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HĐND nhiệm kỳ 2026-2031\NQ\"/>
    </mc:Choice>
  </mc:AlternateContent>
  <xr:revisionPtr revIDLastSave="0" documentId="8_{9C4CAB37-D959-496D-ACED-8B36FA980850}" xr6:coauthVersionLast="47" xr6:coauthVersionMax="47" xr10:uidLastSave="{00000000-0000-0000-0000-000000000000}"/>
  <bookViews>
    <workbookView xWindow="-120" yWindow="-120" windowWidth="20730" windowHeight="11160" tabRatio="780" firstSheet="1" activeTab="1" xr2:uid="{00000000-000D-0000-FFFF-FFFF00000000}"/>
  </bookViews>
  <sheets>
    <sheet name="Kangatang" sheetId="71" state="veryHidden" r:id="rId1"/>
    <sheet name="Biểu Ctrinh  MTQG về ma túy, VH" sheetId="79" r:id="rId2"/>
    <sheet name="DT" sheetId="73" state="hidden" r:id="rId3"/>
    <sheet name="BS" sheetId="72" state="hidden" r:id="rId4"/>
    <sheet name="ĐC giảm" sheetId="74" state="hidden" r:id="rId5"/>
    <sheet name="Chi xã" sheetId="4" state="hidden" r:id="rId6"/>
    <sheet name="Sheet3" sheetId="3" state="hidden" r:id="rId7"/>
    <sheet name="Chi" sheetId="5" state="hidden" r:id="rId8"/>
    <sheet name="34. CHI NS CẤP TỈNH" sheetId="21" state="hidden" r:id="rId9"/>
    <sheet name="37.01 ĐP" sheetId="34" state="hidden" r:id="rId10"/>
    <sheet name="37.02 TW" sheetId="33" state="hidden" r:id="rId11"/>
    <sheet name="chi tiết đơn vị (IN)" sheetId="50" state="hidden" r:id="rId12"/>
    <sheet name="chi tiết đơn vị (Hop)" sheetId="53" state="hidden" r:id="rId13"/>
    <sheet name="chi tiết đơn vị (gốc)" sheetId="51" state="hidden" r:id="rId14"/>
    <sheet name="Chế độ GV, HS" sheetId="56" state="hidden" r:id="rId15"/>
    <sheet name="38,01 TW" sheetId="31" state="hidden" r:id="rId16"/>
    <sheet name="38.02 ĐP" sheetId="32" state="hidden" r:id="rId17"/>
  </sheets>
  <externalReferences>
    <externalReference r:id="rId18"/>
    <externalReference r:id="rId19"/>
    <externalReference r:id="rId20"/>
    <externalReference r:id="rId21"/>
  </externalReferences>
  <definedNames>
    <definedName name="_xlnm.Print_Area" localSheetId="10">'37.02 TW'!$A$7:$T$253</definedName>
    <definedName name="_xlnm.Print_Titles" localSheetId="9">'37.01 ĐP'!$7:$8</definedName>
    <definedName name="_xlnm.Print_Titles" localSheetId="10">'37.02 TW'!$7:$9</definedName>
    <definedName name="_xlnm.Print_Titles" localSheetId="1">'Biểu Ctrinh  MTQG về ma túy, VH'!$4:$5</definedName>
    <definedName name="_xlnm.Print_Titles" localSheetId="3">BS!$5:$6</definedName>
    <definedName name="_xlnm.Print_Titles" localSheetId="13">'chi tiết đơn vị (gốc)'!$8:$9</definedName>
    <definedName name="_xlnm.Print_Titles" localSheetId="12">'chi tiết đơn vị (Hop)'!$7:$8</definedName>
    <definedName name="_xlnm.Print_Titles" localSheetId="11">'chi tiết đơn vị (IN)'!$7:$8</definedName>
  </definedNames>
  <calcPr calcId="191029"/>
</workbook>
</file>

<file path=xl/calcChain.xml><?xml version="1.0" encoding="utf-8"?>
<calcChain xmlns="http://schemas.openxmlformats.org/spreadsheetml/2006/main">
  <c r="C23" i="79" l="1"/>
  <c r="D22" i="79"/>
  <c r="D21" i="79" s="1"/>
  <c r="C21" i="79" s="1"/>
  <c r="E21" i="79"/>
  <c r="E20" i="79"/>
  <c r="D20" i="79" s="1"/>
  <c r="D19" i="79"/>
  <c r="D18" i="79"/>
  <c r="E17" i="79"/>
  <c r="E16" i="79" s="1"/>
  <c r="E6" i="79" s="1"/>
  <c r="C17" i="79"/>
  <c r="C15" i="79"/>
  <c r="C14" i="79"/>
  <c r="C13" i="79"/>
  <c r="C11" i="79"/>
  <c r="C10" i="79"/>
  <c r="C9" i="79"/>
  <c r="C8" i="79"/>
  <c r="D7" i="79"/>
  <c r="D17" i="79" l="1"/>
  <c r="C7" i="79"/>
  <c r="C16" i="79"/>
  <c r="D16" i="79"/>
  <c r="D6" i="79" s="1"/>
  <c r="C6" i="79" l="1"/>
  <c r="G9" i="73"/>
  <c r="G8" i="73"/>
  <c r="H15" i="73"/>
  <c r="G14" i="73"/>
  <c r="G13" i="73" s="1"/>
  <c r="J11" i="73"/>
  <c r="J8" i="73" s="1"/>
  <c r="I31" i="72" l="1" a="1"/>
  <c r="I31" i="72" s="1"/>
  <c r="G8" i="74"/>
  <c r="G24" i="72"/>
  <c r="A3" i="74" l="1"/>
  <c r="A3" i="72"/>
  <c r="G28" i="72"/>
  <c r="G25" i="72"/>
  <c r="G11" i="72"/>
  <c r="I10" i="72"/>
  <c r="H28" i="72"/>
  <c r="G7" i="74"/>
  <c r="H13" i="73" l="1"/>
  <c r="H10" i="73"/>
  <c r="H8" i="73"/>
  <c r="G23" i="72" l="1"/>
  <c r="G14" i="72" s="1"/>
  <c r="G9" i="72"/>
  <c r="G8" i="72" s="1"/>
  <c r="G7" i="72" s="1"/>
  <c r="H25" i="72" l="1"/>
  <c r="H14" i="72"/>
  <c r="H11" i="72"/>
  <c r="L8" i="56" l="1"/>
  <c r="L9" i="56"/>
  <c r="L10" i="56"/>
  <c r="L11" i="56"/>
  <c r="L12" i="56"/>
  <c r="L13" i="56"/>
  <c r="F8" i="56"/>
  <c r="F9" i="56"/>
  <c r="F10" i="56"/>
  <c r="F11" i="56"/>
  <c r="F12" i="56"/>
  <c r="F13" i="56"/>
  <c r="I8" i="56"/>
  <c r="I9" i="56"/>
  <c r="I10" i="56"/>
  <c r="I11" i="56"/>
  <c r="I12" i="56"/>
  <c r="I13" i="56"/>
  <c r="L14" i="56"/>
  <c r="I14" i="56"/>
  <c r="F14" i="56"/>
  <c r="C8" i="56" l="1"/>
  <c r="C9" i="56"/>
  <c r="C14" i="56"/>
  <c r="C13" i="56"/>
  <c r="C12" i="56"/>
  <c r="C11" i="56"/>
  <c r="C10" i="56"/>
  <c r="X14" i="56" l="1"/>
  <c r="X11" i="56"/>
  <c r="X10" i="56"/>
  <c r="X9" i="56"/>
  <c r="X8" i="56"/>
  <c r="Y6" i="56"/>
  <c r="C7" i="56" l="1"/>
  <c r="K10" i="32" l="1"/>
  <c r="J10" i="32"/>
  <c r="E10" i="32"/>
  <c r="K13" i="31"/>
  <c r="T13" i="31" s="1"/>
  <c r="J13" i="31"/>
  <c r="E13" i="31"/>
  <c r="M10" i="32" s="1"/>
  <c r="S12" i="31"/>
  <c r="R12" i="31"/>
  <c r="Q12" i="31"/>
  <c r="P12" i="31"/>
  <c r="O12" i="31"/>
  <c r="N12" i="31"/>
  <c r="M12" i="31"/>
  <c r="L12" i="31"/>
  <c r="K12" i="31"/>
  <c r="J12" i="31"/>
  <c r="I12" i="31"/>
  <c r="H12" i="31"/>
  <c r="G12" i="31"/>
  <c r="E12" i="31"/>
  <c r="D12" i="31"/>
  <c r="C12" i="31"/>
  <c r="R11" i="31"/>
  <c r="Q11" i="31"/>
  <c r="P11" i="31"/>
  <c r="O11" i="31"/>
  <c r="N11" i="31"/>
  <c r="M11" i="31"/>
  <c r="L11" i="31"/>
  <c r="L10" i="31" s="1"/>
  <c r="K11" i="31"/>
  <c r="J11" i="31"/>
  <c r="I11" i="31"/>
  <c r="H11" i="31"/>
  <c r="G11" i="31"/>
  <c r="E11" i="31"/>
  <c r="D11" i="31"/>
  <c r="C11" i="31"/>
  <c r="R150" i="51"/>
  <c r="K149" i="51"/>
  <c r="C149" i="51" s="1"/>
  <c r="D149" i="51"/>
  <c r="R149" i="51" s="1"/>
  <c r="D148" i="51"/>
  <c r="R148" i="51" s="1"/>
  <c r="D147" i="51"/>
  <c r="R147" i="51" s="1"/>
  <c r="D146" i="51"/>
  <c r="R146" i="51" s="1"/>
  <c r="C146" i="51"/>
  <c r="D145" i="51"/>
  <c r="R145" i="51" s="1"/>
  <c r="C145" i="51"/>
  <c r="D144" i="51"/>
  <c r="R144" i="51" s="1"/>
  <c r="C144" i="51"/>
  <c r="D143" i="51"/>
  <c r="R143" i="51" s="1"/>
  <c r="C143" i="51"/>
  <c r="D142" i="51"/>
  <c r="R142" i="51" s="1"/>
  <c r="C142" i="51"/>
  <c r="D141" i="51"/>
  <c r="R141" i="51" s="1"/>
  <c r="C141" i="51"/>
  <c r="D140" i="51"/>
  <c r="R140" i="51" s="1"/>
  <c r="C140" i="51"/>
  <c r="D139" i="51"/>
  <c r="R139" i="51" s="1"/>
  <c r="C139" i="51"/>
  <c r="P138" i="51"/>
  <c r="O138" i="51"/>
  <c r="N138" i="51"/>
  <c r="M138" i="51"/>
  <c r="L138" i="51"/>
  <c r="I138" i="51"/>
  <c r="H138" i="51"/>
  <c r="G138" i="51"/>
  <c r="F138" i="51"/>
  <c r="D138" i="51"/>
  <c r="P137" i="51"/>
  <c r="O137" i="51"/>
  <c r="N137" i="51"/>
  <c r="M137" i="51"/>
  <c r="L137" i="51"/>
  <c r="I137" i="51"/>
  <c r="H137" i="51"/>
  <c r="G137" i="51"/>
  <c r="F137" i="51"/>
  <c r="D137" i="51"/>
  <c r="D136" i="51"/>
  <c r="E135" i="51"/>
  <c r="D134" i="51"/>
  <c r="R134" i="51" s="1"/>
  <c r="D133" i="51"/>
  <c r="R133" i="51" s="1"/>
  <c r="R132" i="51"/>
  <c r="H131" i="51"/>
  <c r="D131" i="51" s="1"/>
  <c r="R131" i="51" s="1"/>
  <c r="D130" i="51"/>
  <c r="R130" i="51" s="1"/>
  <c r="I129" i="51"/>
  <c r="Q128" i="51"/>
  <c r="Q127" i="51" s="1"/>
  <c r="P128" i="51"/>
  <c r="P127" i="51" s="1"/>
  <c r="O128" i="51"/>
  <c r="O127" i="51" s="1"/>
  <c r="N128" i="51"/>
  <c r="N127" i="51" s="1"/>
  <c r="M128" i="51"/>
  <c r="M127" i="51" s="1"/>
  <c r="L128" i="51"/>
  <c r="L127" i="51" s="1"/>
  <c r="K128" i="51"/>
  <c r="K127" i="51" s="1"/>
  <c r="J128" i="51"/>
  <c r="J127" i="51" s="1"/>
  <c r="G128" i="51"/>
  <c r="G127" i="51" s="1"/>
  <c r="F128" i="51"/>
  <c r="F127" i="51" s="1"/>
  <c r="E128" i="51"/>
  <c r="D126" i="51"/>
  <c r="R126" i="51" s="1"/>
  <c r="D125" i="51"/>
  <c r="R125" i="51" s="1"/>
  <c r="O124" i="51"/>
  <c r="D124" i="51" s="1"/>
  <c r="R124" i="51" s="1"/>
  <c r="B124" i="51"/>
  <c r="O123" i="51"/>
  <c r="D123" i="51" s="1"/>
  <c r="R123" i="51" s="1"/>
  <c r="B123" i="51"/>
  <c r="O122" i="51"/>
  <c r="D122" i="51" s="1"/>
  <c r="R122" i="51" s="1"/>
  <c r="B122" i="51"/>
  <c r="O121" i="51"/>
  <c r="D121" i="51" s="1"/>
  <c r="R121" i="51" s="1"/>
  <c r="B121" i="51"/>
  <c r="O120" i="51"/>
  <c r="D120" i="51" s="1"/>
  <c r="R120" i="51" s="1"/>
  <c r="D119" i="51"/>
  <c r="R119" i="51" s="1"/>
  <c r="C119" i="51"/>
  <c r="D118" i="51"/>
  <c r="R118" i="51" s="1"/>
  <c r="C118" i="51"/>
  <c r="D117" i="51"/>
  <c r="R117" i="51" s="1"/>
  <c r="C117" i="51"/>
  <c r="D116" i="51"/>
  <c r="R116" i="51" s="1"/>
  <c r="C116" i="51"/>
  <c r="O115" i="51"/>
  <c r="D115" i="51" s="1"/>
  <c r="R115" i="51" s="1"/>
  <c r="O114" i="51"/>
  <c r="C114" i="51" s="1"/>
  <c r="R113" i="51"/>
  <c r="C113" i="51"/>
  <c r="R112" i="51"/>
  <c r="C112" i="51"/>
  <c r="R111" i="51"/>
  <c r="C111" i="51"/>
  <c r="P110" i="51"/>
  <c r="O110" i="51"/>
  <c r="N110" i="51"/>
  <c r="M110" i="51"/>
  <c r="L110" i="51"/>
  <c r="I110" i="51"/>
  <c r="H110" i="51"/>
  <c r="G110" i="51"/>
  <c r="F110" i="51"/>
  <c r="E110" i="51"/>
  <c r="P109" i="51"/>
  <c r="O109" i="51"/>
  <c r="N109" i="51"/>
  <c r="M109" i="51"/>
  <c r="L109" i="51"/>
  <c r="I109" i="51"/>
  <c r="H109" i="51"/>
  <c r="G109" i="51"/>
  <c r="F109" i="51"/>
  <c r="E109" i="51"/>
  <c r="P108" i="51"/>
  <c r="O108" i="51"/>
  <c r="N108" i="51"/>
  <c r="M108" i="51"/>
  <c r="L108" i="51"/>
  <c r="I108" i="51"/>
  <c r="H108" i="51"/>
  <c r="G108" i="51"/>
  <c r="F108" i="51"/>
  <c r="E108" i="51"/>
  <c r="P107" i="51"/>
  <c r="O107" i="51"/>
  <c r="N107" i="51"/>
  <c r="M107" i="51"/>
  <c r="L107" i="51"/>
  <c r="I107" i="51"/>
  <c r="H107" i="51"/>
  <c r="G107" i="51"/>
  <c r="F107" i="51"/>
  <c r="E107" i="51"/>
  <c r="R106" i="51"/>
  <c r="C106" i="51"/>
  <c r="R105" i="51"/>
  <c r="C105" i="51"/>
  <c r="R104" i="51"/>
  <c r="C104" i="51"/>
  <c r="R103" i="51"/>
  <c r="C103" i="51"/>
  <c r="R102" i="51"/>
  <c r="C102" i="51"/>
  <c r="R101" i="51"/>
  <c r="C101" i="51"/>
  <c r="R100" i="51"/>
  <c r="C100" i="51"/>
  <c r="R99" i="51"/>
  <c r="C99" i="51"/>
  <c r="R98" i="51"/>
  <c r="C98" i="51"/>
  <c r="R97" i="51"/>
  <c r="C97" i="51"/>
  <c r="R96" i="51"/>
  <c r="C96" i="51"/>
  <c r="R95" i="51"/>
  <c r="C95" i="51"/>
  <c r="R94" i="51"/>
  <c r="C94" i="51"/>
  <c r="R93" i="51"/>
  <c r="C93" i="51"/>
  <c r="R92" i="51"/>
  <c r="C92" i="51"/>
  <c r="N91" i="51"/>
  <c r="M91" i="51"/>
  <c r="L91" i="51"/>
  <c r="L80" i="51" s="1"/>
  <c r="K91" i="51"/>
  <c r="J91" i="51"/>
  <c r="I91" i="51"/>
  <c r="I80" i="51" s="1"/>
  <c r="H91" i="51"/>
  <c r="H80" i="51" s="1"/>
  <c r="G91" i="51"/>
  <c r="G80" i="51" s="1"/>
  <c r="F91" i="51"/>
  <c r="F80" i="51" s="1"/>
  <c r="E91" i="51"/>
  <c r="E80" i="51" s="1"/>
  <c r="D90" i="51"/>
  <c r="R90" i="51" s="1"/>
  <c r="R89" i="51"/>
  <c r="C89" i="51"/>
  <c r="D88" i="51"/>
  <c r="R88" i="51" s="1"/>
  <c r="C88" i="51"/>
  <c r="R87" i="51"/>
  <c r="C87" i="51"/>
  <c r="D86" i="51"/>
  <c r="R86" i="51" s="1"/>
  <c r="C86" i="51"/>
  <c r="O85" i="51"/>
  <c r="C85" i="51" s="1"/>
  <c r="O84" i="51"/>
  <c r="D84" i="51" s="1"/>
  <c r="R84" i="51" s="1"/>
  <c r="R83" i="51"/>
  <c r="C83" i="51"/>
  <c r="O82" i="51"/>
  <c r="N80" i="51"/>
  <c r="M80" i="51"/>
  <c r="D79" i="51"/>
  <c r="R78" i="51"/>
  <c r="D77" i="51"/>
  <c r="O77" i="51" s="1"/>
  <c r="N76" i="51"/>
  <c r="M76" i="51"/>
  <c r="L76" i="51"/>
  <c r="K76" i="51"/>
  <c r="J76" i="51"/>
  <c r="I76" i="51"/>
  <c r="H76" i="51"/>
  <c r="G76" i="51"/>
  <c r="F76" i="51"/>
  <c r="E76" i="51"/>
  <c r="L75" i="51"/>
  <c r="D75" i="51" s="1"/>
  <c r="R75" i="51" s="1"/>
  <c r="L74" i="51"/>
  <c r="D74" i="51" s="1"/>
  <c r="R74" i="51" s="1"/>
  <c r="L73" i="51"/>
  <c r="D73" i="51" s="1"/>
  <c r="R73" i="51" s="1"/>
  <c r="R72" i="51"/>
  <c r="D71" i="51"/>
  <c r="R71" i="51" s="1"/>
  <c r="D70" i="51"/>
  <c r="R70" i="51" s="1"/>
  <c r="Q69" i="51"/>
  <c r="D68" i="51"/>
  <c r="R68" i="51" s="1"/>
  <c r="D67" i="51"/>
  <c r="R67" i="51" s="1"/>
  <c r="J66" i="51"/>
  <c r="D66" i="51" s="1"/>
  <c r="R66" i="51" s="1"/>
  <c r="D65" i="51"/>
  <c r="R65" i="51" s="1"/>
  <c r="D64" i="51"/>
  <c r="R64" i="51" s="1"/>
  <c r="L63" i="51"/>
  <c r="D63" i="51" s="1"/>
  <c r="R63" i="51" s="1"/>
  <c r="D62" i="51"/>
  <c r="R62" i="51" s="1"/>
  <c r="D61" i="51"/>
  <c r="R61" i="51" s="1"/>
  <c r="D60" i="51"/>
  <c r="R60" i="51" s="1"/>
  <c r="R59" i="51"/>
  <c r="L58" i="51"/>
  <c r="D58" i="51" s="1"/>
  <c r="R58" i="51" s="1"/>
  <c r="D57" i="51"/>
  <c r="L56" i="51"/>
  <c r="D56" i="51" s="1"/>
  <c r="R56" i="51" s="1"/>
  <c r="O55" i="51"/>
  <c r="D55" i="51" s="1"/>
  <c r="R55" i="51" s="1"/>
  <c r="P54" i="51"/>
  <c r="P42" i="51" s="1"/>
  <c r="P40" i="51" s="1"/>
  <c r="O54" i="51"/>
  <c r="N54" i="51"/>
  <c r="M54" i="51"/>
  <c r="K54" i="51"/>
  <c r="J54" i="51"/>
  <c r="I54" i="51"/>
  <c r="H54" i="51"/>
  <c r="G54" i="51"/>
  <c r="F54" i="51"/>
  <c r="E54" i="51"/>
  <c r="D53" i="51"/>
  <c r="R53" i="51" s="1"/>
  <c r="D52" i="51"/>
  <c r="R52" i="51" s="1"/>
  <c r="D51" i="51"/>
  <c r="R51" i="51" s="1"/>
  <c r="D50" i="51"/>
  <c r="R50" i="51" s="1"/>
  <c r="D49" i="51"/>
  <c r="R49" i="51" s="1"/>
  <c r="R48" i="51"/>
  <c r="D46" i="51"/>
  <c r="R46" i="51" s="1"/>
  <c r="D45" i="51"/>
  <c r="R45" i="51" s="1"/>
  <c r="Q44" i="51"/>
  <c r="Q40" i="51" s="1"/>
  <c r="R43" i="51"/>
  <c r="C43" i="51"/>
  <c r="O41" i="51"/>
  <c r="O40" i="51" s="1"/>
  <c r="N40" i="51"/>
  <c r="M40" i="51"/>
  <c r="L40" i="51"/>
  <c r="K40" i="51"/>
  <c r="J40" i="51"/>
  <c r="I40" i="51"/>
  <c r="G40" i="51"/>
  <c r="F40" i="51"/>
  <c r="E40" i="51"/>
  <c r="T39" i="51"/>
  <c r="T40" i="51" s="1"/>
  <c r="O39" i="51"/>
  <c r="H39" i="51"/>
  <c r="H47" i="51" s="1"/>
  <c r="G39" i="51"/>
  <c r="G35" i="51" s="1"/>
  <c r="D38" i="51"/>
  <c r="R38" i="51" s="1"/>
  <c r="O37" i="51"/>
  <c r="D37" i="51" s="1"/>
  <c r="R37" i="51" s="1"/>
  <c r="R36" i="51"/>
  <c r="F34" i="51"/>
  <c r="D34" i="51" s="1"/>
  <c r="R34" i="51" s="1"/>
  <c r="D33" i="51"/>
  <c r="R33" i="51" s="1"/>
  <c r="C33" i="51"/>
  <c r="D32" i="51"/>
  <c r="R32" i="51" s="1"/>
  <c r="C32" i="51"/>
  <c r="D31" i="51"/>
  <c r="R31" i="51" s="1"/>
  <c r="C31" i="51"/>
  <c r="D30" i="51"/>
  <c r="R30" i="51" s="1"/>
  <c r="C30" i="51"/>
  <c r="D29" i="51"/>
  <c r="R29" i="51" s="1"/>
  <c r="D28" i="51"/>
  <c r="R28" i="51" s="1"/>
  <c r="C28" i="51"/>
  <c r="O26" i="51"/>
  <c r="D26" i="51" s="1"/>
  <c r="R26" i="51" s="1"/>
  <c r="D25" i="51"/>
  <c r="R25" i="51" s="1"/>
  <c r="C25" i="51"/>
  <c r="D24" i="51"/>
  <c r="R24" i="51" s="1"/>
  <c r="O23" i="51"/>
  <c r="D23" i="51" s="1"/>
  <c r="R23" i="51" s="1"/>
  <c r="O22" i="51"/>
  <c r="D22" i="51" s="1"/>
  <c r="Q16" i="51"/>
  <c r="P16" i="51"/>
  <c r="N16" i="51"/>
  <c r="M16" i="51"/>
  <c r="L16" i="51"/>
  <c r="K16" i="51"/>
  <c r="J16" i="51"/>
  <c r="I16" i="51"/>
  <c r="E16" i="51"/>
  <c r="C16" i="51"/>
  <c r="K15" i="51"/>
  <c r="R14" i="51"/>
  <c r="AF13" i="51"/>
  <c r="AE13" i="51"/>
  <c r="AD13" i="51"/>
  <c r="AB13" i="51"/>
  <c r="AA13" i="51"/>
  <c r="Z13" i="51"/>
  <c r="Y13" i="51"/>
  <c r="X13" i="51"/>
  <c r="V13" i="51"/>
  <c r="U13" i="51"/>
  <c r="T13" i="51"/>
  <c r="S13" i="51"/>
  <c r="J7" i="51"/>
  <c r="O148" i="53"/>
  <c r="C148" i="53" s="1"/>
  <c r="D147" i="53"/>
  <c r="Q146" i="53"/>
  <c r="P146" i="53"/>
  <c r="N146" i="53"/>
  <c r="M146" i="53"/>
  <c r="L146" i="53"/>
  <c r="K146" i="53"/>
  <c r="J146" i="53"/>
  <c r="I146" i="53"/>
  <c r="H146" i="53"/>
  <c r="G146" i="53"/>
  <c r="F146" i="53"/>
  <c r="E146" i="53"/>
  <c r="D145" i="53"/>
  <c r="R145" i="53" s="1"/>
  <c r="D144" i="53"/>
  <c r="R144" i="53" s="1"/>
  <c r="C144" i="53"/>
  <c r="D143" i="53"/>
  <c r="R143" i="53" s="1"/>
  <c r="C143" i="53"/>
  <c r="R142" i="53"/>
  <c r="D142" i="53"/>
  <c r="C142" i="53"/>
  <c r="D141" i="53"/>
  <c r="R141" i="53" s="1"/>
  <c r="C141" i="53"/>
  <c r="D140" i="53"/>
  <c r="C140" i="53"/>
  <c r="E139" i="53"/>
  <c r="C139" i="53" s="1"/>
  <c r="P138" i="53"/>
  <c r="O138" i="53"/>
  <c r="N138" i="53"/>
  <c r="M138" i="53"/>
  <c r="L138" i="53"/>
  <c r="I138" i="53"/>
  <c r="H138" i="53"/>
  <c r="G138" i="53"/>
  <c r="F138" i="53"/>
  <c r="E138" i="53"/>
  <c r="P137" i="53"/>
  <c r="O137" i="53"/>
  <c r="N137" i="53"/>
  <c r="M137" i="53"/>
  <c r="L137" i="53"/>
  <c r="I137" i="53"/>
  <c r="H137" i="53"/>
  <c r="G137" i="53"/>
  <c r="F137" i="53"/>
  <c r="D137" i="53"/>
  <c r="D136" i="53"/>
  <c r="D134" i="53"/>
  <c r="R134" i="53" s="1"/>
  <c r="D133" i="53"/>
  <c r="R133" i="53" s="1"/>
  <c r="R132" i="53"/>
  <c r="D131" i="53"/>
  <c r="R131" i="53" s="1"/>
  <c r="H130" i="53"/>
  <c r="D130" i="53" s="1"/>
  <c r="R130" i="53" s="1"/>
  <c r="D129" i="53"/>
  <c r="R129" i="53" s="1"/>
  <c r="I128" i="53"/>
  <c r="Q127" i="53"/>
  <c r="Q126" i="53" s="1"/>
  <c r="P127" i="53"/>
  <c r="P126" i="53" s="1"/>
  <c r="O127" i="53"/>
  <c r="O126" i="53" s="1"/>
  <c r="N127" i="53"/>
  <c r="N126" i="53" s="1"/>
  <c r="M127" i="53"/>
  <c r="M126" i="53" s="1"/>
  <c r="L127" i="53"/>
  <c r="L126" i="53" s="1"/>
  <c r="K127" i="53"/>
  <c r="K126" i="53" s="1"/>
  <c r="J127" i="53"/>
  <c r="J126" i="53" s="1"/>
  <c r="G127" i="53"/>
  <c r="G126" i="53" s="1"/>
  <c r="F127" i="53"/>
  <c r="F126" i="53" s="1"/>
  <c r="E127" i="53"/>
  <c r="D125" i="53"/>
  <c r="R125" i="53" s="1"/>
  <c r="D124" i="53"/>
  <c r="R124" i="53" s="1"/>
  <c r="O123" i="53"/>
  <c r="D123" i="53" s="1"/>
  <c r="R123" i="53" s="1"/>
  <c r="O122" i="53"/>
  <c r="D122" i="53" s="1"/>
  <c r="R122" i="53" s="1"/>
  <c r="B122" i="53"/>
  <c r="O121" i="53"/>
  <c r="D121" i="53" s="1"/>
  <c r="R121" i="53" s="1"/>
  <c r="B121" i="53"/>
  <c r="O120" i="53"/>
  <c r="D120" i="53" s="1"/>
  <c r="R120" i="53" s="1"/>
  <c r="B120" i="53"/>
  <c r="O119" i="53"/>
  <c r="D119" i="53" s="1"/>
  <c r="R119" i="53" s="1"/>
  <c r="D118" i="53"/>
  <c r="R118" i="53" s="1"/>
  <c r="C118" i="53"/>
  <c r="D117" i="53"/>
  <c r="R117" i="53" s="1"/>
  <c r="C117" i="53"/>
  <c r="D116" i="53"/>
  <c r="R116" i="53" s="1"/>
  <c r="C116" i="53"/>
  <c r="O115" i="53"/>
  <c r="D115" i="53"/>
  <c r="R115" i="53" s="1"/>
  <c r="C115" i="53"/>
  <c r="O114" i="53"/>
  <c r="R113" i="53"/>
  <c r="C113" i="53"/>
  <c r="R112" i="53"/>
  <c r="C112" i="53"/>
  <c r="R111" i="53"/>
  <c r="C111" i="53"/>
  <c r="P110" i="53"/>
  <c r="O110" i="53"/>
  <c r="N110" i="53"/>
  <c r="M110" i="53"/>
  <c r="L110" i="53"/>
  <c r="I110" i="53"/>
  <c r="H110" i="53"/>
  <c r="G110" i="53"/>
  <c r="F110" i="53"/>
  <c r="E110" i="53"/>
  <c r="P109" i="53"/>
  <c r="O109" i="53"/>
  <c r="N109" i="53"/>
  <c r="M109" i="53"/>
  <c r="L109" i="53"/>
  <c r="I109" i="53"/>
  <c r="H109" i="53"/>
  <c r="G109" i="53"/>
  <c r="F109" i="53"/>
  <c r="E109" i="53"/>
  <c r="P108" i="53"/>
  <c r="O108" i="53"/>
  <c r="N108" i="53"/>
  <c r="M108" i="53"/>
  <c r="L108" i="53"/>
  <c r="I108" i="53"/>
  <c r="H108" i="53"/>
  <c r="G108" i="53"/>
  <c r="F108" i="53"/>
  <c r="E108" i="53"/>
  <c r="P107" i="53"/>
  <c r="O107" i="53"/>
  <c r="N107" i="53"/>
  <c r="M107" i="53"/>
  <c r="L107" i="53"/>
  <c r="I107" i="53"/>
  <c r="H107" i="53"/>
  <c r="G107" i="53"/>
  <c r="F107" i="53"/>
  <c r="E107" i="53"/>
  <c r="R106" i="53"/>
  <c r="C106" i="53"/>
  <c r="R105" i="53"/>
  <c r="C105" i="53"/>
  <c r="R104" i="53"/>
  <c r="C104" i="53"/>
  <c r="R103" i="53"/>
  <c r="C103" i="53"/>
  <c r="R102" i="53"/>
  <c r="C102" i="53"/>
  <c r="R101" i="53"/>
  <c r="C101" i="53"/>
  <c r="R100" i="53"/>
  <c r="C100" i="53"/>
  <c r="R99" i="53"/>
  <c r="C99" i="53"/>
  <c r="R98" i="53"/>
  <c r="C98" i="53"/>
  <c r="R97" i="53"/>
  <c r="C97" i="53"/>
  <c r="R96" i="53"/>
  <c r="C96" i="53"/>
  <c r="R95" i="53"/>
  <c r="C95" i="53"/>
  <c r="R94" i="53"/>
  <c r="C94" i="53"/>
  <c r="R93" i="53"/>
  <c r="C93" i="53"/>
  <c r="R92" i="53"/>
  <c r="C92" i="53"/>
  <c r="N91" i="53"/>
  <c r="M91" i="53"/>
  <c r="L91" i="53"/>
  <c r="K91" i="53"/>
  <c r="J91" i="53"/>
  <c r="I91" i="53"/>
  <c r="H91" i="53"/>
  <c r="G91" i="53"/>
  <c r="F91" i="53"/>
  <c r="E91" i="53"/>
  <c r="D90" i="53"/>
  <c r="R90" i="53" s="1"/>
  <c r="R89" i="53"/>
  <c r="C89" i="53"/>
  <c r="D88" i="53"/>
  <c r="R88" i="53" s="1"/>
  <c r="C88" i="53"/>
  <c r="R87" i="53"/>
  <c r="C87" i="53"/>
  <c r="D86" i="53"/>
  <c r="R86" i="53" s="1"/>
  <c r="C86" i="53"/>
  <c r="O85" i="53"/>
  <c r="C85" i="53" s="1"/>
  <c r="O84" i="53"/>
  <c r="R83" i="53"/>
  <c r="C83" i="53"/>
  <c r="O82" i="53"/>
  <c r="D82" i="53" s="1"/>
  <c r="N81" i="53"/>
  <c r="M81" i="53"/>
  <c r="L81" i="53"/>
  <c r="K81" i="53"/>
  <c r="J81" i="53"/>
  <c r="I81" i="53"/>
  <c r="H81" i="53"/>
  <c r="G81" i="53"/>
  <c r="F81" i="53"/>
  <c r="E81" i="53"/>
  <c r="D79" i="53"/>
  <c r="R79" i="53" s="1"/>
  <c r="R78" i="53"/>
  <c r="D77" i="53"/>
  <c r="O77" i="53" s="1"/>
  <c r="N76" i="53"/>
  <c r="M76" i="53"/>
  <c r="L76" i="53"/>
  <c r="K76" i="53"/>
  <c r="J76" i="53"/>
  <c r="I76" i="53"/>
  <c r="H76" i="53"/>
  <c r="G76" i="53"/>
  <c r="F76" i="53"/>
  <c r="E76" i="53"/>
  <c r="L75" i="53"/>
  <c r="D75" i="53" s="1"/>
  <c r="R75" i="53" s="1"/>
  <c r="L74" i="53"/>
  <c r="D74" i="53" s="1"/>
  <c r="R74" i="53" s="1"/>
  <c r="L73" i="53"/>
  <c r="D73" i="53" s="1"/>
  <c r="R73" i="53" s="1"/>
  <c r="L72" i="53"/>
  <c r="D72" i="53" s="1"/>
  <c r="R72" i="53" s="1"/>
  <c r="R71" i="53"/>
  <c r="D70" i="53"/>
  <c r="R70" i="53" s="1"/>
  <c r="D69" i="53"/>
  <c r="R69" i="53" s="1"/>
  <c r="D68" i="53"/>
  <c r="R68" i="53" s="1"/>
  <c r="D67" i="53"/>
  <c r="R67" i="53" s="1"/>
  <c r="D66" i="53"/>
  <c r="R66" i="53" s="1"/>
  <c r="J65" i="53"/>
  <c r="J53" i="53" s="1"/>
  <c r="D64" i="53"/>
  <c r="R64" i="53" s="1"/>
  <c r="D63" i="53"/>
  <c r="R63" i="53" s="1"/>
  <c r="D62" i="53"/>
  <c r="R62" i="53" s="1"/>
  <c r="D61" i="53"/>
  <c r="R61" i="53" s="1"/>
  <c r="D60" i="53"/>
  <c r="R60" i="53" s="1"/>
  <c r="D59" i="53"/>
  <c r="R59" i="53" s="1"/>
  <c r="R58" i="53"/>
  <c r="L57" i="53"/>
  <c r="D56" i="53"/>
  <c r="R56" i="53" s="1"/>
  <c r="L55" i="53"/>
  <c r="D55" i="53"/>
  <c r="R55" i="53" s="1"/>
  <c r="O54" i="53"/>
  <c r="C54" i="53" s="1"/>
  <c r="Q53" i="53"/>
  <c r="P53" i="53"/>
  <c r="P43" i="53" s="1"/>
  <c r="N53" i="53"/>
  <c r="M53" i="53"/>
  <c r="K53" i="53"/>
  <c r="I53" i="53"/>
  <c r="H53" i="53"/>
  <c r="G53" i="53"/>
  <c r="F53" i="53"/>
  <c r="E53" i="53"/>
  <c r="O52" i="53"/>
  <c r="D52" i="53" s="1"/>
  <c r="R52" i="53" s="1"/>
  <c r="D51" i="53"/>
  <c r="R51" i="53" s="1"/>
  <c r="D50" i="53"/>
  <c r="R50" i="53" s="1"/>
  <c r="D49" i="53"/>
  <c r="R49" i="53" s="1"/>
  <c r="R48" i="53"/>
  <c r="D46" i="53"/>
  <c r="R46" i="53" s="1"/>
  <c r="D45" i="53"/>
  <c r="R45" i="53" s="1"/>
  <c r="D44" i="53"/>
  <c r="R44" i="53" s="1"/>
  <c r="R42" i="53"/>
  <c r="C42" i="53"/>
  <c r="O41" i="53"/>
  <c r="D41" i="53" s="1"/>
  <c r="C41" i="53"/>
  <c r="Q40" i="53"/>
  <c r="Q39" i="53" s="1"/>
  <c r="P40" i="53"/>
  <c r="N40" i="53"/>
  <c r="N39" i="53" s="1"/>
  <c r="M40" i="53"/>
  <c r="M39" i="53" s="1"/>
  <c r="L40" i="53"/>
  <c r="L39" i="53" s="1"/>
  <c r="K40" i="53"/>
  <c r="K39" i="53" s="1"/>
  <c r="J40" i="53"/>
  <c r="J39" i="53" s="1"/>
  <c r="I40" i="53"/>
  <c r="I39" i="53" s="1"/>
  <c r="H40" i="53"/>
  <c r="G40" i="53"/>
  <c r="G39" i="53" s="1"/>
  <c r="F40" i="53"/>
  <c r="F39" i="53" s="1"/>
  <c r="E40" i="53"/>
  <c r="E39" i="53" s="1"/>
  <c r="T38" i="53"/>
  <c r="T39" i="53" s="1"/>
  <c r="O38" i="53"/>
  <c r="H38" i="53"/>
  <c r="H47" i="53" s="1"/>
  <c r="G38" i="53"/>
  <c r="D37" i="53"/>
  <c r="R37" i="53" s="1"/>
  <c r="D36" i="53"/>
  <c r="R36" i="53" s="1"/>
  <c r="F34" i="53"/>
  <c r="C34" i="53" s="1"/>
  <c r="D34" i="53"/>
  <c r="R34" i="53" s="1"/>
  <c r="D33" i="53"/>
  <c r="R33" i="53" s="1"/>
  <c r="C33" i="53"/>
  <c r="D32" i="53"/>
  <c r="R32" i="53" s="1"/>
  <c r="C32" i="53"/>
  <c r="D31" i="53"/>
  <c r="R31" i="53" s="1"/>
  <c r="C31" i="53"/>
  <c r="D30" i="53"/>
  <c r="R30" i="53" s="1"/>
  <c r="D29" i="53"/>
  <c r="R29" i="53" s="1"/>
  <c r="C29" i="53"/>
  <c r="D28" i="53"/>
  <c r="R28" i="53" s="1"/>
  <c r="C28" i="53"/>
  <c r="O27" i="53"/>
  <c r="D27" i="53" s="1"/>
  <c r="R27" i="53" s="1"/>
  <c r="O25" i="53"/>
  <c r="D25" i="53" s="1"/>
  <c r="D24" i="53"/>
  <c r="R24" i="53" s="1"/>
  <c r="C24" i="53"/>
  <c r="D23" i="53"/>
  <c r="R23" i="53" s="1"/>
  <c r="O22" i="53"/>
  <c r="D22" i="53" s="1"/>
  <c r="R22" i="53" s="1"/>
  <c r="O21" i="53"/>
  <c r="D21" i="53" s="1"/>
  <c r="R21" i="53" s="1"/>
  <c r="Q20" i="53"/>
  <c r="Q15" i="53" s="1"/>
  <c r="P20" i="53"/>
  <c r="P15" i="53" s="1"/>
  <c r="N20" i="53"/>
  <c r="N15" i="53" s="1"/>
  <c r="M20" i="53"/>
  <c r="M15" i="53" s="1"/>
  <c r="L20" i="53"/>
  <c r="L15" i="53" s="1"/>
  <c r="K20" i="53"/>
  <c r="K15" i="53" s="1"/>
  <c r="J20" i="53"/>
  <c r="J15" i="53" s="1"/>
  <c r="I20" i="53"/>
  <c r="I15" i="53" s="1"/>
  <c r="H20" i="53"/>
  <c r="G20" i="53"/>
  <c r="F20" i="53"/>
  <c r="E20" i="53"/>
  <c r="E15" i="53" s="1"/>
  <c r="C15" i="53"/>
  <c r="AC15" i="53" s="1"/>
  <c r="K14" i="53"/>
  <c r="R13" i="53"/>
  <c r="AF12" i="53"/>
  <c r="AE12" i="53"/>
  <c r="AD12" i="53"/>
  <c r="AB12" i="53"/>
  <c r="AA12" i="53"/>
  <c r="Z12" i="53"/>
  <c r="Y12" i="53"/>
  <c r="X12" i="53"/>
  <c r="V12" i="53"/>
  <c r="U12" i="53"/>
  <c r="T12" i="53"/>
  <c r="S12" i="53"/>
  <c r="J6" i="53"/>
  <c r="O144" i="50"/>
  <c r="C144" i="50" s="1"/>
  <c r="D143" i="50"/>
  <c r="Q142" i="50"/>
  <c r="P142" i="50"/>
  <c r="N142" i="50"/>
  <c r="M142" i="50"/>
  <c r="L142" i="50"/>
  <c r="K142" i="50"/>
  <c r="J142" i="50"/>
  <c r="I142" i="50"/>
  <c r="H142" i="50"/>
  <c r="G142" i="50"/>
  <c r="F142" i="50"/>
  <c r="E142" i="50"/>
  <c r="D141" i="50"/>
  <c r="R141" i="50" s="1"/>
  <c r="D140" i="50"/>
  <c r="R140" i="50" s="1"/>
  <c r="C140" i="50"/>
  <c r="D139" i="50"/>
  <c r="R139" i="50" s="1"/>
  <c r="C139" i="50"/>
  <c r="D138" i="50"/>
  <c r="R138" i="50" s="1"/>
  <c r="C138" i="50"/>
  <c r="D137" i="50"/>
  <c r="R137" i="50" s="1"/>
  <c r="C137" i="50"/>
  <c r="D136" i="50"/>
  <c r="C136" i="50"/>
  <c r="E135" i="50"/>
  <c r="C135" i="50" s="1"/>
  <c r="D135" i="50"/>
  <c r="P134" i="50"/>
  <c r="O134" i="50"/>
  <c r="N134" i="50"/>
  <c r="M134" i="50"/>
  <c r="L134" i="50"/>
  <c r="I134" i="50"/>
  <c r="H134" i="50"/>
  <c r="G134" i="50"/>
  <c r="F134" i="50"/>
  <c r="E134" i="50"/>
  <c r="D134" i="50" s="1"/>
  <c r="P133" i="50"/>
  <c r="O133" i="50"/>
  <c r="N133" i="50"/>
  <c r="M133" i="50"/>
  <c r="L133" i="50"/>
  <c r="I133" i="50"/>
  <c r="H133" i="50"/>
  <c r="G133" i="50"/>
  <c r="F133" i="50"/>
  <c r="D133" i="50"/>
  <c r="D132" i="50"/>
  <c r="D130" i="50"/>
  <c r="R130" i="50" s="1"/>
  <c r="D129" i="50"/>
  <c r="R129" i="50" s="1"/>
  <c r="R128" i="50"/>
  <c r="D127" i="50"/>
  <c r="R127" i="50" s="1"/>
  <c r="H126" i="50"/>
  <c r="D126" i="50" s="1"/>
  <c r="R126" i="50" s="1"/>
  <c r="D125" i="50"/>
  <c r="R125" i="50" s="1"/>
  <c r="I124" i="50"/>
  <c r="Q123" i="50"/>
  <c r="Q122" i="50" s="1"/>
  <c r="P123" i="50"/>
  <c r="O123" i="50"/>
  <c r="O122" i="50" s="1"/>
  <c r="N123" i="50"/>
  <c r="N122" i="50" s="1"/>
  <c r="M123" i="50"/>
  <c r="M122" i="50" s="1"/>
  <c r="L123" i="50"/>
  <c r="L122" i="50" s="1"/>
  <c r="K123" i="50"/>
  <c r="K122" i="50" s="1"/>
  <c r="J123" i="50"/>
  <c r="J122" i="50" s="1"/>
  <c r="G123" i="50"/>
  <c r="G122" i="50" s="1"/>
  <c r="F123" i="50"/>
  <c r="F122" i="50" s="1"/>
  <c r="E123" i="50"/>
  <c r="P122" i="50"/>
  <c r="D121" i="50"/>
  <c r="R121" i="50" s="1"/>
  <c r="D120" i="50"/>
  <c r="R120" i="50" s="1"/>
  <c r="O119" i="50"/>
  <c r="D119" i="50" s="1"/>
  <c r="R119" i="50" s="1"/>
  <c r="O118" i="50"/>
  <c r="D118" i="50" s="1"/>
  <c r="R118" i="50" s="1"/>
  <c r="B118" i="50"/>
  <c r="O117" i="50"/>
  <c r="D117" i="50" s="1"/>
  <c r="R117" i="50" s="1"/>
  <c r="B117" i="50"/>
  <c r="O116" i="50"/>
  <c r="D116" i="50" s="1"/>
  <c r="R116" i="50" s="1"/>
  <c r="B116" i="50"/>
  <c r="O115" i="50"/>
  <c r="D114" i="50"/>
  <c r="R114" i="50" s="1"/>
  <c r="C114" i="50"/>
  <c r="D113" i="50"/>
  <c r="R113" i="50" s="1"/>
  <c r="C113" i="50"/>
  <c r="D112" i="50"/>
  <c r="R112" i="50" s="1"/>
  <c r="C112" i="50"/>
  <c r="O111" i="50"/>
  <c r="D111" i="50"/>
  <c r="R111" i="50" s="1"/>
  <c r="C111" i="50"/>
  <c r="O110" i="50"/>
  <c r="D110" i="50" s="1"/>
  <c r="R110" i="50" s="1"/>
  <c r="R109" i="50"/>
  <c r="C109" i="50"/>
  <c r="R108" i="50"/>
  <c r="C108" i="50"/>
  <c r="R107" i="50"/>
  <c r="C107" i="50"/>
  <c r="P106" i="50"/>
  <c r="O106" i="50"/>
  <c r="N106" i="50"/>
  <c r="M106" i="50"/>
  <c r="L106" i="50"/>
  <c r="I106" i="50"/>
  <c r="H106" i="50"/>
  <c r="G106" i="50"/>
  <c r="F106" i="50"/>
  <c r="E106" i="50"/>
  <c r="P105" i="50"/>
  <c r="O105" i="50"/>
  <c r="N105" i="50"/>
  <c r="M105" i="50"/>
  <c r="L105" i="50"/>
  <c r="I105" i="50"/>
  <c r="H105" i="50"/>
  <c r="G105" i="50"/>
  <c r="F105" i="50"/>
  <c r="E105" i="50"/>
  <c r="P104" i="50"/>
  <c r="O104" i="50"/>
  <c r="N104" i="50"/>
  <c r="M104" i="50"/>
  <c r="L104" i="50"/>
  <c r="I104" i="50"/>
  <c r="H104" i="50"/>
  <c r="G104" i="50"/>
  <c r="F104" i="50"/>
  <c r="E104" i="50"/>
  <c r="P103" i="50"/>
  <c r="O103" i="50"/>
  <c r="N103" i="50"/>
  <c r="M103" i="50"/>
  <c r="L103" i="50"/>
  <c r="I103" i="50"/>
  <c r="H103" i="50"/>
  <c r="G103" i="50"/>
  <c r="F103" i="50"/>
  <c r="E103" i="50"/>
  <c r="R102" i="50"/>
  <c r="C102" i="50"/>
  <c r="R101" i="50"/>
  <c r="C101" i="50"/>
  <c r="R100" i="50"/>
  <c r="C100" i="50"/>
  <c r="R99" i="50"/>
  <c r="C99" i="50"/>
  <c r="R98" i="50"/>
  <c r="C98" i="50"/>
  <c r="R97" i="50"/>
  <c r="C97" i="50"/>
  <c r="R96" i="50"/>
  <c r="C96" i="50"/>
  <c r="R95" i="50"/>
  <c r="C95" i="50"/>
  <c r="R94" i="50"/>
  <c r="C94" i="50"/>
  <c r="R93" i="50"/>
  <c r="C93" i="50"/>
  <c r="R92" i="50"/>
  <c r="C92" i="50"/>
  <c r="R91" i="50"/>
  <c r="C91" i="50"/>
  <c r="R90" i="50"/>
  <c r="C90" i="50"/>
  <c r="R89" i="50"/>
  <c r="C89" i="50"/>
  <c r="R88" i="50"/>
  <c r="C88" i="50"/>
  <c r="N87" i="50"/>
  <c r="M87" i="50"/>
  <c r="L87" i="50"/>
  <c r="K87" i="50"/>
  <c r="J87" i="50"/>
  <c r="I87" i="50"/>
  <c r="H87" i="50"/>
  <c r="G87" i="50"/>
  <c r="F87" i="50"/>
  <c r="E87" i="50"/>
  <c r="D86" i="50"/>
  <c r="R86" i="50" s="1"/>
  <c r="R85" i="50"/>
  <c r="C85" i="50"/>
  <c r="D84" i="50"/>
  <c r="R84" i="50" s="1"/>
  <c r="C84" i="50"/>
  <c r="R83" i="50"/>
  <c r="C83" i="50"/>
  <c r="D82" i="50"/>
  <c r="R82" i="50" s="1"/>
  <c r="C82" i="50"/>
  <c r="O81" i="50"/>
  <c r="O80" i="50"/>
  <c r="R79" i="50"/>
  <c r="C79" i="50"/>
  <c r="O78" i="50"/>
  <c r="D78" i="50" s="1"/>
  <c r="R78" i="50" s="1"/>
  <c r="N77" i="50"/>
  <c r="M77" i="50"/>
  <c r="L77" i="50"/>
  <c r="K77" i="50"/>
  <c r="J77" i="50"/>
  <c r="I77" i="50"/>
  <c r="H77" i="50"/>
  <c r="G77" i="50"/>
  <c r="F77" i="50"/>
  <c r="E77" i="50"/>
  <c r="D75" i="50"/>
  <c r="R75" i="50" s="1"/>
  <c r="R74" i="50"/>
  <c r="D73" i="50"/>
  <c r="N72" i="50"/>
  <c r="M72" i="50"/>
  <c r="L72" i="50"/>
  <c r="K72" i="50"/>
  <c r="J72" i="50"/>
  <c r="I72" i="50"/>
  <c r="H72" i="50"/>
  <c r="G72" i="50"/>
  <c r="F72" i="50"/>
  <c r="E72" i="50"/>
  <c r="L71" i="50"/>
  <c r="D71" i="50" s="1"/>
  <c r="R71" i="50" s="1"/>
  <c r="L70" i="50"/>
  <c r="D70" i="50"/>
  <c r="R70" i="50" s="1"/>
  <c r="L69" i="50"/>
  <c r="D69" i="50" s="1"/>
  <c r="R69" i="50" s="1"/>
  <c r="L68" i="50"/>
  <c r="D68" i="50" s="1"/>
  <c r="R68" i="50" s="1"/>
  <c r="R67" i="50"/>
  <c r="D66" i="50"/>
  <c r="R66" i="50" s="1"/>
  <c r="D65" i="50"/>
  <c r="R65" i="50" s="1"/>
  <c r="Q64" i="50"/>
  <c r="D64" i="50" s="1"/>
  <c r="R64" i="50" s="1"/>
  <c r="D63" i="50"/>
  <c r="R63" i="50" s="1"/>
  <c r="D62" i="50"/>
  <c r="R62" i="50" s="1"/>
  <c r="J61" i="50"/>
  <c r="D61" i="50" s="1"/>
  <c r="R61" i="50" s="1"/>
  <c r="D60" i="50"/>
  <c r="R60" i="50" s="1"/>
  <c r="D59" i="50"/>
  <c r="R59" i="50" s="1"/>
  <c r="D58" i="50"/>
  <c r="R58" i="50" s="1"/>
  <c r="D57" i="50"/>
  <c r="R57" i="50" s="1"/>
  <c r="D56" i="50"/>
  <c r="R56" i="50" s="1"/>
  <c r="D55" i="50"/>
  <c r="R55" i="50" s="1"/>
  <c r="R54" i="50"/>
  <c r="L53" i="50"/>
  <c r="D52" i="50"/>
  <c r="R52" i="50" s="1"/>
  <c r="L51" i="50"/>
  <c r="D51" i="50"/>
  <c r="R51" i="50" s="1"/>
  <c r="O50" i="50"/>
  <c r="O49" i="50" s="1"/>
  <c r="Q49" i="50"/>
  <c r="P49" i="50"/>
  <c r="P39" i="50" s="1"/>
  <c r="C39" i="50" s="1"/>
  <c r="N49" i="50"/>
  <c r="M49" i="50"/>
  <c r="K49" i="50"/>
  <c r="I49" i="50"/>
  <c r="H49" i="50"/>
  <c r="G49" i="50"/>
  <c r="F49" i="50"/>
  <c r="E49" i="50"/>
  <c r="O48" i="50"/>
  <c r="D48" i="50" s="1"/>
  <c r="R48" i="50" s="1"/>
  <c r="D47" i="50"/>
  <c r="R47" i="50" s="1"/>
  <c r="D46" i="50"/>
  <c r="R46" i="50" s="1"/>
  <c r="D45" i="50"/>
  <c r="R45" i="50" s="1"/>
  <c r="R44" i="50"/>
  <c r="D42" i="50"/>
  <c r="R42" i="50" s="1"/>
  <c r="D41" i="50"/>
  <c r="R41" i="50" s="1"/>
  <c r="Q40" i="50"/>
  <c r="D40" i="50" s="1"/>
  <c r="R40" i="50" s="1"/>
  <c r="R38" i="50"/>
  <c r="C38" i="50"/>
  <c r="O37" i="50"/>
  <c r="D37" i="50" s="1"/>
  <c r="Q36" i="50"/>
  <c r="P36" i="50"/>
  <c r="N36" i="50"/>
  <c r="N35" i="50" s="1"/>
  <c r="M36" i="50"/>
  <c r="M35" i="50" s="1"/>
  <c r="L36" i="50"/>
  <c r="L35" i="50" s="1"/>
  <c r="K36" i="50"/>
  <c r="K35" i="50" s="1"/>
  <c r="J36" i="50"/>
  <c r="J35" i="50" s="1"/>
  <c r="I36" i="50"/>
  <c r="I35" i="50" s="1"/>
  <c r="H36" i="50"/>
  <c r="G36" i="50"/>
  <c r="G35" i="50" s="1"/>
  <c r="F36" i="50"/>
  <c r="F35" i="50" s="1"/>
  <c r="E36" i="50"/>
  <c r="E35" i="50" s="1"/>
  <c r="T34" i="50"/>
  <c r="T35" i="50" s="1"/>
  <c r="O34" i="50"/>
  <c r="H34" i="50"/>
  <c r="G34" i="50"/>
  <c r="D33" i="50"/>
  <c r="R33" i="50" s="1"/>
  <c r="D32" i="50"/>
  <c r="R32" i="50" s="1"/>
  <c r="F30" i="50"/>
  <c r="D29" i="50"/>
  <c r="R29" i="50" s="1"/>
  <c r="C29" i="50"/>
  <c r="D28" i="50"/>
  <c r="R28" i="50" s="1"/>
  <c r="C28" i="50"/>
  <c r="D27" i="50"/>
  <c r="R27" i="50" s="1"/>
  <c r="C27" i="50"/>
  <c r="D26" i="50"/>
  <c r="R26" i="50" s="1"/>
  <c r="D25" i="50"/>
  <c r="R25" i="50" s="1"/>
  <c r="C25" i="50"/>
  <c r="D24" i="50"/>
  <c r="R24" i="50" s="1"/>
  <c r="C24" i="50"/>
  <c r="O23" i="50"/>
  <c r="D23" i="50" s="1"/>
  <c r="R23" i="50" s="1"/>
  <c r="O21" i="50"/>
  <c r="D21" i="50" s="1"/>
  <c r="R21" i="50" s="1"/>
  <c r="D20" i="50"/>
  <c r="R20" i="50" s="1"/>
  <c r="C20" i="50"/>
  <c r="D19" i="50"/>
  <c r="R19" i="50" s="1"/>
  <c r="O18" i="50"/>
  <c r="D18" i="50" s="1"/>
  <c r="R18" i="50" s="1"/>
  <c r="O17" i="50"/>
  <c r="Q16" i="50"/>
  <c r="Q15" i="50" s="1"/>
  <c r="P16" i="50"/>
  <c r="P15" i="50" s="1"/>
  <c r="N16" i="50"/>
  <c r="N15" i="50" s="1"/>
  <c r="M16" i="50"/>
  <c r="M15" i="50" s="1"/>
  <c r="L16" i="50"/>
  <c r="L15" i="50" s="1"/>
  <c r="K16" i="50"/>
  <c r="K15" i="50" s="1"/>
  <c r="J16" i="50"/>
  <c r="J15" i="50" s="1"/>
  <c r="I16" i="50"/>
  <c r="I15" i="50" s="1"/>
  <c r="H16" i="50"/>
  <c r="G16" i="50"/>
  <c r="F16" i="50"/>
  <c r="E16" i="50"/>
  <c r="E15" i="50" s="1"/>
  <c r="C15" i="50"/>
  <c r="AC15" i="50" s="1"/>
  <c r="K14" i="50"/>
  <c r="R13" i="50"/>
  <c r="AF12" i="50"/>
  <c r="AE12" i="50"/>
  <c r="AD12" i="50"/>
  <c r="AB12" i="50"/>
  <c r="AA12" i="50"/>
  <c r="Z12" i="50"/>
  <c r="Y12" i="50"/>
  <c r="X12" i="50"/>
  <c r="V12" i="50"/>
  <c r="U12" i="50"/>
  <c r="T12" i="50"/>
  <c r="S12" i="50"/>
  <c r="R8" i="50"/>
  <c r="J6" i="50"/>
  <c r="E262" i="33"/>
  <c r="E261" i="33"/>
  <c r="E260" i="33"/>
  <c r="E259" i="33"/>
  <c r="E258" i="33"/>
  <c r="T257" i="33"/>
  <c r="S257" i="33"/>
  <c r="R257" i="33"/>
  <c r="Q257" i="33"/>
  <c r="P257" i="33"/>
  <c r="O257" i="33"/>
  <c r="N257" i="33"/>
  <c r="M257" i="33"/>
  <c r="L257" i="33"/>
  <c r="K257" i="33"/>
  <c r="J257" i="33"/>
  <c r="I257" i="33"/>
  <c r="H257" i="33"/>
  <c r="G257" i="33"/>
  <c r="F257" i="33"/>
  <c r="D257" i="33"/>
  <c r="C257" i="33"/>
  <c r="T256" i="33"/>
  <c r="S256" i="33"/>
  <c r="R256" i="33"/>
  <c r="Q256" i="33"/>
  <c r="P256" i="33"/>
  <c r="O256" i="33"/>
  <c r="N256" i="33"/>
  <c r="M256" i="33"/>
  <c r="L256" i="33"/>
  <c r="K256" i="33"/>
  <c r="J256" i="33"/>
  <c r="I256" i="33"/>
  <c r="H256" i="33"/>
  <c r="G256" i="33"/>
  <c r="F256" i="33"/>
  <c r="D256" i="33"/>
  <c r="C256" i="33"/>
  <c r="T255" i="33"/>
  <c r="T254" i="33" s="1"/>
  <c r="S255" i="33"/>
  <c r="R255" i="33"/>
  <c r="Q255" i="33"/>
  <c r="P255" i="33"/>
  <c r="P254" i="33" s="1"/>
  <c r="O255" i="33"/>
  <c r="N255" i="33"/>
  <c r="M255" i="33"/>
  <c r="L255" i="33"/>
  <c r="L254" i="33" s="1"/>
  <c r="K255" i="33"/>
  <c r="J255" i="33"/>
  <c r="I255" i="33"/>
  <c r="I254" i="33" s="1"/>
  <c r="H255" i="33"/>
  <c r="H254" i="33" s="1"/>
  <c r="G255" i="33"/>
  <c r="F255" i="33"/>
  <c r="D255" i="33"/>
  <c r="C255" i="33"/>
  <c r="C254" i="33" s="1"/>
  <c r="E253" i="33"/>
  <c r="E252" i="33"/>
  <c r="E251" i="33"/>
  <c r="E250" i="33"/>
  <c r="E249" i="33"/>
  <c r="T248" i="33"/>
  <c r="S248" i="33"/>
  <c r="R248" i="33"/>
  <c r="Q248" i="33"/>
  <c r="P248" i="33"/>
  <c r="O248" i="33"/>
  <c r="N248" i="33"/>
  <c r="M248" i="33"/>
  <c r="L248" i="33"/>
  <c r="K248" i="33"/>
  <c r="J248" i="33"/>
  <c r="I248" i="33"/>
  <c r="H248" i="33"/>
  <c r="G248" i="33"/>
  <c r="F248" i="33"/>
  <c r="D248" i="33"/>
  <c r="C248" i="33"/>
  <c r="T247" i="33"/>
  <c r="S247" i="33"/>
  <c r="R247" i="33"/>
  <c r="Q247" i="33"/>
  <c r="P247" i="33"/>
  <c r="O247" i="33"/>
  <c r="N247" i="33"/>
  <c r="M247" i="33"/>
  <c r="L247" i="33"/>
  <c r="K247" i="33"/>
  <c r="J247" i="33"/>
  <c r="I247" i="33"/>
  <c r="H247" i="33"/>
  <c r="G247" i="33"/>
  <c r="F247" i="33"/>
  <c r="D247" i="33"/>
  <c r="C247" i="33"/>
  <c r="T246" i="33"/>
  <c r="S246" i="33"/>
  <c r="R246" i="33"/>
  <c r="Q246" i="33"/>
  <c r="P246" i="33"/>
  <c r="O246" i="33"/>
  <c r="N246" i="33"/>
  <c r="M246" i="33"/>
  <c r="M245" i="33" s="1"/>
  <c r="L246" i="33"/>
  <c r="K246" i="33"/>
  <c r="J246" i="33"/>
  <c r="I246" i="33"/>
  <c r="I245" i="33" s="1"/>
  <c r="H246" i="33"/>
  <c r="G246" i="33"/>
  <c r="F246" i="33"/>
  <c r="D246" i="33"/>
  <c r="C246" i="33"/>
  <c r="E244" i="33"/>
  <c r="E243" i="33"/>
  <c r="E242" i="33"/>
  <c r="E241" i="33"/>
  <c r="E240" i="33"/>
  <c r="T239" i="33"/>
  <c r="S239" i="33"/>
  <c r="R239" i="33"/>
  <c r="Q239" i="33"/>
  <c r="P239" i="33"/>
  <c r="O239" i="33"/>
  <c r="N239" i="33"/>
  <c r="M239" i="33"/>
  <c r="L239" i="33"/>
  <c r="K239" i="33"/>
  <c r="J239" i="33"/>
  <c r="I239" i="33"/>
  <c r="H239" i="33"/>
  <c r="G239" i="33"/>
  <c r="F239" i="33"/>
  <c r="D239" i="33"/>
  <c r="C239" i="33"/>
  <c r="T238" i="33"/>
  <c r="S238" i="33"/>
  <c r="R238" i="33"/>
  <c r="Q238" i="33"/>
  <c r="P238" i="33"/>
  <c r="O238" i="33"/>
  <c r="N238" i="33"/>
  <c r="M238" i="33"/>
  <c r="L238" i="33"/>
  <c r="K238" i="33"/>
  <c r="J238" i="33"/>
  <c r="I238" i="33"/>
  <c r="H238" i="33"/>
  <c r="G238" i="33"/>
  <c r="F238" i="33"/>
  <c r="D238" i="33"/>
  <c r="C238" i="33"/>
  <c r="T237" i="33"/>
  <c r="T236" i="33" s="1"/>
  <c r="S237" i="33"/>
  <c r="R237" i="33"/>
  <c r="Q237" i="33"/>
  <c r="P237" i="33"/>
  <c r="P236" i="33" s="1"/>
  <c r="O237" i="33"/>
  <c r="N237" i="33"/>
  <c r="M237" i="33"/>
  <c r="M236" i="33" s="1"/>
  <c r="L237" i="33"/>
  <c r="K237" i="33"/>
  <c r="J237" i="33"/>
  <c r="I237" i="33"/>
  <c r="H237" i="33"/>
  <c r="H236" i="33" s="1"/>
  <c r="G237" i="33"/>
  <c r="F237" i="33"/>
  <c r="D237" i="33"/>
  <c r="D236" i="33" s="1"/>
  <c r="C237" i="33"/>
  <c r="C236" i="33" s="1"/>
  <c r="E235" i="33"/>
  <c r="E234" i="33"/>
  <c r="E233" i="33"/>
  <c r="E232" i="33"/>
  <c r="E231" i="33"/>
  <c r="T230" i="33"/>
  <c r="S230" i="33"/>
  <c r="R230" i="33"/>
  <c r="Q230" i="33"/>
  <c r="P230" i="33"/>
  <c r="O230" i="33"/>
  <c r="N230" i="33"/>
  <c r="M230" i="33"/>
  <c r="L230" i="33"/>
  <c r="K230" i="33"/>
  <c r="J230" i="33"/>
  <c r="I230" i="33"/>
  <c r="H230" i="33"/>
  <c r="G230" i="33"/>
  <c r="F230" i="33"/>
  <c r="D230" i="33"/>
  <c r="C230" i="33"/>
  <c r="T229" i="33"/>
  <c r="S229" i="33"/>
  <c r="S227" i="33" s="1"/>
  <c r="R229" i="33"/>
  <c r="Q229" i="33"/>
  <c r="P229" i="33"/>
  <c r="O229" i="33"/>
  <c r="N229" i="33"/>
  <c r="M229" i="33"/>
  <c r="L229" i="33"/>
  <c r="K229" i="33"/>
  <c r="J229" i="33"/>
  <c r="I229" i="33"/>
  <c r="H229" i="33"/>
  <c r="G229" i="33"/>
  <c r="F229" i="33"/>
  <c r="D229" i="33"/>
  <c r="C229" i="33"/>
  <c r="T228" i="33"/>
  <c r="S228" i="33"/>
  <c r="R228" i="33"/>
  <c r="Q228" i="33"/>
  <c r="Q227" i="33" s="1"/>
  <c r="P228" i="33"/>
  <c r="O228" i="33"/>
  <c r="N228" i="33"/>
  <c r="M228" i="33"/>
  <c r="L228" i="33"/>
  <c r="K228" i="33"/>
  <c r="J228" i="33"/>
  <c r="I228" i="33"/>
  <c r="I227" i="33" s="1"/>
  <c r="H228" i="33"/>
  <c r="G228" i="33"/>
  <c r="F228" i="33"/>
  <c r="D228" i="33"/>
  <c r="C228" i="33"/>
  <c r="E226" i="33"/>
  <c r="E225" i="33"/>
  <c r="T224" i="33"/>
  <c r="S224" i="33"/>
  <c r="R224" i="33"/>
  <c r="Q224" i="33"/>
  <c r="P224" i="33"/>
  <c r="O224" i="33"/>
  <c r="N224" i="33"/>
  <c r="M224" i="33"/>
  <c r="L224" i="33"/>
  <c r="K224" i="33"/>
  <c r="J224" i="33"/>
  <c r="I224" i="33"/>
  <c r="H224" i="33"/>
  <c r="G224" i="33"/>
  <c r="F224" i="33"/>
  <c r="E223" i="33"/>
  <c r="E222" i="33"/>
  <c r="E219" i="33" s="1"/>
  <c r="T221" i="33"/>
  <c r="S221" i="33"/>
  <c r="R221" i="33"/>
  <c r="Q221" i="33"/>
  <c r="P221" i="33"/>
  <c r="O221" i="33"/>
  <c r="N221" i="33"/>
  <c r="M221" i="33"/>
  <c r="L221" i="33"/>
  <c r="K221" i="33"/>
  <c r="J221" i="33"/>
  <c r="I221" i="33"/>
  <c r="H221" i="33"/>
  <c r="G221" i="33"/>
  <c r="F221" i="33"/>
  <c r="D221" i="33"/>
  <c r="C221" i="33"/>
  <c r="T220" i="33"/>
  <c r="S220" i="33"/>
  <c r="R220" i="33"/>
  <c r="Q220" i="33"/>
  <c r="P220" i="33"/>
  <c r="N220" i="33"/>
  <c r="M220" i="33"/>
  <c r="L220" i="33"/>
  <c r="K220" i="33"/>
  <c r="J220" i="33"/>
  <c r="I220" i="33"/>
  <c r="H220" i="33"/>
  <c r="G220" i="33"/>
  <c r="F220" i="33"/>
  <c r="D220" i="33"/>
  <c r="C220" i="33"/>
  <c r="T219" i="33"/>
  <c r="T218" i="33" s="1"/>
  <c r="S219" i="33"/>
  <c r="R219" i="33"/>
  <c r="R218" i="33" s="1"/>
  <c r="Q219" i="33"/>
  <c r="P219" i="33"/>
  <c r="O219" i="33"/>
  <c r="O218" i="33" s="1"/>
  <c r="N219" i="33"/>
  <c r="N218" i="33" s="1"/>
  <c r="M219" i="33"/>
  <c r="L219" i="33"/>
  <c r="K219" i="33"/>
  <c r="J219" i="33"/>
  <c r="I219" i="33"/>
  <c r="H219" i="33"/>
  <c r="G219" i="33"/>
  <c r="F219" i="33"/>
  <c r="F218" i="33" s="1"/>
  <c r="D219" i="33"/>
  <c r="C219" i="33"/>
  <c r="S218" i="33"/>
  <c r="P218" i="33"/>
  <c r="G218" i="33"/>
  <c r="E217" i="33"/>
  <c r="E216" i="33"/>
  <c r="E215" i="33" s="1"/>
  <c r="T215" i="33"/>
  <c r="S215" i="33"/>
  <c r="R215" i="33"/>
  <c r="Q215" i="33"/>
  <c r="P215" i="33"/>
  <c r="O215" i="33"/>
  <c r="N215" i="33"/>
  <c r="M215" i="33"/>
  <c r="L215" i="33"/>
  <c r="K215" i="33"/>
  <c r="J215" i="33"/>
  <c r="I215" i="33"/>
  <c r="H215" i="33"/>
  <c r="G215" i="33"/>
  <c r="F215" i="33"/>
  <c r="E214" i="33"/>
  <c r="E213" i="33"/>
  <c r="T212" i="33"/>
  <c r="S212" i="33"/>
  <c r="R212" i="33"/>
  <c r="Q212" i="33"/>
  <c r="P212" i="33"/>
  <c r="O212" i="33"/>
  <c r="N212" i="33"/>
  <c r="M212" i="33"/>
  <c r="L212" i="33"/>
  <c r="K212" i="33"/>
  <c r="J212" i="33"/>
  <c r="I212" i="33"/>
  <c r="H212" i="33"/>
  <c r="G212" i="33"/>
  <c r="F212" i="33"/>
  <c r="D212" i="33"/>
  <c r="C212" i="33"/>
  <c r="T211" i="33"/>
  <c r="S211" i="33"/>
  <c r="R211" i="33"/>
  <c r="Q211" i="33"/>
  <c r="P211" i="33"/>
  <c r="O211" i="33"/>
  <c r="N211" i="33"/>
  <c r="M211" i="33"/>
  <c r="L211" i="33"/>
  <c r="K211" i="33"/>
  <c r="J211" i="33"/>
  <c r="I211" i="33"/>
  <c r="H211" i="33"/>
  <c r="G211" i="33"/>
  <c r="F211" i="33"/>
  <c r="D211" i="33"/>
  <c r="C211" i="33"/>
  <c r="T210" i="33"/>
  <c r="S210" i="33"/>
  <c r="R210" i="33"/>
  <c r="Q210" i="33"/>
  <c r="Q209" i="33" s="1"/>
  <c r="P210" i="33"/>
  <c r="O210" i="33"/>
  <c r="N210" i="33"/>
  <c r="N209" i="33" s="1"/>
  <c r="M210" i="33"/>
  <c r="M209" i="33" s="1"/>
  <c r="L210" i="33"/>
  <c r="K210" i="33"/>
  <c r="J210" i="33"/>
  <c r="J209" i="33" s="1"/>
  <c r="I210" i="33"/>
  <c r="I209" i="33" s="1"/>
  <c r="H210" i="33"/>
  <c r="G210" i="33"/>
  <c r="F210" i="33"/>
  <c r="F209" i="33" s="1"/>
  <c r="D210" i="33"/>
  <c r="C210" i="33"/>
  <c r="E207" i="33"/>
  <c r="E206" i="33"/>
  <c r="E205" i="33"/>
  <c r="E204" i="33"/>
  <c r="E203" i="33"/>
  <c r="T202" i="33"/>
  <c r="S202" i="33"/>
  <c r="R202" i="33"/>
  <c r="Q202" i="33"/>
  <c r="P202" i="33"/>
  <c r="O202" i="33"/>
  <c r="N202" i="33"/>
  <c r="M202" i="33"/>
  <c r="L202" i="33"/>
  <c r="K202" i="33"/>
  <c r="J202" i="33"/>
  <c r="I202" i="33"/>
  <c r="H202" i="33"/>
  <c r="G202" i="33"/>
  <c r="F202" i="33"/>
  <c r="D202" i="33"/>
  <c r="C202" i="33"/>
  <c r="T201" i="33"/>
  <c r="S201" i="33"/>
  <c r="R201" i="33"/>
  <c r="Q201" i="33"/>
  <c r="P201" i="33"/>
  <c r="O201" i="33"/>
  <c r="N201" i="33"/>
  <c r="M201" i="33"/>
  <c r="L201" i="33"/>
  <c r="K201" i="33"/>
  <c r="J201" i="33"/>
  <c r="I201" i="33"/>
  <c r="H201" i="33"/>
  <c r="G201" i="33"/>
  <c r="F201" i="33"/>
  <c r="D201" i="33"/>
  <c r="C201" i="33"/>
  <c r="T200" i="33"/>
  <c r="S200" i="33"/>
  <c r="R200" i="33"/>
  <c r="Q200" i="33"/>
  <c r="Q199" i="33" s="1"/>
  <c r="P200" i="33"/>
  <c r="O200" i="33"/>
  <c r="N200" i="33"/>
  <c r="M200" i="33"/>
  <c r="L200" i="33"/>
  <c r="K200" i="33"/>
  <c r="J200" i="33"/>
  <c r="J199" i="33" s="1"/>
  <c r="I200" i="33"/>
  <c r="I199" i="33" s="1"/>
  <c r="H200" i="33"/>
  <c r="G200" i="33"/>
  <c r="F200" i="33"/>
  <c r="F199" i="33" s="1"/>
  <c r="D200" i="33"/>
  <c r="D199" i="33" s="1"/>
  <c r="C200" i="33"/>
  <c r="E198" i="33"/>
  <c r="E197" i="33"/>
  <c r="T196" i="33"/>
  <c r="S196" i="33"/>
  <c r="R196" i="33"/>
  <c r="Q196" i="33"/>
  <c r="P196" i="33"/>
  <c r="O196" i="33"/>
  <c r="N196" i="33"/>
  <c r="M196" i="33"/>
  <c r="L196" i="33"/>
  <c r="K196" i="33"/>
  <c r="J196" i="33"/>
  <c r="I196" i="33"/>
  <c r="H196" i="33"/>
  <c r="G196" i="33"/>
  <c r="F196" i="33"/>
  <c r="D196" i="33"/>
  <c r="C196" i="33"/>
  <c r="E195" i="33"/>
  <c r="E194" i="33"/>
  <c r="T193" i="33"/>
  <c r="S193" i="33"/>
  <c r="R193" i="33"/>
  <c r="Q193" i="33"/>
  <c r="P193" i="33"/>
  <c r="O193" i="33"/>
  <c r="N193" i="33"/>
  <c r="M193" i="33"/>
  <c r="L193" i="33"/>
  <c r="K193" i="33"/>
  <c r="J193" i="33"/>
  <c r="I193" i="33"/>
  <c r="H193" i="33"/>
  <c r="G193" i="33"/>
  <c r="F193" i="33"/>
  <c r="D193" i="33"/>
  <c r="C193" i="33"/>
  <c r="T192" i="33"/>
  <c r="S192" i="33"/>
  <c r="R192" i="33"/>
  <c r="Q192" i="33"/>
  <c r="P192" i="33"/>
  <c r="O192" i="33"/>
  <c r="N192" i="33"/>
  <c r="M192" i="33"/>
  <c r="L192" i="33"/>
  <c r="K192" i="33"/>
  <c r="J192" i="33"/>
  <c r="I192" i="33"/>
  <c r="H192" i="33"/>
  <c r="G192" i="33"/>
  <c r="F192" i="33"/>
  <c r="D192" i="33"/>
  <c r="C192" i="33"/>
  <c r="T191" i="33"/>
  <c r="S191" i="33"/>
  <c r="R191" i="33"/>
  <c r="R190" i="33" s="1"/>
  <c r="Q191" i="33"/>
  <c r="P191" i="33"/>
  <c r="O191" i="33"/>
  <c r="O190" i="33" s="1"/>
  <c r="N191" i="33"/>
  <c r="N190" i="33" s="1"/>
  <c r="M191" i="33"/>
  <c r="L191" i="33"/>
  <c r="K191" i="33"/>
  <c r="K190" i="33" s="1"/>
  <c r="J191" i="33"/>
  <c r="I191" i="33"/>
  <c r="H191" i="33"/>
  <c r="H190" i="33" s="1"/>
  <c r="G191" i="33"/>
  <c r="G190" i="33" s="1"/>
  <c r="F191" i="33"/>
  <c r="D191" i="33"/>
  <c r="C191" i="33"/>
  <c r="E189" i="33"/>
  <c r="E188" i="33"/>
  <c r="T187" i="33"/>
  <c r="S187" i="33"/>
  <c r="R187" i="33"/>
  <c r="Q187" i="33"/>
  <c r="P187" i="33"/>
  <c r="O187" i="33"/>
  <c r="N187" i="33"/>
  <c r="M187" i="33"/>
  <c r="L187" i="33"/>
  <c r="K187" i="33"/>
  <c r="J187" i="33"/>
  <c r="I187" i="33"/>
  <c r="H187" i="33"/>
  <c r="G187" i="33"/>
  <c r="F187" i="33"/>
  <c r="D187" i="33"/>
  <c r="E186" i="33"/>
  <c r="E185" i="33"/>
  <c r="T184" i="33"/>
  <c r="S184" i="33"/>
  <c r="R184" i="33"/>
  <c r="Q184" i="33"/>
  <c r="P184" i="33"/>
  <c r="O184" i="33"/>
  <c r="N184" i="33"/>
  <c r="M184" i="33"/>
  <c r="L184" i="33"/>
  <c r="K184" i="33"/>
  <c r="J184" i="33"/>
  <c r="I184" i="33"/>
  <c r="H184" i="33"/>
  <c r="G184" i="33"/>
  <c r="F184" i="33"/>
  <c r="D184" i="33"/>
  <c r="C184" i="33"/>
  <c r="T183" i="33"/>
  <c r="S183" i="33"/>
  <c r="R183" i="33"/>
  <c r="Q183" i="33"/>
  <c r="P183" i="33"/>
  <c r="O183" i="33"/>
  <c r="N183" i="33"/>
  <c r="M183" i="33"/>
  <c r="L183" i="33"/>
  <c r="K183" i="33"/>
  <c r="J183" i="33"/>
  <c r="I183" i="33"/>
  <c r="H183" i="33"/>
  <c r="G183" i="33"/>
  <c r="F183" i="33"/>
  <c r="D183" i="33"/>
  <c r="C183" i="33"/>
  <c r="T182" i="33"/>
  <c r="S182" i="33"/>
  <c r="R182" i="33"/>
  <c r="Q182" i="33"/>
  <c r="Q181" i="33" s="1"/>
  <c r="P182" i="33"/>
  <c r="O182" i="33"/>
  <c r="N182" i="33"/>
  <c r="M182" i="33"/>
  <c r="L182" i="33"/>
  <c r="K182" i="33"/>
  <c r="J182" i="33"/>
  <c r="I182" i="33"/>
  <c r="H182" i="33"/>
  <c r="G182" i="33"/>
  <c r="F182" i="33"/>
  <c r="D182" i="33"/>
  <c r="D181" i="33" s="1"/>
  <c r="C182" i="33"/>
  <c r="E180" i="33"/>
  <c r="E179" i="33"/>
  <c r="E178" i="33"/>
  <c r="E177" i="33"/>
  <c r="T176" i="33"/>
  <c r="S176" i="33"/>
  <c r="R176" i="33"/>
  <c r="Q176" i="33"/>
  <c r="P176" i="33"/>
  <c r="O176" i="33"/>
  <c r="N176" i="33"/>
  <c r="M176" i="33"/>
  <c r="L176" i="33"/>
  <c r="K176" i="33"/>
  <c r="J176" i="33"/>
  <c r="I176" i="33"/>
  <c r="H176" i="33"/>
  <c r="G176" i="33"/>
  <c r="F176" i="33"/>
  <c r="D176" i="33"/>
  <c r="C176" i="33"/>
  <c r="E175" i="33"/>
  <c r="O174" i="33"/>
  <c r="T173" i="33"/>
  <c r="S173" i="33"/>
  <c r="R173" i="33"/>
  <c r="Q173" i="33"/>
  <c r="P173" i="33"/>
  <c r="N173" i="33"/>
  <c r="M173" i="33"/>
  <c r="L173" i="33"/>
  <c r="K173" i="33"/>
  <c r="J173" i="33"/>
  <c r="I173" i="33"/>
  <c r="H173" i="33"/>
  <c r="G173" i="33"/>
  <c r="F173" i="33"/>
  <c r="D173" i="33"/>
  <c r="C173" i="33"/>
  <c r="T172" i="33"/>
  <c r="S172" i="33"/>
  <c r="R172" i="33"/>
  <c r="Q172" i="33"/>
  <c r="P172" i="33"/>
  <c r="O172" i="33"/>
  <c r="N172" i="33"/>
  <c r="M172" i="33"/>
  <c r="L172" i="33"/>
  <c r="K172" i="33"/>
  <c r="J172" i="33"/>
  <c r="I172" i="33"/>
  <c r="H172" i="33"/>
  <c r="G172" i="33"/>
  <c r="F172" i="33"/>
  <c r="D172" i="33"/>
  <c r="C172" i="33"/>
  <c r="T171" i="33"/>
  <c r="S171" i="33"/>
  <c r="R171" i="33"/>
  <c r="Q171" i="33"/>
  <c r="P171" i="33"/>
  <c r="N171" i="33"/>
  <c r="N170" i="33" s="1"/>
  <c r="M171" i="33"/>
  <c r="M170" i="33" s="1"/>
  <c r="L171" i="33"/>
  <c r="L170" i="33" s="1"/>
  <c r="K171" i="33"/>
  <c r="K170" i="33" s="1"/>
  <c r="J171" i="33"/>
  <c r="I171" i="33"/>
  <c r="I170" i="33" s="1"/>
  <c r="H171" i="33"/>
  <c r="H170" i="33" s="1"/>
  <c r="G171" i="33"/>
  <c r="F171" i="33"/>
  <c r="D171" i="33"/>
  <c r="D170" i="33" s="1"/>
  <c r="C171" i="33"/>
  <c r="C170" i="33" s="1"/>
  <c r="E169" i="33"/>
  <c r="E168" i="33"/>
  <c r="E167" i="33"/>
  <c r="E166" i="33"/>
  <c r="E165" i="33"/>
  <c r="T164" i="33"/>
  <c r="S164" i="33"/>
  <c r="R164" i="33"/>
  <c r="Q164" i="33"/>
  <c r="P164" i="33"/>
  <c r="O164" i="33"/>
  <c r="N164" i="33"/>
  <c r="M164" i="33"/>
  <c r="L164" i="33"/>
  <c r="K164" i="33"/>
  <c r="J164" i="33"/>
  <c r="I164" i="33"/>
  <c r="H164" i="33"/>
  <c r="G164" i="33"/>
  <c r="F164" i="33"/>
  <c r="D164" i="33"/>
  <c r="C164" i="33"/>
  <c r="T163" i="33"/>
  <c r="S163" i="33"/>
  <c r="R163" i="33"/>
  <c r="Q163" i="33"/>
  <c r="P163" i="33"/>
  <c r="O163" i="33"/>
  <c r="N163" i="33"/>
  <c r="M163" i="33"/>
  <c r="L163" i="33"/>
  <c r="K163" i="33"/>
  <c r="J163" i="33"/>
  <c r="I163" i="33"/>
  <c r="H163" i="33"/>
  <c r="G163" i="33"/>
  <c r="F163" i="33"/>
  <c r="D163" i="33"/>
  <c r="C163" i="33"/>
  <c r="T162" i="33"/>
  <c r="S162" i="33"/>
  <c r="R162" i="33"/>
  <c r="Q162" i="33"/>
  <c r="P162" i="33"/>
  <c r="O162" i="33"/>
  <c r="O161" i="33" s="1"/>
  <c r="N162" i="33"/>
  <c r="M162" i="33"/>
  <c r="L162" i="33"/>
  <c r="K162" i="33"/>
  <c r="K161" i="33" s="1"/>
  <c r="J162" i="33"/>
  <c r="J161" i="33" s="1"/>
  <c r="I162" i="33"/>
  <c r="H162" i="33"/>
  <c r="G162" i="33"/>
  <c r="F162" i="33"/>
  <c r="D162" i="33"/>
  <c r="C162" i="33"/>
  <c r="E160" i="33"/>
  <c r="E159" i="33"/>
  <c r="T158" i="33"/>
  <c r="S158" i="33"/>
  <c r="R158" i="33"/>
  <c r="Q158" i="33"/>
  <c r="P158" i="33"/>
  <c r="O158" i="33"/>
  <c r="N158" i="33"/>
  <c r="M158" i="33"/>
  <c r="L158" i="33"/>
  <c r="K158" i="33"/>
  <c r="J158" i="33"/>
  <c r="I158" i="33"/>
  <c r="E157" i="33"/>
  <c r="O156" i="33"/>
  <c r="O155" i="33" s="1"/>
  <c r="T155" i="33"/>
  <c r="S155" i="33"/>
  <c r="R155" i="33"/>
  <c r="Q155" i="33"/>
  <c r="P155" i="33"/>
  <c r="N155" i="33"/>
  <c r="M155" i="33"/>
  <c r="L155" i="33"/>
  <c r="K155" i="33"/>
  <c r="J155" i="33"/>
  <c r="I155" i="33"/>
  <c r="H155" i="33"/>
  <c r="G155" i="33"/>
  <c r="F155" i="33"/>
  <c r="D155" i="33"/>
  <c r="C155" i="33"/>
  <c r="T154" i="33"/>
  <c r="S154" i="33"/>
  <c r="R154" i="33"/>
  <c r="Q154" i="33"/>
  <c r="P154" i="33"/>
  <c r="O154" i="33"/>
  <c r="N154" i="33"/>
  <c r="M154" i="33"/>
  <c r="L154" i="33"/>
  <c r="K154" i="33"/>
  <c r="J154" i="33"/>
  <c r="I154" i="33"/>
  <c r="H154" i="33"/>
  <c r="G154" i="33"/>
  <c r="F154" i="33"/>
  <c r="D154" i="33"/>
  <c r="C154" i="33"/>
  <c r="T153" i="33"/>
  <c r="S153" i="33"/>
  <c r="R153" i="33"/>
  <c r="Q153" i="33"/>
  <c r="P153" i="33"/>
  <c r="N153" i="33"/>
  <c r="N152" i="33" s="1"/>
  <c r="M153" i="33"/>
  <c r="L153" i="33"/>
  <c r="L152" i="33" s="1"/>
  <c r="K153" i="33"/>
  <c r="J153" i="33"/>
  <c r="J152" i="33" s="1"/>
  <c r="I153" i="33"/>
  <c r="I152" i="33" s="1"/>
  <c r="H153" i="33"/>
  <c r="G153" i="33"/>
  <c r="G152" i="33" s="1"/>
  <c r="F153" i="33"/>
  <c r="D153" i="33"/>
  <c r="D152" i="33" s="1"/>
  <c r="C153" i="33"/>
  <c r="C152" i="33" s="1"/>
  <c r="T152" i="33"/>
  <c r="H152" i="33"/>
  <c r="E151" i="33"/>
  <c r="E150" i="33"/>
  <c r="T149" i="33"/>
  <c r="S149" i="33"/>
  <c r="R149" i="33"/>
  <c r="Q149" i="33"/>
  <c r="P149" i="33"/>
  <c r="O149" i="33"/>
  <c r="N149" i="33"/>
  <c r="M149" i="33"/>
  <c r="L149" i="33"/>
  <c r="K149" i="33"/>
  <c r="J149" i="33"/>
  <c r="I149" i="33"/>
  <c r="H149" i="33"/>
  <c r="G149" i="33"/>
  <c r="F149" i="33"/>
  <c r="D149" i="33"/>
  <c r="C149" i="33"/>
  <c r="E148" i="33"/>
  <c r="O147" i="33"/>
  <c r="O146" i="33" s="1"/>
  <c r="T146" i="33"/>
  <c r="S146" i="33"/>
  <c r="R146" i="33"/>
  <c r="Q146" i="33"/>
  <c r="P146" i="33"/>
  <c r="N146" i="33"/>
  <c r="M146" i="33"/>
  <c r="L146" i="33"/>
  <c r="K146" i="33"/>
  <c r="J146" i="33"/>
  <c r="I146" i="33"/>
  <c r="H146" i="33"/>
  <c r="G146" i="33"/>
  <c r="F146" i="33"/>
  <c r="D146" i="33"/>
  <c r="C146" i="33"/>
  <c r="T145" i="33"/>
  <c r="S145" i="33"/>
  <c r="R145" i="33"/>
  <c r="Q145" i="33"/>
  <c r="P145" i="33"/>
  <c r="O145" i="33"/>
  <c r="N145" i="33"/>
  <c r="M145" i="33"/>
  <c r="L145" i="33"/>
  <c r="K145" i="33"/>
  <c r="J145" i="33"/>
  <c r="I145" i="33"/>
  <c r="H145" i="33"/>
  <c r="G145" i="33"/>
  <c r="F145" i="33"/>
  <c r="D145" i="33"/>
  <c r="C145" i="33"/>
  <c r="T144" i="33"/>
  <c r="T143" i="33" s="1"/>
  <c r="S144" i="33"/>
  <c r="R144" i="33"/>
  <c r="Q144" i="33"/>
  <c r="P144" i="33"/>
  <c r="P143" i="33" s="1"/>
  <c r="N144" i="33"/>
  <c r="N143" i="33" s="1"/>
  <c r="M144" i="33"/>
  <c r="M143" i="33" s="1"/>
  <c r="L144" i="33"/>
  <c r="K144" i="33"/>
  <c r="K143" i="33" s="1"/>
  <c r="J144" i="33"/>
  <c r="I144" i="33"/>
  <c r="I143" i="33" s="1"/>
  <c r="H144" i="33"/>
  <c r="G144" i="33"/>
  <c r="F144" i="33"/>
  <c r="D144" i="33"/>
  <c r="D143" i="33" s="1"/>
  <c r="C144" i="33"/>
  <c r="C143" i="33" s="1"/>
  <c r="J143" i="33"/>
  <c r="E142" i="33"/>
  <c r="E141" i="33"/>
  <c r="T140" i="33"/>
  <c r="S140" i="33"/>
  <c r="R140" i="33"/>
  <c r="Q140" i="33"/>
  <c r="P140" i="33"/>
  <c r="O140" i="33"/>
  <c r="N140" i="33"/>
  <c r="M140" i="33"/>
  <c r="L140" i="33"/>
  <c r="K140" i="33"/>
  <c r="J140" i="33"/>
  <c r="I140" i="33"/>
  <c r="H140" i="33"/>
  <c r="G140" i="33"/>
  <c r="F140" i="33"/>
  <c r="D140" i="33"/>
  <c r="C140" i="33"/>
  <c r="E139" i="33"/>
  <c r="O138" i="33"/>
  <c r="E138" i="33" s="1"/>
  <c r="T137" i="33"/>
  <c r="S137" i="33"/>
  <c r="R137" i="33"/>
  <c r="Q137" i="33"/>
  <c r="P137" i="33"/>
  <c r="N137" i="33"/>
  <c r="M137" i="33"/>
  <c r="L137" i="33"/>
  <c r="K137" i="33"/>
  <c r="J137" i="33"/>
  <c r="I137" i="33"/>
  <c r="H137" i="33"/>
  <c r="G137" i="33"/>
  <c r="F137" i="33"/>
  <c r="D137" i="33"/>
  <c r="C137" i="33"/>
  <c r="T136" i="33"/>
  <c r="S136" i="33"/>
  <c r="R136" i="33"/>
  <c r="Q136" i="33"/>
  <c r="P136" i="33"/>
  <c r="O136" i="33"/>
  <c r="N136" i="33"/>
  <c r="M136" i="33"/>
  <c r="L136" i="33"/>
  <c r="K136" i="33"/>
  <c r="J136" i="33"/>
  <c r="I136" i="33"/>
  <c r="H136" i="33"/>
  <c r="G136" i="33"/>
  <c r="F136" i="33"/>
  <c r="D136" i="33"/>
  <c r="C136" i="33"/>
  <c r="T135" i="33"/>
  <c r="S135" i="33"/>
  <c r="S134" i="33" s="1"/>
  <c r="R135" i="33"/>
  <c r="Q135" i="33"/>
  <c r="P135" i="33"/>
  <c r="N135" i="33"/>
  <c r="N134" i="33" s="1"/>
  <c r="M135" i="33"/>
  <c r="M134" i="33" s="1"/>
  <c r="L135" i="33"/>
  <c r="L134" i="33" s="1"/>
  <c r="K135" i="33"/>
  <c r="K134" i="33" s="1"/>
  <c r="J135" i="33"/>
  <c r="J134" i="33" s="1"/>
  <c r="I135" i="33"/>
  <c r="H135" i="33"/>
  <c r="H134" i="33" s="1"/>
  <c r="G135" i="33"/>
  <c r="G134" i="33" s="1"/>
  <c r="F135" i="33"/>
  <c r="F134" i="33" s="1"/>
  <c r="D135" i="33"/>
  <c r="D134" i="33" s="1"/>
  <c r="C135" i="33"/>
  <c r="C134" i="33" s="1"/>
  <c r="E133" i="33"/>
  <c r="E132" i="33"/>
  <c r="T131" i="33"/>
  <c r="S131" i="33"/>
  <c r="R131" i="33"/>
  <c r="Q131" i="33"/>
  <c r="P131" i="33"/>
  <c r="O131" i="33"/>
  <c r="N131" i="33"/>
  <c r="M131" i="33"/>
  <c r="L131" i="33"/>
  <c r="K131" i="33"/>
  <c r="J131" i="33"/>
  <c r="I131" i="33"/>
  <c r="H131" i="33"/>
  <c r="G131" i="33"/>
  <c r="F131" i="33"/>
  <c r="D131" i="33"/>
  <c r="C131" i="33"/>
  <c r="E130" i="33"/>
  <c r="O129" i="33"/>
  <c r="O126" i="33" s="1"/>
  <c r="T128" i="33"/>
  <c r="S128" i="33"/>
  <c r="R128" i="33"/>
  <c r="Q128" i="33"/>
  <c r="P128" i="33"/>
  <c r="N128" i="33"/>
  <c r="M128" i="33"/>
  <c r="L128" i="33"/>
  <c r="K128" i="33"/>
  <c r="J128" i="33"/>
  <c r="I128" i="33"/>
  <c r="H128" i="33"/>
  <c r="G128" i="33"/>
  <c r="F128" i="33"/>
  <c r="D128" i="33"/>
  <c r="C128" i="33"/>
  <c r="T127" i="33"/>
  <c r="T125" i="33" s="1"/>
  <c r="S127" i="33"/>
  <c r="R127" i="33"/>
  <c r="Q127" i="33"/>
  <c r="P127" i="33"/>
  <c r="O127" i="33"/>
  <c r="N127" i="33"/>
  <c r="M127" i="33"/>
  <c r="L127" i="33"/>
  <c r="L124" i="33" s="1"/>
  <c r="K127" i="33"/>
  <c r="J127" i="33"/>
  <c r="I127" i="33"/>
  <c r="H127" i="33"/>
  <c r="G127" i="33"/>
  <c r="F127" i="33"/>
  <c r="D127" i="33"/>
  <c r="C127" i="33"/>
  <c r="T126" i="33"/>
  <c r="S126" i="33"/>
  <c r="R126" i="33"/>
  <c r="Q126" i="33"/>
  <c r="Q125" i="33" s="1"/>
  <c r="P126" i="33"/>
  <c r="N126" i="33"/>
  <c r="M126" i="33"/>
  <c r="M125" i="33" s="1"/>
  <c r="L126" i="33"/>
  <c r="K126" i="33"/>
  <c r="J126" i="33"/>
  <c r="I126" i="33"/>
  <c r="I125" i="33" s="1"/>
  <c r="H126" i="33"/>
  <c r="H123" i="33" s="1"/>
  <c r="G126" i="33"/>
  <c r="F126" i="33"/>
  <c r="F125" i="33" s="1"/>
  <c r="D126" i="33"/>
  <c r="C126" i="33"/>
  <c r="C125" i="33" s="1"/>
  <c r="E120" i="33"/>
  <c r="E119" i="33"/>
  <c r="T118" i="33"/>
  <c r="S118" i="33"/>
  <c r="R118" i="33"/>
  <c r="Q118" i="33"/>
  <c r="P118" i="33"/>
  <c r="O118" i="33"/>
  <c r="N118" i="33"/>
  <c r="M118" i="33"/>
  <c r="L118" i="33"/>
  <c r="K118" i="33"/>
  <c r="J118" i="33"/>
  <c r="I118" i="33"/>
  <c r="H118" i="33"/>
  <c r="G118" i="33"/>
  <c r="F118" i="33"/>
  <c r="D118" i="33"/>
  <c r="C118" i="33"/>
  <c r="E117" i="33"/>
  <c r="E116" i="33"/>
  <c r="T115" i="33"/>
  <c r="S115" i="33"/>
  <c r="R115" i="33"/>
  <c r="Q115" i="33"/>
  <c r="P115" i="33"/>
  <c r="O115" i="33"/>
  <c r="N115" i="33"/>
  <c r="M115" i="33"/>
  <c r="L115" i="33"/>
  <c r="K115" i="33"/>
  <c r="J115" i="33"/>
  <c r="I115" i="33"/>
  <c r="H115" i="33"/>
  <c r="G115" i="33"/>
  <c r="F115" i="33"/>
  <c r="D115" i="33"/>
  <c r="C115" i="33"/>
  <c r="T114" i="33"/>
  <c r="S114" i="33"/>
  <c r="R114" i="33"/>
  <c r="Q114" i="33"/>
  <c r="P114" i="33"/>
  <c r="O114" i="33"/>
  <c r="N114" i="33"/>
  <c r="M114" i="33"/>
  <c r="L114" i="33"/>
  <c r="K114" i="33"/>
  <c r="J114" i="33"/>
  <c r="I114" i="33"/>
  <c r="H114" i="33"/>
  <c r="G114" i="33"/>
  <c r="F114" i="33"/>
  <c r="D114" i="33"/>
  <c r="C114" i="33"/>
  <c r="T113" i="33"/>
  <c r="S113" i="33"/>
  <c r="S112" i="33" s="1"/>
  <c r="R113" i="33"/>
  <c r="Q113" i="33"/>
  <c r="P113" i="33"/>
  <c r="P112" i="33" s="1"/>
  <c r="O113" i="33"/>
  <c r="O112" i="33" s="1"/>
  <c r="N113" i="33"/>
  <c r="M113" i="33"/>
  <c r="L113" i="33"/>
  <c r="L112" i="33" s="1"/>
  <c r="K113" i="33"/>
  <c r="K112" i="33" s="1"/>
  <c r="J113" i="33"/>
  <c r="I113" i="33"/>
  <c r="I112" i="33" s="1"/>
  <c r="H113" i="33"/>
  <c r="G113" i="33"/>
  <c r="F113" i="33"/>
  <c r="D113" i="33"/>
  <c r="C113" i="33"/>
  <c r="E111" i="33"/>
  <c r="E110" i="33"/>
  <c r="E109" i="33"/>
  <c r="E108" i="33"/>
  <c r="T107" i="33"/>
  <c r="S107" i="33"/>
  <c r="R107" i="33"/>
  <c r="Q107" i="33"/>
  <c r="P107" i="33"/>
  <c r="O107" i="33"/>
  <c r="N107" i="33"/>
  <c r="M107" i="33"/>
  <c r="L107" i="33"/>
  <c r="K107" i="33"/>
  <c r="J107" i="33"/>
  <c r="I107" i="33"/>
  <c r="H107" i="33"/>
  <c r="G107" i="33"/>
  <c r="F107" i="33"/>
  <c r="D107" i="33"/>
  <c r="C107" i="33"/>
  <c r="E106" i="33"/>
  <c r="O105" i="33"/>
  <c r="E105" i="33" s="1"/>
  <c r="T104" i="33"/>
  <c r="S104" i="33"/>
  <c r="R104" i="33"/>
  <c r="Q104" i="33"/>
  <c r="P104" i="33"/>
  <c r="N104" i="33"/>
  <c r="M104" i="33"/>
  <c r="L104" i="33"/>
  <c r="K104" i="33"/>
  <c r="J104" i="33"/>
  <c r="I104" i="33"/>
  <c r="H104" i="33"/>
  <c r="G104" i="33"/>
  <c r="F104" i="33"/>
  <c r="D104" i="33"/>
  <c r="C104" i="33"/>
  <c r="T103" i="33"/>
  <c r="S103" i="33"/>
  <c r="R103" i="33"/>
  <c r="Q103" i="33"/>
  <c r="P103" i="33"/>
  <c r="O103" i="33"/>
  <c r="N103" i="33"/>
  <c r="M103" i="33"/>
  <c r="L103" i="33"/>
  <c r="K103" i="33"/>
  <c r="J103" i="33"/>
  <c r="I103" i="33"/>
  <c r="H103" i="33"/>
  <c r="G103" i="33"/>
  <c r="F103" i="33"/>
  <c r="D103" i="33"/>
  <c r="C103" i="33"/>
  <c r="T102" i="33"/>
  <c r="S102" i="33"/>
  <c r="R102" i="33"/>
  <c r="Q102" i="33"/>
  <c r="P102" i="33"/>
  <c r="N102" i="33"/>
  <c r="M102" i="33"/>
  <c r="M101" i="33" s="1"/>
  <c r="L102" i="33"/>
  <c r="L101" i="33" s="1"/>
  <c r="K102" i="33"/>
  <c r="K101" i="33" s="1"/>
  <c r="J102" i="33"/>
  <c r="J101" i="33" s="1"/>
  <c r="I102" i="33"/>
  <c r="H102" i="33"/>
  <c r="H101" i="33" s="1"/>
  <c r="G102" i="33"/>
  <c r="G101" i="33" s="1"/>
  <c r="F102" i="33"/>
  <c r="F101" i="33" s="1"/>
  <c r="D102" i="33"/>
  <c r="D101" i="33" s="1"/>
  <c r="C102" i="33"/>
  <c r="C101" i="33" s="1"/>
  <c r="N101" i="33"/>
  <c r="E100" i="33"/>
  <c r="E99" i="33"/>
  <c r="T98" i="33"/>
  <c r="S98" i="33"/>
  <c r="R98" i="33"/>
  <c r="Q98" i="33"/>
  <c r="P98" i="33"/>
  <c r="O98" i="33"/>
  <c r="N98" i="33"/>
  <c r="M98" i="33"/>
  <c r="L98" i="33"/>
  <c r="K98" i="33"/>
  <c r="J98" i="33"/>
  <c r="I98" i="33"/>
  <c r="H98" i="33"/>
  <c r="G98" i="33"/>
  <c r="F98" i="33"/>
  <c r="D98" i="33"/>
  <c r="C98" i="33"/>
  <c r="E97" i="33"/>
  <c r="E96" i="33"/>
  <c r="T95" i="33"/>
  <c r="S95" i="33"/>
  <c r="R95" i="33"/>
  <c r="Q95" i="33"/>
  <c r="P95" i="33"/>
  <c r="O95" i="33"/>
  <c r="N95" i="33"/>
  <c r="M95" i="33"/>
  <c r="L95" i="33"/>
  <c r="K95" i="33"/>
  <c r="J95" i="33"/>
  <c r="I95" i="33"/>
  <c r="H95" i="33"/>
  <c r="G95" i="33"/>
  <c r="F95" i="33"/>
  <c r="D95" i="33"/>
  <c r="C95" i="33"/>
  <c r="T94" i="33"/>
  <c r="S94" i="33"/>
  <c r="R94" i="33"/>
  <c r="Q94" i="33"/>
  <c r="P94" i="33"/>
  <c r="O94" i="33"/>
  <c r="N94" i="33"/>
  <c r="M94" i="33"/>
  <c r="L94" i="33"/>
  <c r="K94" i="33"/>
  <c r="J94" i="33"/>
  <c r="I94" i="33"/>
  <c r="H94" i="33"/>
  <c r="G94" i="33"/>
  <c r="F94" i="33"/>
  <c r="D94" i="33"/>
  <c r="C94" i="33"/>
  <c r="T93" i="33"/>
  <c r="T92" i="33" s="1"/>
  <c r="S93" i="33"/>
  <c r="R93" i="33"/>
  <c r="Q93" i="33"/>
  <c r="P93" i="33"/>
  <c r="O93" i="33"/>
  <c r="N93" i="33"/>
  <c r="N92" i="33" s="1"/>
  <c r="M93" i="33"/>
  <c r="L93" i="33"/>
  <c r="K93" i="33"/>
  <c r="J93" i="33"/>
  <c r="I93" i="33"/>
  <c r="H93" i="33"/>
  <c r="G93" i="33"/>
  <c r="F93" i="33"/>
  <c r="D93" i="33"/>
  <c r="D92" i="33" s="1"/>
  <c r="C93" i="33"/>
  <c r="C92" i="33" s="1"/>
  <c r="E91" i="33"/>
  <c r="E90" i="33"/>
  <c r="T89" i="33"/>
  <c r="S89" i="33"/>
  <c r="R89" i="33"/>
  <c r="Q89" i="33"/>
  <c r="P89" i="33"/>
  <c r="O89" i="33"/>
  <c r="N89" i="33"/>
  <c r="M89" i="33"/>
  <c r="L89" i="33"/>
  <c r="K89" i="33"/>
  <c r="J89" i="33"/>
  <c r="I89" i="33"/>
  <c r="H89" i="33"/>
  <c r="G89" i="33"/>
  <c r="F89" i="33"/>
  <c r="D89" i="33"/>
  <c r="C89" i="33"/>
  <c r="E88" i="33"/>
  <c r="E87" i="33"/>
  <c r="T86" i="33"/>
  <c r="S86" i="33"/>
  <c r="R86" i="33"/>
  <c r="Q86" i="33"/>
  <c r="P86" i="33"/>
  <c r="O86" i="33"/>
  <c r="N86" i="33"/>
  <c r="M86" i="33"/>
  <c r="L86" i="33"/>
  <c r="K86" i="33"/>
  <c r="J86" i="33"/>
  <c r="I86" i="33"/>
  <c r="H86" i="33"/>
  <c r="G86" i="33"/>
  <c r="F86" i="33"/>
  <c r="D86" i="33"/>
  <c r="C86" i="33"/>
  <c r="T85" i="33"/>
  <c r="S85" i="33"/>
  <c r="R85" i="33"/>
  <c r="Q85" i="33"/>
  <c r="P85" i="33"/>
  <c r="O85" i="33"/>
  <c r="N85" i="33"/>
  <c r="M85" i="33"/>
  <c r="L85" i="33"/>
  <c r="K85" i="33"/>
  <c r="J85" i="33"/>
  <c r="I85" i="33"/>
  <c r="H85" i="33"/>
  <c r="G85" i="33"/>
  <c r="F85" i="33"/>
  <c r="D85" i="33"/>
  <c r="C85" i="33"/>
  <c r="T84" i="33"/>
  <c r="S84" i="33"/>
  <c r="R84" i="33"/>
  <c r="Q84" i="33"/>
  <c r="P84" i="33"/>
  <c r="O84" i="33"/>
  <c r="N84" i="33"/>
  <c r="M84" i="33"/>
  <c r="L84" i="33"/>
  <c r="L83" i="33" s="1"/>
  <c r="K84" i="33"/>
  <c r="J84" i="33"/>
  <c r="I84" i="33"/>
  <c r="H84" i="33"/>
  <c r="H83" i="33" s="1"/>
  <c r="G84" i="33"/>
  <c r="F84" i="33"/>
  <c r="D84" i="33"/>
  <c r="C84" i="33"/>
  <c r="E82" i="33"/>
  <c r="E81" i="33"/>
  <c r="T80" i="33"/>
  <c r="S80" i="33"/>
  <c r="R80" i="33"/>
  <c r="Q80" i="33"/>
  <c r="P80" i="33"/>
  <c r="O80" i="33"/>
  <c r="N80" i="33"/>
  <c r="M80" i="33"/>
  <c r="L80" i="33"/>
  <c r="K80" i="33"/>
  <c r="J80" i="33"/>
  <c r="I80" i="33"/>
  <c r="H80" i="33"/>
  <c r="G80" i="33"/>
  <c r="F80" i="33"/>
  <c r="D80" i="33"/>
  <c r="C80" i="33"/>
  <c r="E79" i="33"/>
  <c r="E78" i="33"/>
  <c r="T77" i="33"/>
  <c r="S77" i="33"/>
  <c r="R77" i="33"/>
  <c r="Q77" i="33"/>
  <c r="P77" i="33"/>
  <c r="O77" i="33"/>
  <c r="N77" i="33"/>
  <c r="I19" i="51" s="1"/>
  <c r="M77" i="33"/>
  <c r="L77" i="33"/>
  <c r="K77" i="33"/>
  <c r="J77" i="33"/>
  <c r="I77" i="33"/>
  <c r="H77" i="33"/>
  <c r="G77" i="33"/>
  <c r="F77" i="33"/>
  <c r="D77" i="33"/>
  <c r="C77" i="33"/>
  <c r="T76" i="33"/>
  <c r="S76" i="33"/>
  <c r="R76" i="33"/>
  <c r="Q76" i="33"/>
  <c r="P76" i="33"/>
  <c r="O76" i="33"/>
  <c r="N76" i="33"/>
  <c r="M76" i="33"/>
  <c r="L76" i="33"/>
  <c r="K76" i="33"/>
  <c r="J76" i="33"/>
  <c r="I76" i="33"/>
  <c r="H76" i="33"/>
  <c r="G76" i="33"/>
  <c r="F76" i="33"/>
  <c r="D76" i="33"/>
  <c r="C76" i="33"/>
  <c r="T75" i="33"/>
  <c r="S75" i="33"/>
  <c r="R75" i="33"/>
  <c r="Q75" i="33"/>
  <c r="Q74" i="33" s="1"/>
  <c r="P75" i="33"/>
  <c r="O75" i="33"/>
  <c r="N75" i="33"/>
  <c r="M75" i="33"/>
  <c r="L75" i="33"/>
  <c r="K75" i="33"/>
  <c r="J75" i="33"/>
  <c r="I75" i="33"/>
  <c r="H75" i="33"/>
  <c r="G75" i="33"/>
  <c r="F75" i="33"/>
  <c r="D75" i="33"/>
  <c r="D74" i="33" s="1"/>
  <c r="C75" i="33"/>
  <c r="O73" i="33"/>
  <c r="O18" i="33" s="1"/>
  <c r="E72" i="33"/>
  <c r="T71" i="33"/>
  <c r="S71" i="33"/>
  <c r="R71" i="33"/>
  <c r="Q71" i="33"/>
  <c r="P71" i="33"/>
  <c r="N71" i="33"/>
  <c r="M71" i="33"/>
  <c r="L71" i="33"/>
  <c r="K71" i="33"/>
  <c r="J71" i="33"/>
  <c r="I71" i="33"/>
  <c r="H71" i="33"/>
  <c r="G71" i="33"/>
  <c r="F71" i="33"/>
  <c r="D71" i="33"/>
  <c r="C71" i="33"/>
  <c r="O70" i="33"/>
  <c r="O68" i="33" s="1"/>
  <c r="I70" i="33"/>
  <c r="I15" i="33" s="1"/>
  <c r="E69" i="33"/>
  <c r="T68" i="33"/>
  <c r="S68" i="33"/>
  <c r="R68" i="33"/>
  <c r="Q68" i="33"/>
  <c r="P68" i="33"/>
  <c r="N68" i="33"/>
  <c r="M68" i="33"/>
  <c r="L68" i="33"/>
  <c r="K68" i="33"/>
  <c r="J68" i="33"/>
  <c r="H68" i="33"/>
  <c r="G68" i="33"/>
  <c r="F68" i="33"/>
  <c r="D68" i="33"/>
  <c r="C68" i="33"/>
  <c r="T67" i="33"/>
  <c r="S67" i="33"/>
  <c r="R67" i="33"/>
  <c r="Q67" i="33"/>
  <c r="P67" i="33"/>
  <c r="N67" i="33"/>
  <c r="M67" i="33"/>
  <c r="L67" i="33"/>
  <c r="K67" i="33"/>
  <c r="J67" i="33"/>
  <c r="H67" i="33"/>
  <c r="G67" i="33"/>
  <c r="F67" i="33"/>
  <c r="D67" i="33"/>
  <c r="C67" i="33"/>
  <c r="T66" i="33"/>
  <c r="S66" i="33"/>
  <c r="R66" i="33"/>
  <c r="Q66" i="33"/>
  <c r="P66" i="33"/>
  <c r="O66" i="33"/>
  <c r="N66" i="33"/>
  <c r="M66" i="33"/>
  <c r="M65" i="33" s="1"/>
  <c r="L66" i="33"/>
  <c r="K66" i="33"/>
  <c r="K65" i="33" s="1"/>
  <c r="J66" i="33"/>
  <c r="J65" i="33" s="1"/>
  <c r="I66" i="33"/>
  <c r="H66" i="33"/>
  <c r="H65" i="33" s="1"/>
  <c r="G66" i="33"/>
  <c r="F66" i="33"/>
  <c r="D66" i="33"/>
  <c r="C66" i="33"/>
  <c r="C65" i="33" s="1"/>
  <c r="N65" i="33"/>
  <c r="E64" i="33"/>
  <c r="E63" i="33"/>
  <c r="E62" i="33"/>
  <c r="E61" i="33"/>
  <c r="E60" i="33"/>
  <c r="T59" i="33"/>
  <c r="S59" i="33"/>
  <c r="R59" i="33"/>
  <c r="Q59" i="33"/>
  <c r="P59" i="33"/>
  <c r="O59" i="33"/>
  <c r="N59" i="33"/>
  <c r="M59" i="33"/>
  <c r="L59" i="33"/>
  <c r="K59" i="33"/>
  <c r="J59" i="33"/>
  <c r="I59" i="33"/>
  <c r="H59" i="33"/>
  <c r="G59" i="33"/>
  <c r="F59" i="33"/>
  <c r="D59" i="33"/>
  <c r="C59" i="33"/>
  <c r="T58" i="33"/>
  <c r="S58" i="33"/>
  <c r="R58" i="33"/>
  <c r="Q58" i="33"/>
  <c r="P58" i="33"/>
  <c r="O58" i="33"/>
  <c r="N58" i="33"/>
  <c r="M58" i="33"/>
  <c r="L58" i="33"/>
  <c r="K58" i="33"/>
  <c r="J58" i="33"/>
  <c r="I58" i="33"/>
  <c r="H58" i="33"/>
  <c r="G58" i="33"/>
  <c r="F58" i="33"/>
  <c r="D58" i="33"/>
  <c r="C58" i="33"/>
  <c r="T57" i="33"/>
  <c r="S57" i="33"/>
  <c r="R57" i="33"/>
  <c r="R56" i="33" s="1"/>
  <c r="Q57" i="33"/>
  <c r="P57" i="33"/>
  <c r="O57" i="33"/>
  <c r="N57" i="33"/>
  <c r="M57" i="33"/>
  <c r="M56" i="33" s="1"/>
  <c r="L57" i="33"/>
  <c r="K57" i="33"/>
  <c r="J57" i="33"/>
  <c r="J56" i="33" s="1"/>
  <c r="I57" i="33"/>
  <c r="H57" i="33"/>
  <c r="G57" i="33"/>
  <c r="F57" i="33"/>
  <c r="D57" i="33"/>
  <c r="C57" i="33"/>
  <c r="E55" i="33"/>
  <c r="E54" i="33"/>
  <c r="T53" i="33"/>
  <c r="S53" i="33"/>
  <c r="R53" i="33"/>
  <c r="Q53" i="33"/>
  <c r="P53" i="33"/>
  <c r="O53" i="33"/>
  <c r="N53" i="33"/>
  <c r="M53" i="33"/>
  <c r="L53" i="33"/>
  <c r="K53" i="33"/>
  <c r="J53" i="33"/>
  <c r="I53" i="33"/>
  <c r="H53" i="33"/>
  <c r="G53" i="33"/>
  <c r="F53" i="33"/>
  <c r="D53" i="33"/>
  <c r="C53" i="33"/>
  <c r="E52" i="33"/>
  <c r="K51" i="33"/>
  <c r="K14" i="33" s="1"/>
  <c r="T50" i="33"/>
  <c r="S50" i="33"/>
  <c r="R50" i="33"/>
  <c r="Q50" i="33"/>
  <c r="P50" i="33"/>
  <c r="O50" i="33"/>
  <c r="N50" i="33"/>
  <c r="M50" i="33"/>
  <c r="L50" i="33"/>
  <c r="J50" i="33"/>
  <c r="I50" i="33"/>
  <c r="H50" i="33"/>
  <c r="G50" i="33"/>
  <c r="F50" i="33"/>
  <c r="D50" i="33"/>
  <c r="C50" i="33"/>
  <c r="T49" i="33"/>
  <c r="S49" i="33"/>
  <c r="R49" i="33"/>
  <c r="Q49" i="33"/>
  <c r="P49" i="33"/>
  <c r="O49" i="33"/>
  <c r="N49" i="33"/>
  <c r="M49" i="33"/>
  <c r="L49" i="33"/>
  <c r="K49" i="33"/>
  <c r="J49" i="33"/>
  <c r="I49" i="33"/>
  <c r="H49" i="33"/>
  <c r="G49" i="33"/>
  <c r="F49" i="33"/>
  <c r="D49" i="33"/>
  <c r="C49" i="33"/>
  <c r="T48" i="33"/>
  <c r="T47" i="33" s="1"/>
  <c r="S48" i="33"/>
  <c r="R48" i="33"/>
  <c r="Q48" i="33"/>
  <c r="P48" i="33"/>
  <c r="O48" i="33"/>
  <c r="N48" i="33"/>
  <c r="M48" i="33"/>
  <c r="L48" i="33"/>
  <c r="J48" i="33"/>
  <c r="J47" i="33" s="1"/>
  <c r="I48" i="33"/>
  <c r="H48" i="33"/>
  <c r="H47" i="33" s="1"/>
  <c r="G48" i="33"/>
  <c r="G47" i="33" s="1"/>
  <c r="F48" i="33"/>
  <c r="F47" i="33" s="1"/>
  <c r="D48" i="33"/>
  <c r="D47" i="33" s="1"/>
  <c r="C48" i="33"/>
  <c r="C47" i="33" s="1"/>
  <c r="L47" i="33"/>
  <c r="I47" i="33"/>
  <c r="E46" i="33"/>
  <c r="E45" i="33"/>
  <c r="T44" i="33"/>
  <c r="S44" i="33"/>
  <c r="R44" i="33"/>
  <c r="Q44" i="33"/>
  <c r="P44" i="33"/>
  <c r="O44" i="33"/>
  <c r="N44" i="33"/>
  <c r="M44" i="33"/>
  <c r="L44" i="33"/>
  <c r="K44" i="33"/>
  <c r="J44" i="33"/>
  <c r="I44" i="33"/>
  <c r="H44" i="33"/>
  <c r="G44" i="33"/>
  <c r="F44" i="33"/>
  <c r="D44" i="33"/>
  <c r="C44" i="33"/>
  <c r="E43" i="33"/>
  <c r="E42" i="33"/>
  <c r="T41" i="33"/>
  <c r="S41" i="33"/>
  <c r="R41" i="33"/>
  <c r="Q41" i="33"/>
  <c r="P41" i="33"/>
  <c r="O41" i="33"/>
  <c r="N41" i="33"/>
  <c r="M41" i="33"/>
  <c r="L41" i="33"/>
  <c r="K41" i="33"/>
  <c r="J41" i="33"/>
  <c r="I41" i="33"/>
  <c r="H41" i="33"/>
  <c r="G41" i="33"/>
  <c r="F41" i="33"/>
  <c r="D41" i="33"/>
  <c r="C41" i="33"/>
  <c r="T40" i="33"/>
  <c r="S40" i="33"/>
  <c r="R40" i="33"/>
  <c r="Q40" i="33"/>
  <c r="P40" i="33"/>
  <c r="O40" i="33"/>
  <c r="N40" i="33"/>
  <c r="M40" i="33"/>
  <c r="L40" i="33"/>
  <c r="K40" i="33"/>
  <c r="J40" i="33"/>
  <c r="I40" i="33"/>
  <c r="H40" i="33"/>
  <c r="G40" i="33"/>
  <c r="F40" i="33"/>
  <c r="D40" i="33"/>
  <c r="C40" i="33"/>
  <c r="T39" i="33"/>
  <c r="S39" i="33"/>
  <c r="R39" i="33"/>
  <c r="R38" i="33" s="1"/>
  <c r="Q39" i="33"/>
  <c r="P39" i="33"/>
  <c r="O39" i="33"/>
  <c r="O38" i="33" s="1"/>
  <c r="N39" i="33"/>
  <c r="M39" i="33"/>
  <c r="L39" i="33"/>
  <c r="K39" i="33"/>
  <c r="J39" i="33"/>
  <c r="J38" i="33" s="1"/>
  <c r="I39" i="33"/>
  <c r="H39" i="33"/>
  <c r="G39" i="33"/>
  <c r="G38" i="33" s="1"/>
  <c r="F39" i="33"/>
  <c r="D39" i="33"/>
  <c r="C39" i="33"/>
  <c r="S38" i="33"/>
  <c r="E37" i="33"/>
  <c r="E36" i="33"/>
  <c r="T35" i="33"/>
  <c r="S35" i="33"/>
  <c r="R35" i="33"/>
  <c r="Q35" i="33"/>
  <c r="P35" i="33"/>
  <c r="O35" i="33"/>
  <c r="N35" i="33"/>
  <c r="M35" i="33"/>
  <c r="L35" i="33"/>
  <c r="K35" i="33"/>
  <c r="J35" i="33"/>
  <c r="I35" i="33"/>
  <c r="H35" i="33"/>
  <c r="G35" i="33"/>
  <c r="F35" i="33"/>
  <c r="D35" i="33"/>
  <c r="C35" i="33"/>
  <c r="E34" i="33"/>
  <c r="O33" i="33"/>
  <c r="T32" i="33"/>
  <c r="S32" i="33"/>
  <c r="R32" i="33"/>
  <c r="Q32" i="33"/>
  <c r="P32" i="33"/>
  <c r="N32" i="33"/>
  <c r="M32" i="33"/>
  <c r="L32" i="33"/>
  <c r="K32" i="33"/>
  <c r="J32" i="33"/>
  <c r="I32" i="33"/>
  <c r="H32" i="33"/>
  <c r="G32" i="33"/>
  <c r="F32" i="33"/>
  <c r="D32" i="33"/>
  <c r="C32" i="33"/>
  <c r="T31" i="33"/>
  <c r="S31" i="33"/>
  <c r="R31" i="33"/>
  <c r="Q31" i="33"/>
  <c r="P31" i="33"/>
  <c r="O31" i="33"/>
  <c r="N31" i="33"/>
  <c r="M31" i="33"/>
  <c r="L31" i="33"/>
  <c r="K31" i="33"/>
  <c r="J31" i="33"/>
  <c r="I31" i="33"/>
  <c r="H31" i="33"/>
  <c r="G31" i="33"/>
  <c r="F31" i="33"/>
  <c r="D31" i="33"/>
  <c r="C31" i="33"/>
  <c r="T30" i="33"/>
  <c r="S30" i="33"/>
  <c r="R30" i="33"/>
  <c r="R29" i="33" s="1"/>
  <c r="Q30" i="33"/>
  <c r="P30" i="33"/>
  <c r="N30" i="33"/>
  <c r="N29" i="33" s="1"/>
  <c r="M30" i="33"/>
  <c r="M29" i="33" s="1"/>
  <c r="L30" i="33"/>
  <c r="L29" i="33" s="1"/>
  <c r="K30" i="33"/>
  <c r="K29" i="33" s="1"/>
  <c r="J30" i="33"/>
  <c r="J29" i="33" s="1"/>
  <c r="I30" i="33"/>
  <c r="I29" i="33" s="1"/>
  <c r="H30" i="33"/>
  <c r="H29" i="33" s="1"/>
  <c r="G30" i="33"/>
  <c r="F30" i="33"/>
  <c r="D30" i="33"/>
  <c r="D29" i="33" s="1"/>
  <c r="C30" i="33"/>
  <c r="C29" i="33" s="1"/>
  <c r="F29" i="33"/>
  <c r="E28" i="33"/>
  <c r="O27" i="33"/>
  <c r="O26" i="33" s="1"/>
  <c r="T26" i="33"/>
  <c r="S26" i="33"/>
  <c r="R26" i="33"/>
  <c r="Q26" i="33"/>
  <c r="P26" i="33"/>
  <c r="N26" i="33"/>
  <c r="M26" i="33"/>
  <c r="L26" i="33"/>
  <c r="K26" i="33"/>
  <c r="J26" i="33"/>
  <c r="I26" i="33"/>
  <c r="H26" i="33"/>
  <c r="G26" i="33"/>
  <c r="F26" i="33"/>
  <c r="D26" i="33"/>
  <c r="C26" i="33"/>
  <c r="O24" i="33"/>
  <c r="O23" i="33" s="1"/>
  <c r="T23" i="33"/>
  <c r="S23" i="33"/>
  <c r="R23" i="33"/>
  <c r="Q23" i="33"/>
  <c r="P23" i="33"/>
  <c r="N23" i="33"/>
  <c r="M23" i="33"/>
  <c r="L23" i="33"/>
  <c r="K23" i="33"/>
  <c r="J23" i="33"/>
  <c r="I23" i="33"/>
  <c r="H23" i="33"/>
  <c r="G23" i="33"/>
  <c r="F23" i="33"/>
  <c r="D23" i="33"/>
  <c r="C23" i="33"/>
  <c r="T22" i="33"/>
  <c r="S22" i="33"/>
  <c r="R22" i="33"/>
  <c r="Q22" i="33"/>
  <c r="P22" i="33"/>
  <c r="O22" i="33"/>
  <c r="N22" i="33"/>
  <c r="M22" i="33"/>
  <c r="L22" i="33"/>
  <c r="K22" i="33"/>
  <c r="J22" i="33"/>
  <c r="I22" i="33"/>
  <c r="H22" i="33"/>
  <c r="G22" i="33"/>
  <c r="F22" i="33"/>
  <c r="D22" i="33"/>
  <c r="C22" i="33"/>
  <c r="C14" i="33" s="1"/>
  <c r="T21" i="33"/>
  <c r="S21" i="33"/>
  <c r="R21" i="33"/>
  <c r="Q21" i="33"/>
  <c r="P21" i="33"/>
  <c r="N21" i="33"/>
  <c r="N20" i="33" s="1"/>
  <c r="M21" i="33"/>
  <c r="M20" i="33" s="1"/>
  <c r="L21" i="33"/>
  <c r="K21" i="33"/>
  <c r="J21" i="33"/>
  <c r="J20" i="33" s="1"/>
  <c r="I21" i="33"/>
  <c r="I20" i="33" s="1"/>
  <c r="H21" i="33"/>
  <c r="G21" i="33"/>
  <c r="G20" i="33" s="1"/>
  <c r="F21" i="33"/>
  <c r="D21" i="33"/>
  <c r="D20" i="33" s="1"/>
  <c r="C21" i="33"/>
  <c r="C20" i="33" s="1"/>
  <c r="C15" i="33" s="1"/>
  <c r="U19" i="33"/>
  <c r="T18" i="33"/>
  <c r="S18" i="33"/>
  <c r="R18" i="33"/>
  <c r="Q18" i="33"/>
  <c r="P18" i="33"/>
  <c r="N18" i="33"/>
  <c r="M18" i="33"/>
  <c r="L18" i="33"/>
  <c r="K18" i="33"/>
  <c r="J18" i="33"/>
  <c r="I18" i="33"/>
  <c r="H18" i="33"/>
  <c r="G18" i="33"/>
  <c r="F18" i="33"/>
  <c r="D18" i="33"/>
  <c r="C18" i="33"/>
  <c r="T17" i="33"/>
  <c r="T16" i="33" s="1"/>
  <c r="S17" i="33"/>
  <c r="S16" i="33" s="1"/>
  <c r="R17" i="33"/>
  <c r="R16" i="33" s="1"/>
  <c r="Q17" i="33"/>
  <c r="P17" i="33"/>
  <c r="P16" i="33" s="1"/>
  <c r="N17" i="33"/>
  <c r="N16" i="33" s="1"/>
  <c r="M17" i="33"/>
  <c r="M16" i="33" s="1"/>
  <c r="L17" i="33"/>
  <c r="L16" i="33" s="1"/>
  <c r="K17" i="33"/>
  <c r="J17" i="33"/>
  <c r="I17" i="33"/>
  <c r="I16" i="33" s="1"/>
  <c r="H17" i="33"/>
  <c r="G17" i="33"/>
  <c r="G16" i="33" s="1"/>
  <c r="F17" i="33"/>
  <c r="F16" i="33" s="1"/>
  <c r="D17" i="33"/>
  <c r="C17" i="33"/>
  <c r="T15" i="33"/>
  <c r="T12" i="33" s="1"/>
  <c r="S15" i="33"/>
  <c r="R15" i="33"/>
  <c r="Q15" i="33"/>
  <c r="P15" i="33"/>
  <c r="N15" i="33"/>
  <c r="N12" i="33" s="1"/>
  <c r="M15" i="33"/>
  <c r="M12" i="33" s="1"/>
  <c r="L15" i="33"/>
  <c r="K15" i="33"/>
  <c r="J15" i="33"/>
  <c r="J12" i="33" s="1"/>
  <c r="H15" i="33"/>
  <c r="H12" i="33" s="1"/>
  <c r="G15" i="33"/>
  <c r="G12" i="33" s="1"/>
  <c r="F15" i="33"/>
  <c r="T14" i="33"/>
  <c r="S14" i="33"/>
  <c r="S13" i="33" s="1"/>
  <c r="R14" i="33"/>
  <c r="Q14" i="33"/>
  <c r="P14" i="33"/>
  <c r="N14" i="33"/>
  <c r="M14" i="33"/>
  <c r="L14" i="33"/>
  <c r="J14" i="33"/>
  <c r="I14" i="33"/>
  <c r="H14" i="33"/>
  <c r="G14" i="33"/>
  <c r="F14" i="33"/>
  <c r="F11" i="33" s="1"/>
  <c r="D14" i="33"/>
  <c r="AF228" i="34"/>
  <c r="AA228" i="34"/>
  <c r="V228" i="34"/>
  <c r="U228" i="34"/>
  <c r="T228" i="34"/>
  <c r="S228" i="34"/>
  <c r="R228" i="34"/>
  <c r="Q228" i="34"/>
  <c r="P228" i="34"/>
  <c r="O228" i="34"/>
  <c r="N228" i="34"/>
  <c r="M228" i="34"/>
  <c r="L228" i="34"/>
  <c r="K228" i="34"/>
  <c r="J228" i="34"/>
  <c r="I228" i="34"/>
  <c r="H228" i="34"/>
  <c r="G228" i="34"/>
  <c r="F228" i="34"/>
  <c r="E228" i="34"/>
  <c r="D228" i="34"/>
  <c r="C228" i="34"/>
  <c r="AF227" i="34"/>
  <c r="AA227" i="34"/>
  <c r="E227" i="34"/>
  <c r="AF226" i="34"/>
  <c r="AA226" i="34"/>
  <c r="E226" i="34"/>
  <c r="AF225" i="34"/>
  <c r="AA225" i="34"/>
  <c r="T225" i="34"/>
  <c r="S225" i="34"/>
  <c r="R225" i="34"/>
  <c r="Q225" i="34"/>
  <c r="P225" i="34"/>
  <c r="O225" i="34"/>
  <c r="N225" i="34"/>
  <c r="M225" i="34"/>
  <c r="L225" i="34"/>
  <c r="K225" i="34"/>
  <c r="J225" i="34"/>
  <c r="I225" i="34"/>
  <c r="H225" i="34"/>
  <c r="G225" i="34"/>
  <c r="F225" i="34"/>
  <c r="D225" i="34"/>
  <c r="E224" i="34"/>
  <c r="C224" i="34" s="1"/>
  <c r="E223" i="34"/>
  <c r="E222" i="34"/>
  <c r="C222" i="34" s="1"/>
  <c r="E221" i="34"/>
  <c r="C221" i="34"/>
  <c r="AA220" i="34"/>
  <c r="Z220" i="34"/>
  <c r="Y220" i="34"/>
  <c r="Y11" i="34" s="1"/>
  <c r="X220" i="34"/>
  <c r="X11" i="34" s="1"/>
  <c r="X10" i="34" s="1"/>
  <c r="W220" i="34"/>
  <c r="W11" i="34" s="1"/>
  <c r="V220" i="34"/>
  <c r="U220" i="34"/>
  <c r="T220" i="34"/>
  <c r="S220" i="34"/>
  <c r="R220" i="34"/>
  <c r="Q220" i="34"/>
  <c r="P220" i="34"/>
  <c r="P11" i="34" s="1"/>
  <c r="O220" i="34"/>
  <c r="N220" i="34"/>
  <c r="M220" i="34"/>
  <c r="L220" i="34"/>
  <c r="K220" i="34"/>
  <c r="J220" i="34"/>
  <c r="I220" i="34"/>
  <c r="H220" i="34"/>
  <c r="G220" i="34"/>
  <c r="F220" i="34"/>
  <c r="D220" i="34"/>
  <c r="E219" i="34"/>
  <c r="C219" i="34" s="1"/>
  <c r="E218" i="34"/>
  <c r="C218" i="34" s="1"/>
  <c r="E217" i="34"/>
  <c r="C217" i="34" s="1"/>
  <c r="E216" i="34"/>
  <c r="C216" i="34"/>
  <c r="E215" i="34"/>
  <c r="C215" i="34" s="1"/>
  <c r="E214" i="34"/>
  <c r="C214" i="34" s="1"/>
  <c r="E213" i="34"/>
  <c r="C213" i="34" s="1"/>
  <c r="E212" i="34"/>
  <c r="C212" i="34" s="1"/>
  <c r="E211" i="34"/>
  <c r="C211" i="34" s="1"/>
  <c r="E210" i="34"/>
  <c r="C210" i="34" s="1"/>
  <c r="E209" i="34"/>
  <c r="C209" i="34" s="1"/>
  <c r="E208" i="34"/>
  <c r="C208" i="34" s="1"/>
  <c r="E207" i="34"/>
  <c r="C207" i="34" s="1"/>
  <c r="E206" i="34"/>
  <c r="C206" i="34" s="1"/>
  <c r="E205" i="34"/>
  <c r="C205" i="34" s="1"/>
  <c r="E204" i="34"/>
  <c r="C204" i="34" s="1"/>
  <c r="E203" i="34"/>
  <c r="C203" i="34" s="1"/>
  <c r="E202" i="34"/>
  <c r="C202" i="34" s="1"/>
  <c r="E201" i="34"/>
  <c r="C201" i="34" s="1"/>
  <c r="E200" i="34"/>
  <c r="C200" i="34" s="1"/>
  <c r="E199" i="34"/>
  <c r="C199" i="34"/>
  <c r="E198" i="34"/>
  <c r="C198" i="34" s="1"/>
  <c r="E197" i="34"/>
  <c r="C197" i="34" s="1"/>
  <c r="E196" i="34"/>
  <c r="C196" i="34" s="1"/>
  <c r="E195" i="34"/>
  <c r="C195" i="34" s="1"/>
  <c r="E194" i="34"/>
  <c r="C194" i="34" s="1"/>
  <c r="E193" i="34"/>
  <c r="C193" i="34" s="1"/>
  <c r="E192" i="34"/>
  <c r="C192" i="34"/>
  <c r="E191" i="34"/>
  <c r="C191" i="34" s="1"/>
  <c r="E190" i="34"/>
  <c r="C190" i="34" s="1"/>
  <c r="E189" i="34"/>
  <c r="C189" i="34" s="1"/>
  <c r="E188" i="34"/>
  <c r="C188" i="34" s="1"/>
  <c r="E187" i="34"/>
  <c r="C187" i="34" s="1"/>
  <c r="E186" i="34"/>
  <c r="C186" i="34" s="1"/>
  <c r="E185" i="34"/>
  <c r="C185" i="34" s="1"/>
  <c r="E184" i="34"/>
  <c r="C184" i="34" s="1"/>
  <c r="E183" i="34"/>
  <c r="C183" i="34" s="1"/>
  <c r="E182" i="34"/>
  <c r="C182" i="34" s="1"/>
  <c r="E181" i="34"/>
  <c r="C181" i="34" s="1"/>
  <c r="E180" i="34"/>
  <c r="C180" i="34" s="1"/>
  <c r="AF179" i="34"/>
  <c r="AA179" i="34"/>
  <c r="E179" i="34"/>
  <c r="C179" i="34" s="1"/>
  <c r="AF178" i="34"/>
  <c r="AA178" i="34"/>
  <c r="E178" i="34"/>
  <c r="AF177" i="34"/>
  <c r="AA177" i="34"/>
  <c r="E177" i="34"/>
  <c r="AI177" i="34" s="1"/>
  <c r="AF176" i="34"/>
  <c r="AA176" i="34"/>
  <c r="T176" i="34"/>
  <c r="S176" i="34"/>
  <c r="R176" i="34"/>
  <c r="Q176" i="34"/>
  <c r="P176" i="34"/>
  <c r="O176" i="34"/>
  <c r="N176" i="34"/>
  <c r="M176" i="34"/>
  <c r="L176" i="34"/>
  <c r="K176" i="34"/>
  <c r="J176" i="34"/>
  <c r="I176" i="34"/>
  <c r="H176" i="34"/>
  <c r="G176" i="34"/>
  <c r="F176" i="34"/>
  <c r="D176" i="34"/>
  <c r="AF175" i="34"/>
  <c r="AA175" i="34"/>
  <c r="E175" i="34"/>
  <c r="AF174" i="34"/>
  <c r="AA174" i="34"/>
  <c r="E174" i="34"/>
  <c r="C174" i="34" s="1"/>
  <c r="AF173" i="34"/>
  <c r="AA173" i="34"/>
  <c r="T173" i="34"/>
  <c r="S173" i="34"/>
  <c r="R173" i="34"/>
  <c r="Q173" i="34"/>
  <c r="P173" i="34"/>
  <c r="O173" i="34"/>
  <c r="N173" i="34"/>
  <c r="M173" i="34"/>
  <c r="L173" i="34"/>
  <c r="K173" i="34"/>
  <c r="J173" i="34"/>
  <c r="I173" i="34"/>
  <c r="H173" i="34"/>
  <c r="G173" i="34"/>
  <c r="F173" i="34"/>
  <c r="D173" i="34"/>
  <c r="AF172" i="34"/>
  <c r="AA172" i="34"/>
  <c r="E172" i="34"/>
  <c r="AI172" i="34" s="1"/>
  <c r="AF171" i="34"/>
  <c r="AA171" i="34"/>
  <c r="E171" i="34"/>
  <c r="AF170" i="34"/>
  <c r="AA170" i="34"/>
  <c r="T170" i="34"/>
  <c r="S170" i="34"/>
  <c r="R170" i="34"/>
  <c r="Q170" i="34"/>
  <c r="P170" i="34"/>
  <c r="O170" i="34"/>
  <c r="N170" i="34"/>
  <c r="M170" i="34"/>
  <c r="L170" i="34"/>
  <c r="K170" i="34"/>
  <c r="J170" i="34"/>
  <c r="I170" i="34"/>
  <c r="H170" i="34"/>
  <c r="G170" i="34"/>
  <c r="F170" i="34"/>
  <c r="D170" i="34"/>
  <c r="AF169" i="34"/>
  <c r="AA169" i="34"/>
  <c r="E169" i="34"/>
  <c r="AF168" i="34"/>
  <c r="AA168" i="34"/>
  <c r="E168" i="34"/>
  <c r="C168" i="34" s="1"/>
  <c r="AF167" i="34"/>
  <c r="AA167" i="34"/>
  <c r="T167" i="34"/>
  <c r="S167" i="34"/>
  <c r="R167" i="34"/>
  <c r="Q167" i="34"/>
  <c r="P167" i="34"/>
  <c r="O167" i="34"/>
  <c r="N167" i="34"/>
  <c r="M167" i="34"/>
  <c r="L167" i="34"/>
  <c r="K167" i="34"/>
  <c r="J167" i="34"/>
  <c r="I167" i="34"/>
  <c r="H167" i="34"/>
  <c r="G167" i="34"/>
  <c r="F167" i="34"/>
  <c r="D167" i="34"/>
  <c r="AF166" i="34"/>
  <c r="AA166" i="34"/>
  <c r="E166" i="34"/>
  <c r="AF165" i="34"/>
  <c r="AA165" i="34"/>
  <c r="E165" i="34"/>
  <c r="AF164" i="34"/>
  <c r="AA164" i="34"/>
  <c r="T164" i="34"/>
  <c r="S164" i="34"/>
  <c r="R164" i="34"/>
  <c r="Q164" i="34"/>
  <c r="P164" i="34"/>
  <c r="O164" i="34"/>
  <c r="N164" i="34"/>
  <c r="M164" i="34"/>
  <c r="L164" i="34"/>
  <c r="K164" i="34"/>
  <c r="J164" i="34"/>
  <c r="I164" i="34"/>
  <c r="H164" i="34"/>
  <c r="G164" i="34"/>
  <c r="F164" i="34"/>
  <c r="D164" i="34"/>
  <c r="AF163" i="34"/>
  <c r="AA163" i="34"/>
  <c r="E163" i="34"/>
  <c r="AI163" i="34" s="1"/>
  <c r="AF162" i="34"/>
  <c r="AA162" i="34"/>
  <c r="E162" i="34"/>
  <c r="AI162" i="34" s="1"/>
  <c r="AF161" i="34"/>
  <c r="AA161" i="34"/>
  <c r="T161" i="34"/>
  <c r="S161" i="34"/>
  <c r="R161" i="34"/>
  <c r="Q161" i="34"/>
  <c r="P161" i="34"/>
  <c r="O161" i="34"/>
  <c r="N161" i="34"/>
  <c r="M161" i="34"/>
  <c r="L161" i="34"/>
  <c r="K161" i="34"/>
  <c r="J161" i="34"/>
  <c r="I161" i="34"/>
  <c r="H161" i="34"/>
  <c r="G161" i="34"/>
  <c r="F161" i="34"/>
  <c r="D161" i="34"/>
  <c r="Z160" i="34"/>
  <c r="Y160" i="34"/>
  <c r="X160" i="34"/>
  <c r="X12" i="34" s="1"/>
  <c r="W160" i="34"/>
  <c r="V160" i="34"/>
  <c r="U160" i="34"/>
  <c r="T160" i="34"/>
  <c r="S160" i="34"/>
  <c r="R160" i="34"/>
  <c r="Q160" i="34"/>
  <c r="P160" i="34"/>
  <c r="O160" i="34"/>
  <c r="N160" i="34"/>
  <c r="M160" i="34"/>
  <c r="L160" i="34"/>
  <c r="K160" i="34"/>
  <c r="J160" i="34"/>
  <c r="I160" i="34"/>
  <c r="H160" i="34"/>
  <c r="G160" i="34"/>
  <c r="G12" i="34" s="1"/>
  <c r="F160" i="34"/>
  <c r="D160" i="34"/>
  <c r="V159" i="34"/>
  <c r="U159" i="34"/>
  <c r="U158" i="34" s="1"/>
  <c r="U136" i="34" s="1"/>
  <c r="T159" i="34"/>
  <c r="S159" i="34"/>
  <c r="S11" i="34" s="1"/>
  <c r="R159" i="34"/>
  <c r="Q159" i="34"/>
  <c r="P159" i="34"/>
  <c r="O159" i="34"/>
  <c r="N159" i="34"/>
  <c r="M159" i="34"/>
  <c r="L159" i="34"/>
  <c r="K159" i="34"/>
  <c r="J159" i="34"/>
  <c r="I159" i="34"/>
  <c r="I158" i="34" s="1"/>
  <c r="H159" i="34"/>
  <c r="H158" i="34" s="1"/>
  <c r="G159" i="34"/>
  <c r="F159" i="34"/>
  <c r="D159" i="34"/>
  <c r="AF157" i="34"/>
  <c r="AA157" i="34"/>
  <c r="E157" i="34"/>
  <c r="AF156" i="34"/>
  <c r="AA156" i="34"/>
  <c r="E156" i="34"/>
  <c r="AI156" i="34" s="1"/>
  <c r="C156" i="34"/>
  <c r="AF155" i="34"/>
  <c r="AA155" i="34"/>
  <c r="T155" i="34"/>
  <c r="S155" i="34"/>
  <c r="R155" i="34"/>
  <c r="Q155" i="34"/>
  <c r="P155" i="34"/>
  <c r="O155" i="34"/>
  <c r="N155" i="34"/>
  <c r="M155" i="34"/>
  <c r="L155" i="34"/>
  <c r="K155" i="34"/>
  <c r="J155" i="34"/>
  <c r="I155" i="34"/>
  <c r="H155" i="34"/>
  <c r="G155" i="34"/>
  <c r="F155" i="34"/>
  <c r="D155" i="34"/>
  <c r="AF154" i="34"/>
  <c r="AA154" i="34"/>
  <c r="E154" i="34"/>
  <c r="AI154" i="34" s="1"/>
  <c r="AF153" i="34"/>
  <c r="AA153" i="34"/>
  <c r="I153" i="34"/>
  <c r="I152" i="34" s="1"/>
  <c r="AF152" i="34"/>
  <c r="AA152" i="34"/>
  <c r="T152" i="34"/>
  <c r="S152" i="34"/>
  <c r="R152" i="34"/>
  <c r="Q152" i="34"/>
  <c r="P152" i="34"/>
  <c r="O152" i="34"/>
  <c r="N152" i="34"/>
  <c r="M152" i="34"/>
  <c r="L152" i="34"/>
  <c r="K152" i="34"/>
  <c r="J152" i="34"/>
  <c r="H152" i="34"/>
  <c r="G152" i="34"/>
  <c r="F152" i="34"/>
  <c r="D152" i="34"/>
  <c r="AF151" i="34"/>
  <c r="AA151" i="34"/>
  <c r="E151" i="34"/>
  <c r="AI151" i="34" s="1"/>
  <c r="AF150" i="34"/>
  <c r="AA150" i="34"/>
  <c r="E150" i="34"/>
  <c r="AF149" i="34"/>
  <c r="AA149" i="34"/>
  <c r="T149" i="34"/>
  <c r="S149" i="34"/>
  <c r="R149" i="34"/>
  <c r="Q149" i="34"/>
  <c r="P149" i="34"/>
  <c r="O149" i="34"/>
  <c r="N149" i="34"/>
  <c r="M149" i="34"/>
  <c r="L149" i="34"/>
  <c r="K149" i="34"/>
  <c r="J149" i="34"/>
  <c r="I149" i="34"/>
  <c r="H149" i="34"/>
  <c r="G149" i="34"/>
  <c r="F149" i="34"/>
  <c r="D149" i="34"/>
  <c r="AF148" i="34"/>
  <c r="AA148" i="34"/>
  <c r="E148" i="34"/>
  <c r="C148" i="34" s="1"/>
  <c r="AF147" i="34"/>
  <c r="AA147" i="34"/>
  <c r="E147" i="34"/>
  <c r="AI147" i="34" s="1"/>
  <c r="AF146" i="34"/>
  <c r="AA146" i="34"/>
  <c r="E146" i="34"/>
  <c r="AI146" i="34" s="1"/>
  <c r="AF145" i="34"/>
  <c r="AA145" i="34"/>
  <c r="F145" i="34"/>
  <c r="E145" i="34" s="1"/>
  <c r="AF144" i="34"/>
  <c r="AA144" i="34"/>
  <c r="E144" i="34"/>
  <c r="AI144" i="34" s="1"/>
  <c r="AF143" i="34"/>
  <c r="AA143" i="34"/>
  <c r="T143" i="34"/>
  <c r="S143" i="34"/>
  <c r="R143" i="34"/>
  <c r="Q143" i="34"/>
  <c r="P143" i="34"/>
  <c r="O143" i="34"/>
  <c r="N143" i="34"/>
  <c r="M143" i="34"/>
  <c r="L143" i="34"/>
  <c r="K143" i="34"/>
  <c r="J143" i="34"/>
  <c r="I143" i="34"/>
  <c r="H143" i="34"/>
  <c r="G143" i="34"/>
  <c r="F143" i="34"/>
  <c r="D143" i="34"/>
  <c r="AF142" i="34"/>
  <c r="AA142" i="34"/>
  <c r="F142" i="34"/>
  <c r="E142" i="34" s="1"/>
  <c r="AF141" i="34"/>
  <c r="AA141" i="34"/>
  <c r="F141" i="34"/>
  <c r="E141" i="34" s="1"/>
  <c r="AI141" i="34" s="1"/>
  <c r="AF140" i="34"/>
  <c r="AA140" i="34"/>
  <c r="T140" i="34"/>
  <c r="S140" i="34"/>
  <c r="R140" i="34"/>
  <c r="Q140" i="34"/>
  <c r="P140" i="34"/>
  <c r="O140" i="34"/>
  <c r="N140" i="34"/>
  <c r="M140" i="34"/>
  <c r="L140" i="34"/>
  <c r="K140" i="34"/>
  <c r="J140" i="34"/>
  <c r="I140" i="34"/>
  <c r="H140" i="34"/>
  <c r="G140" i="34"/>
  <c r="D140" i="34"/>
  <c r="AF139" i="34"/>
  <c r="AA139" i="34"/>
  <c r="E139" i="34"/>
  <c r="C139" i="34" s="1"/>
  <c r="AF138" i="34"/>
  <c r="AA138" i="34"/>
  <c r="E138" i="34"/>
  <c r="AF137" i="34"/>
  <c r="AA137" i="34"/>
  <c r="T137" i="34"/>
  <c r="S137" i="34"/>
  <c r="R137" i="34"/>
  <c r="Q137" i="34"/>
  <c r="P137" i="34"/>
  <c r="O137" i="34"/>
  <c r="N137" i="34"/>
  <c r="M137" i="34"/>
  <c r="L137" i="34"/>
  <c r="K137" i="34"/>
  <c r="J137" i="34"/>
  <c r="I137" i="34"/>
  <c r="H137" i="34"/>
  <c r="G137" i="34"/>
  <c r="F137" i="34"/>
  <c r="D137" i="34"/>
  <c r="AH136" i="34"/>
  <c r="AG136" i="34"/>
  <c r="AE136" i="34"/>
  <c r="AD136" i="34"/>
  <c r="AD12" i="34" s="1"/>
  <c r="AC136" i="34"/>
  <c r="AC12" i="34" s="1"/>
  <c r="AC10" i="34" s="1"/>
  <c r="Z136" i="34"/>
  <c r="Y136" i="34"/>
  <c r="X136" i="34"/>
  <c r="W136" i="34"/>
  <c r="L135" i="34"/>
  <c r="L133" i="34" s="1"/>
  <c r="R134" i="34"/>
  <c r="R133" i="34" s="1"/>
  <c r="E134" i="34"/>
  <c r="D134" i="34"/>
  <c r="AF133" i="34"/>
  <c r="AA133" i="34"/>
  <c r="V133" i="34"/>
  <c r="U133" i="34"/>
  <c r="T133" i="34"/>
  <c r="S133" i="34"/>
  <c r="Q133" i="34"/>
  <c r="P133" i="34"/>
  <c r="O133" i="34"/>
  <c r="N133" i="34"/>
  <c r="M133" i="34"/>
  <c r="K133" i="34"/>
  <c r="J133" i="34"/>
  <c r="I133" i="34"/>
  <c r="H133" i="34"/>
  <c r="G133" i="34"/>
  <c r="F133" i="34"/>
  <c r="AF132" i="34"/>
  <c r="AA132" i="34"/>
  <c r="E132" i="34"/>
  <c r="C132" i="34" s="1"/>
  <c r="C131" i="34" s="1"/>
  <c r="AF131" i="34"/>
  <c r="AA131" i="34"/>
  <c r="T131" i="34"/>
  <c r="S131" i="34"/>
  <c r="R131" i="34"/>
  <c r="Q131" i="34"/>
  <c r="P131" i="34"/>
  <c r="O131" i="34"/>
  <c r="N131" i="34"/>
  <c r="M131" i="34"/>
  <c r="L131" i="34"/>
  <c r="K131" i="34"/>
  <c r="J131" i="34"/>
  <c r="I131" i="34"/>
  <c r="H131" i="34"/>
  <c r="G131" i="34"/>
  <c r="F131" i="34"/>
  <c r="D131" i="34"/>
  <c r="AF130" i="34"/>
  <c r="AA130" i="34"/>
  <c r="E130" i="34"/>
  <c r="C130" i="34"/>
  <c r="AF129" i="34"/>
  <c r="AA129" i="34"/>
  <c r="E129" i="34"/>
  <c r="AI129" i="34" s="1"/>
  <c r="C129" i="34"/>
  <c r="C128" i="34" s="1"/>
  <c r="AF128" i="34"/>
  <c r="AA128" i="34"/>
  <c r="T128" i="34"/>
  <c r="S128" i="34"/>
  <c r="R128" i="34"/>
  <c r="Q128" i="34"/>
  <c r="P128" i="34"/>
  <c r="O128" i="34"/>
  <c r="N128" i="34"/>
  <c r="M128" i="34"/>
  <c r="L128" i="34"/>
  <c r="K128" i="34"/>
  <c r="J128" i="34"/>
  <c r="I128" i="34"/>
  <c r="H128" i="34"/>
  <c r="G128" i="34"/>
  <c r="F128" i="34"/>
  <c r="D128" i="34"/>
  <c r="AF127" i="34"/>
  <c r="AA127" i="34"/>
  <c r="E127" i="34"/>
  <c r="AF126" i="34"/>
  <c r="AA126" i="34"/>
  <c r="T126" i="34"/>
  <c r="S126" i="34"/>
  <c r="R126" i="34"/>
  <c r="Q126" i="34"/>
  <c r="P126" i="34"/>
  <c r="O126" i="34"/>
  <c r="N126" i="34"/>
  <c r="M126" i="34"/>
  <c r="L126" i="34"/>
  <c r="K126" i="34"/>
  <c r="J126" i="34"/>
  <c r="I126" i="34"/>
  <c r="H126" i="34"/>
  <c r="G126" i="34"/>
  <c r="F126" i="34"/>
  <c r="D126" i="34"/>
  <c r="AF125" i="34"/>
  <c r="AA125" i="34"/>
  <c r="E125" i="34"/>
  <c r="AI125" i="34" s="1"/>
  <c r="AF124" i="34"/>
  <c r="AA124" i="34"/>
  <c r="T124" i="34"/>
  <c r="S124" i="34"/>
  <c r="R124" i="34"/>
  <c r="Q124" i="34"/>
  <c r="P124" i="34"/>
  <c r="O124" i="34"/>
  <c r="N124" i="34"/>
  <c r="M124" i="34"/>
  <c r="L124" i="34"/>
  <c r="K124" i="34"/>
  <c r="J124" i="34"/>
  <c r="I124" i="34"/>
  <c r="H124" i="34"/>
  <c r="G124" i="34"/>
  <c r="F124" i="34"/>
  <c r="D124" i="34"/>
  <c r="AF123" i="34"/>
  <c r="AA123" i="34"/>
  <c r="E123" i="34"/>
  <c r="AF122" i="34"/>
  <c r="AA122" i="34"/>
  <c r="T122" i="34"/>
  <c r="S122" i="34"/>
  <c r="R122" i="34"/>
  <c r="Q122" i="34"/>
  <c r="P122" i="34"/>
  <c r="O122" i="34"/>
  <c r="N122" i="34"/>
  <c r="M122" i="34"/>
  <c r="L122" i="34"/>
  <c r="K122" i="34"/>
  <c r="J122" i="34"/>
  <c r="I122" i="34"/>
  <c r="H122" i="34"/>
  <c r="G122" i="34"/>
  <c r="F122" i="34"/>
  <c r="D122" i="34"/>
  <c r="AF121" i="34"/>
  <c r="AA121" i="34"/>
  <c r="E121" i="34"/>
  <c r="C121" i="34" s="1"/>
  <c r="C120" i="34" s="1"/>
  <c r="AF120" i="34"/>
  <c r="AA120" i="34"/>
  <c r="T120" i="34"/>
  <c r="S120" i="34"/>
  <c r="R120" i="34"/>
  <c r="Q120" i="34"/>
  <c r="P120" i="34"/>
  <c r="O120" i="34"/>
  <c r="N120" i="34"/>
  <c r="M120" i="34"/>
  <c r="L120" i="34"/>
  <c r="K120" i="34"/>
  <c r="J120" i="34"/>
  <c r="I120" i="34"/>
  <c r="H120" i="34"/>
  <c r="G120" i="34"/>
  <c r="F120" i="34"/>
  <c r="E120" i="34"/>
  <c r="D120" i="34"/>
  <c r="AF119" i="34"/>
  <c r="AA119" i="34"/>
  <c r="E119" i="34"/>
  <c r="C119" i="34" s="1"/>
  <c r="AF118" i="34"/>
  <c r="AA118" i="34"/>
  <c r="E118" i="34"/>
  <c r="AF117" i="34"/>
  <c r="AA117" i="34"/>
  <c r="T117" i="34"/>
  <c r="S117" i="34"/>
  <c r="R117" i="34"/>
  <c r="Q117" i="34"/>
  <c r="P117" i="34"/>
  <c r="O117" i="34"/>
  <c r="N117" i="34"/>
  <c r="M117" i="34"/>
  <c r="L117" i="34"/>
  <c r="K117" i="34"/>
  <c r="J117" i="34"/>
  <c r="I117" i="34"/>
  <c r="H117" i="34"/>
  <c r="G117" i="34"/>
  <c r="F117" i="34"/>
  <c r="D117" i="34"/>
  <c r="AF116" i="34"/>
  <c r="AA116" i="34"/>
  <c r="E116" i="34"/>
  <c r="AF115" i="34"/>
  <c r="AA115" i="34"/>
  <c r="E115" i="34"/>
  <c r="AF114" i="34"/>
  <c r="AA114" i="34"/>
  <c r="T114" i="34"/>
  <c r="S114" i="34"/>
  <c r="R114" i="34"/>
  <c r="Q114" i="34"/>
  <c r="P114" i="34"/>
  <c r="O114" i="34"/>
  <c r="N114" i="34"/>
  <c r="M114" i="34"/>
  <c r="L114" i="34"/>
  <c r="K114" i="34"/>
  <c r="J114" i="34"/>
  <c r="I114" i="34"/>
  <c r="H114" i="34"/>
  <c r="G114" i="34"/>
  <c r="F114" i="34"/>
  <c r="D114" i="34"/>
  <c r="AF113" i="34"/>
  <c r="AA113" i="34"/>
  <c r="E113" i="34"/>
  <c r="AF112" i="34"/>
  <c r="AA112" i="34"/>
  <c r="E112" i="34"/>
  <c r="AF111" i="34"/>
  <c r="AA111" i="34"/>
  <c r="T111" i="34"/>
  <c r="S111" i="34"/>
  <c r="R111" i="34"/>
  <c r="Q111" i="34"/>
  <c r="P111" i="34"/>
  <c r="O111" i="34"/>
  <c r="N111" i="34"/>
  <c r="M111" i="34"/>
  <c r="L111" i="34"/>
  <c r="K111" i="34"/>
  <c r="J111" i="34"/>
  <c r="I111" i="34"/>
  <c r="H111" i="34"/>
  <c r="G111" i="34"/>
  <c r="F111" i="34"/>
  <c r="D111" i="34"/>
  <c r="AF110" i="34"/>
  <c r="AA110" i="34"/>
  <c r="E110" i="34"/>
  <c r="AF109" i="34"/>
  <c r="AA109" i="34"/>
  <c r="E109" i="34"/>
  <c r="AI109" i="34" s="1"/>
  <c r="AF108" i="34"/>
  <c r="AA108" i="34"/>
  <c r="T108" i="34"/>
  <c r="S108" i="34"/>
  <c r="R108" i="34"/>
  <c r="Q108" i="34"/>
  <c r="P108" i="34"/>
  <c r="O108" i="34"/>
  <c r="N108" i="34"/>
  <c r="M108" i="34"/>
  <c r="L108" i="34"/>
  <c r="K108" i="34"/>
  <c r="J108" i="34"/>
  <c r="I108" i="34"/>
  <c r="H108" i="34"/>
  <c r="G108" i="34"/>
  <c r="F108" i="34"/>
  <c r="D108" i="34"/>
  <c r="AF107" i="34"/>
  <c r="AA107" i="34"/>
  <c r="E107" i="34"/>
  <c r="C107" i="34" s="1"/>
  <c r="AF106" i="34"/>
  <c r="AA106" i="34"/>
  <c r="T106" i="34"/>
  <c r="E106" i="34" s="1"/>
  <c r="AF105" i="34"/>
  <c r="AA105" i="34"/>
  <c r="S105" i="34"/>
  <c r="R105" i="34"/>
  <c r="Q105" i="34"/>
  <c r="P105" i="34"/>
  <c r="O105" i="34"/>
  <c r="N105" i="34"/>
  <c r="M105" i="34"/>
  <c r="L105" i="34"/>
  <c r="K105" i="34"/>
  <c r="J105" i="34"/>
  <c r="I105" i="34"/>
  <c r="H105" i="34"/>
  <c r="G105" i="34"/>
  <c r="F105" i="34"/>
  <c r="D105" i="34"/>
  <c r="AF104" i="34"/>
  <c r="AA104" i="34"/>
  <c r="E104" i="34"/>
  <c r="C104" i="34" s="1"/>
  <c r="C103" i="34" s="1"/>
  <c r="AF103" i="34"/>
  <c r="AA103" i="34"/>
  <c r="T103" i="34"/>
  <c r="S103" i="34"/>
  <c r="R103" i="34"/>
  <c r="Q103" i="34"/>
  <c r="P103" i="34"/>
  <c r="O103" i="34"/>
  <c r="N103" i="34"/>
  <c r="M103" i="34"/>
  <c r="L103" i="34"/>
  <c r="K103" i="34"/>
  <c r="J103" i="34"/>
  <c r="I103" i="34"/>
  <c r="H103" i="34"/>
  <c r="G103" i="34"/>
  <c r="F103" i="34"/>
  <c r="D103" i="34"/>
  <c r="AF102" i="34"/>
  <c r="AA102" i="34"/>
  <c r="E102" i="34"/>
  <c r="AF101" i="34"/>
  <c r="AA101" i="34"/>
  <c r="T101" i="34"/>
  <c r="E101" i="34" s="1"/>
  <c r="AI101" i="34" s="1"/>
  <c r="AF100" i="34"/>
  <c r="AA100" i="34"/>
  <c r="T100" i="34"/>
  <c r="S100" i="34"/>
  <c r="R100" i="34"/>
  <c r="Q100" i="34"/>
  <c r="P100" i="34"/>
  <c r="O100" i="34"/>
  <c r="N100" i="34"/>
  <c r="M100" i="34"/>
  <c r="L100" i="34"/>
  <c r="K100" i="34"/>
  <c r="J100" i="34"/>
  <c r="I100" i="34"/>
  <c r="H100" i="34"/>
  <c r="G100" i="34"/>
  <c r="F100" i="34"/>
  <c r="D100" i="34"/>
  <c r="AF99" i="34"/>
  <c r="AA99" i="34"/>
  <c r="R99" i="34"/>
  <c r="R97" i="34" s="1"/>
  <c r="AF98" i="34"/>
  <c r="AA98" i="34"/>
  <c r="E98" i="34"/>
  <c r="C98" i="34" s="1"/>
  <c r="AF97" i="34"/>
  <c r="AA97" i="34"/>
  <c r="T97" i="34"/>
  <c r="S97" i="34"/>
  <c r="Q97" i="34"/>
  <c r="P97" i="34"/>
  <c r="O97" i="34"/>
  <c r="N97" i="34"/>
  <c r="M97" i="34"/>
  <c r="L97" i="34"/>
  <c r="K97" i="34"/>
  <c r="J97" i="34"/>
  <c r="I97" i="34"/>
  <c r="H97" i="34"/>
  <c r="G97" i="34"/>
  <c r="F97" i="34"/>
  <c r="D97" i="34"/>
  <c r="AF96" i="34"/>
  <c r="AA96" i="34"/>
  <c r="E96" i="34"/>
  <c r="AF95" i="34"/>
  <c r="AA95" i="34"/>
  <c r="E95" i="34"/>
  <c r="AI95" i="34" s="1"/>
  <c r="AF94" i="34"/>
  <c r="AA94" i="34"/>
  <c r="T94" i="34"/>
  <c r="S94" i="34"/>
  <c r="R94" i="34"/>
  <c r="Q94" i="34"/>
  <c r="P94" i="34"/>
  <c r="O94" i="34"/>
  <c r="N94" i="34"/>
  <c r="M94" i="34"/>
  <c r="L94" i="34"/>
  <c r="K94" i="34"/>
  <c r="J94" i="34"/>
  <c r="I94" i="34"/>
  <c r="H94" i="34"/>
  <c r="G94" i="34"/>
  <c r="F94" i="34"/>
  <c r="D94" i="34"/>
  <c r="AF93" i="34"/>
  <c r="AA93" i="34"/>
  <c r="R93" i="34"/>
  <c r="E93" i="34" s="1"/>
  <c r="C93" i="34" s="1"/>
  <c r="AF92" i="34"/>
  <c r="AA92" i="34"/>
  <c r="E92" i="34"/>
  <c r="AF91" i="34"/>
  <c r="AA91" i="34"/>
  <c r="T91" i="34"/>
  <c r="S91" i="34"/>
  <c r="Q91" i="34"/>
  <c r="P91" i="34"/>
  <c r="O91" i="34"/>
  <c r="N91" i="34"/>
  <c r="M91" i="34"/>
  <c r="L91" i="34"/>
  <c r="K91" i="34"/>
  <c r="J91" i="34"/>
  <c r="I91" i="34"/>
  <c r="H91" i="34"/>
  <c r="G91" i="34"/>
  <c r="F91" i="34"/>
  <c r="D91" i="34"/>
  <c r="AF90" i="34"/>
  <c r="AG90" i="34" s="1"/>
  <c r="AA90" i="34"/>
  <c r="R90" i="34"/>
  <c r="R88" i="34" s="1"/>
  <c r="E90" i="34"/>
  <c r="C90" i="34" s="1"/>
  <c r="AF89" i="34"/>
  <c r="AA89" i="34"/>
  <c r="E89" i="34"/>
  <c r="AI89" i="34" s="1"/>
  <c r="AF88" i="34"/>
  <c r="AA88" i="34"/>
  <c r="T88" i="34"/>
  <c r="S88" i="34"/>
  <c r="Q88" i="34"/>
  <c r="P88" i="34"/>
  <c r="O88" i="34"/>
  <c r="N88" i="34"/>
  <c r="M88" i="34"/>
  <c r="L88" i="34"/>
  <c r="K88" i="34"/>
  <c r="J88" i="34"/>
  <c r="I88" i="34"/>
  <c r="H88" i="34"/>
  <c r="G88" i="34"/>
  <c r="F88" i="34"/>
  <c r="D88" i="34"/>
  <c r="AI87" i="34"/>
  <c r="AF87" i="34"/>
  <c r="AG87" i="34" s="1"/>
  <c r="AA87" i="34"/>
  <c r="AI86" i="34"/>
  <c r="AF86" i="34"/>
  <c r="AG86" i="34" s="1"/>
  <c r="AA86" i="34"/>
  <c r="AF85" i="34"/>
  <c r="AA85" i="34"/>
  <c r="E85" i="34"/>
  <c r="C85" i="34" s="1"/>
  <c r="AF84" i="34"/>
  <c r="AA84" i="34"/>
  <c r="E84" i="34"/>
  <c r="AI84" i="34" s="1"/>
  <c r="AF83" i="34"/>
  <c r="AA83" i="34"/>
  <c r="T83" i="34"/>
  <c r="S83" i="34"/>
  <c r="R83" i="34"/>
  <c r="Q83" i="34"/>
  <c r="P83" i="34"/>
  <c r="O83" i="34"/>
  <c r="N83" i="34"/>
  <c r="M83" i="34"/>
  <c r="L83" i="34"/>
  <c r="K83" i="34"/>
  <c r="J83" i="34"/>
  <c r="I83" i="34"/>
  <c r="H83" i="34"/>
  <c r="G83" i="34"/>
  <c r="F83" i="34"/>
  <c r="D83" i="34"/>
  <c r="AF82" i="34"/>
  <c r="AA82" i="34"/>
  <c r="R82" i="34"/>
  <c r="R80" i="34" s="1"/>
  <c r="O82" i="34"/>
  <c r="O80" i="34" s="1"/>
  <c r="AF81" i="34"/>
  <c r="AA81" i="34"/>
  <c r="E81" i="34"/>
  <c r="AI81" i="34" s="1"/>
  <c r="AF80" i="34"/>
  <c r="AA80" i="34"/>
  <c r="T80" i="34"/>
  <c r="S80" i="34"/>
  <c r="Q80" i="34"/>
  <c r="P80" i="34"/>
  <c r="N80" i="34"/>
  <c r="M80" i="34"/>
  <c r="L80" i="34"/>
  <c r="K80" i="34"/>
  <c r="J80" i="34"/>
  <c r="I80" i="34"/>
  <c r="H80" i="34"/>
  <c r="G80" i="34"/>
  <c r="F80" i="34"/>
  <c r="D80" i="34"/>
  <c r="AF79" i="34"/>
  <c r="AA79" i="34"/>
  <c r="R79" i="34"/>
  <c r="E79" i="34" s="1"/>
  <c r="C79" i="34" s="1"/>
  <c r="AF78" i="34"/>
  <c r="AA78" i="34"/>
  <c r="E78" i="34"/>
  <c r="AF77" i="34"/>
  <c r="AA77" i="34"/>
  <c r="T77" i="34"/>
  <c r="S77" i="34"/>
  <c r="Q77" i="34"/>
  <c r="P77" i="34"/>
  <c r="O77" i="34"/>
  <c r="N77" i="34"/>
  <c r="M77" i="34"/>
  <c r="L77" i="34"/>
  <c r="K77" i="34"/>
  <c r="J77" i="34"/>
  <c r="I77" i="34"/>
  <c r="H77" i="34"/>
  <c r="G77" i="34"/>
  <c r="F77" i="34"/>
  <c r="D77" i="34"/>
  <c r="AF76" i="34"/>
  <c r="AA76" i="34"/>
  <c r="R76" i="34"/>
  <c r="E76" i="34" s="1"/>
  <c r="AF75" i="34"/>
  <c r="AA75" i="34"/>
  <c r="E75" i="34"/>
  <c r="AF74" i="34"/>
  <c r="AA74" i="34"/>
  <c r="T74" i="34"/>
  <c r="S74" i="34"/>
  <c r="R74" i="34"/>
  <c r="Q74" i="34"/>
  <c r="P74" i="34"/>
  <c r="O74" i="34"/>
  <c r="N74" i="34"/>
  <c r="M74" i="34"/>
  <c r="L74" i="34"/>
  <c r="K74" i="34"/>
  <c r="J74" i="34"/>
  <c r="I74" i="34"/>
  <c r="H74" i="34"/>
  <c r="G74" i="34"/>
  <c r="F74" i="34"/>
  <c r="D74" i="34"/>
  <c r="AF73" i="34"/>
  <c r="AA73" i="34"/>
  <c r="R73" i="34"/>
  <c r="AF72" i="34"/>
  <c r="AA72" i="34"/>
  <c r="E72" i="34"/>
  <c r="C72" i="34"/>
  <c r="AF71" i="34"/>
  <c r="AA71" i="34"/>
  <c r="T71" i="34"/>
  <c r="S71" i="34"/>
  <c r="Q71" i="34"/>
  <c r="P71" i="34"/>
  <c r="O71" i="34"/>
  <c r="N71" i="34"/>
  <c r="M71" i="34"/>
  <c r="L71" i="34"/>
  <c r="K71" i="34"/>
  <c r="J71" i="34"/>
  <c r="I71" i="34"/>
  <c r="H71" i="34"/>
  <c r="G71" i="34"/>
  <c r="F71" i="34"/>
  <c r="D71" i="34"/>
  <c r="AF70" i="34"/>
  <c r="AA70" i="34"/>
  <c r="R70" i="34"/>
  <c r="E70" i="34" s="1"/>
  <c r="AF69" i="34"/>
  <c r="AA69" i="34"/>
  <c r="E69" i="34"/>
  <c r="AI69" i="34" s="1"/>
  <c r="C69" i="34"/>
  <c r="AF68" i="34"/>
  <c r="AA68" i="34"/>
  <c r="T68" i="34"/>
  <c r="S68" i="34"/>
  <c r="Q68" i="34"/>
  <c r="P68" i="34"/>
  <c r="O68" i="34"/>
  <c r="N68" i="34"/>
  <c r="M68" i="34"/>
  <c r="L68" i="34"/>
  <c r="K68" i="34"/>
  <c r="J68" i="34"/>
  <c r="I68" i="34"/>
  <c r="H68" i="34"/>
  <c r="G68" i="34"/>
  <c r="F68" i="34"/>
  <c r="D68" i="34"/>
  <c r="AF67" i="34"/>
  <c r="AA67" i="34"/>
  <c r="R67" i="34"/>
  <c r="E67" i="34" s="1"/>
  <c r="C67" i="34"/>
  <c r="AF66" i="34"/>
  <c r="AA66" i="34"/>
  <c r="E66" i="34"/>
  <c r="AI66" i="34" s="1"/>
  <c r="C66" i="34"/>
  <c r="AF65" i="34"/>
  <c r="AA65" i="34"/>
  <c r="T65" i="34"/>
  <c r="S65" i="34"/>
  <c r="Q65" i="34"/>
  <c r="P65" i="34"/>
  <c r="O65" i="34"/>
  <c r="N65" i="34"/>
  <c r="M65" i="34"/>
  <c r="L65" i="34"/>
  <c r="K65" i="34"/>
  <c r="J65" i="34"/>
  <c r="I65" i="34"/>
  <c r="H65" i="34"/>
  <c r="G65" i="34"/>
  <c r="F65" i="34"/>
  <c r="D65" i="34"/>
  <c r="AF64" i="34"/>
  <c r="AA64" i="34"/>
  <c r="AF63" i="34"/>
  <c r="AA63" i="34"/>
  <c r="V63" i="34"/>
  <c r="U63" i="34"/>
  <c r="AI62" i="34"/>
  <c r="AF62" i="34"/>
  <c r="AG62" i="34" s="1"/>
  <c r="AA62" i="34"/>
  <c r="AI61" i="34"/>
  <c r="AF61" i="34"/>
  <c r="AG61" i="34" s="1"/>
  <c r="AA61" i="34"/>
  <c r="AF60" i="34"/>
  <c r="AA60" i="34"/>
  <c r="E60" i="34"/>
  <c r="C60" i="34" s="1"/>
  <c r="C59" i="34" s="1"/>
  <c r="AF59" i="34"/>
  <c r="AA59" i="34"/>
  <c r="T59" i="34"/>
  <c r="S59" i="34"/>
  <c r="R59" i="34"/>
  <c r="Q59" i="34"/>
  <c r="P59" i="34"/>
  <c r="O59" i="34"/>
  <c r="N59" i="34"/>
  <c r="M59" i="34"/>
  <c r="L59" i="34"/>
  <c r="K59" i="34"/>
  <c r="J59" i="34"/>
  <c r="I59" i="34"/>
  <c r="H59" i="34"/>
  <c r="G59" i="34"/>
  <c r="F59" i="34"/>
  <c r="D59" i="34"/>
  <c r="AF58" i="34"/>
  <c r="AA58" i="34"/>
  <c r="R58" i="34"/>
  <c r="R56" i="34" s="1"/>
  <c r="E58" i="34"/>
  <c r="C58" i="34" s="1"/>
  <c r="AF57" i="34"/>
  <c r="AA57" i="34"/>
  <c r="E57" i="34"/>
  <c r="C57" i="34" s="1"/>
  <c r="AF56" i="34"/>
  <c r="AA56" i="34"/>
  <c r="T56" i="34"/>
  <c r="S56" i="34"/>
  <c r="Q56" i="34"/>
  <c r="P56" i="34"/>
  <c r="O56" i="34"/>
  <c r="N56" i="34"/>
  <c r="M56" i="34"/>
  <c r="L56" i="34"/>
  <c r="K56" i="34"/>
  <c r="J56" i="34"/>
  <c r="I56" i="34"/>
  <c r="H56" i="34"/>
  <c r="G56" i="34"/>
  <c r="F56" i="34"/>
  <c r="D56" i="34"/>
  <c r="AF55" i="34"/>
  <c r="W55" i="34"/>
  <c r="AA55" i="34" s="1"/>
  <c r="R55" i="34"/>
  <c r="E55" i="34"/>
  <c r="AF54" i="34"/>
  <c r="AA54" i="34"/>
  <c r="R54" i="34"/>
  <c r="AF53" i="34"/>
  <c r="AA53" i="34"/>
  <c r="T53" i="34"/>
  <c r="S53" i="34"/>
  <c r="Q53" i="34"/>
  <c r="P53" i="34"/>
  <c r="O53" i="34"/>
  <c r="N53" i="34"/>
  <c r="M53" i="34"/>
  <c r="L53" i="34"/>
  <c r="K53" i="34"/>
  <c r="J53" i="34"/>
  <c r="I53" i="34"/>
  <c r="H53" i="34"/>
  <c r="G53" i="34"/>
  <c r="F53" i="34"/>
  <c r="D53" i="34"/>
  <c r="AF52" i="34"/>
  <c r="W52" i="34"/>
  <c r="AA52" i="34" s="1"/>
  <c r="R52" i="34"/>
  <c r="AF51" i="34"/>
  <c r="AA51" i="34"/>
  <c r="U51" i="34"/>
  <c r="R51" i="34"/>
  <c r="E51" i="34" s="1"/>
  <c r="AF50" i="34"/>
  <c r="AA50" i="34"/>
  <c r="T50" i="34"/>
  <c r="S50" i="34"/>
  <c r="Q50" i="34"/>
  <c r="P50" i="34"/>
  <c r="O50" i="34"/>
  <c r="N50" i="34"/>
  <c r="M50" i="34"/>
  <c r="L50" i="34"/>
  <c r="K50" i="34"/>
  <c r="J50" i="34"/>
  <c r="I50" i="34"/>
  <c r="H50" i="34"/>
  <c r="G50" i="34"/>
  <c r="F50" i="34"/>
  <c r="D50" i="34"/>
  <c r="AF49" i="34"/>
  <c r="W49" i="34"/>
  <c r="AA49" i="34" s="1"/>
  <c r="T49" i="34"/>
  <c r="T47" i="34" s="1"/>
  <c r="R49" i="34"/>
  <c r="O49" i="34"/>
  <c r="AF48" i="34"/>
  <c r="AA48" i="34"/>
  <c r="R48" i="34"/>
  <c r="E48" i="34" s="1"/>
  <c r="C48" i="34" s="1"/>
  <c r="AF47" i="34"/>
  <c r="AA47" i="34"/>
  <c r="S47" i="34"/>
  <c r="Q47" i="34"/>
  <c r="P47" i="34"/>
  <c r="N47" i="34"/>
  <c r="M47" i="34"/>
  <c r="L47" i="34"/>
  <c r="K47" i="34"/>
  <c r="J47" i="34"/>
  <c r="I47" i="34"/>
  <c r="H47" i="34"/>
  <c r="G47" i="34"/>
  <c r="F47" i="34"/>
  <c r="D47" i="34"/>
  <c r="AF46" i="34"/>
  <c r="Y46" i="34"/>
  <c r="W46" i="34"/>
  <c r="R46" i="34"/>
  <c r="O46" i="34"/>
  <c r="O44" i="34" s="1"/>
  <c r="K46" i="34"/>
  <c r="AF45" i="34"/>
  <c r="AA45" i="34"/>
  <c r="R45" i="34"/>
  <c r="M45" i="34"/>
  <c r="K45" i="34"/>
  <c r="AF44" i="34"/>
  <c r="AA44" i="34"/>
  <c r="T44" i="34"/>
  <c r="S44" i="34"/>
  <c r="Q44" i="34"/>
  <c r="P44" i="34"/>
  <c r="N44" i="34"/>
  <c r="M44" i="34"/>
  <c r="L44" i="34"/>
  <c r="J44" i="34"/>
  <c r="I44" i="34"/>
  <c r="H44" i="34"/>
  <c r="G44" i="34"/>
  <c r="F44" i="34"/>
  <c r="D44" i="34"/>
  <c r="AF43" i="34"/>
  <c r="W43" i="34"/>
  <c r="AA43" i="34" s="1"/>
  <c r="R43" i="34"/>
  <c r="J43" i="34"/>
  <c r="E43" i="34"/>
  <c r="AF42" i="34"/>
  <c r="AA42" i="34"/>
  <c r="U42" i="34"/>
  <c r="R42" i="34"/>
  <c r="R41" i="34" s="1"/>
  <c r="J42" i="34"/>
  <c r="J11" i="34" s="1"/>
  <c r="AF41" i="34"/>
  <c r="AA41" i="34"/>
  <c r="T41" i="34"/>
  <c r="S41" i="34"/>
  <c r="Q41" i="34"/>
  <c r="P41" i="34"/>
  <c r="O41" i="34"/>
  <c r="N41" i="34"/>
  <c r="M41" i="34"/>
  <c r="L41" i="34"/>
  <c r="K41" i="34"/>
  <c r="I41" i="34"/>
  <c r="H41" i="34"/>
  <c r="G41" i="34"/>
  <c r="F41" i="34"/>
  <c r="D41" i="34"/>
  <c r="AF40" i="34"/>
  <c r="W40" i="34"/>
  <c r="AA40" i="34" s="1"/>
  <c r="R40" i="34"/>
  <c r="F40" i="34"/>
  <c r="AF39" i="34"/>
  <c r="AA39" i="34"/>
  <c r="U39" i="34"/>
  <c r="R39" i="34"/>
  <c r="F39" i="34"/>
  <c r="AF38" i="34"/>
  <c r="AA38" i="34"/>
  <c r="T38" i="34"/>
  <c r="S38" i="34"/>
  <c r="Q38" i="34"/>
  <c r="P38" i="34"/>
  <c r="O38" i="34"/>
  <c r="N38" i="34"/>
  <c r="M38" i="34"/>
  <c r="L38" i="34"/>
  <c r="K38" i="34"/>
  <c r="J38" i="34"/>
  <c r="I38" i="34"/>
  <c r="H38" i="34"/>
  <c r="G38" i="34"/>
  <c r="D38" i="34"/>
  <c r="AE37" i="34"/>
  <c r="AF37" i="34" s="1"/>
  <c r="W37" i="34"/>
  <c r="AA37" i="34" s="1"/>
  <c r="R37" i="34"/>
  <c r="P37" i="34"/>
  <c r="P35" i="34" s="1"/>
  <c r="O37" i="34"/>
  <c r="I37" i="34"/>
  <c r="I35" i="34" s="1"/>
  <c r="D37" i="34"/>
  <c r="AF36" i="34"/>
  <c r="AA36" i="34"/>
  <c r="R36" i="34"/>
  <c r="O36" i="34"/>
  <c r="D36" i="34"/>
  <c r="AF35" i="34"/>
  <c r="AA35" i="34"/>
  <c r="T35" i="34"/>
  <c r="S35" i="34"/>
  <c r="Q35" i="34"/>
  <c r="N35" i="34"/>
  <c r="M35" i="34"/>
  <c r="L35" i="34"/>
  <c r="K35" i="34"/>
  <c r="J35" i="34"/>
  <c r="H35" i="34"/>
  <c r="G35" i="34"/>
  <c r="F35" i="34"/>
  <c r="AF34" i="34"/>
  <c r="AA34" i="34"/>
  <c r="R34" i="34"/>
  <c r="O34" i="34"/>
  <c r="AF33" i="34"/>
  <c r="AA33" i="34"/>
  <c r="R33" i="34"/>
  <c r="O33" i="34"/>
  <c r="AF32" i="34"/>
  <c r="AA32" i="34"/>
  <c r="T32" i="34"/>
  <c r="S32" i="34"/>
  <c r="Q32" i="34"/>
  <c r="P32" i="34"/>
  <c r="N32" i="34"/>
  <c r="M32" i="34"/>
  <c r="L32" i="34"/>
  <c r="K32" i="34"/>
  <c r="J32" i="34"/>
  <c r="I32" i="34"/>
  <c r="H32" i="34"/>
  <c r="G32" i="34"/>
  <c r="F32" i="34"/>
  <c r="D32" i="34"/>
  <c r="AF31" i="34"/>
  <c r="W31" i="34"/>
  <c r="AA31" i="34" s="1"/>
  <c r="R31" i="34"/>
  <c r="K31" i="34"/>
  <c r="G31" i="34"/>
  <c r="AF30" i="34"/>
  <c r="AA30" i="34"/>
  <c r="R30" i="34"/>
  <c r="K30" i="34"/>
  <c r="AF29" i="34"/>
  <c r="AA29" i="34"/>
  <c r="T29" i="34"/>
  <c r="S29" i="34"/>
  <c r="Q29" i="34"/>
  <c r="P29" i="34"/>
  <c r="O29" i="34"/>
  <c r="N29" i="34"/>
  <c r="M29" i="34"/>
  <c r="L29" i="34"/>
  <c r="J29" i="34"/>
  <c r="I29" i="34"/>
  <c r="H29" i="34"/>
  <c r="G29" i="34"/>
  <c r="F29" i="34"/>
  <c r="D29" i="34"/>
  <c r="AF28" i="34"/>
  <c r="W28" i="34"/>
  <c r="AA28" i="34" s="1"/>
  <c r="R28" i="34"/>
  <c r="O28" i="34"/>
  <c r="O26" i="34" s="1"/>
  <c r="AF27" i="34"/>
  <c r="AA27" i="34"/>
  <c r="R27" i="34"/>
  <c r="E27" i="34" s="1"/>
  <c r="AF26" i="34"/>
  <c r="AA26" i="34"/>
  <c r="T26" i="34"/>
  <c r="S26" i="34"/>
  <c r="Q26" i="34"/>
  <c r="P26" i="34"/>
  <c r="N26" i="34"/>
  <c r="M26" i="34"/>
  <c r="L26" i="34"/>
  <c r="K26" i="34"/>
  <c r="J26" i="34"/>
  <c r="I26" i="34"/>
  <c r="H26" i="34"/>
  <c r="G26" i="34"/>
  <c r="F26" i="34"/>
  <c r="D26" i="34"/>
  <c r="AF25" i="34"/>
  <c r="W25" i="34"/>
  <c r="AA25" i="34" s="1"/>
  <c r="R25" i="34"/>
  <c r="R23" i="34" s="1"/>
  <c r="AF24" i="34"/>
  <c r="AA24" i="34"/>
  <c r="E24" i="34"/>
  <c r="AI24" i="34" s="1"/>
  <c r="AF23" i="34"/>
  <c r="AA23" i="34"/>
  <c r="T23" i="34"/>
  <c r="S23" i="34"/>
  <c r="Q23" i="34"/>
  <c r="P23" i="34"/>
  <c r="O23" i="34"/>
  <c r="N23" i="34"/>
  <c r="M23" i="34"/>
  <c r="L23" i="34"/>
  <c r="K23" i="34"/>
  <c r="J23" i="34"/>
  <c r="I23" i="34"/>
  <c r="H23" i="34"/>
  <c r="G23" i="34"/>
  <c r="F23" i="34"/>
  <c r="D23" i="34"/>
  <c r="AF22" i="34"/>
  <c r="W22" i="34"/>
  <c r="AA22" i="34" s="1"/>
  <c r="R22" i="34"/>
  <c r="O22" i="34"/>
  <c r="N22" i="34"/>
  <c r="AF21" i="34"/>
  <c r="AA21" i="34"/>
  <c r="R21" i="34"/>
  <c r="E21" i="34"/>
  <c r="AF20" i="34"/>
  <c r="AA20" i="34"/>
  <c r="T20" i="34"/>
  <c r="S20" i="34"/>
  <c r="Q20" i="34"/>
  <c r="P20" i="34"/>
  <c r="O20" i="34"/>
  <c r="M20" i="34"/>
  <c r="L20" i="34"/>
  <c r="K20" i="34"/>
  <c r="J20" i="34"/>
  <c r="I20" i="34"/>
  <c r="H20" i="34"/>
  <c r="G20" i="34"/>
  <c r="F20" i="34"/>
  <c r="D20" i="34"/>
  <c r="AF19" i="34"/>
  <c r="Y19" i="34"/>
  <c r="Y12" i="34" s="1"/>
  <c r="W19" i="34"/>
  <c r="R19" i="34"/>
  <c r="O19" i="34"/>
  <c r="K19" i="34"/>
  <c r="K17" i="34" s="1"/>
  <c r="AF18" i="34"/>
  <c r="AA18" i="34"/>
  <c r="R18" i="34"/>
  <c r="E18" i="34" s="1"/>
  <c r="AF17" i="34"/>
  <c r="AA17" i="34"/>
  <c r="T17" i="34"/>
  <c r="S17" i="34"/>
  <c r="Q17" i="34"/>
  <c r="P17" i="34"/>
  <c r="N17" i="34"/>
  <c r="M17" i="34"/>
  <c r="L17" i="34"/>
  <c r="J17" i="34"/>
  <c r="I17" i="34"/>
  <c r="H17" i="34"/>
  <c r="G17" i="34"/>
  <c r="F17" i="34"/>
  <c r="D17" i="34"/>
  <c r="AF16" i="34"/>
  <c r="AA16" i="34"/>
  <c r="R16" i="34"/>
  <c r="E16" i="34" s="1"/>
  <c r="AA15" i="34"/>
  <c r="E15" i="34"/>
  <c r="AA14" i="34"/>
  <c r="T14" i="34"/>
  <c r="S14" i="34"/>
  <c r="R14" i="34"/>
  <c r="Q14" i="34"/>
  <c r="P14" i="34"/>
  <c r="O14" i="34"/>
  <c r="N14" i="34"/>
  <c r="M14" i="34"/>
  <c r="L14" i="34"/>
  <c r="K14" i="34"/>
  <c r="J14" i="34"/>
  <c r="I14" i="34"/>
  <c r="H14" i="34"/>
  <c r="G14" i="34"/>
  <c r="F14" i="34"/>
  <c r="D14" i="34"/>
  <c r="AA13" i="34"/>
  <c r="Z12" i="34"/>
  <c r="S12" i="34"/>
  <c r="H12" i="34"/>
  <c r="Z11" i="34"/>
  <c r="Z10" i="34" s="1"/>
  <c r="AI10" i="34"/>
  <c r="C43" i="21"/>
  <c r="C42" i="21"/>
  <c r="C41" i="21"/>
  <c r="C40" i="21"/>
  <c r="C39" i="21"/>
  <c r="C38" i="21"/>
  <c r="C37" i="21"/>
  <c r="C36" i="21"/>
  <c r="C35" i="21"/>
  <c r="C34" i="21"/>
  <c r="C33" i="21"/>
  <c r="C32" i="21"/>
  <c r="C31" i="21"/>
  <c r="C30" i="21"/>
  <c r="C29" i="21"/>
  <c r="C28" i="21"/>
  <c r="C27" i="21" s="1"/>
  <c r="C26" i="21"/>
  <c r="C11" i="21"/>
  <c r="C8" i="21"/>
  <c r="D7" i="21"/>
  <c r="N235" i="5"/>
  <c r="M235" i="5"/>
  <c r="L235" i="5"/>
  <c r="K235" i="5"/>
  <c r="I235" i="5"/>
  <c r="H235" i="5"/>
  <c r="G235" i="5"/>
  <c r="E235" i="5"/>
  <c r="C235" i="5"/>
  <c r="M234" i="5"/>
  <c r="L234" i="5"/>
  <c r="K234" i="5"/>
  <c r="H234" i="5"/>
  <c r="G234" i="5"/>
  <c r="E234" i="5"/>
  <c r="M233" i="5"/>
  <c r="L233" i="5"/>
  <c r="K233" i="5"/>
  <c r="H233" i="5"/>
  <c r="G233" i="5"/>
  <c r="E233" i="5"/>
  <c r="I232" i="5"/>
  <c r="C232" i="5"/>
  <c r="M231" i="5"/>
  <c r="L231" i="5"/>
  <c r="K231" i="5"/>
  <c r="H231" i="5"/>
  <c r="G231" i="5"/>
  <c r="E231" i="5"/>
  <c r="M230" i="5"/>
  <c r="L230" i="5"/>
  <c r="K230" i="5"/>
  <c r="H230" i="5"/>
  <c r="G230" i="5"/>
  <c r="E230" i="5"/>
  <c r="N229" i="5"/>
  <c r="I229" i="5"/>
  <c r="C229" i="5"/>
  <c r="M228" i="5"/>
  <c r="L228" i="5"/>
  <c r="K228" i="5"/>
  <c r="H228" i="5"/>
  <c r="G228" i="5"/>
  <c r="F228" i="5" s="1"/>
  <c r="E228" i="5"/>
  <c r="M227" i="5"/>
  <c r="L227" i="5"/>
  <c r="K227" i="5"/>
  <c r="H227" i="5"/>
  <c r="G227" i="5"/>
  <c r="E227" i="5"/>
  <c r="N226" i="5"/>
  <c r="I226" i="5"/>
  <c r="C226" i="5"/>
  <c r="M225" i="5"/>
  <c r="L225" i="5"/>
  <c r="K225" i="5"/>
  <c r="H225" i="5"/>
  <c r="G225" i="5"/>
  <c r="E225" i="5"/>
  <c r="M224" i="5"/>
  <c r="L224" i="5"/>
  <c r="K224" i="5"/>
  <c r="H224" i="5"/>
  <c r="G224" i="5"/>
  <c r="E224" i="5"/>
  <c r="N223" i="5"/>
  <c r="I223" i="5"/>
  <c r="C223" i="5"/>
  <c r="M222" i="5"/>
  <c r="L222" i="5"/>
  <c r="K222" i="5"/>
  <c r="H222" i="5"/>
  <c r="G222" i="5"/>
  <c r="E222" i="5"/>
  <c r="M221" i="5"/>
  <c r="L221" i="5"/>
  <c r="K221" i="5"/>
  <c r="H221" i="5"/>
  <c r="G221" i="5"/>
  <c r="E221" i="5"/>
  <c r="M220" i="5"/>
  <c r="L220" i="5"/>
  <c r="K220" i="5"/>
  <c r="H220" i="5"/>
  <c r="G220" i="5"/>
  <c r="E220" i="5"/>
  <c r="N219" i="5"/>
  <c r="I219" i="5"/>
  <c r="C219" i="5"/>
  <c r="M218" i="5"/>
  <c r="L218" i="5"/>
  <c r="K218" i="5"/>
  <c r="H218" i="5"/>
  <c r="G218" i="5"/>
  <c r="E218" i="5"/>
  <c r="M217" i="5"/>
  <c r="L217" i="5"/>
  <c r="K217" i="5"/>
  <c r="H217" i="5"/>
  <c r="G217" i="5"/>
  <c r="E217" i="5"/>
  <c r="M216" i="5"/>
  <c r="L216" i="5"/>
  <c r="K216" i="5"/>
  <c r="H216" i="5"/>
  <c r="G216" i="5"/>
  <c r="E216" i="5"/>
  <c r="N215" i="5"/>
  <c r="I215" i="5"/>
  <c r="C215" i="5"/>
  <c r="M214" i="5"/>
  <c r="L214" i="5"/>
  <c r="K214" i="5"/>
  <c r="H214" i="5"/>
  <c r="G214" i="5"/>
  <c r="E214" i="5"/>
  <c r="M213" i="5"/>
  <c r="L213" i="5"/>
  <c r="K213" i="5"/>
  <c r="H213" i="5"/>
  <c r="G213" i="5"/>
  <c r="E213" i="5"/>
  <c r="N212" i="5"/>
  <c r="I212" i="5"/>
  <c r="C212" i="5"/>
  <c r="M211" i="5"/>
  <c r="L211" i="5"/>
  <c r="K211" i="5"/>
  <c r="H211" i="5"/>
  <c r="G211" i="5"/>
  <c r="E211" i="5"/>
  <c r="M210" i="5"/>
  <c r="L210" i="5"/>
  <c r="K210" i="5"/>
  <c r="H210" i="5"/>
  <c r="G210" i="5"/>
  <c r="E210" i="5"/>
  <c r="N209" i="5"/>
  <c r="I209" i="5"/>
  <c r="C209" i="5"/>
  <c r="M208" i="5"/>
  <c r="L208" i="5"/>
  <c r="K208" i="5"/>
  <c r="H208" i="5"/>
  <c r="G208" i="5"/>
  <c r="E208" i="5"/>
  <c r="M207" i="5"/>
  <c r="L207" i="5"/>
  <c r="K207" i="5"/>
  <c r="H207" i="5"/>
  <c r="G207" i="5"/>
  <c r="E207" i="5"/>
  <c r="N206" i="5"/>
  <c r="I206" i="5"/>
  <c r="C206" i="5"/>
  <c r="M205" i="5"/>
  <c r="L205" i="5"/>
  <c r="K205" i="5"/>
  <c r="H205" i="5"/>
  <c r="G205" i="5"/>
  <c r="E205" i="5"/>
  <c r="M204" i="5"/>
  <c r="L204" i="5"/>
  <c r="K204" i="5"/>
  <c r="H204" i="5"/>
  <c r="G204" i="5"/>
  <c r="E204" i="5"/>
  <c r="N203" i="5"/>
  <c r="I203" i="5"/>
  <c r="C203" i="5"/>
  <c r="M202" i="5"/>
  <c r="L202" i="5"/>
  <c r="K202" i="5"/>
  <c r="H202" i="5"/>
  <c r="G202" i="5"/>
  <c r="E202" i="5"/>
  <c r="M201" i="5"/>
  <c r="L201" i="5"/>
  <c r="K201" i="5"/>
  <c r="H201" i="5"/>
  <c r="G201" i="5"/>
  <c r="E201" i="5"/>
  <c r="M200" i="5"/>
  <c r="L200" i="5"/>
  <c r="K200" i="5"/>
  <c r="H200" i="5"/>
  <c r="G200" i="5"/>
  <c r="E200" i="5"/>
  <c r="N199" i="5"/>
  <c r="I199" i="5"/>
  <c r="C199" i="5"/>
  <c r="M198" i="5"/>
  <c r="L198" i="5"/>
  <c r="K198" i="5"/>
  <c r="H198" i="5"/>
  <c r="G198" i="5"/>
  <c r="E198" i="5"/>
  <c r="M197" i="5"/>
  <c r="L197" i="5"/>
  <c r="K197" i="5"/>
  <c r="H197" i="5"/>
  <c r="G197" i="5"/>
  <c r="E197" i="5"/>
  <c r="M196" i="5"/>
  <c r="L196" i="5"/>
  <c r="K196" i="5"/>
  <c r="H196" i="5"/>
  <c r="G196" i="5"/>
  <c r="E196" i="5"/>
  <c r="N195" i="5"/>
  <c r="I195" i="5"/>
  <c r="C195" i="5"/>
  <c r="M194" i="5"/>
  <c r="L194" i="5"/>
  <c r="K194" i="5"/>
  <c r="H194" i="5"/>
  <c r="G194" i="5"/>
  <c r="E194" i="5"/>
  <c r="M193" i="5"/>
  <c r="L193" i="5"/>
  <c r="K193" i="5"/>
  <c r="H193" i="5"/>
  <c r="G193" i="5"/>
  <c r="E193" i="5"/>
  <c r="M192" i="5"/>
  <c r="L192" i="5"/>
  <c r="K192" i="5"/>
  <c r="H192" i="5"/>
  <c r="G192" i="5"/>
  <c r="E192" i="5"/>
  <c r="M191" i="5"/>
  <c r="L191" i="5"/>
  <c r="K191" i="5"/>
  <c r="H191" i="5"/>
  <c r="G191" i="5"/>
  <c r="E191" i="5"/>
  <c r="N190" i="5"/>
  <c r="I190" i="5"/>
  <c r="C190" i="5"/>
  <c r="M189" i="5"/>
  <c r="L189" i="5"/>
  <c r="K189" i="5"/>
  <c r="H189" i="5"/>
  <c r="G189" i="5"/>
  <c r="E189" i="5"/>
  <c r="M188" i="5"/>
  <c r="L188" i="5"/>
  <c r="K188" i="5"/>
  <c r="H188" i="5"/>
  <c r="G188" i="5"/>
  <c r="E188" i="5"/>
  <c r="M187" i="5"/>
  <c r="L187" i="5"/>
  <c r="K187" i="5"/>
  <c r="H187" i="5"/>
  <c r="G187" i="5"/>
  <c r="E187" i="5"/>
  <c r="M186" i="5"/>
  <c r="L186" i="5"/>
  <c r="K186" i="5"/>
  <c r="H186" i="5"/>
  <c r="G186" i="5"/>
  <c r="E186" i="5"/>
  <c r="N185" i="5"/>
  <c r="I185" i="5"/>
  <c r="C185" i="5"/>
  <c r="M184" i="5"/>
  <c r="K184" i="5"/>
  <c r="H184" i="5"/>
  <c r="G184" i="5"/>
  <c r="E184" i="5"/>
  <c r="M183" i="5"/>
  <c r="K183" i="5"/>
  <c r="H183" i="5"/>
  <c r="G183" i="5"/>
  <c r="E183" i="5"/>
  <c r="M182" i="5"/>
  <c r="K182" i="5"/>
  <c r="H182" i="5"/>
  <c r="G182" i="5"/>
  <c r="E182" i="5"/>
  <c r="N181" i="5"/>
  <c r="L181" i="5"/>
  <c r="I181" i="5"/>
  <c r="C181" i="5"/>
  <c r="M180" i="5"/>
  <c r="K180" i="5"/>
  <c r="H180" i="5"/>
  <c r="G180" i="5"/>
  <c r="E180" i="5"/>
  <c r="M179" i="5"/>
  <c r="K179" i="5"/>
  <c r="H179" i="5"/>
  <c r="G179" i="5"/>
  <c r="E179" i="5"/>
  <c r="M178" i="5"/>
  <c r="K178" i="5"/>
  <c r="H178" i="5"/>
  <c r="G178" i="5"/>
  <c r="E178" i="5"/>
  <c r="N177" i="5"/>
  <c r="L177" i="5"/>
  <c r="I177" i="5"/>
  <c r="C177" i="5"/>
  <c r="M176" i="5"/>
  <c r="K176" i="5"/>
  <c r="H176" i="5"/>
  <c r="G176" i="5"/>
  <c r="E176" i="5"/>
  <c r="M175" i="5"/>
  <c r="K175" i="5"/>
  <c r="H175" i="5"/>
  <c r="G175" i="5"/>
  <c r="E175" i="5"/>
  <c r="M174" i="5"/>
  <c r="K174" i="5"/>
  <c r="H174" i="5"/>
  <c r="G174" i="5"/>
  <c r="E174" i="5"/>
  <c r="M173" i="5"/>
  <c r="K173" i="5"/>
  <c r="H173" i="5"/>
  <c r="G173" i="5"/>
  <c r="E173" i="5"/>
  <c r="N172" i="5"/>
  <c r="L172" i="5"/>
  <c r="I172" i="5"/>
  <c r="C172" i="5"/>
  <c r="M171" i="5"/>
  <c r="K171" i="5"/>
  <c r="H171" i="5"/>
  <c r="G171" i="5"/>
  <c r="E171" i="5"/>
  <c r="M170" i="5"/>
  <c r="K170" i="5"/>
  <c r="H170" i="5"/>
  <c r="G170" i="5"/>
  <c r="E170" i="5"/>
  <c r="M169" i="5"/>
  <c r="K169" i="5"/>
  <c r="H169" i="5"/>
  <c r="G169" i="5"/>
  <c r="E169" i="5"/>
  <c r="M168" i="5"/>
  <c r="K168" i="5"/>
  <c r="H168" i="5"/>
  <c r="G168" i="5"/>
  <c r="E168" i="5"/>
  <c r="N167" i="5"/>
  <c r="L167" i="5"/>
  <c r="I167" i="5"/>
  <c r="C167" i="5"/>
  <c r="M166" i="5"/>
  <c r="K166" i="5"/>
  <c r="H166" i="5"/>
  <c r="G166" i="5"/>
  <c r="E166" i="5"/>
  <c r="M165" i="5"/>
  <c r="K165" i="5"/>
  <c r="H165" i="5"/>
  <c r="G165" i="5"/>
  <c r="E165" i="5"/>
  <c r="M164" i="5"/>
  <c r="K164" i="5"/>
  <c r="H164" i="5"/>
  <c r="G164" i="5"/>
  <c r="E164" i="5"/>
  <c r="N163" i="5"/>
  <c r="L163" i="5"/>
  <c r="I163" i="5"/>
  <c r="C163" i="5"/>
  <c r="M162" i="5"/>
  <c r="K162" i="5"/>
  <c r="H162" i="5"/>
  <c r="G162" i="5"/>
  <c r="E162" i="5"/>
  <c r="M161" i="5"/>
  <c r="K161" i="5"/>
  <c r="H161" i="5"/>
  <c r="G161" i="5"/>
  <c r="E161" i="5"/>
  <c r="M160" i="5"/>
  <c r="K160" i="5"/>
  <c r="H160" i="5"/>
  <c r="G160" i="5"/>
  <c r="E160" i="5"/>
  <c r="N159" i="5"/>
  <c r="L159" i="5"/>
  <c r="I159" i="5"/>
  <c r="C159" i="5"/>
  <c r="M158" i="5"/>
  <c r="K158" i="5"/>
  <c r="H158" i="5"/>
  <c r="G158" i="5"/>
  <c r="E158" i="5"/>
  <c r="M157" i="5"/>
  <c r="K157" i="5"/>
  <c r="H157" i="5"/>
  <c r="G157" i="5"/>
  <c r="E157" i="5"/>
  <c r="M156" i="5"/>
  <c r="K156" i="5"/>
  <c r="H156" i="5"/>
  <c r="G156" i="5"/>
  <c r="E156" i="5"/>
  <c r="N155" i="5"/>
  <c r="L155" i="5"/>
  <c r="I155" i="5"/>
  <c r="C155" i="5"/>
  <c r="M154" i="5"/>
  <c r="K154" i="5"/>
  <c r="H154" i="5"/>
  <c r="G154" i="5"/>
  <c r="E154" i="5"/>
  <c r="M153" i="5"/>
  <c r="K153" i="5"/>
  <c r="H153" i="5"/>
  <c r="G153" i="5"/>
  <c r="E153" i="5"/>
  <c r="N152" i="5"/>
  <c r="L152" i="5"/>
  <c r="I152" i="5"/>
  <c r="C152" i="5"/>
  <c r="M151" i="5"/>
  <c r="K151" i="5"/>
  <c r="H151" i="5"/>
  <c r="G151" i="5"/>
  <c r="E151" i="5"/>
  <c r="M150" i="5"/>
  <c r="K150" i="5"/>
  <c r="H150" i="5"/>
  <c r="G150" i="5"/>
  <c r="E150" i="5"/>
  <c r="N149" i="5"/>
  <c r="L149" i="5"/>
  <c r="I149" i="5"/>
  <c r="C149" i="5"/>
  <c r="M148" i="5"/>
  <c r="K148" i="5"/>
  <c r="H148" i="5"/>
  <c r="G148" i="5"/>
  <c r="E148" i="5"/>
  <c r="M147" i="5"/>
  <c r="K147" i="5"/>
  <c r="H147" i="5"/>
  <c r="G147" i="5"/>
  <c r="E147" i="5"/>
  <c r="N146" i="5"/>
  <c r="L146" i="5"/>
  <c r="I146" i="5"/>
  <c r="C146" i="5"/>
  <c r="M145" i="5"/>
  <c r="K145" i="5"/>
  <c r="H145" i="5"/>
  <c r="G145" i="5"/>
  <c r="E145" i="5"/>
  <c r="M144" i="5"/>
  <c r="K144" i="5"/>
  <c r="H144" i="5"/>
  <c r="G144" i="5"/>
  <c r="E144" i="5"/>
  <c r="N143" i="5"/>
  <c r="L143" i="5"/>
  <c r="I143" i="5"/>
  <c r="C143" i="5"/>
  <c r="M142" i="5"/>
  <c r="K142" i="5"/>
  <c r="H142" i="5"/>
  <c r="G142" i="5"/>
  <c r="E142" i="5"/>
  <c r="M141" i="5"/>
  <c r="K141" i="5"/>
  <c r="H141" i="5"/>
  <c r="G141" i="5"/>
  <c r="E141" i="5"/>
  <c r="N140" i="5"/>
  <c r="L140" i="5"/>
  <c r="I140" i="5"/>
  <c r="C140" i="5"/>
  <c r="M139" i="5"/>
  <c r="K139" i="5"/>
  <c r="H139" i="5"/>
  <c r="G139" i="5"/>
  <c r="E139" i="5"/>
  <c r="M138" i="5"/>
  <c r="K138" i="5"/>
  <c r="H138" i="5"/>
  <c r="G138" i="5"/>
  <c r="E138" i="5"/>
  <c r="M137" i="5"/>
  <c r="K137" i="5"/>
  <c r="H137" i="5"/>
  <c r="G137" i="5"/>
  <c r="E137" i="5"/>
  <c r="M136" i="5"/>
  <c r="K136" i="5"/>
  <c r="H136" i="5"/>
  <c r="G136" i="5"/>
  <c r="E136" i="5"/>
  <c r="N135" i="5"/>
  <c r="L135" i="5"/>
  <c r="I135" i="5"/>
  <c r="C135" i="5"/>
  <c r="M134" i="5"/>
  <c r="K134" i="5"/>
  <c r="H134" i="5"/>
  <c r="G134" i="5"/>
  <c r="E134" i="5"/>
  <c r="M133" i="5"/>
  <c r="K133" i="5"/>
  <c r="H133" i="5"/>
  <c r="G133" i="5"/>
  <c r="E133" i="5"/>
  <c r="M132" i="5"/>
  <c r="K132" i="5"/>
  <c r="H132" i="5"/>
  <c r="G132" i="5"/>
  <c r="E132" i="5"/>
  <c r="N131" i="5"/>
  <c r="L131" i="5"/>
  <c r="I131" i="5"/>
  <c r="C131" i="5"/>
  <c r="M130" i="5"/>
  <c r="K130" i="5"/>
  <c r="H130" i="5"/>
  <c r="G130" i="5"/>
  <c r="E130" i="5"/>
  <c r="M129" i="5"/>
  <c r="K129" i="5"/>
  <c r="H129" i="5"/>
  <c r="G129" i="5"/>
  <c r="E129" i="5"/>
  <c r="M128" i="5"/>
  <c r="K128" i="5"/>
  <c r="H128" i="5"/>
  <c r="G128" i="5"/>
  <c r="E128" i="5"/>
  <c r="M127" i="5"/>
  <c r="K127" i="5"/>
  <c r="H127" i="5"/>
  <c r="G127" i="5"/>
  <c r="E127" i="5"/>
  <c r="M126" i="5"/>
  <c r="K126" i="5"/>
  <c r="H126" i="5"/>
  <c r="G126" i="5"/>
  <c r="E126" i="5"/>
  <c r="N125" i="5"/>
  <c r="L125" i="5"/>
  <c r="I125" i="5"/>
  <c r="C125" i="5"/>
  <c r="M124" i="5"/>
  <c r="K124" i="5"/>
  <c r="H124" i="5"/>
  <c r="G124" i="5"/>
  <c r="E124" i="5"/>
  <c r="M123" i="5"/>
  <c r="K123" i="5"/>
  <c r="H123" i="5"/>
  <c r="G123" i="5"/>
  <c r="E123" i="5"/>
  <c r="M122" i="5"/>
  <c r="K122" i="5"/>
  <c r="H122" i="5"/>
  <c r="G122" i="5"/>
  <c r="E122" i="5"/>
  <c r="M121" i="5"/>
  <c r="K121" i="5"/>
  <c r="H121" i="5"/>
  <c r="G121" i="5"/>
  <c r="E121" i="5"/>
  <c r="N120" i="5"/>
  <c r="L120" i="5"/>
  <c r="I120" i="5"/>
  <c r="C120" i="5"/>
  <c r="M119" i="5"/>
  <c r="K119" i="5"/>
  <c r="H119" i="5"/>
  <c r="G119" i="5"/>
  <c r="E119" i="5"/>
  <c r="M118" i="5"/>
  <c r="K118" i="5"/>
  <c r="H118" i="5"/>
  <c r="G118" i="5"/>
  <c r="E118" i="5"/>
  <c r="M117" i="5"/>
  <c r="K117" i="5"/>
  <c r="H117" i="5"/>
  <c r="G117" i="5"/>
  <c r="E117" i="5"/>
  <c r="N116" i="5"/>
  <c r="L116" i="5"/>
  <c r="I116" i="5"/>
  <c r="C116" i="5"/>
  <c r="M115" i="5"/>
  <c r="K115" i="5"/>
  <c r="H115" i="5"/>
  <c r="G115" i="5"/>
  <c r="E115" i="5"/>
  <c r="M114" i="5"/>
  <c r="K114" i="5"/>
  <c r="H114" i="5"/>
  <c r="G114" i="5"/>
  <c r="E114" i="5"/>
  <c r="M113" i="5"/>
  <c r="K113" i="5"/>
  <c r="H113" i="5"/>
  <c r="G113" i="5"/>
  <c r="E113" i="5"/>
  <c r="M112" i="5"/>
  <c r="K112" i="5"/>
  <c r="H112" i="5"/>
  <c r="G112" i="5"/>
  <c r="E112" i="5"/>
  <c r="M111" i="5"/>
  <c r="K111" i="5"/>
  <c r="H111" i="5"/>
  <c r="G111" i="5"/>
  <c r="E111" i="5"/>
  <c r="N110" i="5"/>
  <c r="L110" i="5"/>
  <c r="I110" i="5"/>
  <c r="C110" i="5"/>
  <c r="N109" i="5"/>
  <c r="M109" i="5"/>
  <c r="K109" i="5"/>
  <c r="I109" i="5"/>
  <c r="H109" i="5"/>
  <c r="G109" i="5"/>
  <c r="E109" i="5"/>
  <c r="N108" i="5"/>
  <c r="M108" i="5"/>
  <c r="K108" i="5"/>
  <c r="I108" i="5"/>
  <c r="H108" i="5"/>
  <c r="G108" i="5"/>
  <c r="E108" i="5"/>
  <c r="L107" i="5"/>
  <c r="C107" i="5"/>
  <c r="N106" i="5"/>
  <c r="M106" i="5"/>
  <c r="K106" i="5"/>
  <c r="I106" i="5"/>
  <c r="H106" i="5"/>
  <c r="G106" i="5"/>
  <c r="E106" i="5"/>
  <c r="N105" i="5"/>
  <c r="M105" i="5"/>
  <c r="K105" i="5"/>
  <c r="I105" i="5"/>
  <c r="H105" i="5"/>
  <c r="G105" i="5"/>
  <c r="E105" i="5"/>
  <c r="N104" i="5"/>
  <c r="M104" i="5"/>
  <c r="K104" i="5"/>
  <c r="I104" i="5"/>
  <c r="H104" i="5"/>
  <c r="G104" i="5"/>
  <c r="E104" i="5"/>
  <c r="L103" i="5"/>
  <c r="C103" i="5"/>
  <c r="N102" i="5"/>
  <c r="M102" i="5"/>
  <c r="K102" i="5"/>
  <c r="I102" i="5"/>
  <c r="H102" i="5"/>
  <c r="G102" i="5"/>
  <c r="E102" i="5"/>
  <c r="N101" i="5"/>
  <c r="M101" i="5"/>
  <c r="K101" i="5"/>
  <c r="I101" i="5"/>
  <c r="H101" i="5"/>
  <c r="G101" i="5"/>
  <c r="E101" i="5"/>
  <c r="N100" i="5"/>
  <c r="M100" i="5"/>
  <c r="K100" i="5"/>
  <c r="I100" i="5"/>
  <c r="H100" i="5"/>
  <c r="G100" i="5"/>
  <c r="E100" i="5"/>
  <c r="N99" i="5"/>
  <c r="M99" i="5"/>
  <c r="K99" i="5"/>
  <c r="I99" i="5"/>
  <c r="H99" i="5"/>
  <c r="G99" i="5"/>
  <c r="E99" i="5"/>
  <c r="O98" i="5"/>
  <c r="L98" i="5"/>
  <c r="C98" i="5"/>
  <c r="N97" i="5"/>
  <c r="M97" i="5"/>
  <c r="K97" i="5"/>
  <c r="I97" i="5"/>
  <c r="H97" i="5"/>
  <c r="G97" i="5"/>
  <c r="E97" i="5"/>
  <c r="N96" i="5"/>
  <c r="M96" i="5"/>
  <c r="K96" i="5"/>
  <c r="I96" i="5"/>
  <c r="H96" i="5"/>
  <c r="G96" i="5"/>
  <c r="E96" i="5"/>
  <c r="N95" i="5"/>
  <c r="M95" i="5"/>
  <c r="K95" i="5"/>
  <c r="I95" i="5"/>
  <c r="H95" i="5"/>
  <c r="G95" i="5"/>
  <c r="E95" i="5"/>
  <c r="N94" i="5"/>
  <c r="M94" i="5"/>
  <c r="K94" i="5"/>
  <c r="I94" i="5"/>
  <c r="H94" i="5"/>
  <c r="G94" i="5"/>
  <c r="E94" i="5"/>
  <c r="L93" i="5"/>
  <c r="C93" i="5"/>
  <c r="N92" i="5"/>
  <c r="M92" i="5"/>
  <c r="K92" i="5"/>
  <c r="I92" i="5"/>
  <c r="H92" i="5"/>
  <c r="G92" i="5"/>
  <c r="E92" i="5"/>
  <c r="N91" i="5"/>
  <c r="M91" i="5"/>
  <c r="K91" i="5"/>
  <c r="I91" i="5"/>
  <c r="H91" i="5"/>
  <c r="G91" i="5"/>
  <c r="E91" i="5"/>
  <c r="N90" i="5"/>
  <c r="M90" i="5"/>
  <c r="K90" i="5"/>
  <c r="I90" i="5"/>
  <c r="H90" i="5"/>
  <c r="G90" i="5"/>
  <c r="E90" i="5"/>
  <c r="N89" i="5"/>
  <c r="M89" i="5"/>
  <c r="K89" i="5"/>
  <c r="I89" i="5"/>
  <c r="H89" i="5"/>
  <c r="G89" i="5"/>
  <c r="E89" i="5"/>
  <c r="L88" i="5"/>
  <c r="C88" i="5"/>
  <c r="M87" i="5"/>
  <c r="K87" i="5"/>
  <c r="H87" i="5"/>
  <c r="G87" i="5"/>
  <c r="E87" i="5"/>
  <c r="M86" i="5"/>
  <c r="K86" i="5"/>
  <c r="H86" i="5"/>
  <c r="G86" i="5"/>
  <c r="E86" i="5"/>
  <c r="N85" i="5"/>
  <c r="L85" i="5"/>
  <c r="I85" i="5"/>
  <c r="C85" i="5"/>
  <c r="M84" i="5"/>
  <c r="K84" i="5"/>
  <c r="H84" i="5"/>
  <c r="G84" i="5"/>
  <c r="E84" i="5"/>
  <c r="M83" i="5"/>
  <c r="K83" i="5"/>
  <c r="H83" i="5"/>
  <c r="G83" i="5"/>
  <c r="E83" i="5"/>
  <c r="N82" i="5"/>
  <c r="L82" i="5"/>
  <c r="I82" i="5"/>
  <c r="C82" i="5"/>
  <c r="M81" i="5"/>
  <c r="K81" i="5"/>
  <c r="H81" i="5"/>
  <c r="G81" i="5"/>
  <c r="E81" i="5"/>
  <c r="M80" i="5"/>
  <c r="K80" i="5"/>
  <c r="H80" i="5"/>
  <c r="G80" i="5"/>
  <c r="E80" i="5"/>
  <c r="N79" i="5"/>
  <c r="L79" i="5"/>
  <c r="I79" i="5"/>
  <c r="C79" i="5"/>
  <c r="M78" i="5"/>
  <c r="K78" i="5"/>
  <c r="H78" i="5"/>
  <c r="G78" i="5"/>
  <c r="E78" i="5"/>
  <c r="M77" i="5"/>
  <c r="K77" i="5"/>
  <c r="H77" i="5"/>
  <c r="G77" i="5"/>
  <c r="E77" i="5"/>
  <c r="M76" i="5"/>
  <c r="K76" i="5"/>
  <c r="H76" i="5"/>
  <c r="G76" i="5"/>
  <c r="E76" i="5"/>
  <c r="N75" i="5"/>
  <c r="L75" i="5"/>
  <c r="I75" i="5"/>
  <c r="C75" i="5"/>
  <c r="M74" i="5"/>
  <c r="K74" i="5"/>
  <c r="H74" i="5"/>
  <c r="G74" i="5"/>
  <c r="E74" i="5"/>
  <c r="M73" i="5"/>
  <c r="K73" i="5"/>
  <c r="H73" i="5"/>
  <c r="G73" i="5"/>
  <c r="E73" i="5"/>
  <c r="M72" i="5"/>
  <c r="K72" i="5"/>
  <c r="H72" i="5"/>
  <c r="G72" i="5"/>
  <c r="E72" i="5"/>
  <c r="N71" i="5"/>
  <c r="L71" i="5"/>
  <c r="I71" i="5"/>
  <c r="C71" i="5"/>
  <c r="M70" i="5"/>
  <c r="K70" i="5"/>
  <c r="H70" i="5"/>
  <c r="G70" i="5"/>
  <c r="E70" i="5"/>
  <c r="M69" i="5"/>
  <c r="K69" i="5"/>
  <c r="H69" i="5"/>
  <c r="G69" i="5"/>
  <c r="E69" i="5"/>
  <c r="M68" i="5"/>
  <c r="K68" i="5"/>
  <c r="H68" i="5"/>
  <c r="G68" i="5"/>
  <c r="E68" i="5"/>
  <c r="N67" i="5"/>
  <c r="L67" i="5"/>
  <c r="I67" i="5"/>
  <c r="C67" i="5"/>
  <c r="M66" i="5"/>
  <c r="K66" i="5"/>
  <c r="H66" i="5"/>
  <c r="G66" i="5"/>
  <c r="E66" i="5"/>
  <c r="M65" i="5"/>
  <c r="K65" i="5"/>
  <c r="H65" i="5"/>
  <c r="G65" i="5"/>
  <c r="E65" i="5"/>
  <c r="M64" i="5"/>
  <c r="K64" i="5"/>
  <c r="H64" i="5"/>
  <c r="G64" i="5"/>
  <c r="E64" i="5"/>
  <c r="N63" i="5"/>
  <c r="L63" i="5"/>
  <c r="I63" i="5"/>
  <c r="C63" i="5"/>
  <c r="M62" i="5"/>
  <c r="K62" i="5"/>
  <c r="H62" i="5"/>
  <c r="G62" i="5"/>
  <c r="E62" i="5"/>
  <c r="M61" i="5"/>
  <c r="K61" i="5"/>
  <c r="H61" i="5"/>
  <c r="G61" i="5"/>
  <c r="E61" i="5"/>
  <c r="M60" i="5"/>
  <c r="K60" i="5"/>
  <c r="H60" i="5"/>
  <c r="G60" i="5"/>
  <c r="E60" i="5"/>
  <c r="N59" i="5"/>
  <c r="L59" i="5"/>
  <c r="I59" i="5"/>
  <c r="C59" i="5"/>
  <c r="M58" i="5"/>
  <c r="K58" i="5"/>
  <c r="H58" i="5"/>
  <c r="G58" i="5"/>
  <c r="E58" i="5"/>
  <c r="M57" i="5"/>
  <c r="K57" i="5"/>
  <c r="H57" i="5"/>
  <c r="G57" i="5"/>
  <c r="E57" i="5"/>
  <c r="M56" i="5"/>
  <c r="K56" i="5"/>
  <c r="H56" i="5"/>
  <c r="G56" i="5"/>
  <c r="E56" i="5"/>
  <c r="M55" i="5"/>
  <c r="K55" i="5"/>
  <c r="H55" i="5"/>
  <c r="G55" i="5"/>
  <c r="E55" i="5"/>
  <c r="N54" i="5"/>
  <c r="L54" i="5"/>
  <c r="I54" i="5"/>
  <c r="C54" i="5"/>
  <c r="M53" i="5"/>
  <c r="K53" i="5"/>
  <c r="H53" i="5"/>
  <c r="G53" i="5"/>
  <c r="E53" i="5"/>
  <c r="M52" i="5"/>
  <c r="K52" i="5"/>
  <c r="H52" i="5"/>
  <c r="G52" i="5"/>
  <c r="E52" i="5"/>
  <c r="N51" i="5"/>
  <c r="N48" i="5" s="1"/>
  <c r="M51" i="5"/>
  <c r="K51" i="5"/>
  <c r="I51" i="5"/>
  <c r="H51" i="5"/>
  <c r="G51" i="5"/>
  <c r="E51" i="5"/>
  <c r="M50" i="5"/>
  <c r="K50" i="5"/>
  <c r="I50" i="5"/>
  <c r="H50" i="5"/>
  <c r="G50" i="5"/>
  <c r="E50" i="5"/>
  <c r="M49" i="5"/>
  <c r="K49" i="5"/>
  <c r="I49" i="5"/>
  <c r="H49" i="5"/>
  <c r="G49" i="5"/>
  <c r="E49" i="5"/>
  <c r="L48" i="5"/>
  <c r="C48" i="5"/>
  <c r="M47" i="5"/>
  <c r="K47" i="5"/>
  <c r="H47" i="5"/>
  <c r="G47" i="5"/>
  <c r="E47" i="5"/>
  <c r="M46" i="5"/>
  <c r="K46" i="5"/>
  <c r="I46" i="5"/>
  <c r="H46" i="5"/>
  <c r="G46" i="5"/>
  <c r="E46" i="5"/>
  <c r="M45" i="5"/>
  <c r="K45" i="5"/>
  <c r="I45" i="5"/>
  <c r="H45" i="5"/>
  <c r="G45" i="5"/>
  <c r="E45" i="5"/>
  <c r="N44" i="5"/>
  <c r="L44" i="5"/>
  <c r="C44" i="5"/>
  <c r="M43" i="5"/>
  <c r="K43" i="5"/>
  <c r="I43" i="5"/>
  <c r="H43" i="5"/>
  <c r="G43" i="5"/>
  <c r="E43" i="5"/>
  <c r="M42" i="5"/>
  <c r="K42" i="5"/>
  <c r="I42" i="5"/>
  <c r="H42" i="5"/>
  <c r="G42" i="5"/>
  <c r="E42" i="5"/>
  <c r="M41" i="5"/>
  <c r="K41" i="5"/>
  <c r="I41" i="5"/>
  <c r="H41" i="5"/>
  <c r="G41" i="5"/>
  <c r="E41" i="5"/>
  <c r="M40" i="5"/>
  <c r="K40" i="5"/>
  <c r="I40" i="5"/>
  <c r="H40" i="5"/>
  <c r="G40" i="5"/>
  <c r="E40" i="5"/>
  <c r="N39" i="5"/>
  <c r="L39" i="5"/>
  <c r="C39" i="5"/>
  <c r="N38" i="5"/>
  <c r="M38" i="5"/>
  <c r="K38" i="5"/>
  <c r="I38" i="5"/>
  <c r="H38" i="5"/>
  <c r="G38" i="5"/>
  <c r="E38" i="5"/>
  <c r="N37" i="5"/>
  <c r="M37" i="5"/>
  <c r="K37" i="5"/>
  <c r="I37" i="5"/>
  <c r="H37" i="5"/>
  <c r="G37" i="5"/>
  <c r="E37" i="5"/>
  <c r="N36" i="5"/>
  <c r="M36" i="5"/>
  <c r="K36" i="5"/>
  <c r="I36" i="5"/>
  <c r="H36" i="5"/>
  <c r="G36" i="5"/>
  <c r="E36" i="5"/>
  <c r="L35" i="5"/>
  <c r="C35" i="5"/>
  <c r="M34" i="5"/>
  <c r="K34" i="5"/>
  <c r="I34" i="5"/>
  <c r="H34" i="5"/>
  <c r="G34" i="5"/>
  <c r="E34" i="5"/>
  <c r="M33" i="5"/>
  <c r="K33" i="5"/>
  <c r="I33" i="5"/>
  <c r="H33" i="5"/>
  <c r="G33" i="5"/>
  <c r="E33" i="5"/>
  <c r="M32" i="5"/>
  <c r="K32" i="5"/>
  <c r="I32" i="5"/>
  <c r="H32" i="5"/>
  <c r="G32" i="5"/>
  <c r="E32" i="5"/>
  <c r="M31" i="5"/>
  <c r="K31" i="5"/>
  <c r="I31" i="5"/>
  <c r="H31" i="5"/>
  <c r="G31" i="5"/>
  <c r="E31" i="5"/>
  <c r="N30" i="5"/>
  <c r="L30" i="5"/>
  <c r="C30" i="5"/>
  <c r="M29" i="5"/>
  <c r="K29" i="5"/>
  <c r="I29" i="5"/>
  <c r="H29" i="5"/>
  <c r="G29" i="5"/>
  <c r="E29" i="5"/>
  <c r="M28" i="5"/>
  <c r="K28" i="5"/>
  <c r="I28" i="5"/>
  <c r="H28" i="5"/>
  <c r="G28" i="5"/>
  <c r="E28" i="5"/>
  <c r="M27" i="5"/>
  <c r="K27" i="5"/>
  <c r="I27" i="5"/>
  <c r="H27" i="5"/>
  <c r="G27" i="5"/>
  <c r="E27" i="5"/>
  <c r="M26" i="5"/>
  <c r="K26" i="5"/>
  <c r="I26" i="5"/>
  <c r="H26" i="5"/>
  <c r="G26" i="5"/>
  <c r="E26" i="5"/>
  <c r="M25" i="5"/>
  <c r="K25" i="5"/>
  <c r="I25" i="5"/>
  <c r="H25" i="5"/>
  <c r="G25" i="5"/>
  <c r="E25" i="5"/>
  <c r="N24" i="5"/>
  <c r="L24" i="5"/>
  <c r="C24" i="5"/>
  <c r="M23" i="5"/>
  <c r="K23" i="5"/>
  <c r="I23" i="5"/>
  <c r="H23" i="5"/>
  <c r="G23" i="5"/>
  <c r="E23" i="5"/>
  <c r="M22" i="5"/>
  <c r="K22" i="5"/>
  <c r="I22" i="5"/>
  <c r="H22" i="5"/>
  <c r="G22" i="5"/>
  <c r="E22" i="5"/>
  <c r="M21" i="5"/>
  <c r="K21" i="5"/>
  <c r="I21" i="5"/>
  <c r="H21" i="5"/>
  <c r="G21" i="5"/>
  <c r="E21" i="5"/>
  <c r="M20" i="5"/>
  <c r="K20" i="5"/>
  <c r="I20" i="5"/>
  <c r="H20" i="5"/>
  <c r="G20" i="5"/>
  <c r="E20" i="5"/>
  <c r="M19" i="5"/>
  <c r="K19" i="5"/>
  <c r="I19" i="5"/>
  <c r="H19" i="5"/>
  <c r="G19" i="5"/>
  <c r="E19" i="5"/>
  <c r="N18" i="5"/>
  <c r="L18" i="5"/>
  <c r="C18" i="5"/>
  <c r="N17" i="5"/>
  <c r="M17" i="5"/>
  <c r="K17" i="5"/>
  <c r="H17" i="5"/>
  <c r="G17" i="5"/>
  <c r="E17" i="5"/>
  <c r="N16" i="5"/>
  <c r="M16" i="5"/>
  <c r="K16" i="5"/>
  <c r="H16" i="5"/>
  <c r="G16" i="5"/>
  <c r="E16" i="5"/>
  <c r="N15" i="5"/>
  <c r="M15" i="5"/>
  <c r="K15" i="5"/>
  <c r="H15" i="5"/>
  <c r="G15" i="5"/>
  <c r="E15" i="5"/>
  <c r="N14" i="5"/>
  <c r="M14" i="5"/>
  <c r="K14" i="5"/>
  <c r="H14" i="5"/>
  <c r="G14" i="5"/>
  <c r="E14" i="5"/>
  <c r="N13" i="5"/>
  <c r="M13" i="5"/>
  <c r="K13" i="5"/>
  <c r="H13" i="5"/>
  <c r="G13" i="5"/>
  <c r="E13" i="5"/>
  <c r="N12" i="5"/>
  <c r="M12" i="5"/>
  <c r="K12" i="5"/>
  <c r="H12" i="5"/>
  <c r="G12" i="5"/>
  <c r="E12" i="5"/>
  <c r="N11" i="5"/>
  <c r="M11" i="5"/>
  <c r="K11" i="5"/>
  <c r="H11" i="5"/>
  <c r="G11" i="5"/>
  <c r="E11" i="5"/>
  <c r="L10" i="5"/>
  <c r="I10" i="5"/>
  <c r="C10" i="5"/>
  <c r="C5" i="3"/>
  <c r="D2" i="3"/>
  <c r="C2" i="3"/>
  <c r="N63" i="4"/>
  <c r="M63" i="4"/>
  <c r="L63" i="4"/>
  <c r="K63" i="4"/>
  <c r="J63" i="4"/>
  <c r="I63" i="4"/>
  <c r="H63" i="4"/>
  <c r="G63" i="4"/>
  <c r="E63" i="4"/>
  <c r="C63" i="4"/>
  <c r="N62" i="4"/>
  <c r="M62" i="4"/>
  <c r="L62" i="4"/>
  <c r="K62" i="4"/>
  <c r="J62" i="4"/>
  <c r="I62" i="4"/>
  <c r="H62" i="4"/>
  <c r="G62" i="4"/>
  <c r="E62" i="4"/>
  <c r="C62" i="4"/>
  <c r="N61" i="4"/>
  <c r="M61" i="4"/>
  <c r="L61" i="4"/>
  <c r="K61" i="4"/>
  <c r="J61" i="4"/>
  <c r="I61" i="4"/>
  <c r="H61" i="4"/>
  <c r="G61" i="4"/>
  <c r="E61" i="4"/>
  <c r="C61" i="4"/>
  <c r="N60" i="4"/>
  <c r="M60" i="4"/>
  <c r="L60" i="4"/>
  <c r="K60" i="4"/>
  <c r="J60" i="4"/>
  <c r="I60" i="4"/>
  <c r="H60" i="4"/>
  <c r="G60" i="4"/>
  <c r="E60" i="4"/>
  <c r="C60" i="4"/>
  <c r="N59" i="4"/>
  <c r="M59" i="4"/>
  <c r="L59" i="4"/>
  <c r="K59" i="4"/>
  <c r="J59" i="4"/>
  <c r="I59" i="4"/>
  <c r="H59" i="4"/>
  <c r="G59" i="4"/>
  <c r="E59" i="4"/>
  <c r="C59" i="4"/>
  <c r="N58" i="4"/>
  <c r="M58" i="4"/>
  <c r="L58" i="4"/>
  <c r="K58" i="4"/>
  <c r="J58" i="4"/>
  <c r="I58" i="4"/>
  <c r="H58" i="4"/>
  <c r="G58" i="4"/>
  <c r="E58" i="4"/>
  <c r="C58" i="4"/>
  <c r="N57" i="4"/>
  <c r="M57" i="4"/>
  <c r="L57" i="4"/>
  <c r="K57" i="4"/>
  <c r="J57" i="4"/>
  <c r="I57" i="4"/>
  <c r="H57" i="4"/>
  <c r="G57" i="4"/>
  <c r="E57" i="4"/>
  <c r="C57" i="4"/>
  <c r="N56" i="4"/>
  <c r="M56" i="4"/>
  <c r="L56" i="4"/>
  <c r="K56" i="4"/>
  <c r="J56" i="4"/>
  <c r="I56" i="4"/>
  <c r="H56" i="4"/>
  <c r="G56" i="4"/>
  <c r="E56" i="4"/>
  <c r="C56" i="4"/>
  <c r="N55" i="4"/>
  <c r="M55" i="4"/>
  <c r="L55" i="4"/>
  <c r="K55" i="4"/>
  <c r="J55" i="4"/>
  <c r="I55" i="4"/>
  <c r="H55" i="4"/>
  <c r="G55" i="4"/>
  <c r="E55" i="4"/>
  <c r="C55" i="4"/>
  <c r="N54" i="4"/>
  <c r="M54" i="4"/>
  <c r="L54" i="4"/>
  <c r="K54" i="4"/>
  <c r="J54" i="4"/>
  <c r="I54" i="4"/>
  <c r="H54" i="4"/>
  <c r="G54" i="4"/>
  <c r="E54" i="4"/>
  <c r="C54" i="4"/>
  <c r="N53" i="4"/>
  <c r="M53" i="4"/>
  <c r="L53" i="4"/>
  <c r="K53" i="4"/>
  <c r="J53" i="4"/>
  <c r="I53" i="4"/>
  <c r="H53" i="4"/>
  <c r="G53" i="4"/>
  <c r="E53" i="4"/>
  <c r="C53" i="4"/>
  <c r="N52" i="4"/>
  <c r="M52" i="4"/>
  <c r="L52" i="4"/>
  <c r="K52" i="4"/>
  <c r="J52" i="4"/>
  <c r="I52" i="4"/>
  <c r="H52" i="4"/>
  <c r="G52" i="4"/>
  <c r="E52" i="4"/>
  <c r="C52" i="4"/>
  <c r="N51" i="4"/>
  <c r="M51" i="4"/>
  <c r="L51" i="4"/>
  <c r="K51" i="4"/>
  <c r="J51" i="4"/>
  <c r="I51" i="4"/>
  <c r="H51" i="4"/>
  <c r="G51" i="4"/>
  <c r="E51" i="4"/>
  <c r="C51" i="4"/>
  <c r="N50" i="4"/>
  <c r="M50" i="4"/>
  <c r="L50" i="4"/>
  <c r="K50" i="4"/>
  <c r="J50" i="4"/>
  <c r="I50" i="4"/>
  <c r="H50" i="4"/>
  <c r="G50" i="4"/>
  <c r="E50" i="4"/>
  <c r="C50" i="4"/>
  <c r="N49" i="4"/>
  <c r="M49" i="4"/>
  <c r="L49" i="4"/>
  <c r="K49" i="4"/>
  <c r="J49" i="4"/>
  <c r="I49" i="4"/>
  <c r="H49" i="4"/>
  <c r="G49" i="4"/>
  <c r="E49" i="4"/>
  <c r="C49" i="4"/>
  <c r="N48" i="4"/>
  <c r="M48" i="4"/>
  <c r="L48" i="4"/>
  <c r="K48" i="4"/>
  <c r="J48" i="4"/>
  <c r="I48" i="4"/>
  <c r="H48" i="4"/>
  <c r="G48" i="4"/>
  <c r="E48" i="4"/>
  <c r="C48" i="4"/>
  <c r="N47" i="4"/>
  <c r="M47" i="4"/>
  <c r="L47" i="4"/>
  <c r="K47" i="4"/>
  <c r="J47" i="4"/>
  <c r="I47" i="4"/>
  <c r="H47" i="4"/>
  <c r="G47" i="4"/>
  <c r="E47" i="4"/>
  <c r="C47" i="4"/>
  <c r="N46" i="4"/>
  <c r="M46" i="4"/>
  <c r="L46" i="4"/>
  <c r="K46" i="4"/>
  <c r="J46" i="4"/>
  <c r="I46" i="4"/>
  <c r="H46" i="4"/>
  <c r="G46" i="4"/>
  <c r="E46" i="4"/>
  <c r="C46" i="4"/>
  <c r="N45" i="4"/>
  <c r="M45" i="4"/>
  <c r="L45" i="4"/>
  <c r="K45" i="4"/>
  <c r="J45" i="4"/>
  <c r="I45" i="4"/>
  <c r="H45" i="4"/>
  <c r="G45" i="4"/>
  <c r="E45" i="4"/>
  <c r="C45" i="4"/>
  <c r="N44" i="4"/>
  <c r="M44" i="4"/>
  <c r="L44" i="4"/>
  <c r="K44" i="4"/>
  <c r="J44" i="4"/>
  <c r="I44" i="4"/>
  <c r="H44" i="4"/>
  <c r="G44" i="4"/>
  <c r="E44" i="4"/>
  <c r="C44" i="4"/>
  <c r="N43" i="4"/>
  <c r="M43" i="4"/>
  <c r="L43" i="4"/>
  <c r="K43" i="4"/>
  <c r="J43" i="4"/>
  <c r="I43" i="4"/>
  <c r="H43" i="4"/>
  <c r="G43" i="4"/>
  <c r="E43" i="4"/>
  <c r="C43" i="4"/>
  <c r="N42" i="4"/>
  <c r="M42" i="4"/>
  <c r="L42" i="4"/>
  <c r="K42" i="4"/>
  <c r="J42" i="4"/>
  <c r="I42" i="4"/>
  <c r="H42" i="4"/>
  <c r="G42" i="4"/>
  <c r="E42" i="4"/>
  <c r="C42" i="4"/>
  <c r="N41" i="4"/>
  <c r="M41" i="4"/>
  <c r="L41" i="4"/>
  <c r="K41" i="4"/>
  <c r="J41" i="4"/>
  <c r="I41" i="4"/>
  <c r="H41" i="4"/>
  <c r="G41" i="4"/>
  <c r="E41" i="4"/>
  <c r="C41" i="4"/>
  <c r="N40" i="4"/>
  <c r="M40" i="4"/>
  <c r="L40" i="4"/>
  <c r="K40" i="4"/>
  <c r="J40" i="4"/>
  <c r="I40" i="4"/>
  <c r="H40" i="4"/>
  <c r="G40" i="4"/>
  <c r="E40" i="4"/>
  <c r="C40" i="4"/>
  <c r="N39" i="4"/>
  <c r="M39" i="4"/>
  <c r="L39" i="4"/>
  <c r="K39" i="4"/>
  <c r="J39" i="4"/>
  <c r="I39" i="4"/>
  <c r="H39" i="4"/>
  <c r="G39" i="4"/>
  <c r="E39" i="4"/>
  <c r="C39" i="4"/>
  <c r="N38" i="4"/>
  <c r="M38" i="4"/>
  <c r="L38" i="4"/>
  <c r="K38" i="4"/>
  <c r="J38" i="4"/>
  <c r="I38" i="4"/>
  <c r="H38" i="4"/>
  <c r="G38" i="4"/>
  <c r="E38" i="4"/>
  <c r="C38" i="4"/>
  <c r="N37" i="4"/>
  <c r="M37" i="4"/>
  <c r="L37" i="4"/>
  <c r="K37" i="4"/>
  <c r="J37" i="4"/>
  <c r="I37" i="4"/>
  <c r="H37" i="4"/>
  <c r="G37" i="4"/>
  <c r="E37" i="4"/>
  <c r="C37" i="4"/>
  <c r="N36" i="4"/>
  <c r="M36" i="4"/>
  <c r="L36" i="4"/>
  <c r="K36" i="4"/>
  <c r="J36" i="4"/>
  <c r="I36" i="4"/>
  <c r="H36" i="4"/>
  <c r="G36" i="4"/>
  <c r="E36" i="4"/>
  <c r="C36" i="4"/>
  <c r="N35" i="4"/>
  <c r="M35" i="4"/>
  <c r="L35" i="4"/>
  <c r="K35" i="4"/>
  <c r="J35" i="4"/>
  <c r="I35" i="4"/>
  <c r="H35" i="4"/>
  <c r="G35" i="4"/>
  <c r="E35" i="4"/>
  <c r="C35" i="4"/>
  <c r="N34" i="4"/>
  <c r="M34" i="4"/>
  <c r="L34" i="4"/>
  <c r="K34" i="4"/>
  <c r="J34" i="4"/>
  <c r="I34" i="4"/>
  <c r="H34" i="4"/>
  <c r="G34" i="4"/>
  <c r="E34" i="4"/>
  <c r="C34" i="4"/>
  <c r="N33" i="4"/>
  <c r="M33" i="4"/>
  <c r="L33" i="4"/>
  <c r="K33" i="4"/>
  <c r="J33" i="4"/>
  <c r="I33" i="4"/>
  <c r="H33" i="4"/>
  <c r="G33" i="4"/>
  <c r="E33" i="4"/>
  <c r="C33" i="4"/>
  <c r="N32" i="4"/>
  <c r="M32" i="4"/>
  <c r="L32" i="4"/>
  <c r="K32" i="4"/>
  <c r="J32" i="4"/>
  <c r="I32" i="4"/>
  <c r="H32" i="4"/>
  <c r="G32" i="4"/>
  <c r="E32" i="4"/>
  <c r="C32" i="4"/>
  <c r="N31" i="4"/>
  <c r="M31" i="4"/>
  <c r="L31" i="4"/>
  <c r="K31" i="4"/>
  <c r="J31" i="4"/>
  <c r="I31" i="4"/>
  <c r="H31" i="4"/>
  <c r="G31" i="4"/>
  <c r="E31" i="4"/>
  <c r="C31" i="4"/>
  <c r="N30" i="4"/>
  <c r="M30" i="4"/>
  <c r="L30" i="4"/>
  <c r="K30" i="4"/>
  <c r="J30" i="4"/>
  <c r="I30" i="4"/>
  <c r="H30" i="4"/>
  <c r="G30" i="4"/>
  <c r="E30" i="4"/>
  <c r="C30" i="4"/>
  <c r="N29" i="4"/>
  <c r="M29" i="4"/>
  <c r="L29" i="4"/>
  <c r="K29" i="4"/>
  <c r="J29" i="4"/>
  <c r="I29" i="4"/>
  <c r="H29" i="4"/>
  <c r="G29" i="4"/>
  <c r="E29" i="4"/>
  <c r="C29" i="4"/>
  <c r="N28" i="4"/>
  <c r="M28" i="4"/>
  <c r="L28" i="4"/>
  <c r="K28" i="4"/>
  <c r="J28" i="4"/>
  <c r="I28" i="4"/>
  <c r="H28" i="4"/>
  <c r="G28" i="4"/>
  <c r="E28" i="4"/>
  <c r="C28" i="4"/>
  <c r="N27" i="4"/>
  <c r="M27" i="4"/>
  <c r="L27" i="4"/>
  <c r="K27" i="4"/>
  <c r="J27" i="4"/>
  <c r="I27" i="4"/>
  <c r="H27" i="4"/>
  <c r="G27" i="4"/>
  <c r="E27" i="4"/>
  <c r="C27" i="4"/>
  <c r="N26" i="4"/>
  <c r="M26" i="4"/>
  <c r="L26" i="4"/>
  <c r="K26" i="4"/>
  <c r="J26" i="4"/>
  <c r="I26" i="4"/>
  <c r="H26" i="4"/>
  <c r="G26" i="4"/>
  <c r="E26" i="4"/>
  <c r="C26" i="4"/>
  <c r="N25" i="4"/>
  <c r="M25" i="4"/>
  <c r="L25" i="4"/>
  <c r="K25" i="4"/>
  <c r="J25" i="4"/>
  <c r="I25" i="4"/>
  <c r="H25" i="4"/>
  <c r="G25" i="4"/>
  <c r="E25" i="4"/>
  <c r="C25" i="4"/>
  <c r="N24" i="4"/>
  <c r="M24" i="4"/>
  <c r="L24" i="4"/>
  <c r="K24" i="4"/>
  <c r="J24" i="4"/>
  <c r="I24" i="4"/>
  <c r="H24" i="4"/>
  <c r="G24" i="4"/>
  <c r="E24" i="4"/>
  <c r="C24" i="4"/>
  <c r="N23" i="4"/>
  <c r="M23" i="4"/>
  <c r="L23" i="4"/>
  <c r="K23" i="4"/>
  <c r="J23" i="4"/>
  <c r="I23" i="4"/>
  <c r="H23" i="4"/>
  <c r="G23" i="4"/>
  <c r="E23" i="4"/>
  <c r="C23" i="4"/>
  <c r="N22" i="4"/>
  <c r="M22" i="4"/>
  <c r="L22" i="4"/>
  <c r="K22" i="4"/>
  <c r="J22" i="4"/>
  <c r="I22" i="4"/>
  <c r="H22" i="4"/>
  <c r="G22" i="4"/>
  <c r="E22" i="4"/>
  <c r="C22" i="4"/>
  <c r="N21" i="4"/>
  <c r="M21" i="4"/>
  <c r="L21" i="4"/>
  <c r="K21" i="4"/>
  <c r="J21" i="4"/>
  <c r="I21" i="4"/>
  <c r="H21" i="4"/>
  <c r="G21" i="4"/>
  <c r="E21" i="4"/>
  <c r="C21" i="4"/>
  <c r="N20" i="4"/>
  <c r="M20" i="4"/>
  <c r="L20" i="4"/>
  <c r="K20" i="4"/>
  <c r="J20" i="4"/>
  <c r="I20" i="4"/>
  <c r="H20" i="4"/>
  <c r="G20" i="4"/>
  <c r="E20" i="4"/>
  <c r="C20" i="4"/>
  <c r="N19" i="4"/>
  <c r="M19" i="4"/>
  <c r="L19" i="4"/>
  <c r="K19" i="4"/>
  <c r="J19" i="4"/>
  <c r="I19" i="4"/>
  <c r="H19" i="4"/>
  <c r="G19" i="4"/>
  <c r="E19" i="4"/>
  <c r="C19" i="4"/>
  <c r="N18" i="4"/>
  <c r="M18" i="4"/>
  <c r="L18" i="4"/>
  <c r="K18" i="4"/>
  <c r="J18" i="4"/>
  <c r="I18" i="4"/>
  <c r="H18" i="4"/>
  <c r="G18" i="4"/>
  <c r="E18" i="4"/>
  <c r="C18" i="4"/>
  <c r="N17" i="4"/>
  <c r="M17" i="4"/>
  <c r="L17" i="4"/>
  <c r="K17" i="4"/>
  <c r="J17" i="4"/>
  <c r="I17" i="4"/>
  <c r="H17" i="4"/>
  <c r="G17" i="4"/>
  <c r="E17" i="4"/>
  <c r="C17" i="4"/>
  <c r="N16" i="4"/>
  <c r="M16" i="4"/>
  <c r="L16" i="4"/>
  <c r="K16" i="4"/>
  <c r="J16" i="4"/>
  <c r="I16" i="4"/>
  <c r="H16" i="4"/>
  <c r="G16" i="4"/>
  <c r="E16" i="4"/>
  <c r="C16" i="4"/>
  <c r="N15" i="4"/>
  <c r="M15" i="4"/>
  <c r="L15" i="4"/>
  <c r="K15" i="4"/>
  <c r="J15" i="4"/>
  <c r="I15" i="4"/>
  <c r="H15" i="4"/>
  <c r="G15" i="4"/>
  <c r="E15" i="4"/>
  <c r="C15" i="4"/>
  <c r="N14" i="4"/>
  <c r="M14" i="4"/>
  <c r="L14" i="4"/>
  <c r="K14" i="4"/>
  <c r="J14" i="4"/>
  <c r="I14" i="4"/>
  <c r="H14" i="4"/>
  <c r="G14" i="4"/>
  <c r="E14" i="4"/>
  <c r="C14" i="4"/>
  <c r="N13" i="4"/>
  <c r="M13" i="4"/>
  <c r="L13" i="4"/>
  <c r="K13" i="4"/>
  <c r="J13" i="4"/>
  <c r="I13" i="4"/>
  <c r="H13" i="4"/>
  <c r="G13" i="4"/>
  <c r="E13" i="4"/>
  <c r="C13" i="4"/>
  <c r="N12" i="4"/>
  <c r="M12" i="4"/>
  <c r="L12" i="4"/>
  <c r="K12" i="4"/>
  <c r="J12" i="4"/>
  <c r="I12" i="4"/>
  <c r="H12" i="4"/>
  <c r="G12" i="4"/>
  <c r="E12" i="4"/>
  <c r="C12" i="4"/>
  <c r="N11" i="4"/>
  <c r="M11" i="4"/>
  <c r="L11" i="4"/>
  <c r="K11" i="4"/>
  <c r="J11" i="4"/>
  <c r="I11" i="4"/>
  <c r="H11" i="4"/>
  <c r="G11" i="4"/>
  <c r="E11" i="4"/>
  <c r="C11" i="4"/>
  <c r="N10" i="4"/>
  <c r="M10" i="4"/>
  <c r="L10" i="4"/>
  <c r="K10" i="4"/>
  <c r="J10" i="4"/>
  <c r="I10" i="4"/>
  <c r="H10" i="4"/>
  <c r="G10" i="4"/>
  <c r="E10" i="4"/>
  <c r="C10" i="4"/>
  <c r="N9" i="4"/>
  <c r="M9" i="4"/>
  <c r="L9" i="4"/>
  <c r="K9" i="4"/>
  <c r="J9" i="4"/>
  <c r="I9" i="4"/>
  <c r="H9" i="4"/>
  <c r="G9" i="4"/>
  <c r="E9" i="4"/>
  <c r="C9" i="4"/>
  <c r="C8" i="4" s="1"/>
  <c r="I12" i="33" l="1"/>
  <c r="AA19" i="34"/>
  <c r="E25" i="34"/>
  <c r="AG25" i="34" s="1"/>
  <c r="E37" i="34"/>
  <c r="E40" i="34"/>
  <c r="C40" i="34" s="1"/>
  <c r="C81" i="34"/>
  <c r="C109" i="34"/>
  <c r="E153" i="34"/>
  <c r="AG179" i="34"/>
  <c r="M11" i="33"/>
  <c r="S20" i="33"/>
  <c r="D38" i="33"/>
  <c r="I38" i="33"/>
  <c r="M38" i="33"/>
  <c r="Q38" i="33"/>
  <c r="S47" i="33"/>
  <c r="H56" i="33"/>
  <c r="P56" i="33"/>
  <c r="O74" i="33"/>
  <c r="G83" i="33"/>
  <c r="O83" i="33"/>
  <c r="K92" i="33"/>
  <c r="O92" i="33"/>
  <c r="S92" i="33"/>
  <c r="S101" i="33"/>
  <c r="F112" i="33"/>
  <c r="J112" i="33"/>
  <c r="R112" i="33"/>
  <c r="E118" i="33"/>
  <c r="P125" i="33"/>
  <c r="S152" i="33"/>
  <c r="M161" i="33"/>
  <c r="Q170" i="33"/>
  <c r="H181" i="33"/>
  <c r="L181" i="33"/>
  <c r="P181" i="33"/>
  <c r="M190" i="33"/>
  <c r="Q190" i="33"/>
  <c r="C199" i="33"/>
  <c r="H199" i="33"/>
  <c r="T199" i="33"/>
  <c r="H209" i="33"/>
  <c r="P209" i="33"/>
  <c r="T209" i="33"/>
  <c r="G227" i="33"/>
  <c r="K227" i="33"/>
  <c r="O227" i="33"/>
  <c r="G236" i="33"/>
  <c r="O236" i="33"/>
  <c r="G245" i="33"/>
  <c r="O245" i="33"/>
  <c r="K254" i="33"/>
  <c r="O254" i="33"/>
  <c r="I14" i="50"/>
  <c r="C37" i="50"/>
  <c r="O142" i="50"/>
  <c r="D144" i="50"/>
  <c r="R144" i="50" s="1"/>
  <c r="D139" i="53"/>
  <c r="D44" i="51"/>
  <c r="R44" i="51" s="1"/>
  <c r="D114" i="51"/>
  <c r="R114" i="51" s="1"/>
  <c r="O35" i="34"/>
  <c r="P83" i="33"/>
  <c r="E131" i="33"/>
  <c r="M181" i="33"/>
  <c r="C50" i="50"/>
  <c r="C55" i="51"/>
  <c r="C95" i="34"/>
  <c r="E135" i="34"/>
  <c r="C135" i="34" s="1"/>
  <c r="C162" i="34"/>
  <c r="AG166" i="34"/>
  <c r="R20" i="33"/>
  <c r="P29" i="33"/>
  <c r="P38" i="33"/>
  <c r="R47" i="33"/>
  <c r="K56" i="33"/>
  <c r="S65" i="33"/>
  <c r="N74" i="33"/>
  <c r="F83" i="33"/>
  <c r="J123" i="33"/>
  <c r="E140" i="33"/>
  <c r="R143" i="33"/>
  <c r="C161" i="33"/>
  <c r="H161" i="33"/>
  <c r="L161" i="33"/>
  <c r="T161" i="33"/>
  <c r="P170" i="33"/>
  <c r="O181" i="33"/>
  <c r="S181" i="33"/>
  <c r="K209" i="33"/>
  <c r="D218" i="33"/>
  <c r="L218" i="33"/>
  <c r="J227" i="33"/>
  <c r="N227" i="33"/>
  <c r="R236" i="33"/>
  <c r="J245" i="33"/>
  <c r="N245" i="33"/>
  <c r="F254" i="33"/>
  <c r="J254" i="33"/>
  <c r="N254" i="33"/>
  <c r="R254" i="33"/>
  <c r="Q35" i="50"/>
  <c r="D50" i="50"/>
  <c r="E131" i="50"/>
  <c r="D54" i="53"/>
  <c r="D85" i="53"/>
  <c r="R85" i="53" s="1"/>
  <c r="H127" i="53"/>
  <c r="H126" i="53" s="1"/>
  <c r="D148" i="53"/>
  <c r="R148" i="53" s="1"/>
  <c r="K218" i="33"/>
  <c r="K12" i="34"/>
  <c r="AG85" i="34"/>
  <c r="E211" i="33"/>
  <c r="AI168" i="34"/>
  <c r="F16" i="51"/>
  <c r="F11" i="34"/>
  <c r="V11" i="34"/>
  <c r="R181" i="33"/>
  <c r="I15" i="51"/>
  <c r="AI121" i="34"/>
  <c r="G11" i="34"/>
  <c r="G10" i="34" s="1"/>
  <c r="R13" i="33"/>
  <c r="I11" i="34"/>
  <c r="T11" i="33"/>
  <c r="Q20" i="33"/>
  <c r="Q11" i="34"/>
  <c r="N80" i="53"/>
  <c r="E39" i="34"/>
  <c r="F40" i="5"/>
  <c r="D40" i="5" s="1"/>
  <c r="J58" i="5"/>
  <c r="E22" i="34"/>
  <c r="AG22" i="34" s="1"/>
  <c r="E124" i="34"/>
  <c r="C151" i="34"/>
  <c r="N11" i="34"/>
  <c r="M12" i="34"/>
  <c r="D15" i="33"/>
  <c r="D56" i="33"/>
  <c r="H74" i="33"/>
  <c r="G92" i="33"/>
  <c r="D112" i="33"/>
  <c r="T112" i="33"/>
  <c r="N161" i="33"/>
  <c r="K181" i="33"/>
  <c r="F76" i="50"/>
  <c r="E19" i="34"/>
  <c r="AG19" i="34" s="1"/>
  <c r="M254" i="33"/>
  <c r="R77" i="34"/>
  <c r="Q92" i="33"/>
  <c r="P227" i="33"/>
  <c r="E76" i="50"/>
  <c r="O158" i="34"/>
  <c r="O136" i="34" s="1"/>
  <c r="N12" i="34"/>
  <c r="D39" i="50"/>
  <c r="R39" i="50" s="1"/>
  <c r="G76" i="50"/>
  <c r="L11" i="33"/>
  <c r="Q65" i="33"/>
  <c r="S10" i="34"/>
  <c r="S161" i="33"/>
  <c r="I190" i="33"/>
  <c r="S158" i="34"/>
  <c r="N11" i="33"/>
  <c r="L38" i="33"/>
  <c r="M92" i="33"/>
  <c r="R29" i="34"/>
  <c r="T12" i="34"/>
  <c r="P123" i="33"/>
  <c r="Q143" i="33"/>
  <c r="V12" i="34"/>
  <c r="S12" i="33"/>
  <c r="C16" i="33"/>
  <c r="C10" i="33" s="1"/>
  <c r="E80" i="53"/>
  <c r="I64" i="34"/>
  <c r="I63" i="34" s="1"/>
  <c r="R44" i="34"/>
  <c r="S64" i="34"/>
  <c r="C125" i="34"/>
  <c r="C124" i="34" s="1"/>
  <c r="L12" i="33"/>
  <c r="Q29" i="33"/>
  <c r="N47" i="33"/>
  <c r="R83" i="33"/>
  <c r="I92" i="33"/>
  <c r="Q101" i="33"/>
  <c r="G112" i="33"/>
  <c r="R152" i="33"/>
  <c r="D209" i="33"/>
  <c r="J218" i="33"/>
  <c r="L236" i="33"/>
  <c r="S245" i="33"/>
  <c r="H76" i="50"/>
  <c r="D65" i="53"/>
  <c r="R65" i="53" s="1"/>
  <c r="C34" i="51"/>
  <c r="R77" i="51"/>
  <c r="C77" i="51"/>
  <c r="C76" i="51" s="1"/>
  <c r="U12" i="34"/>
  <c r="C134" i="34"/>
  <c r="C133" i="34" s="1"/>
  <c r="D133" i="34"/>
  <c r="R65" i="33"/>
  <c r="AI112" i="34"/>
  <c r="C112" i="34"/>
  <c r="E111" i="34"/>
  <c r="AI118" i="34"/>
  <c r="C118" i="34"/>
  <c r="C117" i="34" s="1"/>
  <c r="E117" i="34"/>
  <c r="T65" i="33"/>
  <c r="Y10" i="34"/>
  <c r="E73" i="34"/>
  <c r="C73" i="34" s="1"/>
  <c r="C71" i="34" s="1"/>
  <c r="R71" i="34"/>
  <c r="AG113" i="34"/>
  <c r="C113" i="34"/>
  <c r="D17" i="50"/>
  <c r="R17" i="50" s="1"/>
  <c r="C17" i="50"/>
  <c r="L190" i="33"/>
  <c r="R50" i="34"/>
  <c r="L209" i="33"/>
  <c r="I12" i="34"/>
  <c r="I10" i="34" s="1"/>
  <c r="C157" i="34"/>
  <c r="C155" i="34" s="1"/>
  <c r="AI157" i="34"/>
  <c r="S124" i="33"/>
  <c r="D69" i="51"/>
  <c r="R69" i="51" s="1"/>
  <c r="Q54" i="51"/>
  <c r="O17" i="34"/>
  <c r="H16" i="33"/>
  <c r="I161" i="33"/>
  <c r="E14" i="50"/>
  <c r="H39" i="5"/>
  <c r="C115" i="34"/>
  <c r="AI115" i="34"/>
  <c r="H123" i="50"/>
  <c r="H122" i="50" s="1"/>
  <c r="E82" i="34"/>
  <c r="C82" i="34" s="1"/>
  <c r="C80" i="34" s="1"/>
  <c r="AI98" i="34"/>
  <c r="I11" i="33"/>
  <c r="I74" i="33"/>
  <c r="Q123" i="33"/>
  <c r="P124" i="33"/>
  <c r="P122" i="33" s="1"/>
  <c r="K11" i="53"/>
  <c r="K10" i="53"/>
  <c r="K12" i="51"/>
  <c r="D227" i="33"/>
  <c r="N236" i="33"/>
  <c r="E35" i="33"/>
  <c r="N38" i="33"/>
  <c r="I127" i="53"/>
  <c r="I126" i="53" s="1"/>
  <c r="D128" i="53"/>
  <c r="M15" i="51"/>
  <c r="M12" i="51" s="1"/>
  <c r="M64" i="34"/>
  <c r="M63" i="34" s="1"/>
  <c r="D12" i="34"/>
  <c r="AI57" i="34"/>
  <c r="P15" i="51"/>
  <c r="P11" i="51" s="1"/>
  <c r="C37" i="34"/>
  <c r="T181" i="33"/>
  <c r="N14" i="53"/>
  <c r="C10" i="21"/>
  <c r="AI75" i="34"/>
  <c r="C75" i="34"/>
  <c r="E22" i="33"/>
  <c r="E77" i="33"/>
  <c r="P35" i="50"/>
  <c r="E74" i="34"/>
  <c r="E99" i="34"/>
  <c r="E97" i="34" s="1"/>
  <c r="E103" i="34"/>
  <c r="AI104" i="34"/>
  <c r="E108" i="34"/>
  <c r="T158" i="34"/>
  <c r="T136" i="34" s="1"/>
  <c r="R158" i="34"/>
  <c r="R136" i="34" s="1"/>
  <c r="Q12" i="34"/>
  <c r="Q10" i="34" s="1"/>
  <c r="E80" i="33"/>
  <c r="Q83" i="33"/>
  <c r="H125" i="33"/>
  <c r="P152" i="33"/>
  <c r="S254" i="33"/>
  <c r="D76" i="51"/>
  <c r="AG55" i="34"/>
  <c r="I124" i="33"/>
  <c r="D81" i="50"/>
  <c r="R81" i="50" s="1"/>
  <c r="C81" i="50"/>
  <c r="C110" i="50"/>
  <c r="P65" i="33"/>
  <c r="L74" i="33"/>
  <c r="J125" i="33"/>
  <c r="T134" i="33"/>
  <c r="D254" i="33"/>
  <c r="D64" i="34"/>
  <c r="D63" i="34" s="1"/>
  <c r="E152" i="34"/>
  <c r="E167" i="34"/>
  <c r="T29" i="33"/>
  <c r="K83" i="33"/>
  <c r="M199" i="33"/>
  <c r="E2" i="3"/>
  <c r="K11" i="34"/>
  <c r="C65" i="34"/>
  <c r="L64" i="34"/>
  <c r="P158" i="34"/>
  <c r="E44" i="33"/>
  <c r="C124" i="33"/>
  <c r="T123" i="33"/>
  <c r="S143" i="33"/>
  <c r="E239" i="33"/>
  <c r="O87" i="50"/>
  <c r="M11" i="34"/>
  <c r="G64" i="34"/>
  <c r="G63" i="34" s="1"/>
  <c r="L13" i="33"/>
  <c r="F12" i="33"/>
  <c r="M83" i="33"/>
  <c r="P92" i="33"/>
  <c r="H112" i="33"/>
  <c r="D123" i="33"/>
  <c r="N124" i="33"/>
  <c r="G161" i="33"/>
  <c r="P199" i="33"/>
  <c r="I236" i="33"/>
  <c r="Q254" i="33"/>
  <c r="C91" i="51"/>
  <c r="F158" i="34"/>
  <c r="O15" i="33"/>
  <c r="O12" i="33" s="1"/>
  <c r="F124" i="33"/>
  <c r="E187" i="33"/>
  <c r="P190" i="33"/>
  <c r="G80" i="53"/>
  <c r="L12" i="34"/>
  <c r="O209" i="33"/>
  <c r="E248" i="33"/>
  <c r="AG43" i="34"/>
  <c r="R53" i="34"/>
  <c r="AG130" i="34"/>
  <c r="G65" i="33"/>
  <c r="E98" i="33"/>
  <c r="S236" i="33"/>
  <c r="K10" i="50"/>
  <c r="O53" i="53"/>
  <c r="H11" i="34"/>
  <c r="H10" i="34" s="1"/>
  <c r="AG151" i="34"/>
  <c r="L11" i="34"/>
  <c r="J12" i="34"/>
  <c r="J10" i="34" s="1"/>
  <c r="R12" i="33"/>
  <c r="Q56" i="33"/>
  <c r="S190" i="33"/>
  <c r="K245" i="33"/>
  <c r="N76" i="50"/>
  <c r="F15" i="51"/>
  <c r="J13" i="33"/>
  <c r="L123" i="33"/>
  <c r="L122" i="33" s="1"/>
  <c r="D124" i="33"/>
  <c r="D122" i="33" s="1"/>
  <c r="D135" i="51"/>
  <c r="R135" i="51" s="1"/>
  <c r="R20" i="34"/>
  <c r="G158" i="34"/>
  <c r="G136" i="34" s="1"/>
  <c r="H92" i="33"/>
  <c r="I13" i="34"/>
  <c r="R32" i="34"/>
  <c r="P64" i="34"/>
  <c r="P63" i="34" s="1"/>
  <c r="O56" i="33"/>
  <c r="H80" i="53"/>
  <c r="C91" i="53"/>
  <c r="E88" i="34"/>
  <c r="P74" i="33"/>
  <c r="O124" i="33"/>
  <c r="M76" i="50"/>
  <c r="I80" i="53"/>
  <c r="E10" i="31"/>
  <c r="E34" i="34"/>
  <c r="C34" i="34" s="1"/>
  <c r="AG79" i="34"/>
  <c r="M158" i="34"/>
  <c r="K158" i="34"/>
  <c r="P12" i="33"/>
  <c r="S29" i="33"/>
  <c r="M47" i="33"/>
  <c r="S74" i="33"/>
  <c r="J83" i="33"/>
  <c r="E89" i="33"/>
  <c r="R101" i="33"/>
  <c r="C112" i="33"/>
  <c r="R125" i="33"/>
  <c r="F236" i="33"/>
  <c r="F15" i="53"/>
  <c r="F14" i="53" s="1"/>
  <c r="H16" i="51"/>
  <c r="C142" i="34"/>
  <c r="AG142" i="34"/>
  <c r="C47" i="53"/>
  <c r="D47" i="53"/>
  <c r="R47" i="53" s="1"/>
  <c r="R41" i="53"/>
  <c r="D40" i="53"/>
  <c r="C51" i="34"/>
  <c r="AI51" i="34"/>
  <c r="N208" i="33"/>
  <c r="C27" i="34"/>
  <c r="AI27" i="34"/>
  <c r="R37" i="50"/>
  <c r="D36" i="50"/>
  <c r="I30" i="5"/>
  <c r="E23" i="34"/>
  <c r="C56" i="34"/>
  <c r="K64" i="34"/>
  <c r="K63" i="34" s="1"/>
  <c r="T105" i="34"/>
  <c r="G13" i="33"/>
  <c r="G10" i="33" s="1"/>
  <c r="L10" i="33"/>
  <c r="K38" i="33"/>
  <c r="D65" i="33"/>
  <c r="M74" i="33"/>
  <c r="P101" i="33"/>
  <c r="N112" i="33"/>
  <c r="E114" i="33"/>
  <c r="L125" i="33"/>
  <c r="R124" i="33"/>
  <c r="H143" i="33"/>
  <c r="E149" i="33"/>
  <c r="J181" i="33"/>
  <c r="O199" i="33"/>
  <c r="N199" i="33"/>
  <c r="R209" i="33"/>
  <c r="C218" i="33"/>
  <c r="H227" i="33"/>
  <c r="L245" i="33"/>
  <c r="L76" i="50"/>
  <c r="D115" i="50"/>
  <c r="R115" i="50" s="1"/>
  <c r="C142" i="50"/>
  <c r="M80" i="53"/>
  <c r="E83" i="34"/>
  <c r="AG139" i="34"/>
  <c r="K136" i="34"/>
  <c r="H13" i="33"/>
  <c r="H10" i="33" s="1"/>
  <c r="R10" i="33"/>
  <c r="M152" i="33"/>
  <c r="J170" i="33"/>
  <c r="J236" i="33"/>
  <c r="J10" i="31"/>
  <c r="O12" i="34"/>
  <c r="H13" i="34"/>
  <c r="R17" i="34"/>
  <c r="E54" i="34"/>
  <c r="E128" i="34"/>
  <c r="AG132" i="34"/>
  <c r="AG157" i="34"/>
  <c r="S11" i="33"/>
  <c r="H20" i="33"/>
  <c r="M112" i="33"/>
  <c r="E112" i="33" s="1"/>
  <c r="E163" i="33"/>
  <c r="S209" i="33"/>
  <c r="J49" i="50"/>
  <c r="J14" i="50" s="1"/>
  <c r="H15" i="53"/>
  <c r="K10" i="31"/>
  <c r="T11" i="34"/>
  <c r="AA11" i="34"/>
  <c r="E46" i="34"/>
  <c r="C46" i="34" s="1"/>
  <c r="C84" i="34"/>
  <c r="C83" i="34" s="1"/>
  <c r="AI148" i="34"/>
  <c r="O47" i="33"/>
  <c r="C56" i="33"/>
  <c r="T56" i="33"/>
  <c r="S56" i="33"/>
  <c r="S83" i="33"/>
  <c r="Q112" i="33"/>
  <c r="C209" i="33"/>
  <c r="K236" i="33"/>
  <c r="E122" i="50"/>
  <c r="E11" i="50" s="1"/>
  <c r="C21" i="53"/>
  <c r="I14" i="53"/>
  <c r="C83" i="33"/>
  <c r="T83" i="33"/>
  <c r="T101" i="33"/>
  <c r="E145" i="33"/>
  <c r="Q152" i="33"/>
  <c r="N181" i="33"/>
  <c r="S199" i="33"/>
  <c r="R199" i="33"/>
  <c r="E220" i="33"/>
  <c r="N11" i="53"/>
  <c r="O76" i="51"/>
  <c r="C25" i="34"/>
  <c r="E28" i="34"/>
  <c r="E26" i="34" s="1"/>
  <c r="U11" i="34"/>
  <c r="J64" i="34"/>
  <c r="J63" i="34" s="1"/>
  <c r="C76" i="34"/>
  <c r="C74" i="34" s="1"/>
  <c r="C146" i="34"/>
  <c r="C154" i="34"/>
  <c r="C166" i="34"/>
  <c r="T13" i="33"/>
  <c r="T10" i="33" s="1"/>
  <c r="K20" i="33"/>
  <c r="Q47" i="33"/>
  <c r="P47" i="33"/>
  <c r="F56" i="33"/>
  <c r="R92" i="33"/>
  <c r="E210" i="33"/>
  <c r="H218" i="33"/>
  <c r="M227" i="33"/>
  <c r="L227" i="33"/>
  <c r="Q245" i="33"/>
  <c r="P245" i="33"/>
  <c r="O36" i="50"/>
  <c r="O35" i="50" s="1"/>
  <c r="O146" i="53"/>
  <c r="E173" i="34"/>
  <c r="S10" i="33"/>
  <c r="L65" i="33"/>
  <c r="R74" i="33"/>
  <c r="D83" i="33"/>
  <c r="F123" i="33"/>
  <c r="F122" i="33" s="1"/>
  <c r="E127" i="33"/>
  <c r="N14" i="50"/>
  <c r="N10" i="50" s="1"/>
  <c r="R77" i="53"/>
  <c r="AA46" i="34"/>
  <c r="C55" i="34"/>
  <c r="AG58" i="34"/>
  <c r="R68" i="34"/>
  <c r="C89" i="34"/>
  <c r="C88" i="34" s="1"/>
  <c r="F13" i="33"/>
  <c r="F10" i="33" s="1"/>
  <c r="L20" i="33"/>
  <c r="G56" i="33"/>
  <c r="I134" i="33"/>
  <c r="I218" i="33"/>
  <c r="E224" i="33"/>
  <c r="R245" i="33"/>
  <c r="J53" i="5"/>
  <c r="K10" i="34"/>
  <c r="C111" i="34"/>
  <c r="N158" i="34"/>
  <c r="G11" i="33"/>
  <c r="I56" i="33"/>
  <c r="C74" i="33"/>
  <c r="T74" i="33"/>
  <c r="E103" i="33"/>
  <c r="J124" i="33"/>
  <c r="J122" i="33" s="1"/>
  <c r="R170" i="33"/>
  <c r="C190" i="33"/>
  <c r="T190" i="33"/>
  <c r="G199" i="33"/>
  <c r="E201" i="33"/>
  <c r="Q236" i="33"/>
  <c r="C245" i="33"/>
  <c r="T245" i="33"/>
  <c r="C87" i="50"/>
  <c r="J41" i="34"/>
  <c r="J13" i="34" s="1"/>
  <c r="N64" i="34"/>
  <c r="N63" i="34" s="1"/>
  <c r="AG67" i="34"/>
  <c r="AG93" i="34"/>
  <c r="E133" i="34"/>
  <c r="AG133" i="34" s="1"/>
  <c r="AG154" i="34"/>
  <c r="L158" i="34"/>
  <c r="L136" i="34" s="1"/>
  <c r="AI166" i="34"/>
  <c r="R11" i="33"/>
  <c r="H11" i="33"/>
  <c r="D16" i="33"/>
  <c r="D10" i="33" s="1"/>
  <c r="P20" i="33"/>
  <c r="C38" i="33"/>
  <c r="T38" i="33"/>
  <c r="E86" i="33"/>
  <c r="E93" i="33"/>
  <c r="K124" i="33"/>
  <c r="E155" i="33"/>
  <c r="K208" i="33"/>
  <c r="O40" i="53"/>
  <c r="O39" i="53" s="1"/>
  <c r="F80" i="53"/>
  <c r="O91" i="51"/>
  <c r="C115" i="51"/>
  <c r="C9" i="5"/>
  <c r="F12" i="34"/>
  <c r="O64" i="34"/>
  <c r="O63" i="34" s="1"/>
  <c r="AG76" i="34"/>
  <c r="C147" i="34"/>
  <c r="C172" i="34"/>
  <c r="E176" i="34"/>
  <c r="E75" i="33"/>
  <c r="E85" i="33"/>
  <c r="E94" i="33"/>
  <c r="I101" i="33"/>
  <c r="P161" i="33"/>
  <c r="T170" i="33"/>
  <c r="S170" i="33"/>
  <c r="C181" i="33"/>
  <c r="D190" i="33"/>
  <c r="M218" i="33"/>
  <c r="R227" i="33"/>
  <c r="D245" i="33"/>
  <c r="D131" i="50"/>
  <c r="R131" i="50" s="1"/>
  <c r="D76" i="53"/>
  <c r="O81" i="53"/>
  <c r="C81" i="53" s="1"/>
  <c r="C80" i="53" s="1"/>
  <c r="H128" i="51"/>
  <c r="H127" i="51" s="1"/>
  <c r="Q13" i="34"/>
  <c r="F64" i="34"/>
  <c r="F63" i="34" s="1"/>
  <c r="Q64" i="34"/>
  <c r="Q63" i="34" s="1"/>
  <c r="Q158" i="34"/>
  <c r="Q136" i="34" s="1"/>
  <c r="C163" i="34"/>
  <c r="C161" i="34" s="1"/>
  <c r="F38" i="33"/>
  <c r="L56" i="33"/>
  <c r="E95" i="33"/>
  <c r="E115" i="33"/>
  <c r="E247" i="33"/>
  <c r="E127" i="51"/>
  <c r="AE12" i="34"/>
  <c r="L13" i="34"/>
  <c r="E31" i="34"/>
  <c r="C31" i="34" s="1"/>
  <c r="AA136" i="34"/>
  <c r="E49" i="33"/>
  <c r="R161" i="33"/>
  <c r="Q161" i="33"/>
  <c r="C227" i="33"/>
  <c r="T227" i="33"/>
  <c r="J14" i="53"/>
  <c r="K11" i="51"/>
  <c r="S13" i="34"/>
  <c r="AG60" i="34"/>
  <c r="I136" i="34"/>
  <c r="E155" i="34"/>
  <c r="D158" i="34"/>
  <c r="D136" i="34" s="1"/>
  <c r="AA160" i="34"/>
  <c r="AG172" i="34"/>
  <c r="M13" i="33"/>
  <c r="M10" i="33" s="1"/>
  <c r="T20" i="33"/>
  <c r="E53" i="33"/>
  <c r="N56" i="33"/>
  <c r="J74" i="33"/>
  <c r="J92" i="33"/>
  <c r="G181" i="33"/>
  <c r="L199" i="33"/>
  <c r="K199" i="33"/>
  <c r="I76" i="50"/>
  <c r="C146" i="53"/>
  <c r="T13" i="34"/>
  <c r="E45" i="34"/>
  <c r="AI45" i="34" s="1"/>
  <c r="E49" i="34"/>
  <c r="E47" i="34" s="1"/>
  <c r="R91" i="34"/>
  <c r="E159" i="34"/>
  <c r="Q12" i="33"/>
  <c r="E31" i="33"/>
  <c r="Q134" i="33"/>
  <c r="P134" i="33"/>
  <c r="G170" i="33"/>
  <c r="J190" i="33"/>
  <c r="E196" i="33"/>
  <c r="G209" i="33"/>
  <c r="G208" i="33" s="1"/>
  <c r="O208" i="33"/>
  <c r="E238" i="33"/>
  <c r="L54" i="51"/>
  <c r="C54" i="51" s="1"/>
  <c r="C19" i="51" s="1"/>
  <c r="AC19" i="51" s="1"/>
  <c r="C9" i="21"/>
  <c r="C7" i="21" s="1"/>
  <c r="D8" i="21" s="1"/>
  <c r="L10" i="34"/>
  <c r="H136" i="34"/>
  <c r="E225" i="34"/>
  <c r="K12" i="33"/>
  <c r="E41" i="33"/>
  <c r="K74" i="33"/>
  <c r="N83" i="33"/>
  <c r="L92" i="33"/>
  <c r="C123" i="33"/>
  <c r="G143" i="33"/>
  <c r="K152" i="33"/>
  <c r="E158" i="33"/>
  <c r="D161" i="33"/>
  <c r="E176" i="33"/>
  <c r="I181" i="33"/>
  <c r="E184" i="33"/>
  <c r="E202" i="33"/>
  <c r="L80" i="53"/>
  <c r="J15" i="51"/>
  <c r="J11" i="51" s="1"/>
  <c r="H209" i="5"/>
  <c r="J114" i="5"/>
  <c r="F127" i="5"/>
  <c r="D127" i="5" s="1"/>
  <c r="J129" i="5"/>
  <c r="J134" i="5"/>
  <c r="L185" i="5"/>
  <c r="H215" i="5"/>
  <c r="G232" i="5"/>
  <c r="F148" i="5"/>
  <c r="D148" i="5" s="1"/>
  <c r="G146" i="5"/>
  <c r="F130" i="5"/>
  <c r="D130" i="5" s="1"/>
  <c r="F230" i="5"/>
  <c r="D230" i="5" s="1"/>
  <c r="E107" i="5"/>
  <c r="F118" i="5"/>
  <c r="D118" i="5" s="1"/>
  <c r="J130" i="5"/>
  <c r="F133" i="5"/>
  <c r="D133" i="5" s="1"/>
  <c r="J158" i="5"/>
  <c r="F161" i="5"/>
  <c r="D161" i="5" s="1"/>
  <c r="F144" i="5"/>
  <c r="D144" i="5" s="1"/>
  <c r="M30" i="5"/>
  <c r="J76" i="5"/>
  <c r="M107" i="5"/>
  <c r="J32" i="5"/>
  <c r="J34" i="5"/>
  <c r="J166" i="5"/>
  <c r="F23" i="4"/>
  <c r="D23" i="4" s="1"/>
  <c r="F29" i="4"/>
  <c r="D29" i="4" s="1"/>
  <c r="F35" i="4"/>
  <c r="D35" i="4" s="1"/>
  <c r="F41" i="4"/>
  <c r="F47" i="4"/>
  <c r="D47" i="4" s="1"/>
  <c r="F109" i="5"/>
  <c r="D109" i="5" s="1"/>
  <c r="F11" i="4"/>
  <c r="D11" i="4" s="1"/>
  <c r="F17" i="4"/>
  <c r="D17" i="4" s="1"/>
  <c r="F38" i="5"/>
  <c r="D38" i="5" s="1"/>
  <c r="M79" i="5"/>
  <c r="G44" i="5"/>
  <c r="H85" i="5"/>
  <c r="H18" i="5"/>
  <c r="M24" i="5"/>
  <c r="J160" i="5"/>
  <c r="F41" i="5"/>
  <c r="D41" i="5" s="1"/>
  <c r="J57" i="5"/>
  <c r="F65" i="5"/>
  <c r="D65" i="5" s="1"/>
  <c r="G30" i="5"/>
  <c r="H206" i="5"/>
  <c r="H140" i="5"/>
  <c r="F169" i="5"/>
  <c r="D169" i="5" s="1"/>
  <c r="F97" i="5"/>
  <c r="D97" i="5" s="1"/>
  <c r="J144" i="5"/>
  <c r="L195" i="5"/>
  <c r="J147" i="5"/>
  <c r="H149" i="5"/>
  <c r="J180" i="5"/>
  <c r="F43" i="5"/>
  <c r="D43" i="5" s="1"/>
  <c r="F27" i="4"/>
  <c r="F33" i="4"/>
  <c r="D33" i="4" s="1"/>
  <c r="F39" i="4"/>
  <c r="D39" i="4" s="1"/>
  <c r="F45" i="4"/>
  <c r="D45" i="4" s="1"/>
  <c r="F51" i="4"/>
  <c r="D51" i="4" s="1"/>
  <c r="J27" i="5"/>
  <c r="I98" i="5"/>
  <c r="G116" i="5"/>
  <c r="N136" i="51"/>
  <c r="O132" i="50"/>
  <c r="H195" i="5"/>
  <c r="F15" i="4"/>
  <c r="D15" i="4" s="1"/>
  <c r="K85" i="5"/>
  <c r="J201" i="5"/>
  <c r="G98" i="5"/>
  <c r="H103" i="5"/>
  <c r="J165" i="5"/>
  <c r="O136" i="51"/>
  <c r="F129" i="5"/>
  <c r="D129" i="5" s="1"/>
  <c r="F21" i="4"/>
  <c r="D21" i="4" s="1"/>
  <c r="M212" i="5"/>
  <c r="L226" i="5"/>
  <c r="P136" i="51"/>
  <c r="F69" i="5"/>
  <c r="D69" i="5" s="1"/>
  <c r="K10" i="5"/>
  <c r="G67" i="5"/>
  <c r="F83" i="5"/>
  <c r="D83" i="5" s="1"/>
  <c r="K152" i="5"/>
  <c r="M172" i="5"/>
  <c r="E199" i="5"/>
  <c r="M219" i="5"/>
  <c r="J154" i="5"/>
  <c r="M39" i="5"/>
  <c r="F9" i="4"/>
  <c r="D9" i="4" s="1"/>
  <c r="M67" i="5"/>
  <c r="F95" i="5"/>
  <c r="D95" i="5" s="1"/>
  <c r="H98" i="5"/>
  <c r="J169" i="5"/>
  <c r="L190" i="5"/>
  <c r="L199" i="5"/>
  <c r="L206" i="5"/>
  <c r="L212" i="5"/>
  <c r="J221" i="5"/>
  <c r="G59" i="5"/>
  <c r="F180" i="5"/>
  <c r="D180" i="5" s="1"/>
  <c r="L209" i="5"/>
  <c r="J137" i="5"/>
  <c r="F49" i="5"/>
  <c r="D49" i="5" s="1"/>
  <c r="F51" i="5"/>
  <c r="D51" i="5" s="1"/>
  <c r="J60" i="5"/>
  <c r="J65" i="5"/>
  <c r="J90" i="5"/>
  <c r="H152" i="5"/>
  <c r="J73" i="5"/>
  <c r="K82" i="5"/>
  <c r="G155" i="5"/>
  <c r="F22" i="4"/>
  <c r="D22" i="4" s="1"/>
  <c r="F28" i="4"/>
  <c r="D28" i="4" s="1"/>
  <c r="F34" i="4"/>
  <c r="D34" i="4" s="1"/>
  <c r="F40" i="4"/>
  <c r="D40" i="4" s="1"/>
  <c r="F46" i="4"/>
  <c r="D46" i="4" s="1"/>
  <c r="F61" i="5"/>
  <c r="D61" i="5" s="1"/>
  <c r="E63" i="5"/>
  <c r="F176" i="5"/>
  <c r="D176" i="5" s="1"/>
  <c r="F191" i="5"/>
  <c r="D191" i="5" s="1"/>
  <c r="F16" i="4"/>
  <c r="D16" i="4" s="1"/>
  <c r="J61" i="5"/>
  <c r="K79" i="5"/>
  <c r="F154" i="5"/>
  <c r="D154" i="5" s="1"/>
  <c r="G18" i="5"/>
  <c r="K24" i="5"/>
  <c r="J29" i="5"/>
  <c r="E203" i="5"/>
  <c r="L215" i="5"/>
  <c r="L229" i="5"/>
  <c r="H232" i="5"/>
  <c r="E146" i="5"/>
  <c r="J164" i="5"/>
  <c r="H226" i="5"/>
  <c r="J47" i="5"/>
  <c r="F57" i="5"/>
  <c r="D57" i="5" s="1"/>
  <c r="H71" i="5"/>
  <c r="F157" i="5"/>
  <c r="D157" i="5" s="1"/>
  <c r="E223" i="5"/>
  <c r="L232" i="5"/>
  <c r="K18" i="5"/>
  <c r="G131" i="5"/>
  <c r="M232" i="5"/>
  <c r="L132" i="50"/>
  <c r="G136" i="51"/>
  <c r="O128" i="33"/>
  <c r="E128" i="33" s="1"/>
  <c r="P136" i="53"/>
  <c r="I136" i="51"/>
  <c r="M132" i="50"/>
  <c r="O136" i="53"/>
  <c r="G71" i="5"/>
  <c r="J123" i="5"/>
  <c r="H155" i="5"/>
  <c r="J173" i="5"/>
  <c r="F224" i="5"/>
  <c r="D224" i="5" s="1"/>
  <c r="J74" i="5"/>
  <c r="G75" i="5"/>
  <c r="F171" i="5"/>
  <c r="D171" i="5" s="1"/>
  <c r="F186" i="5"/>
  <c r="D186" i="5" s="1"/>
  <c r="F188" i="5"/>
  <c r="D188" i="5" s="1"/>
  <c r="E129" i="33"/>
  <c r="F24" i="4"/>
  <c r="D24" i="4" s="1"/>
  <c r="J52" i="5"/>
  <c r="M190" i="5"/>
  <c r="E219" i="5"/>
  <c r="E156" i="33"/>
  <c r="F12" i="4"/>
  <c r="D12" i="4" s="1"/>
  <c r="F18" i="4"/>
  <c r="D18" i="4" s="1"/>
  <c r="E35" i="5"/>
  <c r="M71" i="5"/>
  <c r="J77" i="5"/>
  <c r="F87" i="5"/>
  <c r="D87" i="5" s="1"/>
  <c r="F101" i="5"/>
  <c r="D101" i="5" s="1"/>
  <c r="F119" i="5"/>
  <c r="D119" i="5" s="1"/>
  <c r="M120" i="5"/>
  <c r="J176" i="5"/>
  <c r="J188" i="5"/>
  <c r="H203" i="5"/>
  <c r="L223" i="5"/>
  <c r="M136" i="53"/>
  <c r="F53" i="5"/>
  <c r="D53" i="5" s="1"/>
  <c r="K63" i="5"/>
  <c r="J91" i="5"/>
  <c r="F94" i="5"/>
  <c r="D94" i="5" s="1"/>
  <c r="K98" i="5"/>
  <c r="L136" i="53"/>
  <c r="J46" i="5"/>
  <c r="F184" i="5"/>
  <c r="D184" i="5" s="1"/>
  <c r="L203" i="5"/>
  <c r="M206" i="5"/>
  <c r="F52" i="4"/>
  <c r="D52" i="4" s="1"/>
  <c r="F58" i="4"/>
  <c r="D58" i="4" s="1"/>
  <c r="G107" i="5"/>
  <c r="F122" i="5"/>
  <c r="D122" i="5" s="1"/>
  <c r="J139" i="5"/>
  <c r="F142" i="5"/>
  <c r="D142" i="5" s="1"/>
  <c r="K155" i="5"/>
  <c r="L219" i="5"/>
  <c r="G8" i="4"/>
  <c r="C4" i="3" s="1"/>
  <c r="D4" i="3" s="1"/>
  <c r="E4" i="3" s="1"/>
  <c r="K48" i="5"/>
  <c r="J51" i="5"/>
  <c r="F66" i="5"/>
  <c r="D66" i="5" s="1"/>
  <c r="G103" i="5"/>
  <c r="H107" i="5"/>
  <c r="J112" i="5"/>
  <c r="J127" i="5"/>
  <c r="F207" i="5"/>
  <c r="D207" i="5" s="1"/>
  <c r="H223" i="5"/>
  <c r="F10" i="4"/>
  <c r="D10" i="4" s="1"/>
  <c r="I8" i="4"/>
  <c r="C6" i="3" s="1"/>
  <c r="D6" i="3" s="1"/>
  <c r="E6" i="3" s="1"/>
  <c r="F21" i="5"/>
  <c r="D21" i="5" s="1"/>
  <c r="F32" i="5"/>
  <c r="D32" i="5" s="1"/>
  <c r="F34" i="5"/>
  <c r="D34" i="5" s="1"/>
  <c r="F47" i="5"/>
  <c r="D47" i="5" s="1"/>
  <c r="F81" i="5"/>
  <c r="D81" i="5" s="1"/>
  <c r="N93" i="5"/>
  <c r="J150" i="5"/>
  <c r="G152" i="5"/>
  <c r="D228" i="5"/>
  <c r="F235" i="5"/>
  <c r="D235" i="5" s="1"/>
  <c r="F14" i="4"/>
  <c r="D14" i="4" s="1"/>
  <c r="F20" i="4"/>
  <c r="D20" i="4" s="1"/>
  <c r="E10" i="5"/>
  <c r="I18" i="5"/>
  <c r="F86" i="5"/>
  <c r="D86" i="5" s="1"/>
  <c r="F123" i="5"/>
  <c r="D123" i="5" s="1"/>
  <c r="G172" i="5"/>
  <c r="P132" i="50"/>
  <c r="M136" i="51"/>
  <c r="O153" i="33"/>
  <c r="O152" i="33" s="1"/>
  <c r="C84" i="53"/>
  <c r="D85" i="51"/>
  <c r="R85" i="51" s="1"/>
  <c r="D84" i="53"/>
  <c r="R84" i="53" s="1"/>
  <c r="O91" i="53"/>
  <c r="F13" i="4"/>
  <c r="D13" i="4" s="1"/>
  <c r="F25" i="4"/>
  <c r="D25" i="4" s="1"/>
  <c r="F31" i="4"/>
  <c r="D31" i="4" s="1"/>
  <c r="F37" i="4"/>
  <c r="D37" i="4" s="1"/>
  <c r="F43" i="4"/>
  <c r="D43" i="4" s="1"/>
  <c r="F49" i="4"/>
  <c r="D49" i="4" s="1"/>
  <c r="F55" i="4"/>
  <c r="D55" i="4" s="1"/>
  <c r="F61" i="4"/>
  <c r="D61" i="4" s="1"/>
  <c r="F11" i="5"/>
  <c r="D11" i="5" s="1"/>
  <c r="M18" i="5"/>
  <c r="G24" i="5"/>
  <c r="F28" i="5"/>
  <c r="D28" i="5" s="1"/>
  <c r="J38" i="5"/>
  <c r="M48" i="5"/>
  <c r="F56" i="5"/>
  <c r="D56" i="5" s="1"/>
  <c r="H67" i="5"/>
  <c r="J70" i="5"/>
  <c r="J96" i="5"/>
  <c r="F115" i="5"/>
  <c r="D115" i="5" s="1"/>
  <c r="F139" i="5"/>
  <c r="D139" i="5" s="1"/>
  <c r="F151" i="5"/>
  <c r="D151" i="5" s="1"/>
  <c r="F166" i="5"/>
  <c r="D166" i="5" s="1"/>
  <c r="J168" i="5"/>
  <c r="F173" i="5"/>
  <c r="D173" i="5" s="1"/>
  <c r="J175" i="5"/>
  <c r="K199" i="5"/>
  <c r="E206" i="5"/>
  <c r="M223" i="5"/>
  <c r="J231" i="5"/>
  <c r="I136" i="53"/>
  <c r="M8" i="4"/>
  <c r="F73" i="5"/>
  <c r="D73" i="5" s="1"/>
  <c r="O137" i="33"/>
  <c r="E137" i="33" s="1"/>
  <c r="F30" i="4"/>
  <c r="D30" i="4" s="1"/>
  <c r="F36" i="4"/>
  <c r="D36" i="4" s="1"/>
  <c r="D41" i="4"/>
  <c r="F42" i="4"/>
  <c r="D42" i="4" s="1"/>
  <c r="F48" i="4"/>
  <c r="D48" i="4" s="1"/>
  <c r="F54" i="4"/>
  <c r="D54" i="4" s="1"/>
  <c r="M10" i="5"/>
  <c r="I44" i="5"/>
  <c r="F50" i="5"/>
  <c r="D50" i="5" s="1"/>
  <c r="G63" i="5"/>
  <c r="G79" i="5"/>
  <c r="J84" i="5"/>
  <c r="J86" i="5"/>
  <c r="F91" i="5"/>
  <c r="D91" i="5" s="1"/>
  <c r="N107" i="5"/>
  <c r="J115" i="5"/>
  <c r="K131" i="5"/>
  <c r="M149" i="5"/>
  <c r="F205" i="5"/>
  <c r="D205" i="5" s="1"/>
  <c r="J234" i="5"/>
  <c r="E30" i="5"/>
  <c r="G39" i="5"/>
  <c r="F39" i="5" s="1"/>
  <c r="K44" i="5"/>
  <c r="H63" i="5"/>
  <c r="M131" i="5"/>
  <c r="M143" i="5"/>
  <c r="H146" i="5"/>
  <c r="H163" i="5"/>
  <c r="H190" i="5"/>
  <c r="M209" i="5"/>
  <c r="E229" i="5"/>
  <c r="O135" i="33"/>
  <c r="O134" i="33" s="1"/>
  <c r="F19" i="4"/>
  <c r="D19" i="4" s="1"/>
  <c r="F53" i="4"/>
  <c r="D53" i="4" s="1"/>
  <c r="F59" i="4"/>
  <c r="D59" i="4" s="1"/>
  <c r="J37" i="5"/>
  <c r="M44" i="5"/>
  <c r="I93" i="5"/>
  <c r="K146" i="5"/>
  <c r="J192" i="5"/>
  <c r="M195" i="5"/>
  <c r="J225" i="5"/>
  <c r="G10" i="5"/>
  <c r="F14" i="5"/>
  <c r="D14" i="5" s="1"/>
  <c r="J20" i="5"/>
  <c r="J22" i="5"/>
  <c r="J41" i="5"/>
  <c r="J43" i="5"/>
  <c r="E59" i="5"/>
  <c r="F62" i="5"/>
  <c r="D62" i="5" s="1"/>
  <c r="J64" i="5"/>
  <c r="J80" i="5"/>
  <c r="J95" i="5"/>
  <c r="F105" i="5"/>
  <c r="D105" i="5" s="1"/>
  <c r="J142" i="5"/>
  <c r="H185" i="5"/>
  <c r="H229" i="5"/>
  <c r="D27" i="4"/>
  <c r="G35" i="5"/>
  <c r="H120" i="5"/>
  <c r="I132" i="50"/>
  <c r="F25" i="5"/>
  <c r="D25" i="5" s="1"/>
  <c r="F27" i="5"/>
  <c r="D27" i="5" s="1"/>
  <c r="F29" i="5"/>
  <c r="D29" i="5" s="1"/>
  <c r="J31" i="5"/>
  <c r="J33" i="5"/>
  <c r="H35" i="5"/>
  <c r="F46" i="5"/>
  <c r="D46" i="5" s="1"/>
  <c r="J69" i="5"/>
  <c r="E71" i="5"/>
  <c r="J97" i="5"/>
  <c r="J99" i="5"/>
  <c r="M110" i="5"/>
  <c r="K120" i="5"/>
  <c r="J133" i="5"/>
  <c r="F138" i="5"/>
  <c r="D138" i="5" s="1"/>
  <c r="G159" i="5"/>
  <c r="F165" i="5"/>
  <c r="D165" i="5" s="1"/>
  <c r="O144" i="33"/>
  <c r="O143" i="33" s="1"/>
  <c r="R109" i="51"/>
  <c r="F57" i="4"/>
  <c r="D57" i="4" s="1"/>
  <c r="K54" i="5"/>
  <c r="F193" i="5"/>
  <c r="D193" i="5" s="1"/>
  <c r="J197" i="5"/>
  <c r="M229" i="5"/>
  <c r="R110" i="53"/>
  <c r="F136" i="51"/>
  <c r="E103" i="5"/>
  <c r="H135" i="5"/>
  <c r="J148" i="5"/>
  <c r="F168" i="5"/>
  <c r="D168" i="5" s="1"/>
  <c r="F170" i="5"/>
  <c r="D170" i="5" s="1"/>
  <c r="J184" i="5"/>
  <c r="J208" i="5"/>
  <c r="J217" i="5"/>
  <c r="J8" i="4"/>
  <c r="F26" i="4"/>
  <c r="F32" i="4"/>
  <c r="D32" i="4" s="1"/>
  <c r="F38" i="4"/>
  <c r="D38" i="4" s="1"/>
  <c r="F44" i="4"/>
  <c r="D44" i="4" s="1"/>
  <c r="F50" i="4"/>
  <c r="D50" i="4" s="1"/>
  <c r="F56" i="4"/>
  <c r="D56" i="4" s="1"/>
  <c r="F62" i="4"/>
  <c r="D62" i="4" s="1"/>
  <c r="E67" i="5"/>
  <c r="F77" i="5"/>
  <c r="D77" i="5" s="1"/>
  <c r="J81" i="5"/>
  <c r="F96" i="5"/>
  <c r="D96" i="5" s="1"/>
  <c r="F112" i="5"/>
  <c r="D112" i="5" s="1"/>
  <c r="J119" i="5"/>
  <c r="F134" i="5"/>
  <c r="D134" i="5" s="1"/>
  <c r="F187" i="5"/>
  <c r="D187" i="5" s="1"/>
  <c r="F189" i="5"/>
  <c r="D189" i="5" s="1"/>
  <c r="J193" i="5"/>
  <c r="H212" i="5"/>
  <c r="F222" i="5"/>
  <c r="D222" i="5" s="1"/>
  <c r="M226" i="5"/>
  <c r="J235" i="5"/>
  <c r="E147" i="33"/>
  <c r="O125" i="33"/>
  <c r="N10" i="5"/>
  <c r="E93" i="5"/>
  <c r="F102" i="5"/>
  <c r="D102" i="5" s="1"/>
  <c r="F106" i="5"/>
  <c r="D106" i="5" s="1"/>
  <c r="K107" i="5"/>
  <c r="G125" i="5"/>
  <c r="K140" i="5"/>
  <c r="J171" i="5"/>
  <c r="E190" i="5"/>
  <c r="F211" i="5"/>
  <c r="D211" i="5" s="1"/>
  <c r="F213" i="5"/>
  <c r="D213" i="5" s="1"/>
  <c r="E24" i="33"/>
  <c r="E8" i="4"/>
  <c r="C3" i="3" s="1"/>
  <c r="F26" i="5"/>
  <c r="D26" i="5" s="1"/>
  <c r="F42" i="5"/>
  <c r="D42" i="5" s="1"/>
  <c r="J56" i="5"/>
  <c r="G88" i="5"/>
  <c r="N98" i="5"/>
  <c r="J104" i="5"/>
  <c r="F126" i="5"/>
  <c r="D126" i="5" s="1"/>
  <c r="M140" i="5"/>
  <c r="E143" i="5"/>
  <c r="N8" i="4"/>
  <c r="F20" i="5"/>
  <c r="D20" i="5" s="1"/>
  <c r="F22" i="5"/>
  <c r="D22" i="5" s="1"/>
  <c r="I24" i="5"/>
  <c r="I39" i="5"/>
  <c r="F52" i="5"/>
  <c r="D52" i="5" s="1"/>
  <c r="M75" i="5"/>
  <c r="K75" i="5"/>
  <c r="F84" i="5"/>
  <c r="D84" i="5" s="1"/>
  <c r="G85" i="5"/>
  <c r="M93" i="5"/>
  <c r="F99" i="5"/>
  <c r="D99" i="5" s="1"/>
  <c r="J102" i="5"/>
  <c r="J106" i="5"/>
  <c r="H116" i="5"/>
  <c r="J126" i="5"/>
  <c r="J128" i="5"/>
  <c r="M155" i="5"/>
  <c r="H172" i="5"/>
  <c r="F197" i="5"/>
  <c r="D197" i="5" s="1"/>
  <c r="F201" i="5"/>
  <c r="D201" i="5" s="1"/>
  <c r="J211" i="5"/>
  <c r="F136" i="53"/>
  <c r="R138" i="51"/>
  <c r="L8" i="4"/>
  <c r="F63" i="4"/>
  <c r="D63" i="4" s="1"/>
  <c r="F12" i="5"/>
  <c r="D12" i="5" s="1"/>
  <c r="F16" i="5"/>
  <c r="D16" i="5" s="1"/>
  <c r="J26" i="5"/>
  <c r="J28" i="5"/>
  <c r="F37" i="5"/>
  <c r="D37" i="5" s="1"/>
  <c r="K39" i="5"/>
  <c r="J42" i="5"/>
  <c r="J50" i="5"/>
  <c r="K71" i="5"/>
  <c r="E79" i="5"/>
  <c r="E88" i="5"/>
  <c r="F92" i="5"/>
  <c r="D92" i="5" s="1"/>
  <c r="E110" i="5"/>
  <c r="K116" i="5"/>
  <c r="F124" i="5"/>
  <c r="D124" i="5" s="1"/>
  <c r="M125" i="5"/>
  <c r="G143" i="5"/>
  <c r="F174" i="5"/>
  <c r="D174" i="5" s="1"/>
  <c r="H181" i="5"/>
  <c r="J187" i="5"/>
  <c r="J189" i="5"/>
  <c r="H199" i="5"/>
  <c r="J205" i="5"/>
  <c r="M215" i="5"/>
  <c r="E226" i="5"/>
  <c r="G48" i="5"/>
  <c r="E54" i="5"/>
  <c r="K67" i="5"/>
  <c r="E75" i="5"/>
  <c r="J94" i="5"/>
  <c r="G110" i="5"/>
  <c r="M116" i="5"/>
  <c r="O104" i="33"/>
  <c r="E104" i="33" s="1"/>
  <c r="J12" i="5"/>
  <c r="J14" i="5"/>
  <c r="J16" i="5"/>
  <c r="E24" i="5"/>
  <c r="F33" i="5"/>
  <c r="D33" i="5" s="1"/>
  <c r="F45" i="5"/>
  <c r="D45" i="5" s="1"/>
  <c r="F55" i="5"/>
  <c r="D55" i="5" s="1"/>
  <c r="M63" i="5"/>
  <c r="F78" i="5"/>
  <c r="D78" i="5" s="1"/>
  <c r="H79" i="5"/>
  <c r="H88" i="5"/>
  <c r="N88" i="5"/>
  <c r="K93" i="5"/>
  <c r="M98" i="5"/>
  <c r="F111" i="5"/>
  <c r="D111" i="5" s="1"/>
  <c r="J122" i="5"/>
  <c r="J124" i="5"/>
  <c r="E135" i="5"/>
  <c r="K149" i="5"/>
  <c r="K159" i="5"/>
  <c r="H167" i="5"/>
  <c r="J174" i="5"/>
  <c r="F179" i="5"/>
  <c r="D179" i="5" s="1"/>
  <c r="M185" i="5"/>
  <c r="M203" i="5"/>
  <c r="R133" i="50"/>
  <c r="R137" i="51"/>
  <c r="K8" i="4"/>
  <c r="H30" i="5"/>
  <c r="H44" i="5"/>
  <c r="I48" i="5"/>
  <c r="M59" i="5"/>
  <c r="K59" i="5"/>
  <c r="F74" i="5"/>
  <c r="D74" i="5" s="1"/>
  <c r="H75" i="5"/>
  <c r="E85" i="5"/>
  <c r="M85" i="5"/>
  <c r="I88" i="5"/>
  <c r="J92" i="5"/>
  <c r="I103" i="5"/>
  <c r="J111" i="5"/>
  <c r="J113" i="5"/>
  <c r="G135" i="5"/>
  <c r="K143" i="5"/>
  <c r="F153" i="5"/>
  <c r="D153" i="5" s="1"/>
  <c r="J161" i="5"/>
  <c r="J170" i="5"/>
  <c r="H177" i="5"/>
  <c r="E185" i="5"/>
  <c r="F214" i="5"/>
  <c r="D214" i="5" s="1"/>
  <c r="F218" i="5"/>
  <c r="D218" i="5" s="1"/>
  <c r="H219" i="5"/>
  <c r="J228" i="5"/>
  <c r="O102" i="33"/>
  <c r="O101" i="33" s="1"/>
  <c r="C104" i="50"/>
  <c r="AC104" i="50" s="1"/>
  <c r="G132" i="50"/>
  <c r="F19" i="5"/>
  <c r="D19" i="5" s="1"/>
  <c r="F23" i="5"/>
  <c r="D23" i="5" s="1"/>
  <c r="F70" i="5"/>
  <c r="D70" i="5" s="1"/>
  <c r="J78" i="5"/>
  <c r="E82" i="5"/>
  <c r="J89" i="5"/>
  <c r="I107" i="5"/>
  <c r="F192" i="5"/>
  <c r="D192" i="5" s="1"/>
  <c r="E195" i="5"/>
  <c r="F208" i="5"/>
  <c r="D208" i="5" s="1"/>
  <c r="J220" i="5"/>
  <c r="J222" i="5"/>
  <c r="O14" i="33"/>
  <c r="H8" i="4"/>
  <c r="J101" i="5"/>
  <c r="J105" i="5"/>
  <c r="J118" i="5"/>
  <c r="K135" i="5"/>
  <c r="J138" i="5"/>
  <c r="J157" i="5"/>
  <c r="F162" i="5"/>
  <c r="D162" i="5" s="1"/>
  <c r="F175" i="5"/>
  <c r="D175" i="5" s="1"/>
  <c r="F194" i="5"/>
  <c r="D194" i="5" s="1"/>
  <c r="F196" i="5"/>
  <c r="D196" i="5" s="1"/>
  <c r="F198" i="5"/>
  <c r="D198" i="5" s="1"/>
  <c r="F202" i="5"/>
  <c r="D202" i="5" s="1"/>
  <c r="J214" i="5"/>
  <c r="J218" i="5"/>
  <c r="F233" i="5"/>
  <c r="D233" i="5" s="1"/>
  <c r="N136" i="53"/>
  <c r="C110" i="51"/>
  <c r="F60" i="4"/>
  <c r="D60" i="4" s="1"/>
  <c r="F13" i="5"/>
  <c r="D13" i="5" s="1"/>
  <c r="F15" i="5"/>
  <c r="D15" i="5" s="1"/>
  <c r="F17" i="5"/>
  <c r="D17" i="5" s="1"/>
  <c r="N35" i="5"/>
  <c r="J72" i="5"/>
  <c r="C109" i="51"/>
  <c r="J11" i="5"/>
  <c r="J15" i="5"/>
  <c r="J21" i="5"/>
  <c r="J23" i="5"/>
  <c r="I35" i="5"/>
  <c r="E48" i="5"/>
  <c r="F58" i="5"/>
  <c r="D58" i="5" s="1"/>
  <c r="H59" i="5"/>
  <c r="J66" i="5"/>
  <c r="J68" i="5"/>
  <c r="J87" i="5"/>
  <c r="F114" i="5"/>
  <c r="D114" i="5" s="1"/>
  <c r="G120" i="5"/>
  <c r="H131" i="5"/>
  <c r="F141" i="5"/>
  <c r="D141" i="5" s="1"/>
  <c r="H143" i="5"/>
  <c r="M152" i="5"/>
  <c r="F158" i="5"/>
  <c r="D158" i="5" s="1"/>
  <c r="H159" i="5"/>
  <c r="J162" i="5"/>
  <c r="J194" i="5"/>
  <c r="J198" i="5"/>
  <c r="J202" i="5"/>
  <c r="E215" i="5"/>
  <c r="G226" i="5"/>
  <c r="K232" i="5"/>
  <c r="J13" i="5"/>
  <c r="J17" i="5"/>
  <c r="J36" i="5"/>
  <c r="J62" i="5"/>
  <c r="F90" i="5"/>
  <c r="D90" i="5" s="1"/>
  <c r="E125" i="5"/>
  <c r="F137" i="5"/>
  <c r="D137" i="5" s="1"/>
  <c r="J145" i="5"/>
  <c r="E177" i="5"/>
  <c r="M199" i="5"/>
  <c r="E209" i="5"/>
  <c r="E212" i="5"/>
  <c r="F217" i="5"/>
  <c r="D217" i="5" s="1"/>
  <c r="F221" i="5"/>
  <c r="D221" i="5" s="1"/>
  <c r="F225" i="5"/>
  <c r="D225" i="5" s="1"/>
  <c r="F231" i="5"/>
  <c r="D231" i="5" s="1"/>
  <c r="N132" i="50"/>
  <c r="H10" i="5"/>
  <c r="E18" i="5"/>
  <c r="H24" i="5"/>
  <c r="K30" i="5"/>
  <c r="K35" i="5"/>
  <c r="E39" i="5"/>
  <c r="E44" i="5"/>
  <c r="G54" i="5"/>
  <c r="G82" i="5"/>
  <c r="K88" i="5"/>
  <c r="G93" i="5"/>
  <c r="H110" i="5"/>
  <c r="H125" i="5"/>
  <c r="J151" i="5"/>
  <c r="E155" i="5"/>
  <c r="F164" i="5"/>
  <c r="D164" i="5" s="1"/>
  <c r="AG16" i="34"/>
  <c r="C16" i="34"/>
  <c r="A3" i="51"/>
  <c r="A3" i="53"/>
  <c r="A3" i="50"/>
  <c r="J25" i="5"/>
  <c r="H54" i="5"/>
  <c r="J55" i="5"/>
  <c r="H82" i="5"/>
  <c r="J83" i="5"/>
  <c r="H93" i="5"/>
  <c r="F100" i="5"/>
  <c r="D100" i="5" s="1"/>
  <c r="K103" i="5"/>
  <c r="F108" i="5"/>
  <c r="D108" i="5" s="1"/>
  <c r="F113" i="5"/>
  <c r="D113" i="5" s="1"/>
  <c r="E116" i="5"/>
  <c r="F117" i="5"/>
  <c r="D117" i="5" s="1"/>
  <c r="E120" i="5"/>
  <c r="F121" i="5"/>
  <c r="D121" i="5" s="1"/>
  <c r="F128" i="5"/>
  <c r="D128" i="5" s="1"/>
  <c r="E131" i="5"/>
  <c r="F132" i="5"/>
  <c r="D132" i="5" s="1"/>
  <c r="J136" i="5"/>
  <c r="E140" i="5"/>
  <c r="M146" i="5"/>
  <c r="F156" i="5"/>
  <c r="D156" i="5" s="1"/>
  <c r="E167" i="5"/>
  <c r="E172" i="5"/>
  <c r="E181" i="5"/>
  <c r="M13" i="34"/>
  <c r="AI39" i="34"/>
  <c r="E38" i="34"/>
  <c r="C39" i="34"/>
  <c r="C38" i="34" s="1"/>
  <c r="M35" i="5"/>
  <c r="M88" i="5"/>
  <c r="E98" i="5"/>
  <c r="E149" i="5"/>
  <c r="F182" i="5"/>
  <c r="D182" i="5" s="1"/>
  <c r="G181" i="5"/>
  <c r="K223" i="5"/>
  <c r="J224" i="5"/>
  <c r="C21" i="34"/>
  <c r="AI21" i="34"/>
  <c r="E30" i="34"/>
  <c r="K29" i="34"/>
  <c r="M103" i="5"/>
  <c r="J109" i="5"/>
  <c r="K110" i="5"/>
  <c r="K125" i="5"/>
  <c r="M135" i="5"/>
  <c r="F150" i="5"/>
  <c r="D150" i="5" s="1"/>
  <c r="G149" i="5"/>
  <c r="J156" i="5"/>
  <c r="F178" i="5"/>
  <c r="D178" i="5" s="1"/>
  <c r="G177" i="5"/>
  <c r="K229" i="5"/>
  <c r="J230" i="5"/>
  <c r="E232" i="5"/>
  <c r="J19" i="5"/>
  <c r="J40" i="5"/>
  <c r="J45" i="5"/>
  <c r="N103" i="5"/>
  <c r="J117" i="5"/>
  <c r="J121" i="5"/>
  <c r="J132" i="5"/>
  <c r="J141" i="5"/>
  <c r="F147" i="5"/>
  <c r="D147" i="5" s="1"/>
  <c r="J153" i="5"/>
  <c r="M159" i="5"/>
  <c r="G163" i="5"/>
  <c r="K172" i="5"/>
  <c r="K181" i="5"/>
  <c r="J182" i="5"/>
  <c r="K185" i="5"/>
  <c r="J186" i="5"/>
  <c r="K206" i="5"/>
  <c r="J207" i="5"/>
  <c r="P13" i="34"/>
  <c r="H48" i="5"/>
  <c r="J100" i="5"/>
  <c r="J108" i="5"/>
  <c r="G140" i="5"/>
  <c r="E152" i="5"/>
  <c r="K177" i="5"/>
  <c r="J178" i="5"/>
  <c r="K212" i="5"/>
  <c r="J213" i="5"/>
  <c r="W12" i="34"/>
  <c r="W10" i="34" s="1"/>
  <c r="O32" i="34"/>
  <c r="E33" i="34"/>
  <c r="O11" i="34"/>
  <c r="F31" i="5"/>
  <c r="D31" i="5" s="1"/>
  <c r="F36" i="5"/>
  <c r="D36" i="5" s="1"/>
  <c r="J49" i="5"/>
  <c r="M54" i="5"/>
  <c r="F60" i="5"/>
  <c r="D60" i="5" s="1"/>
  <c r="F64" i="5"/>
  <c r="D64" i="5" s="1"/>
  <c r="F68" i="5"/>
  <c r="D68" i="5" s="1"/>
  <c r="F72" i="5"/>
  <c r="D72" i="5" s="1"/>
  <c r="F76" i="5"/>
  <c r="D76" i="5" s="1"/>
  <c r="F80" i="5"/>
  <c r="D80" i="5" s="1"/>
  <c r="M82" i="5"/>
  <c r="F89" i="5"/>
  <c r="D89" i="5" s="1"/>
  <c r="E159" i="5"/>
  <c r="G199" i="5"/>
  <c r="F200" i="5"/>
  <c r="D200" i="5" s="1"/>
  <c r="F104" i="5"/>
  <c r="D104" i="5" s="1"/>
  <c r="F160" i="5"/>
  <c r="D160" i="5" s="1"/>
  <c r="G167" i="5"/>
  <c r="F183" i="5"/>
  <c r="D183" i="5" s="1"/>
  <c r="K195" i="5"/>
  <c r="J196" i="5"/>
  <c r="G203" i="5"/>
  <c r="G13" i="34"/>
  <c r="G209" i="5"/>
  <c r="K226" i="5"/>
  <c r="J227" i="5"/>
  <c r="R35" i="34"/>
  <c r="E36" i="34"/>
  <c r="M163" i="5"/>
  <c r="K163" i="5"/>
  <c r="K203" i="5"/>
  <c r="J204" i="5"/>
  <c r="G215" i="5"/>
  <c r="F215" i="5" s="1"/>
  <c r="C18" i="34"/>
  <c r="E17" i="34"/>
  <c r="AI18" i="34"/>
  <c r="F136" i="5"/>
  <c r="D136" i="5" s="1"/>
  <c r="F145" i="5"/>
  <c r="D145" i="5" s="1"/>
  <c r="J183" i="5"/>
  <c r="M181" i="5"/>
  <c r="K209" i="5"/>
  <c r="J210" i="5"/>
  <c r="G219" i="5"/>
  <c r="F220" i="5"/>
  <c r="D220" i="5" s="1"/>
  <c r="F234" i="5"/>
  <c r="D234" i="5" s="1"/>
  <c r="E14" i="34"/>
  <c r="AI15" i="34"/>
  <c r="C15" i="34"/>
  <c r="R11" i="34"/>
  <c r="E163" i="5"/>
  <c r="M167" i="5"/>
  <c r="K167" i="5"/>
  <c r="J179" i="5"/>
  <c r="M177" i="5"/>
  <c r="K190" i="5"/>
  <c r="J191" i="5"/>
  <c r="K215" i="5"/>
  <c r="J216" i="5"/>
  <c r="G185" i="5"/>
  <c r="G190" i="5"/>
  <c r="G195" i="5"/>
  <c r="G206" i="5"/>
  <c r="G212" i="5"/>
  <c r="G223" i="5"/>
  <c r="G229" i="5"/>
  <c r="E19" i="53"/>
  <c r="E20" i="51"/>
  <c r="C78" i="34"/>
  <c r="C77" i="34" s="1"/>
  <c r="E77" i="34"/>
  <c r="AI78" i="34"/>
  <c r="S136" i="34"/>
  <c r="F140" i="34"/>
  <c r="AG145" i="34"/>
  <c r="C145" i="34"/>
  <c r="C169" i="34"/>
  <c r="C167" i="34" s="1"/>
  <c r="AI169" i="34"/>
  <c r="AG169" i="34"/>
  <c r="C223" i="34"/>
  <c r="C220" i="34" s="1"/>
  <c r="E220" i="34"/>
  <c r="K50" i="33"/>
  <c r="E50" i="33" s="1"/>
  <c r="K48" i="33"/>
  <c r="K47" i="33" s="1"/>
  <c r="E51" i="33"/>
  <c r="K219" i="5"/>
  <c r="D11" i="34"/>
  <c r="D10" i="34" s="1"/>
  <c r="O20" i="51"/>
  <c r="O19" i="53"/>
  <c r="K44" i="34"/>
  <c r="K13" i="34" s="1"/>
  <c r="C45" i="34"/>
  <c r="C44" i="34" s="1"/>
  <c r="E52" i="34"/>
  <c r="C92" i="34"/>
  <c r="C91" i="34" s="1"/>
  <c r="E91" i="34"/>
  <c r="AI92" i="34"/>
  <c r="AG99" i="34"/>
  <c r="C150" i="34"/>
  <c r="AI150" i="34"/>
  <c r="C227" i="34"/>
  <c r="AI227" i="34"/>
  <c r="AG227" i="34"/>
  <c r="F20" i="33"/>
  <c r="AI106" i="34"/>
  <c r="C106" i="34"/>
  <c r="C105" i="34" s="1"/>
  <c r="P12" i="34"/>
  <c r="P10" i="34" s="1"/>
  <c r="I17" i="53"/>
  <c r="I18" i="51"/>
  <c r="D35" i="34"/>
  <c r="D13" i="34" s="1"/>
  <c r="E42" i="34"/>
  <c r="AG46" i="34"/>
  <c r="O47" i="34"/>
  <c r="AI48" i="34"/>
  <c r="C102" i="34"/>
  <c r="AG102" i="34"/>
  <c r="E131" i="34"/>
  <c r="AF136" i="34"/>
  <c r="AF12" i="34" s="1"/>
  <c r="E143" i="34"/>
  <c r="Q11" i="33"/>
  <c r="Q16" i="33"/>
  <c r="J200" i="5"/>
  <c r="F204" i="5"/>
  <c r="D204" i="5" s="1"/>
  <c r="F210" i="5"/>
  <c r="D210" i="5" s="1"/>
  <c r="F216" i="5"/>
  <c r="D216" i="5" s="1"/>
  <c r="F227" i="5"/>
  <c r="D227" i="5" s="1"/>
  <c r="L17" i="53"/>
  <c r="L18" i="51"/>
  <c r="E19" i="51"/>
  <c r="E18" i="53"/>
  <c r="R65" i="34"/>
  <c r="R64" i="34" s="1"/>
  <c r="C138" i="34"/>
  <c r="C137" i="34" s="1"/>
  <c r="E137" i="34"/>
  <c r="AI138" i="34"/>
  <c r="C165" i="34"/>
  <c r="C164" i="34" s="1"/>
  <c r="AI165" i="34"/>
  <c r="AI174" i="34"/>
  <c r="I13" i="33"/>
  <c r="I10" i="33" s="1"/>
  <c r="H17" i="51"/>
  <c r="H16" i="53"/>
  <c r="R12" i="34"/>
  <c r="O18" i="51"/>
  <c r="O17" i="53"/>
  <c r="AG37" i="34"/>
  <c r="O19" i="51"/>
  <c r="O18" i="53"/>
  <c r="AG40" i="34"/>
  <c r="E56" i="34"/>
  <c r="C127" i="34"/>
  <c r="C126" i="34" s="1"/>
  <c r="E126" i="34"/>
  <c r="AI127" i="34"/>
  <c r="E140" i="34"/>
  <c r="C141" i="34"/>
  <c r="AI153" i="34"/>
  <c r="C153" i="34"/>
  <c r="C152" i="34" s="1"/>
  <c r="E170" i="34"/>
  <c r="C175" i="34"/>
  <c r="C173" i="34" s="1"/>
  <c r="AI175" i="34"/>
  <c r="AG175" i="34"/>
  <c r="J233" i="5"/>
  <c r="C24" i="34"/>
  <c r="R47" i="34"/>
  <c r="L63" i="34"/>
  <c r="H64" i="34"/>
  <c r="H63" i="34" s="1"/>
  <c r="T64" i="34"/>
  <c r="T63" i="34" s="1"/>
  <c r="AI72" i="34"/>
  <c r="E71" i="34"/>
  <c r="AG116" i="34"/>
  <c r="C116" i="34"/>
  <c r="C114" i="34" s="1"/>
  <c r="AG163" i="34"/>
  <c r="AI178" i="34"/>
  <c r="C178" i="34"/>
  <c r="K11" i="33"/>
  <c r="K13" i="33"/>
  <c r="E39" i="33"/>
  <c r="H38" i="33"/>
  <c r="E68" i="34"/>
  <c r="C70" i="34"/>
  <c r="C68" i="34" s="1"/>
  <c r="AG107" i="34"/>
  <c r="E114" i="34"/>
  <c r="C123" i="34"/>
  <c r="C122" i="34" s="1"/>
  <c r="E122" i="34"/>
  <c r="AI123" i="34"/>
  <c r="N136" i="34"/>
  <c r="M136" i="34"/>
  <c r="J158" i="34"/>
  <c r="V158" i="34"/>
  <c r="V136" i="34" s="1"/>
  <c r="E105" i="34"/>
  <c r="O17" i="51"/>
  <c r="O16" i="53"/>
  <c r="R26" i="34"/>
  <c r="F38" i="34"/>
  <c r="F13" i="34" s="1"/>
  <c r="R38" i="34"/>
  <c r="C96" i="34"/>
  <c r="C94" i="34" s="1"/>
  <c r="AG96" i="34"/>
  <c r="AG119" i="34"/>
  <c r="AI133" i="34"/>
  <c r="P136" i="34"/>
  <c r="E149" i="34"/>
  <c r="E160" i="34"/>
  <c r="E161" i="34"/>
  <c r="C171" i="34"/>
  <c r="AI171" i="34"/>
  <c r="AG178" i="34"/>
  <c r="Q13" i="33"/>
  <c r="K16" i="33"/>
  <c r="J16" i="33"/>
  <c r="J11" i="33"/>
  <c r="E27" i="33"/>
  <c r="O17" i="33"/>
  <c r="O16" i="33" s="1"/>
  <c r="O21" i="33"/>
  <c r="O20" i="33" s="1"/>
  <c r="N20" i="34"/>
  <c r="N13" i="34" s="1"/>
  <c r="C43" i="34"/>
  <c r="E59" i="34"/>
  <c r="E65" i="34"/>
  <c r="AG70" i="34"/>
  <c r="E94" i="34"/>
  <c r="AI226" i="34"/>
  <c r="C226" i="34"/>
  <c r="P11" i="33"/>
  <c r="P13" i="33"/>
  <c r="P10" i="33" s="1"/>
  <c r="E40" i="33"/>
  <c r="S63" i="34"/>
  <c r="E100" i="34"/>
  <c r="C101" i="34"/>
  <c r="C100" i="34" s="1"/>
  <c r="AG110" i="34"/>
  <c r="C110" i="34"/>
  <c r="C108" i="34" s="1"/>
  <c r="E164" i="34"/>
  <c r="E17" i="51"/>
  <c r="E16" i="53"/>
  <c r="E23" i="33"/>
  <c r="G29" i="33"/>
  <c r="C144" i="34"/>
  <c r="C177" i="34"/>
  <c r="M18" i="51"/>
  <c r="M17" i="53"/>
  <c r="E73" i="33"/>
  <c r="E71" i="33" s="1"/>
  <c r="E107" i="33"/>
  <c r="N125" i="33"/>
  <c r="N123" i="33"/>
  <c r="N122" i="33" s="1"/>
  <c r="H124" i="33"/>
  <c r="H122" i="33" s="1"/>
  <c r="H121" i="33" s="1"/>
  <c r="T124" i="33"/>
  <c r="E192" i="33"/>
  <c r="Q218" i="33"/>
  <c r="E229" i="33"/>
  <c r="E237" i="33"/>
  <c r="E255" i="33"/>
  <c r="G254" i="33"/>
  <c r="N18" i="51"/>
  <c r="N17" i="53"/>
  <c r="I68" i="33"/>
  <c r="E68" i="33" s="1"/>
  <c r="E76" i="33"/>
  <c r="M20" i="51"/>
  <c r="M19" i="53"/>
  <c r="I83" i="33"/>
  <c r="E84" i="33"/>
  <c r="D125" i="33"/>
  <c r="R134" i="33"/>
  <c r="E154" i="33"/>
  <c r="I17" i="51"/>
  <c r="I16" i="53"/>
  <c r="E18" i="51"/>
  <c r="E17" i="53"/>
  <c r="O30" i="33"/>
  <c r="O29" i="33" s="1"/>
  <c r="O32" i="33"/>
  <c r="E32" i="33" s="1"/>
  <c r="O67" i="33"/>
  <c r="O65" i="33" s="1"/>
  <c r="E70" i="33"/>
  <c r="E15" i="33" s="1"/>
  <c r="N20" i="51"/>
  <c r="N19" i="53"/>
  <c r="I123" i="33"/>
  <c r="I122" i="33" s="1"/>
  <c r="G124" i="33"/>
  <c r="E212" i="33"/>
  <c r="N13" i="33"/>
  <c r="N10" i="33" s="1"/>
  <c r="L17" i="51"/>
  <c r="L16" i="53"/>
  <c r="P18" i="51"/>
  <c r="P17" i="53"/>
  <c r="E164" i="33"/>
  <c r="E172" i="33"/>
  <c r="E183" i="33"/>
  <c r="E200" i="33"/>
  <c r="M16" i="53"/>
  <c r="M17" i="51"/>
  <c r="F18" i="51"/>
  <c r="F17" i="53"/>
  <c r="E58" i="33"/>
  <c r="F74" i="33"/>
  <c r="L19" i="51"/>
  <c r="L18" i="53"/>
  <c r="P20" i="51"/>
  <c r="P19" i="53"/>
  <c r="E126" i="33"/>
  <c r="E162" i="33"/>
  <c r="F161" i="33"/>
  <c r="E256" i="33"/>
  <c r="H43" i="50"/>
  <c r="H15" i="50"/>
  <c r="N16" i="53"/>
  <c r="N17" i="51"/>
  <c r="G18" i="51"/>
  <c r="G17" i="53"/>
  <c r="O71" i="33"/>
  <c r="G74" i="33"/>
  <c r="F92" i="33"/>
  <c r="M123" i="33"/>
  <c r="G125" i="33"/>
  <c r="G123" i="33"/>
  <c r="S125" i="33"/>
  <c r="S123" i="33"/>
  <c r="M124" i="33"/>
  <c r="E146" i="33"/>
  <c r="E193" i="33"/>
  <c r="E230" i="33"/>
  <c r="J11" i="53"/>
  <c r="J10" i="53"/>
  <c r="N19" i="51"/>
  <c r="N18" i="53"/>
  <c r="G20" i="51"/>
  <c r="G19" i="53"/>
  <c r="F143" i="33"/>
  <c r="P17" i="51"/>
  <c r="P16" i="53"/>
  <c r="H18" i="51"/>
  <c r="H17" i="53"/>
  <c r="E113" i="33"/>
  <c r="E191" i="33"/>
  <c r="F190" i="33"/>
  <c r="E228" i="33"/>
  <c r="F227" i="33"/>
  <c r="C134" i="50"/>
  <c r="H132" i="50"/>
  <c r="F17" i="51"/>
  <c r="F16" i="53"/>
  <c r="E33" i="33"/>
  <c r="I67" i="33"/>
  <c r="I65" i="33" s="1"/>
  <c r="P19" i="51"/>
  <c r="P18" i="53"/>
  <c r="H20" i="51"/>
  <c r="H19" i="53"/>
  <c r="F152" i="33"/>
  <c r="E246" i="33"/>
  <c r="H245" i="33"/>
  <c r="G17" i="51"/>
  <c r="G16" i="53"/>
  <c r="F19" i="51"/>
  <c r="F18" i="53"/>
  <c r="R123" i="33"/>
  <c r="K125" i="33"/>
  <c r="K123" i="33"/>
  <c r="Q124" i="33"/>
  <c r="O173" i="33"/>
  <c r="E173" i="33" s="1"/>
  <c r="O171" i="33"/>
  <c r="O170" i="33" s="1"/>
  <c r="E174" i="33"/>
  <c r="E182" i="33"/>
  <c r="F245" i="33"/>
  <c r="E59" i="33"/>
  <c r="G18" i="53"/>
  <c r="G19" i="51"/>
  <c r="L143" i="33"/>
  <c r="F170" i="33"/>
  <c r="F181" i="33"/>
  <c r="E221" i="33"/>
  <c r="E257" i="33"/>
  <c r="E57" i="33"/>
  <c r="E66" i="33"/>
  <c r="F65" i="33"/>
  <c r="I20" i="51"/>
  <c r="I19" i="53"/>
  <c r="E136" i="33"/>
  <c r="I18" i="53"/>
  <c r="Q14" i="50"/>
  <c r="Q11" i="50" s="1"/>
  <c r="D34" i="50"/>
  <c r="R34" i="50" s="1"/>
  <c r="Q14" i="53"/>
  <c r="Q11" i="53" s="1"/>
  <c r="K11" i="50"/>
  <c r="P14" i="50"/>
  <c r="C106" i="50"/>
  <c r="R106" i="50"/>
  <c r="D43" i="53"/>
  <c r="C43" i="53"/>
  <c r="P39" i="53"/>
  <c r="P14" i="53" s="1"/>
  <c r="R54" i="53"/>
  <c r="H136" i="53"/>
  <c r="R137" i="53"/>
  <c r="R50" i="50"/>
  <c r="D124" i="50"/>
  <c r="I123" i="50"/>
  <c r="I122" i="50" s="1"/>
  <c r="I10" i="50" s="1"/>
  <c r="F15" i="50"/>
  <c r="F14" i="50" s="1"/>
  <c r="O77" i="50"/>
  <c r="C78" i="50"/>
  <c r="C103" i="50"/>
  <c r="C105" i="50"/>
  <c r="R105" i="50"/>
  <c r="N10" i="53"/>
  <c r="M14" i="53"/>
  <c r="H18" i="53"/>
  <c r="H19" i="51"/>
  <c r="L20" i="51"/>
  <c r="L19" i="53"/>
  <c r="O73" i="50"/>
  <c r="R73" i="50" s="1"/>
  <c r="D72" i="50"/>
  <c r="D142" i="50"/>
  <c r="R142" i="50" s="1"/>
  <c r="C109" i="53"/>
  <c r="R109" i="53"/>
  <c r="D30" i="50"/>
  <c r="R30" i="50" s="1"/>
  <c r="C30" i="50"/>
  <c r="D81" i="53"/>
  <c r="I128" i="51"/>
  <c r="I127" i="51" s="1"/>
  <c r="D129" i="51"/>
  <c r="D80" i="50"/>
  <c r="C80" i="50"/>
  <c r="G35" i="53"/>
  <c r="D38" i="53"/>
  <c r="R38" i="53" s="1"/>
  <c r="L53" i="53"/>
  <c r="D57" i="53"/>
  <c r="R57" i="53" s="1"/>
  <c r="C107" i="53"/>
  <c r="R22" i="51"/>
  <c r="E14" i="53"/>
  <c r="R25" i="53"/>
  <c r="D114" i="53"/>
  <c r="C114" i="53"/>
  <c r="Q19" i="51"/>
  <c r="D53" i="50"/>
  <c r="R53" i="50" s="1"/>
  <c r="L49" i="50"/>
  <c r="L14" i="50" s="1"/>
  <c r="C138" i="53"/>
  <c r="E135" i="53"/>
  <c r="E126" i="53" s="1"/>
  <c r="D138" i="53"/>
  <c r="D135" i="53" s="1"/>
  <c r="M19" i="51"/>
  <c r="M18" i="53"/>
  <c r="F20" i="51"/>
  <c r="F19" i="53"/>
  <c r="C77" i="53"/>
  <c r="C76" i="53" s="1"/>
  <c r="O76" i="53"/>
  <c r="R76" i="53" s="1"/>
  <c r="M14" i="50"/>
  <c r="C133" i="50"/>
  <c r="F132" i="50"/>
  <c r="C107" i="51"/>
  <c r="D54" i="51"/>
  <c r="R54" i="51" s="1"/>
  <c r="C138" i="51"/>
  <c r="H136" i="51"/>
  <c r="G31" i="50"/>
  <c r="R82" i="53"/>
  <c r="D146" i="53"/>
  <c r="R146" i="53" s="1"/>
  <c r="I11" i="51"/>
  <c r="R57" i="51"/>
  <c r="R110" i="51"/>
  <c r="N15" i="51"/>
  <c r="H39" i="53"/>
  <c r="AC16" i="51"/>
  <c r="D82" i="51"/>
  <c r="C82" i="51"/>
  <c r="O81" i="51"/>
  <c r="C108" i="51"/>
  <c r="L136" i="51"/>
  <c r="C137" i="51"/>
  <c r="Q15" i="51"/>
  <c r="Q12" i="51" s="1"/>
  <c r="D35" i="51"/>
  <c r="R35" i="51" s="1"/>
  <c r="C35" i="51"/>
  <c r="G16" i="51"/>
  <c r="G15" i="51" s="1"/>
  <c r="D42" i="51"/>
  <c r="R42" i="51" s="1"/>
  <c r="C42" i="51"/>
  <c r="E15" i="51"/>
  <c r="D47" i="51"/>
  <c r="R47" i="51" s="1"/>
  <c r="C47" i="51"/>
  <c r="H40" i="51"/>
  <c r="C108" i="53"/>
  <c r="C110" i="53"/>
  <c r="G136" i="53"/>
  <c r="C137" i="53"/>
  <c r="D127" i="53"/>
  <c r="R128" i="53"/>
  <c r="C82" i="53"/>
  <c r="R76" i="51"/>
  <c r="D91" i="51"/>
  <c r="R91" i="51" s="1"/>
  <c r="R79" i="51"/>
  <c r="C22" i="51"/>
  <c r="C41" i="51"/>
  <c r="C84" i="51"/>
  <c r="D39" i="51"/>
  <c r="D41" i="51"/>
  <c r="AA12" i="34" l="1"/>
  <c r="T122" i="33"/>
  <c r="T121" i="33" s="1"/>
  <c r="E10" i="50"/>
  <c r="N10" i="34"/>
  <c r="Q208" i="33"/>
  <c r="P121" i="33"/>
  <c r="J208" i="33"/>
  <c r="V10" i="34"/>
  <c r="E209" i="33"/>
  <c r="I10" i="53"/>
  <c r="L121" i="33"/>
  <c r="D208" i="33"/>
  <c r="J24" i="5"/>
  <c r="E218" i="33"/>
  <c r="E236" i="33"/>
  <c r="T208" i="33"/>
  <c r="J12" i="51"/>
  <c r="E80" i="34"/>
  <c r="AG82" i="34"/>
  <c r="F136" i="34"/>
  <c r="AG73" i="34"/>
  <c r="O13" i="34"/>
  <c r="E20" i="34"/>
  <c r="T10" i="34"/>
  <c r="P208" i="33"/>
  <c r="I11" i="53"/>
  <c r="F209" i="5"/>
  <c r="U10" i="34"/>
  <c r="M10" i="34"/>
  <c r="C53" i="53"/>
  <c r="E67" i="33"/>
  <c r="P12" i="51"/>
  <c r="C23" i="34"/>
  <c r="AG31" i="34"/>
  <c r="W19" i="51"/>
  <c r="M11" i="51"/>
  <c r="L15" i="51"/>
  <c r="L11" i="51" s="1"/>
  <c r="H208" i="33"/>
  <c r="E190" i="33"/>
  <c r="C22" i="34"/>
  <c r="C20" i="34" s="1"/>
  <c r="C19" i="34"/>
  <c r="C17" i="34" s="1"/>
  <c r="F10" i="34"/>
  <c r="E181" i="33"/>
  <c r="C149" i="34"/>
  <c r="I12" i="51"/>
  <c r="C225" i="34"/>
  <c r="E161" i="33"/>
  <c r="E254" i="33"/>
  <c r="J19" i="33"/>
  <c r="R122" i="33"/>
  <c r="R121" i="33" s="1"/>
  <c r="C160" i="34"/>
  <c r="N19" i="33"/>
  <c r="H15" i="51"/>
  <c r="C170" i="34"/>
  <c r="N11" i="50"/>
  <c r="E158" i="34"/>
  <c r="E136" i="34" s="1"/>
  <c r="J30" i="5"/>
  <c r="S208" i="33"/>
  <c r="E18" i="33"/>
  <c r="E12" i="33" s="1"/>
  <c r="AG34" i="34"/>
  <c r="R19" i="33"/>
  <c r="Q19" i="33"/>
  <c r="F11" i="51"/>
  <c r="F12" i="51"/>
  <c r="S122" i="33"/>
  <c r="I208" i="33"/>
  <c r="P19" i="33"/>
  <c r="S19" i="33"/>
  <c r="AJ63" i="34"/>
  <c r="E199" i="33"/>
  <c r="E124" i="33"/>
  <c r="J10" i="33"/>
  <c r="E101" i="33"/>
  <c r="M19" i="33"/>
  <c r="J121" i="33"/>
  <c r="L19" i="33"/>
  <c r="R13" i="34"/>
  <c r="O80" i="53"/>
  <c r="C143" i="34"/>
  <c r="E65" i="33"/>
  <c r="I19" i="33"/>
  <c r="F10" i="53"/>
  <c r="L208" i="33"/>
  <c r="R63" i="34"/>
  <c r="Q122" i="33"/>
  <c r="Q121" i="33" s="1"/>
  <c r="E92" i="33"/>
  <c r="C99" i="34"/>
  <c r="C97" i="34" s="1"/>
  <c r="C122" i="33"/>
  <c r="J11" i="50"/>
  <c r="J10" i="50"/>
  <c r="E74" i="33"/>
  <c r="F11" i="53"/>
  <c r="C140" i="34"/>
  <c r="R135" i="53"/>
  <c r="C18" i="53"/>
  <c r="T41" i="53"/>
  <c r="C176" i="34"/>
  <c r="R10" i="34"/>
  <c r="T19" i="33"/>
  <c r="G19" i="33"/>
  <c r="D87" i="50"/>
  <c r="R87" i="50" s="1"/>
  <c r="D49" i="50"/>
  <c r="R49" i="50" s="1"/>
  <c r="E245" i="33"/>
  <c r="E53" i="34"/>
  <c r="AI54" i="34"/>
  <c r="C54" i="34"/>
  <c r="C53" i="34" s="1"/>
  <c r="C64" i="34"/>
  <c r="E134" i="33"/>
  <c r="I121" i="33"/>
  <c r="E44" i="34"/>
  <c r="J136" i="34"/>
  <c r="AG28" i="34"/>
  <c r="C28" i="34"/>
  <c r="C26" i="34" s="1"/>
  <c r="C39" i="53"/>
  <c r="C14" i="53" s="1"/>
  <c r="AG49" i="34"/>
  <c r="R208" i="33"/>
  <c r="S121" i="33"/>
  <c r="E83" i="33"/>
  <c r="E64" i="34"/>
  <c r="E63" i="34" s="1"/>
  <c r="C49" i="34"/>
  <c r="C47" i="34" s="1"/>
  <c r="C208" i="33"/>
  <c r="N121" i="33"/>
  <c r="M208" i="33"/>
  <c r="E125" i="33"/>
  <c r="I11" i="50"/>
  <c r="H19" i="33"/>
  <c r="K122" i="33"/>
  <c r="K121" i="33" s="1"/>
  <c r="E47" i="33"/>
  <c r="O10" i="34"/>
  <c r="E56" i="33"/>
  <c r="F232" i="5"/>
  <c r="D232" i="5" s="1"/>
  <c r="F226" i="5"/>
  <c r="D226" i="5" s="1"/>
  <c r="F116" i="5"/>
  <c r="D116" i="5" s="1"/>
  <c r="J82" i="5"/>
  <c r="F140" i="5"/>
  <c r="D140" i="5" s="1"/>
  <c r="F146" i="5"/>
  <c r="D146" i="5" s="1"/>
  <c r="E144" i="33"/>
  <c r="J172" i="5"/>
  <c r="F44" i="5"/>
  <c r="F152" i="5"/>
  <c r="F185" i="5"/>
  <c r="D185" i="5" s="1"/>
  <c r="F24" i="5"/>
  <c r="D24" i="5" s="1"/>
  <c r="F18" i="5"/>
  <c r="D18" i="5" s="1"/>
  <c r="F203" i="5"/>
  <c r="D203" i="5" s="1"/>
  <c r="J125" i="5"/>
  <c r="F107" i="5"/>
  <c r="D107" i="5" s="1"/>
  <c r="J206" i="5"/>
  <c r="F149" i="5"/>
  <c r="D149" i="5" s="1"/>
  <c r="F163" i="5"/>
  <c r="D163" i="5" s="1"/>
  <c r="F98" i="5"/>
  <c r="D98" i="5" s="1"/>
  <c r="F30" i="5"/>
  <c r="D30" i="5" s="1"/>
  <c r="J85" i="5"/>
  <c r="J120" i="5"/>
  <c r="F131" i="5"/>
  <c r="D131" i="5" s="1"/>
  <c r="F85" i="5"/>
  <c r="D85" i="5" s="1"/>
  <c r="J212" i="5"/>
  <c r="J39" i="5"/>
  <c r="F199" i="5"/>
  <c r="D199" i="5" s="1"/>
  <c r="F206" i="5"/>
  <c r="D206" i="5" s="1"/>
  <c r="F67" i="5"/>
  <c r="D67" i="5" s="1"/>
  <c r="F103" i="5"/>
  <c r="D103" i="5" s="1"/>
  <c r="F159" i="5"/>
  <c r="D159" i="5" s="1"/>
  <c r="F71" i="5"/>
  <c r="D71" i="5" s="1"/>
  <c r="J226" i="5"/>
  <c r="F223" i="5"/>
  <c r="D223" i="5" s="1"/>
  <c r="J232" i="5"/>
  <c r="J44" i="5"/>
  <c r="J18" i="5"/>
  <c r="J190" i="5"/>
  <c r="J71" i="5"/>
  <c r="J63" i="5"/>
  <c r="J131" i="5"/>
  <c r="J79" i="5"/>
  <c r="F155" i="5"/>
  <c r="D155" i="5" s="1"/>
  <c r="D39" i="5"/>
  <c r="J152" i="5"/>
  <c r="F172" i="5"/>
  <c r="D172" i="5" s="1"/>
  <c r="F190" i="5"/>
  <c r="D190" i="5" s="1"/>
  <c r="J195" i="5"/>
  <c r="F48" i="5"/>
  <c r="D48" i="5" s="1"/>
  <c r="J159" i="5"/>
  <c r="D3" i="3"/>
  <c r="E3" i="3" s="1"/>
  <c r="F143" i="5"/>
  <c r="D143" i="5" s="1"/>
  <c r="L9" i="5"/>
  <c r="F195" i="5"/>
  <c r="D195" i="5" s="1"/>
  <c r="F75" i="5"/>
  <c r="D75" i="5" s="1"/>
  <c r="J107" i="5"/>
  <c r="J223" i="5"/>
  <c r="J143" i="5"/>
  <c r="F35" i="5"/>
  <c r="D35" i="5" s="1"/>
  <c r="J93" i="5"/>
  <c r="F79" i="5"/>
  <c r="D79" i="5" s="1"/>
  <c r="F181" i="5"/>
  <c r="D181" i="5" s="1"/>
  <c r="F59" i="5"/>
  <c r="D59" i="5" s="1"/>
  <c r="E135" i="33"/>
  <c r="F63" i="5"/>
  <c r="D63" i="5" s="1"/>
  <c r="F212" i="5"/>
  <c r="D212" i="5" s="1"/>
  <c r="J67" i="5"/>
  <c r="J219" i="5"/>
  <c r="J203" i="5"/>
  <c r="J229" i="5"/>
  <c r="F120" i="5"/>
  <c r="D120" i="5" s="1"/>
  <c r="D152" i="5"/>
  <c r="E153" i="33"/>
  <c r="J135" i="5"/>
  <c r="J116" i="5"/>
  <c r="J98" i="5"/>
  <c r="J146" i="5"/>
  <c r="J149" i="5"/>
  <c r="J10" i="5"/>
  <c r="J110" i="5"/>
  <c r="I9" i="5"/>
  <c r="J48" i="5"/>
  <c r="E152" i="33"/>
  <c r="O123" i="33"/>
  <c r="O122" i="33" s="1"/>
  <c r="O121" i="33" s="1"/>
  <c r="O11" i="33"/>
  <c r="C136" i="51"/>
  <c r="W136" i="51" s="1"/>
  <c r="J199" i="5"/>
  <c r="J155" i="5"/>
  <c r="F8" i="4"/>
  <c r="F177" i="5"/>
  <c r="D177" i="5" s="1"/>
  <c r="F135" i="5"/>
  <c r="D135" i="5" s="1"/>
  <c r="F88" i="5"/>
  <c r="D88" i="5" s="1"/>
  <c r="W104" i="50"/>
  <c r="F229" i="5"/>
  <c r="D229" i="5" s="1"/>
  <c r="J185" i="5"/>
  <c r="Q104" i="50"/>
  <c r="R104" i="50" s="1"/>
  <c r="J54" i="5"/>
  <c r="J177" i="5"/>
  <c r="N9" i="5"/>
  <c r="E21" i="33"/>
  <c r="D26" i="4"/>
  <c r="D8" i="4" s="1"/>
  <c r="E171" i="33"/>
  <c r="J215" i="5"/>
  <c r="C7" i="3"/>
  <c r="C132" i="50"/>
  <c r="W132" i="50" s="1"/>
  <c r="J35" i="5"/>
  <c r="F167" i="5"/>
  <c r="D167" i="5" s="1"/>
  <c r="E170" i="33"/>
  <c r="J140" i="5"/>
  <c r="F219" i="5"/>
  <c r="D219" i="5" s="1"/>
  <c r="R136" i="51"/>
  <c r="O13" i="33"/>
  <c r="O10" i="33" s="1"/>
  <c r="D209" i="5"/>
  <c r="F125" i="5"/>
  <c r="D125" i="5" s="1"/>
  <c r="J59" i="5"/>
  <c r="J75" i="5"/>
  <c r="E14" i="33"/>
  <c r="J209" i="5"/>
  <c r="F110" i="5"/>
  <c r="D110" i="5" s="1"/>
  <c r="D44" i="5"/>
  <c r="E102" i="33"/>
  <c r="D215" i="5"/>
  <c r="M9" i="5"/>
  <c r="C136" i="53"/>
  <c r="W136" i="53" s="1"/>
  <c r="K19" i="33"/>
  <c r="J163" i="5"/>
  <c r="J181" i="5"/>
  <c r="E48" i="33"/>
  <c r="G9" i="5"/>
  <c r="F10" i="5"/>
  <c r="D10" i="5" s="1"/>
  <c r="F93" i="5"/>
  <c r="D93" i="5" s="1"/>
  <c r="W18" i="53"/>
  <c r="AC18" i="53"/>
  <c r="Q18" i="53"/>
  <c r="R18" i="53" s="1"/>
  <c r="P11" i="53"/>
  <c r="P10" i="53"/>
  <c r="AI42" i="34"/>
  <c r="E41" i="34"/>
  <c r="C42" i="34"/>
  <c r="C41" i="34" s="1"/>
  <c r="AC107" i="51"/>
  <c r="W107" i="51"/>
  <c r="Q107" i="51"/>
  <c r="R107" i="51" s="1"/>
  <c r="R114" i="53"/>
  <c r="D91" i="53"/>
  <c r="R91" i="53" s="1"/>
  <c r="C77" i="50"/>
  <c r="C76" i="50" s="1"/>
  <c r="O76" i="50"/>
  <c r="L14" i="53"/>
  <c r="E30" i="33"/>
  <c r="Q10" i="33"/>
  <c r="AI36" i="34"/>
  <c r="E35" i="34"/>
  <c r="J88" i="5"/>
  <c r="D81" i="51"/>
  <c r="R82" i="51"/>
  <c r="W80" i="53"/>
  <c r="AC80" i="53"/>
  <c r="E11" i="51"/>
  <c r="E12" i="51"/>
  <c r="D35" i="53"/>
  <c r="R35" i="53" s="1"/>
  <c r="G15" i="53"/>
  <c r="G14" i="53" s="1"/>
  <c r="C35" i="53"/>
  <c r="F10" i="50"/>
  <c r="F11" i="50"/>
  <c r="C49" i="50"/>
  <c r="R19" i="51"/>
  <c r="E29" i="33"/>
  <c r="F82" i="5"/>
  <c r="D82" i="5" s="1"/>
  <c r="AC134" i="50"/>
  <c r="W134" i="50"/>
  <c r="G122" i="33"/>
  <c r="G121" i="33" s="1"/>
  <c r="H35" i="50"/>
  <c r="C35" i="50" s="1"/>
  <c r="D43" i="50"/>
  <c r="C43" i="50"/>
  <c r="F19" i="33"/>
  <c r="E20" i="33"/>
  <c r="C36" i="34"/>
  <c r="C35" i="34" s="1"/>
  <c r="F54" i="5"/>
  <c r="D54" i="5" s="1"/>
  <c r="C40" i="51"/>
  <c r="P11" i="50"/>
  <c r="P10" i="50"/>
  <c r="AC133" i="50"/>
  <c r="W133" i="50"/>
  <c r="W138" i="53"/>
  <c r="AC138" i="53"/>
  <c r="E11" i="53"/>
  <c r="E10" i="53"/>
  <c r="C52" i="34"/>
  <c r="C50" i="34" s="1"/>
  <c r="AG52" i="34"/>
  <c r="E50" i="34"/>
  <c r="J167" i="5"/>
  <c r="AI33" i="34"/>
  <c r="E32" i="34"/>
  <c r="C33" i="34"/>
  <c r="C32" i="34" s="1"/>
  <c r="R41" i="51"/>
  <c r="D40" i="51"/>
  <c r="R40" i="51" s="1"/>
  <c r="D126" i="53"/>
  <c r="R126" i="53" s="1"/>
  <c r="R127" i="53"/>
  <c r="M11" i="50"/>
  <c r="M10" i="50"/>
  <c r="H14" i="53"/>
  <c r="R80" i="50"/>
  <c r="D77" i="50"/>
  <c r="M11" i="53"/>
  <c r="M10" i="53"/>
  <c r="M122" i="33"/>
  <c r="M121" i="33" s="1"/>
  <c r="R39" i="51"/>
  <c r="T41" i="51"/>
  <c r="H12" i="51"/>
  <c r="H11" i="51"/>
  <c r="AC137" i="51"/>
  <c r="W137" i="51"/>
  <c r="L10" i="50"/>
  <c r="L11" i="50"/>
  <c r="K10" i="33"/>
  <c r="N12" i="51"/>
  <c r="N11" i="51"/>
  <c r="R132" i="50"/>
  <c r="D53" i="53"/>
  <c r="R53" i="53" s="1"/>
  <c r="O19" i="33"/>
  <c r="AJ136" i="34"/>
  <c r="AJ133" i="34" s="1"/>
  <c r="F121" i="33"/>
  <c r="Q108" i="51"/>
  <c r="R108" i="51" s="1"/>
  <c r="AC108" i="51"/>
  <c r="W108" i="51"/>
  <c r="E227" i="33"/>
  <c r="F208" i="33"/>
  <c r="T37" i="50"/>
  <c r="C159" i="34"/>
  <c r="C158" i="34" s="1"/>
  <c r="C136" i="34" s="1"/>
  <c r="J103" i="5"/>
  <c r="E12" i="34"/>
  <c r="K9" i="5"/>
  <c r="AC107" i="53"/>
  <c r="Q107" i="53"/>
  <c r="R107" i="53" s="1"/>
  <c r="W107" i="53"/>
  <c r="D128" i="51"/>
  <c r="R129" i="51"/>
  <c r="E26" i="33"/>
  <c r="E17" i="33"/>
  <c r="E9" i="5"/>
  <c r="AC137" i="53"/>
  <c r="W137" i="53"/>
  <c r="R136" i="53"/>
  <c r="C81" i="51"/>
  <c r="C80" i="51" s="1"/>
  <c r="O80" i="51"/>
  <c r="C19" i="53"/>
  <c r="Q103" i="50"/>
  <c r="AC103" i="50"/>
  <c r="W103" i="50"/>
  <c r="E38" i="33"/>
  <c r="C14" i="34"/>
  <c r="E11" i="34"/>
  <c r="H9" i="5"/>
  <c r="D5" i="3" s="1"/>
  <c r="E5" i="3" s="1"/>
  <c r="O27" i="51"/>
  <c r="O26" i="53"/>
  <c r="O22" i="50"/>
  <c r="G12" i="51"/>
  <c r="G11" i="51"/>
  <c r="C31" i="50"/>
  <c r="G15" i="50"/>
  <c r="G14" i="50" s="1"/>
  <c r="D31" i="50"/>
  <c r="R31" i="50" s="1"/>
  <c r="AC138" i="51"/>
  <c r="W138" i="51"/>
  <c r="R81" i="53"/>
  <c r="C73" i="50"/>
  <c r="C72" i="50" s="1"/>
  <c r="O72" i="50"/>
  <c r="R72" i="50" s="1"/>
  <c r="D123" i="50"/>
  <c r="R124" i="50"/>
  <c r="R43" i="53"/>
  <c r="D39" i="53"/>
  <c r="R39" i="53" s="1"/>
  <c r="E143" i="33"/>
  <c r="AI30" i="34"/>
  <c r="E29" i="34"/>
  <c r="C30" i="34"/>
  <c r="C29" i="34" s="1"/>
  <c r="AC108" i="53"/>
  <c r="W108" i="53"/>
  <c r="Q108" i="53"/>
  <c r="R108" i="53" s="1"/>
  <c r="C12" i="34" l="1"/>
  <c r="C63" i="34"/>
  <c r="L12" i="51"/>
  <c r="E13" i="34"/>
  <c r="E16" i="33"/>
  <c r="C16" i="53"/>
  <c r="C17" i="53"/>
  <c r="D80" i="53"/>
  <c r="R80" i="53" s="1"/>
  <c r="AG12" i="34"/>
  <c r="E208" i="33"/>
  <c r="C14" i="50"/>
  <c r="E123" i="33"/>
  <c r="E122" i="33" s="1"/>
  <c r="E121" i="33" s="1"/>
  <c r="AC136" i="51"/>
  <c r="C127" i="51"/>
  <c r="B158" i="51" s="1"/>
  <c r="B159" i="51" s="1"/>
  <c r="AC136" i="53"/>
  <c r="J9" i="5"/>
  <c r="D7" i="3" s="1"/>
  <c r="E7" i="3" s="1"/>
  <c r="C122" i="50"/>
  <c r="B152" i="50" s="1"/>
  <c r="B153" i="50" s="1"/>
  <c r="AC132" i="50"/>
  <c r="W13" i="51"/>
  <c r="E13" i="33"/>
  <c r="E10" i="33" s="1"/>
  <c r="B6" i="33" s="1"/>
  <c r="W12" i="50"/>
  <c r="AJ14" i="34"/>
  <c r="AK14" i="34" s="1"/>
  <c r="AC12" i="50"/>
  <c r="D9" i="5"/>
  <c r="C126" i="53"/>
  <c r="AC126" i="53" s="1"/>
  <c r="C13" i="34"/>
  <c r="AI11" i="34"/>
  <c r="AI9" i="34" s="1"/>
  <c r="AJ13" i="34"/>
  <c r="Q12" i="50"/>
  <c r="R12" i="50" s="1"/>
  <c r="R103" i="50"/>
  <c r="R81" i="51"/>
  <c r="D80" i="51"/>
  <c r="R80" i="51" s="1"/>
  <c r="R43" i="50"/>
  <c r="D35" i="50"/>
  <c r="R35" i="50" s="1"/>
  <c r="AC76" i="50"/>
  <c r="W76" i="50"/>
  <c r="W12" i="53"/>
  <c r="D76" i="50"/>
  <c r="R76" i="50" s="1"/>
  <c r="R77" i="50"/>
  <c r="H14" i="50"/>
  <c r="F9" i="5"/>
  <c r="C18" i="51"/>
  <c r="C17" i="51"/>
  <c r="C15" i="51"/>
  <c r="G10" i="50"/>
  <c r="G11" i="50"/>
  <c r="D22" i="50"/>
  <c r="O16" i="50"/>
  <c r="O15" i="50" s="1"/>
  <c r="O14" i="50" s="1"/>
  <c r="E10" i="34"/>
  <c r="W19" i="53"/>
  <c r="AC19" i="53"/>
  <c r="Q19" i="53"/>
  <c r="R19" i="53" s="1"/>
  <c r="H11" i="53"/>
  <c r="H10" i="53"/>
  <c r="AC16" i="53"/>
  <c r="AC12" i="53" s="1"/>
  <c r="Q16" i="53"/>
  <c r="Q17" i="53"/>
  <c r="R17" i="53" s="1"/>
  <c r="AC17" i="53"/>
  <c r="E19" i="33"/>
  <c r="G10" i="53"/>
  <c r="G11" i="53"/>
  <c r="C11" i="34"/>
  <c r="C10" i="34" s="1"/>
  <c r="R128" i="51"/>
  <c r="D127" i="51"/>
  <c r="R127" i="51" s="1"/>
  <c r="O20" i="53"/>
  <c r="O15" i="53" s="1"/>
  <c r="O14" i="53" s="1"/>
  <c r="D26" i="53"/>
  <c r="D27" i="51"/>
  <c r="O16" i="51"/>
  <c r="O15" i="51" s="1"/>
  <c r="E11" i="33"/>
  <c r="E6" i="33" s="1"/>
  <c r="R123" i="50"/>
  <c r="D122" i="50"/>
  <c r="R122" i="50" s="1"/>
  <c r="AC80" i="51"/>
  <c r="W80" i="51"/>
  <c r="C20" i="51"/>
  <c r="AC122" i="50"/>
  <c r="W122" i="50"/>
  <c r="L10" i="53"/>
  <c r="L11" i="53"/>
  <c r="W127" i="51" l="1"/>
  <c r="C11" i="50"/>
  <c r="C10" i="50"/>
  <c r="AC127" i="51"/>
  <c r="O9" i="5"/>
  <c r="B156" i="53"/>
  <c r="B157" i="53" s="1"/>
  <c r="C11" i="53"/>
  <c r="C10" i="53"/>
  <c r="W126" i="53"/>
  <c r="B7" i="34"/>
  <c r="AC17" i="51"/>
  <c r="AC13" i="51" s="1"/>
  <c r="Q17" i="51"/>
  <c r="AC18" i="51"/>
  <c r="Q18" i="51"/>
  <c r="R18" i="51" s="1"/>
  <c r="O10" i="53"/>
  <c r="O11" i="53"/>
  <c r="O12" i="51"/>
  <c r="O11" i="51"/>
  <c r="Q12" i="53"/>
  <c r="R12" i="53" s="1"/>
  <c r="R16" i="53"/>
  <c r="Q20" i="51"/>
  <c r="R20" i="51" s="1"/>
  <c r="AC20" i="51"/>
  <c r="W20" i="51"/>
  <c r="R27" i="51"/>
  <c r="D21" i="51"/>
  <c r="D16" i="51"/>
  <c r="R22" i="50"/>
  <c r="D16" i="50"/>
  <c r="D15" i="50" s="1"/>
  <c r="R26" i="53"/>
  <c r="D20" i="53"/>
  <c r="D15" i="53" s="1"/>
  <c r="O10" i="50"/>
  <c r="O11" i="50"/>
  <c r="H10" i="50"/>
  <c r="H11" i="50"/>
  <c r="C12" i="51"/>
  <c r="C11" i="51"/>
  <c r="D14" i="50" l="1"/>
  <c r="R15" i="50"/>
  <c r="Q13" i="51"/>
  <c r="R13" i="51" s="1"/>
  <c r="R17" i="51"/>
  <c r="D14" i="53"/>
  <c r="R15" i="53"/>
  <c r="D15" i="51"/>
  <c r="R16" i="51"/>
  <c r="D11" i="53" l="1"/>
  <c r="R14" i="53"/>
  <c r="R15" i="51"/>
  <c r="D12" i="51"/>
  <c r="D11" i="50"/>
  <c r="R14" i="50"/>
  <c r="D7" i="51" l="1"/>
  <c r="R12" i="51"/>
  <c r="D6" i="50"/>
  <c r="R11" i="50"/>
  <c r="R11" i="53"/>
  <c r="D6" i="5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I153" authorId="0" shapeId="0" xr:uid="{00000000-0006-0000-0900-000001000000}">
      <text>
        <r>
          <rPr>
            <b/>
            <sz val="9"/>
            <rFont val="Tahoma"/>
            <family val="2"/>
          </rPr>
          <t>Admin:</t>
        </r>
        <r>
          <rPr>
            <sz val="9"/>
            <rFont val="Tahoma"/>
            <family val="2"/>
          </rPr>
          <t xml:space="preserve">
Chuyển nhiệm vụ từ Sở Thông tin cũ sang CA tỉnh về an toàn thông tin mạng, số tiền 1,950 trđ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<sst xmlns="http://schemas.openxmlformats.org/spreadsheetml/2006/main" count="2122" uniqueCount="806">
  <si>
    <t>STT</t>
  </si>
  <si>
    <t>Tổng số</t>
  </si>
  <si>
    <t>B</t>
  </si>
  <si>
    <t>Phường Phan Đình Phùng</t>
  </si>
  <si>
    <t>Phường Linh Sơn</t>
  </si>
  <si>
    <t>Phường Tích Lương</t>
  </si>
  <si>
    <t>Phường Gia Sàng</t>
  </si>
  <si>
    <t>Phường Quyết Thắng</t>
  </si>
  <si>
    <t>Phường Quan Triều</t>
  </si>
  <si>
    <t>Xã Tân Cương</t>
  </si>
  <si>
    <t>Xã Đại Phúc</t>
  </si>
  <si>
    <t>Xã Đại Từ</t>
  </si>
  <si>
    <t>Xã Đức Lương</t>
  </si>
  <si>
    <t>Xã Phú Thịnh</t>
  </si>
  <si>
    <t>Xã La Bằng</t>
  </si>
  <si>
    <t>Xã Phú Lạc</t>
  </si>
  <si>
    <t>Xã An Khánh</t>
  </si>
  <si>
    <t>Xã Quân Chu</t>
  </si>
  <si>
    <t>Xã Phú Xuyên</t>
  </si>
  <si>
    <t>Phường Phổ Yên</t>
  </si>
  <si>
    <t>Phường Vạn Xuân</t>
  </si>
  <si>
    <t>Phường Trung Thành</t>
  </si>
  <si>
    <t>Phường Phúc Thuận</t>
  </si>
  <si>
    <t>Xã Thành Công</t>
  </si>
  <si>
    <t>Xã Phú Bình</t>
  </si>
  <si>
    <t>Xã Tân Thành</t>
  </si>
  <si>
    <t>Xã Điềm Thuỵ</t>
  </si>
  <si>
    <t>Xã Kha Sơn</t>
  </si>
  <si>
    <t>Xã Tân Khánh</t>
  </si>
  <si>
    <t>Xã Đồng Hỷ</t>
  </si>
  <si>
    <t>Xã Quang Sơn</t>
  </si>
  <si>
    <t>Xã Trại Cau</t>
  </si>
  <si>
    <t>Xã Nam Hoà</t>
  </si>
  <si>
    <t>Xã Văn Hán</t>
  </si>
  <si>
    <t>Xã Văn Lăng</t>
  </si>
  <si>
    <t>Phường Sông Công</t>
  </si>
  <si>
    <t>Phường Bá Xuyên</t>
  </si>
  <si>
    <t>Phường Bách Quang</t>
  </si>
  <si>
    <t>Xã Phú Lương</t>
  </si>
  <si>
    <t>Xã Vô Tranh</t>
  </si>
  <si>
    <t>Xã Yên Trạch</t>
  </si>
  <si>
    <t>Xã Hợp Thành</t>
  </si>
  <si>
    <t>Xã Định Hoá</t>
  </si>
  <si>
    <t>Xã Bình Yên</t>
  </si>
  <si>
    <t>Xã Trung Hội</t>
  </si>
  <si>
    <t>Xã Phượng Tiến</t>
  </si>
  <si>
    <t>Xã Phú Đình</t>
  </si>
  <si>
    <t>Xã Bình Thành</t>
  </si>
  <si>
    <t>Xã Kim Phượng</t>
  </si>
  <si>
    <t>Xã Lam Vỹ</t>
  </si>
  <si>
    <t>Xã Võ Nhai</t>
  </si>
  <si>
    <t>Xã Dân Tiến</t>
  </si>
  <si>
    <t>Xã Nghinh Tường</t>
  </si>
  <si>
    <t>Xã Thần Sa</t>
  </si>
  <si>
    <t>Xã La Hiên</t>
  </si>
  <si>
    <t>Xã Tràng Xá</t>
  </si>
  <si>
    <t>Xã Sảng Mộc</t>
  </si>
  <si>
    <t>Xã Vạn Phú</t>
  </si>
  <si>
    <t>ĐVT: Triệu đồng</t>
  </si>
  <si>
    <t xml:space="preserve">TỔNG THU NSNN TRÊN ĐỊA BÀN </t>
  </si>
  <si>
    <t>Bổ sung
 mục tiêu</t>
  </si>
  <si>
    <t>Tổng chi ngân sách cấp xã</t>
  </si>
  <si>
    <t>Trong đó</t>
  </si>
  <si>
    <t>Chi từ 
nguồn thu tiền sử dụng đất</t>
  </si>
  <si>
    <t>Chi sự nghiệp giáo dục</t>
  </si>
  <si>
    <t>Dự phòng ngân sách</t>
  </si>
  <si>
    <t>Thu ngân sách địa phương</t>
  </si>
  <si>
    <t xml:space="preserve">Tổng số </t>
  </si>
  <si>
    <t>Thu NSĐP 
hưởng theo phân cấp</t>
  </si>
  <si>
    <t>Bổ sung từ ngân sách cấp tỉnh</t>
  </si>
  <si>
    <t>Tổng</t>
  </si>
  <si>
    <t>Thu chuyển 
nguồn CCTL</t>
  </si>
  <si>
    <t>Bổ sung
 cân đối</t>
  </si>
  <si>
    <t>Chi chuyển nguồn CCTL</t>
  </si>
  <si>
    <t>Địa phương</t>
  </si>
  <si>
    <t>Phụ lục II</t>
  </si>
  <si>
    <t>SỐ BỔ SUNG TỪ NGÂN SÁCH CẤP TỈNH CHO NGÂN SÁCH XÃ, PHƯỜNG NĂM 2025</t>
  </si>
  <si>
    <t>Nội dung</t>
  </si>
  <si>
    <t>Chênh lệch</t>
  </si>
  <si>
    <t>Dự toán
 năm 2025</t>
  </si>
  <si>
    <t>Dự toán 
năm 2025 sau sắp xếp</t>
  </si>
  <si>
    <t>Tổng thu ngân sách nhà nước
 trên địa bàn</t>
  </si>
  <si>
    <t>Thu NSĐP hưởng theo phân cấp</t>
  </si>
  <si>
    <t>Số bổ sung cân đối</t>
  </si>
  <si>
    <t>Số bổ sung có mục tiêu</t>
  </si>
  <si>
    <t>Số thu chuyển nguồn CCTL</t>
  </si>
  <si>
    <t>Tổng chi ngân sách địa phương</t>
  </si>
  <si>
    <t>Hoàng Văn Thụ</t>
  </si>
  <si>
    <t>Phan Đình Phùng</t>
  </si>
  <si>
    <t>Quang Trung</t>
  </si>
  <si>
    <t>Trưng Vương</t>
  </si>
  <si>
    <t>Đồng Quang</t>
  </si>
  <si>
    <t>Túc Duyên</t>
  </si>
  <si>
    <t>Tân Thịnh</t>
  </si>
  <si>
    <t>Chùa Hang</t>
  </si>
  <si>
    <t xml:space="preserve">Cao Ngạn </t>
  </si>
  <si>
    <t>Đồng Bẩm</t>
  </si>
  <si>
    <t>Linh Sơn</t>
  </si>
  <si>
    <t>Huống Thượng</t>
  </si>
  <si>
    <t>Phú Xá</t>
  </si>
  <si>
    <t>Trung Thành</t>
  </si>
  <si>
    <t>Tân Thành</t>
  </si>
  <si>
    <t>Tân Lập</t>
  </si>
  <si>
    <t>Tích Lương</t>
  </si>
  <si>
    <t>Hương Sơn</t>
  </si>
  <si>
    <t>Đồng Liên</t>
  </si>
  <si>
    <t>Cam Giá</t>
  </si>
  <si>
    <t>Gia Sàng</t>
  </si>
  <si>
    <t>Thịnh Đán</t>
  </si>
  <si>
    <t xml:space="preserve">Quyết Thắng </t>
  </si>
  <si>
    <t>Phúc Hà</t>
  </si>
  <si>
    <t>Tân Long</t>
  </si>
  <si>
    <t>Quan Triều</t>
  </si>
  <si>
    <t>Quang Vinh</t>
  </si>
  <si>
    <t>Sơn Cẩm</t>
  </si>
  <si>
    <t>Tân Cương</t>
  </si>
  <si>
    <t>Thịnh Đức</t>
  </si>
  <si>
    <t>Bình Sơn</t>
  </si>
  <si>
    <t>Phúc Xuân</t>
  </si>
  <si>
    <t>Phúc Trìu</t>
  </si>
  <si>
    <t>Phúc Tân</t>
  </si>
  <si>
    <t>Tân Thái</t>
  </si>
  <si>
    <t>TT Hùng Sơn</t>
  </si>
  <si>
    <t>Bình Thuận</t>
  </si>
  <si>
    <t>Khôi Kỳ</t>
  </si>
  <si>
    <t>Mỹ Yên</t>
  </si>
  <si>
    <t>Lục Ba</t>
  </si>
  <si>
    <t>Minh Tiến</t>
  </si>
  <si>
    <t>Đức Lương</t>
  </si>
  <si>
    <t>Phúc Lương</t>
  </si>
  <si>
    <t>Phú Thịnh</t>
  </si>
  <si>
    <t>Bản Ngoại</t>
  </si>
  <si>
    <t>Phú Cường</t>
  </si>
  <si>
    <t>La Bằng</t>
  </si>
  <si>
    <t>Hoàng Nông</t>
  </si>
  <si>
    <t>Tiên Hội</t>
  </si>
  <si>
    <t>Phú Lạc</t>
  </si>
  <si>
    <t>Phục Linh</t>
  </si>
  <si>
    <t>Tân Linh</t>
  </si>
  <si>
    <t>An Khánh</t>
  </si>
  <si>
    <t>Cù Vân</t>
  </si>
  <si>
    <t>Hà Thượng</t>
  </si>
  <si>
    <t>Quân Chu</t>
  </si>
  <si>
    <t>Cát Nê</t>
  </si>
  <si>
    <t>Vạn Phú</t>
  </si>
  <si>
    <t>Văn Yên</t>
  </si>
  <si>
    <t>Yên Lãng</t>
  </si>
  <si>
    <t>Phú Xuyên</t>
  </si>
  <si>
    <t>Hồng Tiến</t>
  </si>
  <si>
    <t>Bãi Bông</t>
  </si>
  <si>
    <t>Đắc Sơn</t>
  </si>
  <si>
    <t>Ba Hàng</t>
  </si>
  <si>
    <t>Nam Tiến</t>
  </si>
  <si>
    <t>Đồng Tiến</t>
  </si>
  <si>
    <t>Tân Hương</t>
  </si>
  <si>
    <t>Tiên Phong</t>
  </si>
  <si>
    <t>Đông Cao</t>
  </si>
  <si>
    <t>Tân Phú</t>
  </si>
  <si>
    <t>Thuận Thành</t>
  </si>
  <si>
    <t>Bắc Sơn</t>
  </si>
  <si>
    <t xml:space="preserve">Phúc Thuận </t>
  </si>
  <si>
    <t>Minh Đức</t>
  </si>
  <si>
    <t>Thành Công</t>
  </si>
  <si>
    <t>Vạn Phái</t>
  </si>
  <si>
    <t>Xuân Phương</t>
  </si>
  <si>
    <t>Úc Kỳ</t>
  </si>
  <si>
    <t>Nhã Lộng</t>
  </si>
  <si>
    <t>Bảo Lý</t>
  </si>
  <si>
    <t>Tân Hoà</t>
  </si>
  <si>
    <t>Tân Kim</t>
  </si>
  <si>
    <t>Điềm Thuỵ</t>
  </si>
  <si>
    <t>Hà Châu</t>
  </si>
  <si>
    <t>Nga My</t>
  </si>
  <si>
    <t>Thượng Đình</t>
  </si>
  <si>
    <t>Kha Sơn</t>
  </si>
  <si>
    <t>Thanh Ninh</t>
  </si>
  <si>
    <t>Dương Thành</t>
  </si>
  <si>
    <t>Tân Đức</t>
  </si>
  <si>
    <t>Lương Phú</t>
  </si>
  <si>
    <t>Tân Khánh</t>
  </si>
  <si>
    <t>Bàn Đạt</t>
  </si>
  <si>
    <t>Đào Xá</t>
  </si>
  <si>
    <t>Minh Lập</t>
  </si>
  <si>
    <t>Hoá Trung</t>
  </si>
  <si>
    <t>Sông Cầu</t>
  </si>
  <si>
    <t>Hoá Thượng</t>
  </si>
  <si>
    <t>Quang Sơn</t>
  </si>
  <si>
    <t>Trại Cau</t>
  </si>
  <si>
    <t>Hợp Tiến</t>
  </si>
  <si>
    <t>Nam Hoà</t>
  </si>
  <si>
    <t>Cây Thị</t>
  </si>
  <si>
    <t>Văn Hán</t>
  </si>
  <si>
    <t>Khe Mo</t>
  </si>
  <si>
    <t>Văn Lăng</t>
  </si>
  <si>
    <t>Hoà Bình</t>
  </si>
  <si>
    <t>Thắng Lợi</t>
  </si>
  <si>
    <t>Phố Cò</t>
  </si>
  <si>
    <t>Cải Can</t>
  </si>
  <si>
    <t>Mỏ Chè</t>
  </si>
  <si>
    <t>Châu Sơn</t>
  </si>
  <si>
    <t>Bá Xuyên</t>
  </si>
  <si>
    <t>Bách Quang</t>
  </si>
  <si>
    <t>Lương Sơn</t>
  </si>
  <si>
    <t>Tân Quang</t>
  </si>
  <si>
    <t>Yên Lạc</t>
  </si>
  <si>
    <t>Động Đạt</t>
  </si>
  <si>
    <t>Đu</t>
  </si>
  <si>
    <t>Giang Tiên</t>
  </si>
  <si>
    <t>Tức Tranh</t>
  </si>
  <si>
    <t>Cổ Lũng</t>
  </si>
  <si>
    <t>Vô Tranh</t>
  </si>
  <si>
    <t>Phú Đô</t>
  </si>
  <si>
    <t>Yên Ninh</t>
  </si>
  <si>
    <t>Yên ĐỔ</t>
  </si>
  <si>
    <t>Yên Trạch</t>
  </si>
  <si>
    <t>Hợp Thành</t>
  </si>
  <si>
    <t>Ôn Lương</t>
  </si>
  <si>
    <t>Phủ Lý</t>
  </si>
  <si>
    <t>Phúc Chu</t>
  </si>
  <si>
    <t>Bảo Linh</t>
  </si>
  <si>
    <t>Đồng Thịnh</t>
  </si>
  <si>
    <t>Chợ Chu</t>
  </si>
  <si>
    <t>Bình Yên</t>
  </si>
  <si>
    <t>Trung Lương</t>
  </si>
  <si>
    <t>Định Biên</t>
  </si>
  <si>
    <t>Thanh Định</t>
  </si>
  <si>
    <t>Trung Hội</t>
  </si>
  <si>
    <t>Phú Tiến</t>
  </si>
  <si>
    <t>Bộc Nhiêu</t>
  </si>
  <si>
    <t>Tân DƯơng</t>
  </si>
  <si>
    <t>Phượng Tiến</t>
  </si>
  <si>
    <t>Phú Đình</t>
  </si>
  <si>
    <t>Điềm Mặc</t>
  </si>
  <si>
    <t>Bình Thành</t>
  </si>
  <si>
    <t>Sơn Phú</t>
  </si>
  <si>
    <t>Kim Phượng</t>
  </si>
  <si>
    <t>Quy Kỳ</t>
  </si>
  <si>
    <t>Lam Vỹ</t>
  </si>
  <si>
    <t>Linh Thông</t>
  </si>
  <si>
    <t>Lâu Thượng</t>
  </si>
  <si>
    <t>Phú Thượng</t>
  </si>
  <si>
    <t>Đình Cả</t>
  </si>
  <si>
    <t>Dân Tiến</t>
  </si>
  <si>
    <t>Bình Long</t>
  </si>
  <si>
    <t>Phương Giao</t>
  </si>
  <si>
    <t>Nghinh Tường</t>
  </si>
  <si>
    <t>Vũ Chấn</t>
  </si>
  <si>
    <t>Thần Sa</t>
  </si>
  <si>
    <t>Thượng Nung</t>
  </si>
  <si>
    <t>La Hiên</t>
  </si>
  <si>
    <t>Cúc Đường</t>
  </si>
  <si>
    <t>Tràng Xá</t>
  </si>
  <si>
    <t>Liên Minh</t>
  </si>
  <si>
    <t>Bổ sung
 mục tiêu (nguyên trạng xã)</t>
  </si>
  <si>
    <t>Bổ sung từ ngân sách tỉnh</t>
  </si>
  <si>
    <t>Chi nguyên
 trạng xã</t>
  </si>
  <si>
    <t>TỔNG SỐ</t>
  </si>
  <si>
    <t>Tổng số (*)</t>
  </si>
  <si>
    <t>A</t>
  </si>
  <si>
    <t>I</t>
  </si>
  <si>
    <t>II</t>
  </si>
  <si>
    <t>Chi đầu tư khác</t>
  </si>
  <si>
    <t>Chi thường xuyên</t>
  </si>
  <si>
    <t>Chi sự nghiệp y tế, dân số và gia đình</t>
  </si>
  <si>
    <t>Chi sự nghiệp khoa học và công nghệ</t>
  </si>
  <si>
    <t>Chi sự nghiệp phát thanh truyền hình</t>
  </si>
  <si>
    <t>Chi đảm bảo xã hội</t>
  </si>
  <si>
    <t>Sự nghiệp kinh tế</t>
  </si>
  <si>
    <t>Chi quản lý hành chính</t>
  </si>
  <si>
    <t>Chi sự nghiệp bảo vệ môi trường</t>
  </si>
  <si>
    <t>Chi quốc phòng an ninh địa phương</t>
  </si>
  <si>
    <t>Chi khác của ngân sách</t>
  </si>
  <si>
    <t>III</t>
  </si>
  <si>
    <t>IV</t>
  </si>
  <si>
    <t>V</t>
  </si>
  <si>
    <t>VI</t>
  </si>
  <si>
    <t>C</t>
  </si>
  <si>
    <t>CẤP TỈNH</t>
  </si>
  <si>
    <t>-</t>
  </si>
  <si>
    <t>Chi tạo nguồn, điều chỉnh tiền lương</t>
  </si>
  <si>
    <t>Thái Nguyên</t>
  </si>
  <si>
    <t>5=6+7</t>
  </si>
  <si>
    <t>Chi đầu tư từ nguồn thu tiền sử dụng đất</t>
  </si>
  <si>
    <t>Vốn trong nước</t>
  </si>
  <si>
    <t>Vốn ngoài nước</t>
  </si>
  <si>
    <t>Tên đơn vị</t>
  </si>
  <si>
    <t>Biểu mẫu số 34</t>
  </si>
  <si>
    <t>Đơn vị: Triệu đồng</t>
  </si>
  <si>
    <t>TỔNG CHI NSĐP</t>
  </si>
  <si>
    <t>CHI NGÂN SÁCH CẤP TỈNH (HUYỆN, XÃ) THEO LĨNH VỰC</t>
  </si>
  <si>
    <t>Chi đầu tư phát triển (2)</t>
  </si>
  <si>
    <t>Chi đầu tư cho các dự án</t>
  </si>
  <si>
    <t>Chi giáo dục - đào tạo và dạy nghề</t>
  </si>
  <si>
    <t>Chi khoa học và công nghệ</t>
  </si>
  <si>
    <t>Chi quốc phòng</t>
  </si>
  <si>
    <t>Chi an ninh và trật tự an toàn xã hội</t>
  </si>
  <si>
    <t>Chi y tế, dân số và gia đình</t>
  </si>
  <si>
    <t>Chi văn hóa thông tin</t>
  </si>
  <si>
    <t>Chi phát thanh, truyền hình, thông tấn</t>
  </si>
  <si>
    <t>Chi thể dục thể thao</t>
  </si>
  <si>
    <t>Chi bảo vệ môi trường</t>
  </si>
  <si>
    <t>Chi các hoạt động kinh tế</t>
  </si>
  <si>
    <t>Chi hoạt động của cơ quan quản lý nhà nước, đảng, đoàn thể</t>
  </si>
  <si>
    <t>Chi bảo đảm xã hội</t>
  </si>
  <si>
    <t>Chi đầu tư và hỗ trợ vốn cho các doanh nghiệp cung cấp sản phẩm, dịch vụ công ích do Nhà nước đặt hàng, các tổ chức kinh tế,</t>
  </si>
  <si>
    <t>Chi đầu tư phát triển khác</t>
  </si>
  <si>
    <t>Chi hoạt động của cơ quan quản lý nhà nước, đảng, đoàn thể</t>
  </si>
  <si>
    <t>Chi thường xuyên khác</t>
  </si>
  <si>
    <t>Chi trả nợ lãi các khoản do chính quyền địa phương vay (3)</t>
  </si>
  <si>
    <t>Chi bổ sung quỹ dự trữ tài chính (3)</t>
  </si>
  <si>
    <t>CHI CHUYỂN NGUỒN SANG NĂM SAU</t>
  </si>
  <si>
    <t>DỰ TOÁN CHI NGÂN SÁCH CẤP TỈNH THEO LĨNH VỰC NĂM 2025</t>
  </si>
  <si>
    <t>Tên đơn vị (1)</t>
  </si>
  <si>
    <t>Tiết kiệm 10% 7 tháng cuối năm</t>
  </si>
  <si>
    <t>Chi sự nghiệp giáo dục đào tạo và dạy nghề</t>
  </si>
  <si>
    <t>Chi sự nghiệp văn hoá thông tin, thể dục thể thao</t>
  </si>
  <si>
    <t>Ghi chú</t>
  </si>
  <si>
    <t>(Dùng cho ngân sách các cấp chính quyền địa phương)</t>
  </si>
  <si>
    <t>KHỐI QUẢN LÝ NHÀ NƯỚC</t>
  </si>
  <si>
    <t>Văn phòng Đoàn Đại biểu 
Quốc hội - Hội đồng nhân dân</t>
  </si>
  <si>
    <t>Văn phòng Ủy ban nhân dân tỉnh</t>
  </si>
  <si>
    <t>Sở Nông nghiệp và Môi trường</t>
  </si>
  <si>
    <t>Sở Tư pháp</t>
  </si>
  <si>
    <t>Sở Công Thương</t>
  </si>
  <si>
    <t>Sở Khoa học và Công nghệ</t>
  </si>
  <si>
    <t>Sở Tài chính</t>
  </si>
  <si>
    <t>Sở Xây dựng</t>
  </si>
  <si>
    <t>Sở Giáo dục và Đào tạo</t>
  </si>
  <si>
    <t>Sở Y tế</t>
  </si>
  <si>
    <t>Sở Văn hoá, Thể thao và Du lịch</t>
  </si>
  <si>
    <t>Sở Nội vụ</t>
  </si>
  <si>
    <t>Thanh tra tỉnh</t>
  </si>
  <si>
    <t>Sở Dân tộc và Tôn giáo</t>
  </si>
  <si>
    <t>Ban Quản lý các khu công nghiệp</t>
  </si>
  <si>
    <t>BQL Vườn quốc gia Ba Bể</t>
  </si>
  <si>
    <t>KHỐI HỘI ĐOÀN THỂ</t>
  </si>
  <si>
    <t xml:space="preserve">Mặt trận Tổ quốc </t>
  </si>
  <si>
    <t>1.1</t>
  </si>
  <si>
    <t>1.2</t>
  </si>
  <si>
    <t>Tỉnh Đoàn thanh niên</t>
  </si>
  <si>
    <t>1.3</t>
  </si>
  <si>
    <t>Hội Liên hiệp Phụ nữ</t>
  </si>
  <si>
    <t>1.4</t>
  </si>
  <si>
    <t>Hội Nông dân</t>
  </si>
  <si>
    <t>1.5</t>
  </si>
  <si>
    <t>Hội Cựu chiến binh</t>
  </si>
  <si>
    <t>Liên minh các hợp tác xã</t>
  </si>
  <si>
    <t xml:space="preserve">Liên hiệp các hội KHKT tỉnh </t>
  </si>
  <si>
    <t>Liên hiệp các tổ chức hữu nghị</t>
  </si>
  <si>
    <t>Hội Văn học nghệ thuật</t>
  </si>
  <si>
    <t>Hội Nhà báo</t>
  </si>
  <si>
    <t>Hội Luật gia</t>
  </si>
  <si>
    <t>Hội Chữ thập đỏ</t>
  </si>
  <si>
    <t>Hội Người cao tuổi</t>
  </si>
  <si>
    <t>Hội Người mù</t>
  </si>
  <si>
    <t>Hội Đông y</t>
  </si>
  <si>
    <t>Hội Nạn nhân chất độc da cam</t>
  </si>
  <si>
    <t>Hội Cựu Thanh niên xung phong</t>
  </si>
  <si>
    <t>Hội Bảo trợ người KT &amp; bảo vệ quyền trẻ em</t>
  </si>
  <si>
    <t>Hội Khuyến học</t>
  </si>
  <si>
    <t>Hội Hữu nghị Việt Lào</t>
  </si>
  <si>
    <t>Hội Làm vườn</t>
  </si>
  <si>
    <t>Hiệp hội doanh nghiệp nhỏ và vừa</t>
  </si>
  <si>
    <t>Hội bảo vệ quyền lợi người tiêu dùng</t>
  </si>
  <si>
    <t>Hiệp hội doanh nghiệp</t>
  </si>
  <si>
    <t xml:space="preserve">KHỐI TỈNH ỦY </t>
  </si>
  <si>
    <t>CÁC ĐƠN VỊ SỰ NGHIỆP</t>
  </si>
  <si>
    <t>Đài Phát thanh - Truyền hình</t>
  </si>
  <si>
    <t>Trường Chính trị tỉnh</t>
  </si>
  <si>
    <t>Trường Cao đẳng Thái Nguyên</t>
  </si>
  <si>
    <t>Trường Cao đẳng Bắc Kạn</t>
  </si>
  <si>
    <t>Trường nội trú tỉnh Thái Nguyên</t>
  </si>
  <si>
    <t>CÁC ĐƠN VỊ KHÁC</t>
  </si>
  <si>
    <t>Ban Quản lý các dự án vốn nước ngoài</t>
  </si>
  <si>
    <t>Thái Nguyên, ngày        tháng         năm 2025</t>
  </si>
  <si>
    <t>PHÒNG TÀI CHÍNH HCSN</t>
  </si>
  <si>
    <t>DỰ TOÁN CHI THƯỜNG XUYÊN CỦA NGÂN SÁCH CẤP TỈNH CHO TỪNG CƠ QUAN, TỔ CHỨC THEO LĨNH VỰC NĂM 2025</t>
  </si>
  <si>
    <t>(Kèm theo Công văn số           /STC-HCSN ngày        /6/2025 của Sở Tài chính)</t>
  </si>
  <si>
    <t>Tổng số chi ngân sách khối tỉnh</t>
  </si>
  <si>
    <t>Trừ tiết kiệm 10% chi thường xuyên</t>
  </si>
  <si>
    <t>Số được chi từ nguồn ngân sách nhà nước</t>
  </si>
  <si>
    <t>Chi y tế, dân số và gia đình</t>
  </si>
  <si>
    <t>Chi bảo vệ môi trường</t>
  </si>
  <si>
    <t>Chi giao thông</t>
  </si>
  <si>
    <t>Chi nông nghiệp, lâm nghiệp, thủy lợi, thủy sản</t>
  </si>
  <si>
    <t>Uỷ ban Mặt trận tổ quốc Việt Nam tỉnh Thái Nguyên</t>
  </si>
  <si>
    <t>Hiệp hội thanh niên Việt Nam</t>
  </si>
  <si>
    <t>Trường Cao đẳng Y tế Thái Nguyên</t>
  </si>
  <si>
    <t>Ban Quản lý dự án đầu tư xây dựng công trình giao thông và nông nghiệp Thái Nguyên</t>
  </si>
  <si>
    <t>Ban Chỉ huy PCTT và TKCN</t>
  </si>
  <si>
    <t>Biểu mẫu số 37.2 NSĐP</t>
  </si>
  <si>
    <t>Ban An toàn giao thông</t>
  </si>
  <si>
    <t>tỉnh Thái Nguyên</t>
  </si>
  <si>
    <t>tỉnh Bắc Kạn</t>
  </si>
  <si>
    <t>Công an tỉnh</t>
  </si>
  <si>
    <t>(Kèm theo Công văn số           /STC-HCSN ngày      /6/2025 của Sở Tài chính)</t>
  </si>
  <si>
    <t>Chương trình mục tiêu quốc gia xây dựng nông thôn mới</t>
  </si>
  <si>
    <t>Đầu tư phát triển</t>
  </si>
  <si>
    <t>Kinh phí sự nghiệp</t>
  </si>
  <si>
    <t>1= +3</t>
  </si>
  <si>
    <t>2=5+12</t>
  </si>
  <si>
    <t>3=8+15</t>
  </si>
  <si>
    <t>4=5+8</t>
  </si>
  <si>
    <t>8=9+10</t>
  </si>
  <si>
    <t xml:space="preserve">Ủy ban Mặt trận Tổ quốc Việt Nam </t>
  </si>
  <si>
    <t>Liên minh Hợp tác xã</t>
  </si>
  <si>
    <t>Sở Công thương</t>
  </si>
  <si>
    <t>Sở Văn hóa, Thể thao và Du lịch</t>
  </si>
  <si>
    <t>Tỉnh đoàn</t>
  </si>
  <si>
    <t xml:space="preserve">         LẬP BIỂU                               TRƯỞNG PHÒNG                                                      P. GIÁM ĐỐC PHỤ TRÁCH</t>
  </si>
  <si>
    <t>Biểu mẫu số 38.1 NSTW</t>
  </si>
  <si>
    <t>DỰ TOÁN CHI CHƯƠNG TRÌNH MỤC TIÊU QUỐC GIA 
BỔ SUNG TỪ NGÂN SÁCH TRUNG ƯƠNG CHO NGÂN SÁCH CẤP TỈNH NĂM 2025</t>
  </si>
  <si>
    <t>Tỉnh Thái Nguyên</t>
  </si>
  <si>
    <t>Tỉnh Bắc Kạn</t>
  </si>
  <si>
    <t xml:space="preserve">                        Đinh Thị Thùy Dương                    Hà Thị Bích Hạnh                                                                Phạm Thị Ngọc</t>
  </si>
  <si>
    <t>Biểu mẫu số 38.2 NSĐP</t>
  </si>
  <si>
    <t>DỰ TOÁN NGÂN SÁCH TỈNH ĐỐI ỨNG CHI CHƯƠNG TRÌNH MỤC TIÊU QUỐC GIA NGÂN SÁCH NĂM 2025</t>
  </si>
  <si>
    <t>(Kèm theo Công văn số           /STC-HCSN ngày      /7/2025 của Sở Tài chính)</t>
  </si>
  <si>
    <t xml:space="preserve">         LẬP BIỂU                                               TRƯỞNG PHÒNG                                                     P. GIÁM ĐỐC PHỤ TRÁCH</t>
  </si>
  <si>
    <t xml:space="preserve">                      Đinh Thị Thùy Dương                             Hà Thị Bích Hạnh                                                                Phạm Thị Ngọc</t>
  </si>
  <si>
    <t>Bộ Chỉ huy quân sự tỉnh</t>
  </si>
  <si>
    <t>Một số nhiệm vụ chi khác</t>
  </si>
  <si>
    <t>Đối ứng dự án</t>
  </si>
  <si>
    <t>Cục Thống kê</t>
  </si>
  <si>
    <t>Liên đoàn lao động tỉnh</t>
  </si>
  <si>
    <t>Toà án nhân dân tỉnh</t>
  </si>
  <si>
    <t>Kinh phí thực hiện dịch vụ công ích thuỷ lợi và duy tu sửa chữa nâng cấp các công trình nông nghiệp</t>
  </si>
  <si>
    <t>Công ty TNHH MTV khai thác thuỷ lợi Thái Nguyên</t>
  </si>
  <si>
    <t>Công ty TNHH MTV khai thác thuỷ lợi Nam Sông Thương</t>
  </si>
  <si>
    <t>CHI BỔ SUNG CHO NGÂN SÁCH CẤP DƯỚI (1)</t>
  </si>
  <si>
    <t>Kinh phí chuyển thanh tra</t>
  </si>
  <si>
    <t>Nhiệm vụ khác</t>
  </si>
  <si>
    <t>chuyển về xã Bắc kạn</t>
  </si>
  <si>
    <t>KP huyện chuyển nv lên tỉnh Bắc Kạn</t>
  </si>
  <si>
    <t>TTXTĐT Bắc Kạn chuyển về 3 Sở</t>
  </si>
  <si>
    <t>Điều chỉnh kinh phí luân chuyển cán bộ các ngành</t>
  </si>
  <si>
    <t>TỔNG</t>
  </si>
  <si>
    <t>Đối ứng</t>
  </si>
  <si>
    <t>BSCMT</t>
  </si>
  <si>
    <t>142 tr chuyển nhiệm vụ VPTU sang UBND tỉnh</t>
  </si>
  <si>
    <t>140 chuyển kinh phí từ QLTT sang SCT</t>
  </si>
  <si>
    <t>Giảm nhiệm vụ ứng dụng CNTT</t>
  </si>
  <si>
    <t>chuyển sang Trường CĐ TN</t>
  </si>
  <si>
    <t>tăng do Nguồn thu dịch vụ sự nghiệp năm 2025 không đảm bảo tỷ lệ tự chủ chi thường xuyên theo phân loại tự chủ tài chính được UBND tỉnh  phê duyệt</t>
  </si>
  <si>
    <t>Giải thể Hội</t>
  </si>
  <si>
    <t>Bổ sung thêm 115 triệu theo nhiệm vụ được giao tại QĐ 1080 ngày 11/4/2025 của UBND tỉnh</t>
  </si>
  <si>
    <t>Bổ sung tiền thưởng theo NĐ 174</t>
  </si>
  <si>
    <t>Sáp nhập với Báo Thái Nguyên</t>
  </si>
  <si>
    <t>Bổ sung thêm kinh phí số hoá tài liệu và chỉnh lý tài liệu lưu trữ</t>
  </si>
  <si>
    <t>Nhận dự toán từ Sở GDĐT</t>
  </si>
  <si>
    <t>Viện Kiểm sát nhân dân tỉnh</t>
  </si>
  <si>
    <t>Cục Thi hành án dân sự tỉnh</t>
  </si>
  <si>
    <t>Kinh phí nghỉ hưu trước tuổi theo NQ của HĐND</t>
  </si>
  <si>
    <t>BẢO HIỂM Y TẾ</t>
  </si>
  <si>
    <t xml:space="preserve">CÁC ĐƠN VỊ SỰ NGHIỆP </t>
  </si>
  <si>
    <t>Biểu mẫu số 37.1 NSTW</t>
  </si>
  <si>
    <t>DỰ TOÁN CHI THƯỜNG XUYÊN CỦA NGÂN SÁCH TRUNG ƯƠNG CHO TỪNG CƠ QUAN, TỔ CHỨC THEO LĨNH VỰC NĂM 2025</t>
  </si>
  <si>
    <t>(Kèm theo Công văn số           /STC-HCSN ngày        /7/2025 của Sở Tài chính)</t>
  </si>
  <si>
    <t>Chương trình mục tiêu xây dựng nông thôn mới</t>
  </si>
  <si>
    <t>Bổ sung có mục tiêu từ NSTW</t>
  </si>
  <si>
    <t xml:space="preserve">Chi nhánh Ngân hàng chính sách xã hội  tỉnh </t>
  </si>
  <si>
    <t xml:space="preserve">Công ty Điện lực </t>
  </si>
  <si>
    <t>Viễn thông Bắc Kạn</t>
  </si>
  <si>
    <t>Bưu điện tỉnh</t>
  </si>
  <si>
    <t>Công ty TNHH MTV Lâm nghiệp Bắc Kạn</t>
  </si>
  <si>
    <t>HTX Phja Làng</t>
  </si>
  <si>
    <t>HTX Đại Hà</t>
  </si>
  <si>
    <t>HTX công nghệ cao BK FOODS</t>
  </si>
  <si>
    <t xml:space="preserve">HTX nông nghiệp xanh GREEN TECH </t>
  </si>
  <si>
    <t>HTX Phương Giang</t>
  </si>
  <si>
    <t>HTX TM&amp;DV NN Dương Phong</t>
  </si>
  <si>
    <t>HTX DVNLN &amp; XD Hoa Sơn</t>
  </si>
  <si>
    <t>HTX DVNN Hợp Giang</t>
  </si>
  <si>
    <t>HTX Nước sạch và Vệ sinh MT Ngân Sơn</t>
  </si>
  <si>
    <t>HTX Nhung Lũy</t>
  </si>
  <si>
    <t>HTX Yến Dương</t>
  </si>
  <si>
    <t>HTX Phúc Ba</t>
  </si>
  <si>
    <t>HTX Thắm Lượng</t>
  </si>
  <si>
    <t>HTX Tú Hương</t>
  </si>
  <si>
    <t>HTX Dịch vụ tổng hợp Na Rì</t>
  </si>
  <si>
    <t>HTX An Diệp</t>
  </si>
  <si>
    <t>HTX Hoa Sơn - Mỹ Phương</t>
  </si>
  <si>
    <t>HTX Hoàng Hương</t>
  </si>
  <si>
    <t>HTX Thành phát</t>
  </si>
  <si>
    <t>HTX Dịch vụ tổng hợp Ba Bể</t>
  </si>
  <si>
    <t>HTX Kềm Miền Ba Bể</t>
  </si>
  <si>
    <t>HTX Thục Dung</t>
  </si>
  <si>
    <t>HTX dịch vụ tổng hợp Bành Trạch</t>
  </si>
  <si>
    <t>HTX Nam Duy</t>
  </si>
  <si>
    <t>HTX An Bình</t>
  </si>
  <si>
    <t>HTX Đồng Tiến</t>
  </si>
  <si>
    <t>HTX Tiến Đạt</t>
  </si>
  <si>
    <t>HTX DV và PTNN Pác Nặm</t>
  </si>
  <si>
    <t>HTX Hoàng Gia</t>
  </si>
  <si>
    <t>HTX Bánh gio</t>
  </si>
  <si>
    <t>HTX Tân Thành</t>
  </si>
  <si>
    <t>HTX Minh Anh</t>
  </si>
  <si>
    <t>HTX Mộc Lan Rừng</t>
  </si>
  <si>
    <t>HTX Thắng Lợi</t>
  </si>
  <si>
    <t>HTX Nông nghiệp sạch Tân Sơn</t>
  </si>
  <si>
    <t>Công ty TNHH MTV quản lý khai thác công trình thuỷ lợi Bắc Kạn</t>
  </si>
  <si>
    <t>Cục thống kê</t>
  </si>
  <si>
    <t>Bảo hiểm xã hội tỉnh</t>
  </si>
  <si>
    <t>Tỉnh uỷ</t>
  </si>
  <si>
    <t>KHỐI ĐẢNG, ĐOÀN THỂ</t>
  </si>
  <si>
    <t>Văn phòng HĐND và UBND</t>
  </si>
  <si>
    <t>- Hội Liên hiệp PN xã</t>
  </si>
  <si>
    <t>- Hội Nông dân xã</t>
  </si>
  <si>
    <t>- Hội Cựu chiến binh xã</t>
  </si>
  <si>
    <t>TRUNG TÂM HỌC TẬP CỘNG ĐỒNG</t>
  </si>
  <si>
    <t>Phòng Văn hoá - Xã hội</t>
  </si>
  <si>
    <t>- Hội Người cao tuổi xã</t>
  </si>
  <si>
    <t>- Hội Khuyến học xã</t>
  </si>
  <si>
    <t>- Hội Chữ thập đỏ xã</t>
  </si>
  <si>
    <t>-  MTTQ xã</t>
  </si>
  <si>
    <t>- Đoàn TNCS Hồ Chí Minh xã</t>
  </si>
  <si>
    <t>Phòng Kinh tế</t>
  </si>
  <si>
    <t>Trung tâm phục vụ hành chính công</t>
  </si>
  <si>
    <t>Trung tâm dịch vụ tổng hợp</t>
  </si>
  <si>
    <t>Chi sự nghiệp khác</t>
  </si>
  <si>
    <t>Phụ biểu số: 04</t>
  </si>
  <si>
    <t>NGÂN SÁCH XÃ</t>
  </si>
  <si>
    <t>Đơn vị: đồng</t>
  </si>
  <si>
    <t xml:space="preserve">              - Phòng Văn hoá - xã hội đảm bảo chi cả phụ cấp nhân viên y tế xóm, cộng tác viên dân số.</t>
  </si>
  <si>
    <t xml:space="preserve">              - Uỷ ban MTTQ xã đảm bảo chi cả phụ cấp Trưởng ban CTMT, chi hội trưởng các chi hội ND, PN, TN, CCB, NCT, cán bộ KCT cấp xã đang quản lý,</t>
  </si>
  <si>
    <t>pc chủ tịch NCT, Chữ thập đỏ, chủ tịch các hội đặc thù (Khuyến học, da cam, Đông y, Thanh niên xung phong)</t>
  </si>
  <si>
    <t xml:space="preserve">              - Văn phòng Đảng uỷ đảm bảo chi cả phụ cấp Bí thư chi bộ xóm, cán bộ không chuyên trách cấp xã đang quản lý, lương và PC, các khoản đóng góp của cán bộ Đảng nghỉ công tác chờ hưu.</t>
  </si>
  <si>
    <t>Ghi chú: - Văn phòng HĐND và UBND đảm bảo chi cả phụ cấp đại biểu HĐND, phụ cấp Trưởng, phó xóm, phụ cấp, hoạt động của quân sự, tổ an ninh cơ sở, hưu xã, NQ 06/2023, NQ 35/2023</t>
  </si>
  <si>
    <t>Chi dự phòng</t>
  </si>
  <si>
    <t xml:space="preserve"> -</t>
  </si>
  <si>
    <t xml:space="preserve"> +</t>
  </si>
  <si>
    <t>Đơn vị/Nội dung</t>
  </si>
  <si>
    <t>Đảm bảo xã hội</t>
  </si>
  <si>
    <t>Hoạt động HĐND và các kỳ họp</t>
  </si>
  <si>
    <t>Nghị quyết số 06/2023/NQ-HĐND, ngày 10/5/2023</t>
  </si>
  <si>
    <t>Chi an ninh</t>
  </si>
  <si>
    <t>+</t>
  </si>
  <si>
    <t>Hoạt động khu dân cư</t>
  </si>
  <si>
    <t>Ban Chỉ đạo toàn dân đoàn kết xây dựng đời sống văn hoá</t>
  </si>
  <si>
    <t>Đảm bảo xã hội (trợ cấp cho CB xã đã nghỉ việc)</t>
  </si>
  <si>
    <t>Hoạt động Ban TTND, giám sát cộng đồng</t>
  </si>
  <si>
    <t>Chế độ CB nghỉ chờ đủ tuổi nghỉ hưu</t>
  </si>
  <si>
    <t>Tiền công, BH hợp đồng theo Nghị định 111</t>
  </si>
  <si>
    <t>Kinh phí Đại hội chi bộ Công an, quân sự, UBND xã (công an: 5.382.000đ, quân sự: 936.000đ, cơ quan UBND xã: 9.360.000đ)</t>
  </si>
  <si>
    <t>Chế độ, chính sách cho người hoạt động không chuyên trách ở  xã</t>
  </si>
  <si>
    <t>Kinh phí Đại hội Đảng bộ xã, đại hội chi bộ cơ quan Đảng</t>
  </si>
  <si>
    <t>Hoạt động UBND, công tác sáp nhập</t>
  </si>
  <si>
    <t>Hoạt động cấp uỷ, công tác sáp nhập</t>
  </si>
  <si>
    <t>KP Chương trình MTQG giảm nghèo bền vững</t>
  </si>
  <si>
    <t>KP tiền lương, hoạt động, tiền thưởng</t>
  </si>
  <si>
    <t>KP phòng chống thiên tai</t>
  </si>
  <si>
    <t>Chi phí tổ thuỷ lợi cơ sở và hoạt động của BCĐ năm 2025</t>
  </si>
  <si>
    <t>Định mức</t>
  </si>
  <si>
    <t>Số lượng</t>
  </si>
  <si>
    <t>Các hội đặc thù</t>
  </si>
  <si>
    <t>Chi chương trình mục tiêu</t>
  </si>
  <si>
    <t>DỰ TOÁN CHI THƯỜNG XUYÊN CỦA  CHO TỪNG ĐƠN VỊ THEO LĨNH VỰC NĂM 2025 SAU ĐIỀU CHỈNH</t>
  </si>
  <si>
    <t>Đơn vị</t>
  </si>
  <si>
    <t>Tổng dự toán lần 2</t>
  </si>
  <si>
    <t>Sự nghiệp văn hoá thông tin, TDTT</t>
  </si>
  <si>
    <t>Trường Mầm non Phủ Lý</t>
  </si>
  <si>
    <t>Trường Tiểu học Phủ Lý</t>
  </si>
  <si>
    <t>Trường Tiểu học Hợp Thành</t>
  </si>
  <si>
    <t>Trường Tiểu học Ôn Lương</t>
  </si>
  <si>
    <t xml:space="preserve"> Trường Mầm non Ôn Lương</t>
  </si>
  <si>
    <t>Trường Mầm non Hợp Thành</t>
  </si>
  <si>
    <t>Trường THCS Hợp Thành</t>
  </si>
  <si>
    <t>Sự nghiệp giáo dục đào tạo chi cho công trình</t>
  </si>
  <si>
    <t xml:space="preserve">Văn phòng Đảng uỷ </t>
  </si>
  <si>
    <t xml:space="preserve">Uỷ ban MTTQ xã </t>
  </si>
  <si>
    <t xml:space="preserve">Kinh phí CT MT vùng ĐB DTTS </t>
  </si>
  <si>
    <t>Phụ cấp CB không chuyên trách</t>
  </si>
  <si>
    <t>KP tiền lương, phụ cấp, tiền thưởng, hoạt động</t>
  </si>
  <si>
    <t>Tiền báo ĐB HĐND</t>
  </si>
  <si>
    <t>2.1</t>
  </si>
  <si>
    <t>2.2</t>
  </si>
  <si>
    <t>Thống kê đất đai, lập KH sử dụng đất</t>
  </si>
  <si>
    <t>Công tác Kiểm kê đất đai</t>
  </si>
  <si>
    <t xml:space="preserve"> Đảm bảo xã hội (Tiền điện hộ nghèo, chính sách)</t>
  </si>
  <si>
    <t>Các Trường học</t>
  </si>
  <si>
    <t>2.3</t>
  </si>
  <si>
    <t>2.4</t>
  </si>
  <si>
    <t>2.5</t>
  </si>
  <si>
    <t>2.6</t>
  </si>
  <si>
    <t>2.7</t>
  </si>
  <si>
    <t>2.8</t>
  </si>
  <si>
    <t>2.9</t>
  </si>
  <si>
    <t>Khen thưởng</t>
  </si>
  <si>
    <t>Mua sắm PV trường chuẩn</t>
  </si>
  <si>
    <t>KP đào tạo</t>
  </si>
  <si>
    <t>Chi chung 03 cấp học</t>
  </si>
  <si>
    <t>Chế độ giáo viên và học sinh</t>
  </si>
  <si>
    <t>2.10</t>
  </si>
  <si>
    <t>2.11</t>
  </si>
  <si>
    <t>2.12</t>
  </si>
  <si>
    <t xml:space="preserve">Chi quốc phòng </t>
  </si>
  <si>
    <t>Hoạt động nông thôn mới (trong đõ xóm Bản Đông: 150 triệu)</t>
  </si>
  <si>
    <t>Sửa chữa nhà văn hóa xóm</t>
  </si>
  <si>
    <t>Lĩnh vực tài chính đầu tư</t>
  </si>
  <si>
    <t>Sự nghiệp khác (03 xã cũ)</t>
  </si>
  <si>
    <t>Hoạt động biên chế</t>
  </si>
  <si>
    <t>Phụ cấp Cán bộ không chuyên trách</t>
  </si>
  <si>
    <t>Hợp đồng 111 (Lan Anh + Cường)</t>
  </si>
  <si>
    <t>Cộng tác viên dân số, y tế thôn bản</t>
  </si>
  <si>
    <t>Tiếp nhận số đã chi 03 xã cũ</t>
  </si>
  <si>
    <t>Phụ cấp cán bộ không chuyên trách (04 người)</t>
  </si>
  <si>
    <t>Phụ cấp cấp ủy</t>
  </si>
  <si>
    <t>KP tiền lương, tiền thưởng, HĐ biên chế</t>
  </si>
  <si>
    <t>Hỗ trợ các Ban đảng + UB kiểm tra Đảng
 (20 triệu/ban)</t>
  </si>
  <si>
    <t>Chuyển đổi số</t>
  </si>
  <si>
    <t>Công tác thi đua khen thưởng</t>
  </si>
  <si>
    <t>Dân tộc, tôn giáo</t>
  </si>
  <si>
    <t>Phụ cấp + bảo hiểm Bí thư chi bộ</t>
  </si>
  <si>
    <t>Phụ cấp TX, phó xóm, bảo hiểm TX</t>
  </si>
  <si>
    <t>Chế độ KCT (Y tế thôn bản thôn bản nghỉ theo NQ 05/2020/NQ-HĐND)</t>
  </si>
  <si>
    <t>Chi văn hóa thông tin, thể thao</t>
  </si>
  <si>
    <t>Vốn Cứu trợ ban Cứu trợ tỉnh
 bão YAGI (CT: Xây dựng Tường rào UBND xã Ôn Lương)</t>
  </si>
  <si>
    <t>Kinh phí Thủy lợi phí (chi tiết theo phụ biểu số ...)</t>
  </si>
  <si>
    <t>Chương trình MTQG vốn vùng (chi tiết theo phụ biểu số ...</t>
  </si>
  <si>
    <t>Chương trình MTQG NTM (chi tiết theo phụ biểu số ...)</t>
  </si>
  <si>
    <t>KP hỗ trợ bảo vệ, phát triển đất trồng lúa (Sửa chữa kênh Vai Chậu xã Ôn Lương)</t>
  </si>
  <si>
    <t>Công tác giảm nghèo</t>
  </si>
  <si>
    <t>Kinh phí thuê, quản lý dịch vụ công nghệ thông tin: Hội nghị truyền hình, TSL )</t>
  </si>
  <si>
    <t>Hoạt động công tác y tế, việc làm, giáo dục</t>
  </si>
  <si>
    <t>Chuyển đổi số, KHCN, CCHC</t>
  </si>
  <si>
    <t>Nâng cao năng lực cạnh tranh cấp xã, đối thoại doanh nghiệp, thu hút đầu tư….</t>
  </si>
  <si>
    <t>Sự nghiệp giao thông chi tiết theo phụ biểu số …</t>
  </si>
  <si>
    <t xml:space="preserve">Chế độ, chính sách cho đại biểu HĐND (Phụ cấp ĐBHĐND) </t>
  </si>
  <si>
    <t>Trưởng ban CTMT, BHXH</t>
  </si>
  <si>
    <t>Hội người cao tuổi</t>
  </si>
  <si>
    <t>Chi đại hội MTTQ + các đoàn thể</t>
  </si>
  <si>
    <t>Chi lĩnh vực công thương, đăng ký kinh doanh</t>
  </si>
  <si>
    <t>Kinh phí thực hiện công tác quản lý nhà nước bảo vệ môi trường</t>
  </si>
  <si>
    <t>Mua sắm VT VP, chuyên môn</t>
  </si>
  <si>
    <t>Sự nghiệp thực hiện nghiệp vụ chuyên môn, tuyên truyền</t>
  </si>
  <si>
    <t>Đại hội thể dục thể thao</t>
  </si>
  <si>
    <t>Trung thu</t>
  </si>
  <si>
    <t>Chi mua sắm, sửa chữa phục vụ công tác sáp nhập</t>
  </si>
  <si>
    <t>KP tiền lương, phụ cấp, tiền thưởng, hoạt động, PC đại biểu HĐND, PC cán bộ không chuyên trách</t>
  </si>
  <si>
    <t>KP phát triển nông nghiệp</t>
  </si>
  <si>
    <t>Hỗ trợ phát triển cây chè</t>
  </si>
  <si>
    <t>Nghị quyết số 06/2023/NQ-HĐND, ngày 10/5/2023 (hỗ trợ cai nghiện ma túy cộng đồng)</t>
  </si>
  <si>
    <t>KP tiền lương, phụ cấp, tiền thưởng, hoạt động, PC đại biểu HĐND, PC cán bộ không chuyên trách, hưu xã …</t>
  </si>
  <si>
    <t>Tiếp nhận sự nghiệp khác
 (03 xã cũ)</t>
  </si>
  <si>
    <t>KP tiền lương, hoạt động, tiền thưởng,
 cộng tác viên dân số, y tế thôn bản</t>
  </si>
  <si>
    <t>Công tác Dân tộc, tôn giáo</t>
  </si>
  <si>
    <t>Tổ chức Trung thu</t>
  </si>
  <si>
    <t>Thực hiện nhiệm vụ phát sinh …</t>
  </si>
  <si>
    <t>Sự nghiệp thực hiện nghiệp vụ chuyên môn, tuyên truyền …</t>
  </si>
  <si>
    <t xml:space="preserve">Hợ bảo vệ, phát triển đất trồng lúa </t>
  </si>
  <si>
    <t>Kinh phí Cứu trợ ban Cứu trợ tỉnh
 bão YAGI (CT: Xây dựng Tường rào UBND xã Ôn Lương)</t>
  </si>
  <si>
    <t xml:space="preserve">Dự phòng ngân sách </t>
  </si>
  <si>
    <t>DỰ TOÁN CHI THƯỜNG XUYÊN CHO TỪNG ĐƠN VỊ THEO LĨNH VỰC NĂM 2025 SAU ĐIỀU CHỈNH</t>
  </si>
  <si>
    <t>Sự nghiệp giao thông</t>
  </si>
  <si>
    <t xml:space="preserve">Kinh phí Thủy lợi phí </t>
  </si>
  <si>
    <t xml:space="preserve">Sự nghiệp giáo dục sửa chữa các công trình </t>
  </si>
  <si>
    <t>Sự nghiệp thủy lợi</t>
  </si>
  <si>
    <t>Bí thư chi đoàn TNCS HCM</t>
  </si>
  <si>
    <t>KP tiền lương, hoạt động, tiền thưởng,
 phụ cấp CB ko chuyên trách</t>
  </si>
  <si>
    <t>KP tiền lương, tiền thưởng, HĐ biên chế,
 CB không chuyên trách</t>
  </si>
  <si>
    <t>Chương trình MTQG NTM (chi tiết theo phụ biểu số 05)</t>
  </si>
  <si>
    <t>Chương trình MTQG vốn vùng (chi tiết theo phụ biểu số 05)</t>
  </si>
  <si>
    <t>Chi dự 
phòng</t>
  </si>
  <si>
    <t>Tổng dự 
toán lần 2</t>
  </si>
  <si>
    <t>Kinh phí hoạt động nông thôn mới (trong đó: Hỗ trợ xóm Bản Đông hoàn thiện các tiêu chí xóm NTM kiểu mẫu: 100 triệu)</t>
  </si>
  <si>
    <t xml:space="preserve"> (trong đó bổ sung dự toán mua sắm, sửa chữa cơ sở vật chất phục vụ đón chuẩn 150 triệu)</t>
  </si>
  <si>
    <t xml:space="preserve">(trong đó bổ sung dự toán mua sắm, cơ </t>
  </si>
  <si>
    <t>sở vật chất phục vụ đón chuẩn 125 triệu)</t>
  </si>
  <si>
    <t xml:space="preserve">Trường Tiểu học Phủ Lý
</t>
  </si>
  <si>
    <t xml:space="preserve">Trường Mầm non Phủ Lý </t>
  </si>
  <si>
    <t>Hoạt động công tác y tế, việc làm, giáo dục, Ban vì tiến bộ phụ nữ …</t>
  </si>
  <si>
    <t>Số TT</t>
  </si>
  <si>
    <t xml:space="preserve">  DỰ TOÁN CÁC CHẾ ĐỘ CHÍNH SÁCH KHỐI GIÁO DỤC NĂM 2025</t>
  </si>
  <si>
    <t>Đơn vị tính: đồng</t>
  </si>
  <si>
    <t>Cộng</t>
  </si>
  <si>
    <t>Các chế độ còn lại</t>
  </si>
  <si>
    <t>Trường  Mầm non Ôn Lương</t>
  </si>
  <si>
    <t>Trường Tiểu  học Hợp Thành</t>
  </si>
  <si>
    <t>THCS Hợp Thành</t>
  </si>
  <si>
    <t>Hỗ trợ ăn trưa theo NĐ 105</t>
  </si>
  <si>
    <t>Hỗ trợ ăn trưa theo NĐ 66/2025</t>
  </si>
  <si>
    <t>Các chế độ khác theo NĐ 66/2025</t>
  </si>
  <si>
    <t>Nghị định 66</t>
  </si>
  <si>
    <t>Các chế độ cho giáo viên, học sinh theo NĐ 277/2025</t>
  </si>
  <si>
    <t>Hỗ trợ chi phí học tập theo NĐ 238/NĐ-CP</t>
  </si>
  <si>
    <t>KP giảng dạy học sinh khuyết tật theo NĐ 28/2012</t>
  </si>
  <si>
    <t>Cấp bù học phí theo Nghị định 238/NĐ-CP (80.000đ; 90.000đ)</t>
  </si>
  <si>
    <t>Thành tiền x 09 tháng</t>
  </si>
  <si>
    <t>Kinh phí giáo viên dạy thể dục ngoài trời</t>
  </si>
  <si>
    <t>Kinh phí giáo viên dạy Tiếng anh</t>
  </si>
  <si>
    <r>
      <t xml:space="preserve">ĐVT: </t>
    </r>
    <r>
      <rPr>
        <b/>
        <sz val="13"/>
        <color theme="1"/>
        <rFont val="Times New Roman"/>
        <family val="1"/>
      </rPr>
      <t>Đồng</t>
    </r>
  </si>
  <si>
    <t>4</t>
  </si>
  <si>
    <t>3</t>
  </si>
  <si>
    <t>2</t>
  </si>
  <si>
    <t>Chế độ công tác viên dư luận xã hội</t>
  </si>
  <si>
    <t>Phụ cấp kiêm nhiệm 2026</t>
  </si>
  <si>
    <t>Kinh phí thực hiện mô hình Chăm sóc sức khỏe cộng đồng và chăm sóc sức khỏe người cao tuổi; Điểm Thư viện và Trung tâm sinh hoạt văn hóa cộng đồng xã Hợp Thành</t>
  </si>
  <si>
    <t>Kinh phí chi trả tiền công thuê khoán hợp đồng bảo vệ năm 2026</t>
  </si>
  <si>
    <t>5</t>
  </si>
  <si>
    <t>1</t>
  </si>
  <si>
    <t xml:space="preserve">Kinh phí thực hiện các nhiệm vụ khuyến nông </t>
  </si>
  <si>
    <t xml:space="preserve">Thanh toán Hồng kì phục vụ tết tết trồng cây </t>
  </si>
  <si>
    <t>6</t>
  </si>
  <si>
    <t>7</t>
  </si>
  <si>
    <t>8</t>
  </si>
  <si>
    <t>9</t>
  </si>
  <si>
    <t>10</t>
  </si>
  <si>
    <t>Phụ biểu số 02</t>
  </si>
  <si>
    <t>Phụ biểu số 03</t>
  </si>
  <si>
    <t>Giảm chế độ chính sách 30% phụ cấp công tác đảng đã cấp tại Quyết định số 733/QĐ-UBND, ngày 26/12/2025</t>
  </si>
  <si>
    <t xml:space="preserve">Chênh lệch phụ cấp chức vụ năm 2026 </t>
  </si>
  <si>
    <t>Chênh lệch phụ cấp phục vụ cấp uỷ và văn thư lưu trữ 2026</t>
  </si>
  <si>
    <t>Phụ cấp trách nhiệm đối với báo cáo viên cấp xã năm 2026</t>
  </si>
  <si>
    <t>Truy lĩnh Phụ cấp chức vụ năm 2025</t>
  </si>
  <si>
    <t>Truy lĩnh phụ cấp kiêm nhiệm 2025</t>
  </si>
  <si>
    <t>PHỤ BIỂU
BỔ SUNG DỰ TOÁN CHO CÁC ĐƠN VỊ THỰC HIỆN NHIỆM VỤ NĂM 2026</t>
  </si>
  <si>
    <t>Kinh phí phục vụ công tác tuyên truyền năm 2026</t>
  </si>
  <si>
    <t xml:space="preserve">PHỤ BIỂU 
ĐIỀU CHỈNH DỰ TOÁN NĂM 2026 </t>
  </si>
  <si>
    <t xml:space="preserve">Nâng cấp đường truyền mạng, bổ sung thiết bị phục vụ họp trực tuyến và tăng cường hệ thống bảo đảm an toàn, an ninh mạng; Các hội nghị sơ kết 6 tháng năm 2026, tuyên truyền phổ biến GDPL, kiểm tra tiến độ thực hiện nhiệm phát triển KT-XH trên địa bàn. </t>
  </si>
  <si>
    <t xml:space="preserve">Kinh phí các Hội nghị: Tổng kết đánh giá kết quả 15 năm thực hiện Kết luận số 14-KL/TW; Nghị quyết số 26-NQ/TW; Kết luận số 62-KL/TW; Thông báo kết luận số 160-TB/TW; Sơ kết 05 năm thực hiện Chỉ thị số 04-CT/TW; QĐ 23-QĐ/TW </t>
  </si>
  <si>
    <t>Sửa chữa mái nhà Hội trường đa năng bị hỏng do giông, lốc (Ngày 02/5/2026)</t>
  </si>
  <si>
    <t>Kinh phí thực hiện Chiến dịch 100 ngày số hóa, làm sạch, chuẩn hóa dữ liệu trên địa bàn xã Hợp Thành</t>
  </si>
  <si>
    <t>Mã Chương</t>
  </si>
  <si>
    <t>Loại, khoản</t>
  </si>
  <si>
    <t>Mã nguồn</t>
  </si>
  <si>
    <t>340-341</t>
  </si>
  <si>
    <t>040-041</t>
  </si>
  <si>
    <t>Số tiền</t>
  </si>
  <si>
    <t>340-361</t>
  </si>
  <si>
    <t>340-351</t>
  </si>
  <si>
    <t>Phụ cấp trách nhiệm đối với Uỷ viên BCH Đảng uỷ cấp xã, NK 2025-2030</t>
  </si>
  <si>
    <t>Phụ cấp công vụ, chức vụ, phụ cấp công tác Đảng, Đoàn thể năm 2026</t>
  </si>
  <si>
    <t>280-338</t>
  </si>
  <si>
    <t>12</t>
  </si>
  <si>
    <t xml:space="preserve">Mã DV QHNS </t>
  </si>
  <si>
    <t xml:space="preserve">Công an xã </t>
  </si>
  <si>
    <t>Mã DV QHNS</t>
  </si>
  <si>
    <t xml:space="preserve">Văn phòng HĐND và UBND </t>
  </si>
  <si>
    <t xml:space="preserve">Văn phòng Đảng ủy </t>
  </si>
  <si>
    <t>Trung tâm Dịch vụ tổng hợp</t>
  </si>
  <si>
    <t>Chi hội nghị cung cấp thông tin; tiếp xúc, lắng nghe, nắm bắt tình hình tâm tư, nguyện vọng của đồng bào DTTS và miền núi xã Hợp Thành</t>
  </si>
  <si>
    <t>1152383</t>
  </si>
  <si>
    <t>Mã ĐV QHNS</t>
  </si>
  <si>
    <t>1149635</t>
  </si>
  <si>
    <t>Văn phòng Đảng ủy</t>
  </si>
  <si>
    <t xml:space="preserve"> - </t>
  </si>
  <si>
    <t>1053629</t>
  </si>
  <si>
    <t>809</t>
  </si>
  <si>
    <t>9128163</t>
  </si>
  <si>
    <t>860</t>
  </si>
  <si>
    <t>340-041</t>
  </si>
  <si>
    <t>Chi hoạt động đảm bảo ANTT theo phân cấp</t>
  </si>
  <si>
    <t>Người được phân công trực tiếp giúp đỡ người được giáo dục tại xã theo Nghị quyết số 35/2022/NQ-HĐND</t>
  </si>
  <si>
    <t>Đảm bảo an ninh trật tự trên địa bàn …</t>
  </si>
  <si>
    <t>Thù lao đối với người được giao nhiệm vụ tư vấn tâm lý, xã hội các đối tượng cai nghiện ma tuý tự nguyện theo Điều 3 Nghị quyết 06/2023 của HĐND tỉnh Thái Nguyên</t>
  </si>
  <si>
    <t>PHỤ BIỂU 
PHÂN BỔ KINH PHÍ THƯỜNG XUYÊN NĂM 2026 THỰC HIỆN CHƯƠNG TRÌNH 
MỤC TIÊU QUỐC GIA VỀ PHÒNG CHỐNG MA TÚY ĐẾN NĂM 2030; 
CHƯƠNG TRÌNH MỤC TIÊU QUỐC GIA VỀ PHÁT TRIỂN VĂN HÓA GIAI ĐOẠN 2025-2030, GIAI ĐOẠN I TỪ NĂM 2025-2030</t>
  </si>
  <si>
    <t>(Kèm theo Tờ trình số       /TTr-UBND, ngày     /7/2026 của UBND xã Hợp Thành)</t>
  </si>
  <si>
    <t>Đơn vị thực hiện</t>
  </si>
  <si>
    <t>Ghi chú (Trích dẫn VB chi)</t>
  </si>
  <si>
    <t>SỐ TT</t>
  </si>
  <si>
    <t xml:space="preserve">TỔNG SỐ </t>
  </si>
  <si>
    <t>TRONG ĐÓ</t>
  </si>
  <si>
    <t xml:space="preserve">NGÂN SÁCH TỈNH </t>
  </si>
  <si>
    <t>NỘI DUNG</t>
  </si>
  <si>
    <t>Kinh phí sự nghiệp thực hiện Chương trình mục tiêu quốc gia phòng, chống ma túy đến năm 2030</t>
  </si>
  <si>
    <t>Chương trình mục tiêu quốc gia về phát triển văn hoá giai đoạn 2025-2030, giai đoạn I từ năm 2025 đến năm 2030</t>
  </si>
  <si>
    <t>Dự án 4: Nâng cao hiệu quả công tác phòng, chống ma túy ở cơ sở</t>
  </si>
  <si>
    <t>NGÂN SÁCH TRUNG ƯƠNG</t>
  </si>
  <si>
    <t>Dự án 6 - Tăng cường đáp ứng y tế trong phòng chống ma túy</t>
  </si>
  <si>
    <t>Dự án 7 - Truyền thông, giáo dục về phòng chống ma túy</t>
  </si>
  <si>
    <t>Dự án 8 - Nâng cao khả năng tiếp cận, thụ hưởng về dịch vụ trợ giúp pháp lý chất lượng và giáo dục pháp luật trong phòng chống ma túy</t>
  </si>
  <si>
    <t>Điều 11, Thông tư 147/TT-BTC ngày 31/12/2025</t>
  </si>
  <si>
    <t>Điều 13, Thông tư 147/TT-BTC ngày 31/12/2025</t>
  </si>
  <si>
    <t>Điều 14, Thông tư 147/TT-BTC ngày 31/12/2025</t>
  </si>
  <si>
    <t>Điều 15, Thông tư 147/TT-BTC ngày 31/12/2025</t>
  </si>
  <si>
    <t>Dự án 5: Nâng cao hiệu quả cai nghiện ma túy và quản lý sau cai</t>
  </si>
  <si>
    <t>Các trường THCS trên địa bàn xã</t>
  </si>
  <si>
    <t>Điều 12, Thông tư 147/TT-BTC ngày 31/12/2025</t>
  </si>
  <si>
    <t>ĐVT: Đồng</t>
  </si>
  <si>
    <t>Nội dung thành phần số 1. Phát triển con người Việt Nam có nhân cách và lối sống tốt đẹp</t>
  </si>
  <si>
    <t>Tập huấn kỹ năng tổ chức, quản lý và vận hành đội, nhóm, CLB thể dục, thể thao quần chúng tại trường học (Thực hiện nội dung 1.3.2 của Chương trình ban hành theo QĐ số 3399/QĐ-BVHTTDL; mục 3.4 điểm b1,b2  phụ lục 01 thông tư 07/2026/TT-BVHTTDL)</t>
  </si>
  <si>
    <t>Điều 5 và điều 18, thông tư 75/2026/TT-BTC ngày 25/6/2026</t>
  </si>
  <si>
    <t>Hội nghị triển khai hệ giá trị gia đình Việt Nam, bộ tiêu chí ứng xử trong gia đình (Thực hiện nội dung 1.4.1 của Chương trình ban hành theo QĐ số 3399/QĐ-BVHTTDL; mục 3.6 điểm b  phụ lục 01 thông tư 07/2026/TT-BVHTTDL)</t>
  </si>
  <si>
    <t>Điều 5 và điều 18, thông tư 75/2026/TT-BTC ngày 25/6/2027</t>
  </si>
  <si>
    <t>Tổ chức triển khai các mô hình can thiệp, phòng ngừa và ứng phó bạo lực gia đình (Thực hiện nội dung 1.4.2 của Chương trình ban hành theo QĐ số 3399/QĐ-BVHTTDL; mục 3.7 điểm b1 phụ lục 01 thông tư 07/2026/TT-BVHTTDL)</t>
  </si>
  <si>
    <t>Điều 16 và điều 18, thông tư 75/2026/TT-BTC ngày 25/6/2028</t>
  </si>
  <si>
    <t>Nội dung thành phần số 2: Xây dựng môi trường văn hóa lành mạnh, văn minh; phát triển hệ thống hạ tầng, cảnh quan, thiết chế văn hóa đồng bộ, hiệu quả</t>
  </si>
  <si>
    <t>Hỗ trợ phát triển văn hóa đọc gắn với các thiết chế thư viện (Thực hiện nội dung 2.5.1 của Chương trình ban hành theo QĐ số 3399/QĐ-BVHTTDL; mục 3.4 điểm b3, c3 phụ lục 02 thông tư 07/2026/TT-BVHTTDL)</t>
  </si>
  <si>
    <t>Mục 4 Điều 19 thông tư 75/2026/TT-BTC ngày 25/6/2028</t>
  </si>
  <si>
    <t>Nội dung thành phần số 3: Nâng cao hiệu quả thông tin tuyên truyền và giáo dục văn hóa</t>
  </si>
  <si>
    <t>Tiếp tục triển khai các phương thức tuyên truyền cổ động trực quan  (Thực hiện nội dung 3.1.6 của Chương trình ban hành theo QĐ số 3399/QĐ-BVHTTDL; mục 3.1.5.1 điểm d phụ lục 03 thông tư 07/2026/TT-BVHTTDL)</t>
  </si>
  <si>
    <t>Điều 20 thông tư 75/2026/TT-BTC ngày 25/6/2028</t>
  </si>
  <si>
    <t>Nội dung thành phần số 7: Đẩy mạnh chuyển đổi số và ứng dụng các thành tựu khoa học và công nghệ trong lĩnh vực văn hóa</t>
  </si>
  <si>
    <t>Triển khai số hóa dữ liệu về di tích (Thực hiện nội dung 7.2.3 của Chương trình ban hành theo QĐ số 3399/QĐ-BVHTTDL; mục 3.2.3 điểm a phụ lục 07 thông tư 07/2026/TT-BVHTTDL)</t>
  </si>
  <si>
    <t>Điều 8 thông tư 75/2026/TT-BTC ngày 25/6/2028</t>
  </si>
  <si>
    <t>3.1</t>
  </si>
  <si>
    <t>4.1</t>
  </si>
  <si>
    <t>Văn phòng HĐND và UBND xã</t>
  </si>
  <si>
    <t>Công an xã Phú Xuyên</t>
  </si>
  <si>
    <t>Trạm y tế xã Phú Xuyên</t>
  </si>
  <si>
    <t>Trung tâm dịch vụ tổng hợp xã xã Phú Xuyên</t>
  </si>
  <si>
    <t>Phòng Kinh tế xã Phú Xuyên</t>
  </si>
  <si>
    <t>Ủy ban Mặt trận tổ quốc xã Phú Xuyên</t>
  </si>
  <si>
    <t>PHỤ BIỂU 
PHÂN BỔ KINH PHÍ THƯỜNG XUYÊN NĂM 2026 THỰC HIỆN CHƯƠNG TRÌNH MỤC TIÊU QUỐC GIA
 VỀ PHÒNG CHỐNG MA TÚY ĐẾN NĂM 2030; CHƯƠNG TRÌNH MỤC TIÊU QUỐC GIA VỀ PHÁT TRIỂN VĂN HÓA 
GIAI ĐOẠN 2025-2035, GIAI ĐOẠN I TỪ NĂM 2025-2030</t>
  </si>
  <si>
    <t>Phòng Văn hóa - Xã hội xã Phú Xuyên</t>
  </si>
  <si>
    <t>(Kèm theo Nghị quyết số 34/NQ-HĐND, ngày 27/8/2026 của HĐND xã Phú Xuyên)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</si>
</sst>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_(* \(#,##0\);_(* &quot;-&quot;_);_(@_)"/>
    <numFmt numFmtId="43" formatCode="_(* #,##0.00_);_(* \(#,##0.00\);_(* &quot;-&quot;??_);_(@_)"/>
    <numFmt numFmtId="164" formatCode="_-* #,##0.00\ _₫_-;\-* #,##0.00\ _₫_-;_-* &quot;-&quot;??\ _₫_-;_-@_-"/>
    <numFmt numFmtId="165" formatCode="#,###;[Red]\-#,###"/>
    <numFmt numFmtId="166" formatCode="_-* #,##0\ &quot;F&quot;_-;\-* #,##0\ &quot;F&quot;_-;_-* &quot;-&quot;\ &quot;F&quot;_-;_-@_-"/>
    <numFmt numFmtId="167" formatCode="_(* #,##0_);_(* \(#,##0\);_(* &quot;-&quot;??_);_(@_)"/>
    <numFmt numFmtId="168" formatCode="###\ ###\ ###\ ###"/>
    <numFmt numFmtId="169" formatCode="###\ ###\ ###"/>
    <numFmt numFmtId="170" formatCode="###,###,###"/>
    <numFmt numFmtId="171" formatCode="###,###,###.00"/>
    <numFmt numFmtId="172" formatCode="###\ ###\ ###\ ###\ ###"/>
    <numFmt numFmtId="173" formatCode="_-* #,##0_-;\-* #,##0_-;_-* &quot;-&quot;??_-;_-@"/>
    <numFmt numFmtId="174" formatCode="_-* #,##0\ _₫_-;\-* #,##0\ _₫_-;_-* &quot;-&quot;??\ _₫_-;_-@_-"/>
    <numFmt numFmtId="175" formatCode="#,##0_ ;\-#,##0\ "/>
    <numFmt numFmtId="176" formatCode="_-* #,##0_-;\-* #,##0_-;_-* &quot;-&quot;??_-;_-@_-"/>
  </numFmts>
  <fonts count="78">
    <font>
      <sz val="11"/>
      <color theme="1"/>
      <name val="Calibri"/>
      <family val="2"/>
      <scheme val="minor"/>
    </font>
    <font>
      <sz val="12"/>
      <name val=".VnArial Narrow"/>
      <family val="2"/>
    </font>
    <font>
      <sz val="13"/>
      <name val=".VnTime"/>
      <family val="2"/>
    </font>
    <font>
      <sz val="12"/>
      <color theme="1"/>
      <name val="Times New Roman"/>
      <family val="1"/>
    </font>
    <font>
      <i/>
      <sz val="12"/>
      <color theme="1"/>
      <name val="Times New Roman"/>
      <family val="1"/>
    </font>
    <font>
      <b/>
      <u/>
      <sz val="12"/>
      <color theme="1"/>
      <name val="Times New Roman"/>
      <family val="1"/>
    </font>
    <font>
      <b/>
      <sz val="12"/>
      <color theme="1"/>
      <name val="Times New Roman"/>
      <family val="1"/>
    </font>
    <font>
      <b/>
      <i/>
      <sz val="12"/>
      <color theme="1"/>
      <name val="Times New Roman"/>
      <family val="1"/>
    </font>
    <font>
      <b/>
      <sz val="14"/>
      <color theme="1"/>
      <name val="Times New Roman"/>
      <family val="1"/>
    </font>
    <font>
      <sz val="14"/>
      <color theme="1"/>
      <name val="Times New Roman"/>
      <family val="1"/>
    </font>
    <font>
      <sz val="10"/>
      <color rgb="FF000000"/>
      <name val=".VnArial"/>
      <family val="2"/>
    </font>
    <font>
      <b/>
      <sz val="12"/>
      <name val="Times New Roman"/>
      <family val="1"/>
    </font>
    <font>
      <i/>
      <sz val="12"/>
      <name val="Times New Roman"/>
      <family val="1"/>
    </font>
    <font>
      <sz val="12"/>
      <name val="Times New Roman"/>
      <family val="1"/>
    </font>
    <font>
      <sz val="11"/>
      <name val="Times New Roman"/>
      <family val="1"/>
    </font>
    <font>
      <sz val="12"/>
      <name val=".VnArial"/>
      <family val="2"/>
    </font>
    <font>
      <sz val="13"/>
      <name val="Times New Roman"/>
      <family val="1"/>
    </font>
    <font>
      <sz val="12"/>
      <color rgb="FF000000"/>
      <name val="Times New Roman"/>
      <family val="1"/>
    </font>
    <font>
      <b/>
      <sz val="12"/>
      <color rgb="FF000000"/>
      <name val="Times New Roman"/>
      <family val="1"/>
    </font>
    <font>
      <i/>
      <sz val="12"/>
      <color rgb="FF000000"/>
      <name val="Times New Roman"/>
      <family val="1"/>
    </font>
    <font>
      <b/>
      <sz val="14"/>
      <name val="Times New Roman"/>
      <family val="1"/>
    </font>
    <font>
      <i/>
      <sz val="13"/>
      <name val="Times New Roman"/>
      <family val="1"/>
    </font>
    <font>
      <b/>
      <sz val="11"/>
      <color theme="1"/>
      <name val="Calibri"/>
      <family val="2"/>
      <scheme val="minor"/>
    </font>
    <font>
      <i/>
      <sz val="14"/>
      <name val="Times New Roman"/>
      <family val="1"/>
    </font>
    <font>
      <b/>
      <sz val="10"/>
      <name val="Times New Roman"/>
      <family val="1"/>
    </font>
    <font>
      <sz val="14"/>
      <name val="Times New Roman"/>
      <family val="1"/>
    </font>
    <font>
      <sz val="9"/>
      <name val="Tahoma"/>
      <family val="2"/>
    </font>
    <font>
      <b/>
      <sz val="9"/>
      <name val="Tahoma"/>
      <family val="2"/>
    </font>
    <font>
      <b/>
      <i/>
      <sz val="12"/>
      <color rgb="FF000000"/>
      <name val="Times New Roman"/>
      <family val="1"/>
    </font>
    <font>
      <b/>
      <sz val="11"/>
      <color theme="1"/>
      <name val="Times New Roman"/>
      <family val="1"/>
    </font>
    <font>
      <sz val="12"/>
      <color rgb="FFFF0000"/>
      <name val="Times New Roman"/>
      <family val="1"/>
    </font>
    <font>
      <sz val="10"/>
      <color rgb="FF000000"/>
      <name val="Times New Roman"/>
      <family val="1"/>
    </font>
    <font>
      <sz val="10"/>
      <color theme="1"/>
      <name val="Times New Roman"/>
      <family val="1"/>
    </font>
    <font>
      <b/>
      <sz val="12"/>
      <color rgb="FFFF0000"/>
      <name val="Times New Roman"/>
      <family val="1"/>
    </font>
    <font>
      <i/>
      <sz val="12"/>
      <color rgb="FFFF0000"/>
      <name val="Times New Roman"/>
      <family val="1"/>
    </font>
    <font>
      <sz val="10"/>
      <name val="Times New Roman"/>
      <family val="1"/>
    </font>
    <font>
      <sz val="11"/>
      <color theme="1"/>
      <name val="Times New Roman"/>
      <family val="1"/>
    </font>
    <font>
      <sz val="12"/>
      <color theme="0"/>
      <name val="Times New Roman"/>
      <family val="1"/>
    </font>
    <font>
      <sz val="11"/>
      <color theme="1"/>
      <name val="Arial"/>
      <family val="2"/>
    </font>
    <font>
      <i/>
      <sz val="10"/>
      <color theme="1"/>
      <name val="Times New Roman"/>
      <family val="1"/>
    </font>
    <font>
      <i/>
      <sz val="8"/>
      <color theme="1"/>
      <name val="Times New Roman"/>
      <family val="1"/>
    </font>
    <font>
      <sz val="9"/>
      <color theme="1"/>
      <name val="Times New Roman"/>
      <family val="1"/>
    </font>
    <font>
      <b/>
      <sz val="9"/>
      <name val="Times New Roman"/>
      <family val="1"/>
    </font>
    <font>
      <b/>
      <sz val="11"/>
      <name val="Times New Roman"/>
      <family val="1"/>
    </font>
    <font>
      <b/>
      <sz val="12"/>
      <color theme="0"/>
      <name val="Times New Roman"/>
      <family val="1"/>
    </font>
    <font>
      <sz val="10"/>
      <color theme="0"/>
      <name val="Times New Roman"/>
      <family val="1"/>
    </font>
    <font>
      <b/>
      <sz val="10"/>
      <color theme="0"/>
      <name val="Times New Roman"/>
      <family val="1"/>
    </font>
    <font>
      <i/>
      <sz val="12"/>
      <color theme="0"/>
      <name val="Times New Roman"/>
      <family val="1"/>
    </font>
    <font>
      <sz val="9"/>
      <name val="Times New Roman"/>
      <family val="1"/>
    </font>
    <font>
      <b/>
      <sz val="10"/>
      <color theme="1"/>
      <name val="Times New Roman"/>
      <family val="1"/>
    </font>
    <font>
      <sz val="10"/>
      <name val="Arial"/>
      <family val="2"/>
    </font>
    <font>
      <sz val="11"/>
      <color rgb="FF000000"/>
      <name val="Calibri"/>
      <family val="2"/>
      <scheme val="minor"/>
    </font>
    <font>
      <sz val="11"/>
      <color indexed="8"/>
      <name val="Calibri"/>
      <family val="2"/>
    </font>
    <font>
      <i/>
      <sz val="10"/>
      <color rgb="FFFF0000"/>
      <name val="Times New Roman"/>
      <family val="1"/>
    </font>
    <font>
      <sz val="10"/>
      <color rgb="FFFF0000"/>
      <name val="Times New Roman"/>
      <family val="1"/>
    </font>
    <font>
      <i/>
      <sz val="8"/>
      <name val="Times New Roman"/>
      <family val="1"/>
    </font>
    <font>
      <sz val="8"/>
      <name val="Times New Roman"/>
      <family val="1"/>
    </font>
    <font>
      <i/>
      <sz val="10"/>
      <name val="Times New Roman"/>
      <family val="1"/>
    </font>
    <font>
      <sz val="11"/>
      <color theme="0"/>
      <name val="Times New Roman"/>
      <family val="1"/>
    </font>
    <font>
      <i/>
      <sz val="10"/>
      <color theme="0"/>
      <name val="Times New Roman"/>
      <family val="1"/>
    </font>
    <font>
      <sz val="11"/>
      <color theme="1"/>
      <name val="Calibri"/>
      <family val="2"/>
      <scheme val="minor"/>
    </font>
    <font>
      <sz val="11"/>
      <color rgb="FFFF0000"/>
      <name val="Times New Roman"/>
      <family val="1"/>
    </font>
    <font>
      <sz val="11"/>
      <color theme="1"/>
      <name val="Calibri"/>
      <family val="2"/>
    </font>
    <font>
      <sz val="11"/>
      <name val="Calibri"/>
      <family val="2"/>
    </font>
    <font>
      <sz val="11"/>
      <color rgb="FFFF0000"/>
      <name val="Calibri"/>
      <family val="2"/>
    </font>
    <font>
      <b/>
      <sz val="8"/>
      <color theme="1"/>
      <name val="Times New Roman"/>
      <family val="1"/>
    </font>
    <font>
      <b/>
      <sz val="8"/>
      <color rgb="FFFF0000"/>
      <name val="Times New Roman"/>
      <family val="1"/>
    </font>
    <font>
      <sz val="11"/>
      <color rgb="FFFF0000"/>
      <name val="Arial"/>
      <family val="2"/>
    </font>
    <font>
      <strike/>
      <sz val="11"/>
      <color theme="1"/>
      <name val="Arial"/>
      <family val="2"/>
    </font>
    <font>
      <b/>
      <sz val="8"/>
      <name val="Times New Roman"/>
      <family val="1"/>
    </font>
    <font>
      <b/>
      <sz val="13"/>
      <color theme="1"/>
      <name val="Times New Roman"/>
      <family val="1"/>
    </font>
    <font>
      <i/>
      <sz val="13"/>
      <color theme="1"/>
      <name val="Times New Roman"/>
      <family val="1"/>
    </font>
    <font>
      <sz val="13"/>
      <color theme="1"/>
      <name val="Calibri"/>
      <family val="2"/>
      <scheme val="minor"/>
    </font>
    <font>
      <sz val="13"/>
      <color theme="1"/>
      <name val="Times New Roman"/>
      <family val="1"/>
    </font>
    <font>
      <sz val="8"/>
      <name val="Calibri"/>
      <family val="2"/>
      <scheme val="minor"/>
    </font>
    <font>
      <b/>
      <sz val="13"/>
      <color theme="0"/>
      <name val="Times New Roman"/>
      <family val="1"/>
    </font>
    <font>
      <sz val="13"/>
      <color theme="0"/>
      <name val="Calibri"/>
      <family val="2"/>
      <scheme val="minor"/>
    </font>
    <font>
      <sz val="13"/>
      <color theme="0"/>
      <name val="Times New Roman"/>
      <family val="1"/>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C000"/>
        <bgColor indexed="64"/>
      </patternFill>
    </fill>
    <fill>
      <patternFill patternType="solid">
        <fgColor rgb="FFFFFF00"/>
        <bgColor indexed="64"/>
      </patternFill>
    </fill>
    <fill>
      <patternFill patternType="solid">
        <fgColor rgb="FF00B050"/>
        <bgColor indexed="64"/>
      </patternFill>
    </fill>
    <fill>
      <patternFill patternType="solid">
        <fgColor theme="5" tint="0.59996337778862885"/>
        <bgColor indexed="64"/>
      </patternFill>
    </fill>
    <fill>
      <patternFill patternType="solid">
        <fgColor theme="0"/>
        <bgColor theme="0"/>
      </patternFill>
    </fill>
  </fills>
  <borders count="2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hair">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bottom style="thin">
        <color auto="1"/>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s>
  <cellStyleXfs count="29">
    <xf numFmtId="0" fontId="0" fillId="0" borderId="0"/>
    <xf numFmtId="43" fontId="60" fillId="0" borderId="0" applyFont="0" applyFill="0" applyBorder="0" applyAlignment="0" applyProtection="0"/>
    <xf numFmtId="0" fontId="1" fillId="0" borderId="0"/>
    <xf numFmtId="166" fontId="2" fillId="0" borderId="1">
      <alignment horizontal="center"/>
    </xf>
    <xf numFmtId="0" fontId="10" fillId="0" borderId="0"/>
    <xf numFmtId="0" fontId="15" fillId="0" borderId="0"/>
    <xf numFmtId="0" fontId="60" fillId="0" borderId="0"/>
    <xf numFmtId="0" fontId="9" fillId="0" borderId="0"/>
    <xf numFmtId="0" fontId="3" fillId="0" borderId="0"/>
    <xf numFmtId="0" fontId="13" fillId="0" borderId="0"/>
    <xf numFmtId="0" fontId="38" fillId="0" borderId="0"/>
    <xf numFmtId="0" fontId="60" fillId="0" borderId="0"/>
    <xf numFmtId="164" fontId="60" fillId="0" borderId="0" applyFont="0" applyFill="0" applyBorder="0" applyAlignment="0" applyProtection="0"/>
    <xf numFmtId="0" fontId="38" fillId="0" borderId="0"/>
    <xf numFmtId="0" fontId="60" fillId="0" borderId="0">
      <alignment vertical="center"/>
    </xf>
    <xf numFmtId="0" fontId="60" fillId="0" borderId="0"/>
    <xf numFmtId="0" fontId="60" fillId="0" borderId="0"/>
    <xf numFmtId="0" fontId="50" fillId="0" borderId="0"/>
    <xf numFmtId="0" fontId="51" fillId="0" borderId="0" applyAlignment="0"/>
    <xf numFmtId="0" fontId="38" fillId="0" borderId="0"/>
    <xf numFmtId="0" fontId="38" fillId="0" borderId="0"/>
    <xf numFmtId="0" fontId="38" fillId="0" borderId="0"/>
    <xf numFmtId="0" fontId="16" fillId="0" borderId="0"/>
    <xf numFmtId="0" fontId="60" fillId="0" borderId="0"/>
    <xf numFmtId="167" fontId="52" fillId="0" borderId="0" applyFont="0" applyFill="0" applyBorder="0" applyAlignment="0" applyProtection="0"/>
    <xf numFmtId="0" fontId="3" fillId="0" borderId="0"/>
    <xf numFmtId="9" fontId="52" fillId="0" borderId="0" applyFont="0" applyFill="0" applyBorder="0" applyAlignment="0" applyProtection="0"/>
    <xf numFmtId="164" fontId="52" fillId="0" borderId="0" applyFont="0" applyFill="0" applyBorder="0" applyAlignment="0" applyProtection="0"/>
    <xf numFmtId="0" fontId="52" fillId="0" borderId="0"/>
  </cellStyleXfs>
  <cellXfs count="501">
    <xf numFmtId="0" fontId="0" fillId="0" borderId="0" xfId="0"/>
    <xf numFmtId="165" fontId="3" fillId="0" borderId="0" xfId="0" applyNumberFormat="1" applyFont="1"/>
    <xf numFmtId="165" fontId="4" fillId="0" borderId="0" xfId="0" applyNumberFormat="1" applyFont="1"/>
    <xf numFmtId="165" fontId="5" fillId="0" borderId="2" xfId="0" applyNumberFormat="1" applyFont="1" applyBorder="1"/>
    <xf numFmtId="165" fontId="3" fillId="0" borderId="3" xfId="0" applyNumberFormat="1" applyFont="1" applyBorder="1"/>
    <xf numFmtId="0" fontId="3" fillId="0" borderId="0" xfId="0" applyFont="1"/>
    <xf numFmtId="165" fontId="6" fillId="0" borderId="0" xfId="0" applyNumberFormat="1" applyFont="1"/>
    <xf numFmtId="0" fontId="6" fillId="0" borderId="0" xfId="0" applyFont="1"/>
    <xf numFmtId="0" fontId="4" fillId="0" borderId="0" xfId="0" applyFont="1"/>
    <xf numFmtId="0" fontId="6" fillId="0" borderId="0" xfId="0" applyFont="1" applyAlignment="1">
      <alignment horizontal="centerContinuous"/>
    </xf>
    <xf numFmtId="165" fontId="7" fillId="0" borderId="0" xfId="0" applyNumberFormat="1" applyFont="1"/>
    <xf numFmtId="0" fontId="6" fillId="0" borderId="0" xfId="0" applyFont="1" applyAlignment="1">
      <alignment horizontal="center" vertical="center"/>
    </xf>
    <xf numFmtId="165" fontId="5" fillId="0" borderId="2" xfId="0" applyNumberFormat="1" applyFont="1" applyBorder="1" applyAlignment="1">
      <alignment horizontal="left"/>
    </xf>
    <xf numFmtId="0" fontId="5" fillId="0" borderId="0" xfId="0" applyFont="1"/>
    <xf numFmtId="165" fontId="3" fillId="0" borderId="3" xfId="0" applyNumberFormat="1" applyFont="1" applyBorder="1" applyAlignment="1">
      <alignment horizontal="left" indent="1"/>
    </xf>
    <xf numFmtId="165" fontId="3" fillId="0" borderId="0" xfId="0" applyNumberFormat="1" applyFont="1" applyAlignment="1">
      <alignment horizontal="right"/>
    </xf>
    <xf numFmtId="165" fontId="8" fillId="0" borderId="0" xfId="0" applyNumberFormat="1" applyFont="1" applyAlignment="1">
      <alignment horizontal="center"/>
    </xf>
    <xf numFmtId="165" fontId="3" fillId="0" borderId="0" xfId="0" applyNumberFormat="1" applyFont="1" applyAlignment="1">
      <alignment horizontal="left" wrapText="1"/>
    </xf>
    <xf numFmtId="165" fontId="3" fillId="0" borderId="3" xfId="0" applyNumberFormat="1" applyFont="1" applyBorder="1" applyAlignment="1">
      <alignment horizontal="center"/>
    </xf>
    <xf numFmtId="165" fontId="6" fillId="0" borderId="4" xfId="0" applyNumberFormat="1" applyFont="1" applyBorder="1" applyAlignment="1">
      <alignment vertical="center" wrapText="1"/>
    </xf>
    <xf numFmtId="165" fontId="6" fillId="0" borderId="4" xfId="0" applyNumberFormat="1" applyFont="1" applyBorder="1" applyAlignment="1">
      <alignment vertical="center"/>
    </xf>
    <xf numFmtId="165" fontId="6" fillId="0" borderId="4" xfId="0" applyNumberFormat="1" applyFont="1" applyBorder="1" applyAlignment="1">
      <alignment horizontal="center" vertical="center" wrapText="1"/>
    </xf>
    <xf numFmtId="165" fontId="3" fillId="0" borderId="5" xfId="0" applyNumberFormat="1" applyFont="1" applyBorder="1"/>
    <xf numFmtId="165" fontId="3" fillId="0" borderId="6" xfId="0" applyNumberFormat="1" applyFont="1" applyBorder="1"/>
    <xf numFmtId="165" fontId="6" fillId="0" borderId="6" xfId="0" applyNumberFormat="1" applyFont="1" applyBorder="1"/>
    <xf numFmtId="165" fontId="5" fillId="0" borderId="2" xfId="0" applyNumberFormat="1" applyFont="1" applyBorder="1" applyAlignment="1">
      <alignment horizontal="center"/>
    </xf>
    <xf numFmtId="165" fontId="3" fillId="0" borderId="3" xfId="2" applyNumberFormat="1" applyFont="1" applyBorder="1"/>
    <xf numFmtId="165" fontId="3" fillId="0" borderId="7" xfId="0" applyNumberFormat="1" applyFont="1" applyBorder="1" applyAlignment="1">
      <alignment horizontal="center"/>
    </xf>
    <xf numFmtId="165" fontId="3" fillId="0" borderId="7" xfId="0" applyNumberFormat="1" applyFont="1" applyBorder="1" applyAlignment="1">
      <alignment horizontal="left" indent="1"/>
    </xf>
    <xf numFmtId="165" fontId="3" fillId="0" borderId="7" xfId="0" applyNumberFormat="1" applyFont="1" applyBorder="1"/>
    <xf numFmtId="165" fontId="3" fillId="0" borderId="7" xfId="2" applyNumberFormat="1" applyFont="1" applyBorder="1"/>
    <xf numFmtId="3" fontId="3" fillId="0" borderId="4" xfId="0" applyNumberFormat="1" applyFont="1" applyBorder="1" applyAlignment="1">
      <alignment horizontal="center" vertical="center"/>
    </xf>
    <xf numFmtId="3" fontId="3" fillId="0" borderId="4" xfId="0" applyNumberFormat="1" applyFont="1" applyBorder="1" applyAlignment="1">
      <alignment horizontal="center" vertical="center" wrapText="1"/>
    </xf>
    <xf numFmtId="3" fontId="3" fillId="0" borderId="0" xfId="0" applyNumberFormat="1" applyFont="1"/>
    <xf numFmtId="0" fontId="3"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3" fontId="3" fillId="0" borderId="4" xfId="0" applyNumberFormat="1" applyFont="1" applyBorder="1" applyAlignment="1">
      <alignment horizontal="right" vertical="center"/>
    </xf>
    <xf numFmtId="165" fontId="6" fillId="0" borderId="3" xfId="0" applyNumberFormat="1" applyFont="1" applyBorder="1"/>
    <xf numFmtId="165" fontId="5" fillId="0" borderId="0" xfId="0" applyNumberFormat="1" applyFont="1"/>
    <xf numFmtId="165" fontId="5" fillId="0" borderId="4" xfId="0" applyNumberFormat="1" applyFont="1" applyBorder="1" applyAlignment="1">
      <alignment horizontal="center"/>
    </xf>
    <xf numFmtId="165" fontId="5" fillId="0" borderId="4" xfId="0" applyNumberFormat="1" applyFont="1" applyBorder="1" applyAlignment="1">
      <alignment horizontal="left"/>
    </xf>
    <xf numFmtId="165" fontId="5" fillId="0" borderId="4" xfId="0" applyNumberFormat="1" applyFont="1" applyBorder="1"/>
    <xf numFmtId="165" fontId="6" fillId="0" borderId="4" xfId="0" applyNumberFormat="1" applyFont="1" applyBorder="1" applyAlignment="1">
      <alignment horizontal="center"/>
    </xf>
    <xf numFmtId="165" fontId="6" fillId="0" borderId="4" xfId="0" applyNumberFormat="1" applyFont="1" applyBorder="1" applyAlignment="1">
      <alignment horizontal="left" indent="1"/>
    </xf>
    <xf numFmtId="165" fontId="6" fillId="0" borderId="4" xfId="0" applyNumberFormat="1" applyFont="1" applyBorder="1"/>
    <xf numFmtId="165" fontId="3" fillId="0" borderId="4" xfId="0" applyNumberFormat="1" applyFont="1" applyBorder="1" applyAlignment="1">
      <alignment horizontal="center"/>
    </xf>
    <xf numFmtId="165" fontId="3" fillId="0" borderId="4" xfId="0" applyNumberFormat="1" applyFont="1" applyBorder="1" applyAlignment="1">
      <alignment horizontal="left" indent="1"/>
    </xf>
    <xf numFmtId="165" fontId="3" fillId="0" borderId="4" xfId="0" applyNumberFormat="1" applyFont="1" applyBorder="1"/>
    <xf numFmtId="3" fontId="9" fillId="0" borderId="4" xfId="0" applyNumberFormat="1" applyFont="1" applyBorder="1"/>
    <xf numFmtId="165" fontId="3" fillId="0" borderId="4" xfId="2" applyNumberFormat="1" applyFont="1" applyBorder="1"/>
    <xf numFmtId="165" fontId="6" fillId="0" borderId="4" xfId="2" applyNumberFormat="1" applyFont="1" applyBorder="1"/>
    <xf numFmtId="0" fontId="13" fillId="2" borderId="0" xfId="0" applyFont="1" applyFill="1" applyAlignment="1">
      <alignment vertical="center"/>
    </xf>
    <xf numFmtId="167" fontId="11" fillId="2" borderId="0" xfId="0" applyNumberFormat="1" applyFont="1" applyFill="1" applyAlignment="1">
      <alignment vertical="center"/>
    </xf>
    <xf numFmtId="0" fontId="11" fillId="2" borderId="0" xfId="0" applyFont="1" applyFill="1" applyAlignment="1">
      <alignment vertical="center"/>
    </xf>
    <xf numFmtId="0" fontId="11" fillId="2" borderId="4" xfId="0" applyFont="1" applyFill="1" applyBorder="1" applyAlignment="1">
      <alignment horizontal="left" vertical="center" wrapText="1"/>
    </xf>
    <xf numFmtId="169" fontId="13" fillId="2" borderId="4" xfId="0" applyNumberFormat="1" applyFont="1" applyFill="1" applyBorder="1" applyAlignment="1">
      <alignment vertical="center" wrapText="1"/>
    </xf>
    <xf numFmtId="0" fontId="11" fillId="2" borderId="4" xfId="0" applyFont="1" applyFill="1" applyBorder="1" applyAlignment="1">
      <alignment vertical="center" wrapText="1"/>
    </xf>
    <xf numFmtId="0" fontId="22" fillId="0" borderId="0" xfId="0" applyFont="1"/>
    <xf numFmtId="0" fontId="4" fillId="0" borderId="4" xfId="0" applyFont="1" applyBorder="1" applyAlignment="1">
      <alignment horizontal="left" vertical="center" wrapText="1"/>
    </xf>
    <xf numFmtId="0" fontId="18" fillId="0" borderId="4" xfId="0" applyFont="1" applyBorder="1" applyAlignment="1">
      <alignment horizontal="center" vertical="center" wrapText="1"/>
    </xf>
    <xf numFmtId="0" fontId="18" fillId="0" borderId="4" xfId="0" applyFont="1" applyBorder="1" applyAlignment="1">
      <alignment vertical="center" wrapText="1"/>
    </xf>
    <xf numFmtId="0" fontId="17" fillId="0" borderId="4" xfId="0" applyFont="1" applyBorder="1" applyAlignment="1">
      <alignment horizontal="center" vertical="center" wrapText="1"/>
    </xf>
    <xf numFmtId="0" fontId="17" fillId="0" borderId="4" xfId="0" applyFont="1" applyBorder="1" applyAlignment="1">
      <alignment vertical="center" wrapText="1"/>
    </xf>
    <xf numFmtId="0" fontId="18" fillId="0" borderId="0" xfId="0" applyFont="1" applyAlignment="1">
      <alignment horizontal="center" vertical="center"/>
    </xf>
    <xf numFmtId="0" fontId="18" fillId="3" borderId="8" xfId="0" applyFont="1" applyFill="1" applyBorder="1" applyAlignment="1">
      <alignment horizontal="center" vertical="center" wrapText="1"/>
    </xf>
    <xf numFmtId="0" fontId="18" fillId="3" borderId="8" xfId="0" applyFont="1" applyFill="1" applyBorder="1" applyAlignment="1">
      <alignment vertical="center" wrapText="1"/>
    </xf>
    <xf numFmtId="0" fontId="17" fillId="3" borderId="8" xfId="0" applyFont="1" applyFill="1" applyBorder="1" applyAlignment="1">
      <alignment horizontal="center" vertical="center" wrapText="1"/>
    </xf>
    <xf numFmtId="0" fontId="17" fillId="3" borderId="8" xfId="0" applyFont="1" applyFill="1" applyBorder="1" applyAlignment="1">
      <alignment vertical="center" wrapText="1"/>
    </xf>
    <xf numFmtId="3" fontId="18" fillId="0" borderId="0" xfId="0" applyNumberFormat="1" applyFont="1" applyAlignment="1">
      <alignment horizontal="right" vertical="center"/>
    </xf>
    <xf numFmtId="3" fontId="18" fillId="3" borderId="8" xfId="0" applyNumberFormat="1" applyFont="1" applyFill="1" applyBorder="1" applyAlignment="1">
      <alignment horizontal="right" vertical="center" wrapText="1"/>
    </xf>
    <xf numFmtId="3" fontId="17" fillId="3" borderId="8" xfId="0" applyNumberFormat="1" applyFont="1" applyFill="1" applyBorder="1" applyAlignment="1">
      <alignment horizontal="right" vertical="center" wrapText="1"/>
    </xf>
    <xf numFmtId="3" fontId="0" fillId="0" borderId="0" xfId="0" applyNumberFormat="1" applyAlignment="1">
      <alignment horizontal="right"/>
    </xf>
    <xf numFmtId="0" fontId="18" fillId="0" borderId="0" xfId="0" applyFont="1" applyAlignment="1">
      <alignment horizontal="center" vertical="center" wrapText="1"/>
    </xf>
    <xf numFmtId="3" fontId="0" fillId="0" borderId="0" xfId="0" applyNumberFormat="1"/>
    <xf numFmtId="0" fontId="19" fillId="0" borderId="0" xfId="0" applyFont="1" applyAlignment="1">
      <alignment horizontal="center" vertical="center"/>
    </xf>
    <xf numFmtId="0" fontId="19" fillId="0" borderId="0" xfId="0" applyFont="1" applyAlignment="1">
      <alignment horizontal="right" vertical="center"/>
    </xf>
    <xf numFmtId="4" fontId="3" fillId="0" borderId="0" xfId="0" applyNumberFormat="1" applyFont="1"/>
    <xf numFmtId="3" fontId="6" fillId="0" borderId="4" xfId="0" applyNumberFormat="1" applyFont="1" applyBorder="1" applyAlignment="1">
      <alignment horizontal="center" vertical="center" wrapText="1"/>
    </xf>
    <xf numFmtId="0" fontId="6" fillId="0" borderId="4" xfId="0" applyFont="1" applyBorder="1" applyAlignment="1">
      <alignment horizontal="left" vertical="center" wrapText="1"/>
    </xf>
    <xf numFmtId="3" fontId="11" fillId="0" borderId="4" xfId="0" applyNumberFormat="1" applyFont="1" applyBorder="1" applyAlignment="1">
      <alignment horizontal="justify" vertical="center"/>
    </xf>
    <xf numFmtId="3" fontId="4" fillId="0" borderId="4" xfId="0" applyNumberFormat="1" applyFont="1" applyBorder="1" applyAlignment="1">
      <alignment horizontal="center" vertical="center" wrapText="1"/>
    </xf>
    <xf numFmtId="0" fontId="13" fillId="0" borderId="4" xfId="0" applyFont="1" applyBorder="1" applyAlignment="1">
      <alignment horizontal="justify" vertical="center" wrapText="1"/>
    </xf>
    <xf numFmtId="170" fontId="17" fillId="0" borderId="4" xfId="0" applyNumberFormat="1" applyFont="1" applyBorder="1" applyAlignment="1">
      <alignment vertical="center" wrapText="1"/>
    </xf>
    <xf numFmtId="3" fontId="23" fillId="0" borderId="0" xfId="9" applyNumberFormat="1" applyFont="1" applyAlignment="1">
      <alignment vertical="center" wrapText="1"/>
    </xf>
    <xf numFmtId="0" fontId="20" fillId="0" borderId="0" xfId="4" applyFont="1"/>
    <xf numFmtId="0" fontId="25" fillId="0" borderId="0" xfId="9" applyFont="1" applyAlignment="1">
      <alignment horizontal="center" vertical="center"/>
    </xf>
    <xf numFmtId="0" fontId="25" fillId="0" borderId="0" xfId="4" applyFont="1" applyAlignment="1">
      <alignment horizontal="left" vertical="center"/>
    </xf>
    <xf numFmtId="0" fontId="25" fillId="0" borderId="0" xfId="4" applyFont="1"/>
    <xf numFmtId="0" fontId="25" fillId="0" borderId="0" xfId="5" applyFont="1" applyAlignment="1">
      <alignment wrapText="1"/>
    </xf>
    <xf numFmtId="0" fontId="25" fillId="0" borderId="0" xfId="9" applyFont="1"/>
    <xf numFmtId="0" fontId="25" fillId="0" borderId="0" xfId="9" applyFont="1" applyAlignment="1">
      <alignment vertical="center" wrapText="1"/>
    </xf>
    <xf numFmtId="0" fontId="3" fillId="0" borderId="0" xfId="0" applyFont="1" applyAlignment="1">
      <alignment wrapText="1"/>
    </xf>
    <xf numFmtId="0" fontId="32" fillId="0" borderId="4" xfId="0" applyFont="1" applyBorder="1"/>
    <xf numFmtId="170" fontId="18" fillId="0" borderId="4" xfId="0" applyNumberFormat="1" applyFont="1" applyBorder="1" applyAlignment="1">
      <alignment vertical="center" wrapText="1"/>
    </xf>
    <xf numFmtId="170" fontId="3" fillId="0" borderId="0" xfId="0" applyNumberFormat="1" applyFont="1"/>
    <xf numFmtId="168" fontId="3" fillId="0" borderId="0" xfId="0" applyNumberFormat="1" applyFont="1"/>
    <xf numFmtId="0" fontId="31" fillId="0" borderId="4" xfId="0" applyFont="1" applyBorder="1" applyAlignment="1">
      <alignment horizontal="center" vertical="center" wrapText="1"/>
    </xf>
    <xf numFmtId="168" fontId="31" fillId="0" borderId="4" xfId="0" applyNumberFormat="1" applyFont="1" applyBorder="1" applyAlignment="1">
      <alignment horizontal="center" vertical="center" wrapText="1"/>
    </xf>
    <xf numFmtId="171" fontId="18" fillId="0" borderId="4" xfId="0" applyNumberFormat="1" applyFont="1" applyBorder="1" applyAlignment="1">
      <alignment vertical="center" wrapText="1"/>
    </xf>
    <xf numFmtId="171" fontId="17" fillId="0" borderId="4" xfId="0" applyNumberFormat="1" applyFont="1" applyBorder="1" applyAlignment="1">
      <alignment vertical="center" wrapText="1"/>
    </xf>
    <xf numFmtId="3" fontId="3" fillId="0" borderId="4" xfId="0" quotePrefix="1" applyNumberFormat="1" applyFont="1" applyBorder="1" applyAlignment="1">
      <alignment horizontal="center" vertical="center" wrapText="1"/>
    </xf>
    <xf numFmtId="0" fontId="32" fillId="0" borderId="0" xfId="0" applyFont="1"/>
    <xf numFmtId="0" fontId="9" fillId="0" borderId="0" xfId="0" applyFont="1"/>
    <xf numFmtId="0" fontId="30" fillId="0" borderId="0" xfId="0" applyFont="1"/>
    <xf numFmtId="0" fontId="33" fillId="0" borderId="0" xfId="0" applyFont="1" applyAlignment="1">
      <alignment horizontal="center" vertical="center"/>
    </xf>
    <xf numFmtId="0" fontId="34" fillId="0" borderId="10" xfId="0" applyFont="1" applyBorder="1" applyAlignment="1">
      <alignment horizontal="right" vertical="center"/>
    </xf>
    <xf numFmtId="170" fontId="18" fillId="0" borderId="4" xfId="0" applyNumberFormat="1" applyFont="1" applyBorder="1" applyAlignment="1">
      <alignment horizontal="center" vertical="center" wrapText="1"/>
    </xf>
    <xf numFmtId="170" fontId="17" fillId="0" borderId="4" xfId="0" applyNumberFormat="1" applyFont="1" applyBorder="1" applyAlignment="1">
      <alignment horizontal="center" vertical="center" wrapText="1"/>
    </xf>
    <xf numFmtId="3" fontId="18" fillId="0" borderId="4" xfId="0" applyNumberFormat="1" applyFont="1" applyBorder="1" applyAlignment="1">
      <alignment vertical="center" wrapText="1"/>
    </xf>
    <xf numFmtId="4" fontId="18" fillId="0" borderId="4" xfId="0" applyNumberFormat="1" applyFont="1" applyBorder="1" applyAlignment="1">
      <alignment vertical="center" wrapText="1"/>
    </xf>
    <xf numFmtId="3" fontId="17" fillId="0" borderId="4" xfId="0" applyNumberFormat="1" applyFont="1" applyBorder="1" applyAlignment="1">
      <alignment vertical="center" wrapText="1"/>
    </xf>
    <xf numFmtId="0" fontId="18" fillId="0" borderId="0" xfId="0" applyFont="1" applyAlignment="1">
      <alignment horizontal="right" vertical="center"/>
    </xf>
    <xf numFmtId="170" fontId="17" fillId="0" borderId="0" xfId="0" applyNumberFormat="1" applyFont="1" applyAlignment="1">
      <alignment vertical="center" wrapText="1"/>
    </xf>
    <xf numFmtId="170" fontId="18" fillId="0" borderId="0" xfId="0" applyNumberFormat="1" applyFont="1" applyAlignment="1">
      <alignment vertical="center" wrapText="1"/>
    </xf>
    <xf numFmtId="170" fontId="19" fillId="0" borderId="4" xfId="0" applyNumberFormat="1" applyFont="1" applyBorder="1" applyAlignment="1">
      <alignment vertical="center" wrapText="1"/>
    </xf>
    <xf numFmtId="0" fontId="3" fillId="4" borderId="0" xfId="0" applyFont="1" applyFill="1"/>
    <xf numFmtId="0" fontId="32" fillId="4" borderId="4" xfId="0" applyFont="1" applyFill="1" applyBorder="1"/>
    <xf numFmtId="0" fontId="4" fillId="0" borderId="0" xfId="0" applyFont="1" applyAlignment="1">
      <alignment wrapText="1"/>
    </xf>
    <xf numFmtId="170" fontId="18" fillId="4" borderId="4" xfId="0" applyNumberFormat="1" applyFont="1" applyFill="1" applyBorder="1" applyAlignment="1">
      <alignment vertical="center" wrapText="1"/>
    </xf>
    <xf numFmtId="168" fontId="6" fillId="0" borderId="0" xfId="0" applyNumberFormat="1" applyFont="1" applyAlignment="1">
      <alignment wrapText="1"/>
    </xf>
    <xf numFmtId="170" fontId="17" fillId="4" borderId="4" xfId="0" applyNumberFormat="1" applyFont="1" applyFill="1" applyBorder="1" applyAlignment="1">
      <alignment vertical="center" wrapText="1"/>
    </xf>
    <xf numFmtId="170" fontId="6" fillId="5" borderId="0" xfId="0" applyNumberFormat="1" applyFont="1" applyFill="1"/>
    <xf numFmtId="170" fontId="19" fillId="4" borderId="4" xfId="0" applyNumberFormat="1" applyFont="1" applyFill="1" applyBorder="1" applyAlignment="1">
      <alignment vertical="center" wrapText="1"/>
    </xf>
    <xf numFmtId="170" fontId="4" fillId="0" borderId="0" xfId="0" applyNumberFormat="1" applyFont="1"/>
    <xf numFmtId="170" fontId="17" fillId="6" borderId="4" xfId="0" applyNumberFormat="1" applyFont="1" applyFill="1" applyBorder="1" applyAlignment="1">
      <alignment vertical="center" wrapText="1"/>
    </xf>
    <xf numFmtId="170" fontId="17" fillId="5" borderId="4" xfId="0" applyNumberFormat="1" applyFont="1" applyFill="1" applyBorder="1" applyAlignment="1">
      <alignment vertical="center" wrapText="1"/>
    </xf>
    <xf numFmtId="3" fontId="4" fillId="5" borderId="4" xfId="0" applyNumberFormat="1"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5" borderId="0" xfId="0" applyFont="1" applyFill="1" applyAlignment="1">
      <alignment wrapText="1"/>
    </xf>
    <xf numFmtId="0" fontId="4" fillId="5" borderId="0" xfId="0" applyFont="1" applyFill="1"/>
    <xf numFmtId="170" fontId="4" fillId="5" borderId="0" xfId="0" applyNumberFormat="1" applyFont="1" applyFill="1"/>
    <xf numFmtId="170" fontId="4" fillId="0" borderId="0" xfId="0" applyNumberFormat="1" applyFont="1" applyAlignment="1">
      <alignment wrapText="1"/>
    </xf>
    <xf numFmtId="0" fontId="6" fillId="0" borderId="0" xfId="0" applyFont="1" applyAlignment="1">
      <alignment wrapText="1"/>
    </xf>
    <xf numFmtId="170" fontId="7" fillId="0" borderId="0" xfId="0" applyNumberFormat="1" applyFont="1"/>
    <xf numFmtId="170" fontId="17" fillId="0" borderId="9" xfId="0" applyNumberFormat="1" applyFont="1" applyBorder="1" applyAlignment="1">
      <alignment vertical="center" wrapText="1"/>
    </xf>
    <xf numFmtId="170" fontId="17" fillId="0" borderId="11" xfId="0" applyNumberFormat="1" applyFont="1" applyBorder="1" applyAlignment="1">
      <alignment vertical="center" wrapText="1"/>
    </xf>
    <xf numFmtId="0" fontId="7" fillId="0" borderId="0" xfId="0" applyFont="1"/>
    <xf numFmtId="0" fontId="3" fillId="7" borderId="0" xfId="0" applyFont="1" applyFill="1"/>
    <xf numFmtId="3" fontId="3" fillId="7" borderId="4" xfId="0" applyNumberFormat="1" applyFont="1" applyFill="1" applyBorder="1" applyAlignment="1">
      <alignment horizontal="center" vertical="center" wrapText="1"/>
    </xf>
    <xf numFmtId="0" fontId="3" fillId="7" borderId="4" xfId="0" applyFont="1" applyFill="1" applyBorder="1" applyAlignment="1">
      <alignment horizontal="left" vertical="center" wrapText="1"/>
    </xf>
    <xf numFmtId="170" fontId="17" fillId="7" borderId="4" xfId="0" applyNumberFormat="1" applyFont="1" applyFill="1" applyBorder="1" applyAlignment="1">
      <alignment vertical="center" wrapText="1"/>
    </xf>
    <xf numFmtId="0" fontId="3" fillId="7" borderId="0" xfId="0" applyFont="1" applyFill="1" applyAlignment="1">
      <alignment wrapText="1"/>
    </xf>
    <xf numFmtId="170" fontId="3" fillId="7" borderId="0" xfId="0" applyNumberFormat="1" applyFont="1" applyFill="1"/>
    <xf numFmtId="171" fontId="3" fillId="0" borderId="0" xfId="0" applyNumberFormat="1" applyFont="1"/>
    <xf numFmtId="170" fontId="6" fillId="0" borderId="0" xfId="0" applyNumberFormat="1" applyFont="1"/>
    <xf numFmtId="3" fontId="7"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170" fontId="28" fillId="0" borderId="4" xfId="0" applyNumberFormat="1" applyFont="1" applyBorder="1" applyAlignment="1">
      <alignment vertical="center" wrapText="1"/>
    </xf>
    <xf numFmtId="168" fontId="17" fillId="0" borderId="4" xfId="0" applyNumberFormat="1" applyFont="1" applyBorder="1" applyAlignment="1">
      <alignment vertical="center" wrapText="1"/>
    </xf>
    <xf numFmtId="171" fontId="17" fillId="5" borderId="4" xfId="0" applyNumberFormat="1" applyFont="1" applyFill="1" applyBorder="1" applyAlignment="1">
      <alignment vertical="center" wrapText="1"/>
    </xf>
    <xf numFmtId="3" fontId="4" fillId="4" borderId="4" xfId="0" applyNumberFormat="1" applyFont="1" applyFill="1" applyBorder="1" applyAlignment="1">
      <alignment horizontal="center" vertical="center" wrapText="1"/>
    </xf>
    <xf numFmtId="0" fontId="4" fillId="4" borderId="4" xfId="0" applyFont="1" applyFill="1" applyBorder="1" applyAlignment="1">
      <alignment horizontal="left" vertical="center" wrapText="1"/>
    </xf>
    <xf numFmtId="0" fontId="4" fillId="4" borderId="0" xfId="0" applyFont="1" applyFill="1"/>
    <xf numFmtId="4" fontId="0" fillId="0" borderId="0" xfId="0" applyNumberFormat="1"/>
    <xf numFmtId="3" fontId="3" fillId="2" borderId="4" xfId="0" applyNumberFormat="1" applyFont="1" applyFill="1" applyBorder="1" applyAlignment="1">
      <alignment horizontal="center" vertical="center" wrapText="1"/>
    </xf>
    <xf numFmtId="0" fontId="3" fillId="2" borderId="4" xfId="0" applyFont="1" applyFill="1" applyBorder="1" applyAlignment="1">
      <alignment horizontal="left" vertical="center" wrapText="1"/>
    </xf>
    <xf numFmtId="170" fontId="17" fillId="2" borderId="4" xfId="0" applyNumberFormat="1" applyFont="1" applyFill="1" applyBorder="1" applyAlignment="1">
      <alignment vertical="center" wrapText="1"/>
    </xf>
    <xf numFmtId="171" fontId="17" fillId="2" borderId="4" xfId="0" applyNumberFormat="1" applyFont="1" applyFill="1" applyBorder="1" applyAlignment="1">
      <alignment vertical="center" wrapText="1"/>
    </xf>
    <xf numFmtId="167" fontId="17" fillId="2" borderId="4" xfId="1" applyNumberFormat="1" applyFont="1" applyFill="1" applyBorder="1" applyAlignment="1">
      <alignment vertical="center" wrapText="1"/>
    </xf>
    <xf numFmtId="43" fontId="17" fillId="2" borderId="4" xfId="1" applyFont="1" applyFill="1" applyBorder="1" applyAlignment="1">
      <alignment vertical="center" wrapText="1"/>
    </xf>
    <xf numFmtId="0" fontId="3" fillId="2" borderId="0" xfId="0" applyFont="1" applyFill="1"/>
    <xf numFmtId="0" fontId="19" fillId="2" borderId="0" xfId="0" applyFont="1" applyFill="1" applyAlignment="1">
      <alignment horizontal="center" vertical="center"/>
    </xf>
    <xf numFmtId="0" fontId="35" fillId="2" borderId="4" xfId="0" applyFont="1" applyFill="1" applyBorder="1" applyAlignment="1">
      <alignment vertical="center"/>
    </xf>
    <xf numFmtId="0" fontId="3" fillId="2" borderId="0" xfId="0" applyFont="1" applyFill="1" applyAlignment="1">
      <alignment vertical="center"/>
    </xf>
    <xf numFmtId="0" fontId="4" fillId="2" borderId="0" xfId="0" applyFont="1" applyFill="1" applyAlignment="1">
      <alignment vertical="center"/>
    </xf>
    <xf numFmtId="168" fontId="3" fillId="2" borderId="0" xfId="0" applyNumberFormat="1" applyFont="1" applyFill="1" applyAlignment="1">
      <alignment vertical="center"/>
    </xf>
    <xf numFmtId="0" fontId="37" fillId="2" borderId="0" xfId="0" applyFont="1" applyFill="1" applyAlignment="1">
      <alignment vertical="center"/>
    </xf>
    <xf numFmtId="0" fontId="35" fillId="2" borderId="4" xfId="11" applyFont="1" applyFill="1" applyBorder="1" applyAlignment="1">
      <alignment horizontal="left" vertical="center" wrapText="1"/>
    </xf>
    <xf numFmtId="0" fontId="32" fillId="2" borderId="0" xfId="0" applyFont="1" applyFill="1" applyAlignment="1">
      <alignment vertical="center"/>
    </xf>
    <xf numFmtId="3" fontId="14" fillId="2" borderId="4" xfId="10" applyNumberFormat="1" applyFont="1" applyFill="1" applyBorder="1" applyAlignment="1">
      <alignment vertical="center" wrapText="1"/>
    </xf>
    <xf numFmtId="3" fontId="35" fillId="2" borderId="4" xfId="10" applyNumberFormat="1" applyFont="1" applyFill="1" applyBorder="1" applyAlignment="1">
      <alignment vertical="center"/>
    </xf>
    <xf numFmtId="174" fontId="48" fillId="2" borderId="4" xfId="12" applyNumberFormat="1" applyFont="1" applyFill="1" applyBorder="1" applyAlignment="1">
      <alignment horizontal="center" vertical="center" wrapText="1"/>
    </xf>
    <xf numFmtId="0" fontId="24" fillId="2" borderId="0" xfId="0" applyFont="1" applyFill="1" applyAlignment="1">
      <alignment vertical="center"/>
    </xf>
    <xf numFmtId="0" fontId="49" fillId="2" borderId="0" xfId="0" applyFont="1" applyFill="1" applyAlignment="1">
      <alignment vertical="center"/>
    </xf>
    <xf numFmtId="0" fontId="19" fillId="2" borderId="0" xfId="0" applyFont="1" applyFill="1" applyAlignment="1">
      <alignment horizontal="right" vertical="center"/>
    </xf>
    <xf numFmtId="4" fontId="3" fillId="2" borderId="0" xfId="0" applyNumberFormat="1" applyFont="1" applyFill="1" applyAlignment="1">
      <alignment vertical="center"/>
    </xf>
    <xf numFmtId="170" fontId="3" fillId="2" borderId="0" xfId="0" applyNumberFormat="1" applyFont="1" applyFill="1" applyAlignment="1">
      <alignment vertical="center"/>
    </xf>
    <xf numFmtId="0" fontId="30" fillId="2" borderId="0" xfId="0" applyFont="1" applyFill="1" applyAlignment="1">
      <alignment vertical="center"/>
    </xf>
    <xf numFmtId="0" fontId="45" fillId="2" borderId="0" xfId="0" applyFont="1" applyFill="1" applyAlignment="1">
      <alignment vertical="center"/>
    </xf>
    <xf numFmtId="0" fontId="54" fillId="2" borderId="0" xfId="0" applyFont="1" applyFill="1" applyAlignment="1">
      <alignment vertical="center"/>
    </xf>
    <xf numFmtId="171" fontId="44" fillId="2" borderId="0" xfId="0" applyNumberFormat="1" applyFont="1" applyFill="1" applyAlignment="1">
      <alignment vertical="center" wrapText="1"/>
    </xf>
    <xf numFmtId="0" fontId="44" fillId="2" borderId="0" xfId="0" applyFont="1" applyFill="1" applyAlignment="1">
      <alignment vertical="center"/>
    </xf>
    <xf numFmtId="0" fontId="39" fillId="2" borderId="0" xfId="0" applyFont="1" applyFill="1" applyAlignment="1">
      <alignment vertical="center"/>
    </xf>
    <xf numFmtId="0" fontId="53" fillId="2" borderId="0" xfId="0" applyFont="1" applyFill="1" applyAlignment="1">
      <alignment vertical="center"/>
    </xf>
    <xf numFmtId="170" fontId="35" fillId="2" borderId="4" xfId="0" applyNumberFormat="1" applyFont="1" applyFill="1" applyBorder="1" applyAlignment="1">
      <alignment vertical="center"/>
    </xf>
    <xf numFmtId="170" fontId="13" fillId="2" borderId="4" xfId="0" applyNumberFormat="1" applyFont="1" applyFill="1" applyBorder="1" applyAlignment="1">
      <alignment vertical="center"/>
    </xf>
    <xf numFmtId="0" fontId="6" fillId="2" borderId="0" xfId="0" applyFont="1" applyFill="1" applyAlignment="1">
      <alignment vertical="center"/>
    </xf>
    <xf numFmtId="0" fontId="41" fillId="2" borderId="0" xfId="0" applyFont="1" applyFill="1" applyAlignment="1">
      <alignment vertical="center"/>
    </xf>
    <xf numFmtId="170" fontId="48" fillId="2" borderId="4" xfId="0" applyNumberFormat="1" applyFont="1" applyFill="1" applyBorder="1" applyAlignment="1">
      <alignment vertical="center"/>
    </xf>
    <xf numFmtId="0" fontId="29" fillId="2" borderId="0" xfId="0" applyFont="1" applyFill="1" applyAlignment="1">
      <alignment vertical="center"/>
    </xf>
    <xf numFmtId="0" fontId="40" fillId="2" borderId="0" xfId="0" applyFont="1" applyFill="1" applyAlignment="1">
      <alignment vertical="center"/>
    </xf>
    <xf numFmtId="4" fontId="13" fillId="2" borderId="0" xfId="0" applyNumberFormat="1" applyFont="1" applyFill="1" applyAlignment="1">
      <alignment vertical="center"/>
    </xf>
    <xf numFmtId="170" fontId="13" fillId="2" borderId="0" xfId="0" applyNumberFormat="1" applyFont="1" applyFill="1" applyAlignment="1">
      <alignment vertical="center" wrapText="1"/>
    </xf>
    <xf numFmtId="170" fontId="13" fillId="2" borderId="0" xfId="0" applyNumberFormat="1" applyFont="1" applyFill="1" applyAlignment="1">
      <alignment vertical="center"/>
    </xf>
    <xf numFmtId="0" fontId="12" fillId="2" borderId="0" xfId="0" applyFont="1" applyFill="1" applyAlignment="1">
      <alignment vertical="center"/>
    </xf>
    <xf numFmtId="4" fontId="11" fillId="2" borderId="0" xfId="0" applyNumberFormat="1" applyFont="1" applyFill="1" applyAlignment="1">
      <alignment vertical="center"/>
    </xf>
    <xf numFmtId="170" fontId="11" fillId="2" borderId="0" xfId="0" applyNumberFormat="1" applyFont="1" applyFill="1" applyAlignment="1">
      <alignment vertical="center" wrapText="1"/>
    </xf>
    <xf numFmtId="170" fontId="11" fillId="2" borderId="0" xfId="0" applyNumberFormat="1" applyFont="1" applyFill="1" applyAlignment="1">
      <alignment vertical="center"/>
    </xf>
    <xf numFmtId="0" fontId="12" fillId="2" borderId="0" xfId="0" applyFont="1" applyFill="1" applyAlignment="1">
      <alignment horizontal="right" vertical="center"/>
    </xf>
    <xf numFmtId="168" fontId="13" fillId="2" borderId="0" xfId="0" applyNumberFormat="1" applyFont="1" applyFill="1" applyAlignment="1">
      <alignment vertical="center"/>
    </xf>
    <xf numFmtId="4" fontId="56" fillId="2" borderId="0" xfId="0" applyNumberFormat="1" applyFont="1" applyFill="1" applyAlignment="1">
      <alignment vertical="center"/>
    </xf>
    <xf numFmtId="0" fontId="11" fillId="2" borderId="4" xfId="0" applyFont="1" applyFill="1" applyBorder="1" applyAlignment="1">
      <alignment horizontal="center" vertical="center" wrapText="1"/>
    </xf>
    <xf numFmtId="3" fontId="13" fillId="2" borderId="0" xfId="0" applyNumberFormat="1" applyFont="1" applyFill="1" applyAlignment="1">
      <alignment vertical="center"/>
    </xf>
    <xf numFmtId="3" fontId="35" fillId="2" borderId="0" xfId="0" applyNumberFormat="1" applyFont="1" applyFill="1" applyAlignment="1">
      <alignment vertical="center"/>
    </xf>
    <xf numFmtId="0" fontId="35" fillId="2" borderId="0" xfId="0" applyFont="1" applyFill="1" applyAlignment="1">
      <alignment vertical="center"/>
    </xf>
    <xf numFmtId="0" fontId="35" fillId="2" borderId="0" xfId="0" applyFont="1" applyFill="1" applyAlignment="1">
      <alignment horizontal="center" vertical="center" wrapText="1"/>
    </xf>
    <xf numFmtId="171" fontId="11" fillId="2" borderId="0" xfId="0" applyNumberFormat="1" applyFont="1" applyFill="1" applyAlignment="1">
      <alignment vertical="center" wrapText="1"/>
    </xf>
    <xf numFmtId="0" fontId="24" fillId="2" borderId="0" xfId="0" applyFont="1" applyFill="1" applyAlignment="1">
      <alignment horizontal="center" vertical="center" wrapText="1"/>
    </xf>
    <xf numFmtId="171" fontId="13" fillId="2" borderId="0" xfId="0" applyNumberFormat="1" applyFont="1" applyFill="1" applyAlignment="1">
      <alignment vertical="center" wrapText="1"/>
    </xf>
    <xf numFmtId="0" fontId="57" fillId="2" borderId="0" xfId="0" applyFont="1" applyFill="1" applyAlignment="1">
      <alignment vertical="center"/>
    </xf>
    <xf numFmtId="4" fontId="35" fillId="2" borderId="0" xfId="0" applyNumberFormat="1" applyFont="1" applyFill="1" applyAlignment="1">
      <alignment vertical="center"/>
    </xf>
    <xf numFmtId="170" fontId="35" fillId="2" borderId="0" xfId="0" applyNumberFormat="1" applyFont="1" applyFill="1" applyAlignment="1">
      <alignment vertical="center" wrapText="1"/>
    </xf>
    <xf numFmtId="170" fontId="35" fillId="2" borderId="0" xfId="0" applyNumberFormat="1" applyFont="1" applyFill="1" applyAlignment="1">
      <alignment vertical="center"/>
    </xf>
    <xf numFmtId="41" fontId="35" fillId="2" borderId="4" xfId="0" applyNumberFormat="1" applyFont="1" applyFill="1" applyBorder="1" applyAlignment="1">
      <alignment vertical="center" wrapText="1"/>
    </xf>
    <xf numFmtId="3" fontId="48" fillId="2" borderId="4" xfId="0" applyNumberFormat="1" applyFont="1" applyFill="1" applyBorder="1" applyAlignment="1">
      <alignment vertical="center" wrapText="1"/>
    </xf>
    <xf numFmtId="3" fontId="57" fillId="2" borderId="4" xfId="0" applyNumberFormat="1" applyFont="1" applyFill="1" applyBorder="1" applyAlignment="1">
      <alignment vertical="center" wrapText="1"/>
    </xf>
    <xf numFmtId="3" fontId="35" fillId="2" borderId="4" xfId="0" applyNumberFormat="1" applyFont="1" applyFill="1" applyBorder="1" applyAlignment="1">
      <alignment vertical="center" wrapText="1"/>
    </xf>
    <xf numFmtId="167" fontId="57" fillId="2" borderId="0" xfId="1" applyNumberFormat="1" applyFont="1" applyFill="1" applyAlignment="1">
      <alignment vertical="center"/>
    </xf>
    <xf numFmtId="167" fontId="13" fillId="2" borderId="0" xfId="1" applyNumberFormat="1" applyFont="1" applyFill="1" applyAlignment="1">
      <alignment vertical="center"/>
    </xf>
    <xf numFmtId="0" fontId="13" fillId="2" borderId="4" xfId="0" quotePrefix="1" applyFont="1" applyFill="1" applyBorder="1" applyAlignment="1">
      <alignment horizontal="left" vertical="center" wrapText="1"/>
    </xf>
    <xf numFmtId="0" fontId="48" fillId="2" borderId="0" xfId="0" applyFont="1" applyFill="1" applyAlignment="1">
      <alignment vertical="center"/>
    </xf>
    <xf numFmtId="167" fontId="48" fillId="2" borderId="0" xfId="0" applyNumberFormat="1" applyFont="1" applyFill="1" applyAlignment="1">
      <alignment vertical="center"/>
    </xf>
    <xf numFmtId="4" fontId="48" fillId="2" borderId="0" xfId="0" applyNumberFormat="1" applyFont="1" applyFill="1" applyAlignment="1">
      <alignment vertical="center"/>
    </xf>
    <xf numFmtId="170" fontId="48" fillId="2" borderId="0" xfId="0" applyNumberFormat="1" applyFont="1" applyFill="1" applyAlignment="1">
      <alignment vertical="center" wrapText="1"/>
    </xf>
    <xf numFmtId="170" fontId="48" fillId="2" borderId="0" xfId="0" applyNumberFormat="1" applyFont="1" applyFill="1" applyAlignment="1">
      <alignment vertical="center"/>
    </xf>
    <xf numFmtId="3" fontId="48" fillId="2" borderId="4" xfId="0" quotePrefix="1" applyNumberFormat="1" applyFont="1" applyFill="1" applyBorder="1" applyAlignment="1">
      <alignment horizontal="center" vertical="center" wrapText="1"/>
    </xf>
    <xf numFmtId="3" fontId="14" fillId="2" borderId="4" xfId="0" applyNumberFormat="1" applyFont="1" applyFill="1" applyBorder="1" applyAlignment="1">
      <alignment vertical="center" wrapText="1"/>
    </xf>
    <xf numFmtId="3" fontId="35" fillId="2" borderId="4" xfId="0" quotePrefix="1" applyNumberFormat="1" applyFont="1" applyFill="1" applyBorder="1" applyAlignment="1">
      <alignment horizontal="center" vertical="center" wrapText="1"/>
    </xf>
    <xf numFmtId="0" fontId="43" fillId="2" borderId="0" xfId="0" applyFont="1" applyFill="1" applyAlignment="1">
      <alignment vertical="center"/>
    </xf>
    <xf numFmtId="4" fontId="43" fillId="2" borderId="0" xfId="0" applyNumberFormat="1" applyFont="1" applyFill="1" applyAlignment="1">
      <alignment vertical="center"/>
    </xf>
    <xf numFmtId="170" fontId="43" fillId="2" borderId="0" xfId="0" applyNumberFormat="1" applyFont="1" applyFill="1" applyAlignment="1">
      <alignment vertical="center" wrapText="1"/>
    </xf>
    <xf numFmtId="170" fontId="43" fillId="2" borderId="0" xfId="0" applyNumberFormat="1" applyFont="1" applyFill="1" applyAlignment="1">
      <alignment vertical="center"/>
    </xf>
    <xf numFmtId="0" fontId="55" fillId="2" borderId="0" xfId="0" applyFont="1" applyFill="1" applyAlignment="1">
      <alignment vertical="center"/>
    </xf>
    <xf numFmtId="4" fontId="55" fillId="2" borderId="0" xfId="0" applyNumberFormat="1" applyFont="1" applyFill="1" applyAlignment="1">
      <alignment vertical="center"/>
    </xf>
    <xf numFmtId="170" fontId="55" fillId="2" borderId="0" xfId="0" applyNumberFormat="1" applyFont="1" applyFill="1" applyAlignment="1">
      <alignment vertical="center" wrapText="1"/>
    </xf>
    <xf numFmtId="170" fontId="55" fillId="2" borderId="0" xfId="0" applyNumberFormat="1" applyFont="1" applyFill="1" applyAlignment="1">
      <alignment vertical="center"/>
    </xf>
    <xf numFmtId="170" fontId="55" fillId="2" borderId="4" xfId="0" applyNumberFormat="1" applyFont="1" applyFill="1" applyBorder="1" applyAlignment="1">
      <alignment vertical="center" wrapText="1"/>
    </xf>
    <xf numFmtId="0" fontId="55" fillId="2" borderId="0" xfId="0" applyFont="1" applyFill="1" applyAlignment="1">
      <alignment vertical="center" wrapText="1"/>
    </xf>
    <xf numFmtId="0" fontId="35" fillId="2" borderId="0" xfId="0" applyFont="1" applyFill="1" applyAlignment="1">
      <alignment vertical="center" wrapText="1"/>
    </xf>
    <xf numFmtId="0" fontId="18" fillId="2" borderId="0" xfId="0" applyFont="1" applyFill="1" applyAlignment="1">
      <alignment horizontal="right" vertical="center"/>
    </xf>
    <xf numFmtId="0" fontId="47" fillId="2" borderId="0" xfId="0" applyFont="1" applyFill="1" applyAlignment="1">
      <alignment vertical="center"/>
    </xf>
    <xf numFmtId="3" fontId="37" fillId="2" borderId="0" xfId="0" applyNumberFormat="1" applyFont="1" applyFill="1" applyAlignment="1">
      <alignment vertical="center"/>
    </xf>
    <xf numFmtId="0" fontId="35" fillId="2" borderId="4" xfId="0" applyFont="1" applyFill="1" applyBorder="1" applyAlignment="1">
      <alignment horizontal="center" vertical="center" wrapText="1"/>
    </xf>
    <xf numFmtId="3" fontId="48" fillId="2" borderId="4" xfId="0" applyNumberFormat="1" applyFont="1" applyFill="1" applyBorder="1" applyAlignment="1">
      <alignment horizontal="center" vertical="center" wrapText="1"/>
    </xf>
    <xf numFmtId="3" fontId="42" fillId="2" borderId="4" xfId="0" applyNumberFormat="1" applyFont="1" applyFill="1" applyBorder="1" applyAlignment="1">
      <alignment vertical="center" wrapText="1"/>
    </xf>
    <xf numFmtId="3" fontId="12" fillId="2" borderId="4" xfId="0" applyNumberFormat="1" applyFont="1" applyFill="1" applyBorder="1" applyAlignment="1">
      <alignment horizontal="center" vertical="center" wrapText="1"/>
    </xf>
    <xf numFmtId="0" fontId="12" fillId="2" borderId="4" xfId="0" applyFont="1" applyFill="1" applyBorder="1" applyAlignment="1">
      <alignment horizontal="left" vertical="center" wrapText="1"/>
    </xf>
    <xf numFmtId="170" fontId="13" fillId="2" borderId="4" xfId="0" applyNumberFormat="1" applyFont="1" applyFill="1" applyBorder="1" applyAlignment="1">
      <alignment vertical="center" wrapText="1"/>
    </xf>
    <xf numFmtId="3" fontId="11" fillId="2" borderId="4" xfId="0" applyNumberFormat="1" applyFont="1" applyFill="1" applyBorder="1" applyAlignment="1">
      <alignment horizontal="center" vertical="center" wrapText="1"/>
    </xf>
    <xf numFmtId="3" fontId="57" fillId="2" borderId="4" xfId="0" quotePrefix="1" applyNumberFormat="1" applyFont="1" applyFill="1" applyBorder="1" applyAlignment="1">
      <alignment horizontal="center" vertical="center" wrapText="1"/>
    </xf>
    <xf numFmtId="3" fontId="35" fillId="2" borderId="4" xfId="10" applyNumberFormat="1" applyFont="1" applyFill="1" applyBorder="1" applyAlignment="1">
      <alignment vertical="center" wrapText="1"/>
    </xf>
    <xf numFmtId="0" fontId="57" fillId="2" borderId="4" xfId="0" applyFont="1" applyFill="1" applyBorder="1" applyAlignment="1">
      <alignment vertical="center"/>
    </xf>
    <xf numFmtId="3" fontId="24" fillId="2" borderId="4" xfId="0" applyNumberFormat="1" applyFont="1" applyFill="1" applyBorder="1" applyAlignment="1">
      <alignment vertical="center" wrapText="1"/>
    </xf>
    <xf numFmtId="3" fontId="14" fillId="2" borderId="4" xfId="10" applyNumberFormat="1" applyFont="1" applyFill="1" applyBorder="1" applyAlignment="1">
      <alignment vertical="center"/>
    </xf>
    <xf numFmtId="3" fontId="43" fillId="2" borderId="4" xfId="0" applyNumberFormat="1" applyFont="1" applyFill="1" applyBorder="1" applyAlignment="1">
      <alignment vertical="center" wrapText="1"/>
    </xf>
    <xf numFmtId="49" fontId="35" fillId="2" borderId="4" xfId="11" applyNumberFormat="1" applyFont="1" applyFill="1" applyBorder="1" applyAlignment="1">
      <alignment horizontal="left" vertical="center" wrapText="1"/>
    </xf>
    <xf numFmtId="175" fontId="14" fillId="2" borderId="4" xfId="12" applyNumberFormat="1" applyFont="1" applyFill="1" applyBorder="1" applyAlignment="1">
      <alignment vertical="center"/>
    </xf>
    <xf numFmtId="3" fontId="13" fillId="2" borderId="4" xfId="0" quotePrefix="1" applyNumberFormat="1" applyFont="1" applyFill="1" applyBorder="1" applyAlignment="1">
      <alignment horizontal="center" vertical="center" wrapText="1"/>
    </xf>
    <xf numFmtId="0" fontId="13" fillId="2" borderId="4" xfId="0" applyFont="1" applyFill="1" applyBorder="1" applyAlignment="1">
      <alignment horizontal="left" vertical="center" wrapText="1"/>
    </xf>
    <xf numFmtId="3" fontId="43" fillId="2" borderId="4" xfId="0" applyNumberFormat="1" applyFont="1" applyFill="1" applyBorder="1" applyAlignment="1">
      <alignment horizontal="center" vertical="center" wrapText="1"/>
    </xf>
    <xf numFmtId="0" fontId="43" fillId="2" borderId="4" xfId="0" applyFont="1" applyFill="1" applyBorder="1" applyAlignment="1">
      <alignment horizontal="left" vertical="center" wrapText="1"/>
    </xf>
    <xf numFmtId="170" fontId="43" fillId="2" borderId="4" xfId="0" applyNumberFormat="1" applyFont="1" applyFill="1" applyBorder="1" applyAlignment="1">
      <alignment vertical="center"/>
    </xf>
    <xf numFmtId="0" fontId="48" fillId="2" borderId="4" xfId="0" applyFont="1" applyFill="1" applyBorder="1" applyAlignment="1">
      <alignment horizontal="left" vertical="center" wrapText="1"/>
    </xf>
    <xf numFmtId="3" fontId="55" fillId="2" borderId="4" xfId="0" applyNumberFormat="1" applyFont="1" applyFill="1" applyBorder="1" applyAlignment="1">
      <alignment horizontal="center" vertical="center" wrapText="1"/>
    </xf>
    <xf numFmtId="0" fontId="57" fillId="2" borderId="4" xfId="0" quotePrefix="1" applyFont="1" applyFill="1" applyBorder="1" applyAlignment="1">
      <alignment horizontal="left" vertical="center" wrapText="1"/>
    </xf>
    <xf numFmtId="3" fontId="55" fillId="2" borderId="4" xfId="0" applyNumberFormat="1" applyFont="1" applyFill="1" applyBorder="1" applyAlignment="1">
      <alignment vertical="center" wrapText="1"/>
    </xf>
    <xf numFmtId="170" fontId="55" fillId="2" borderId="4" xfId="0" applyNumberFormat="1" applyFont="1" applyFill="1" applyBorder="1" applyAlignment="1">
      <alignment vertical="center"/>
    </xf>
    <xf numFmtId="3" fontId="55" fillId="2" borderId="4" xfId="0" quotePrefix="1" applyNumberFormat="1" applyFont="1" applyFill="1" applyBorder="1" applyAlignment="1">
      <alignment horizontal="center" vertical="center" wrapText="1"/>
    </xf>
    <xf numFmtId="0" fontId="57" fillId="2" borderId="4" xfId="0" applyFont="1" applyFill="1" applyBorder="1" applyAlignment="1">
      <alignment horizontal="left" vertical="center" wrapText="1"/>
    </xf>
    <xf numFmtId="170" fontId="35" fillId="2" borderId="4" xfId="0" applyNumberFormat="1" applyFont="1" applyFill="1" applyBorder="1" applyAlignment="1">
      <alignment vertical="center" wrapText="1"/>
    </xf>
    <xf numFmtId="3" fontId="13" fillId="2" borderId="4" xfId="0" applyNumberFormat="1" applyFont="1" applyFill="1" applyBorder="1" applyAlignment="1">
      <alignment horizontal="center" vertical="center" wrapText="1"/>
    </xf>
    <xf numFmtId="0" fontId="13" fillId="2" borderId="4" xfId="6" applyFont="1" applyFill="1" applyBorder="1" applyAlignment="1">
      <alignment vertical="center"/>
    </xf>
    <xf numFmtId="0" fontId="13" fillId="2" borderId="4" xfId="6" applyFont="1" applyFill="1" applyBorder="1" applyAlignment="1">
      <alignment horizontal="left" vertical="center"/>
    </xf>
    <xf numFmtId="170" fontId="11" fillId="2" borderId="4" xfId="0" applyNumberFormat="1" applyFont="1" applyFill="1" applyBorder="1" applyAlignment="1">
      <alignment vertical="center"/>
    </xf>
    <xf numFmtId="0" fontId="58" fillId="2" borderId="0" xfId="0" quotePrefix="1" applyFont="1" applyFill="1" applyAlignment="1">
      <alignment vertical="center"/>
    </xf>
    <xf numFmtId="0" fontId="45" fillId="2" borderId="0" xfId="0" quotePrefix="1" applyFont="1" applyFill="1" applyAlignment="1">
      <alignment vertical="center"/>
    </xf>
    <xf numFmtId="0" fontId="3" fillId="5" borderId="0" xfId="0" applyFont="1" applyFill="1" applyAlignment="1">
      <alignment vertical="center"/>
    </xf>
    <xf numFmtId="0" fontId="19" fillId="5" borderId="0" xfId="0" applyFont="1" applyFill="1" applyAlignment="1">
      <alignment horizontal="center" vertical="center"/>
    </xf>
    <xf numFmtId="0" fontId="35" fillId="5" borderId="4" xfId="0" applyFont="1" applyFill="1" applyBorder="1" applyAlignment="1">
      <alignment horizontal="center" vertical="center" wrapText="1"/>
    </xf>
    <xf numFmtId="3" fontId="48" fillId="5" borderId="4" xfId="0" applyNumberFormat="1" applyFont="1" applyFill="1" applyBorder="1" applyAlignment="1">
      <alignment horizontal="center" vertical="center" wrapText="1"/>
    </xf>
    <xf numFmtId="3" fontId="42" fillId="5" borderId="4" xfId="0" applyNumberFormat="1" applyFont="1" applyFill="1" applyBorder="1" applyAlignment="1">
      <alignment vertical="center" wrapText="1"/>
    </xf>
    <xf numFmtId="3" fontId="48" fillId="5" borderId="4" xfId="0" applyNumberFormat="1" applyFont="1" applyFill="1" applyBorder="1" applyAlignment="1">
      <alignment vertical="center" wrapText="1"/>
    </xf>
    <xf numFmtId="3" fontId="57" fillId="5" borderId="4" xfId="0" applyNumberFormat="1" applyFont="1" applyFill="1" applyBorder="1" applyAlignment="1">
      <alignment vertical="center" wrapText="1"/>
    </xf>
    <xf numFmtId="3" fontId="24" fillId="5" borderId="4" xfId="0" applyNumberFormat="1" applyFont="1" applyFill="1" applyBorder="1" applyAlignment="1">
      <alignment vertical="center" wrapText="1"/>
    </xf>
    <xf numFmtId="3" fontId="35" fillId="5" borderId="4" xfId="0" applyNumberFormat="1" applyFont="1" applyFill="1" applyBorder="1" applyAlignment="1">
      <alignment vertical="center" wrapText="1"/>
    </xf>
    <xf numFmtId="3" fontId="43" fillId="5" borderId="4" xfId="0" applyNumberFormat="1" applyFont="1" applyFill="1" applyBorder="1" applyAlignment="1">
      <alignment vertical="center" wrapText="1"/>
    </xf>
    <xf numFmtId="3" fontId="14" fillId="5" borderId="4" xfId="0" applyNumberFormat="1" applyFont="1" applyFill="1" applyBorder="1" applyAlignment="1">
      <alignment vertical="center" wrapText="1"/>
    </xf>
    <xf numFmtId="0" fontId="37" fillId="5" borderId="0" xfId="0" applyFont="1" applyFill="1" applyAlignment="1">
      <alignment vertical="center"/>
    </xf>
    <xf numFmtId="3" fontId="13" fillId="5" borderId="0" xfId="0" applyNumberFormat="1" applyFont="1" applyFill="1" applyAlignment="1">
      <alignment vertical="center"/>
    </xf>
    <xf numFmtId="3" fontId="57" fillId="4" borderId="4" xfId="0" quotePrefix="1" applyNumberFormat="1" applyFont="1" applyFill="1" applyBorder="1" applyAlignment="1">
      <alignment horizontal="center" vertical="center" wrapText="1"/>
    </xf>
    <xf numFmtId="3" fontId="35" fillId="4" borderId="4" xfId="10" applyNumberFormat="1" applyFont="1" applyFill="1" applyBorder="1" applyAlignment="1">
      <alignment vertical="center" wrapText="1"/>
    </xf>
    <xf numFmtId="3" fontId="48" fillId="4" borderId="4" xfId="0" applyNumberFormat="1" applyFont="1" applyFill="1" applyBorder="1" applyAlignment="1">
      <alignment vertical="center" wrapText="1"/>
    </xf>
    <xf numFmtId="3" fontId="57" fillId="4" borderId="4" xfId="0" applyNumberFormat="1" applyFont="1" applyFill="1" applyBorder="1" applyAlignment="1">
      <alignment vertical="center" wrapText="1"/>
    </xf>
    <xf numFmtId="3" fontId="35" fillId="4" borderId="4" xfId="0" applyNumberFormat="1" applyFont="1" applyFill="1" applyBorder="1" applyAlignment="1">
      <alignment vertical="center" wrapText="1"/>
    </xf>
    <xf numFmtId="170" fontId="35" fillId="4" borderId="4" xfId="0" applyNumberFormat="1" applyFont="1" applyFill="1" applyBorder="1" applyAlignment="1">
      <alignment vertical="center"/>
    </xf>
    <xf numFmtId="171" fontId="11" fillId="4" borderId="0" xfId="0" applyNumberFormat="1" applyFont="1" applyFill="1" applyAlignment="1">
      <alignment vertical="center" wrapText="1"/>
    </xf>
    <xf numFmtId="0" fontId="57" fillId="4" borderId="0" xfId="0" applyFont="1" applyFill="1" applyAlignment="1">
      <alignment vertical="center"/>
    </xf>
    <xf numFmtId="4" fontId="35" fillId="4" borderId="0" xfId="0" applyNumberFormat="1" applyFont="1" applyFill="1" applyAlignment="1">
      <alignment vertical="center"/>
    </xf>
    <xf numFmtId="170" fontId="35" fillId="4" borderId="0" xfId="0" applyNumberFormat="1" applyFont="1" applyFill="1" applyAlignment="1">
      <alignment vertical="center" wrapText="1"/>
    </xf>
    <xf numFmtId="170" fontId="35" fillId="4" borderId="0" xfId="0" applyNumberFormat="1" applyFont="1" applyFill="1" applyAlignment="1">
      <alignment vertical="center"/>
    </xf>
    <xf numFmtId="0" fontId="39" fillId="4" borderId="0" xfId="0" applyFont="1" applyFill="1" applyAlignment="1">
      <alignment vertical="center"/>
    </xf>
    <xf numFmtId="3" fontId="35" fillId="2" borderId="4" xfId="0" applyNumberFormat="1"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4" xfId="0" applyFont="1" applyFill="1" applyBorder="1" applyAlignment="1">
      <alignment vertical="center" wrapText="1"/>
    </xf>
    <xf numFmtId="171" fontId="24" fillId="2" borderId="0" xfId="0" applyNumberFormat="1" applyFont="1" applyFill="1" applyAlignment="1">
      <alignment vertical="center" wrapText="1"/>
    </xf>
    <xf numFmtId="170" fontId="24" fillId="2" borderId="0" xfId="0" applyNumberFormat="1" applyFont="1" applyFill="1" applyAlignment="1">
      <alignment vertical="center" wrapText="1"/>
    </xf>
    <xf numFmtId="0" fontId="46" fillId="2" borderId="0" xfId="0" applyFont="1" applyFill="1" applyAlignment="1">
      <alignment vertical="center"/>
    </xf>
    <xf numFmtId="3" fontId="57" fillId="2" borderId="4" xfId="0" applyNumberFormat="1" applyFont="1" applyFill="1" applyBorder="1" applyAlignment="1">
      <alignment horizontal="center" vertical="center" wrapText="1"/>
    </xf>
    <xf numFmtId="0" fontId="59" fillId="2" borderId="0" xfId="0" applyFont="1" applyFill="1" applyAlignment="1">
      <alignment vertical="center"/>
    </xf>
    <xf numFmtId="3" fontId="24" fillId="2" borderId="4" xfId="0" applyNumberFormat="1" applyFont="1" applyFill="1" applyBorder="1" applyAlignment="1">
      <alignment horizontal="center" vertical="center" wrapText="1"/>
    </xf>
    <xf numFmtId="0" fontId="24" fillId="2" borderId="4" xfId="0" applyFont="1" applyFill="1" applyBorder="1" applyAlignment="1">
      <alignment horizontal="left" vertical="center" wrapText="1"/>
    </xf>
    <xf numFmtId="170" fontId="24" fillId="2" borderId="0" xfId="0" applyNumberFormat="1" applyFont="1" applyFill="1" applyAlignment="1">
      <alignment vertical="center"/>
    </xf>
    <xf numFmtId="171" fontId="35" fillId="2" borderId="0" xfId="0" applyNumberFormat="1" applyFont="1" applyFill="1" applyAlignment="1">
      <alignment vertical="center" wrapText="1"/>
    </xf>
    <xf numFmtId="0" fontId="35" fillId="2" borderId="4" xfId="0" quotePrefix="1" applyFont="1" applyFill="1" applyBorder="1" applyAlignment="1">
      <alignment horizontal="left" vertical="center" wrapText="1"/>
    </xf>
    <xf numFmtId="167" fontId="35" fillId="2" borderId="0" xfId="1" applyNumberFormat="1" applyFont="1" applyFill="1" applyAlignment="1">
      <alignment vertical="center"/>
    </xf>
    <xf numFmtId="167" fontId="24" fillId="2" borderId="0" xfId="0" applyNumberFormat="1" applyFont="1" applyFill="1" applyAlignment="1">
      <alignment vertical="center"/>
    </xf>
    <xf numFmtId="4" fontId="24" fillId="2" borderId="0" xfId="0" applyNumberFormat="1" applyFont="1" applyFill="1" applyAlignment="1">
      <alignment vertical="center"/>
    </xf>
    <xf numFmtId="167" fontId="35" fillId="2" borderId="0" xfId="0" applyNumberFormat="1" applyFont="1" applyFill="1" applyAlignment="1">
      <alignment vertical="center"/>
    </xf>
    <xf numFmtId="175" fontId="35" fillId="2" borderId="4" xfId="12" applyNumberFormat="1" applyFont="1" applyFill="1" applyBorder="1" applyAlignment="1">
      <alignment vertical="center"/>
    </xf>
    <xf numFmtId="0" fontId="35" fillId="2" borderId="4" xfId="0" applyFont="1" applyFill="1" applyBorder="1" applyAlignment="1">
      <alignment horizontal="left" vertical="center" wrapText="1"/>
    </xf>
    <xf numFmtId="170" fontId="24" fillId="2" borderId="4" xfId="0" applyNumberFormat="1" applyFont="1" applyFill="1" applyBorder="1" applyAlignment="1">
      <alignment vertical="center"/>
    </xf>
    <xf numFmtId="170" fontId="57" fillId="2" borderId="4" xfId="0" applyNumberFormat="1" applyFont="1" applyFill="1" applyBorder="1" applyAlignment="1">
      <alignment vertical="center"/>
    </xf>
    <xf numFmtId="4" fontId="57" fillId="2" borderId="0" xfId="0" applyNumberFormat="1" applyFont="1" applyFill="1" applyAlignment="1">
      <alignment vertical="center"/>
    </xf>
    <xf numFmtId="170" fontId="57" fillId="2" borderId="0" xfId="0" applyNumberFormat="1" applyFont="1" applyFill="1" applyAlignment="1">
      <alignment vertical="center" wrapText="1"/>
    </xf>
    <xf numFmtId="170" fontId="57" fillId="2" borderId="0" xfId="0" applyNumberFormat="1" applyFont="1" applyFill="1" applyAlignment="1">
      <alignment vertical="center"/>
    </xf>
    <xf numFmtId="170" fontId="57" fillId="2" borderId="4" xfId="0" applyNumberFormat="1" applyFont="1" applyFill="1" applyBorder="1" applyAlignment="1">
      <alignment vertical="center" wrapText="1"/>
    </xf>
    <xf numFmtId="0" fontId="57" fillId="2" borderId="0" xfId="0" applyFont="1" applyFill="1" applyAlignment="1">
      <alignment vertical="center" wrapText="1"/>
    </xf>
    <xf numFmtId="3" fontId="45" fillId="2" borderId="0" xfId="0" applyNumberFormat="1" applyFont="1" applyFill="1" applyAlignment="1">
      <alignment vertical="center"/>
    </xf>
    <xf numFmtId="3" fontId="35" fillId="5" borderId="4" xfId="0" quotePrefix="1" applyNumberFormat="1" applyFont="1" applyFill="1" applyBorder="1" applyAlignment="1">
      <alignment horizontal="center" vertical="center" wrapText="1"/>
    </xf>
    <xf numFmtId="3" fontId="35" fillId="5" borderId="4" xfId="10" applyNumberFormat="1" applyFont="1" applyFill="1" applyBorder="1" applyAlignment="1">
      <alignment vertical="center" wrapText="1"/>
    </xf>
    <xf numFmtId="3" fontId="35" fillId="5" borderId="4" xfId="0" applyNumberFormat="1" applyFont="1" applyFill="1" applyBorder="1" applyAlignment="1">
      <alignment horizontal="center" vertical="center" wrapText="1"/>
    </xf>
    <xf numFmtId="0" fontId="45" fillId="5" borderId="0" xfId="0" applyFont="1" applyFill="1" applyAlignment="1">
      <alignment vertical="center"/>
    </xf>
    <xf numFmtId="0" fontId="38" fillId="8" borderId="0" xfId="0" applyFont="1" applyFill="1"/>
    <xf numFmtId="0" fontId="38" fillId="8" borderId="0" xfId="0" applyFont="1" applyFill="1" applyAlignment="1">
      <alignment horizontal="center"/>
    </xf>
    <xf numFmtId="175" fontId="38" fillId="8" borderId="0" xfId="0" applyNumberFormat="1" applyFont="1" applyFill="1"/>
    <xf numFmtId="173" fontId="38" fillId="8" borderId="0" xfId="0" applyNumberFormat="1" applyFont="1" applyFill="1"/>
    <xf numFmtId="0" fontId="62" fillId="8" borderId="0" xfId="0" applyFont="1" applyFill="1" applyAlignment="1">
      <alignment horizontal="center"/>
    </xf>
    <xf numFmtId="0" fontId="29" fillId="8" borderId="0" xfId="0" applyFont="1" applyFill="1" applyAlignment="1">
      <alignment horizontal="center"/>
    </xf>
    <xf numFmtId="175" fontId="29" fillId="8" borderId="0" xfId="0" applyNumberFormat="1" applyFont="1" applyFill="1" applyAlignment="1">
      <alignment horizontal="center"/>
    </xf>
    <xf numFmtId="0" fontId="36" fillId="8" borderId="0" xfId="0" applyFont="1" applyFill="1" applyAlignment="1">
      <alignment horizontal="center"/>
    </xf>
    <xf numFmtId="173" fontId="36" fillId="8" borderId="0" xfId="0" applyNumberFormat="1" applyFont="1" applyFill="1" applyAlignment="1">
      <alignment horizontal="center"/>
    </xf>
    <xf numFmtId="0" fontId="62" fillId="8" borderId="0" xfId="0" applyFont="1" applyFill="1"/>
    <xf numFmtId="175" fontId="36" fillId="8" borderId="0" xfId="0" applyNumberFormat="1" applyFont="1" applyFill="1"/>
    <xf numFmtId="173" fontId="36" fillId="8" borderId="0" xfId="0" applyNumberFormat="1" applyFont="1" applyFill="1"/>
    <xf numFmtId="49" fontId="36" fillId="8" borderId="8" xfId="0" applyNumberFormat="1" applyFont="1" applyFill="1" applyBorder="1" applyAlignment="1">
      <alignment horizontal="center" vertical="center"/>
    </xf>
    <xf numFmtId="175" fontId="36" fillId="8" borderId="8" xfId="0" applyNumberFormat="1" applyFont="1" applyFill="1" applyBorder="1" applyAlignment="1">
      <alignment horizontal="center" vertical="center"/>
    </xf>
    <xf numFmtId="49" fontId="36" fillId="8" borderId="8" xfId="0" applyNumberFormat="1" applyFont="1" applyFill="1" applyBorder="1" applyAlignment="1">
      <alignment horizontal="center" vertical="center" wrapText="1"/>
    </xf>
    <xf numFmtId="0" fontId="38" fillId="8" borderId="8" xfId="0" applyFont="1" applyFill="1" applyBorder="1"/>
    <xf numFmtId="173" fontId="38" fillId="8" borderId="8" xfId="0" applyNumberFormat="1" applyFont="1" applyFill="1" applyBorder="1"/>
    <xf numFmtId="173" fontId="36" fillId="8" borderId="8" xfId="0" applyNumberFormat="1" applyFont="1" applyFill="1" applyBorder="1" applyAlignment="1">
      <alignment horizontal="center" vertical="center"/>
    </xf>
    <xf numFmtId="173" fontId="3" fillId="8" borderId="8" xfId="0" applyNumberFormat="1" applyFont="1" applyFill="1" applyBorder="1" applyAlignment="1">
      <alignment horizontal="left" vertical="center" wrapText="1"/>
    </xf>
    <xf numFmtId="173" fontId="3" fillId="8" borderId="8" xfId="0" applyNumberFormat="1" applyFont="1" applyFill="1" applyBorder="1" applyAlignment="1">
      <alignment horizontal="right" vertical="center" wrapText="1"/>
    </xf>
    <xf numFmtId="173" fontId="3" fillId="8" borderId="8" xfId="0" applyNumberFormat="1" applyFont="1" applyFill="1" applyBorder="1" applyAlignment="1">
      <alignment horizontal="right" vertical="center"/>
    </xf>
    <xf numFmtId="173" fontId="36" fillId="8" borderId="8" xfId="0" applyNumberFormat="1" applyFont="1" applyFill="1" applyBorder="1" applyAlignment="1">
      <alignment horizontal="right" vertical="center" wrapText="1"/>
    </xf>
    <xf numFmtId="173" fontId="3" fillId="8" borderId="8" xfId="0" applyNumberFormat="1" applyFont="1" applyFill="1" applyBorder="1" applyAlignment="1">
      <alignment horizontal="left" vertical="center"/>
    </xf>
    <xf numFmtId="173" fontId="3" fillId="8" borderId="8" xfId="0" applyNumberFormat="1" applyFont="1" applyFill="1" applyBorder="1" applyAlignment="1">
      <alignment horizontal="center" vertical="center"/>
    </xf>
    <xf numFmtId="173" fontId="30" fillId="8" borderId="8" xfId="0" applyNumberFormat="1" applyFont="1" applyFill="1" applyBorder="1" applyAlignment="1">
      <alignment horizontal="center" vertical="center"/>
    </xf>
    <xf numFmtId="173" fontId="30" fillId="8" borderId="8" xfId="0" applyNumberFormat="1" applyFont="1" applyFill="1" applyBorder="1" applyAlignment="1">
      <alignment horizontal="left" vertical="center"/>
    </xf>
    <xf numFmtId="173" fontId="30" fillId="8" borderId="8" xfId="0" applyNumberFormat="1" applyFont="1" applyFill="1" applyBorder="1" applyAlignment="1">
      <alignment horizontal="right" vertical="center"/>
    </xf>
    <xf numFmtId="173" fontId="61" fillId="8" borderId="8" xfId="0" applyNumberFormat="1" applyFont="1" applyFill="1" applyBorder="1" applyAlignment="1">
      <alignment horizontal="right" vertical="center" wrapText="1"/>
    </xf>
    <xf numFmtId="173" fontId="67" fillId="8" borderId="8" xfId="0" applyNumberFormat="1" applyFont="1" applyFill="1" applyBorder="1"/>
    <xf numFmtId="173" fontId="67" fillId="8" borderId="0" xfId="0" applyNumberFormat="1" applyFont="1" applyFill="1"/>
    <xf numFmtId="173" fontId="68" fillId="8" borderId="0" xfId="0" applyNumberFormat="1" applyFont="1" applyFill="1"/>
    <xf numFmtId="173" fontId="62" fillId="8" borderId="0" xfId="0" applyNumberFormat="1" applyFont="1" applyFill="1"/>
    <xf numFmtId="173" fontId="65" fillId="8" borderId="13" xfId="0" applyNumberFormat="1" applyFont="1" applyFill="1" applyBorder="1" applyAlignment="1">
      <alignment vertical="center" wrapText="1"/>
    </xf>
    <xf numFmtId="173" fontId="66" fillId="8" borderId="13" xfId="0" applyNumberFormat="1" applyFont="1" applyFill="1" applyBorder="1" applyAlignment="1">
      <alignment vertical="center" wrapText="1"/>
    </xf>
    <xf numFmtId="0" fontId="69" fillId="0" borderId="15" xfId="0" applyFont="1" applyBorder="1" applyAlignment="1">
      <alignment horizontal="center" vertical="center" wrapText="1"/>
    </xf>
    <xf numFmtId="0" fontId="69" fillId="0" borderId="17" xfId="0" applyFont="1" applyBorder="1" applyAlignment="1">
      <alignment horizontal="center" vertical="center" wrapText="1"/>
    </xf>
    <xf numFmtId="49" fontId="36" fillId="8" borderId="15" xfId="0" applyNumberFormat="1" applyFont="1" applyFill="1" applyBorder="1" applyAlignment="1">
      <alignment horizontal="center" vertical="center" wrapText="1"/>
    </xf>
    <xf numFmtId="0" fontId="70" fillId="0" borderId="0" xfId="0" applyFont="1"/>
    <xf numFmtId="0" fontId="70" fillId="0" borderId="0" xfId="0" applyFont="1" applyAlignment="1">
      <alignment horizontal="center"/>
    </xf>
    <xf numFmtId="49" fontId="72" fillId="0" borderId="0" xfId="0" applyNumberFormat="1" applyFont="1" applyAlignment="1">
      <alignment horizontal="center" vertical="center" wrapText="1"/>
    </xf>
    <xf numFmtId="0" fontId="72" fillId="0" borderId="0" xfId="0" applyFont="1" applyAlignment="1">
      <alignment horizontal="left"/>
    </xf>
    <xf numFmtId="0" fontId="72" fillId="0" borderId="0" xfId="0" applyFont="1"/>
    <xf numFmtId="0" fontId="73" fillId="0" borderId="0" xfId="0" applyFont="1" applyAlignment="1">
      <alignment horizontal="right"/>
    </xf>
    <xf numFmtId="49" fontId="70" fillId="0" borderId="11" xfId="1" applyNumberFormat="1" applyFont="1" applyBorder="1" applyAlignment="1">
      <alignment horizontal="center" vertical="center" wrapText="1"/>
    </xf>
    <xf numFmtId="176" fontId="70" fillId="0" borderId="11" xfId="1" applyNumberFormat="1" applyFont="1" applyBorder="1" applyAlignment="1">
      <alignment horizontal="center" vertical="center" wrapText="1"/>
    </xf>
    <xf numFmtId="49" fontId="70" fillId="0" borderId="4" xfId="1" applyNumberFormat="1" applyFont="1" applyBorder="1" applyAlignment="1">
      <alignment horizontal="center" vertical="center" wrapText="1"/>
    </xf>
    <xf numFmtId="176" fontId="70" fillId="0" borderId="4" xfId="1" applyNumberFormat="1" applyFont="1" applyBorder="1" applyAlignment="1">
      <alignment horizontal="center" vertical="center" wrapText="1"/>
    </xf>
    <xf numFmtId="176" fontId="70" fillId="0" borderId="4" xfId="1" applyNumberFormat="1" applyFont="1" applyBorder="1" applyAlignment="1">
      <alignment horizontal="left" vertical="center" wrapText="1"/>
    </xf>
    <xf numFmtId="49" fontId="73" fillId="0" borderId="4" xfId="1" applyNumberFormat="1" applyFont="1" applyBorder="1" applyAlignment="1">
      <alignment horizontal="center" vertical="center" wrapText="1"/>
    </xf>
    <xf numFmtId="176" fontId="73" fillId="0" borderId="4" xfId="1" applyNumberFormat="1" applyFont="1" applyBorder="1" applyAlignment="1">
      <alignment horizontal="left" vertical="center" wrapText="1"/>
    </xf>
    <xf numFmtId="176" fontId="73" fillId="0" borderId="4" xfId="1" applyNumberFormat="1" applyFont="1" applyBorder="1" applyAlignment="1">
      <alignment horizontal="center" vertical="center" wrapText="1"/>
    </xf>
    <xf numFmtId="0" fontId="73" fillId="0" borderId="0" xfId="0" applyFont="1"/>
    <xf numFmtId="176" fontId="3" fillId="0" borderId="4" xfId="1" applyNumberFormat="1" applyFont="1" applyBorder="1" applyAlignment="1">
      <alignment horizontal="left" vertical="center" wrapText="1"/>
    </xf>
    <xf numFmtId="176" fontId="70" fillId="0" borderId="11" xfId="1" applyNumberFormat="1" applyFont="1" applyBorder="1" applyAlignment="1">
      <alignment horizontal="left" vertical="center" wrapText="1"/>
    </xf>
    <xf numFmtId="3" fontId="73" fillId="0" borderId="4" xfId="0" applyNumberFormat="1" applyFont="1" applyBorder="1" applyAlignment="1">
      <alignment horizontal="right" vertical="center"/>
    </xf>
    <xf numFmtId="0" fontId="73" fillId="0" borderId="4" xfId="0" applyFont="1" applyBorder="1" applyAlignment="1">
      <alignment horizontal="center" vertical="center" wrapText="1"/>
    </xf>
    <xf numFmtId="0" fontId="73" fillId="0" borderId="4" xfId="0" applyFont="1" applyBorder="1" applyAlignment="1">
      <alignment vertical="center" wrapText="1"/>
    </xf>
    <xf numFmtId="0" fontId="3" fillId="0" borderId="0" xfId="0" applyFont="1" applyAlignment="1">
      <alignment horizontal="left"/>
    </xf>
    <xf numFmtId="0" fontId="75" fillId="0" borderId="0" xfId="0" applyFont="1"/>
    <xf numFmtId="0" fontId="76" fillId="0" borderId="0" xfId="0" applyFont="1"/>
    <xf numFmtId="3" fontId="77" fillId="0" borderId="0" xfId="0" applyNumberFormat="1" applyFont="1"/>
    <xf numFmtId="0" fontId="77" fillId="0" borderId="0" xfId="0" applyFont="1"/>
    <xf numFmtId="0" fontId="73" fillId="0" borderId="4" xfId="0" applyFont="1" applyBorder="1" applyAlignment="1">
      <alignment horizontal="left" vertical="center" wrapText="1"/>
    </xf>
    <xf numFmtId="49" fontId="70" fillId="0" borderId="0" xfId="0" applyNumberFormat="1" applyFont="1" applyAlignment="1">
      <alignment horizontal="left" vertical="center" wrapText="1"/>
    </xf>
    <xf numFmtId="0" fontId="70" fillId="0" borderId="4" xfId="0" applyFont="1" applyBorder="1"/>
    <xf numFmtId="176" fontId="70" fillId="0" borderId="4" xfId="0" applyNumberFormat="1" applyFont="1" applyBorder="1"/>
    <xf numFmtId="0" fontId="73" fillId="0" borderId="4" xfId="0" applyFont="1" applyBorder="1"/>
    <xf numFmtId="49" fontId="70" fillId="0" borderId="0" xfId="0" applyNumberFormat="1" applyFont="1" applyAlignment="1">
      <alignment horizontal="center" vertical="center" wrapText="1"/>
    </xf>
    <xf numFmtId="49" fontId="72" fillId="0" borderId="0" xfId="0" applyNumberFormat="1" applyFont="1" applyAlignment="1">
      <alignment horizontal="center"/>
    </xf>
    <xf numFmtId="49" fontId="73" fillId="0" borderId="4" xfId="0" applyNumberFormat="1" applyFont="1" applyBorder="1" applyAlignment="1">
      <alignment horizontal="center" vertical="center" wrapText="1"/>
    </xf>
    <xf numFmtId="49" fontId="3" fillId="0" borderId="4" xfId="1" applyNumberFormat="1" applyFont="1" applyBorder="1" applyAlignment="1">
      <alignment horizontal="center" vertical="center" wrapText="1"/>
    </xf>
    <xf numFmtId="0" fontId="3" fillId="0" borderId="4" xfId="0" applyFont="1" applyBorder="1" applyAlignment="1">
      <alignment vertical="center" wrapText="1"/>
    </xf>
    <xf numFmtId="176" fontId="36" fillId="0" borderId="4" xfId="1" applyNumberFormat="1" applyFont="1" applyBorder="1" applyAlignment="1">
      <alignment horizontal="left" vertical="center" wrapText="1"/>
    </xf>
    <xf numFmtId="49" fontId="73" fillId="0" borderId="11" xfId="1" applyNumberFormat="1" applyFont="1" applyBorder="1" applyAlignment="1">
      <alignment horizontal="center" vertical="center" wrapText="1"/>
    </xf>
    <xf numFmtId="176" fontId="73" fillId="0" borderId="11" xfId="1" applyNumberFormat="1" applyFont="1" applyBorder="1" applyAlignment="1">
      <alignment horizontal="left" vertical="center" wrapText="1"/>
    </xf>
    <xf numFmtId="167" fontId="73" fillId="0" borderId="0" xfId="1" applyNumberFormat="1" applyFont="1"/>
    <xf numFmtId="167" fontId="70" fillId="0" borderId="0" xfId="1" applyNumberFormat="1" applyFont="1"/>
    <xf numFmtId="0" fontId="13" fillId="2" borderId="0" xfId="0" applyFont="1" applyFill="1"/>
    <xf numFmtId="176" fontId="6" fillId="0" borderId="4" xfId="1" applyNumberFormat="1" applyFont="1" applyBorder="1" applyAlignment="1">
      <alignment horizontal="left" vertical="center" wrapText="1"/>
    </xf>
    <xf numFmtId="49" fontId="6" fillId="0" borderId="4" xfId="1" applyNumberFormat="1" applyFont="1" applyBorder="1" applyAlignment="1">
      <alignment horizontal="center" vertical="center" wrapText="1"/>
    </xf>
    <xf numFmtId="176" fontId="6" fillId="0" borderId="4" xfId="1" applyNumberFormat="1" applyFont="1" applyBorder="1" applyAlignment="1">
      <alignment horizontal="center" vertical="center" wrapText="1"/>
    </xf>
    <xf numFmtId="176" fontId="6" fillId="0" borderId="4" xfId="1" applyNumberFormat="1" applyFont="1" applyBorder="1" applyAlignment="1">
      <alignment horizontal="right" vertical="center" wrapText="1"/>
    </xf>
    <xf numFmtId="176" fontId="3" fillId="0" borderId="4" xfId="1" applyNumberFormat="1" applyFont="1" applyBorder="1" applyAlignment="1">
      <alignment horizontal="center" vertical="center" wrapText="1"/>
    </xf>
    <xf numFmtId="176" fontId="3" fillId="0" borderId="4" xfId="1" applyNumberFormat="1" applyFont="1" applyBorder="1" applyAlignment="1">
      <alignment vertical="center" wrapText="1"/>
    </xf>
    <xf numFmtId="176" fontId="3" fillId="0" borderId="4" xfId="1" applyNumberFormat="1" applyFont="1" applyBorder="1" applyAlignment="1">
      <alignment horizontal="right" vertical="center" wrapText="1"/>
    </xf>
    <xf numFmtId="3" fontId="13" fillId="0" borderId="4" xfId="0" applyNumberFormat="1" applyFont="1" applyBorder="1" applyAlignment="1">
      <alignment horizontal="center" vertical="center" wrapText="1"/>
    </xf>
    <xf numFmtId="49" fontId="3" fillId="0" borderId="4" xfId="1" applyNumberFormat="1" applyFont="1" applyBorder="1" applyAlignment="1">
      <alignment horizontal="center" vertical="center" wrapText="1"/>
    </xf>
    <xf numFmtId="176" fontId="3" fillId="0" borderId="4" xfId="1" applyNumberFormat="1" applyFont="1" applyBorder="1" applyAlignment="1">
      <alignment horizontal="left" vertical="center" wrapText="1"/>
    </xf>
    <xf numFmtId="176" fontId="3" fillId="0" borderId="4" xfId="1" applyNumberFormat="1" applyFont="1" applyBorder="1" applyAlignment="1">
      <alignment horizontal="center" vertical="center" wrapText="1"/>
    </xf>
    <xf numFmtId="0" fontId="70" fillId="0" borderId="0" xfId="0" applyFont="1" applyAlignment="1">
      <alignment horizontal="center" vertical="center" wrapText="1"/>
    </xf>
    <xf numFmtId="0" fontId="71" fillId="0" borderId="0" xfId="0" applyFont="1" applyAlignment="1">
      <alignment horizontal="center"/>
    </xf>
    <xf numFmtId="0" fontId="71" fillId="0" borderId="10" xfId="0" applyFont="1" applyBorder="1" applyAlignment="1">
      <alignment horizontal="right"/>
    </xf>
    <xf numFmtId="3" fontId="11" fillId="2" borderId="4" xfId="0" applyNumberFormat="1" applyFont="1" applyFill="1" applyBorder="1" applyAlignment="1">
      <alignment horizontal="center" vertical="center" wrapText="1"/>
    </xf>
    <xf numFmtId="49" fontId="3" fillId="0" borderId="9"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176" fontId="3" fillId="0" borderId="9" xfId="1" applyNumberFormat="1" applyFont="1" applyBorder="1" applyAlignment="1">
      <alignment horizontal="left" vertical="center" wrapText="1"/>
    </xf>
    <xf numFmtId="176" fontId="3" fillId="0" borderId="11" xfId="1" applyNumberFormat="1" applyFont="1" applyBorder="1" applyAlignment="1">
      <alignment horizontal="left" vertical="center" wrapText="1"/>
    </xf>
    <xf numFmtId="176" fontId="3" fillId="0" borderId="9" xfId="1" applyNumberFormat="1" applyFont="1" applyBorder="1" applyAlignment="1">
      <alignment horizontal="center" vertical="center" wrapText="1"/>
    </xf>
    <xf numFmtId="176" fontId="3" fillId="0" borderId="11" xfId="1" applyNumberFormat="1" applyFont="1" applyBorder="1" applyAlignment="1">
      <alignment horizontal="center" vertical="center" wrapText="1"/>
    </xf>
    <xf numFmtId="49" fontId="70" fillId="0" borderId="0" xfId="0" applyNumberFormat="1" applyFont="1" applyAlignment="1">
      <alignment horizontal="left" vertical="center" wrapText="1"/>
    </xf>
    <xf numFmtId="0" fontId="70" fillId="0" borderId="0" xfId="0" applyFont="1" applyAlignment="1">
      <alignment horizontal="center" wrapText="1"/>
    </xf>
    <xf numFmtId="49" fontId="70" fillId="0" borderId="9" xfId="1" applyNumberFormat="1" applyFont="1" applyBorder="1" applyAlignment="1">
      <alignment horizontal="center" vertical="center" wrapText="1"/>
    </xf>
    <xf numFmtId="49" fontId="70" fillId="0" borderId="11" xfId="1" applyNumberFormat="1" applyFont="1" applyBorder="1" applyAlignment="1">
      <alignment horizontal="center" vertical="center" wrapText="1"/>
    </xf>
    <xf numFmtId="176" fontId="70" fillId="0" borderId="9" xfId="1" applyNumberFormat="1" applyFont="1" applyBorder="1" applyAlignment="1">
      <alignment horizontal="center" vertical="center" wrapText="1"/>
    </xf>
    <xf numFmtId="176" fontId="70" fillId="0" borderId="11" xfId="1" applyNumberFormat="1" applyFont="1" applyBorder="1" applyAlignment="1">
      <alignment horizontal="center" vertical="center" wrapText="1"/>
    </xf>
    <xf numFmtId="176" fontId="70" fillId="0" borderId="4" xfId="1" applyNumberFormat="1" applyFont="1" applyBorder="1" applyAlignment="1">
      <alignment horizontal="center" vertical="center" wrapText="1"/>
    </xf>
    <xf numFmtId="0" fontId="70" fillId="0" borderId="0" xfId="0" applyFont="1" applyAlignment="1">
      <alignment horizontal="center"/>
    </xf>
    <xf numFmtId="0" fontId="73" fillId="0" borderId="10" xfId="0" applyFont="1" applyBorder="1" applyAlignment="1">
      <alignment horizontal="center"/>
    </xf>
    <xf numFmtId="165" fontId="6" fillId="0" borderId="0" xfId="0" applyNumberFormat="1" applyFont="1" applyAlignment="1">
      <alignment horizontal="center"/>
    </xf>
    <xf numFmtId="165" fontId="8" fillId="0" borderId="0" xfId="0" applyNumberFormat="1" applyFont="1" applyAlignment="1">
      <alignment horizont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165" fontId="3" fillId="0" borderId="0" xfId="0" applyNumberFormat="1" applyFont="1" applyAlignment="1">
      <alignment horizontal="left" wrapText="1"/>
    </xf>
    <xf numFmtId="165" fontId="6" fillId="0" borderId="4" xfId="0" applyNumberFormat="1" applyFont="1" applyBorder="1" applyAlignment="1">
      <alignment horizontal="center" vertical="center"/>
    </xf>
    <xf numFmtId="165" fontId="6" fillId="0" borderId="1" xfId="0" applyNumberFormat="1" applyFont="1" applyBorder="1" applyAlignment="1">
      <alignment horizontal="center" vertical="center"/>
    </xf>
    <xf numFmtId="165" fontId="6" fillId="0" borderId="19" xfId="0" applyNumberFormat="1" applyFont="1" applyBorder="1" applyAlignment="1">
      <alignment horizontal="center" vertical="center"/>
    </xf>
    <xf numFmtId="165" fontId="6" fillId="0" borderId="18" xfId="0" applyNumberFormat="1" applyFont="1" applyBorder="1" applyAlignment="1">
      <alignment horizontal="center" vertical="center"/>
    </xf>
    <xf numFmtId="165" fontId="6" fillId="0" borderId="9" xfId="0" applyNumberFormat="1" applyFont="1" applyBorder="1" applyAlignment="1">
      <alignment horizontal="center" vertical="center" wrapText="1"/>
    </xf>
    <xf numFmtId="165" fontId="6" fillId="0" borderId="11" xfId="0" applyNumberFormat="1" applyFont="1" applyBorder="1" applyAlignment="1">
      <alignment horizontal="center" vertical="center" wrapText="1"/>
    </xf>
    <xf numFmtId="165" fontId="6" fillId="0" borderId="11" xfId="0" applyNumberFormat="1" applyFont="1" applyBorder="1" applyAlignment="1">
      <alignment horizontal="center" vertical="center"/>
    </xf>
    <xf numFmtId="165" fontId="6" fillId="0" borderId="4" xfId="0" applyNumberFormat="1" applyFont="1" applyBorder="1" applyAlignment="1">
      <alignment horizontal="center" vertical="center" wrapText="1"/>
    </xf>
    <xf numFmtId="165" fontId="4" fillId="0" borderId="10" xfId="0" applyNumberFormat="1" applyFont="1" applyBorder="1" applyAlignment="1">
      <alignment horizontal="center"/>
    </xf>
    <xf numFmtId="0" fontId="18" fillId="0" borderId="0" xfId="0" applyFont="1" applyAlignment="1">
      <alignment horizontal="right" vertical="center"/>
    </xf>
    <xf numFmtId="0" fontId="18" fillId="0" borderId="0" xfId="0" applyFont="1" applyAlignment="1">
      <alignment horizontal="center" vertical="center"/>
    </xf>
    <xf numFmtId="0" fontId="19" fillId="0" borderId="12" xfId="0" applyFont="1" applyBorder="1" applyAlignment="1">
      <alignment horizontal="right" vertical="center"/>
    </xf>
    <xf numFmtId="0" fontId="18" fillId="0" borderId="4" xfId="0" applyFont="1" applyBorder="1" applyAlignment="1">
      <alignment horizontal="center" vertical="center" wrapText="1"/>
    </xf>
    <xf numFmtId="171" fontId="18" fillId="0" borderId="4" xfId="0" applyNumberFormat="1"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19" fillId="0" borderId="0" xfId="0" applyFont="1" applyAlignment="1">
      <alignment horizontal="center" vertical="center"/>
    </xf>
    <xf numFmtId="0" fontId="19" fillId="0" borderId="10" xfId="0" applyFont="1" applyBorder="1" applyAlignment="1">
      <alignment horizontal="right" vertical="center"/>
    </xf>
    <xf numFmtId="0" fontId="18" fillId="4" borderId="4" xfId="0" applyFont="1" applyFill="1" applyBorder="1" applyAlignment="1">
      <alignment horizontal="center" vertical="center" wrapText="1"/>
    </xf>
    <xf numFmtId="0" fontId="4" fillId="0" borderId="0" xfId="0" applyFont="1" applyAlignment="1">
      <alignment horizontal="left" vertical="top" wrapText="1"/>
    </xf>
    <xf numFmtId="0" fontId="18" fillId="0" borderId="0" xfId="0" applyFont="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8" fillId="2" borderId="0" xfId="0" applyFont="1" applyFill="1" applyAlignment="1">
      <alignment horizontal="center" vertical="center"/>
    </xf>
    <xf numFmtId="172" fontId="21" fillId="2" borderId="0" xfId="0" applyNumberFormat="1" applyFont="1" applyFill="1" applyAlignment="1">
      <alignment horizontal="center" vertical="center" wrapText="1"/>
    </xf>
    <xf numFmtId="0" fontId="12" fillId="2" borderId="10" xfId="0" applyFont="1" applyFill="1" applyBorder="1" applyAlignment="1">
      <alignment horizontal="right" vertical="center"/>
    </xf>
    <xf numFmtId="3" fontId="11" fillId="2" borderId="9"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0" xfId="0" applyFont="1" applyFill="1" applyAlignment="1">
      <alignment horizontal="center" vertical="center" wrapText="1"/>
    </xf>
    <xf numFmtId="0" fontId="19" fillId="2" borderId="10" xfId="0" applyFont="1" applyFill="1" applyBorder="1" applyAlignment="1">
      <alignment horizontal="right" vertical="center"/>
    </xf>
    <xf numFmtId="175" fontId="65" fillId="8" borderId="14" xfId="0" applyNumberFormat="1" applyFont="1" applyFill="1" applyBorder="1" applyAlignment="1">
      <alignment horizontal="center" vertical="center" wrapText="1"/>
    </xf>
    <xf numFmtId="0" fontId="63" fillId="0" borderId="15" xfId="0" applyFont="1" applyBorder="1"/>
    <xf numFmtId="0" fontId="0" fillId="0" borderId="4" xfId="0" applyBorder="1" applyAlignment="1">
      <alignment horizontal="center"/>
    </xf>
    <xf numFmtId="173" fontId="65" fillId="8" borderId="4" xfId="0" applyNumberFormat="1" applyFont="1" applyFill="1" applyBorder="1" applyAlignment="1">
      <alignment horizontal="center" vertical="center" wrapText="1"/>
    </xf>
    <xf numFmtId="173" fontId="65" fillId="8" borderId="1" xfId="0" applyNumberFormat="1" applyFont="1" applyFill="1" applyBorder="1" applyAlignment="1">
      <alignment horizontal="center" vertical="center" wrapText="1"/>
    </xf>
    <xf numFmtId="173" fontId="66" fillId="8" borderId="21" xfId="0" applyNumberFormat="1" applyFont="1" applyFill="1" applyBorder="1" applyAlignment="1">
      <alignment horizontal="center" vertical="center" wrapText="1"/>
    </xf>
    <xf numFmtId="173" fontId="66" fillId="8" borderId="14" xfId="0" applyNumberFormat="1" applyFont="1" applyFill="1" applyBorder="1" applyAlignment="1">
      <alignment horizontal="center" vertical="center" wrapText="1"/>
    </xf>
    <xf numFmtId="0" fontId="64" fillId="8" borderId="14" xfId="0" applyFont="1" applyFill="1" applyBorder="1" applyAlignment="1">
      <alignment horizontal="center" vertical="center" wrapText="1"/>
    </xf>
    <xf numFmtId="173" fontId="65" fillId="8" borderId="14" xfId="0" applyNumberFormat="1" applyFont="1" applyFill="1" applyBorder="1" applyAlignment="1">
      <alignment horizontal="center" vertical="center" wrapText="1"/>
    </xf>
    <xf numFmtId="173" fontId="65" fillId="8" borderId="20" xfId="0" applyNumberFormat="1" applyFont="1" applyFill="1" applyBorder="1" applyAlignment="1">
      <alignment horizontal="center" vertical="center" wrapText="1"/>
    </xf>
    <xf numFmtId="173" fontId="65" fillId="8" borderId="22" xfId="0" applyNumberFormat="1" applyFont="1" applyFill="1" applyBorder="1" applyAlignment="1">
      <alignment horizontal="center" vertical="center" wrapText="1"/>
    </xf>
    <xf numFmtId="173" fontId="36" fillId="8" borderId="0" xfId="0" applyNumberFormat="1" applyFont="1" applyFill="1" applyAlignment="1">
      <alignment horizontal="center"/>
    </xf>
    <xf numFmtId="0" fontId="63" fillId="0" borderId="0" xfId="0" applyFont="1"/>
    <xf numFmtId="49" fontId="65" fillId="8" borderId="14" xfId="0" applyNumberFormat="1" applyFont="1" applyFill="1" applyBorder="1" applyAlignment="1">
      <alignment horizontal="center" vertical="center"/>
    </xf>
    <xf numFmtId="175" fontId="65" fillId="8" borderId="16" xfId="0" applyNumberFormat="1" applyFont="1" applyFill="1" applyBorder="1" applyAlignment="1">
      <alignment horizontal="center" vertical="center" wrapText="1"/>
    </xf>
    <xf numFmtId="0" fontId="6" fillId="0" borderId="0" xfId="0" applyFont="1" applyAlignment="1">
      <alignment horizontal="right"/>
    </xf>
    <xf numFmtId="0" fontId="20" fillId="0" borderId="0" xfId="4" applyFont="1" applyAlignment="1">
      <alignment horizontal="center"/>
    </xf>
    <xf numFmtId="0" fontId="20" fillId="0" borderId="0" xfId="4" applyFont="1" applyAlignment="1">
      <alignment horizontal="left"/>
    </xf>
    <xf numFmtId="3" fontId="23" fillId="0" borderId="0" xfId="9" applyNumberFormat="1" applyFont="1" applyAlignment="1">
      <alignment horizontal="center" vertical="center" wrapText="1"/>
    </xf>
    <xf numFmtId="0" fontId="29" fillId="0" borderId="0" xfId="0" applyFont="1" applyAlignment="1">
      <alignment horizontal="left"/>
    </xf>
    <xf numFmtId="0" fontId="22" fillId="0" borderId="0" xfId="0" applyFont="1" applyAlignment="1">
      <alignment horizontal="right"/>
    </xf>
  </cellXfs>
  <cellStyles count="29">
    <cellStyle name="Bình thường 2" xfId="21" xr:uid="{00000000-0005-0000-0000-000000000000}"/>
    <cellStyle name="Comma" xfId="1" builtinId="3"/>
    <cellStyle name="Comma 2" xfId="12" xr:uid="{00000000-0005-0000-0000-000002000000}"/>
    <cellStyle name="Comma 2 2 26" xfId="24" xr:uid="{00000000-0005-0000-0000-000003000000}"/>
    <cellStyle name="Comma 2 6" xfId="27" xr:uid="{00000000-0005-0000-0000-000004000000}"/>
    <cellStyle name="Normal" xfId="0" builtinId="0"/>
    <cellStyle name="Normal 10 2" xfId="10" xr:uid="{00000000-0005-0000-0000-000006000000}"/>
    <cellStyle name="Normal 10 2 2" xfId="19" xr:uid="{00000000-0005-0000-0000-000007000000}"/>
    <cellStyle name="Normal 10 2 24" xfId="6" xr:uid="{00000000-0005-0000-0000-000008000000}"/>
    <cellStyle name="Normal 11 2 2" xfId="15" xr:uid="{00000000-0005-0000-0000-000009000000}"/>
    <cellStyle name="Normal 11 2 2 2" xfId="16" xr:uid="{00000000-0005-0000-0000-00000A000000}"/>
    <cellStyle name="Normal 11 29 4 2" xfId="25" xr:uid="{00000000-0005-0000-0000-00000B000000}"/>
    <cellStyle name="Normal 14" xfId="7" xr:uid="{00000000-0005-0000-0000-00000C000000}"/>
    <cellStyle name="Normal 17" xfId="9" xr:uid="{00000000-0005-0000-0000-00000D000000}"/>
    <cellStyle name="Normal 2" xfId="5" xr:uid="{00000000-0005-0000-0000-00000E000000}"/>
    <cellStyle name="Normal 2 2" xfId="4" xr:uid="{00000000-0005-0000-0000-00000F000000}"/>
    <cellStyle name="Normal 2 2 10" xfId="17" xr:uid="{00000000-0005-0000-0000-000010000000}"/>
    <cellStyle name="Normal 2 3" xfId="11" xr:uid="{00000000-0005-0000-0000-000011000000}"/>
    <cellStyle name="Normal 3 3" xfId="13" xr:uid="{00000000-0005-0000-0000-000012000000}"/>
    <cellStyle name="Normal 39" xfId="20" xr:uid="{00000000-0005-0000-0000-000013000000}"/>
    <cellStyle name="Normal 4_Bảng lương 2022-T9_Bảng lương 2022-T9_Bảng lương 2022-T9_BẢNG LƯƠNG NĂM 2023_BẢNG LƯƠNG NĂM 2024" xfId="28" xr:uid="{00000000-0005-0000-0000-000014000000}"/>
    <cellStyle name="Normal 5" xfId="14" xr:uid="{00000000-0005-0000-0000-000015000000}"/>
    <cellStyle name="Normal 5 3" xfId="22" xr:uid="{00000000-0005-0000-0000-000016000000}"/>
    <cellStyle name="Normal 7" xfId="8" xr:uid="{00000000-0005-0000-0000-000017000000}"/>
    <cellStyle name="Normal 7 3" xfId="23" xr:uid="{00000000-0005-0000-0000-000018000000}"/>
    <cellStyle name="Normal 8 5" xfId="18" xr:uid="{00000000-0005-0000-0000-000019000000}"/>
    <cellStyle name="Percent 3 2" xfId="26" xr:uid="{00000000-0005-0000-0000-00001A000000}"/>
    <cellStyle name="th" xfId="3" xr:uid="{00000000-0005-0000-0000-00001B000000}"/>
    <cellStyle name="th 2" xfId="2" xr:uid="{00000000-0005-0000-0000-00001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2804160</xdr:colOff>
      <xdr:row>1</xdr:row>
      <xdr:rowOff>0</xdr:rowOff>
    </xdr:from>
    <xdr:to>
      <xdr:col>4</xdr:col>
      <xdr:colOff>944880</xdr:colOff>
      <xdr:row>1</xdr:row>
      <xdr:rowOff>7620</xdr:rowOff>
    </xdr:to>
    <xdr:cxnSp macro="">
      <xdr:nvCxnSpPr>
        <xdr:cNvPr id="2" name="Straight Connector 1">
          <a:extLst>
            <a:ext uri="{FF2B5EF4-FFF2-40B4-BE49-F238E27FC236}">
              <a16:creationId xmlns:a16="http://schemas.microsoft.com/office/drawing/2014/main" id="{4998AE37-D7CE-4060-8670-AABC24633936}"/>
            </a:ext>
          </a:extLst>
        </xdr:cNvPr>
        <xdr:cNvCxnSpPr/>
      </xdr:nvCxnSpPr>
      <xdr:spPr>
        <a:xfrm>
          <a:off x="3192780" y="922020"/>
          <a:ext cx="3848100" cy="76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1238250</xdr:colOff>
      <xdr:row>2</xdr:row>
      <xdr:rowOff>9525</xdr:rowOff>
    </xdr:from>
    <xdr:to>
      <xdr:col>6</xdr:col>
      <xdr:colOff>66675</xdr:colOff>
      <xdr:row>2</xdr:row>
      <xdr:rowOff>9525</xdr:rowOff>
    </xdr:to>
    <xdr:cxnSp macro="">
      <xdr:nvCxnSpPr>
        <xdr:cNvPr id="3" name="Straight Connector 2">
          <a:extLst>
            <a:ext uri="{FF2B5EF4-FFF2-40B4-BE49-F238E27FC236}">
              <a16:creationId xmlns:a16="http://schemas.microsoft.com/office/drawing/2014/main" id="{4EC96C66-990F-43F5-4E83-E1D4F3E4DE7D}"/>
            </a:ext>
          </a:extLst>
        </xdr:cNvPr>
        <xdr:cNvCxnSpPr/>
      </xdr:nvCxnSpPr>
      <xdr:spPr>
        <a:xfrm>
          <a:off x="1619250" y="809625"/>
          <a:ext cx="27432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1152525</xdr:colOff>
      <xdr:row>2</xdr:row>
      <xdr:rowOff>28575</xdr:rowOff>
    </xdr:from>
    <xdr:to>
      <xdr:col>6</xdr:col>
      <xdr:colOff>180975</xdr:colOff>
      <xdr:row>2</xdr:row>
      <xdr:rowOff>28575</xdr:rowOff>
    </xdr:to>
    <xdr:cxnSp macro="">
      <xdr:nvCxnSpPr>
        <xdr:cNvPr id="3" name="Straight Connector 2">
          <a:extLst>
            <a:ext uri="{FF2B5EF4-FFF2-40B4-BE49-F238E27FC236}">
              <a16:creationId xmlns:a16="http://schemas.microsoft.com/office/drawing/2014/main" id="{0F8141A0-2447-33D6-2DB7-2388E4A3026D}"/>
            </a:ext>
          </a:extLst>
        </xdr:cNvPr>
        <xdr:cNvCxnSpPr/>
      </xdr:nvCxnSpPr>
      <xdr:spPr>
        <a:xfrm>
          <a:off x="1666875" y="781050"/>
          <a:ext cx="35147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Documents\Zalo%20Received%20Files\&#272;i&#7873;u%20ch&#7881;nh%20d&#7921;%20to&#225;n%20chi%20kh&#7889;i%20huy&#7879;n%20(14.6.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dmin\Documents\Zalo%20Received%20Files\CQ\Giang%20syt%20Dieuchinhdutoan.30.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dmin\Documents\Zalo%20Received%20Files\1.%20D&#7921;%20to&#225;n%20t&#7893;ng%20h&#7907;p%2035,37,38%20N&#272;%2031%20HCSN%2010.7.25%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THU%20-%20PH&#7910;%20L&#221;\Du%20lieu%2020.7.2023\X&#195;%20H&#7906;P%20TH&#192;NH%20M&#7898;I\B&#193;O%20C&#193;O%20K&#7922;%20H&#7884;P%20H&#272;ND\NG&#194;N%20S&#193;CH\Bi&#7875;u%20tr&#236;nh%20d&#7921;%20to&#225;n%202025%20(m&#7851;u%20c&#7911;a%20t&#7881;nh)%20-%20s&#7917;a%20l&#7841;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4"/>
      <sheetName val="Tổng "/>
      <sheetName val="Thu "/>
      <sheetName val="Giáo dục"/>
      <sheetName val="TPTN"/>
      <sheetName val="Đại Từ"/>
      <sheetName val="Phổ Yên"/>
      <sheetName val="Phú Bình"/>
      <sheetName val="Đồng Hỷ"/>
      <sheetName val="Sông Công"/>
      <sheetName val="Phú Lương"/>
      <sheetName val="Định Hoá - xã "/>
      <sheetName val="Định Hoá - Huyện"/>
      <sheetName val="Võ Nhai"/>
      <sheetName val="06"/>
      <sheetName val="07"/>
      <sheetName val="08"/>
      <sheetName val="09"/>
      <sheetName val="10"/>
      <sheetName val="11"/>
      <sheetName val="Sheet12"/>
    </sheetNames>
    <sheetDataSet>
      <sheetData sheetId="0"/>
      <sheetData sheetId="1">
        <row r="7">
          <cell r="I7">
            <v>269229.65999999997</v>
          </cell>
        </row>
        <row r="8">
          <cell r="D8">
            <v>16799.655999999999</v>
          </cell>
          <cell r="F8">
            <v>48168.925000000003</v>
          </cell>
          <cell r="G8">
            <v>284466.016</v>
          </cell>
          <cell r="J8">
            <v>12674.906000000001</v>
          </cell>
          <cell r="K8">
            <v>362109.50300000003</v>
          </cell>
          <cell r="N8">
            <v>284466.016</v>
          </cell>
          <cell r="R8">
            <v>0</v>
          </cell>
          <cell r="S8">
            <v>1476.585</v>
          </cell>
          <cell r="T8">
            <v>3164.223</v>
          </cell>
        </row>
        <row r="9">
          <cell r="D9">
            <v>15823.05</v>
          </cell>
          <cell r="F9">
            <v>30555.393</v>
          </cell>
          <cell r="G9">
            <v>125252.285</v>
          </cell>
          <cell r="J9">
            <v>1612.3530000000001</v>
          </cell>
          <cell r="K9">
            <v>173241.87100000001</v>
          </cell>
          <cell r="N9">
            <v>125252.285</v>
          </cell>
          <cell r="R9">
            <v>0</v>
          </cell>
          <cell r="S9">
            <v>950.40800000000002</v>
          </cell>
          <cell r="T9">
            <v>0</v>
          </cell>
        </row>
        <row r="10">
          <cell r="D10">
            <v>8485.5519999999997</v>
          </cell>
          <cell r="F10">
            <v>35843.044999999998</v>
          </cell>
          <cell r="G10">
            <v>148502.79</v>
          </cell>
          <cell r="J10">
            <v>3812.9189999999999</v>
          </cell>
          <cell r="K10">
            <v>196644.30600000001</v>
          </cell>
          <cell r="N10">
            <v>148502.79</v>
          </cell>
          <cell r="R10">
            <v>0</v>
          </cell>
          <cell r="S10">
            <v>954.23599999999999</v>
          </cell>
          <cell r="T10">
            <v>0</v>
          </cell>
        </row>
        <row r="11">
          <cell r="D11">
            <v>6262.5039999999999</v>
          </cell>
          <cell r="F11">
            <v>33361.671000000002</v>
          </cell>
          <cell r="G11">
            <v>94384.680999999997</v>
          </cell>
          <cell r="J11">
            <v>88.453999999999994</v>
          </cell>
          <cell r="K11">
            <v>134096.92600000001</v>
          </cell>
          <cell r="N11">
            <v>94384.680999999997</v>
          </cell>
          <cell r="R11">
            <v>0</v>
          </cell>
          <cell r="S11">
            <v>786.66499999999996</v>
          </cell>
          <cell r="T11">
            <v>0</v>
          </cell>
        </row>
        <row r="12">
          <cell r="D12">
            <v>4524.46</v>
          </cell>
          <cell r="F12">
            <v>14899.018</v>
          </cell>
          <cell r="G12">
            <v>58250.207000000002</v>
          </cell>
          <cell r="J12">
            <v>18572.703000000001</v>
          </cell>
          <cell r="K12">
            <v>96246.388000000006</v>
          </cell>
          <cell r="N12">
            <v>58250.207000000002</v>
          </cell>
          <cell r="R12">
            <v>0</v>
          </cell>
          <cell r="S12">
            <v>517.23900000000003</v>
          </cell>
          <cell r="T12">
            <v>11923.982</v>
          </cell>
        </row>
        <row r="13">
          <cell r="D13">
            <v>8533.9959999999992</v>
          </cell>
          <cell r="F13">
            <v>25823.682000000001</v>
          </cell>
          <cell r="G13">
            <v>103017.97199999999</v>
          </cell>
          <cell r="J13">
            <v>3323.46</v>
          </cell>
          <cell r="K13">
            <v>140699.10999999999</v>
          </cell>
          <cell r="N13">
            <v>103017.97199999999</v>
          </cell>
          <cell r="R13">
            <v>0</v>
          </cell>
          <cell r="S13">
            <v>746.74699999999996</v>
          </cell>
          <cell r="T13">
            <v>0</v>
          </cell>
        </row>
        <row r="14">
          <cell r="D14">
            <v>5091.5519999999997</v>
          </cell>
          <cell r="F14">
            <v>20457</v>
          </cell>
          <cell r="G14">
            <v>59310.741000000002</v>
          </cell>
          <cell r="J14">
            <v>3427.221</v>
          </cell>
          <cell r="K14">
            <v>88287.513999999996</v>
          </cell>
          <cell r="N14">
            <v>59310.741000000002</v>
          </cell>
          <cell r="R14">
            <v>0</v>
          </cell>
          <cell r="S14">
            <v>574.13699999999994</v>
          </cell>
          <cell r="T14">
            <v>0</v>
          </cell>
        </row>
        <row r="15">
          <cell r="D15">
            <v>10764.008</v>
          </cell>
          <cell r="F15">
            <v>23095.536</v>
          </cell>
          <cell r="G15">
            <v>144523.83600000001</v>
          </cell>
          <cell r="J15">
            <v>4569.3860000000004</v>
          </cell>
          <cell r="K15">
            <v>182952.766</v>
          </cell>
          <cell r="N15">
            <v>138869.83600000001</v>
          </cell>
          <cell r="R15">
            <v>0</v>
          </cell>
          <cell r="S15">
            <v>755.51499999999999</v>
          </cell>
          <cell r="T15">
            <v>20.609000000000002</v>
          </cell>
        </row>
        <row r="16">
          <cell r="D16">
            <v>891</v>
          </cell>
          <cell r="F16">
            <v>22609</v>
          </cell>
          <cell r="G16">
            <v>84414.5</v>
          </cell>
          <cell r="J16">
            <v>0</v>
          </cell>
          <cell r="K16">
            <v>107914.5</v>
          </cell>
          <cell r="N16">
            <v>70493.5</v>
          </cell>
          <cell r="R16">
            <v>0</v>
          </cell>
          <cell r="S16">
            <v>507</v>
          </cell>
          <cell r="T16">
            <v>0</v>
          </cell>
        </row>
        <row r="17">
          <cell r="D17">
            <v>272</v>
          </cell>
          <cell r="F17">
            <v>14332</v>
          </cell>
          <cell r="G17">
            <v>45112.3</v>
          </cell>
          <cell r="J17">
            <v>0</v>
          </cell>
          <cell r="K17">
            <v>59716.3</v>
          </cell>
          <cell r="N17">
            <v>36303.300000000003</v>
          </cell>
          <cell r="R17">
            <v>0</v>
          </cell>
          <cell r="S17">
            <v>320</v>
          </cell>
          <cell r="T17">
            <v>0</v>
          </cell>
        </row>
        <row r="18">
          <cell r="D18">
            <v>737</v>
          </cell>
          <cell r="F18">
            <v>16481</v>
          </cell>
          <cell r="G18">
            <v>65154.8</v>
          </cell>
          <cell r="J18">
            <v>0</v>
          </cell>
          <cell r="K18">
            <v>82372.800000000003</v>
          </cell>
          <cell r="N18">
            <v>54629.8</v>
          </cell>
          <cell r="R18">
            <v>0</v>
          </cell>
          <cell r="S18">
            <v>379</v>
          </cell>
          <cell r="T18">
            <v>0</v>
          </cell>
        </row>
        <row r="19">
          <cell r="D19">
            <v>1588</v>
          </cell>
          <cell r="F19">
            <v>14700</v>
          </cell>
          <cell r="G19">
            <v>61915</v>
          </cell>
          <cell r="J19">
            <v>0</v>
          </cell>
          <cell r="K19">
            <v>78203</v>
          </cell>
          <cell r="N19">
            <v>52223</v>
          </cell>
          <cell r="R19">
            <v>0</v>
          </cell>
          <cell r="S19">
            <v>363</v>
          </cell>
          <cell r="T19">
            <v>0</v>
          </cell>
        </row>
        <row r="20">
          <cell r="D20">
            <v>658</v>
          </cell>
          <cell r="F20">
            <v>17233</v>
          </cell>
          <cell r="G20">
            <v>67225.8</v>
          </cell>
          <cell r="J20">
            <v>0</v>
          </cell>
          <cell r="K20">
            <v>85116.800000000003</v>
          </cell>
          <cell r="N20">
            <v>56294.8</v>
          </cell>
          <cell r="R20">
            <v>0</v>
          </cell>
          <cell r="S20">
            <v>397</v>
          </cell>
          <cell r="T20">
            <v>0</v>
          </cell>
        </row>
        <row r="21">
          <cell r="D21">
            <v>1056</v>
          </cell>
          <cell r="F21">
            <v>15790</v>
          </cell>
          <cell r="G21">
            <v>66568.800000000003</v>
          </cell>
          <cell r="J21">
            <v>0</v>
          </cell>
          <cell r="K21">
            <v>83414.8</v>
          </cell>
          <cell r="N21">
            <v>54942.8</v>
          </cell>
          <cell r="R21">
            <v>0</v>
          </cell>
          <cell r="S21">
            <v>388</v>
          </cell>
          <cell r="T21">
            <v>0</v>
          </cell>
        </row>
        <row r="22">
          <cell r="D22">
            <v>1004</v>
          </cell>
          <cell r="F22">
            <v>11987</v>
          </cell>
          <cell r="G22">
            <v>44207.8</v>
          </cell>
          <cell r="J22">
            <v>0</v>
          </cell>
          <cell r="K22">
            <v>57198.8</v>
          </cell>
          <cell r="N22">
            <v>37198.800000000003</v>
          </cell>
          <cell r="R22">
            <v>0</v>
          </cell>
          <cell r="S22">
            <v>274</v>
          </cell>
          <cell r="T22">
            <v>0</v>
          </cell>
        </row>
        <row r="23">
          <cell r="D23">
            <v>1937</v>
          </cell>
          <cell r="F23">
            <v>15708</v>
          </cell>
          <cell r="G23">
            <v>58040.3</v>
          </cell>
          <cell r="J23">
            <v>0</v>
          </cell>
          <cell r="K23">
            <v>75686.3</v>
          </cell>
          <cell r="N23">
            <v>51869.3</v>
          </cell>
          <cell r="R23">
            <v>0</v>
          </cell>
          <cell r="S23">
            <v>322</v>
          </cell>
          <cell r="T23">
            <v>0</v>
          </cell>
        </row>
        <row r="24">
          <cell r="D24">
            <v>1250</v>
          </cell>
          <cell r="F24">
            <v>14072</v>
          </cell>
          <cell r="G24">
            <v>63905.599999999999</v>
          </cell>
          <cell r="J24">
            <v>0</v>
          </cell>
          <cell r="K24">
            <v>79227.600000000006</v>
          </cell>
          <cell r="N24">
            <v>55108.6</v>
          </cell>
          <cell r="R24">
            <v>0</v>
          </cell>
          <cell r="S24">
            <v>335</v>
          </cell>
          <cell r="T24">
            <v>0</v>
          </cell>
        </row>
        <row r="25">
          <cell r="D25">
            <v>3443.76</v>
          </cell>
          <cell r="F25">
            <v>29221.759999999998</v>
          </cell>
          <cell r="G25">
            <v>106665.94</v>
          </cell>
          <cell r="J25">
            <v>3759.0309999999999</v>
          </cell>
          <cell r="K25">
            <v>143090.49100000001</v>
          </cell>
          <cell r="N25">
            <v>106665.94</v>
          </cell>
          <cell r="R25">
            <v>0</v>
          </cell>
          <cell r="S25">
            <v>718.58199999999999</v>
          </cell>
          <cell r="T25">
            <v>3759.0309999999999</v>
          </cell>
        </row>
        <row r="26">
          <cell r="D26">
            <v>4075.12</v>
          </cell>
          <cell r="F26">
            <v>31189.966</v>
          </cell>
          <cell r="G26">
            <v>111001.94</v>
          </cell>
          <cell r="J26">
            <v>3639.8229999999999</v>
          </cell>
          <cell r="K26">
            <v>149906.84899999999</v>
          </cell>
          <cell r="N26">
            <v>111001.94</v>
          </cell>
          <cell r="R26">
            <v>0</v>
          </cell>
          <cell r="S26">
            <v>767.32</v>
          </cell>
          <cell r="T26">
            <v>3639.8229999999999</v>
          </cell>
        </row>
        <row r="27">
          <cell r="D27">
            <v>1487.36</v>
          </cell>
          <cell r="F27">
            <v>32329.178</v>
          </cell>
          <cell r="G27">
            <v>84026.48</v>
          </cell>
          <cell r="J27">
            <v>794.53599999999994</v>
          </cell>
          <cell r="K27">
            <v>118639.11</v>
          </cell>
          <cell r="N27">
            <v>84026.48</v>
          </cell>
          <cell r="R27">
            <v>0</v>
          </cell>
          <cell r="S27">
            <v>682.64200000000005</v>
          </cell>
          <cell r="T27">
            <v>795.09199999999998</v>
          </cell>
        </row>
        <row r="28">
          <cell r="D28">
            <v>1395.68</v>
          </cell>
          <cell r="F28">
            <v>28615.65</v>
          </cell>
          <cell r="G28">
            <v>80828.31</v>
          </cell>
          <cell r="J28">
            <v>1553.105</v>
          </cell>
          <cell r="K28">
            <v>112392.745</v>
          </cell>
          <cell r="N28">
            <v>80828.31</v>
          </cell>
          <cell r="R28">
            <v>0</v>
          </cell>
          <cell r="S28">
            <v>622.20399999999995</v>
          </cell>
          <cell r="T28">
            <v>1553.105</v>
          </cell>
        </row>
        <row r="29">
          <cell r="D29">
            <v>619.28</v>
          </cell>
          <cell r="F29">
            <v>22555.383000000002</v>
          </cell>
          <cell r="G29">
            <v>64377.014999999999</v>
          </cell>
          <cell r="J29">
            <v>375.19900000000001</v>
          </cell>
          <cell r="K29">
            <v>87926.876999999993</v>
          </cell>
          <cell r="N29">
            <v>64377.014999999999</v>
          </cell>
          <cell r="R29">
            <v>0</v>
          </cell>
          <cell r="S29">
            <v>463.97500000000002</v>
          </cell>
          <cell r="T29">
            <v>375.19900000000001</v>
          </cell>
        </row>
        <row r="30">
          <cell r="D30">
            <v>2809</v>
          </cell>
          <cell r="F30">
            <v>40396</v>
          </cell>
          <cell r="G30">
            <v>124789.5</v>
          </cell>
          <cell r="J30">
            <v>0</v>
          </cell>
          <cell r="K30">
            <v>167994.5</v>
          </cell>
          <cell r="N30">
            <v>124789.5</v>
          </cell>
          <cell r="R30">
            <v>0</v>
          </cell>
          <cell r="S30">
            <v>508</v>
          </cell>
          <cell r="T30">
            <v>0</v>
          </cell>
        </row>
        <row r="31">
          <cell r="D31">
            <v>739</v>
          </cell>
          <cell r="F31">
            <v>26384</v>
          </cell>
          <cell r="G31">
            <v>80345.22</v>
          </cell>
          <cell r="J31">
            <v>0</v>
          </cell>
          <cell r="K31">
            <v>107468.22</v>
          </cell>
          <cell r="N31">
            <v>80345.22</v>
          </cell>
          <cell r="R31">
            <v>0</v>
          </cell>
          <cell r="S31">
            <v>316</v>
          </cell>
          <cell r="T31">
            <v>0</v>
          </cell>
        </row>
        <row r="32">
          <cell r="D32">
            <v>1514</v>
          </cell>
          <cell r="F32">
            <v>34009</v>
          </cell>
          <cell r="G32">
            <v>111142.36</v>
          </cell>
          <cell r="J32">
            <v>0</v>
          </cell>
          <cell r="K32">
            <v>146665.35999999999</v>
          </cell>
          <cell r="N32">
            <v>111142.36</v>
          </cell>
          <cell r="R32">
            <v>0</v>
          </cell>
          <cell r="S32">
            <v>419</v>
          </cell>
          <cell r="T32">
            <v>0</v>
          </cell>
        </row>
        <row r="33">
          <cell r="D33">
            <v>1983</v>
          </cell>
          <cell r="F33">
            <v>40835</v>
          </cell>
          <cell r="G33">
            <v>117280.3</v>
          </cell>
          <cell r="J33">
            <v>0</v>
          </cell>
          <cell r="K33">
            <v>160098.29999999999</v>
          </cell>
          <cell r="N33">
            <v>117280.3</v>
          </cell>
          <cell r="R33">
            <v>0</v>
          </cell>
          <cell r="S33">
            <v>516</v>
          </cell>
          <cell r="T33">
            <v>0</v>
          </cell>
        </row>
        <row r="34">
          <cell r="D34">
            <v>671</v>
          </cell>
          <cell r="F34">
            <v>25054</v>
          </cell>
          <cell r="G34">
            <v>70788.92</v>
          </cell>
          <cell r="J34">
            <v>0</v>
          </cell>
          <cell r="K34">
            <v>96513.919999999998</v>
          </cell>
          <cell r="N34">
            <v>70788.92</v>
          </cell>
          <cell r="R34">
            <v>0</v>
          </cell>
          <cell r="S34">
            <v>311</v>
          </cell>
          <cell r="T34">
            <v>0</v>
          </cell>
        </row>
        <row r="35">
          <cell r="D35">
            <v>1161.5</v>
          </cell>
          <cell r="F35">
            <v>28790</v>
          </cell>
          <cell r="G35">
            <v>109145.018</v>
          </cell>
          <cell r="J35">
            <v>0</v>
          </cell>
          <cell r="K35">
            <v>139096.01800000001</v>
          </cell>
          <cell r="N35">
            <v>109145.018</v>
          </cell>
          <cell r="R35">
            <v>0</v>
          </cell>
          <cell r="S35">
            <v>587</v>
          </cell>
          <cell r="T35">
            <v>0</v>
          </cell>
        </row>
        <row r="36">
          <cell r="D36">
            <v>321</v>
          </cell>
          <cell r="F36">
            <v>14544.5</v>
          </cell>
          <cell r="G36">
            <v>50609.758999999998</v>
          </cell>
          <cell r="J36">
            <v>0</v>
          </cell>
          <cell r="K36">
            <v>65475.258999999998</v>
          </cell>
          <cell r="N36">
            <v>50609.758999999998</v>
          </cell>
          <cell r="R36">
            <v>0</v>
          </cell>
          <cell r="S36">
            <v>292</v>
          </cell>
          <cell r="T36">
            <v>0</v>
          </cell>
        </row>
        <row r="37">
          <cell r="D37">
            <v>1231.5</v>
          </cell>
          <cell r="F37">
            <v>19945.5</v>
          </cell>
          <cell r="G37">
            <v>63392.985000000001</v>
          </cell>
          <cell r="J37">
            <v>0</v>
          </cell>
          <cell r="K37">
            <v>84569.985000000001</v>
          </cell>
          <cell r="N37">
            <v>63392.985000000001</v>
          </cell>
          <cell r="R37">
            <v>0</v>
          </cell>
          <cell r="S37">
            <v>394</v>
          </cell>
          <cell r="T37">
            <v>0</v>
          </cell>
        </row>
        <row r="38">
          <cell r="D38">
            <v>1040</v>
          </cell>
          <cell r="F38">
            <v>15329</v>
          </cell>
          <cell r="G38">
            <v>52523.347999999998</v>
          </cell>
          <cell r="J38">
            <v>0</v>
          </cell>
          <cell r="K38">
            <v>68892.347999999998</v>
          </cell>
          <cell r="N38">
            <v>52523.347999999998</v>
          </cell>
          <cell r="R38">
            <v>0</v>
          </cell>
          <cell r="S38">
            <v>322</v>
          </cell>
          <cell r="T38">
            <v>0</v>
          </cell>
        </row>
        <row r="39">
          <cell r="D39">
            <v>635</v>
          </cell>
          <cell r="F39">
            <v>17758</v>
          </cell>
          <cell r="G39">
            <v>50138.218000000001</v>
          </cell>
          <cell r="J39">
            <v>0</v>
          </cell>
          <cell r="K39">
            <v>68531.217999999993</v>
          </cell>
          <cell r="N39">
            <v>50138.218000000001</v>
          </cell>
          <cell r="R39">
            <v>0</v>
          </cell>
          <cell r="S39">
            <v>361</v>
          </cell>
          <cell r="T39">
            <v>0</v>
          </cell>
        </row>
        <row r="40">
          <cell r="D40">
            <v>447</v>
          </cell>
          <cell r="F40">
            <v>15281</v>
          </cell>
          <cell r="G40">
            <v>52487.237999999998</v>
          </cell>
          <cell r="J40">
            <v>0</v>
          </cell>
          <cell r="K40">
            <v>68215.237999999998</v>
          </cell>
          <cell r="N40">
            <v>52487.237999999998</v>
          </cell>
          <cell r="R40">
            <v>0</v>
          </cell>
          <cell r="S40">
            <v>309</v>
          </cell>
          <cell r="T40">
            <v>0</v>
          </cell>
        </row>
        <row r="41">
          <cell r="D41">
            <v>932</v>
          </cell>
          <cell r="F41">
            <v>23842</v>
          </cell>
          <cell r="G41">
            <v>38422</v>
          </cell>
          <cell r="J41">
            <v>0</v>
          </cell>
          <cell r="K41">
            <v>63195</v>
          </cell>
          <cell r="N41">
            <v>38422</v>
          </cell>
          <cell r="R41">
            <v>0</v>
          </cell>
          <cell r="S41">
            <v>489</v>
          </cell>
          <cell r="T41">
            <v>0</v>
          </cell>
        </row>
        <row r="42">
          <cell r="D42">
            <v>1415</v>
          </cell>
          <cell r="F42">
            <v>23051</v>
          </cell>
          <cell r="G42">
            <v>55735</v>
          </cell>
          <cell r="J42">
            <v>0</v>
          </cell>
          <cell r="K42">
            <v>80200</v>
          </cell>
          <cell r="N42">
            <v>55735</v>
          </cell>
          <cell r="R42">
            <v>0</v>
          </cell>
          <cell r="S42">
            <v>482</v>
          </cell>
          <cell r="T42">
            <v>0</v>
          </cell>
        </row>
        <row r="43">
          <cell r="D43">
            <v>1887</v>
          </cell>
          <cell r="F43">
            <v>24372</v>
          </cell>
          <cell r="G43">
            <v>43531</v>
          </cell>
          <cell r="J43">
            <v>0</v>
          </cell>
          <cell r="K43">
            <v>69790</v>
          </cell>
          <cell r="N43">
            <v>43531</v>
          </cell>
          <cell r="R43">
            <v>0</v>
          </cell>
          <cell r="S43">
            <v>518</v>
          </cell>
          <cell r="T43">
            <v>0</v>
          </cell>
        </row>
        <row r="44">
          <cell r="D44">
            <v>3808</v>
          </cell>
          <cell r="F44">
            <v>19356</v>
          </cell>
          <cell r="G44">
            <v>205642</v>
          </cell>
          <cell r="J44">
            <v>0</v>
          </cell>
          <cell r="K44">
            <v>228806</v>
          </cell>
          <cell r="N44">
            <v>182333</v>
          </cell>
          <cell r="R44">
            <v>0</v>
          </cell>
          <cell r="S44">
            <v>894</v>
          </cell>
          <cell r="T44">
            <v>0</v>
          </cell>
        </row>
        <row r="45">
          <cell r="D45">
            <v>2903</v>
          </cell>
          <cell r="F45">
            <v>21834</v>
          </cell>
          <cell r="G45">
            <v>130395</v>
          </cell>
          <cell r="J45">
            <v>0</v>
          </cell>
          <cell r="K45">
            <v>155132</v>
          </cell>
          <cell r="N45">
            <v>112591</v>
          </cell>
          <cell r="R45">
            <v>0</v>
          </cell>
          <cell r="S45">
            <v>824</v>
          </cell>
          <cell r="T45">
            <v>0</v>
          </cell>
        </row>
        <row r="46">
          <cell r="D46">
            <v>2101</v>
          </cell>
          <cell r="F46">
            <v>15966</v>
          </cell>
          <cell r="G46">
            <v>85906</v>
          </cell>
          <cell r="J46">
            <v>0</v>
          </cell>
          <cell r="K46">
            <v>103973</v>
          </cell>
          <cell r="N46">
            <v>75225</v>
          </cell>
          <cell r="R46">
            <v>0</v>
          </cell>
          <cell r="S46">
            <v>555</v>
          </cell>
          <cell r="T46">
            <v>0</v>
          </cell>
        </row>
        <row r="47">
          <cell r="D47">
            <v>742</v>
          </cell>
          <cell r="F47">
            <v>14112</v>
          </cell>
          <cell r="G47">
            <v>44013</v>
          </cell>
          <cell r="J47">
            <v>0</v>
          </cell>
          <cell r="K47">
            <v>58867</v>
          </cell>
          <cell r="N47">
            <v>35921</v>
          </cell>
          <cell r="R47">
            <v>0</v>
          </cell>
          <cell r="S47">
            <v>443</v>
          </cell>
          <cell r="T47">
            <v>0</v>
          </cell>
        </row>
        <row r="48">
          <cell r="D48">
            <v>3223.3</v>
          </cell>
          <cell r="F48">
            <v>19395.88</v>
          </cell>
          <cell r="G48">
            <v>102759.82</v>
          </cell>
          <cell r="J48">
            <v>0</v>
          </cell>
          <cell r="K48">
            <v>125379</v>
          </cell>
          <cell r="N48">
            <v>85643</v>
          </cell>
          <cell r="R48">
            <v>2154</v>
          </cell>
          <cell r="S48">
            <v>422</v>
          </cell>
          <cell r="T48">
            <v>0</v>
          </cell>
        </row>
        <row r="49">
          <cell r="D49">
            <v>1039.32</v>
          </cell>
          <cell r="F49">
            <v>19280.2</v>
          </cell>
          <cell r="G49">
            <v>87291.48</v>
          </cell>
          <cell r="J49">
            <v>0</v>
          </cell>
          <cell r="K49">
            <v>107611</v>
          </cell>
          <cell r="N49">
            <v>76345</v>
          </cell>
          <cell r="R49">
            <v>582</v>
          </cell>
          <cell r="S49">
            <v>351</v>
          </cell>
          <cell r="T49">
            <v>0</v>
          </cell>
        </row>
        <row r="50">
          <cell r="D50">
            <v>1978.12</v>
          </cell>
          <cell r="F50">
            <v>13931.6</v>
          </cell>
          <cell r="G50">
            <v>48769.279999999999</v>
          </cell>
          <cell r="J50">
            <v>0</v>
          </cell>
          <cell r="K50">
            <v>64679</v>
          </cell>
          <cell r="N50">
            <v>40839</v>
          </cell>
          <cell r="R50">
            <v>930</v>
          </cell>
          <cell r="S50">
            <v>262</v>
          </cell>
          <cell r="T50">
            <v>0</v>
          </cell>
        </row>
        <row r="51">
          <cell r="D51">
            <v>568.96</v>
          </cell>
          <cell r="F51">
            <v>14613.8</v>
          </cell>
          <cell r="G51">
            <v>59845.96</v>
          </cell>
          <cell r="J51">
            <v>0</v>
          </cell>
          <cell r="K51">
            <v>75029</v>
          </cell>
          <cell r="N51">
            <v>51541</v>
          </cell>
          <cell r="R51">
            <v>297</v>
          </cell>
          <cell r="S51">
            <v>266</v>
          </cell>
          <cell r="T51">
            <v>0</v>
          </cell>
        </row>
        <row r="52">
          <cell r="D52">
            <v>399.32</v>
          </cell>
          <cell r="F52">
            <v>10342.6</v>
          </cell>
          <cell r="G52">
            <v>43395.08</v>
          </cell>
          <cell r="J52">
            <v>0</v>
          </cell>
          <cell r="K52">
            <v>54137</v>
          </cell>
          <cell r="N52">
            <v>37077</v>
          </cell>
          <cell r="R52">
            <v>140</v>
          </cell>
          <cell r="S52">
            <v>186</v>
          </cell>
          <cell r="T52">
            <v>0</v>
          </cell>
        </row>
        <row r="53">
          <cell r="D53">
            <v>527.28</v>
          </cell>
          <cell r="F53">
            <v>10283</v>
          </cell>
          <cell r="G53">
            <v>35616.720000000001</v>
          </cell>
          <cell r="J53">
            <v>0</v>
          </cell>
          <cell r="K53">
            <v>46427</v>
          </cell>
          <cell r="N53">
            <v>29848</v>
          </cell>
          <cell r="R53">
            <v>259</v>
          </cell>
          <cell r="S53">
            <v>187</v>
          </cell>
          <cell r="T53">
            <v>0</v>
          </cell>
        </row>
        <row r="54">
          <cell r="D54">
            <v>559</v>
          </cell>
          <cell r="F54">
            <v>12745</v>
          </cell>
          <cell r="G54">
            <v>43649</v>
          </cell>
          <cell r="J54">
            <v>0</v>
          </cell>
          <cell r="K54">
            <v>56953</v>
          </cell>
          <cell r="N54">
            <v>39307</v>
          </cell>
          <cell r="R54">
            <v>205</v>
          </cell>
          <cell r="S54">
            <v>221</v>
          </cell>
          <cell r="T54">
            <v>0</v>
          </cell>
        </row>
        <row r="55">
          <cell r="D55">
            <v>236.08</v>
          </cell>
          <cell r="F55">
            <v>10601.6</v>
          </cell>
          <cell r="G55">
            <v>36381.32</v>
          </cell>
          <cell r="J55">
            <v>0</v>
          </cell>
          <cell r="K55">
            <v>47219</v>
          </cell>
          <cell r="N55">
            <v>30471</v>
          </cell>
          <cell r="R55">
            <v>115</v>
          </cell>
          <cell r="S55">
            <v>188</v>
          </cell>
          <cell r="T55">
            <v>0</v>
          </cell>
        </row>
        <row r="56">
          <cell r="D56">
            <v>1938</v>
          </cell>
          <cell r="F56">
            <v>13705</v>
          </cell>
          <cell r="G56">
            <v>108909.872</v>
          </cell>
          <cell r="J56">
            <v>0</v>
          </cell>
          <cell r="K56">
            <v>124552.872</v>
          </cell>
          <cell r="N56">
            <v>98875.872000000003</v>
          </cell>
          <cell r="R56">
            <v>607</v>
          </cell>
          <cell r="S56">
            <v>309</v>
          </cell>
          <cell r="T56">
            <v>0</v>
          </cell>
        </row>
        <row r="57">
          <cell r="D57">
            <v>1359</v>
          </cell>
          <cell r="F57">
            <v>16110</v>
          </cell>
          <cell r="G57">
            <v>109755.421</v>
          </cell>
          <cell r="J57">
            <v>0</v>
          </cell>
          <cell r="K57">
            <v>127224.421</v>
          </cell>
          <cell r="N57">
            <v>99050.421000000002</v>
          </cell>
          <cell r="R57">
            <v>675</v>
          </cell>
          <cell r="S57">
            <v>346</v>
          </cell>
          <cell r="T57">
            <v>0</v>
          </cell>
        </row>
        <row r="58">
          <cell r="D58">
            <v>170</v>
          </cell>
          <cell r="F58">
            <v>10067</v>
          </cell>
          <cell r="G58">
            <v>66274.702000000005</v>
          </cell>
          <cell r="J58">
            <v>0</v>
          </cell>
          <cell r="K58">
            <v>76511.702000000005</v>
          </cell>
          <cell r="N58">
            <v>60314.701999999997</v>
          </cell>
          <cell r="R58">
            <v>0</v>
          </cell>
          <cell r="S58">
            <v>211</v>
          </cell>
          <cell r="T58">
            <v>0</v>
          </cell>
        </row>
        <row r="59">
          <cell r="D59">
            <v>125</v>
          </cell>
          <cell r="F59">
            <v>9749</v>
          </cell>
          <cell r="G59">
            <v>65328.231</v>
          </cell>
          <cell r="J59">
            <v>0</v>
          </cell>
          <cell r="K59">
            <v>75202.231</v>
          </cell>
          <cell r="N59">
            <v>59901.231</v>
          </cell>
          <cell r="R59">
            <v>45</v>
          </cell>
          <cell r="S59">
            <v>205</v>
          </cell>
          <cell r="T59">
            <v>0</v>
          </cell>
        </row>
        <row r="60">
          <cell r="D60">
            <v>1267</v>
          </cell>
          <cell r="F60">
            <v>9831</v>
          </cell>
          <cell r="G60">
            <v>64665.67</v>
          </cell>
          <cell r="J60">
            <v>0</v>
          </cell>
          <cell r="K60">
            <v>75763.67</v>
          </cell>
          <cell r="N60">
            <v>58110.67</v>
          </cell>
          <cell r="R60">
            <v>585</v>
          </cell>
          <cell r="S60">
            <v>218</v>
          </cell>
          <cell r="T60">
            <v>0</v>
          </cell>
        </row>
        <row r="61">
          <cell r="D61">
            <v>825</v>
          </cell>
          <cell r="F61">
            <v>10650</v>
          </cell>
          <cell r="G61">
            <v>90837.888000000006</v>
          </cell>
          <cell r="J61">
            <v>0</v>
          </cell>
          <cell r="K61">
            <v>102312.88800000001</v>
          </cell>
          <cell r="N61">
            <v>83165.888000000006</v>
          </cell>
          <cell r="R61">
            <v>338</v>
          </cell>
          <cell r="S61">
            <v>238</v>
          </cell>
          <cell r="T61">
            <v>0</v>
          </cell>
        </row>
        <row r="62">
          <cell r="D62">
            <v>52</v>
          </cell>
          <cell r="F62">
            <v>5191</v>
          </cell>
          <cell r="G62">
            <v>36243.482000000004</v>
          </cell>
          <cell r="J62">
            <v>0</v>
          </cell>
          <cell r="K62">
            <v>41486.482000000004</v>
          </cell>
          <cell r="N62">
            <v>33022.482000000004</v>
          </cell>
          <cell r="R62">
            <v>0</v>
          </cell>
          <cell r="S62">
            <v>109</v>
          </cell>
          <cell r="T62">
            <v>0</v>
          </cell>
        </row>
      </sheetData>
      <sheetData sheetId="2">
        <row r="4">
          <cell r="D4">
            <v>2955.4560000000001</v>
          </cell>
          <cell r="E4">
            <v>11813.65</v>
          </cell>
          <cell r="F4">
            <v>0</v>
          </cell>
        </row>
        <row r="5">
          <cell r="D5">
            <v>2024.9359999999999</v>
          </cell>
          <cell r="E5">
            <v>6618.9390000000003</v>
          </cell>
          <cell r="F5">
            <v>0</v>
          </cell>
        </row>
        <row r="6">
          <cell r="D6">
            <v>1718.38</v>
          </cell>
          <cell r="E6">
            <v>2661.3130000000001</v>
          </cell>
          <cell r="F6">
            <v>0</v>
          </cell>
        </row>
        <row r="7">
          <cell r="D7">
            <v>1674.2439999999999</v>
          </cell>
          <cell r="E7">
            <v>5377.7160000000003</v>
          </cell>
          <cell r="F7">
            <v>0</v>
          </cell>
        </row>
        <row r="8">
          <cell r="D8">
            <v>2150.06</v>
          </cell>
          <cell r="E8">
            <v>9044.9850000000006</v>
          </cell>
          <cell r="F8">
            <v>0</v>
          </cell>
        </row>
        <row r="9">
          <cell r="D9">
            <v>2671.9960000000001</v>
          </cell>
          <cell r="E9">
            <v>8779.491</v>
          </cell>
          <cell r="F9">
            <v>0</v>
          </cell>
        </row>
        <row r="10">
          <cell r="D10">
            <v>3604.5839999999998</v>
          </cell>
          <cell r="E10">
            <v>3872.8310000000001</v>
          </cell>
          <cell r="F10">
            <v>0</v>
          </cell>
        </row>
        <row r="11">
          <cell r="D11">
            <v>2908.5540000000001</v>
          </cell>
          <cell r="E11">
            <v>6491.77</v>
          </cell>
          <cell r="F11">
            <v>0</v>
          </cell>
          <cell r="G11">
            <v>0</v>
          </cell>
        </row>
        <row r="12">
          <cell r="D12">
            <v>5851.92</v>
          </cell>
          <cell r="E12">
            <v>3953.8159999999998</v>
          </cell>
          <cell r="F12">
            <v>0</v>
          </cell>
          <cell r="G12">
            <v>31.751999999999999</v>
          </cell>
        </row>
        <row r="13">
          <cell r="D13">
            <v>3044.3760000000002</v>
          </cell>
          <cell r="E13">
            <v>4334.5690000000004</v>
          </cell>
          <cell r="F13">
            <v>0</v>
          </cell>
          <cell r="G13">
            <v>1517.7449999999999</v>
          </cell>
        </row>
        <row r="14">
          <cell r="D14">
            <v>1283.1199999999999</v>
          </cell>
          <cell r="E14">
            <v>8680.6509999999998</v>
          </cell>
          <cell r="F14">
            <v>0</v>
          </cell>
          <cell r="G14">
            <v>35.316000000000003</v>
          </cell>
        </row>
        <row r="15">
          <cell r="D15">
            <v>2735.08</v>
          </cell>
          <cell r="E15">
            <v>7094.5870000000004</v>
          </cell>
          <cell r="F15">
            <v>0</v>
          </cell>
          <cell r="G15">
            <v>27.54</v>
          </cell>
        </row>
        <row r="16">
          <cell r="D16">
            <v>1770.7719999999999</v>
          </cell>
          <cell r="E16">
            <v>7794.7449999999999</v>
          </cell>
          <cell r="F16">
            <v>0</v>
          </cell>
          <cell r="G16">
            <v>285.95400000000001</v>
          </cell>
        </row>
        <row r="17">
          <cell r="D17">
            <v>2734.904</v>
          </cell>
          <cell r="E17">
            <v>7642.04</v>
          </cell>
          <cell r="F17">
            <v>0</v>
          </cell>
          <cell r="G17">
            <v>34.021000000000001</v>
          </cell>
        </row>
        <row r="18">
          <cell r="D18">
            <v>579.24</v>
          </cell>
          <cell r="E18">
            <v>7143.0550000000003</v>
          </cell>
          <cell r="F18">
            <v>0</v>
          </cell>
          <cell r="G18">
            <v>0</v>
          </cell>
        </row>
        <row r="19">
          <cell r="D19">
            <v>2038.992</v>
          </cell>
          <cell r="E19">
            <v>4101.9690000000001</v>
          </cell>
          <cell r="F19">
            <v>0</v>
          </cell>
          <cell r="G19">
            <v>3459.5709999999999</v>
          </cell>
        </row>
        <row r="20">
          <cell r="D20">
            <v>1361.644</v>
          </cell>
          <cell r="E20">
            <v>9161.2360000000008</v>
          </cell>
          <cell r="F20">
            <v>0</v>
          </cell>
          <cell r="G20">
            <v>33.372999999999998</v>
          </cell>
        </row>
        <row r="21">
          <cell r="D21">
            <v>2110.192</v>
          </cell>
          <cell r="E21">
            <v>8809.5069999999996</v>
          </cell>
          <cell r="F21">
            <v>0</v>
          </cell>
          <cell r="G21">
            <v>35.64</v>
          </cell>
        </row>
        <row r="22">
          <cell r="D22">
            <v>521.74400000000003</v>
          </cell>
          <cell r="E22">
            <v>8027.2079999999996</v>
          </cell>
          <cell r="F22">
            <v>0</v>
          </cell>
          <cell r="G22">
            <v>23.329000000000001</v>
          </cell>
        </row>
        <row r="23">
          <cell r="D23">
            <v>1642.748</v>
          </cell>
          <cell r="E23">
            <v>8251.1080000000002</v>
          </cell>
          <cell r="F23">
            <v>0</v>
          </cell>
          <cell r="G23">
            <v>29.484999999999999</v>
          </cell>
        </row>
        <row r="24">
          <cell r="D24">
            <v>1987.82</v>
          </cell>
          <cell r="E24">
            <v>8273.848</v>
          </cell>
          <cell r="F24">
            <v>0</v>
          </cell>
          <cell r="G24">
            <v>0</v>
          </cell>
        </row>
        <row r="25">
          <cell r="D25">
            <v>1711.8119999999999</v>
          </cell>
          <cell r="E25">
            <v>5925.902</v>
          </cell>
          <cell r="F25">
            <v>0</v>
          </cell>
          <cell r="G25">
            <v>1750.9960000000001</v>
          </cell>
        </row>
        <row r="26">
          <cell r="D26">
            <v>2073.4479999999999</v>
          </cell>
          <cell r="E26">
            <v>2273.991</v>
          </cell>
          <cell r="F26">
            <v>0</v>
          </cell>
          <cell r="G26">
            <v>16764.078000000001</v>
          </cell>
        </row>
        <row r="27">
          <cell r="D27">
            <v>739.2</v>
          </cell>
          <cell r="E27">
            <v>6699.125</v>
          </cell>
          <cell r="F27">
            <v>0</v>
          </cell>
          <cell r="G27">
            <v>57.628999999999998</v>
          </cell>
        </row>
        <row r="28">
          <cell r="D28">
            <v>1341.252</v>
          </cell>
          <cell r="E28">
            <v>7129.01</v>
          </cell>
          <cell r="F28">
            <v>0</v>
          </cell>
          <cell r="G28">
            <v>21.384</v>
          </cell>
        </row>
        <row r="29">
          <cell r="D29">
            <v>1411.6</v>
          </cell>
          <cell r="E29">
            <v>7621.6319999999996</v>
          </cell>
          <cell r="F29">
            <v>0</v>
          </cell>
          <cell r="G29">
            <v>0</v>
          </cell>
        </row>
        <row r="30">
          <cell r="D30">
            <v>2488.1439999999998</v>
          </cell>
          <cell r="E30">
            <v>6199.2479999999996</v>
          </cell>
          <cell r="F30">
            <v>0</v>
          </cell>
          <cell r="G30">
            <v>22.681000000000001</v>
          </cell>
        </row>
        <row r="31">
          <cell r="D31">
            <v>3293</v>
          </cell>
          <cell r="E31">
            <v>4873.7920000000004</v>
          </cell>
          <cell r="F31">
            <v>0</v>
          </cell>
          <cell r="G31">
            <v>3279.395</v>
          </cell>
        </row>
        <row r="32">
          <cell r="D32">
            <v>1874.68</v>
          </cell>
          <cell r="E32">
            <v>7058.9309999999996</v>
          </cell>
          <cell r="F32">
            <v>0</v>
          </cell>
          <cell r="G32">
            <v>47.061999999999998</v>
          </cell>
        </row>
        <row r="33">
          <cell r="D33">
            <v>2813.8719999999998</v>
          </cell>
          <cell r="E33">
            <v>2600.069</v>
          </cell>
          <cell r="F33">
            <v>0</v>
          </cell>
          <cell r="G33">
            <v>3380.1590000000001</v>
          </cell>
        </row>
        <row r="34">
          <cell r="D34">
            <v>2473.672</v>
          </cell>
          <cell r="E34">
            <v>1961.2149999999999</v>
          </cell>
          <cell r="F34">
            <v>0</v>
          </cell>
          <cell r="G34">
            <v>3571.4780000000001</v>
          </cell>
        </row>
        <row r="35">
          <cell r="D35">
            <v>1429.816</v>
          </cell>
          <cell r="E35">
            <v>5867.6779999999999</v>
          </cell>
          <cell r="F35">
            <v>0</v>
          </cell>
          <cell r="G35">
            <v>977.29899999999998</v>
          </cell>
        </row>
        <row r="37">
          <cell r="D37">
            <v>634</v>
          </cell>
          <cell r="E37">
            <v>4568</v>
          </cell>
          <cell r="F37">
            <v>2645</v>
          </cell>
        </row>
        <row r="38">
          <cell r="D38">
            <v>6136</v>
          </cell>
          <cell r="E38">
            <v>2817</v>
          </cell>
          <cell r="F38">
            <v>3009</v>
          </cell>
        </row>
        <row r="39">
          <cell r="D39">
            <v>302</v>
          </cell>
          <cell r="E39">
            <v>5796</v>
          </cell>
          <cell r="F39">
            <v>3807</v>
          </cell>
        </row>
        <row r="40">
          <cell r="D40">
            <v>280</v>
          </cell>
          <cell r="E40">
            <v>5966</v>
          </cell>
          <cell r="F40">
            <v>3249</v>
          </cell>
        </row>
        <row r="41">
          <cell r="D41">
            <v>125</v>
          </cell>
          <cell r="E41">
            <v>5991</v>
          </cell>
          <cell r="F41">
            <v>3826</v>
          </cell>
        </row>
        <row r="42">
          <cell r="D42">
            <v>184</v>
          </cell>
          <cell r="E42">
            <v>4856</v>
          </cell>
          <cell r="F42">
            <v>3039</v>
          </cell>
        </row>
        <row r="43">
          <cell r="D43">
            <v>164</v>
          </cell>
          <cell r="E43">
            <v>4733</v>
          </cell>
          <cell r="F43">
            <v>3028</v>
          </cell>
        </row>
        <row r="44">
          <cell r="D44">
            <v>55</v>
          </cell>
          <cell r="E44">
            <v>4509</v>
          </cell>
          <cell r="F44">
            <v>2583</v>
          </cell>
        </row>
        <row r="45">
          <cell r="D45">
            <v>53</v>
          </cell>
          <cell r="E45">
            <v>5090</v>
          </cell>
          <cell r="F45">
            <v>3198</v>
          </cell>
        </row>
        <row r="46">
          <cell r="D46">
            <v>141</v>
          </cell>
          <cell r="E46">
            <v>4762</v>
          </cell>
          <cell r="F46">
            <v>2775</v>
          </cell>
        </row>
        <row r="47">
          <cell r="D47">
            <v>401</v>
          </cell>
          <cell r="E47">
            <v>5631</v>
          </cell>
          <cell r="F47">
            <v>4423</v>
          </cell>
        </row>
        <row r="48">
          <cell r="D48">
            <v>195</v>
          </cell>
          <cell r="E48">
            <v>6088</v>
          </cell>
          <cell r="F48">
            <v>3327</v>
          </cell>
        </row>
        <row r="49">
          <cell r="D49">
            <v>218</v>
          </cell>
          <cell r="E49">
            <v>4530</v>
          </cell>
          <cell r="F49">
            <v>2691</v>
          </cell>
        </row>
        <row r="50">
          <cell r="D50">
            <v>250</v>
          </cell>
          <cell r="E50">
            <v>5557</v>
          </cell>
          <cell r="F50">
            <v>3617</v>
          </cell>
        </row>
        <row r="51">
          <cell r="D51">
            <v>1120</v>
          </cell>
          <cell r="E51">
            <v>4613</v>
          </cell>
          <cell r="F51">
            <v>3384</v>
          </cell>
        </row>
        <row r="52">
          <cell r="D52">
            <v>175</v>
          </cell>
          <cell r="E52">
            <v>6001</v>
          </cell>
          <cell r="F52">
            <v>3748</v>
          </cell>
        </row>
        <row r="53">
          <cell r="D53">
            <v>236</v>
          </cell>
          <cell r="E53">
            <v>5591</v>
          </cell>
          <cell r="F53">
            <v>3299</v>
          </cell>
        </row>
        <row r="54">
          <cell r="D54">
            <v>247</v>
          </cell>
          <cell r="E54">
            <v>5641</v>
          </cell>
          <cell r="F54">
            <v>3884</v>
          </cell>
        </row>
        <row r="55">
          <cell r="D55">
            <v>184</v>
          </cell>
          <cell r="E55">
            <v>5500</v>
          </cell>
          <cell r="F55">
            <v>3691</v>
          </cell>
        </row>
        <row r="56">
          <cell r="D56">
            <v>323</v>
          </cell>
          <cell r="E56">
            <v>5574</v>
          </cell>
          <cell r="F56">
            <v>3598</v>
          </cell>
        </row>
        <row r="57">
          <cell r="D57">
            <v>549</v>
          </cell>
          <cell r="E57">
            <v>4716</v>
          </cell>
          <cell r="F57">
            <v>4337</v>
          </cell>
        </row>
        <row r="58">
          <cell r="D58">
            <v>858</v>
          </cell>
          <cell r="E58">
            <v>6757</v>
          </cell>
          <cell r="F58">
            <v>3968</v>
          </cell>
        </row>
        <row r="59">
          <cell r="D59">
            <v>146</v>
          </cell>
          <cell r="E59">
            <v>5230</v>
          </cell>
          <cell r="F59">
            <v>3041</v>
          </cell>
        </row>
        <row r="60">
          <cell r="D60">
            <v>1769</v>
          </cell>
          <cell r="E60">
            <v>9508</v>
          </cell>
          <cell r="F60">
            <v>2429</v>
          </cell>
        </row>
        <row r="61">
          <cell r="D61">
            <v>168</v>
          </cell>
          <cell r="E61">
            <v>6200</v>
          </cell>
          <cell r="F61">
            <v>3742</v>
          </cell>
        </row>
        <row r="62">
          <cell r="D62">
            <v>891</v>
          </cell>
          <cell r="E62">
            <v>7361</v>
          </cell>
          <cell r="F62">
            <v>4445</v>
          </cell>
        </row>
        <row r="63">
          <cell r="D63">
            <v>359</v>
          </cell>
          <cell r="E63">
            <v>6711</v>
          </cell>
          <cell r="F63">
            <v>4352</v>
          </cell>
        </row>
        <row r="65">
          <cell r="D65">
            <v>1514</v>
          </cell>
          <cell r="E65">
            <v>7790.9579999999996</v>
          </cell>
          <cell r="F65">
            <v>0</v>
          </cell>
          <cell r="G65">
            <v>249.32300000000001</v>
          </cell>
        </row>
        <row r="66">
          <cell r="D66">
            <v>1132.8</v>
          </cell>
          <cell r="E66">
            <v>5726.2849999999999</v>
          </cell>
          <cell r="F66">
            <v>0</v>
          </cell>
          <cell r="G66">
            <v>2862.3989999999999</v>
          </cell>
        </row>
        <row r="67">
          <cell r="D67">
            <v>323</v>
          </cell>
          <cell r="E67">
            <v>7004.04</v>
          </cell>
          <cell r="F67">
            <v>0</v>
          </cell>
          <cell r="G67">
            <v>401.60899999999998</v>
          </cell>
        </row>
        <row r="68">
          <cell r="D68">
            <v>473.96</v>
          </cell>
          <cell r="E68">
            <v>8700.4770000000008</v>
          </cell>
          <cell r="F68">
            <v>0</v>
          </cell>
          <cell r="G68">
            <v>245.7</v>
          </cell>
        </row>
        <row r="69">
          <cell r="D69">
            <v>966.36</v>
          </cell>
          <cell r="E69">
            <v>7077.8770000000004</v>
          </cell>
          <cell r="F69">
            <v>0</v>
          </cell>
          <cell r="G69">
            <v>281.548</v>
          </cell>
        </row>
        <row r="70">
          <cell r="D70">
            <v>2119</v>
          </cell>
          <cell r="E70">
            <v>4571.1360000000004</v>
          </cell>
          <cell r="F70">
            <v>0</v>
          </cell>
          <cell r="G70">
            <v>2780.9389999999999</v>
          </cell>
        </row>
        <row r="71">
          <cell r="D71">
            <v>728.52</v>
          </cell>
          <cell r="E71">
            <v>7167.8890000000001</v>
          </cell>
          <cell r="F71">
            <v>0</v>
          </cell>
          <cell r="G71">
            <v>498.834</v>
          </cell>
        </row>
        <row r="72">
          <cell r="D72">
            <v>261.24</v>
          </cell>
          <cell r="E72">
            <v>12373.064</v>
          </cell>
          <cell r="F72">
            <v>0</v>
          </cell>
          <cell r="G72">
            <v>78.501999999999995</v>
          </cell>
        </row>
        <row r="73">
          <cell r="D73">
            <v>585.16</v>
          </cell>
          <cell r="E73">
            <v>8330.0409999999993</v>
          </cell>
          <cell r="F73">
            <v>0</v>
          </cell>
          <cell r="G73">
            <v>450.11099999999999</v>
          </cell>
        </row>
        <row r="74">
          <cell r="D74">
            <v>303.32</v>
          </cell>
          <cell r="E74">
            <v>8139.6019999999999</v>
          </cell>
          <cell r="F74">
            <v>0</v>
          </cell>
          <cell r="G74">
            <v>28.279</v>
          </cell>
        </row>
        <row r="75">
          <cell r="D75">
            <v>258.88</v>
          </cell>
          <cell r="E75">
            <v>7879.5649999999996</v>
          </cell>
          <cell r="F75">
            <v>0</v>
          </cell>
          <cell r="G75">
            <v>165</v>
          </cell>
        </row>
        <row r="76">
          <cell r="D76">
            <v>340</v>
          </cell>
          <cell r="E76">
            <v>7979.97</v>
          </cell>
          <cell r="F76">
            <v>0</v>
          </cell>
          <cell r="G76">
            <v>151.14599999999999</v>
          </cell>
        </row>
        <row r="77">
          <cell r="D77">
            <v>177.36</v>
          </cell>
          <cell r="E77">
            <v>7283.3270000000002</v>
          </cell>
          <cell r="F77">
            <v>0</v>
          </cell>
          <cell r="G77">
            <v>29.245000000000001</v>
          </cell>
        </row>
        <row r="78">
          <cell r="D78">
            <v>692.52</v>
          </cell>
          <cell r="E78">
            <v>12613.616</v>
          </cell>
          <cell r="F78">
            <v>0</v>
          </cell>
          <cell r="G78">
            <v>56.332000000000001</v>
          </cell>
        </row>
        <row r="79">
          <cell r="D79">
            <v>525.79999999999995</v>
          </cell>
          <cell r="E79">
            <v>8718.7070000000003</v>
          </cell>
          <cell r="F79">
            <v>0</v>
          </cell>
          <cell r="G79">
            <v>1467.528</v>
          </cell>
        </row>
        <row r="80">
          <cell r="D80">
            <v>411.96</v>
          </cell>
          <cell r="E80">
            <v>12490.653</v>
          </cell>
          <cell r="F80">
            <v>0</v>
          </cell>
          <cell r="G80">
            <v>308.74400000000003</v>
          </cell>
        </row>
        <row r="81">
          <cell r="D81">
            <v>207.32</v>
          </cell>
          <cell r="E81">
            <v>10064.73</v>
          </cell>
          <cell r="F81">
            <v>0</v>
          </cell>
          <cell r="G81">
            <v>66.454999999999998</v>
          </cell>
        </row>
        <row r="82">
          <cell r="D82">
            <v>90.52</v>
          </cell>
          <cell r="E82">
            <v>7881.643</v>
          </cell>
          <cell r="F82">
            <v>0</v>
          </cell>
          <cell r="G82">
            <v>20.609000000000002</v>
          </cell>
        </row>
        <row r="84">
          <cell r="D84">
            <v>787</v>
          </cell>
          <cell r="E84">
            <v>7585</v>
          </cell>
          <cell r="F84">
            <v>0</v>
          </cell>
        </row>
        <row r="85">
          <cell r="D85">
            <v>84</v>
          </cell>
          <cell r="E85">
            <v>8060</v>
          </cell>
          <cell r="F85">
            <v>0</v>
          </cell>
        </row>
        <row r="86">
          <cell r="D86">
            <v>360</v>
          </cell>
          <cell r="E86">
            <v>8434</v>
          </cell>
          <cell r="F86">
            <v>0</v>
          </cell>
        </row>
        <row r="87">
          <cell r="D87">
            <v>271</v>
          </cell>
          <cell r="E87">
            <v>8230</v>
          </cell>
          <cell r="F87">
            <v>0</v>
          </cell>
        </row>
        <row r="88">
          <cell r="D88">
            <v>1307</v>
          </cell>
          <cell r="E88">
            <v>8087</v>
          </cell>
          <cell r="F88">
            <v>0</v>
          </cell>
        </row>
        <row r="89">
          <cell r="D89">
            <v>173</v>
          </cell>
          <cell r="E89">
            <v>8958</v>
          </cell>
          <cell r="F89">
            <v>0</v>
          </cell>
        </row>
        <row r="90">
          <cell r="D90">
            <v>270</v>
          </cell>
          <cell r="E90">
            <v>9479</v>
          </cell>
          <cell r="F90">
            <v>0</v>
          </cell>
        </row>
        <row r="91">
          <cell r="D91">
            <v>296</v>
          </cell>
          <cell r="E91">
            <v>7947</v>
          </cell>
          <cell r="F91">
            <v>0</v>
          </cell>
        </row>
        <row r="92">
          <cell r="D92">
            <v>860</v>
          </cell>
          <cell r="E92">
            <v>7356</v>
          </cell>
          <cell r="F92">
            <v>0</v>
          </cell>
        </row>
        <row r="93">
          <cell r="D93">
            <v>185</v>
          </cell>
          <cell r="E93">
            <v>8109</v>
          </cell>
          <cell r="F93">
            <v>0</v>
          </cell>
        </row>
        <row r="94">
          <cell r="D94">
            <v>245</v>
          </cell>
          <cell r="E94">
            <v>9884</v>
          </cell>
          <cell r="F94">
            <v>0</v>
          </cell>
        </row>
        <row r="95">
          <cell r="D95">
            <v>224</v>
          </cell>
          <cell r="E95">
            <v>8660</v>
          </cell>
          <cell r="F95">
            <v>0</v>
          </cell>
        </row>
        <row r="96">
          <cell r="D96">
            <v>1045</v>
          </cell>
          <cell r="E96">
            <v>7696</v>
          </cell>
          <cell r="F96">
            <v>0</v>
          </cell>
        </row>
        <row r="97">
          <cell r="D97">
            <v>270</v>
          </cell>
          <cell r="E97">
            <v>7568</v>
          </cell>
          <cell r="F97">
            <v>0</v>
          </cell>
        </row>
        <row r="98">
          <cell r="D98">
            <v>156</v>
          </cell>
          <cell r="E98">
            <v>7836</v>
          </cell>
          <cell r="F98">
            <v>0</v>
          </cell>
        </row>
        <row r="99">
          <cell r="D99">
            <v>165</v>
          </cell>
          <cell r="E99">
            <v>8376</v>
          </cell>
          <cell r="F99">
            <v>0</v>
          </cell>
        </row>
        <row r="100">
          <cell r="D100">
            <v>347</v>
          </cell>
          <cell r="E100">
            <v>9359</v>
          </cell>
          <cell r="F100">
            <v>0</v>
          </cell>
        </row>
        <row r="101">
          <cell r="D101">
            <v>286</v>
          </cell>
          <cell r="E101">
            <v>9406</v>
          </cell>
          <cell r="F101">
            <v>0</v>
          </cell>
        </row>
        <row r="102">
          <cell r="D102">
            <v>167</v>
          </cell>
          <cell r="E102">
            <v>8461</v>
          </cell>
          <cell r="F102">
            <v>0</v>
          </cell>
        </row>
        <row r="103">
          <cell r="D103">
            <v>218</v>
          </cell>
          <cell r="E103">
            <v>7187</v>
          </cell>
          <cell r="F103">
            <v>0</v>
          </cell>
        </row>
        <row r="105">
          <cell r="D105">
            <v>238.5</v>
          </cell>
          <cell r="E105">
            <v>6475</v>
          </cell>
          <cell r="F105">
            <v>0</v>
          </cell>
        </row>
        <row r="106">
          <cell r="D106">
            <v>203</v>
          </cell>
          <cell r="E106">
            <v>6982</v>
          </cell>
          <cell r="F106">
            <v>0</v>
          </cell>
        </row>
        <row r="107">
          <cell r="D107">
            <v>575</v>
          </cell>
          <cell r="E107">
            <v>8477.5</v>
          </cell>
          <cell r="F107">
            <v>0</v>
          </cell>
        </row>
        <row r="108">
          <cell r="D108">
            <v>145</v>
          </cell>
          <cell r="E108">
            <v>6855.5</v>
          </cell>
          <cell r="F108">
            <v>0</v>
          </cell>
        </row>
        <row r="109">
          <cell r="D109">
            <v>81.5</v>
          </cell>
          <cell r="E109">
            <v>7815</v>
          </cell>
          <cell r="F109">
            <v>0</v>
          </cell>
        </row>
        <row r="110">
          <cell r="D110">
            <v>239.5</v>
          </cell>
          <cell r="E110">
            <v>6729.5</v>
          </cell>
          <cell r="F110">
            <v>0</v>
          </cell>
        </row>
        <row r="111">
          <cell r="D111">
            <v>323</v>
          </cell>
          <cell r="E111">
            <v>8080.5</v>
          </cell>
          <cell r="F111">
            <v>0</v>
          </cell>
        </row>
        <row r="112">
          <cell r="D112">
            <v>908.5</v>
          </cell>
          <cell r="E112">
            <v>11865</v>
          </cell>
          <cell r="F112">
            <v>0</v>
          </cell>
        </row>
        <row r="113">
          <cell r="D113">
            <v>830</v>
          </cell>
          <cell r="E113">
            <v>8631.5</v>
          </cell>
          <cell r="F113">
            <v>0</v>
          </cell>
        </row>
        <row r="114">
          <cell r="D114">
            <v>210</v>
          </cell>
          <cell r="E114">
            <v>6697.5</v>
          </cell>
          <cell r="F114">
            <v>0</v>
          </cell>
        </row>
        <row r="115">
          <cell r="D115">
            <v>375</v>
          </cell>
          <cell r="E115">
            <v>9161.5</v>
          </cell>
          <cell r="F115">
            <v>0</v>
          </cell>
        </row>
        <row r="116">
          <cell r="D116">
            <v>260</v>
          </cell>
          <cell r="E116">
            <v>8596.5</v>
          </cell>
          <cell r="F116">
            <v>0</v>
          </cell>
        </row>
        <row r="117">
          <cell r="D117">
            <v>249</v>
          </cell>
          <cell r="E117">
            <v>9175.5</v>
          </cell>
          <cell r="F117">
            <v>0</v>
          </cell>
        </row>
        <row r="118">
          <cell r="D118">
            <v>198</v>
          </cell>
          <cell r="E118">
            <v>6105.5</v>
          </cell>
          <cell r="F118">
            <v>0</v>
          </cell>
        </row>
        <row r="120">
          <cell r="D120">
            <v>374</v>
          </cell>
          <cell r="E120">
            <v>8913</v>
          </cell>
          <cell r="F120">
            <v>0</v>
          </cell>
        </row>
        <row r="121">
          <cell r="D121">
            <v>267</v>
          </cell>
          <cell r="E121">
            <v>7588</v>
          </cell>
          <cell r="F121">
            <v>0</v>
          </cell>
        </row>
        <row r="122">
          <cell r="D122">
            <v>291</v>
          </cell>
          <cell r="E122">
            <v>7341</v>
          </cell>
          <cell r="F122">
            <v>0</v>
          </cell>
        </row>
        <row r="123">
          <cell r="D123">
            <v>546</v>
          </cell>
          <cell r="E123">
            <v>7991</v>
          </cell>
          <cell r="F123">
            <v>0</v>
          </cell>
        </row>
        <row r="124">
          <cell r="D124">
            <v>158</v>
          </cell>
          <cell r="E124">
            <v>7736</v>
          </cell>
          <cell r="F124">
            <v>0</v>
          </cell>
        </row>
        <row r="125">
          <cell r="D125">
            <v>711</v>
          </cell>
          <cell r="E125">
            <v>7324</v>
          </cell>
        </row>
        <row r="126">
          <cell r="D126">
            <v>352</v>
          </cell>
          <cell r="E126">
            <v>7723</v>
          </cell>
        </row>
        <row r="127">
          <cell r="D127">
            <v>320</v>
          </cell>
          <cell r="E127">
            <v>10577</v>
          </cell>
        </row>
        <row r="128">
          <cell r="D128">
            <v>1215</v>
          </cell>
          <cell r="E128">
            <v>6072</v>
          </cell>
        </row>
        <row r="129">
          <cell r="D129">
            <v>403</v>
          </cell>
          <cell r="E129">
            <v>10798</v>
          </cell>
        </row>
        <row r="131">
          <cell r="D131">
            <v>338</v>
          </cell>
          <cell r="E131">
            <v>5796</v>
          </cell>
          <cell r="F131">
            <v>3587</v>
          </cell>
        </row>
        <row r="132">
          <cell r="D132">
            <v>715</v>
          </cell>
          <cell r="E132">
            <v>5997</v>
          </cell>
          <cell r="F132">
            <v>4924</v>
          </cell>
        </row>
        <row r="133">
          <cell r="D133">
            <v>2093</v>
          </cell>
          <cell r="E133">
            <v>4031</v>
          </cell>
          <cell r="F133">
            <v>7489</v>
          </cell>
        </row>
        <row r="134">
          <cell r="D134">
            <v>662</v>
          </cell>
          <cell r="E134">
            <v>3532</v>
          </cell>
          <cell r="F134">
            <v>7309</v>
          </cell>
        </row>
        <row r="135">
          <cell r="D135">
            <v>783</v>
          </cell>
          <cell r="E135">
            <v>5689</v>
          </cell>
          <cell r="F135">
            <v>4487</v>
          </cell>
        </row>
        <row r="136">
          <cell r="D136">
            <v>1219</v>
          </cell>
          <cell r="E136">
            <v>5078</v>
          </cell>
          <cell r="F136">
            <v>4465</v>
          </cell>
        </row>
        <row r="137">
          <cell r="D137">
            <v>556</v>
          </cell>
          <cell r="E137">
            <v>6048</v>
          </cell>
          <cell r="F137">
            <v>4987</v>
          </cell>
        </row>
        <row r="138">
          <cell r="D138">
            <v>345</v>
          </cell>
          <cell r="E138">
            <v>5019</v>
          </cell>
          <cell r="F138">
            <v>3865</v>
          </cell>
        </row>
        <row r="139">
          <cell r="D139">
            <v>1012</v>
          </cell>
          <cell r="E139">
            <v>5020</v>
          </cell>
          <cell r="F139">
            <v>3453</v>
          </cell>
        </row>
        <row r="140">
          <cell r="D140">
            <v>815</v>
          </cell>
          <cell r="E140">
            <v>5183</v>
          </cell>
          <cell r="F140">
            <v>3956</v>
          </cell>
        </row>
        <row r="141">
          <cell r="D141">
            <v>274</v>
          </cell>
          <cell r="E141">
            <v>5763</v>
          </cell>
          <cell r="F141">
            <v>3272</v>
          </cell>
        </row>
        <row r="142">
          <cell r="D142">
            <v>227</v>
          </cell>
          <cell r="E142">
            <v>4543</v>
          </cell>
          <cell r="F142">
            <v>2631</v>
          </cell>
        </row>
        <row r="143">
          <cell r="D143">
            <v>291</v>
          </cell>
          <cell r="E143">
            <v>4632</v>
          </cell>
          <cell r="F143">
            <v>2781</v>
          </cell>
        </row>
        <row r="144">
          <cell r="D144">
            <v>224</v>
          </cell>
          <cell r="E144">
            <v>4937</v>
          </cell>
          <cell r="F144">
            <v>2680</v>
          </cell>
        </row>
        <row r="146">
          <cell r="D146">
            <v>56.4</v>
          </cell>
          <cell r="E146">
            <v>4693</v>
          </cell>
          <cell r="F146">
            <v>2398.6</v>
          </cell>
        </row>
        <row r="147">
          <cell r="D147">
            <v>84.24</v>
          </cell>
          <cell r="E147">
            <v>4582.4799999999996</v>
          </cell>
          <cell r="F147">
            <v>2483.2800000000002</v>
          </cell>
        </row>
        <row r="148">
          <cell r="D148">
            <v>273</v>
          </cell>
          <cell r="E148">
            <v>5285.6</v>
          </cell>
          <cell r="F148">
            <v>2831.4</v>
          </cell>
        </row>
        <row r="149">
          <cell r="D149">
            <v>2809.66</v>
          </cell>
          <cell r="E149">
            <v>4834.8</v>
          </cell>
          <cell r="F149">
            <v>9403.5400000000009</v>
          </cell>
        </row>
        <row r="150">
          <cell r="D150">
            <v>427</v>
          </cell>
          <cell r="E150">
            <v>4680</v>
          </cell>
          <cell r="F150">
            <v>2746</v>
          </cell>
        </row>
        <row r="151">
          <cell r="D151">
            <v>320.68</v>
          </cell>
          <cell r="E151">
            <v>4730.6000000000004</v>
          </cell>
          <cell r="F151">
            <v>2680.72</v>
          </cell>
        </row>
        <row r="152">
          <cell r="D152">
            <v>158.12</v>
          </cell>
          <cell r="E152">
            <v>4859.8</v>
          </cell>
          <cell r="F152">
            <v>2717.08</v>
          </cell>
        </row>
        <row r="153">
          <cell r="D153">
            <v>133.52000000000001</v>
          </cell>
          <cell r="E153">
            <v>5009.8</v>
          </cell>
          <cell r="F153">
            <v>2802.68</v>
          </cell>
        </row>
        <row r="154">
          <cell r="D154">
            <v>1194</v>
          </cell>
          <cell r="E154">
            <v>4653.6000000000004</v>
          </cell>
          <cell r="F154">
            <v>2953.4</v>
          </cell>
        </row>
        <row r="155">
          <cell r="D155">
            <v>371.12</v>
          </cell>
          <cell r="E155">
            <v>4141.8</v>
          </cell>
          <cell r="F155">
            <v>2379.08</v>
          </cell>
        </row>
        <row r="156">
          <cell r="D156">
            <v>413</v>
          </cell>
          <cell r="E156">
            <v>5136.2</v>
          </cell>
          <cell r="F156">
            <v>2597.8000000000002</v>
          </cell>
        </row>
        <row r="157">
          <cell r="D157">
            <v>102.92</v>
          </cell>
          <cell r="E157">
            <v>4745</v>
          </cell>
          <cell r="F157">
            <v>2968.8</v>
          </cell>
        </row>
        <row r="158">
          <cell r="D158">
            <v>244.24</v>
          </cell>
          <cell r="E158">
            <v>4979.3999999999996</v>
          </cell>
          <cell r="F158">
            <v>2494.36</v>
          </cell>
        </row>
        <row r="159">
          <cell r="D159">
            <v>221.8</v>
          </cell>
          <cell r="E159">
            <v>4889.3999999999996</v>
          </cell>
          <cell r="F159">
            <v>2841.8</v>
          </cell>
        </row>
        <row r="160">
          <cell r="D160">
            <v>223.6</v>
          </cell>
          <cell r="E160">
            <v>5296.2</v>
          </cell>
          <cell r="F160">
            <v>3586.2</v>
          </cell>
        </row>
        <row r="161">
          <cell r="D161">
            <v>175.72</v>
          </cell>
          <cell r="E161">
            <v>5046.3999999999996</v>
          </cell>
          <cell r="F161">
            <v>2731.88</v>
          </cell>
        </row>
        <row r="162">
          <cell r="D162">
            <v>251.72</v>
          </cell>
          <cell r="E162">
            <v>5221.8</v>
          </cell>
          <cell r="F162">
            <v>2704.48</v>
          </cell>
        </row>
        <row r="163">
          <cell r="D163">
            <v>275.56</v>
          </cell>
          <cell r="E163">
            <v>5061.2</v>
          </cell>
          <cell r="F163">
            <v>3064.24</v>
          </cell>
        </row>
        <row r="164">
          <cell r="D164">
            <v>391.8</v>
          </cell>
          <cell r="E164">
            <v>6763</v>
          </cell>
          <cell r="F164">
            <v>2084.1999999999998</v>
          </cell>
        </row>
        <row r="165">
          <cell r="D165">
            <v>167.2</v>
          </cell>
          <cell r="E165">
            <v>5982</v>
          </cell>
          <cell r="F165">
            <v>2257.8000000000002</v>
          </cell>
        </row>
        <row r="166">
          <cell r="D166">
            <v>165.44</v>
          </cell>
          <cell r="E166">
            <v>5183.2</v>
          </cell>
          <cell r="F166">
            <v>2920.36</v>
          </cell>
        </row>
        <row r="167">
          <cell r="D167">
            <v>70.64</v>
          </cell>
          <cell r="E167">
            <v>5418.4</v>
          </cell>
          <cell r="F167">
            <v>2989.96</v>
          </cell>
        </row>
        <row r="169">
          <cell r="D169">
            <v>740</v>
          </cell>
          <cell r="E169">
            <v>4777</v>
          </cell>
          <cell r="F169">
            <v>3573</v>
          </cell>
        </row>
        <row r="170">
          <cell r="D170">
            <v>410</v>
          </cell>
          <cell r="E170">
            <v>4813</v>
          </cell>
          <cell r="F170">
            <v>3452</v>
          </cell>
        </row>
        <row r="171">
          <cell r="D171">
            <v>788</v>
          </cell>
          <cell r="E171">
            <v>4115</v>
          </cell>
          <cell r="F171">
            <v>3009</v>
          </cell>
        </row>
        <row r="172">
          <cell r="D172">
            <v>327</v>
          </cell>
          <cell r="E172">
            <v>5245</v>
          </cell>
          <cell r="F172">
            <v>3902</v>
          </cell>
        </row>
        <row r="173">
          <cell r="D173">
            <v>461</v>
          </cell>
          <cell r="E173">
            <v>5473</v>
          </cell>
          <cell r="F173">
            <v>3682</v>
          </cell>
        </row>
        <row r="174">
          <cell r="D174">
            <v>571</v>
          </cell>
          <cell r="E174">
            <v>5392</v>
          </cell>
          <cell r="F174">
            <v>3119</v>
          </cell>
        </row>
        <row r="175">
          <cell r="D175">
            <v>63</v>
          </cell>
          <cell r="E175">
            <v>5075</v>
          </cell>
          <cell r="F175">
            <v>3388</v>
          </cell>
        </row>
        <row r="176">
          <cell r="D176">
            <v>107</v>
          </cell>
          <cell r="E176">
            <v>4992</v>
          </cell>
          <cell r="F176">
            <v>2572</v>
          </cell>
        </row>
        <row r="177">
          <cell r="D177">
            <v>90</v>
          </cell>
          <cell r="E177">
            <v>5231</v>
          </cell>
          <cell r="F177">
            <v>3042</v>
          </cell>
        </row>
        <row r="178">
          <cell r="D178">
            <v>35</v>
          </cell>
          <cell r="E178">
            <v>4518</v>
          </cell>
          <cell r="F178">
            <v>2385</v>
          </cell>
        </row>
        <row r="179">
          <cell r="D179">
            <v>1023</v>
          </cell>
          <cell r="E179">
            <v>5386</v>
          </cell>
          <cell r="F179">
            <v>4121</v>
          </cell>
        </row>
        <row r="180">
          <cell r="D180">
            <v>244</v>
          </cell>
          <cell r="E180">
            <v>4445</v>
          </cell>
          <cell r="F180">
            <v>2433</v>
          </cell>
        </row>
        <row r="181">
          <cell r="D181">
            <v>690</v>
          </cell>
          <cell r="E181">
            <v>5629</v>
          </cell>
          <cell r="F181">
            <v>4013</v>
          </cell>
        </row>
        <row r="182">
          <cell r="D182">
            <v>135</v>
          </cell>
          <cell r="E182">
            <v>5021</v>
          </cell>
          <cell r="F182">
            <v>3659</v>
          </cell>
        </row>
        <row r="183">
          <cell r="D183">
            <v>52</v>
          </cell>
          <cell r="E183">
            <v>5191</v>
          </cell>
          <cell r="F183">
            <v>3221</v>
          </cell>
        </row>
      </sheetData>
      <sheetData sheetId="3"/>
      <sheetData sheetId="4">
        <row r="11">
          <cell r="I11">
            <v>0</v>
          </cell>
        </row>
        <row r="16">
          <cell r="D16">
            <v>14476.007</v>
          </cell>
          <cell r="E16">
            <v>8488.1049999999996</v>
          </cell>
          <cell r="F16">
            <v>9345.0679999999993</v>
          </cell>
          <cell r="G16">
            <v>9125.1949999999997</v>
          </cell>
          <cell r="H16">
            <v>10973.01</v>
          </cell>
          <cell r="I16">
            <v>11262.306</v>
          </cell>
          <cell r="J16">
            <v>9332.9879999999994</v>
          </cell>
          <cell r="K16">
            <v>9213.8109999999997</v>
          </cell>
          <cell r="L16">
            <v>9642</v>
          </cell>
          <cell r="M16">
            <v>8719.9609999999993</v>
          </cell>
          <cell r="N16">
            <v>9801.1650000000009</v>
          </cell>
          <cell r="O16">
            <v>9662.241</v>
          </cell>
          <cell r="P16">
            <v>9656.2739999999994</v>
          </cell>
          <cell r="Q16">
            <v>7569.01</v>
          </cell>
          <cell r="R16">
            <v>10204.553</v>
          </cell>
          <cell r="S16">
            <v>9410.2950000000001</v>
          </cell>
          <cell r="T16">
            <v>10347.147999999999</v>
          </cell>
          <cell r="U16">
            <v>10738</v>
          </cell>
          <cell r="V16">
            <v>8402.3909999999996</v>
          </cell>
          <cell r="W16">
            <v>9726.7860000000001</v>
          </cell>
          <cell r="X16">
            <v>10058.403</v>
          </cell>
          <cell r="Y16">
            <v>9202.4169999999995</v>
          </cell>
          <cell r="Z16">
            <v>9005.3690000000006</v>
          </cell>
          <cell r="AA16">
            <v>7347.174</v>
          </cell>
          <cell r="AB16">
            <v>8323.098</v>
          </cell>
          <cell r="AC16">
            <v>8854.1839999999993</v>
          </cell>
          <cell r="AD16">
            <v>8537.4339999999993</v>
          </cell>
          <cell r="AE16">
            <v>11219.674999999999</v>
          </cell>
          <cell r="AF16">
            <v>8801.7819999999992</v>
          </cell>
          <cell r="AG16">
            <v>8619.8539999999994</v>
          </cell>
          <cell r="AH16">
            <v>7847.5129999999999</v>
          </cell>
          <cell r="AI16">
            <v>8110.7259999999997</v>
          </cell>
        </row>
        <row r="31">
          <cell r="D31">
            <v>293.09899999999999</v>
          </cell>
          <cell r="E31">
            <v>171.971</v>
          </cell>
          <cell r="F31">
            <v>188.815</v>
          </cell>
          <cell r="G31">
            <v>184.55</v>
          </cell>
          <cell r="H31">
            <v>222.035</v>
          </cell>
          <cell r="I31">
            <v>227.41300000000001</v>
          </cell>
          <cell r="J31">
            <v>188.702</v>
          </cell>
          <cell r="K31">
            <v>186.053</v>
          </cell>
          <cell r="L31">
            <v>194.738</v>
          </cell>
          <cell r="M31">
            <v>176.72900000000001</v>
          </cell>
          <cell r="N31">
            <v>197.922</v>
          </cell>
          <cell r="O31">
            <v>194.96600000000001</v>
          </cell>
          <cell r="P31">
            <v>195.197</v>
          </cell>
          <cell r="Q31">
            <v>153.285</v>
          </cell>
          <cell r="R31">
            <v>206.41200000000001</v>
          </cell>
          <cell r="S31">
            <v>190.23699999999999</v>
          </cell>
          <cell r="T31">
            <v>209.10499999999999</v>
          </cell>
          <cell r="U31">
            <v>216.95599999999999</v>
          </cell>
          <cell r="V31">
            <v>169.89</v>
          </cell>
          <cell r="W31">
            <v>196.55500000000001</v>
          </cell>
          <cell r="X31">
            <v>203.26400000000001</v>
          </cell>
          <cell r="Y31">
            <v>186.29300000000001</v>
          </cell>
          <cell r="Z31">
            <v>182.166</v>
          </cell>
          <cell r="AA31">
            <v>148.78</v>
          </cell>
          <cell r="AB31">
            <v>168.548</v>
          </cell>
          <cell r="AC31">
            <v>179.048</v>
          </cell>
          <cell r="AD31">
            <v>172.63900000000001</v>
          </cell>
          <cell r="AE31">
            <v>226.512</v>
          </cell>
          <cell r="AF31">
            <v>178.89099999999999</v>
          </cell>
          <cell r="AG31">
            <v>174.24600000000001</v>
          </cell>
          <cell r="AH31">
            <v>158.852</v>
          </cell>
          <cell r="AI31">
            <v>164.06700000000001</v>
          </cell>
        </row>
        <row r="33">
          <cell r="D33">
            <v>0</v>
          </cell>
          <cell r="E33">
            <v>0</v>
          </cell>
          <cell r="F33">
            <v>3164.223</v>
          </cell>
          <cell r="G33">
            <v>0</v>
          </cell>
          <cell r="H33">
            <v>0</v>
          </cell>
          <cell r="I33">
            <v>0</v>
          </cell>
          <cell r="J33">
            <v>0</v>
          </cell>
          <cell r="Y33">
            <v>0</v>
          </cell>
          <cell r="Z33">
            <v>11923.982</v>
          </cell>
          <cell r="AA33">
            <v>0</v>
          </cell>
        </row>
      </sheetData>
      <sheetData sheetId="5">
        <row r="15">
          <cell r="D15">
            <v>7739</v>
          </cell>
          <cell r="E15">
            <v>11795</v>
          </cell>
          <cell r="F15">
            <v>9769</v>
          </cell>
          <cell r="G15">
            <v>9366</v>
          </cell>
          <cell r="H15">
            <v>9809</v>
          </cell>
          <cell r="I15">
            <v>7970</v>
          </cell>
          <cell r="J15">
            <v>7818</v>
          </cell>
          <cell r="K15">
            <v>7048</v>
          </cell>
          <cell r="L15">
            <v>8227</v>
          </cell>
          <cell r="M15">
            <v>7571</v>
          </cell>
          <cell r="N15">
            <v>10316</v>
          </cell>
          <cell r="O15">
            <v>9477</v>
          </cell>
          <cell r="P15">
            <v>7334</v>
          </cell>
          <cell r="Q15">
            <v>9293</v>
          </cell>
          <cell r="R15">
            <v>8990</v>
          </cell>
          <cell r="S15">
            <v>9786</v>
          </cell>
          <cell r="T15">
            <v>9000</v>
          </cell>
          <cell r="U15">
            <v>9639</v>
          </cell>
          <cell r="V15">
            <v>9249</v>
          </cell>
          <cell r="W15">
            <v>9363</v>
          </cell>
          <cell r="X15">
            <v>9472</v>
          </cell>
          <cell r="Y15">
            <v>11427</v>
          </cell>
          <cell r="Z15">
            <v>8299</v>
          </cell>
          <cell r="AA15">
            <v>13522</v>
          </cell>
          <cell r="AB15">
            <v>9973</v>
          </cell>
          <cell r="AC15">
            <v>12520</v>
          </cell>
          <cell r="AD15">
            <v>11264</v>
          </cell>
        </row>
        <row r="30">
          <cell r="D30">
            <v>108</v>
          </cell>
          <cell r="E30">
            <v>167</v>
          </cell>
          <cell r="F30">
            <v>136</v>
          </cell>
          <cell r="G30">
            <v>129</v>
          </cell>
          <cell r="H30">
            <v>133</v>
          </cell>
          <cell r="I30">
            <v>109</v>
          </cell>
          <cell r="J30">
            <v>107</v>
          </cell>
          <cell r="K30">
            <v>99</v>
          </cell>
          <cell r="L30">
            <v>114</v>
          </cell>
          <cell r="M30">
            <v>107</v>
          </cell>
          <cell r="N30">
            <v>139</v>
          </cell>
          <cell r="O30">
            <v>133</v>
          </cell>
          <cell r="P30">
            <v>105</v>
          </cell>
          <cell r="Q30">
            <v>131</v>
          </cell>
          <cell r="R30">
            <v>127</v>
          </cell>
          <cell r="S30">
            <v>138</v>
          </cell>
          <cell r="T30">
            <v>126</v>
          </cell>
          <cell r="U30">
            <v>133</v>
          </cell>
          <cell r="V30">
            <v>126</v>
          </cell>
          <cell r="W30">
            <v>132</v>
          </cell>
          <cell r="X30">
            <v>130</v>
          </cell>
          <cell r="Y30">
            <v>156</v>
          </cell>
          <cell r="Z30">
            <v>118</v>
          </cell>
          <cell r="AA30">
            <v>184</v>
          </cell>
          <cell r="AB30">
            <v>138</v>
          </cell>
          <cell r="AC30">
            <v>177</v>
          </cell>
          <cell r="AD30">
            <v>158</v>
          </cell>
        </row>
      </sheetData>
      <sheetData sheetId="6">
        <row r="15">
          <cell r="D15">
            <v>7814.567</v>
          </cell>
          <cell r="E15">
            <v>9116.6409999999996</v>
          </cell>
          <cell r="F15">
            <v>6667.1809999999996</v>
          </cell>
          <cell r="G15">
            <v>7174.4679999999998</v>
          </cell>
          <cell r="H15">
            <v>8988.6479999999992</v>
          </cell>
          <cell r="I15">
            <v>7879.9570000000003</v>
          </cell>
          <cell r="J15">
            <v>6503.1930000000002</v>
          </cell>
          <cell r="K15">
            <v>7730.8180000000002</v>
          </cell>
          <cell r="L15">
            <v>12383.798000000001</v>
          </cell>
          <cell r="M15">
            <v>8731.518</v>
          </cell>
          <cell r="N15">
            <v>8275.7890000000007</v>
          </cell>
          <cell r="O15">
            <v>7974.6970000000001</v>
          </cell>
          <cell r="P15">
            <v>8152.8919999999998</v>
          </cell>
          <cell r="Q15">
            <v>7312.848</v>
          </cell>
          <cell r="R15">
            <v>13042.84</v>
          </cell>
          <cell r="S15">
            <v>9033.4380000000001</v>
          </cell>
          <cell r="T15">
            <v>12642.28</v>
          </cell>
          <cell r="U15">
            <v>10068.407999999999</v>
          </cell>
        </row>
        <row r="30">
          <cell r="D30">
            <v>157.596</v>
          </cell>
          <cell r="E30">
            <v>188.31700000000001</v>
          </cell>
          <cell r="F30">
            <v>191.904</v>
          </cell>
          <cell r="G30">
            <v>152.572</v>
          </cell>
          <cell r="H30">
            <v>185.78899999999999</v>
          </cell>
          <cell r="I30">
            <v>164.28</v>
          </cell>
          <cell r="J30">
            <v>186.94300000000001</v>
          </cell>
          <cell r="K30">
            <v>165.59100000000001</v>
          </cell>
          <cell r="L30">
            <v>250.506</v>
          </cell>
          <cell r="M30">
            <v>184.68299999999999</v>
          </cell>
          <cell r="N30">
            <v>167.13300000000001</v>
          </cell>
          <cell r="O30">
            <v>163.74799999999999</v>
          </cell>
          <cell r="P30">
            <v>167.078</v>
          </cell>
          <cell r="Q30">
            <v>147.839</v>
          </cell>
          <cell r="R30">
            <v>263.29599999999999</v>
          </cell>
          <cell r="S30">
            <v>211.06899999999999</v>
          </cell>
          <cell r="T30">
            <v>260.33300000000003</v>
          </cell>
          <cell r="U30">
            <v>203.642</v>
          </cell>
        </row>
        <row r="32">
          <cell r="D32">
            <v>20.609000000000002</v>
          </cell>
          <cell r="E32">
            <v>249.32300000000001</v>
          </cell>
          <cell r="F32">
            <v>2862.3989999999999</v>
          </cell>
          <cell r="G32">
            <v>401.60899999999998</v>
          </cell>
          <cell r="H32">
            <v>245.7</v>
          </cell>
          <cell r="I32">
            <v>281.548</v>
          </cell>
          <cell r="J32">
            <v>2780.9389999999999</v>
          </cell>
          <cell r="K32">
            <v>498.834</v>
          </cell>
          <cell r="L32">
            <v>78.501999999999995</v>
          </cell>
          <cell r="M32">
            <v>450.11099999999999</v>
          </cell>
          <cell r="N32">
            <v>28.379000000000001</v>
          </cell>
          <cell r="O32">
            <v>165.45599999999999</v>
          </cell>
          <cell r="P32">
            <v>151.14599999999999</v>
          </cell>
          <cell r="Q32">
            <v>29.245000000000001</v>
          </cell>
          <cell r="R32">
            <v>56.332000000000001</v>
          </cell>
          <cell r="S32">
            <v>1467.528</v>
          </cell>
          <cell r="T32">
            <v>308.74400000000003</v>
          </cell>
          <cell r="U32">
            <v>66.454999999999998</v>
          </cell>
        </row>
      </sheetData>
      <sheetData sheetId="7">
        <row r="15">
          <cell r="D15">
            <v>8276</v>
          </cell>
          <cell r="E15">
            <v>8047</v>
          </cell>
          <cell r="F15">
            <v>8692</v>
          </cell>
          <cell r="G15">
            <v>8399</v>
          </cell>
          <cell r="H15">
            <v>9283</v>
          </cell>
          <cell r="I15">
            <v>9025</v>
          </cell>
          <cell r="J15">
            <v>9635</v>
          </cell>
          <cell r="K15">
            <v>8147</v>
          </cell>
          <cell r="L15">
            <v>8121</v>
          </cell>
          <cell r="M15">
            <v>8196</v>
          </cell>
          <cell r="N15">
            <v>10007</v>
          </cell>
          <cell r="O15">
            <v>8780</v>
          </cell>
          <cell r="P15">
            <v>8636</v>
          </cell>
          <cell r="Q15">
            <v>7746</v>
          </cell>
          <cell r="R15">
            <v>7896</v>
          </cell>
          <cell r="S15">
            <v>8433</v>
          </cell>
          <cell r="T15">
            <v>9591</v>
          </cell>
          <cell r="U15">
            <v>9570</v>
          </cell>
          <cell r="V15">
            <v>8529</v>
          </cell>
          <cell r="W15">
            <v>7315</v>
          </cell>
        </row>
        <row r="30">
          <cell r="D30">
            <v>96</v>
          </cell>
          <cell r="E30">
            <v>97</v>
          </cell>
          <cell r="F30">
            <v>102</v>
          </cell>
          <cell r="G30">
            <v>102</v>
          </cell>
          <cell r="H30">
            <v>111</v>
          </cell>
          <cell r="I30">
            <v>106</v>
          </cell>
          <cell r="J30">
            <v>114</v>
          </cell>
          <cell r="K30">
            <v>96</v>
          </cell>
          <cell r="L30">
            <v>95</v>
          </cell>
          <cell r="M30">
            <v>98</v>
          </cell>
          <cell r="N30">
            <v>122</v>
          </cell>
          <cell r="O30">
            <v>104</v>
          </cell>
          <cell r="P30">
            <v>105</v>
          </cell>
          <cell r="Q30">
            <v>92</v>
          </cell>
          <cell r="R30">
            <v>96</v>
          </cell>
          <cell r="S30">
            <v>108</v>
          </cell>
          <cell r="T30">
            <v>115</v>
          </cell>
          <cell r="U30">
            <v>122</v>
          </cell>
          <cell r="V30">
            <v>99</v>
          </cell>
          <cell r="W30">
            <v>90</v>
          </cell>
        </row>
      </sheetData>
      <sheetData sheetId="8">
        <row r="15">
          <cell r="D15">
            <v>6581.5</v>
          </cell>
          <cell r="E15">
            <v>7044</v>
          </cell>
          <cell r="F15">
            <v>8874.5</v>
          </cell>
          <cell r="G15">
            <v>6864</v>
          </cell>
          <cell r="H15">
            <v>7741.5</v>
          </cell>
          <cell r="I15">
            <v>6832</v>
          </cell>
          <cell r="J15">
            <v>8238.5</v>
          </cell>
          <cell r="K15">
            <v>12544.5</v>
          </cell>
          <cell r="L15">
            <v>9275.5</v>
          </cell>
          <cell r="M15">
            <v>6771.5</v>
          </cell>
          <cell r="N15">
            <v>9349.5</v>
          </cell>
          <cell r="O15">
            <v>8682.5</v>
          </cell>
          <cell r="P15">
            <v>9239.5</v>
          </cell>
          <cell r="Q15">
            <v>6179.5</v>
          </cell>
        </row>
        <row r="30">
          <cell r="D30">
            <v>132</v>
          </cell>
          <cell r="E30">
            <v>141</v>
          </cell>
          <cell r="F30">
            <v>178</v>
          </cell>
          <cell r="G30">
            <v>136</v>
          </cell>
          <cell r="H30">
            <v>155</v>
          </cell>
          <cell r="I30">
            <v>137</v>
          </cell>
          <cell r="J30">
            <v>165</v>
          </cell>
          <cell r="K30">
            <v>229</v>
          </cell>
          <cell r="L30">
            <v>186</v>
          </cell>
          <cell r="M30">
            <v>136</v>
          </cell>
          <cell r="N30">
            <v>187</v>
          </cell>
          <cell r="O30">
            <v>174</v>
          </cell>
          <cell r="P30">
            <v>185</v>
          </cell>
          <cell r="Q30">
            <v>124</v>
          </cell>
        </row>
      </sheetData>
      <sheetData sheetId="9">
        <row r="15">
          <cell r="D15">
            <v>9103</v>
          </cell>
          <cell r="E15">
            <v>7700</v>
          </cell>
          <cell r="F15">
            <v>7481</v>
          </cell>
          <cell r="G15">
            <v>8369</v>
          </cell>
          <cell r="H15">
            <v>7738</v>
          </cell>
          <cell r="I15">
            <v>7876</v>
          </cell>
          <cell r="J15">
            <v>7915</v>
          </cell>
          <cell r="K15">
            <v>10683</v>
          </cell>
          <cell r="L15">
            <v>7143</v>
          </cell>
          <cell r="M15">
            <v>10981</v>
          </cell>
        </row>
        <row r="30">
          <cell r="D30">
            <v>183</v>
          </cell>
          <cell r="E30">
            <v>155</v>
          </cell>
          <cell r="F30">
            <v>151</v>
          </cell>
          <cell r="G30">
            <v>168</v>
          </cell>
          <cell r="H30">
            <v>156</v>
          </cell>
          <cell r="I30">
            <v>158</v>
          </cell>
          <cell r="J30">
            <v>159</v>
          </cell>
          <cell r="K30">
            <v>214</v>
          </cell>
          <cell r="L30">
            <v>144</v>
          </cell>
          <cell r="M30">
            <v>221</v>
          </cell>
        </row>
      </sheetData>
      <sheetData sheetId="10">
        <row r="15">
          <cell r="D15">
            <v>9533</v>
          </cell>
          <cell r="E15">
            <v>11417</v>
          </cell>
          <cell r="F15">
            <v>13349</v>
          </cell>
          <cell r="G15">
            <v>11280</v>
          </cell>
          <cell r="H15">
            <v>10747</v>
          </cell>
          <cell r="I15">
            <v>10554</v>
          </cell>
          <cell r="J15">
            <v>11366</v>
          </cell>
          <cell r="K15">
            <v>9050</v>
          </cell>
          <cell r="L15">
            <v>9303</v>
          </cell>
          <cell r="M15">
            <v>9129</v>
          </cell>
          <cell r="N15">
            <v>9761</v>
          </cell>
          <cell r="O15">
            <v>7258</v>
          </cell>
          <cell r="P15">
            <v>7555</v>
          </cell>
          <cell r="Q15">
            <v>7690</v>
          </cell>
        </row>
        <row r="30">
          <cell r="D30">
            <v>188</v>
          </cell>
          <cell r="E30">
            <v>219</v>
          </cell>
          <cell r="F30">
            <v>264</v>
          </cell>
          <cell r="G30">
            <v>223</v>
          </cell>
          <cell r="H30">
            <v>212</v>
          </cell>
          <cell r="I30">
            <v>208</v>
          </cell>
          <cell r="J30">
            <v>225</v>
          </cell>
          <cell r="K30">
            <v>179</v>
          </cell>
          <cell r="L30">
            <v>182</v>
          </cell>
          <cell r="M30">
            <v>180</v>
          </cell>
          <cell r="N30">
            <v>193</v>
          </cell>
          <cell r="O30">
            <v>143</v>
          </cell>
          <cell r="P30">
            <v>149</v>
          </cell>
          <cell r="Q30">
            <v>151</v>
          </cell>
        </row>
      </sheetData>
      <sheetData sheetId="11">
        <row r="10">
          <cell r="D10">
            <v>0</v>
          </cell>
          <cell r="E10">
            <v>21</v>
          </cell>
          <cell r="F10">
            <v>135</v>
          </cell>
          <cell r="G10">
            <v>1998</v>
          </cell>
          <cell r="H10">
            <v>210</v>
          </cell>
          <cell r="I10">
            <v>210</v>
          </cell>
          <cell r="J10">
            <v>108</v>
          </cell>
          <cell r="K10">
            <v>54</v>
          </cell>
          <cell r="L10">
            <v>700</v>
          </cell>
          <cell r="M10">
            <v>140</v>
          </cell>
          <cell r="N10">
            <v>90</v>
          </cell>
          <cell r="O10">
            <v>45</v>
          </cell>
          <cell r="P10">
            <v>162</v>
          </cell>
          <cell r="Q10">
            <v>90</v>
          </cell>
          <cell r="R10">
            <v>56</v>
          </cell>
          <cell r="S10">
            <v>84</v>
          </cell>
          <cell r="T10">
            <v>119</v>
          </cell>
          <cell r="U10">
            <v>140</v>
          </cell>
          <cell r="V10">
            <v>135</v>
          </cell>
          <cell r="W10">
            <v>70</v>
          </cell>
          <cell r="X10">
            <v>70</v>
          </cell>
          <cell r="Y10">
            <v>45</v>
          </cell>
        </row>
        <row r="15">
          <cell r="D15">
            <v>7069</v>
          </cell>
          <cell r="E15">
            <v>7050</v>
          </cell>
          <cell r="F15">
            <v>8165</v>
          </cell>
          <cell r="G15">
            <v>14876</v>
          </cell>
          <cell r="H15">
            <v>7557</v>
          </cell>
          <cell r="I15">
            <v>7433</v>
          </cell>
          <cell r="J15">
            <v>7542</v>
          </cell>
          <cell r="K15">
            <v>7801</v>
          </cell>
          <cell r="L15">
            <v>8010</v>
          </cell>
          <cell r="M15">
            <v>6673</v>
          </cell>
          <cell r="N15">
            <v>7965</v>
          </cell>
          <cell r="O15">
            <v>7683</v>
          </cell>
          <cell r="P15">
            <v>7468</v>
          </cell>
          <cell r="Q15">
            <v>7774</v>
          </cell>
          <cell r="R15">
            <v>8953</v>
          </cell>
          <cell r="S15">
            <v>7781</v>
          </cell>
          <cell r="T15">
            <v>7963</v>
          </cell>
          <cell r="U15">
            <v>8170</v>
          </cell>
          <cell r="V15">
            <v>8990</v>
          </cell>
          <cell r="W15">
            <v>8230</v>
          </cell>
          <cell r="X15">
            <v>8108</v>
          </cell>
          <cell r="Y15">
            <v>8337</v>
          </cell>
        </row>
        <row r="30">
          <cell r="D30">
            <v>79</v>
          </cell>
          <cell r="E30">
            <v>79</v>
          </cell>
          <cell r="F30">
            <v>90</v>
          </cell>
          <cell r="G30">
            <v>174</v>
          </cell>
          <cell r="H30">
            <v>86</v>
          </cell>
          <cell r="I30">
            <v>89</v>
          </cell>
          <cell r="J30">
            <v>85</v>
          </cell>
          <cell r="K30">
            <v>91</v>
          </cell>
          <cell r="L30">
            <v>91</v>
          </cell>
          <cell r="M30">
            <v>79</v>
          </cell>
          <cell r="N30">
            <v>92</v>
          </cell>
          <cell r="O30">
            <v>88</v>
          </cell>
          <cell r="P30">
            <v>88</v>
          </cell>
          <cell r="Q30">
            <v>89</v>
          </cell>
          <cell r="R30">
            <v>97</v>
          </cell>
          <cell r="S30">
            <v>89</v>
          </cell>
          <cell r="T30">
            <v>96</v>
          </cell>
          <cell r="U30">
            <v>91</v>
          </cell>
          <cell r="V30">
            <v>114</v>
          </cell>
          <cell r="W30">
            <v>107</v>
          </cell>
          <cell r="X30">
            <v>91</v>
          </cell>
          <cell r="Y30">
            <v>97</v>
          </cell>
        </row>
      </sheetData>
      <sheetData sheetId="12"/>
      <sheetData sheetId="13">
        <row r="10">
          <cell r="D10">
            <v>337</v>
          </cell>
          <cell r="E10">
            <v>135</v>
          </cell>
          <cell r="F10">
            <v>135</v>
          </cell>
          <cell r="G10">
            <v>90</v>
          </cell>
          <cell r="H10">
            <v>180</v>
          </cell>
          <cell r="I10">
            <v>405</v>
          </cell>
          <cell r="J10">
            <v>0</v>
          </cell>
          <cell r="K10">
            <v>0</v>
          </cell>
          <cell r="L10">
            <v>45</v>
          </cell>
          <cell r="M10">
            <v>0</v>
          </cell>
          <cell r="N10">
            <v>450</v>
          </cell>
          <cell r="O10">
            <v>135</v>
          </cell>
          <cell r="P10">
            <v>315</v>
          </cell>
          <cell r="Q10">
            <v>23</v>
          </cell>
        </row>
        <row r="15">
          <cell r="D15">
            <v>8645</v>
          </cell>
          <cell r="E15">
            <v>8435</v>
          </cell>
          <cell r="F15">
            <v>7681</v>
          </cell>
          <cell r="G15">
            <v>9272</v>
          </cell>
          <cell r="H15">
            <v>9319</v>
          </cell>
          <cell r="I15">
            <v>8562</v>
          </cell>
          <cell r="J15">
            <v>8417</v>
          </cell>
          <cell r="K15">
            <v>7569</v>
          </cell>
          <cell r="L15">
            <v>8210</v>
          </cell>
          <cell r="M15">
            <v>6841</v>
          </cell>
          <cell r="N15">
            <v>9956</v>
          </cell>
          <cell r="O15">
            <v>6894</v>
          </cell>
          <cell r="P15">
            <v>9890</v>
          </cell>
          <cell r="Q15">
            <v>8681</v>
          </cell>
          <cell r="R15">
            <v>8355</v>
          </cell>
        </row>
        <row r="30">
          <cell r="D30">
            <v>108</v>
          </cell>
          <cell r="E30">
            <v>105</v>
          </cell>
          <cell r="F30">
            <v>96</v>
          </cell>
          <cell r="G30">
            <v>113</v>
          </cell>
          <cell r="H30">
            <v>118</v>
          </cell>
          <cell r="I30">
            <v>115</v>
          </cell>
          <cell r="J30">
            <v>108</v>
          </cell>
          <cell r="K30">
            <v>102</v>
          </cell>
          <cell r="L30">
            <v>108</v>
          </cell>
          <cell r="M30">
            <v>96</v>
          </cell>
          <cell r="N30">
            <v>124</v>
          </cell>
          <cell r="O30">
            <v>94</v>
          </cell>
          <cell r="P30">
            <v>127</v>
          </cell>
          <cell r="Q30">
            <v>110</v>
          </cell>
        </row>
      </sheetData>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5.NĐ 31"/>
      <sheetName val="37. NĐ31"/>
      <sheetName val="38.NĐ31"/>
      <sheetName val="35.NĐ 31. saudieuchinh"/>
      <sheetName val="37. NĐ31.saudieuchinh"/>
      <sheetName val="35.NĐ.tóm tắt"/>
      <sheetName val="KP tu chu 2025"/>
      <sheetName val="QL_THANHTRA"/>
      <sheetName val="qui luong 01,12,2024"/>
      <sheetName val="THUCHI_2025"/>
      <sheetName val="Chi khác"/>
    </sheetNames>
    <sheetDataSet>
      <sheetData sheetId="0" refreshError="1"/>
      <sheetData sheetId="1" refreshError="1"/>
      <sheetData sheetId="2" refreshError="1"/>
      <sheetData sheetId="3" refreshError="1">
        <row r="11">
          <cell r="P11">
            <v>495</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5 gửi NS"/>
      <sheetName val="37"/>
      <sheetName val="37.1TW"/>
      <sheetName val="37.2ĐP"/>
      <sheetName val="38"/>
      <sheetName val="38.1TW"/>
      <sheetName val="38.2ĐP"/>
    </sheetNames>
    <sheetDataSet>
      <sheetData sheetId="0">
        <row r="9">
          <cell r="G9">
            <v>152724</v>
          </cell>
        </row>
      </sheetData>
      <sheetData sheetId="1"/>
      <sheetData sheetId="2">
        <row r="10">
          <cell r="E10">
            <v>181028.77</v>
          </cell>
        </row>
      </sheetData>
      <sheetData sheetId="3">
        <row r="10">
          <cell r="E10">
            <v>3913566.16</v>
          </cell>
        </row>
        <row r="136">
          <cell r="H136">
            <v>0</v>
          </cell>
          <cell r="I136">
            <v>0</v>
          </cell>
          <cell r="K136">
            <v>0</v>
          </cell>
          <cell r="N136">
            <v>0</v>
          </cell>
          <cell r="O136">
            <v>0</v>
          </cell>
          <cell r="P136">
            <v>0</v>
          </cell>
          <cell r="Q136">
            <v>0</v>
          </cell>
          <cell r="R136">
            <v>0</v>
          </cell>
          <cell r="S136">
            <v>0</v>
          </cell>
        </row>
        <row r="137">
          <cell r="H137">
            <v>0</v>
          </cell>
          <cell r="I137">
            <v>0</v>
          </cell>
          <cell r="K137">
            <v>0</v>
          </cell>
          <cell r="N137">
            <v>0</v>
          </cell>
          <cell r="O137">
            <v>0</v>
          </cell>
          <cell r="P137">
            <v>0</v>
          </cell>
          <cell r="Q137">
            <v>0</v>
          </cell>
          <cell r="R137">
            <v>0</v>
          </cell>
          <cell r="S137">
            <v>0</v>
          </cell>
        </row>
      </sheetData>
      <sheetData sheetId="4"/>
      <sheetData sheetId="5">
        <row r="15">
          <cell r="K15">
            <v>950</v>
          </cell>
        </row>
        <row r="21">
          <cell r="J21">
            <v>300</v>
          </cell>
        </row>
        <row r="24">
          <cell r="K24">
            <v>15303.93</v>
          </cell>
        </row>
        <row r="25">
          <cell r="K25">
            <v>4271.84</v>
          </cell>
        </row>
        <row r="27">
          <cell r="J27">
            <v>500</v>
          </cell>
        </row>
        <row r="30">
          <cell r="J30">
            <v>800</v>
          </cell>
        </row>
        <row r="33">
          <cell r="J33">
            <v>1200</v>
          </cell>
        </row>
        <row r="36">
          <cell r="J36">
            <v>2500</v>
          </cell>
        </row>
        <row r="45">
          <cell r="J45">
            <v>200</v>
          </cell>
        </row>
        <row r="51">
          <cell r="J51">
            <v>200</v>
          </cell>
        </row>
      </sheetData>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6-Thu theo lĩnh vực in bc"/>
      <sheetName val="15 in bc"/>
      <sheetName val="17-Chi theo cơ cấu in bc"/>
      <sheetName val="Chi xã"/>
      <sheetName val="Sheet3"/>
      <sheetName val="Chi"/>
      <sheetName val="34. CHI NS CẤP TỈNH"/>
      <sheetName val="37.01 ĐP"/>
      <sheetName val="37.02 TW"/>
      <sheetName val="37 in bc"/>
      <sheetName val="38,01 TW"/>
      <sheetName val="38.02 ĐP"/>
    </sheetNames>
    <sheetDataSet>
      <sheetData sheetId="0"/>
      <sheetData sheetId="1"/>
      <sheetData sheetId="2"/>
      <sheetData sheetId="3"/>
      <sheetData sheetId="4"/>
      <sheetData sheetId="5"/>
      <sheetData sheetId="6"/>
      <sheetData sheetId="7">
        <row r="111">
          <cell r="F111">
            <v>0</v>
          </cell>
          <cell r="H111">
            <v>0</v>
          </cell>
          <cell r="I111">
            <v>0</v>
          </cell>
          <cell r="K111">
            <v>0</v>
          </cell>
          <cell r="N111">
            <v>0</v>
          </cell>
          <cell r="O111">
            <v>0</v>
          </cell>
          <cell r="P111">
            <v>0</v>
          </cell>
          <cell r="Q111">
            <v>0</v>
          </cell>
          <cell r="R111">
            <v>742</v>
          </cell>
        </row>
        <row r="112">
          <cell r="F112">
            <v>0</v>
          </cell>
          <cell r="H112">
            <v>0</v>
          </cell>
          <cell r="I112">
            <v>0</v>
          </cell>
          <cell r="K112">
            <v>0</v>
          </cell>
          <cell r="N112">
            <v>0</v>
          </cell>
          <cell r="O112">
            <v>0</v>
          </cell>
          <cell r="P112">
            <v>0</v>
          </cell>
          <cell r="Q112">
            <v>0</v>
          </cell>
          <cell r="R112">
            <v>0</v>
          </cell>
        </row>
        <row r="133">
          <cell r="F133">
            <v>977</v>
          </cell>
          <cell r="H133">
            <v>0</v>
          </cell>
          <cell r="I133">
            <v>0</v>
          </cell>
          <cell r="K133">
            <v>14801</v>
          </cell>
          <cell r="N133">
            <v>0</v>
          </cell>
          <cell r="O133">
            <v>2995</v>
          </cell>
          <cell r="P133">
            <v>0</v>
          </cell>
          <cell r="Q133">
            <v>0</v>
          </cell>
          <cell r="R133">
            <v>289817</v>
          </cell>
        </row>
        <row r="134">
          <cell r="F134">
            <v>0</v>
          </cell>
          <cell r="H134">
            <v>0</v>
          </cell>
          <cell r="I134">
            <v>0</v>
          </cell>
          <cell r="K134">
            <v>0</v>
          </cell>
          <cell r="N134">
            <v>0</v>
          </cell>
          <cell r="O134">
            <v>0</v>
          </cell>
          <cell r="P134">
            <v>0</v>
          </cell>
          <cell r="Q134">
            <v>0</v>
          </cell>
          <cell r="R134">
            <v>211617</v>
          </cell>
        </row>
      </sheetData>
      <sheetData sheetId="8">
        <row r="258">
          <cell r="E258">
            <v>0</v>
          </cell>
        </row>
      </sheetData>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tabSelected="1" workbookViewId="0">
      <selection activeCell="A2" sqref="A2:G2"/>
    </sheetView>
  </sheetViews>
  <sheetFormatPr defaultColWidth="9.28515625" defaultRowHeight="17.25"/>
  <cols>
    <col min="1" max="1" width="5.7109375" style="372" customWidth="1"/>
    <col min="2" max="2" width="42.85546875" style="373" customWidth="1"/>
    <col min="3" max="3" width="18" style="373" customWidth="1"/>
    <col min="4" max="4" width="22.28515625" style="373" customWidth="1"/>
    <col min="5" max="5" width="18.140625" style="373" customWidth="1"/>
    <col min="6" max="6" width="18.7109375" style="374" bestFit="1" customWidth="1"/>
    <col min="7" max="7" width="18.140625" style="374" customWidth="1"/>
    <col min="8" max="16384" width="9.28515625" style="374"/>
  </cols>
  <sheetData>
    <row r="1" spans="1:7" s="370" customFormat="1" ht="72.599999999999994" customHeight="1">
      <c r="A1" s="422" t="s">
        <v>803</v>
      </c>
      <c r="B1" s="422"/>
      <c r="C1" s="422"/>
      <c r="D1" s="422"/>
      <c r="E1" s="422"/>
      <c r="F1" s="422"/>
      <c r="G1" s="422"/>
    </row>
    <row r="2" spans="1:7" s="370" customFormat="1" ht="27.75" customHeight="1">
      <c r="A2" s="423" t="s">
        <v>805</v>
      </c>
      <c r="B2" s="423"/>
      <c r="C2" s="423"/>
      <c r="D2" s="423"/>
      <c r="E2" s="423"/>
      <c r="F2" s="423"/>
      <c r="G2" s="423"/>
    </row>
    <row r="3" spans="1:7" ht="21" customHeight="1">
      <c r="F3" s="424" t="s">
        <v>778</v>
      </c>
      <c r="G3" s="424"/>
    </row>
    <row r="4" spans="1:7" s="410" customFormat="1" ht="27.6" customHeight="1">
      <c r="A4" s="425" t="s">
        <v>759</v>
      </c>
      <c r="B4" s="425" t="s">
        <v>763</v>
      </c>
      <c r="C4" s="425" t="s">
        <v>760</v>
      </c>
      <c r="D4" s="425" t="s">
        <v>761</v>
      </c>
      <c r="E4" s="425"/>
      <c r="F4" s="425" t="s">
        <v>757</v>
      </c>
      <c r="G4" s="425" t="s">
        <v>758</v>
      </c>
    </row>
    <row r="5" spans="1:7" s="410" customFormat="1" ht="52.9" customHeight="1">
      <c r="A5" s="425"/>
      <c r="B5" s="425"/>
      <c r="C5" s="425"/>
      <c r="D5" s="249" t="s">
        <v>767</v>
      </c>
      <c r="E5" s="249" t="s">
        <v>762</v>
      </c>
      <c r="F5" s="425"/>
      <c r="G5" s="425"/>
    </row>
    <row r="6" spans="1:7" s="370" customFormat="1" ht="30.6" customHeight="1">
      <c r="A6" s="412"/>
      <c r="B6" s="413" t="s">
        <v>256</v>
      </c>
      <c r="C6" s="414">
        <f>C7+C16</f>
        <v>1047000000</v>
      </c>
      <c r="D6" s="414">
        <f>D7+D16</f>
        <v>909000000</v>
      </c>
      <c r="E6" s="414">
        <f>E7+E16</f>
        <v>138000000</v>
      </c>
      <c r="F6" s="414"/>
      <c r="G6" s="415"/>
    </row>
    <row r="7" spans="1:7" s="370" customFormat="1" ht="55.9" customHeight="1">
      <c r="A7" s="412" t="s">
        <v>259</v>
      </c>
      <c r="B7" s="411" t="s">
        <v>764</v>
      </c>
      <c r="C7" s="414">
        <f>SUM(C8:C15)</f>
        <v>450000000</v>
      </c>
      <c r="D7" s="413">
        <f>SUM(D8:D15)</f>
        <v>450000000</v>
      </c>
      <c r="E7" s="413"/>
      <c r="F7" s="415"/>
      <c r="G7" s="416"/>
    </row>
    <row r="8" spans="1:7" s="384" customFormat="1" ht="58.9" customHeight="1">
      <c r="A8" s="403" t="s">
        <v>699</v>
      </c>
      <c r="B8" s="385" t="s">
        <v>766</v>
      </c>
      <c r="C8" s="417">
        <f>D8+E8</f>
        <v>270000000</v>
      </c>
      <c r="D8" s="385">
        <v>270000000</v>
      </c>
      <c r="E8" s="385"/>
      <c r="F8" s="415" t="s">
        <v>798</v>
      </c>
      <c r="G8" s="385" t="s">
        <v>771</v>
      </c>
    </row>
    <row r="9" spans="1:7" s="384" customFormat="1" ht="51" customHeight="1">
      <c r="A9" s="403" t="s">
        <v>693</v>
      </c>
      <c r="B9" s="416" t="s">
        <v>775</v>
      </c>
      <c r="C9" s="417">
        <f>D9</f>
        <v>50000000</v>
      </c>
      <c r="D9" s="385">
        <v>50000000</v>
      </c>
      <c r="E9" s="385"/>
      <c r="F9" s="415" t="s">
        <v>798</v>
      </c>
      <c r="G9" s="385" t="s">
        <v>777</v>
      </c>
    </row>
    <row r="10" spans="1:7" s="384" customFormat="1" ht="54" customHeight="1">
      <c r="A10" s="403" t="s">
        <v>692</v>
      </c>
      <c r="B10" s="385" t="s">
        <v>768</v>
      </c>
      <c r="C10" s="417">
        <f t="shared" ref="C10:C11" si="0">D10+E10</f>
        <v>20000000</v>
      </c>
      <c r="D10" s="385">
        <v>20000000</v>
      </c>
      <c r="E10" s="385"/>
      <c r="F10" s="415" t="s">
        <v>799</v>
      </c>
      <c r="G10" s="385" t="s">
        <v>772</v>
      </c>
    </row>
    <row r="11" spans="1:7" s="384" customFormat="1" ht="63" customHeight="1">
      <c r="A11" s="426" t="s">
        <v>691</v>
      </c>
      <c r="B11" s="428" t="s">
        <v>769</v>
      </c>
      <c r="C11" s="417">
        <f t="shared" si="0"/>
        <v>20000000</v>
      </c>
      <c r="D11" s="385">
        <v>20000000</v>
      </c>
      <c r="E11" s="385"/>
      <c r="F11" s="415" t="s">
        <v>800</v>
      </c>
      <c r="G11" s="430" t="s">
        <v>773</v>
      </c>
    </row>
    <row r="12" spans="1:7" s="384" customFormat="1" ht="43.9" customHeight="1">
      <c r="A12" s="427"/>
      <c r="B12" s="429"/>
      <c r="C12" s="417">
        <v>20000000</v>
      </c>
      <c r="D12" s="385">
        <v>20000000</v>
      </c>
      <c r="E12" s="385"/>
      <c r="F12" s="415" t="s">
        <v>802</v>
      </c>
      <c r="G12" s="431"/>
    </row>
    <row r="13" spans="1:7" s="384" customFormat="1" ht="31.5">
      <c r="A13" s="419" t="s">
        <v>698</v>
      </c>
      <c r="B13" s="420" t="s">
        <v>770</v>
      </c>
      <c r="C13" s="417">
        <f>D13</f>
        <v>20000000</v>
      </c>
      <c r="D13" s="385">
        <v>20000000</v>
      </c>
      <c r="E13" s="385"/>
      <c r="F13" s="415" t="s">
        <v>776</v>
      </c>
      <c r="G13" s="421" t="s">
        <v>774</v>
      </c>
    </row>
    <row r="14" spans="1:7" s="384" customFormat="1" ht="31.5">
      <c r="A14" s="419"/>
      <c r="B14" s="420"/>
      <c r="C14" s="417">
        <f t="shared" ref="C14:C15" si="1">D14</f>
        <v>30000000</v>
      </c>
      <c r="D14" s="385">
        <v>30000000</v>
      </c>
      <c r="E14" s="385"/>
      <c r="F14" s="415" t="s">
        <v>797</v>
      </c>
      <c r="G14" s="421"/>
    </row>
    <row r="15" spans="1:7" s="384" customFormat="1" ht="30.6" customHeight="1">
      <c r="A15" s="419"/>
      <c r="B15" s="420"/>
      <c r="C15" s="417">
        <f t="shared" si="1"/>
        <v>20000000</v>
      </c>
      <c r="D15" s="385">
        <v>20000000</v>
      </c>
      <c r="E15" s="385"/>
      <c r="F15" s="415" t="s">
        <v>801</v>
      </c>
      <c r="G15" s="421"/>
    </row>
    <row r="16" spans="1:7" s="370" customFormat="1" ht="56.45" customHeight="1">
      <c r="A16" s="412" t="s">
        <v>260</v>
      </c>
      <c r="B16" s="411" t="s">
        <v>765</v>
      </c>
      <c r="C16" s="414">
        <f>C17+C21+C23+C25</f>
        <v>597000000</v>
      </c>
      <c r="D16" s="414">
        <f t="shared" ref="D16:E16" si="2">D17+D21+D23+D25</f>
        <v>459000000</v>
      </c>
      <c r="E16" s="414">
        <f t="shared" si="2"/>
        <v>138000000</v>
      </c>
      <c r="F16" s="413"/>
      <c r="G16" s="413"/>
    </row>
    <row r="17" spans="1:7" s="384" customFormat="1" ht="57" customHeight="1">
      <c r="A17" s="403" t="s">
        <v>699</v>
      </c>
      <c r="B17" s="411" t="s">
        <v>779</v>
      </c>
      <c r="C17" s="414">
        <f>SUM(C18:C20)</f>
        <v>160000000</v>
      </c>
      <c r="D17" s="411">
        <f>SUM(D18:D20)</f>
        <v>123000000</v>
      </c>
      <c r="E17" s="411">
        <f>SUM(E18:E20)</f>
        <v>37000000</v>
      </c>
      <c r="F17" s="413"/>
      <c r="G17" s="418"/>
    </row>
    <row r="18" spans="1:7" s="384" customFormat="1" ht="110.45" customHeight="1">
      <c r="A18" s="403" t="s">
        <v>337</v>
      </c>
      <c r="B18" s="385" t="s">
        <v>780</v>
      </c>
      <c r="C18" s="417">
        <v>60000000</v>
      </c>
      <c r="D18" s="385">
        <f>C18-E18</f>
        <v>46120000</v>
      </c>
      <c r="E18" s="385">
        <v>13880000</v>
      </c>
      <c r="F18" s="415" t="s">
        <v>804</v>
      </c>
      <c r="G18" s="418" t="s">
        <v>781</v>
      </c>
    </row>
    <row r="19" spans="1:7" ht="107.45" customHeight="1">
      <c r="A19" s="403" t="s">
        <v>338</v>
      </c>
      <c r="B19" s="385" t="s">
        <v>782</v>
      </c>
      <c r="C19" s="417">
        <v>60000000</v>
      </c>
      <c r="D19" s="385">
        <f>C19-E19</f>
        <v>46120000</v>
      </c>
      <c r="E19" s="385">
        <v>13880000</v>
      </c>
      <c r="F19" s="415" t="s">
        <v>804</v>
      </c>
      <c r="G19" s="418" t="s">
        <v>783</v>
      </c>
    </row>
    <row r="20" spans="1:7" ht="94.5">
      <c r="A20" s="403" t="s">
        <v>340</v>
      </c>
      <c r="B20" s="385" t="s">
        <v>784</v>
      </c>
      <c r="C20" s="417">
        <v>40000000</v>
      </c>
      <c r="D20" s="385">
        <f t="shared" ref="D20" si="3">C20-E20</f>
        <v>30760000</v>
      </c>
      <c r="E20" s="385">
        <f>C20*23.1%</f>
        <v>9240000</v>
      </c>
      <c r="F20" s="415" t="s">
        <v>802</v>
      </c>
      <c r="G20" s="418" t="s">
        <v>785</v>
      </c>
    </row>
    <row r="21" spans="1:7" ht="63">
      <c r="A21" s="412" t="s">
        <v>693</v>
      </c>
      <c r="B21" s="411" t="s">
        <v>786</v>
      </c>
      <c r="C21" s="414">
        <f>D21+E21</f>
        <v>216000000</v>
      </c>
      <c r="D21" s="411">
        <f>D22</f>
        <v>166000000</v>
      </c>
      <c r="E21" s="411">
        <f>E22</f>
        <v>50000000</v>
      </c>
      <c r="F21" s="413"/>
      <c r="G21" s="418"/>
    </row>
    <row r="22" spans="1:7" ht="78.75">
      <c r="A22" s="403" t="s">
        <v>574</v>
      </c>
      <c r="B22" s="385" t="s">
        <v>787</v>
      </c>
      <c r="C22" s="417">
        <v>216000000</v>
      </c>
      <c r="D22" s="385">
        <f>C22-E22</f>
        <v>166000000</v>
      </c>
      <c r="E22" s="385">
        <v>50000000</v>
      </c>
      <c r="F22" s="415" t="s">
        <v>804</v>
      </c>
      <c r="G22" s="418" t="s">
        <v>788</v>
      </c>
    </row>
    <row r="23" spans="1:7" ht="47.25">
      <c r="A23" s="412" t="s">
        <v>692</v>
      </c>
      <c r="B23" s="411" t="s">
        <v>789</v>
      </c>
      <c r="C23" s="414">
        <f>D23+E23</f>
        <v>20000000</v>
      </c>
      <c r="D23" s="411">
        <v>15400000</v>
      </c>
      <c r="E23" s="411">
        <v>4600000</v>
      </c>
      <c r="F23" s="413"/>
      <c r="G23" s="418"/>
    </row>
    <row r="24" spans="1:7" ht="78.75">
      <c r="A24" s="403" t="s">
        <v>795</v>
      </c>
      <c r="B24" s="385" t="s">
        <v>790</v>
      </c>
      <c r="C24" s="417">
        <v>20000000</v>
      </c>
      <c r="D24" s="385">
        <v>15400000</v>
      </c>
      <c r="E24" s="385">
        <v>4600000</v>
      </c>
      <c r="F24" s="415" t="s">
        <v>800</v>
      </c>
      <c r="G24" s="418" t="s">
        <v>791</v>
      </c>
    </row>
    <row r="25" spans="1:7" ht="53.45" customHeight="1">
      <c r="A25" s="412" t="s">
        <v>691</v>
      </c>
      <c r="B25" s="411" t="s">
        <v>792</v>
      </c>
      <c r="C25" s="414">
        <v>201000000</v>
      </c>
      <c r="D25" s="411">
        <v>154600000</v>
      </c>
      <c r="E25" s="411">
        <v>46400000</v>
      </c>
      <c r="F25" s="413"/>
      <c r="G25" s="418"/>
    </row>
    <row r="26" spans="1:7" ht="75" customHeight="1">
      <c r="A26" s="403" t="s">
        <v>796</v>
      </c>
      <c r="B26" s="385" t="s">
        <v>793</v>
      </c>
      <c r="C26" s="417">
        <v>201000000</v>
      </c>
      <c r="D26" s="385">
        <v>154600000</v>
      </c>
      <c r="E26" s="385">
        <v>46400000</v>
      </c>
      <c r="F26" s="415" t="s">
        <v>804</v>
      </c>
      <c r="G26" s="418" t="s">
        <v>794</v>
      </c>
    </row>
  </sheetData>
  <mergeCells count="15">
    <mergeCell ref="A13:A15"/>
    <mergeCell ref="B13:B15"/>
    <mergeCell ref="G13:G15"/>
    <mergeCell ref="A1:G1"/>
    <mergeCell ref="A2:G2"/>
    <mergeCell ref="F3:G3"/>
    <mergeCell ref="A4:A5"/>
    <mergeCell ref="B4:B5"/>
    <mergeCell ref="C4:C5"/>
    <mergeCell ref="D4:E4"/>
    <mergeCell ref="F4:F5"/>
    <mergeCell ref="G4:G5"/>
    <mergeCell ref="A11:A12"/>
    <mergeCell ref="B11:B12"/>
    <mergeCell ref="G11:G12"/>
  </mergeCells>
  <pageMargins left="0.7" right="0.2" top="0.49" bottom="0.57999999999999996" header="0.2" footer="0.56999999999999995"/>
  <pageSetup paperSize="9" scale="90"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7"/>
  <sheetViews>
    <sheetView topLeftCell="A2" workbookViewId="0">
      <selection activeCell="D10" sqref="D10"/>
    </sheetView>
  </sheetViews>
  <sheetFormatPr defaultColWidth="9.28515625" defaultRowHeight="17.25"/>
  <cols>
    <col min="1" max="1" width="5.7109375" style="372" customWidth="1"/>
    <col min="2" max="2" width="40.5703125" style="373" customWidth="1"/>
    <col min="3" max="3" width="11" style="401" customWidth="1"/>
    <col min="4" max="4" width="9.42578125" style="373" customWidth="1"/>
    <col min="5" max="5" width="9.85546875" style="373" customWidth="1"/>
    <col min="6" max="6" width="7.7109375" style="373" customWidth="1"/>
    <col min="7" max="7" width="15" style="374" customWidth="1"/>
    <col min="8" max="8" width="7.28515625" style="374" customWidth="1"/>
    <col min="9" max="10" width="19.28515625" style="374" bestFit="1" customWidth="1"/>
    <col min="11" max="16384" width="9.28515625" style="374"/>
  </cols>
  <sheetData>
    <row r="1" spans="1:10" s="370" customFormat="1" ht="24.75" customHeight="1">
      <c r="A1" s="432"/>
      <c r="B1" s="432"/>
      <c r="C1" s="400"/>
      <c r="D1" s="396"/>
      <c r="E1" s="396"/>
      <c r="F1" s="396"/>
      <c r="G1" s="439"/>
      <c r="H1" s="439"/>
    </row>
    <row r="2" spans="1:10" s="370" customFormat="1" ht="106.15" customHeight="1">
      <c r="A2" s="433" t="s">
        <v>755</v>
      </c>
      <c r="B2" s="433"/>
      <c r="C2" s="433"/>
      <c r="D2" s="433"/>
      <c r="E2" s="433"/>
      <c r="F2" s="433"/>
      <c r="G2" s="433"/>
      <c r="H2" s="433"/>
    </row>
    <row r="3" spans="1:10" s="370" customFormat="1" ht="27.75" customHeight="1">
      <c r="A3" s="423" t="s">
        <v>756</v>
      </c>
      <c r="B3" s="423"/>
      <c r="C3" s="423"/>
      <c r="D3" s="423"/>
      <c r="E3" s="423"/>
      <c r="F3" s="423"/>
      <c r="G3" s="423"/>
      <c r="H3" s="423"/>
    </row>
    <row r="4" spans="1:10" ht="21" customHeight="1">
      <c r="H4" s="375" t="s">
        <v>690</v>
      </c>
    </row>
    <row r="5" spans="1:10" s="371" customFormat="1" ht="24.75" customHeight="1">
      <c r="A5" s="434" t="s">
        <v>671</v>
      </c>
      <c r="B5" s="436" t="s">
        <v>531</v>
      </c>
      <c r="C5" s="434" t="s">
        <v>734</v>
      </c>
      <c r="D5" s="436" t="s">
        <v>722</v>
      </c>
      <c r="E5" s="436" t="s">
        <v>723</v>
      </c>
      <c r="F5" s="436" t="s">
        <v>724</v>
      </c>
      <c r="G5" s="436" t="s">
        <v>727</v>
      </c>
      <c r="H5" s="438" t="s">
        <v>316</v>
      </c>
    </row>
    <row r="6" spans="1:10" s="371" customFormat="1" ht="22.5" customHeight="1">
      <c r="A6" s="435"/>
      <c r="B6" s="437"/>
      <c r="C6" s="435"/>
      <c r="D6" s="437"/>
      <c r="E6" s="437"/>
      <c r="F6" s="437"/>
      <c r="G6" s="437"/>
      <c r="H6" s="438"/>
    </row>
    <row r="7" spans="1:10" s="370" customFormat="1" ht="35.25" customHeight="1">
      <c r="A7" s="378"/>
      <c r="B7" s="379" t="s">
        <v>256</v>
      </c>
      <c r="C7" s="378"/>
      <c r="D7" s="379"/>
      <c r="E7" s="379"/>
      <c r="F7" s="379"/>
      <c r="G7" s="379"/>
      <c r="H7" s="379"/>
    </row>
    <row r="8" spans="1:10" s="370" customFormat="1" ht="37.5" customHeight="1">
      <c r="A8" s="376" t="s">
        <v>699</v>
      </c>
      <c r="B8" s="386" t="s">
        <v>735</v>
      </c>
      <c r="C8" s="376" t="s">
        <v>748</v>
      </c>
      <c r="D8" s="376" t="s">
        <v>749</v>
      </c>
      <c r="E8" s="376" t="s">
        <v>750</v>
      </c>
      <c r="F8" s="376">
        <v>12</v>
      </c>
      <c r="G8" s="377">
        <f>SUM(G9:G12)</f>
        <v>-389040000</v>
      </c>
      <c r="H8" s="379">
        <f>SUM(H9:H9)</f>
        <v>0</v>
      </c>
      <c r="I8" s="409">
        <v>517040000</v>
      </c>
      <c r="J8" s="409">
        <f>SUM(J9:J11)</f>
        <v>128000000</v>
      </c>
    </row>
    <row r="9" spans="1:10" s="384" customFormat="1" ht="40.9" customHeight="1">
      <c r="A9" s="381" t="s">
        <v>745</v>
      </c>
      <c r="B9" s="382" t="s">
        <v>751</v>
      </c>
      <c r="C9" s="406"/>
      <c r="D9" s="407"/>
      <c r="E9" s="407"/>
      <c r="F9" s="407"/>
      <c r="G9" s="383">
        <f>-(180000000-108000000)</f>
        <v>-72000000</v>
      </c>
      <c r="H9" s="383"/>
      <c r="I9" s="408">
        <v>389040000</v>
      </c>
      <c r="J9" s="408">
        <v>20000000</v>
      </c>
    </row>
    <row r="10" spans="1:10" s="384" customFormat="1" ht="58.15" customHeight="1">
      <c r="A10" s="381" t="s">
        <v>745</v>
      </c>
      <c r="B10" s="382" t="s">
        <v>752</v>
      </c>
      <c r="C10" s="406"/>
      <c r="D10" s="407"/>
      <c r="E10" s="407"/>
      <c r="F10" s="407"/>
      <c r="G10" s="383">
        <v>-5000000</v>
      </c>
      <c r="H10" s="383">
        <f>SUM(H11:H11)</f>
        <v>0</v>
      </c>
      <c r="I10" s="408">
        <v>128000000</v>
      </c>
      <c r="J10" s="408">
        <v>60000000</v>
      </c>
    </row>
    <row r="11" spans="1:10" s="384" customFormat="1" ht="33.6" customHeight="1">
      <c r="A11" s="381" t="s">
        <v>745</v>
      </c>
      <c r="B11" s="382" t="s">
        <v>753</v>
      </c>
      <c r="C11" s="406"/>
      <c r="D11" s="407"/>
      <c r="E11" s="407"/>
      <c r="F11" s="407"/>
      <c r="G11" s="383">
        <v>-298000000</v>
      </c>
      <c r="H11" s="383"/>
      <c r="J11" s="408">
        <f>I10-J9-J10</f>
        <v>48000000</v>
      </c>
    </row>
    <row r="12" spans="1:10" s="384" customFormat="1" ht="73.900000000000006" customHeight="1">
      <c r="A12" s="381" t="s">
        <v>745</v>
      </c>
      <c r="B12" s="385" t="s">
        <v>754</v>
      </c>
      <c r="C12" s="406"/>
      <c r="D12" s="407"/>
      <c r="E12" s="407"/>
      <c r="F12" s="407"/>
      <c r="G12" s="383">
        <v>-14040000</v>
      </c>
      <c r="H12" s="383"/>
    </row>
    <row r="13" spans="1:10" s="370" customFormat="1" ht="39.75" customHeight="1">
      <c r="A13" s="378" t="s">
        <v>692</v>
      </c>
      <c r="B13" s="380" t="s">
        <v>735</v>
      </c>
      <c r="C13" s="376" t="s">
        <v>746</v>
      </c>
      <c r="D13" s="376" t="s">
        <v>747</v>
      </c>
      <c r="E13" s="376" t="s">
        <v>726</v>
      </c>
      <c r="F13" s="376">
        <v>12</v>
      </c>
      <c r="G13" s="379">
        <f>SUM(G14:G17)</f>
        <v>389040000</v>
      </c>
      <c r="H13" s="379">
        <f t="shared" ref="H13" si="0">SUM(H14)</f>
        <v>0</v>
      </c>
    </row>
    <row r="14" spans="1:10" s="384" customFormat="1" ht="42.6" customHeight="1">
      <c r="A14" s="381" t="s">
        <v>745</v>
      </c>
      <c r="B14" s="382" t="s">
        <v>751</v>
      </c>
      <c r="C14" s="406"/>
      <c r="D14" s="407"/>
      <c r="E14" s="407"/>
      <c r="F14" s="407"/>
      <c r="G14" s="383">
        <f>180000000-108000000</f>
        <v>72000000</v>
      </c>
      <c r="H14" s="383"/>
      <c r="I14" s="408"/>
      <c r="J14" s="408"/>
    </row>
    <row r="15" spans="1:10" s="384" customFormat="1" ht="61.9" customHeight="1">
      <c r="A15" s="381" t="s">
        <v>745</v>
      </c>
      <c r="B15" s="382" t="s">
        <v>752</v>
      </c>
      <c r="C15" s="406"/>
      <c r="D15" s="407"/>
      <c r="E15" s="407"/>
      <c r="F15" s="407"/>
      <c r="G15" s="383">
        <v>5000000</v>
      </c>
      <c r="H15" s="383">
        <f>SUM(H16:H16)</f>
        <v>0</v>
      </c>
      <c r="I15" s="408"/>
      <c r="J15" s="408"/>
    </row>
    <row r="16" spans="1:10" s="384" customFormat="1" ht="33.6" customHeight="1">
      <c r="A16" s="381" t="s">
        <v>745</v>
      </c>
      <c r="B16" s="382" t="s">
        <v>753</v>
      </c>
      <c r="C16" s="406"/>
      <c r="D16" s="407"/>
      <c r="E16" s="407"/>
      <c r="F16" s="407"/>
      <c r="G16" s="383">
        <v>298000000</v>
      </c>
      <c r="H16" s="383"/>
    </row>
    <row r="17" spans="1:8" s="384" customFormat="1" ht="73.900000000000006" customHeight="1">
      <c r="A17" s="381" t="s">
        <v>745</v>
      </c>
      <c r="B17" s="385" t="s">
        <v>754</v>
      </c>
      <c r="C17" s="406"/>
      <c r="D17" s="407"/>
      <c r="E17" s="407"/>
      <c r="F17" s="407"/>
      <c r="G17" s="383">
        <v>14040000</v>
      </c>
      <c r="H17" s="383"/>
    </row>
  </sheetData>
  <mergeCells count="12">
    <mergeCell ref="A1:B1"/>
    <mergeCell ref="A2:H2"/>
    <mergeCell ref="A3:H3"/>
    <mergeCell ref="A5:A6"/>
    <mergeCell ref="B5:B6"/>
    <mergeCell ref="G5:G6"/>
    <mergeCell ref="H5:H6"/>
    <mergeCell ref="G1:H1"/>
    <mergeCell ref="D5:D6"/>
    <mergeCell ref="E5:E6"/>
    <mergeCell ref="F5:F6"/>
    <mergeCell ref="C5:C6"/>
  </mergeCells>
  <pageMargins left="0.7" right="0.2" top="0.75" bottom="0.75" header="0.3" footer="0.3"/>
  <pageSetup paperSize="9" scale="90"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2"/>
  <sheetViews>
    <sheetView topLeftCell="A25" workbookViewId="0">
      <selection activeCell="C32" sqref="C32"/>
    </sheetView>
  </sheetViews>
  <sheetFormatPr defaultColWidth="9.28515625" defaultRowHeight="17.25"/>
  <cols>
    <col min="1" max="1" width="6.42578125" style="372" customWidth="1"/>
    <col min="2" max="2" width="42.140625" style="373" customWidth="1"/>
    <col min="3" max="3" width="10" style="401" customWidth="1"/>
    <col min="4" max="4" width="9.7109375" style="373" customWidth="1"/>
    <col min="5" max="5" width="9.5703125" style="373" customWidth="1"/>
    <col min="6" max="6" width="7.7109375" style="373" customWidth="1"/>
    <col min="7" max="7" width="14.85546875" style="374" customWidth="1"/>
    <col min="8" max="8" width="7.28515625" style="374" customWidth="1"/>
    <col min="9" max="9" width="19.28515625" style="392" bestFit="1" customWidth="1"/>
    <col min="10" max="12" width="9.28515625" style="392"/>
    <col min="13" max="16384" width="9.28515625" style="374"/>
  </cols>
  <sheetData>
    <row r="1" spans="1:12" s="370" customFormat="1" ht="24.75" customHeight="1">
      <c r="A1" s="432"/>
      <c r="B1" s="432"/>
      <c r="C1" s="400"/>
      <c r="D1" s="396"/>
      <c r="E1" s="396"/>
      <c r="F1" s="396"/>
      <c r="G1" s="439" t="s">
        <v>707</v>
      </c>
      <c r="H1" s="439"/>
      <c r="I1" s="391"/>
      <c r="J1" s="391"/>
      <c r="K1" s="391"/>
      <c r="L1" s="391"/>
    </row>
    <row r="2" spans="1:12" s="370" customFormat="1" ht="34.5" customHeight="1">
      <c r="A2" s="433" t="s">
        <v>715</v>
      </c>
      <c r="B2" s="433"/>
      <c r="C2" s="433"/>
      <c r="D2" s="433"/>
      <c r="E2" s="433"/>
      <c r="F2" s="433"/>
      <c r="G2" s="433"/>
      <c r="H2" s="433"/>
      <c r="I2" s="391"/>
      <c r="J2" s="391"/>
      <c r="K2" s="391"/>
      <c r="L2" s="391"/>
    </row>
    <row r="3" spans="1:12" s="370" customFormat="1" ht="28.5" customHeight="1">
      <c r="A3" s="423" t="str">
        <f>DT!A3</f>
        <v>(Kèm theo Tờ trình số       /TTr-UBND, ngày     /7/2026 của UBND xã Hợp Thành)</v>
      </c>
      <c r="B3" s="423"/>
      <c r="C3" s="423"/>
      <c r="D3" s="423"/>
      <c r="E3" s="423"/>
      <c r="F3" s="423"/>
      <c r="G3" s="423"/>
      <c r="H3" s="423"/>
      <c r="I3" s="391"/>
      <c r="J3" s="391"/>
      <c r="K3" s="391"/>
      <c r="L3" s="391"/>
    </row>
    <row r="4" spans="1:12" ht="21.75" customHeight="1">
      <c r="H4" s="375" t="s">
        <v>690</v>
      </c>
    </row>
    <row r="5" spans="1:12" s="371" customFormat="1" ht="24.75" customHeight="1">
      <c r="A5" s="434" t="s">
        <v>671</v>
      </c>
      <c r="B5" s="436" t="s">
        <v>531</v>
      </c>
      <c r="C5" s="434" t="s">
        <v>736</v>
      </c>
      <c r="D5" s="436" t="s">
        <v>722</v>
      </c>
      <c r="E5" s="436" t="s">
        <v>723</v>
      </c>
      <c r="F5" s="436" t="s">
        <v>724</v>
      </c>
      <c r="G5" s="436" t="s">
        <v>727</v>
      </c>
      <c r="H5" s="436" t="s">
        <v>316</v>
      </c>
    </row>
    <row r="6" spans="1:12" s="371" customFormat="1" ht="21" customHeight="1">
      <c r="A6" s="435"/>
      <c r="B6" s="437"/>
      <c r="C6" s="435"/>
      <c r="D6" s="437"/>
      <c r="E6" s="437"/>
      <c r="F6" s="437"/>
      <c r="G6" s="437"/>
      <c r="H6" s="437"/>
    </row>
    <row r="7" spans="1:12" s="370" customFormat="1" ht="26.25" customHeight="1">
      <c r="A7" s="378"/>
      <c r="B7" s="379" t="s">
        <v>256</v>
      </c>
      <c r="C7" s="378"/>
      <c r="D7" s="379"/>
      <c r="E7" s="379"/>
      <c r="F7" s="379"/>
      <c r="G7" s="379">
        <f>G8+G10+G12</f>
        <v>426070000</v>
      </c>
      <c r="H7" s="379"/>
    </row>
    <row r="8" spans="1:12" s="370" customFormat="1" ht="26.25" customHeight="1">
      <c r="A8" s="378" t="s">
        <v>259</v>
      </c>
      <c r="B8" s="380" t="s">
        <v>737</v>
      </c>
      <c r="C8" s="378">
        <v>1153731</v>
      </c>
      <c r="D8" s="378">
        <v>830</v>
      </c>
      <c r="E8" s="378" t="s">
        <v>725</v>
      </c>
      <c r="F8" s="378">
        <v>12</v>
      </c>
      <c r="G8" s="379">
        <f>SUM(G9:G10)</f>
        <v>197000000</v>
      </c>
      <c r="H8" s="379"/>
      <c r="L8" s="391"/>
    </row>
    <row r="9" spans="1:12" s="384" customFormat="1" ht="39.75" customHeight="1">
      <c r="A9" s="388">
        <v>1</v>
      </c>
      <c r="B9" s="395" t="s">
        <v>720</v>
      </c>
      <c r="C9" s="402"/>
      <c r="D9" s="395"/>
      <c r="E9" s="395"/>
      <c r="F9" s="395"/>
      <c r="G9" s="387">
        <f>3000000*12</f>
        <v>36000000</v>
      </c>
      <c r="H9" s="383"/>
      <c r="I9" s="394"/>
      <c r="J9" s="394"/>
      <c r="K9" s="394"/>
      <c r="L9" s="394"/>
    </row>
    <row r="10" spans="1:12" s="384" customFormat="1" ht="102" customHeight="1">
      <c r="A10" s="388">
        <v>2</v>
      </c>
      <c r="B10" s="404" t="s">
        <v>718</v>
      </c>
      <c r="C10" s="402"/>
      <c r="D10" s="389"/>
      <c r="E10" s="389"/>
      <c r="F10" s="389"/>
      <c r="G10" s="387">
        <v>161000000</v>
      </c>
      <c r="H10" s="383"/>
      <c r="I10" s="393">
        <f>G10+5000000</f>
        <v>166000000</v>
      </c>
      <c r="J10" s="394"/>
      <c r="K10" s="394"/>
      <c r="L10" s="394"/>
    </row>
    <row r="11" spans="1:12" s="370" customFormat="1" ht="29.25" customHeight="1">
      <c r="A11" s="376" t="s">
        <v>260</v>
      </c>
      <c r="B11" s="386" t="s">
        <v>510</v>
      </c>
      <c r="C11" s="376">
        <v>1151577</v>
      </c>
      <c r="D11" s="378">
        <v>832</v>
      </c>
      <c r="E11" s="378" t="s">
        <v>725</v>
      </c>
      <c r="F11" s="378">
        <v>12</v>
      </c>
      <c r="G11" s="377">
        <f>SUM(G12:G13)</f>
        <v>213692040</v>
      </c>
      <c r="H11" s="377">
        <f>SUM(H12:H13)</f>
        <v>0</v>
      </c>
      <c r="I11" s="391"/>
      <c r="J11" s="391"/>
      <c r="K11" s="391"/>
      <c r="L11" s="391"/>
    </row>
    <row r="12" spans="1:12" s="384" customFormat="1" ht="56.25" customHeight="1">
      <c r="A12" s="381">
        <v>1</v>
      </c>
      <c r="B12" s="382" t="s">
        <v>721</v>
      </c>
      <c r="C12" s="403"/>
      <c r="D12" s="382"/>
      <c r="E12" s="382"/>
      <c r="F12" s="382"/>
      <c r="G12" s="383">
        <v>68070000</v>
      </c>
      <c r="H12" s="383"/>
      <c r="I12" s="394"/>
      <c r="J12" s="394"/>
      <c r="K12" s="394"/>
      <c r="L12" s="394"/>
    </row>
    <row r="13" spans="1:12" s="384" customFormat="1" ht="70.5" customHeight="1">
      <c r="A13" s="381" t="s">
        <v>693</v>
      </c>
      <c r="B13" s="385" t="s">
        <v>696</v>
      </c>
      <c r="C13" s="381"/>
      <c r="D13" s="382"/>
      <c r="E13" s="382"/>
      <c r="F13" s="382"/>
      <c r="G13" s="383">
        <v>145622040</v>
      </c>
      <c r="H13" s="383"/>
      <c r="I13" s="394"/>
      <c r="J13" s="394"/>
      <c r="K13" s="394"/>
      <c r="L13" s="394"/>
    </row>
    <row r="14" spans="1:12" s="370" customFormat="1" ht="27.75" customHeight="1">
      <c r="A14" s="378" t="s">
        <v>272</v>
      </c>
      <c r="B14" s="380" t="s">
        <v>738</v>
      </c>
      <c r="C14" s="378">
        <v>1149635</v>
      </c>
      <c r="D14" s="378">
        <v>819</v>
      </c>
      <c r="E14" s="378" t="s">
        <v>729</v>
      </c>
      <c r="F14" s="378">
        <v>12</v>
      </c>
      <c r="G14" s="379">
        <f>SUM(G15:G24)</f>
        <v>468805740</v>
      </c>
      <c r="H14" s="379">
        <f t="shared" ref="H14" si="0">SUM(H15)</f>
        <v>0</v>
      </c>
      <c r="I14" s="391"/>
      <c r="J14" s="391"/>
      <c r="K14" s="391"/>
      <c r="L14" s="391"/>
    </row>
    <row r="15" spans="1:12" s="384" customFormat="1" ht="27.75" customHeight="1">
      <c r="A15" s="381">
        <v>1</v>
      </c>
      <c r="B15" s="382" t="s">
        <v>713</v>
      </c>
      <c r="C15" s="381"/>
      <c r="D15" s="382"/>
      <c r="E15" s="382"/>
      <c r="F15" s="382"/>
      <c r="G15" s="383">
        <v>27504360</v>
      </c>
      <c r="H15" s="383"/>
      <c r="I15" s="394"/>
      <c r="J15" s="394"/>
      <c r="K15" s="394"/>
      <c r="L15" s="394"/>
    </row>
    <row r="16" spans="1:12" s="384" customFormat="1" ht="27.75" customHeight="1">
      <c r="A16" s="381" t="s">
        <v>693</v>
      </c>
      <c r="B16" s="382" t="s">
        <v>710</v>
      </c>
      <c r="C16" s="381"/>
      <c r="D16" s="382"/>
      <c r="E16" s="382"/>
      <c r="F16" s="382"/>
      <c r="G16" s="383">
        <v>44261100</v>
      </c>
      <c r="H16" s="383"/>
      <c r="I16" s="394"/>
      <c r="J16" s="394"/>
      <c r="K16" s="394"/>
      <c r="L16" s="394"/>
    </row>
    <row r="17" spans="1:12" s="384" customFormat="1" ht="39" customHeight="1">
      <c r="A17" s="381" t="s">
        <v>692</v>
      </c>
      <c r="B17" s="382" t="s">
        <v>711</v>
      </c>
      <c r="C17" s="381"/>
      <c r="D17" s="382"/>
      <c r="E17" s="382"/>
      <c r="F17" s="382"/>
      <c r="G17" s="383">
        <v>70551000</v>
      </c>
      <c r="H17" s="383"/>
      <c r="I17" s="394"/>
      <c r="J17" s="394"/>
      <c r="K17" s="394"/>
      <c r="L17" s="394"/>
    </row>
    <row r="18" spans="1:12" s="384" customFormat="1" ht="39" customHeight="1">
      <c r="A18" s="381" t="s">
        <v>691</v>
      </c>
      <c r="B18" s="382" t="s">
        <v>712</v>
      </c>
      <c r="C18" s="381"/>
      <c r="D18" s="382"/>
      <c r="E18" s="382"/>
      <c r="F18" s="382"/>
      <c r="G18" s="383">
        <v>33696000</v>
      </c>
      <c r="H18" s="383"/>
      <c r="I18" s="394"/>
      <c r="J18" s="394"/>
      <c r="K18" s="394"/>
      <c r="L18" s="394"/>
    </row>
    <row r="19" spans="1:12" s="384" customFormat="1" ht="39" customHeight="1">
      <c r="A19" s="381" t="s">
        <v>698</v>
      </c>
      <c r="B19" s="382" t="s">
        <v>730</v>
      </c>
      <c r="C19" s="381"/>
      <c r="D19" s="382"/>
      <c r="E19" s="382"/>
      <c r="F19" s="382"/>
      <c r="G19" s="383">
        <v>42120000</v>
      </c>
      <c r="H19" s="383"/>
      <c r="I19" s="394"/>
      <c r="J19" s="394"/>
      <c r="K19" s="394"/>
      <c r="L19" s="394"/>
    </row>
    <row r="20" spans="1:12" s="384" customFormat="1" ht="30" customHeight="1">
      <c r="A20" s="381" t="s">
        <v>702</v>
      </c>
      <c r="B20" s="382" t="s">
        <v>714</v>
      </c>
      <c r="C20" s="381"/>
      <c r="D20" s="382"/>
      <c r="E20" s="382"/>
      <c r="F20" s="382"/>
      <c r="G20" s="383">
        <v>11400480.000000002</v>
      </c>
      <c r="H20" s="383"/>
      <c r="I20" s="394"/>
      <c r="J20" s="394"/>
      <c r="K20" s="394"/>
      <c r="L20" s="394"/>
    </row>
    <row r="21" spans="1:12" s="384" customFormat="1" ht="30" customHeight="1">
      <c r="A21" s="381" t="s">
        <v>703</v>
      </c>
      <c r="B21" s="382" t="s">
        <v>695</v>
      </c>
      <c r="C21" s="381"/>
      <c r="D21" s="382"/>
      <c r="E21" s="382"/>
      <c r="F21" s="382"/>
      <c r="G21" s="383">
        <v>11512800.000000006</v>
      </c>
      <c r="H21" s="383"/>
      <c r="I21" s="394"/>
      <c r="J21" s="394"/>
      <c r="K21" s="394"/>
      <c r="L21" s="394"/>
    </row>
    <row r="22" spans="1:12" s="384" customFormat="1" ht="30" customHeight="1">
      <c r="A22" s="381" t="s">
        <v>704</v>
      </c>
      <c r="B22" s="382" t="s">
        <v>694</v>
      </c>
      <c r="C22" s="381"/>
      <c r="D22" s="382"/>
      <c r="E22" s="382"/>
      <c r="F22" s="382"/>
      <c r="G22" s="383">
        <v>32760000</v>
      </c>
      <c r="H22" s="383"/>
      <c r="I22" s="394"/>
      <c r="J22" s="394"/>
      <c r="K22" s="394"/>
      <c r="L22" s="394"/>
    </row>
    <row r="23" spans="1:12" s="384" customFormat="1" ht="39.75" customHeight="1">
      <c r="A23" s="381" t="s">
        <v>705</v>
      </c>
      <c r="B23" s="382" t="s">
        <v>697</v>
      </c>
      <c r="C23" s="381"/>
      <c r="D23" s="382"/>
      <c r="E23" s="382"/>
      <c r="F23" s="382"/>
      <c r="G23" s="383">
        <f>3000000*12</f>
        <v>36000000</v>
      </c>
      <c r="H23" s="383"/>
      <c r="I23" s="394"/>
      <c r="J23" s="394"/>
      <c r="K23" s="394"/>
      <c r="L23" s="394"/>
    </row>
    <row r="24" spans="1:12" s="384" customFormat="1" ht="107.25" customHeight="1">
      <c r="A24" s="381" t="s">
        <v>706</v>
      </c>
      <c r="B24" s="382" t="s">
        <v>719</v>
      </c>
      <c r="C24" s="403"/>
      <c r="D24" s="382"/>
      <c r="E24" s="382"/>
      <c r="F24" s="382"/>
      <c r="G24" s="383">
        <f>16602220+142397780</f>
        <v>159000000</v>
      </c>
      <c r="H24" s="383"/>
      <c r="I24" s="394"/>
      <c r="J24" s="394"/>
      <c r="K24" s="394"/>
      <c r="L24" s="394"/>
    </row>
    <row r="25" spans="1:12" s="370" customFormat="1" ht="33.75" customHeight="1">
      <c r="A25" s="378" t="s">
        <v>275</v>
      </c>
      <c r="B25" s="380" t="s">
        <v>569</v>
      </c>
      <c r="C25" s="378">
        <v>1151295</v>
      </c>
      <c r="D25" s="378">
        <v>820</v>
      </c>
      <c r="E25" s="378" t="s">
        <v>728</v>
      </c>
      <c r="F25" s="378">
        <v>12</v>
      </c>
      <c r="G25" s="379">
        <f>SUM(G26:G27)</f>
        <v>37000000</v>
      </c>
      <c r="H25" s="379">
        <f>SUM(H26:H26)</f>
        <v>0</v>
      </c>
      <c r="I25" s="391"/>
      <c r="J25" s="391"/>
      <c r="K25" s="391"/>
      <c r="L25" s="391"/>
    </row>
    <row r="26" spans="1:12" s="384" customFormat="1" ht="40.15" customHeight="1">
      <c r="A26" s="381">
        <v>1</v>
      </c>
      <c r="B26" s="382" t="s">
        <v>731</v>
      </c>
      <c r="C26" s="381"/>
      <c r="D26" s="382"/>
      <c r="E26" s="382"/>
      <c r="F26" s="382"/>
      <c r="G26" s="383">
        <v>27000000</v>
      </c>
      <c r="H26" s="383"/>
      <c r="I26" s="394"/>
      <c r="J26" s="394"/>
      <c r="K26" s="394"/>
      <c r="L26" s="394"/>
    </row>
    <row r="27" spans="1:12" s="384" customFormat="1" ht="59.25" customHeight="1">
      <c r="A27" s="381" t="s">
        <v>693</v>
      </c>
      <c r="B27" s="385" t="s">
        <v>740</v>
      </c>
      <c r="C27" s="403"/>
      <c r="D27" s="382"/>
      <c r="E27" s="382"/>
      <c r="F27" s="382"/>
      <c r="G27" s="383">
        <v>10000000</v>
      </c>
      <c r="H27" s="383"/>
      <c r="I27" s="394"/>
      <c r="J27" s="394"/>
      <c r="K27" s="394"/>
      <c r="L27" s="394"/>
    </row>
    <row r="28" spans="1:12" s="370" customFormat="1" ht="29.45" customHeight="1">
      <c r="A28" s="378" t="s">
        <v>274</v>
      </c>
      <c r="B28" s="380" t="s">
        <v>739</v>
      </c>
      <c r="C28" s="378" t="s">
        <v>741</v>
      </c>
      <c r="D28" s="378">
        <v>989</v>
      </c>
      <c r="E28" s="378" t="s">
        <v>732</v>
      </c>
      <c r="F28" s="378" t="s">
        <v>733</v>
      </c>
      <c r="G28" s="379">
        <f>SUM(G29:G31)</f>
        <v>40000000</v>
      </c>
      <c r="H28" s="379">
        <f>SUM(H29:H29)</f>
        <v>0</v>
      </c>
      <c r="I28" s="391"/>
      <c r="J28" s="391"/>
      <c r="K28" s="391"/>
      <c r="L28" s="391"/>
    </row>
    <row r="29" spans="1:12" s="384" customFormat="1" ht="34.15" customHeight="1">
      <c r="A29" s="381">
        <v>1</v>
      </c>
      <c r="B29" s="385" t="s">
        <v>700</v>
      </c>
      <c r="C29" s="381"/>
      <c r="D29" s="382"/>
      <c r="E29" s="382"/>
      <c r="F29" s="382"/>
      <c r="G29" s="383">
        <v>20000000</v>
      </c>
      <c r="H29" s="383"/>
      <c r="I29" s="394"/>
      <c r="J29" s="394"/>
      <c r="K29" s="394"/>
      <c r="L29" s="394"/>
    </row>
    <row r="30" spans="1:12" s="384" customFormat="1" ht="33.6" customHeight="1">
      <c r="A30" s="381" t="s">
        <v>693</v>
      </c>
      <c r="B30" s="385" t="s">
        <v>701</v>
      </c>
      <c r="C30" s="381"/>
      <c r="D30" s="382"/>
      <c r="E30" s="382"/>
      <c r="F30" s="382"/>
      <c r="G30" s="383">
        <v>6000000</v>
      </c>
      <c r="H30" s="383"/>
      <c r="I30" s="394"/>
      <c r="J30" s="394"/>
      <c r="K30" s="394"/>
      <c r="L30" s="394"/>
    </row>
    <row r="31" spans="1:12" s="384" customFormat="1" ht="36.75" customHeight="1">
      <c r="A31" s="381" t="s">
        <v>692</v>
      </c>
      <c r="B31" s="405" t="s">
        <v>716</v>
      </c>
      <c r="C31" s="403"/>
      <c r="D31" s="382"/>
      <c r="E31" s="382"/>
      <c r="F31" s="382"/>
      <c r="G31" s="383">
        <v>14000000</v>
      </c>
      <c r="H31" s="383"/>
      <c r="I31" s="394" t="e" cm="1">
        <f t="array" ref="I31">BS</f>
        <v>#NAME?</v>
      </c>
      <c r="J31" s="394"/>
      <c r="K31" s="394"/>
      <c r="L31" s="394"/>
    </row>
    <row r="32" spans="1:12" ht="31.5" customHeight="1">
      <c r="A32" s="390"/>
    </row>
  </sheetData>
  <mergeCells count="12">
    <mergeCell ref="A1:B1"/>
    <mergeCell ref="A2:H2"/>
    <mergeCell ref="A3:H3"/>
    <mergeCell ref="A5:A6"/>
    <mergeCell ref="B5:B6"/>
    <mergeCell ref="G5:G6"/>
    <mergeCell ref="H5:H6"/>
    <mergeCell ref="G1:H1"/>
    <mergeCell ref="D5:D6"/>
    <mergeCell ref="E5:E6"/>
    <mergeCell ref="F5:F6"/>
    <mergeCell ref="C5:C6"/>
  </mergeCells>
  <phoneticPr fontId="74" type="noConversion"/>
  <pageMargins left="0.61" right="0.19685039370078741" top="0.52" bottom="0.35433070866141736" header="0.31496062992125984" footer="0.31496062992125984"/>
  <pageSetup paperSize="9" scale="85"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workbookViewId="0">
      <selection activeCell="A8" sqref="A8:XFD9"/>
    </sheetView>
  </sheetViews>
  <sheetFormatPr defaultColWidth="9.28515625" defaultRowHeight="17.25"/>
  <cols>
    <col min="1" max="1" width="5.7109375" style="372" customWidth="1"/>
    <col min="2" max="2" width="27" style="373" customWidth="1"/>
    <col min="3" max="3" width="10" style="401" customWidth="1"/>
    <col min="4" max="4" width="9.7109375" style="374" customWidth="1"/>
    <col min="5" max="5" width="10.140625" style="374" customWidth="1"/>
    <col min="6" max="6" width="8.28515625" style="374" customWidth="1"/>
    <col min="7" max="7" width="15.28515625" style="374" customWidth="1"/>
    <col min="8" max="8" width="6.140625" style="374" customWidth="1"/>
    <col min="9" max="16384" width="9.28515625" style="374"/>
  </cols>
  <sheetData>
    <row r="1" spans="1:8" s="370" customFormat="1" ht="24.75" customHeight="1">
      <c r="A1" s="432"/>
      <c r="B1" s="432"/>
      <c r="C1" s="400"/>
      <c r="G1" s="439" t="s">
        <v>708</v>
      </c>
      <c r="H1" s="439"/>
    </row>
    <row r="2" spans="1:8" s="370" customFormat="1" ht="38.25" customHeight="1">
      <c r="A2" s="422" t="s">
        <v>717</v>
      </c>
      <c r="B2" s="422"/>
      <c r="C2" s="422"/>
      <c r="D2" s="422"/>
      <c r="E2" s="422"/>
      <c r="F2" s="422"/>
      <c r="G2" s="422"/>
      <c r="H2" s="422"/>
    </row>
    <row r="3" spans="1:8" s="370" customFormat="1" ht="21.75" customHeight="1">
      <c r="A3" s="423" t="str">
        <f>DT!A3</f>
        <v>(Kèm theo Tờ trình số       /TTr-UBND, ngày     /7/2026 của UBND xã Hợp Thành)</v>
      </c>
      <c r="B3" s="423"/>
      <c r="C3" s="423"/>
      <c r="D3" s="423"/>
      <c r="E3" s="423"/>
      <c r="F3" s="423"/>
      <c r="G3" s="423"/>
      <c r="H3" s="423"/>
    </row>
    <row r="4" spans="1:8" ht="21" customHeight="1">
      <c r="G4" s="440" t="s">
        <v>690</v>
      </c>
      <c r="H4" s="440"/>
    </row>
    <row r="5" spans="1:8" s="371" customFormat="1" ht="16.5">
      <c r="A5" s="434" t="s">
        <v>671</v>
      </c>
      <c r="B5" s="436" t="s">
        <v>531</v>
      </c>
      <c r="C5" s="434" t="s">
        <v>742</v>
      </c>
      <c r="D5" s="436" t="s">
        <v>722</v>
      </c>
      <c r="E5" s="436" t="s">
        <v>723</v>
      </c>
      <c r="F5" s="436" t="s">
        <v>724</v>
      </c>
      <c r="G5" s="436" t="s">
        <v>727</v>
      </c>
      <c r="H5" s="436" t="s">
        <v>316</v>
      </c>
    </row>
    <row r="6" spans="1:8" s="371" customFormat="1" ht="27.75" customHeight="1">
      <c r="A6" s="435"/>
      <c r="B6" s="437"/>
      <c r="C6" s="435"/>
      <c r="D6" s="437"/>
      <c r="E6" s="437"/>
      <c r="F6" s="437"/>
      <c r="G6" s="437"/>
      <c r="H6" s="437"/>
    </row>
    <row r="7" spans="1:8" s="370" customFormat="1" ht="33" customHeight="1">
      <c r="A7" s="378" t="s">
        <v>258</v>
      </c>
      <c r="B7" s="379" t="s">
        <v>256</v>
      </c>
      <c r="C7" s="378"/>
      <c r="D7" s="397"/>
      <c r="E7" s="397"/>
      <c r="F7" s="398"/>
      <c r="G7" s="379">
        <f>G8</f>
        <v>-737100000</v>
      </c>
      <c r="H7" s="379"/>
    </row>
    <row r="8" spans="1:8" s="370" customFormat="1" ht="37.5" customHeight="1">
      <c r="A8" s="378" t="s">
        <v>259</v>
      </c>
      <c r="B8" s="380" t="s">
        <v>744</v>
      </c>
      <c r="C8" s="378" t="s">
        <v>743</v>
      </c>
      <c r="D8" s="378">
        <v>819</v>
      </c>
      <c r="E8" s="378" t="s">
        <v>729</v>
      </c>
      <c r="F8" s="378">
        <v>12</v>
      </c>
      <c r="G8" s="379">
        <f>SUM(G9:G9)</f>
        <v>-737100000</v>
      </c>
      <c r="H8" s="379"/>
    </row>
    <row r="9" spans="1:8" s="384" customFormat="1" ht="72" customHeight="1">
      <c r="A9" s="381" t="s">
        <v>699</v>
      </c>
      <c r="B9" s="385" t="s">
        <v>709</v>
      </c>
      <c r="C9" s="402"/>
      <c r="D9" s="399"/>
      <c r="E9" s="399"/>
      <c r="F9" s="399"/>
      <c r="G9" s="383">
        <v>-737100000</v>
      </c>
      <c r="H9" s="383"/>
    </row>
    <row r="10" spans="1:8" ht="25.5" customHeight="1">
      <c r="B10" s="390"/>
      <c r="C10" s="390"/>
      <c r="D10" s="390"/>
    </row>
    <row r="11" spans="1:8">
      <c r="C11" s="390"/>
    </row>
    <row r="12" spans="1:8">
      <c r="C12" s="390"/>
    </row>
    <row r="13" spans="1:8">
      <c r="C13" s="390"/>
    </row>
    <row r="14" spans="1:8">
      <c r="C14" s="390"/>
    </row>
    <row r="15" spans="1:8">
      <c r="C15" s="390"/>
    </row>
    <row r="16" spans="1:8">
      <c r="C16" s="390"/>
    </row>
    <row r="17" spans="3:3">
      <c r="C17" s="390"/>
    </row>
    <row r="18" spans="3:3">
      <c r="C18" s="390"/>
    </row>
    <row r="19" spans="3:3">
      <c r="C19" s="390"/>
    </row>
    <row r="20" spans="3:3">
      <c r="C20" s="390"/>
    </row>
    <row r="21" spans="3:3">
      <c r="C21" s="390"/>
    </row>
    <row r="22" spans="3:3">
      <c r="C22" s="390"/>
    </row>
    <row r="23" spans="3:3">
      <c r="C23" s="390"/>
    </row>
    <row r="24" spans="3:3">
      <c r="C24" s="390"/>
    </row>
    <row r="25" spans="3:3">
      <c r="C25" s="390"/>
    </row>
    <row r="26" spans="3:3">
      <c r="C26" s="390"/>
    </row>
    <row r="27" spans="3:3">
      <c r="C27" s="390"/>
    </row>
    <row r="28" spans="3:3">
      <c r="C28" s="390"/>
    </row>
    <row r="29" spans="3:3">
      <c r="C29" s="390"/>
    </row>
    <row r="30" spans="3:3">
      <c r="C30" s="390"/>
    </row>
    <row r="31" spans="3:3">
      <c r="C31" s="390"/>
    </row>
  </sheetData>
  <mergeCells count="13">
    <mergeCell ref="G1:H1"/>
    <mergeCell ref="C5:C6"/>
    <mergeCell ref="A1:B1"/>
    <mergeCell ref="A5:A6"/>
    <mergeCell ref="B5:B6"/>
    <mergeCell ref="D5:D6"/>
    <mergeCell ref="E5:E6"/>
    <mergeCell ref="F5:F6"/>
    <mergeCell ref="G5:G6"/>
    <mergeCell ref="H5:H6"/>
    <mergeCell ref="A2:H2"/>
    <mergeCell ref="A3:H3"/>
    <mergeCell ref="G4:H4"/>
  </mergeCells>
  <pageMargins left="0.7" right="0.2"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5"/>
  <sheetViews>
    <sheetView topLeftCell="A4" workbookViewId="0">
      <pane xSplit="2" ySplit="5" topLeftCell="C24" activePane="bottomRight" state="frozen"/>
      <selection activeCell="A4" sqref="A4"/>
      <selection pane="topRight" activeCell="C4" sqref="C4"/>
      <selection pane="bottomLeft" activeCell="A9" sqref="A9"/>
      <selection pane="bottomRight" activeCell="E26" sqref="E26"/>
    </sheetView>
  </sheetViews>
  <sheetFormatPr defaultColWidth="11.7109375" defaultRowHeight="15.75"/>
  <cols>
    <col min="1" max="1" width="4.7109375" style="5" customWidth="1"/>
    <col min="2" max="2" width="24.7109375" style="5" customWidth="1"/>
    <col min="3" max="3" width="10" style="7" customWidth="1"/>
    <col min="4" max="4" width="10.42578125" style="7" customWidth="1"/>
    <col min="5" max="5" width="9.7109375" style="5" customWidth="1"/>
    <col min="6" max="8" width="10.28515625" style="5" customWidth="1"/>
    <col min="9" max="9" width="9" style="5" customWidth="1"/>
    <col min="10" max="10" width="11.42578125" style="5" customWidth="1"/>
    <col min="11" max="11" width="6.7109375" style="5" customWidth="1"/>
    <col min="12" max="12" width="9.7109375" style="5" customWidth="1"/>
    <col min="13" max="13" width="8" style="5" customWidth="1"/>
    <col min="14" max="14" width="8.7109375" style="5" customWidth="1"/>
    <col min="15" max="16384" width="11.7109375" style="5"/>
  </cols>
  <sheetData>
    <row r="1" spans="1:15" s="7" customFormat="1" ht="21.75" customHeight="1">
      <c r="A1" s="441" t="s">
        <v>75</v>
      </c>
      <c r="B1" s="441"/>
      <c r="C1" s="441"/>
      <c r="D1" s="441"/>
      <c r="E1" s="441"/>
      <c r="F1" s="441"/>
      <c r="G1" s="441"/>
      <c r="H1" s="441"/>
      <c r="I1" s="441"/>
      <c r="J1" s="441"/>
      <c r="K1" s="441"/>
      <c r="L1" s="441"/>
      <c r="M1" s="441"/>
      <c r="N1" s="441"/>
      <c r="O1" s="6"/>
    </row>
    <row r="2" spans="1:15" ht="23.25" customHeight="1">
      <c r="A2" s="442" t="s">
        <v>76</v>
      </c>
      <c r="B2" s="442"/>
      <c r="C2" s="442"/>
      <c r="D2" s="442"/>
      <c r="E2" s="442"/>
      <c r="F2" s="442"/>
      <c r="G2" s="442"/>
      <c r="H2" s="442"/>
      <c r="I2" s="442"/>
      <c r="J2" s="442"/>
      <c r="K2" s="442"/>
      <c r="L2" s="442"/>
      <c r="M2" s="442"/>
      <c r="N2" s="442"/>
    </row>
    <row r="3" spans="1:15" s="8" customFormat="1">
      <c r="A3" s="2"/>
      <c r="B3" s="9"/>
      <c r="C3" s="10"/>
      <c r="D3" s="6"/>
      <c r="E3" s="2"/>
      <c r="F3" s="2"/>
      <c r="G3" s="2"/>
      <c r="H3" s="2"/>
      <c r="I3" s="2"/>
      <c r="J3" s="2"/>
      <c r="K3" s="2"/>
      <c r="L3" s="2"/>
      <c r="M3" s="2"/>
      <c r="N3" s="2"/>
    </row>
    <row r="4" spans="1:15" s="11" customFormat="1" ht="36.75" customHeight="1">
      <c r="A4" s="443" t="s">
        <v>0</v>
      </c>
      <c r="B4" s="443" t="s">
        <v>74</v>
      </c>
      <c r="C4" s="444" t="s">
        <v>59</v>
      </c>
      <c r="D4" s="447" t="s">
        <v>66</v>
      </c>
      <c r="E4" s="448"/>
      <c r="F4" s="448"/>
      <c r="G4" s="448"/>
      <c r="H4" s="448"/>
      <c r="I4" s="449"/>
      <c r="J4" s="444" t="s">
        <v>61</v>
      </c>
      <c r="K4" s="446" t="s">
        <v>62</v>
      </c>
      <c r="L4" s="446"/>
      <c r="M4" s="446"/>
      <c r="N4" s="446"/>
    </row>
    <row r="5" spans="1:15" s="11" customFormat="1" ht="36.75" customHeight="1">
      <c r="A5" s="443"/>
      <c r="B5" s="443"/>
      <c r="C5" s="444"/>
      <c r="D5" s="446" t="s">
        <v>67</v>
      </c>
      <c r="E5" s="446" t="s">
        <v>62</v>
      </c>
      <c r="F5" s="446"/>
      <c r="G5" s="446"/>
      <c r="H5" s="446"/>
      <c r="I5" s="446"/>
      <c r="J5" s="444"/>
      <c r="K5" s="453" t="s">
        <v>63</v>
      </c>
      <c r="L5" s="453" t="s">
        <v>64</v>
      </c>
      <c r="M5" s="453" t="s">
        <v>65</v>
      </c>
      <c r="N5" s="453" t="s">
        <v>73</v>
      </c>
    </row>
    <row r="6" spans="1:15" s="11" customFormat="1" ht="36.75" customHeight="1">
      <c r="A6" s="443"/>
      <c r="B6" s="443"/>
      <c r="C6" s="444"/>
      <c r="D6" s="446"/>
      <c r="E6" s="450" t="s">
        <v>68</v>
      </c>
      <c r="F6" s="447" t="s">
        <v>69</v>
      </c>
      <c r="G6" s="448"/>
      <c r="H6" s="449"/>
      <c r="I6" s="450" t="s">
        <v>71</v>
      </c>
      <c r="J6" s="444"/>
      <c r="K6" s="453"/>
      <c r="L6" s="453"/>
      <c r="M6" s="453"/>
      <c r="N6" s="453"/>
    </row>
    <row r="7" spans="1:15" s="11" customFormat="1" ht="71.25" customHeight="1">
      <c r="A7" s="443"/>
      <c r="B7" s="443"/>
      <c r="C7" s="444"/>
      <c r="D7" s="446"/>
      <c r="E7" s="451"/>
      <c r="F7" s="20" t="s">
        <v>70</v>
      </c>
      <c r="G7" s="19" t="s">
        <v>72</v>
      </c>
      <c r="H7" s="19" t="s">
        <v>60</v>
      </c>
      <c r="I7" s="452"/>
      <c r="J7" s="444"/>
      <c r="K7" s="453"/>
      <c r="L7" s="453" t="s">
        <v>64</v>
      </c>
      <c r="M7" s="453"/>
      <c r="N7" s="453" t="s">
        <v>65</v>
      </c>
    </row>
    <row r="8" spans="1:15" s="13" customFormat="1" ht="22.15" customHeight="1">
      <c r="A8" s="25"/>
      <c r="B8" s="12" t="s">
        <v>1</v>
      </c>
      <c r="C8" s="3" t="e">
        <f t="shared" ref="C8:N8" si="0">SUM(C9:C63)</f>
        <v>#REF!</v>
      </c>
      <c r="D8" s="3">
        <f t="shared" si="0"/>
        <v>5829057.2459999993</v>
      </c>
      <c r="E8" s="3">
        <f t="shared" si="0"/>
        <v>137306.35799999998</v>
      </c>
      <c r="F8" s="3">
        <f t="shared" si="0"/>
        <v>5633547.7919999994</v>
      </c>
      <c r="G8" s="3">
        <f t="shared" si="0"/>
        <v>1126383.8870000001</v>
      </c>
      <c r="H8" s="3">
        <f t="shared" si="0"/>
        <v>4507163.9049999993</v>
      </c>
      <c r="I8" s="3">
        <f t="shared" si="0"/>
        <v>58203.096000000005</v>
      </c>
      <c r="J8" s="3">
        <f t="shared" si="0"/>
        <v>5829056.987999999</v>
      </c>
      <c r="K8" s="3">
        <f t="shared" si="0"/>
        <v>6932</v>
      </c>
      <c r="L8" s="3">
        <f t="shared" si="0"/>
        <v>4237931.2450000001</v>
      </c>
      <c r="M8" s="3">
        <f t="shared" si="0"/>
        <v>25560.254999999997</v>
      </c>
      <c r="N8" s="3">
        <f t="shared" si="0"/>
        <v>25231.064000000002</v>
      </c>
    </row>
    <row r="9" spans="1:15" ht="22.15" customHeight="1">
      <c r="A9" s="18">
        <v>1</v>
      </c>
      <c r="B9" s="14" t="s">
        <v>3</v>
      </c>
      <c r="C9" s="4" t="e">
        <f>#REF!</f>
        <v>#REF!</v>
      </c>
      <c r="D9" s="4">
        <f>E9+F9+I9</f>
        <v>362109.50300000003</v>
      </c>
      <c r="E9" s="4">
        <f>'[1]Tổng '!D8</f>
        <v>16799.655999999999</v>
      </c>
      <c r="F9" s="4">
        <f>SUM(G9:H9)</f>
        <v>332634.94099999999</v>
      </c>
      <c r="G9" s="4">
        <f>'[1]Tổng '!F8</f>
        <v>48168.925000000003</v>
      </c>
      <c r="H9" s="4">
        <f>'[1]Tổng '!G8</f>
        <v>284466.016</v>
      </c>
      <c r="I9" s="26">
        <f>'[1]Tổng '!J8</f>
        <v>12674.906000000001</v>
      </c>
      <c r="J9" s="4">
        <f>'[1]Tổng '!K8</f>
        <v>362109.50300000003</v>
      </c>
      <c r="K9" s="4">
        <f>'[1]Tổng '!R8</f>
        <v>0</v>
      </c>
      <c r="L9" s="4">
        <f>'[1]Tổng '!N8</f>
        <v>284466.016</v>
      </c>
      <c r="M9" s="4">
        <f>'[1]Tổng '!S8</f>
        <v>1476.585</v>
      </c>
      <c r="N9" s="4">
        <f>'[1]Tổng '!T8</f>
        <v>3164.223</v>
      </c>
    </row>
    <row r="10" spans="1:15" ht="22.15" customHeight="1">
      <c r="A10" s="18">
        <v>2</v>
      </c>
      <c r="B10" s="14" t="s">
        <v>4</v>
      </c>
      <c r="C10" s="4" t="e">
        <f>#REF!</f>
        <v>#REF!</v>
      </c>
      <c r="D10" s="4">
        <f t="shared" ref="D10:D63" si="1">E10+F10+I10</f>
        <v>173243.08100000001</v>
      </c>
      <c r="E10" s="4">
        <f>'[1]Tổng '!D9</f>
        <v>15823.05</v>
      </c>
      <c r="F10" s="4">
        <f t="shared" ref="F10:F63" si="2">SUM(G10:H10)</f>
        <v>155807.67800000001</v>
      </c>
      <c r="G10" s="4">
        <f>'[1]Tổng '!F9</f>
        <v>30555.393</v>
      </c>
      <c r="H10" s="4">
        <f>'[1]Tổng '!G9</f>
        <v>125252.285</v>
      </c>
      <c r="I10" s="26">
        <f>'[1]Tổng '!J9</f>
        <v>1612.3530000000001</v>
      </c>
      <c r="J10" s="4">
        <f>'[1]Tổng '!K9</f>
        <v>173241.87100000001</v>
      </c>
      <c r="K10" s="4">
        <f>'[1]Tổng '!R9</f>
        <v>0</v>
      </c>
      <c r="L10" s="4">
        <f>'[1]Tổng '!N9</f>
        <v>125252.285</v>
      </c>
      <c r="M10" s="4">
        <f>'[1]Tổng '!S9</f>
        <v>950.40800000000002</v>
      </c>
      <c r="N10" s="4">
        <f>'[1]Tổng '!T9</f>
        <v>0</v>
      </c>
    </row>
    <row r="11" spans="1:15" ht="22.15" customHeight="1">
      <c r="A11" s="18">
        <v>3</v>
      </c>
      <c r="B11" s="14" t="s">
        <v>5</v>
      </c>
      <c r="C11" s="4" t="e">
        <f>#REF!</f>
        <v>#REF!</v>
      </c>
      <c r="D11" s="4">
        <f t="shared" si="1"/>
        <v>196644.30600000001</v>
      </c>
      <c r="E11" s="4">
        <f>'[1]Tổng '!D10</f>
        <v>8485.5519999999997</v>
      </c>
      <c r="F11" s="4">
        <f t="shared" si="2"/>
        <v>184345.83500000002</v>
      </c>
      <c r="G11" s="4">
        <f>'[1]Tổng '!F10</f>
        <v>35843.044999999998</v>
      </c>
      <c r="H11" s="4">
        <f>'[1]Tổng '!G10</f>
        <v>148502.79</v>
      </c>
      <c r="I11" s="26">
        <f>'[1]Tổng '!J10</f>
        <v>3812.9189999999999</v>
      </c>
      <c r="J11" s="4">
        <f>'[1]Tổng '!K10</f>
        <v>196644.30600000001</v>
      </c>
      <c r="K11" s="4">
        <f>'[1]Tổng '!R10</f>
        <v>0</v>
      </c>
      <c r="L11" s="4">
        <f>'[1]Tổng '!N10</f>
        <v>148502.79</v>
      </c>
      <c r="M11" s="4">
        <f>'[1]Tổng '!S10</f>
        <v>954.23599999999999</v>
      </c>
      <c r="N11" s="4">
        <f>'[1]Tổng '!T10</f>
        <v>0</v>
      </c>
    </row>
    <row r="12" spans="1:15" ht="22.15" customHeight="1">
      <c r="A12" s="18">
        <v>4</v>
      </c>
      <c r="B12" s="14" t="s">
        <v>6</v>
      </c>
      <c r="C12" s="4" t="e">
        <f>#REF!</f>
        <v>#REF!</v>
      </c>
      <c r="D12" s="4">
        <f t="shared" si="1"/>
        <v>134097.31</v>
      </c>
      <c r="E12" s="4">
        <f>'[1]Tổng '!D11</f>
        <v>6262.5039999999999</v>
      </c>
      <c r="F12" s="4">
        <f t="shared" si="2"/>
        <v>127746.352</v>
      </c>
      <c r="G12" s="4">
        <f>'[1]Tổng '!F11</f>
        <v>33361.671000000002</v>
      </c>
      <c r="H12" s="4">
        <f>'[1]Tổng '!G11</f>
        <v>94384.680999999997</v>
      </c>
      <c r="I12" s="26">
        <f>'[1]Tổng '!J11</f>
        <v>88.453999999999994</v>
      </c>
      <c r="J12" s="4">
        <f>'[1]Tổng '!K11</f>
        <v>134096.92600000001</v>
      </c>
      <c r="K12" s="4">
        <f>'[1]Tổng '!R11</f>
        <v>0</v>
      </c>
      <c r="L12" s="4">
        <f>'[1]Tổng '!N11</f>
        <v>94384.680999999997</v>
      </c>
      <c r="M12" s="4">
        <f>'[1]Tổng '!S11</f>
        <v>786.66499999999996</v>
      </c>
      <c r="N12" s="4">
        <f>'[1]Tổng '!T11</f>
        <v>0</v>
      </c>
    </row>
    <row r="13" spans="1:15" ht="22.15" customHeight="1">
      <c r="A13" s="18">
        <v>5</v>
      </c>
      <c r="B13" s="14" t="s">
        <v>7</v>
      </c>
      <c r="C13" s="4" t="e">
        <f>#REF!</f>
        <v>#REF!</v>
      </c>
      <c r="D13" s="4">
        <f t="shared" si="1"/>
        <v>96246.388000000006</v>
      </c>
      <c r="E13" s="4">
        <f>'[1]Tổng '!D12</f>
        <v>4524.46</v>
      </c>
      <c r="F13" s="4">
        <f t="shared" si="2"/>
        <v>73149.225000000006</v>
      </c>
      <c r="G13" s="4">
        <f>'[1]Tổng '!F12</f>
        <v>14899.018</v>
      </c>
      <c r="H13" s="4">
        <f>'[1]Tổng '!G12</f>
        <v>58250.207000000002</v>
      </c>
      <c r="I13" s="26">
        <f>'[1]Tổng '!J12</f>
        <v>18572.703000000001</v>
      </c>
      <c r="J13" s="4">
        <f>'[1]Tổng '!K12</f>
        <v>96246.388000000006</v>
      </c>
      <c r="K13" s="4">
        <f>'[1]Tổng '!R12</f>
        <v>0</v>
      </c>
      <c r="L13" s="4">
        <f>'[1]Tổng '!N12</f>
        <v>58250.207000000002</v>
      </c>
      <c r="M13" s="4">
        <f>'[1]Tổng '!S12</f>
        <v>517.23900000000003</v>
      </c>
      <c r="N13" s="4">
        <f>'[1]Tổng '!T12</f>
        <v>11923.982</v>
      </c>
    </row>
    <row r="14" spans="1:15" ht="22.15" customHeight="1">
      <c r="A14" s="18">
        <v>6</v>
      </c>
      <c r="B14" s="14" t="s">
        <v>8</v>
      </c>
      <c r="C14" s="4" t="e">
        <f>#REF!</f>
        <v>#REF!</v>
      </c>
      <c r="D14" s="4">
        <f t="shared" si="1"/>
        <v>140699.10999999999</v>
      </c>
      <c r="E14" s="4">
        <f>'[1]Tổng '!D13</f>
        <v>8533.9959999999992</v>
      </c>
      <c r="F14" s="4">
        <f t="shared" si="2"/>
        <v>128841.65399999999</v>
      </c>
      <c r="G14" s="4">
        <f>'[1]Tổng '!F13</f>
        <v>25823.682000000001</v>
      </c>
      <c r="H14" s="4">
        <f>'[1]Tổng '!G13</f>
        <v>103017.97199999999</v>
      </c>
      <c r="I14" s="26">
        <f>'[1]Tổng '!J13</f>
        <v>3323.46</v>
      </c>
      <c r="J14" s="4">
        <f>'[1]Tổng '!K13</f>
        <v>140699.10999999999</v>
      </c>
      <c r="K14" s="4">
        <f>'[1]Tổng '!R13</f>
        <v>0</v>
      </c>
      <c r="L14" s="4">
        <f>'[1]Tổng '!N13</f>
        <v>103017.97199999999</v>
      </c>
      <c r="M14" s="4">
        <f>'[1]Tổng '!S13</f>
        <v>746.74699999999996</v>
      </c>
      <c r="N14" s="4">
        <f>'[1]Tổng '!T13</f>
        <v>0</v>
      </c>
    </row>
    <row r="15" spans="1:15" ht="22.15" customHeight="1">
      <c r="A15" s="18">
        <v>7</v>
      </c>
      <c r="B15" s="14" t="s">
        <v>9</v>
      </c>
      <c r="C15" s="4" t="e">
        <f>#REF!</f>
        <v>#REF!</v>
      </c>
      <c r="D15" s="4">
        <f t="shared" si="1"/>
        <v>88286.51400000001</v>
      </c>
      <c r="E15" s="4">
        <f>'[1]Tổng '!D14</f>
        <v>5091.5519999999997</v>
      </c>
      <c r="F15" s="4">
        <f t="shared" si="2"/>
        <v>79767.741000000009</v>
      </c>
      <c r="G15" s="4">
        <f>'[1]Tổng '!F14</f>
        <v>20457</v>
      </c>
      <c r="H15" s="4">
        <f>'[1]Tổng '!G14</f>
        <v>59310.741000000002</v>
      </c>
      <c r="I15" s="26">
        <f>'[1]Tổng '!J14</f>
        <v>3427.221</v>
      </c>
      <c r="J15" s="4">
        <f>'[1]Tổng '!K14</f>
        <v>88287.513999999996</v>
      </c>
      <c r="K15" s="4">
        <f>'[1]Tổng '!R14</f>
        <v>0</v>
      </c>
      <c r="L15" s="4">
        <f>'[1]Tổng '!N14</f>
        <v>59310.741000000002</v>
      </c>
      <c r="M15" s="4">
        <f>'[1]Tổng '!S14</f>
        <v>574.13699999999994</v>
      </c>
      <c r="N15" s="4">
        <f>'[1]Tổng '!T14</f>
        <v>0</v>
      </c>
    </row>
    <row r="16" spans="1:15" ht="22.15" customHeight="1">
      <c r="A16" s="18">
        <v>8</v>
      </c>
      <c r="B16" s="14" t="s">
        <v>10</v>
      </c>
      <c r="C16" s="4" t="e">
        <f>#REF!</f>
        <v>#REF!</v>
      </c>
      <c r="D16" s="4">
        <f t="shared" si="1"/>
        <v>182952.766</v>
      </c>
      <c r="E16" s="4">
        <f>'[1]Tổng '!D15</f>
        <v>10764.008</v>
      </c>
      <c r="F16" s="4">
        <f t="shared" si="2"/>
        <v>167619.372</v>
      </c>
      <c r="G16" s="4">
        <f>'[1]Tổng '!F15</f>
        <v>23095.536</v>
      </c>
      <c r="H16" s="4">
        <f>'[1]Tổng '!G15</f>
        <v>144523.83600000001</v>
      </c>
      <c r="I16" s="26">
        <f>'[1]Tổng '!J15</f>
        <v>4569.3860000000004</v>
      </c>
      <c r="J16" s="4">
        <f>'[1]Tổng '!K15</f>
        <v>182952.766</v>
      </c>
      <c r="K16" s="4">
        <f>'[1]Tổng '!R15</f>
        <v>0</v>
      </c>
      <c r="L16" s="4">
        <f>'[1]Tổng '!N15</f>
        <v>138869.83600000001</v>
      </c>
      <c r="M16" s="4">
        <f>'[1]Tổng '!S15</f>
        <v>755.51499999999999</v>
      </c>
      <c r="N16" s="4">
        <f>'[1]Tổng '!T15</f>
        <v>20.609000000000002</v>
      </c>
    </row>
    <row r="17" spans="1:14" ht="22.15" customHeight="1">
      <c r="A17" s="18">
        <v>9</v>
      </c>
      <c r="B17" s="14" t="s">
        <v>11</v>
      </c>
      <c r="C17" s="4" t="e">
        <f>#REF!</f>
        <v>#REF!</v>
      </c>
      <c r="D17" s="4">
        <f t="shared" si="1"/>
        <v>107914.5</v>
      </c>
      <c r="E17" s="4">
        <f>'[1]Tổng '!D16</f>
        <v>891</v>
      </c>
      <c r="F17" s="4">
        <f t="shared" si="2"/>
        <v>107023.5</v>
      </c>
      <c r="G17" s="4">
        <f>'[1]Tổng '!F16</f>
        <v>22609</v>
      </c>
      <c r="H17" s="4">
        <f>'[1]Tổng '!G16</f>
        <v>84414.5</v>
      </c>
      <c r="I17" s="26">
        <f>'[1]Tổng '!J16</f>
        <v>0</v>
      </c>
      <c r="J17" s="4">
        <f>'[1]Tổng '!K16</f>
        <v>107914.5</v>
      </c>
      <c r="K17" s="4">
        <f>'[1]Tổng '!R16</f>
        <v>0</v>
      </c>
      <c r="L17" s="4">
        <f>'[1]Tổng '!N16</f>
        <v>70493.5</v>
      </c>
      <c r="M17" s="4">
        <f>'[1]Tổng '!S16</f>
        <v>507</v>
      </c>
      <c r="N17" s="4">
        <f>'[1]Tổng '!T16</f>
        <v>0</v>
      </c>
    </row>
    <row r="18" spans="1:14" ht="22.15" customHeight="1">
      <c r="A18" s="18">
        <v>10</v>
      </c>
      <c r="B18" s="14" t="s">
        <v>12</v>
      </c>
      <c r="C18" s="4" t="e">
        <f>#REF!</f>
        <v>#REF!</v>
      </c>
      <c r="D18" s="4">
        <f t="shared" si="1"/>
        <v>59716.3</v>
      </c>
      <c r="E18" s="4">
        <f>'[1]Tổng '!D17</f>
        <v>272</v>
      </c>
      <c r="F18" s="4">
        <f t="shared" si="2"/>
        <v>59444.3</v>
      </c>
      <c r="G18" s="4">
        <f>'[1]Tổng '!F17</f>
        <v>14332</v>
      </c>
      <c r="H18" s="4">
        <f>'[1]Tổng '!G17</f>
        <v>45112.3</v>
      </c>
      <c r="I18" s="26">
        <f>'[1]Tổng '!J17</f>
        <v>0</v>
      </c>
      <c r="J18" s="4">
        <f>'[1]Tổng '!K17</f>
        <v>59716.3</v>
      </c>
      <c r="K18" s="4">
        <f>'[1]Tổng '!R17</f>
        <v>0</v>
      </c>
      <c r="L18" s="4">
        <f>'[1]Tổng '!N17</f>
        <v>36303.300000000003</v>
      </c>
      <c r="M18" s="4">
        <f>'[1]Tổng '!S17</f>
        <v>320</v>
      </c>
      <c r="N18" s="4">
        <f>'[1]Tổng '!T17</f>
        <v>0</v>
      </c>
    </row>
    <row r="19" spans="1:14" ht="22.15" customHeight="1">
      <c r="A19" s="18">
        <v>11</v>
      </c>
      <c r="B19" s="14" t="s">
        <v>13</v>
      </c>
      <c r="C19" s="4" t="e">
        <f>#REF!</f>
        <v>#REF!</v>
      </c>
      <c r="D19" s="4">
        <f t="shared" si="1"/>
        <v>82372.800000000003</v>
      </c>
      <c r="E19" s="4">
        <f>'[1]Tổng '!D18</f>
        <v>737</v>
      </c>
      <c r="F19" s="4">
        <f t="shared" si="2"/>
        <v>81635.8</v>
      </c>
      <c r="G19" s="4">
        <f>'[1]Tổng '!F18</f>
        <v>16481</v>
      </c>
      <c r="H19" s="4">
        <f>'[1]Tổng '!G18</f>
        <v>65154.8</v>
      </c>
      <c r="I19" s="26">
        <f>'[1]Tổng '!J18</f>
        <v>0</v>
      </c>
      <c r="J19" s="4">
        <f>'[1]Tổng '!K18</f>
        <v>82372.800000000003</v>
      </c>
      <c r="K19" s="4">
        <f>'[1]Tổng '!R18</f>
        <v>0</v>
      </c>
      <c r="L19" s="4">
        <f>'[1]Tổng '!N18</f>
        <v>54629.8</v>
      </c>
      <c r="M19" s="4">
        <f>'[1]Tổng '!S18</f>
        <v>379</v>
      </c>
      <c r="N19" s="4">
        <f>'[1]Tổng '!T18</f>
        <v>0</v>
      </c>
    </row>
    <row r="20" spans="1:14" ht="22.15" customHeight="1">
      <c r="A20" s="18">
        <v>12</v>
      </c>
      <c r="B20" s="14" t="s">
        <v>14</v>
      </c>
      <c r="C20" s="4" t="e">
        <f>#REF!</f>
        <v>#REF!</v>
      </c>
      <c r="D20" s="4">
        <f t="shared" si="1"/>
        <v>78203</v>
      </c>
      <c r="E20" s="4">
        <f>'[1]Tổng '!D19</f>
        <v>1588</v>
      </c>
      <c r="F20" s="4">
        <f t="shared" si="2"/>
        <v>76615</v>
      </c>
      <c r="G20" s="4">
        <f>'[1]Tổng '!F19</f>
        <v>14700</v>
      </c>
      <c r="H20" s="4">
        <f>'[1]Tổng '!G19</f>
        <v>61915</v>
      </c>
      <c r="I20" s="26">
        <f>'[1]Tổng '!J19</f>
        <v>0</v>
      </c>
      <c r="J20" s="4">
        <f>'[1]Tổng '!K19</f>
        <v>78203</v>
      </c>
      <c r="K20" s="4">
        <f>'[1]Tổng '!R19</f>
        <v>0</v>
      </c>
      <c r="L20" s="4">
        <f>'[1]Tổng '!N19</f>
        <v>52223</v>
      </c>
      <c r="M20" s="4">
        <f>'[1]Tổng '!S19</f>
        <v>363</v>
      </c>
      <c r="N20" s="4">
        <f>'[1]Tổng '!T19</f>
        <v>0</v>
      </c>
    </row>
    <row r="21" spans="1:14" ht="22.15" customHeight="1">
      <c r="A21" s="18">
        <v>13</v>
      </c>
      <c r="B21" s="14" t="s">
        <v>15</v>
      </c>
      <c r="C21" s="4" t="e">
        <f>#REF!</f>
        <v>#REF!</v>
      </c>
      <c r="D21" s="4">
        <f t="shared" si="1"/>
        <v>85116.800000000003</v>
      </c>
      <c r="E21" s="4">
        <f>'[1]Tổng '!D20</f>
        <v>658</v>
      </c>
      <c r="F21" s="4">
        <f t="shared" si="2"/>
        <v>84458.8</v>
      </c>
      <c r="G21" s="4">
        <f>'[1]Tổng '!F20</f>
        <v>17233</v>
      </c>
      <c r="H21" s="4">
        <f>'[1]Tổng '!G20</f>
        <v>67225.8</v>
      </c>
      <c r="I21" s="26">
        <f>'[1]Tổng '!J20</f>
        <v>0</v>
      </c>
      <c r="J21" s="4">
        <f>'[1]Tổng '!K20</f>
        <v>85116.800000000003</v>
      </c>
      <c r="K21" s="4">
        <f>'[1]Tổng '!R20</f>
        <v>0</v>
      </c>
      <c r="L21" s="4">
        <f>'[1]Tổng '!N20</f>
        <v>56294.8</v>
      </c>
      <c r="M21" s="4">
        <f>'[1]Tổng '!S20</f>
        <v>397</v>
      </c>
      <c r="N21" s="4">
        <f>'[1]Tổng '!T20</f>
        <v>0</v>
      </c>
    </row>
    <row r="22" spans="1:14" ht="22.15" customHeight="1">
      <c r="A22" s="18">
        <v>14</v>
      </c>
      <c r="B22" s="14" t="s">
        <v>16</v>
      </c>
      <c r="C22" s="4" t="e">
        <f>#REF!</f>
        <v>#REF!</v>
      </c>
      <c r="D22" s="4">
        <f t="shared" si="1"/>
        <v>83414.8</v>
      </c>
      <c r="E22" s="4">
        <f>'[1]Tổng '!D21</f>
        <v>1056</v>
      </c>
      <c r="F22" s="4">
        <f t="shared" si="2"/>
        <v>82358.8</v>
      </c>
      <c r="G22" s="4">
        <f>'[1]Tổng '!F21</f>
        <v>15790</v>
      </c>
      <c r="H22" s="4">
        <f>'[1]Tổng '!G21</f>
        <v>66568.800000000003</v>
      </c>
      <c r="I22" s="26">
        <f>'[1]Tổng '!J21</f>
        <v>0</v>
      </c>
      <c r="J22" s="4">
        <f>'[1]Tổng '!K21</f>
        <v>83414.8</v>
      </c>
      <c r="K22" s="4">
        <f>'[1]Tổng '!R21</f>
        <v>0</v>
      </c>
      <c r="L22" s="4">
        <f>'[1]Tổng '!N21</f>
        <v>54942.8</v>
      </c>
      <c r="M22" s="4">
        <f>'[1]Tổng '!S21</f>
        <v>388</v>
      </c>
      <c r="N22" s="4">
        <f>'[1]Tổng '!T21</f>
        <v>0</v>
      </c>
    </row>
    <row r="23" spans="1:14" ht="22.15" customHeight="1">
      <c r="A23" s="18">
        <v>15</v>
      </c>
      <c r="B23" s="14" t="s">
        <v>17</v>
      </c>
      <c r="C23" s="4" t="e">
        <f>#REF!</f>
        <v>#REF!</v>
      </c>
      <c r="D23" s="4">
        <f t="shared" si="1"/>
        <v>57198.8</v>
      </c>
      <c r="E23" s="4">
        <f>'[1]Tổng '!D22</f>
        <v>1004</v>
      </c>
      <c r="F23" s="4">
        <f t="shared" si="2"/>
        <v>56194.8</v>
      </c>
      <c r="G23" s="4">
        <f>'[1]Tổng '!F22</f>
        <v>11987</v>
      </c>
      <c r="H23" s="4">
        <f>'[1]Tổng '!G22</f>
        <v>44207.8</v>
      </c>
      <c r="I23" s="26">
        <f>'[1]Tổng '!J22</f>
        <v>0</v>
      </c>
      <c r="J23" s="4">
        <f>'[1]Tổng '!K22</f>
        <v>57198.8</v>
      </c>
      <c r="K23" s="4">
        <f>'[1]Tổng '!R22</f>
        <v>0</v>
      </c>
      <c r="L23" s="4">
        <f>'[1]Tổng '!N22</f>
        <v>37198.800000000003</v>
      </c>
      <c r="M23" s="4">
        <f>'[1]Tổng '!S22</f>
        <v>274</v>
      </c>
      <c r="N23" s="4">
        <f>'[1]Tổng '!T22</f>
        <v>0</v>
      </c>
    </row>
    <row r="24" spans="1:14" ht="22.15" customHeight="1">
      <c r="A24" s="18">
        <v>16</v>
      </c>
      <c r="B24" s="14" t="s">
        <v>57</v>
      </c>
      <c r="C24" s="4" t="e">
        <f>#REF!</f>
        <v>#REF!</v>
      </c>
      <c r="D24" s="4">
        <f t="shared" si="1"/>
        <v>75685.3</v>
      </c>
      <c r="E24" s="4">
        <f>'[1]Tổng '!D23</f>
        <v>1937</v>
      </c>
      <c r="F24" s="4">
        <f t="shared" si="2"/>
        <v>73748.3</v>
      </c>
      <c r="G24" s="4">
        <f>'[1]Tổng '!F23</f>
        <v>15708</v>
      </c>
      <c r="H24" s="4">
        <f>'[1]Tổng '!G23</f>
        <v>58040.3</v>
      </c>
      <c r="I24" s="26">
        <f>'[1]Tổng '!J23</f>
        <v>0</v>
      </c>
      <c r="J24" s="4">
        <f>'[1]Tổng '!K23</f>
        <v>75686.3</v>
      </c>
      <c r="K24" s="4">
        <f>'[1]Tổng '!R23</f>
        <v>0</v>
      </c>
      <c r="L24" s="4">
        <f>'[1]Tổng '!N23</f>
        <v>51869.3</v>
      </c>
      <c r="M24" s="4">
        <f>'[1]Tổng '!S23</f>
        <v>322</v>
      </c>
      <c r="N24" s="4">
        <f>'[1]Tổng '!T23</f>
        <v>0</v>
      </c>
    </row>
    <row r="25" spans="1:14" ht="22.15" customHeight="1">
      <c r="A25" s="18">
        <v>17</v>
      </c>
      <c r="B25" s="14" t="s">
        <v>18</v>
      </c>
      <c r="C25" s="4" t="e">
        <f>#REF!</f>
        <v>#REF!</v>
      </c>
      <c r="D25" s="4">
        <f t="shared" si="1"/>
        <v>79227.600000000006</v>
      </c>
      <c r="E25" s="4">
        <f>'[1]Tổng '!D24</f>
        <v>1250</v>
      </c>
      <c r="F25" s="4">
        <f t="shared" si="2"/>
        <v>77977.600000000006</v>
      </c>
      <c r="G25" s="4">
        <f>'[1]Tổng '!F24</f>
        <v>14072</v>
      </c>
      <c r="H25" s="4">
        <f>'[1]Tổng '!G24</f>
        <v>63905.599999999999</v>
      </c>
      <c r="I25" s="26">
        <f>'[1]Tổng '!J24</f>
        <v>0</v>
      </c>
      <c r="J25" s="4">
        <f>'[1]Tổng '!K24</f>
        <v>79227.600000000006</v>
      </c>
      <c r="K25" s="4">
        <f>'[1]Tổng '!R24</f>
        <v>0</v>
      </c>
      <c r="L25" s="4">
        <f>'[1]Tổng '!N24</f>
        <v>55108.6</v>
      </c>
      <c r="M25" s="4">
        <f>'[1]Tổng '!S24</f>
        <v>335</v>
      </c>
      <c r="N25" s="4">
        <f>'[1]Tổng '!T24</f>
        <v>0</v>
      </c>
    </row>
    <row r="26" spans="1:14" ht="22.15" customHeight="1">
      <c r="A26" s="18">
        <v>18</v>
      </c>
      <c r="B26" s="14" t="s">
        <v>19</v>
      </c>
      <c r="C26" s="4" t="e">
        <f>#REF!</f>
        <v>#REF!</v>
      </c>
      <c r="D26" s="4">
        <f t="shared" si="1"/>
        <v>143090.49100000001</v>
      </c>
      <c r="E26" s="4">
        <f>'[1]Tổng '!D25</f>
        <v>3443.76</v>
      </c>
      <c r="F26" s="4">
        <f t="shared" si="2"/>
        <v>135887.70000000001</v>
      </c>
      <c r="G26" s="4">
        <f>'[1]Tổng '!F25</f>
        <v>29221.759999999998</v>
      </c>
      <c r="H26" s="4">
        <f>'[1]Tổng '!G25</f>
        <v>106665.94</v>
      </c>
      <c r="I26" s="26">
        <f>'[1]Tổng '!J25</f>
        <v>3759.0309999999999</v>
      </c>
      <c r="J26" s="4">
        <f>'[1]Tổng '!K25</f>
        <v>143090.49100000001</v>
      </c>
      <c r="K26" s="4">
        <f>'[1]Tổng '!R25</f>
        <v>0</v>
      </c>
      <c r="L26" s="4">
        <f>'[1]Tổng '!N25</f>
        <v>106665.94</v>
      </c>
      <c r="M26" s="4">
        <f>'[1]Tổng '!S25</f>
        <v>718.58199999999999</v>
      </c>
      <c r="N26" s="4">
        <f>'[1]Tổng '!T25</f>
        <v>3759.0309999999999</v>
      </c>
    </row>
    <row r="27" spans="1:14" ht="22.15" customHeight="1">
      <c r="A27" s="18">
        <v>19</v>
      </c>
      <c r="B27" s="14" t="s">
        <v>20</v>
      </c>
      <c r="C27" s="4" t="e">
        <f>#REF!</f>
        <v>#REF!</v>
      </c>
      <c r="D27" s="4">
        <f t="shared" si="1"/>
        <v>149906.84900000002</v>
      </c>
      <c r="E27" s="4">
        <f>'[1]Tổng '!D26</f>
        <v>4075.12</v>
      </c>
      <c r="F27" s="4">
        <f t="shared" si="2"/>
        <v>142191.90600000002</v>
      </c>
      <c r="G27" s="4">
        <f>'[1]Tổng '!F26</f>
        <v>31189.966</v>
      </c>
      <c r="H27" s="4">
        <f>'[1]Tổng '!G26</f>
        <v>111001.94</v>
      </c>
      <c r="I27" s="26">
        <f>'[1]Tổng '!J26</f>
        <v>3639.8229999999999</v>
      </c>
      <c r="J27" s="4">
        <f>'[1]Tổng '!K26</f>
        <v>149906.84899999999</v>
      </c>
      <c r="K27" s="4">
        <f>'[1]Tổng '!R26</f>
        <v>0</v>
      </c>
      <c r="L27" s="4">
        <f>'[1]Tổng '!N26</f>
        <v>111001.94</v>
      </c>
      <c r="M27" s="4">
        <f>'[1]Tổng '!S26</f>
        <v>767.32</v>
      </c>
      <c r="N27" s="4">
        <f>'[1]Tổng '!T26</f>
        <v>3639.8229999999999</v>
      </c>
    </row>
    <row r="28" spans="1:14" ht="22.15" customHeight="1">
      <c r="A28" s="18">
        <v>20</v>
      </c>
      <c r="B28" s="14" t="s">
        <v>21</v>
      </c>
      <c r="C28" s="4" t="e">
        <f>#REF!</f>
        <v>#REF!</v>
      </c>
      <c r="D28" s="4">
        <f t="shared" si="1"/>
        <v>118637.55399999999</v>
      </c>
      <c r="E28" s="4">
        <f>'[1]Tổng '!D27</f>
        <v>1487.36</v>
      </c>
      <c r="F28" s="4">
        <f t="shared" si="2"/>
        <v>116355.658</v>
      </c>
      <c r="G28" s="4">
        <f>'[1]Tổng '!F27</f>
        <v>32329.178</v>
      </c>
      <c r="H28" s="4">
        <f>'[1]Tổng '!G27</f>
        <v>84026.48</v>
      </c>
      <c r="I28" s="26">
        <f>'[1]Tổng '!J27</f>
        <v>794.53599999999994</v>
      </c>
      <c r="J28" s="4">
        <f>'[1]Tổng '!K27</f>
        <v>118639.11</v>
      </c>
      <c r="K28" s="4">
        <f>'[1]Tổng '!R27</f>
        <v>0</v>
      </c>
      <c r="L28" s="4">
        <f>'[1]Tổng '!N27</f>
        <v>84026.48</v>
      </c>
      <c r="M28" s="4">
        <f>'[1]Tổng '!S27</f>
        <v>682.64200000000005</v>
      </c>
      <c r="N28" s="4">
        <f>'[1]Tổng '!T27</f>
        <v>795.09199999999998</v>
      </c>
    </row>
    <row r="29" spans="1:14" ht="22.15" customHeight="1">
      <c r="A29" s="18">
        <v>21</v>
      </c>
      <c r="B29" s="14" t="s">
        <v>22</v>
      </c>
      <c r="C29" s="4" t="e">
        <f>#REF!</f>
        <v>#REF!</v>
      </c>
      <c r="D29" s="4">
        <f t="shared" si="1"/>
        <v>112392.74499999998</v>
      </c>
      <c r="E29" s="4">
        <f>'[1]Tổng '!D28</f>
        <v>1395.68</v>
      </c>
      <c r="F29" s="4">
        <f t="shared" si="2"/>
        <v>109443.95999999999</v>
      </c>
      <c r="G29" s="4">
        <f>'[1]Tổng '!F28</f>
        <v>28615.65</v>
      </c>
      <c r="H29" s="4">
        <f>'[1]Tổng '!G28</f>
        <v>80828.31</v>
      </c>
      <c r="I29" s="26">
        <f>'[1]Tổng '!J28</f>
        <v>1553.105</v>
      </c>
      <c r="J29" s="4">
        <f>'[1]Tổng '!K28</f>
        <v>112392.745</v>
      </c>
      <c r="K29" s="4">
        <f>'[1]Tổng '!R28</f>
        <v>0</v>
      </c>
      <c r="L29" s="4">
        <f>'[1]Tổng '!N28</f>
        <v>80828.31</v>
      </c>
      <c r="M29" s="4">
        <f>'[1]Tổng '!S28</f>
        <v>622.20399999999995</v>
      </c>
      <c r="N29" s="4">
        <f>'[1]Tổng '!T28</f>
        <v>1553.105</v>
      </c>
    </row>
    <row r="30" spans="1:14" ht="24" customHeight="1">
      <c r="A30" s="18">
        <v>22</v>
      </c>
      <c r="B30" s="14" t="s">
        <v>23</v>
      </c>
      <c r="C30" s="4" t="e">
        <f>#REF!</f>
        <v>#REF!</v>
      </c>
      <c r="D30" s="4">
        <f t="shared" si="1"/>
        <v>87926.876999999993</v>
      </c>
      <c r="E30" s="4">
        <f>'[1]Tổng '!D29</f>
        <v>619.28</v>
      </c>
      <c r="F30" s="4">
        <f t="shared" si="2"/>
        <v>86932.398000000001</v>
      </c>
      <c r="G30" s="4">
        <f>'[1]Tổng '!F29</f>
        <v>22555.383000000002</v>
      </c>
      <c r="H30" s="4">
        <f>'[1]Tổng '!G29</f>
        <v>64377.014999999999</v>
      </c>
      <c r="I30" s="26">
        <f>'[1]Tổng '!J29</f>
        <v>375.19900000000001</v>
      </c>
      <c r="J30" s="4">
        <f>'[1]Tổng '!K29</f>
        <v>87926.876999999993</v>
      </c>
      <c r="K30" s="4">
        <f>'[1]Tổng '!R29</f>
        <v>0</v>
      </c>
      <c r="L30" s="4">
        <f>'[1]Tổng '!N29</f>
        <v>64377.014999999999</v>
      </c>
      <c r="M30" s="4">
        <f>'[1]Tổng '!S29</f>
        <v>463.97500000000002</v>
      </c>
      <c r="N30" s="4">
        <f>'[1]Tổng '!T29</f>
        <v>375.19900000000001</v>
      </c>
    </row>
    <row r="31" spans="1:14" ht="22.15" customHeight="1">
      <c r="A31" s="18">
        <v>23</v>
      </c>
      <c r="B31" s="14" t="s">
        <v>24</v>
      </c>
      <c r="C31" s="4" t="e">
        <f>#REF!</f>
        <v>#REF!</v>
      </c>
      <c r="D31" s="4">
        <f t="shared" si="1"/>
        <v>167994.5</v>
      </c>
      <c r="E31" s="4">
        <f>'[1]Tổng '!D30</f>
        <v>2809</v>
      </c>
      <c r="F31" s="4">
        <f t="shared" si="2"/>
        <v>165185.5</v>
      </c>
      <c r="G31" s="4">
        <f>'[1]Tổng '!F30</f>
        <v>40396</v>
      </c>
      <c r="H31" s="4">
        <f>'[1]Tổng '!G30</f>
        <v>124789.5</v>
      </c>
      <c r="I31" s="26">
        <f>'[1]Tổng '!J30</f>
        <v>0</v>
      </c>
      <c r="J31" s="4">
        <f>'[1]Tổng '!K30</f>
        <v>167994.5</v>
      </c>
      <c r="K31" s="4">
        <f>'[1]Tổng '!R30</f>
        <v>0</v>
      </c>
      <c r="L31" s="4">
        <f>'[1]Tổng '!N30</f>
        <v>124789.5</v>
      </c>
      <c r="M31" s="4">
        <f>'[1]Tổng '!S30</f>
        <v>508</v>
      </c>
      <c r="N31" s="4">
        <f>'[1]Tổng '!T30</f>
        <v>0</v>
      </c>
    </row>
    <row r="32" spans="1:14" ht="22.15" customHeight="1">
      <c r="A32" s="18">
        <v>24</v>
      </c>
      <c r="B32" s="14" t="s">
        <v>25</v>
      </c>
      <c r="C32" s="4" t="e">
        <f>#REF!</f>
        <v>#REF!</v>
      </c>
      <c r="D32" s="4">
        <f t="shared" si="1"/>
        <v>107468.22</v>
      </c>
      <c r="E32" s="4">
        <f>'[1]Tổng '!D31</f>
        <v>739</v>
      </c>
      <c r="F32" s="4">
        <f t="shared" si="2"/>
        <v>106729.22</v>
      </c>
      <c r="G32" s="4">
        <f>'[1]Tổng '!F31</f>
        <v>26384</v>
      </c>
      <c r="H32" s="4">
        <f>'[1]Tổng '!G31</f>
        <v>80345.22</v>
      </c>
      <c r="I32" s="26">
        <f>'[1]Tổng '!J31</f>
        <v>0</v>
      </c>
      <c r="J32" s="4">
        <f>'[1]Tổng '!K31</f>
        <v>107468.22</v>
      </c>
      <c r="K32" s="4">
        <f>'[1]Tổng '!R31</f>
        <v>0</v>
      </c>
      <c r="L32" s="4">
        <f>'[1]Tổng '!N31</f>
        <v>80345.22</v>
      </c>
      <c r="M32" s="4">
        <f>'[1]Tổng '!S31</f>
        <v>316</v>
      </c>
      <c r="N32" s="4">
        <f>'[1]Tổng '!T31</f>
        <v>0</v>
      </c>
    </row>
    <row r="33" spans="1:14" ht="22.15" customHeight="1">
      <c r="A33" s="18">
        <v>25</v>
      </c>
      <c r="B33" s="14" t="s">
        <v>26</v>
      </c>
      <c r="C33" s="4" t="e">
        <f>#REF!</f>
        <v>#REF!</v>
      </c>
      <c r="D33" s="4">
        <f t="shared" si="1"/>
        <v>146665.35999999999</v>
      </c>
      <c r="E33" s="4">
        <f>'[1]Tổng '!D32</f>
        <v>1514</v>
      </c>
      <c r="F33" s="4">
        <f t="shared" si="2"/>
        <v>145151.35999999999</v>
      </c>
      <c r="G33" s="4">
        <f>'[1]Tổng '!F32</f>
        <v>34009</v>
      </c>
      <c r="H33" s="4">
        <f>'[1]Tổng '!G32</f>
        <v>111142.36</v>
      </c>
      <c r="I33" s="26">
        <f>'[1]Tổng '!J32</f>
        <v>0</v>
      </c>
      <c r="J33" s="4">
        <f>'[1]Tổng '!K32</f>
        <v>146665.35999999999</v>
      </c>
      <c r="K33" s="4">
        <f>'[1]Tổng '!R32</f>
        <v>0</v>
      </c>
      <c r="L33" s="4">
        <f>'[1]Tổng '!N32</f>
        <v>111142.36</v>
      </c>
      <c r="M33" s="4">
        <f>'[1]Tổng '!S32</f>
        <v>419</v>
      </c>
      <c r="N33" s="4">
        <f>'[1]Tổng '!T32</f>
        <v>0</v>
      </c>
    </row>
    <row r="34" spans="1:14" ht="22.15" customHeight="1">
      <c r="A34" s="18">
        <v>26</v>
      </c>
      <c r="B34" s="14" t="s">
        <v>27</v>
      </c>
      <c r="C34" s="4" t="e">
        <f>#REF!</f>
        <v>#REF!</v>
      </c>
      <c r="D34" s="4">
        <f t="shared" si="1"/>
        <v>160098.29999999999</v>
      </c>
      <c r="E34" s="4">
        <f>'[1]Tổng '!D33</f>
        <v>1983</v>
      </c>
      <c r="F34" s="4">
        <f t="shared" si="2"/>
        <v>158115.29999999999</v>
      </c>
      <c r="G34" s="4">
        <f>'[1]Tổng '!F33</f>
        <v>40835</v>
      </c>
      <c r="H34" s="4">
        <f>'[1]Tổng '!G33</f>
        <v>117280.3</v>
      </c>
      <c r="I34" s="26">
        <f>'[1]Tổng '!J33</f>
        <v>0</v>
      </c>
      <c r="J34" s="4">
        <f>'[1]Tổng '!K33</f>
        <v>160098.29999999999</v>
      </c>
      <c r="K34" s="4">
        <f>'[1]Tổng '!R33</f>
        <v>0</v>
      </c>
      <c r="L34" s="4">
        <f>'[1]Tổng '!N33</f>
        <v>117280.3</v>
      </c>
      <c r="M34" s="4">
        <f>'[1]Tổng '!S33</f>
        <v>516</v>
      </c>
      <c r="N34" s="4">
        <f>'[1]Tổng '!T33</f>
        <v>0</v>
      </c>
    </row>
    <row r="35" spans="1:14" ht="22.15" customHeight="1">
      <c r="A35" s="18">
        <v>27</v>
      </c>
      <c r="B35" s="14" t="s">
        <v>28</v>
      </c>
      <c r="C35" s="4" t="e">
        <f>#REF!</f>
        <v>#REF!</v>
      </c>
      <c r="D35" s="4">
        <f t="shared" si="1"/>
        <v>96513.919999999998</v>
      </c>
      <c r="E35" s="4">
        <f>'[1]Tổng '!D34</f>
        <v>671</v>
      </c>
      <c r="F35" s="4">
        <f t="shared" si="2"/>
        <v>95842.92</v>
      </c>
      <c r="G35" s="4">
        <f>'[1]Tổng '!F34</f>
        <v>25054</v>
      </c>
      <c r="H35" s="4">
        <f>'[1]Tổng '!G34</f>
        <v>70788.92</v>
      </c>
      <c r="I35" s="26">
        <f>'[1]Tổng '!J34</f>
        <v>0</v>
      </c>
      <c r="J35" s="4">
        <f>'[1]Tổng '!K34</f>
        <v>96513.919999999998</v>
      </c>
      <c r="K35" s="4">
        <f>'[1]Tổng '!R34</f>
        <v>0</v>
      </c>
      <c r="L35" s="4">
        <f>'[1]Tổng '!N34</f>
        <v>70788.92</v>
      </c>
      <c r="M35" s="4">
        <f>'[1]Tổng '!S34</f>
        <v>311</v>
      </c>
      <c r="N35" s="4">
        <f>'[1]Tổng '!T34</f>
        <v>0</v>
      </c>
    </row>
    <row r="36" spans="1:14" ht="22.15" customHeight="1">
      <c r="A36" s="18">
        <v>28</v>
      </c>
      <c r="B36" s="14" t="s">
        <v>29</v>
      </c>
      <c r="C36" s="4" t="e">
        <f>#REF!</f>
        <v>#REF!</v>
      </c>
      <c r="D36" s="4">
        <f t="shared" si="1"/>
        <v>139096.51799999998</v>
      </c>
      <c r="E36" s="4">
        <f>'[1]Tổng '!D35</f>
        <v>1161.5</v>
      </c>
      <c r="F36" s="4">
        <f t="shared" si="2"/>
        <v>137935.01799999998</v>
      </c>
      <c r="G36" s="4">
        <f>'[1]Tổng '!F35</f>
        <v>28790</v>
      </c>
      <c r="H36" s="4">
        <f>'[1]Tổng '!G35</f>
        <v>109145.018</v>
      </c>
      <c r="I36" s="26">
        <f>'[1]Tổng '!J35</f>
        <v>0</v>
      </c>
      <c r="J36" s="4">
        <f>'[1]Tổng '!K35</f>
        <v>139096.01800000001</v>
      </c>
      <c r="K36" s="4">
        <f>'[1]Tổng '!R35</f>
        <v>0</v>
      </c>
      <c r="L36" s="4">
        <f>'[1]Tổng '!N35</f>
        <v>109145.018</v>
      </c>
      <c r="M36" s="4">
        <f>'[1]Tổng '!S35</f>
        <v>587</v>
      </c>
      <c r="N36" s="4">
        <f>'[1]Tổng '!T35</f>
        <v>0</v>
      </c>
    </row>
    <row r="37" spans="1:14" ht="22.15" customHeight="1">
      <c r="A37" s="18">
        <v>29</v>
      </c>
      <c r="B37" s="14" t="s">
        <v>30</v>
      </c>
      <c r="C37" s="4" t="e">
        <f>#REF!</f>
        <v>#REF!</v>
      </c>
      <c r="D37" s="4">
        <f t="shared" si="1"/>
        <v>65475.258999999998</v>
      </c>
      <c r="E37" s="4">
        <f>'[1]Tổng '!D36</f>
        <v>321</v>
      </c>
      <c r="F37" s="4">
        <f t="shared" si="2"/>
        <v>65154.258999999998</v>
      </c>
      <c r="G37" s="4">
        <f>'[1]Tổng '!F36</f>
        <v>14544.5</v>
      </c>
      <c r="H37" s="4">
        <f>'[1]Tổng '!G36</f>
        <v>50609.758999999998</v>
      </c>
      <c r="I37" s="26">
        <f>'[1]Tổng '!J36</f>
        <v>0</v>
      </c>
      <c r="J37" s="4">
        <f>'[1]Tổng '!K36</f>
        <v>65475.258999999998</v>
      </c>
      <c r="K37" s="4">
        <f>'[1]Tổng '!R36</f>
        <v>0</v>
      </c>
      <c r="L37" s="4">
        <f>'[1]Tổng '!N36</f>
        <v>50609.758999999998</v>
      </c>
      <c r="M37" s="4">
        <f>'[1]Tổng '!S36</f>
        <v>292</v>
      </c>
      <c r="N37" s="4">
        <f>'[1]Tổng '!T36</f>
        <v>0</v>
      </c>
    </row>
    <row r="38" spans="1:14" ht="22.15" customHeight="1">
      <c r="A38" s="18">
        <v>30</v>
      </c>
      <c r="B38" s="14" t="s">
        <v>31</v>
      </c>
      <c r="C38" s="4" t="e">
        <f>#REF!</f>
        <v>#REF!</v>
      </c>
      <c r="D38" s="4">
        <f t="shared" si="1"/>
        <v>84569.985000000001</v>
      </c>
      <c r="E38" s="4">
        <f>'[1]Tổng '!D37</f>
        <v>1231.5</v>
      </c>
      <c r="F38" s="4">
        <f t="shared" si="2"/>
        <v>83338.485000000001</v>
      </c>
      <c r="G38" s="4">
        <f>'[1]Tổng '!F37</f>
        <v>19945.5</v>
      </c>
      <c r="H38" s="4">
        <f>'[1]Tổng '!G37</f>
        <v>63392.985000000001</v>
      </c>
      <c r="I38" s="26">
        <f>'[1]Tổng '!J37</f>
        <v>0</v>
      </c>
      <c r="J38" s="4">
        <f>'[1]Tổng '!K37</f>
        <v>84569.985000000001</v>
      </c>
      <c r="K38" s="4">
        <f>'[1]Tổng '!R37</f>
        <v>0</v>
      </c>
      <c r="L38" s="4">
        <f>'[1]Tổng '!N37</f>
        <v>63392.985000000001</v>
      </c>
      <c r="M38" s="4">
        <f>'[1]Tổng '!S37</f>
        <v>394</v>
      </c>
      <c r="N38" s="4">
        <f>'[1]Tổng '!T37</f>
        <v>0</v>
      </c>
    </row>
    <row r="39" spans="1:14" ht="22.15" customHeight="1">
      <c r="A39" s="18">
        <v>31</v>
      </c>
      <c r="B39" s="14" t="s">
        <v>32</v>
      </c>
      <c r="C39" s="4" t="e">
        <f>#REF!</f>
        <v>#REF!</v>
      </c>
      <c r="D39" s="4">
        <f t="shared" si="1"/>
        <v>68892.347999999998</v>
      </c>
      <c r="E39" s="4">
        <f>'[1]Tổng '!D38</f>
        <v>1040</v>
      </c>
      <c r="F39" s="4">
        <f t="shared" si="2"/>
        <v>67852.347999999998</v>
      </c>
      <c r="G39" s="4">
        <f>'[1]Tổng '!F38</f>
        <v>15329</v>
      </c>
      <c r="H39" s="4">
        <f>'[1]Tổng '!G38</f>
        <v>52523.347999999998</v>
      </c>
      <c r="I39" s="26">
        <f>'[1]Tổng '!J38</f>
        <v>0</v>
      </c>
      <c r="J39" s="4">
        <f>'[1]Tổng '!K38</f>
        <v>68892.347999999998</v>
      </c>
      <c r="K39" s="4">
        <f>'[1]Tổng '!R38</f>
        <v>0</v>
      </c>
      <c r="L39" s="4">
        <f>'[1]Tổng '!N38</f>
        <v>52523.347999999998</v>
      </c>
      <c r="M39" s="4">
        <f>'[1]Tổng '!S38</f>
        <v>322</v>
      </c>
      <c r="N39" s="4">
        <f>'[1]Tổng '!T38</f>
        <v>0</v>
      </c>
    </row>
    <row r="40" spans="1:14" ht="22.15" customHeight="1">
      <c r="A40" s="18">
        <v>32</v>
      </c>
      <c r="B40" s="14" t="s">
        <v>33</v>
      </c>
      <c r="C40" s="4" t="e">
        <f>#REF!</f>
        <v>#REF!</v>
      </c>
      <c r="D40" s="4">
        <f t="shared" si="1"/>
        <v>68531.217999999993</v>
      </c>
      <c r="E40" s="4">
        <f>'[1]Tổng '!D39</f>
        <v>635</v>
      </c>
      <c r="F40" s="4">
        <f t="shared" si="2"/>
        <v>67896.217999999993</v>
      </c>
      <c r="G40" s="4">
        <f>'[1]Tổng '!F39</f>
        <v>17758</v>
      </c>
      <c r="H40" s="4">
        <f>'[1]Tổng '!G39</f>
        <v>50138.218000000001</v>
      </c>
      <c r="I40" s="26">
        <f>'[1]Tổng '!J39</f>
        <v>0</v>
      </c>
      <c r="J40" s="4">
        <f>'[1]Tổng '!K39</f>
        <v>68531.217999999993</v>
      </c>
      <c r="K40" s="4">
        <f>'[1]Tổng '!R39</f>
        <v>0</v>
      </c>
      <c r="L40" s="4">
        <f>'[1]Tổng '!N39</f>
        <v>50138.218000000001</v>
      </c>
      <c r="M40" s="4">
        <f>'[1]Tổng '!S39</f>
        <v>361</v>
      </c>
      <c r="N40" s="4">
        <f>'[1]Tổng '!T39</f>
        <v>0</v>
      </c>
    </row>
    <row r="41" spans="1:14" ht="22.15" customHeight="1">
      <c r="A41" s="18">
        <v>33</v>
      </c>
      <c r="B41" s="14" t="s">
        <v>34</v>
      </c>
      <c r="C41" s="4" t="e">
        <f>#REF!</f>
        <v>#REF!</v>
      </c>
      <c r="D41" s="4">
        <f t="shared" si="1"/>
        <v>68215.237999999998</v>
      </c>
      <c r="E41" s="4">
        <f>'[1]Tổng '!D40</f>
        <v>447</v>
      </c>
      <c r="F41" s="4">
        <f t="shared" si="2"/>
        <v>67768.237999999998</v>
      </c>
      <c r="G41" s="4">
        <f>'[1]Tổng '!F40</f>
        <v>15281</v>
      </c>
      <c r="H41" s="4">
        <f>'[1]Tổng '!G40</f>
        <v>52487.237999999998</v>
      </c>
      <c r="I41" s="26">
        <f>'[1]Tổng '!J40</f>
        <v>0</v>
      </c>
      <c r="J41" s="4">
        <f>'[1]Tổng '!K40</f>
        <v>68215.237999999998</v>
      </c>
      <c r="K41" s="4">
        <f>'[1]Tổng '!R40</f>
        <v>0</v>
      </c>
      <c r="L41" s="4">
        <f>'[1]Tổng '!N40</f>
        <v>52487.237999999998</v>
      </c>
      <c r="M41" s="4">
        <f>'[1]Tổng '!S40</f>
        <v>309</v>
      </c>
      <c r="N41" s="4">
        <f>'[1]Tổng '!T40</f>
        <v>0</v>
      </c>
    </row>
    <row r="42" spans="1:14" ht="22.15" customHeight="1">
      <c r="A42" s="18">
        <v>34</v>
      </c>
      <c r="B42" s="14" t="s">
        <v>35</v>
      </c>
      <c r="C42" s="4" t="e">
        <f>#REF!</f>
        <v>#REF!</v>
      </c>
      <c r="D42" s="4">
        <f t="shared" si="1"/>
        <v>63196</v>
      </c>
      <c r="E42" s="4">
        <f>'[1]Tổng '!D41</f>
        <v>932</v>
      </c>
      <c r="F42" s="4">
        <f t="shared" si="2"/>
        <v>62264</v>
      </c>
      <c r="G42" s="4">
        <f>'[1]Tổng '!F41</f>
        <v>23842</v>
      </c>
      <c r="H42" s="4">
        <f>'[1]Tổng '!G41</f>
        <v>38422</v>
      </c>
      <c r="I42" s="26">
        <f>'[1]Tổng '!J41</f>
        <v>0</v>
      </c>
      <c r="J42" s="4">
        <f>'[1]Tổng '!K41</f>
        <v>63195</v>
      </c>
      <c r="K42" s="4">
        <f>'[1]Tổng '!R41</f>
        <v>0</v>
      </c>
      <c r="L42" s="4">
        <f>'[1]Tổng '!N41</f>
        <v>38422</v>
      </c>
      <c r="M42" s="4">
        <f>'[1]Tổng '!S41</f>
        <v>489</v>
      </c>
      <c r="N42" s="4">
        <f>'[1]Tổng '!T41</f>
        <v>0</v>
      </c>
    </row>
    <row r="43" spans="1:14" ht="22.15" customHeight="1">
      <c r="A43" s="18">
        <v>35</v>
      </c>
      <c r="B43" s="14" t="s">
        <v>36</v>
      </c>
      <c r="C43" s="4" t="e">
        <f>#REF!</f>
        <v>#REF!</v>
      </c>
      <c r="D43" s="4">
        <f t="shared" si="1"/>
        <v>80201</v>
      </c>
      <c r="E43" s="4">
        <f>'[1]Tổng '!D42</f>
        <v>1415</v>
      </c>
      <c r="F43" s="4">
        <f t="shared" si="2"/>
        <v>78786</v>
      </c>
      <c r="G43" s="4">
        <f>'[1]Tổng '!F42</f>
        <v>23051</v>
      </c>
      <c r="H43" s="4">
        <f>'[1]Tổng '!G42</f>
        <v>55735</v>
      </c>
      <c r="I43" s="26">
        <f>'[1]Tổng '!J42</f>
        <v>0</v>
      </c>
      <c r="J43" s="4">
        <f>'[1]Tổng '!K42</f>
        <v>80200</v>
      </c>
      <c r="K43" s="4">
        <f>'[1]Tổng '!R42</f>
        <v>0</v>
      </c>
      <c r="L43" s="4">
        <f>'[1]Tổng '!N42</f>
        <v>55735</v>
      </c>
      <c r="M43" s="4">
        <f>'[1]Tổng '!S42</f>
        <v>482</v>
      </c>
      <c r="N43" s="4">
        <f>'[1]Tổng '!T42</f>
        <v>0</v>
      </c>
    </row>
    <row r="44" spans="1:14" ht="22.15" customHeight="1">
      <c r="A44" s="18">
        <v>36</v>
      </c>
      <c r="B44" s="14" t="s">
        <v>37</v>
      </c>
      <c r="C44" s="4" t="e">
        <f>#REF!</f>
        <v>#REF!</v>
      </c>
      <c r="D44" s="4">
        <f t="shared" si="1"/>
        <v>69790</v>
      </c>
      <c r="E44" s="4">
        <f>'[1]Tổng '!D43</f>
        <v>1887</v>
      </c>
      <c r="F44" s="4">
        <f t="shared" si="2"/>
        <v>67903</v>
      </c>
      <c r="G44" s="4">
        <f>'[1]Tổng '!F43</f>
        <v>24372</v>
      </c>
      <c r="H44" s="4">
        <f>'[1]Tổng '!G43</f>
        <v>43531</v>
      </c>
      <c r="I44" s="26">
        <f>'[1]Tổng '!J43</f>
        <v>0</v>
      </c>
      <c r="J44" s="4">
        <f>'[1]Tổng '!K43</f>
        <v>69790</v>
      </c>
      <c r="K44" s="4">
        <f>'[1]Tổng '!R43</f>
        <v>0</v>
      </c>
      <c r="L44" s="4">
        <f>'[1]Tổng '!N43</f>
        <v>43531</v>
      </c>
      <c r="M44" s="4">
        <f>'[1]Tổng '!S43</f>
        <v>518</v>
      </c>
      <c r="N44" s="4">
        <f>'[1]Tổng '!T43</f>
        <v>0</v>
      </c>
    </row>
    <row r="45" spans="1:14" ht="22.15" customHeight="1">
      <c r="A45" s="18">
        <v>37</v>
      </c>
      <c r="B45" s="14" t="s">
        <v>38</v>
      </c>
      <c r="C45" s="4" t="e">
        <f>#REF!</f>
        <v>#REF!</v>
      </c>
      <c r="D45" s="4">
        <f t="shared" si="1"/>
        <v>228806</v>
      </c>
      <c r="E45" s="4">
        <f>'[1]Tổng '!D44</f>
        <v>3808</v>
      </c>
      <c r="F45" s="4">
        <f t="shared" si="2"/>
        <v>224998</v>
      </c>
      <c r="G45" s="4">
        <f>'[1]Tổng '!F44</f>
        <v>19356</v>
      </c>
      <c r="H45" s="4">
        <f>'[1]Tổng '!G44</f>
        <v>205642</v>
      </c>
      <c r="I45" s="26">
        <f>'[1]Tổng '!J44</f>
        <v>0</v>
      </c>
      <c r="J45" s="4">
        <f>'[1]Tổng '!K44</f>
        <v>228806</v>
      </c>
      <c r="K45" s="4">
        <f>'[1]Tổng '!R44</f>
        <v>0</v>
      </c>
      <c r="L45" s="4">
        <f>'[1]Tổng '!N44</f>
        <v>182333</v>
      </c>
      <c r="M45" s="4">
        <f>'[1]Tổng '!S44</f>
        <v>894</v>
      </c>
      <c r="N45" s="4">
        <f>'[1]Tổng '!T44</f>
        <v>0</v>
      </c>
    </row>
    <row r="46" spans="1:14" ht="22.15" customHeight="1">
      <c r="A46" s="18">
        <v>38</v>
      </c>
      <c r="B46" s="14" t="s">
        <v>39</v>
      </c>
      <c r="C46" s="4" t="e">
        <f>#REF!</f>
        <v>#REF!</v>
      </c>
      <c r="D46" s="4">
        <f t="shared" si="1"/>
        <v>155132</v>
      </c>
      <c r="E46" s="4">
        <f>'[1]Tổng '!D45</f>
        <v>2903</v>
      </c>
      <c r="F46" s="4">
        <f t="shared" si="2"/>
        <v>152229</v>
      </c>
      <c r="G46" s="4">
        <f>'[1]Tổng '!F45</f>
        <v>21834</v>
      </c>
      <c r="H46" s="4">
        <f>'[1]Tổng '!G45</f>
        <v>130395</v>
      </c>
      <c r="I46" s="26">
        <f>'[1]Tổng '!J45</f>
        <v>0</v>
      </c>
      <c r="J46" s="4">
        <f>'[1]Tổng '!K45</f>
        <v>155132</v>
      </c>
      <c r="K46" s="4">
        <f>'[1]Tổng '!R45</f>
        <v>0</v>
      </c>
      <c r="L46" s="4">
        <f>'[1]Tổng '!N45</f>
        <v>112591</v>
      </c>
      <c r="M46" s="4">
        <f>'[1]Tổng '!S45</f>
        <v>824</v>
      </c>
      <c r="N46" s="4">
        <f>'[1]Tổng '!T45</f>
        <v>0</v>
      </c>
    </row>
    <row r="47" spans="1:14" ht="22.15" customHeight="1">
      <c r="A47" s="18">
        <v>39</v>
      </c>
      <c r="B47" s="14" t="s">
        <v>40</v>
      </c>
      <c r="C47" s="4" t="e">
        <f>#REF!</f>
        <v>#REF!</v>
      </c>
      <c r="D47" s="4">
        <f t="shared" si="1"/>
        <v>103973</v>
      </c>
      <c r="E47" s="4">
        <f>'[1]Tổng '!D46</f>
        <v>2101</v>
      </c>
      <c r="F47" s="4">
        <f t="shared" si="2"/>
        <v>101872</v>
      </c>
      <c r="G47" s="4">
        <f>'[1]Tổng '!F46</f>
        <v>15966</v>
      </c>
      <c r="H47" s="4">
        <f>'[1]Tổng '!G46</f>
        <v>85906</v>
      </c>
      <c r="I47" s="26">
        <f>'[1]Tổng '!J46</f>
        <v>0</v>
      </c>
      <c r="J47" s="4">
        <f>'[1]Tổng '!K46</f>
        <v>103973</v>
      </c>
      <c r="K47" s="4">
        <f>'[1]Tổng '!R46</f>
        <v>0</v>
      </c>
      <c r="L47" s="4">
        <f>'[1]Tổng '!N46</f>
        <v>75225</v>
      </c>
      <c r="M47" s="4">
        <f>'[1]Tổng '!S46</f>
        <v>555</v>
      </c>
      <c r="N47" s="4">
        <f>'[1]Tổng '!T46</f>
        <v>0</v>
      </c>
    </row>
    <row r="48" spans="1:14" ht="22.15" customHeight="1">
      <c r="A48" s="18">
        <v>40</v>
      </c>
      <c r="B48" s="14" t="s">
        <v>41</v>
      </c>
      <c r="C48" s="4" t="e">
        <f>#REF!</f>
        <v>#REF!</v>
      </c>
      <c r="D48" s="4">
        <f t="shared" si="1"/>
        <v>58867</v>
      </c>
      <c r="E48" s="4">
        <f>'[1]Tổng '!D47</f>
        <v>742</v>
      </c>
      <c r="F48" s="4">
        <f t="shared" si="2"/>
        <v>58125</v>
      </c>
      <c r="G48" s="4">
        <f>'[1]Tổng '!F47</f>
        <v>14112</v>
      </c>
      <c r="H48" s="4">
        <f>'[1]Tổng '!G47</f>
        <v>44013</v>
      </c>
      <c r="I48" s="26">
        <f>'[1]Tổng '!J47</f>
        <v>0</v>
      </c>
      <c r="J48" s="4">
        <f>'[1]Tổng '!K47</f>
        <v>58867</v>
      </c>
      <c r="K48" s="4">
        <f>'[1]Tổng '!R47</f>
        <v>0</v>
      </c>
      <c r="L48" s="4">
        <f>'[1]Tổng '!N47</f>
        <v>35921</v>
      </c>
      <c r="M48" s="4">
        <f>'[1]Tổng '!S47</f>
        <v>443</v>
      </c>
      <c r="N48" s="4">
        <f>'[1]Tổng '!T47</f>
        <v>0</v>
      </c>
    </row>
    <row r="49" spans="1:14" ht="22.15" customHeight="1">
      <c r="A49" s="18">
        <v>41</v>
      </c>
      <c r="B49" s="14" t="s">
        <v>42</v>
      </c>
      <c r="C49" s="4" t="e">
        <f>#REF!</f>
        <v>#REF!</v>
      </c>
      <c r="D49" s="4">
        <f t="shared" si="1"/>
        <v>125379.00000000001</v>
      </c>
      <c r="E49" s="4">
        <f>'[1]Tổng '!D48</f>
        <v>3223.3</v>
      </c>
      <c r="F49" s="4">
        <f t="shared" si="2"/>
        <v>122155.70000000001</v>
      </c>
      <c r="G49" s="4">
        <f>'[1]Tổng '!F48</f>
        <v>19395.88</v>
      </c>
      <c r="H49" s="4">
        <f>'[1]Tổng '!G48</f>
        <v>102759.82</v>
      </c>
      <c r="I49" s="26">
        <f>'[1]Tổng '!J48</f>
        <v>0</v>
      </c>
      <c r="J49" s="4">
        <f>'[1]Tổng '!K48</f>
        <v>125379</v>
      </c>
      <c r="K49" s="4">
        <f>'[1]Tổng '!R48</f>
        <v>2154</v>
      </c>
      <c r="L49" s="4">
        <f>'[1]Tổng '!N48</f>
        <v>85643</v>
      </c>
      <c r="M49" s="4">
        <f>'[1]Tổng '!S48</f>
        <v>422</v>
      </c>
      <c r="N49" s="4">
        <f>'[1]Tổng '!T48</f>
        <v>0</v>
      </c>
    </row>
    <row r="50" spans="1:14" ht="22.15" customHeight="1">
      <c r="A50" s="18">
        <v>42</v>
      </c>
      <c r="B50" s="14" t="s">
        <v>43</v>
      </c>
      <c r="C50" s="4" t="e">
        <f>#REF!</f>
        <v>#REF!</v>
      </c>
      <c r="D50" s="4">
        <f t="shared" si="1"/>
        <v>107611</v>
      </c>
      <c r="E50" s="4">
        <f>'[1]Tổng '!D49</f>
        <v>1039.32</v>
      </c>
      <c r="F50" s="4">
        <f t="shared" si="2"/>
        <v>106571.68</v>
      </c>
      <c r="G50" s="4">
        <f>'[1]Tổng '!F49</f>
        <v>19280.2</v>
      </c>
      <c r="H50" s="4">
        <f>'[1]Tổng '!G49</f>
        <v>87291.48</v>
      </c>
      <c r="I50" s="26">
        <f>'[1]Tổng '!J49</f>
        <v>0</v>
      </c>
      <c r="J50" s="4">
        <f>'[1]Tổng '!K49</f>
        <v>107611</v>
      </c>
      <c r="K50" s="4">
        <f>'[1]Tổng '!R49</f>
        <v>582</v>
      </c>
      <c r="L50" s="4">
        <f>'[1]Tổng '!N49</f>
        <v>76345</v>
      </c>
      <c r="M50" s="4">
        <f>'[1]Tổng '!S49</f>
        <v>351</v>
      </c>
      <c r="N50" s="4">
        <f>'[1]Tổng '!T49</f>
        <v>0</v>
      </c>
    </row>
    <row r="51" spans="1:14" ht="22.15" customHeight="1">
      <c r="A51" s="18">
        <v>43</v>
      </c>
      <c r="B51" s="14" t="s">
        <v>44</v>
      </c>
      <c r="C51" s="4" t="e">
        <f>#REF!</f>
        <v>#REF!</v>
      </c>
      <c r="D51" s="4">
        <f t="shared" si="1"/>
        <v>64679</v>
      </c>
      <c r="E51" s="4">
        <f>'[1]Tổng '!D50</f>
        <v>1978.12</v>
      </c>
      <c r="F51" s="4">
        <f t="shared" si="2"/>
        <v>62700.88</v>
      </c>
      <c r="G51" s="4">
        <f>'[1]Tổng '!F50</f>
        <v>13931.6</v>
      </c>
      <c r="H51" s="4">
        <f>'[1]Tổng '!G50</f>
        <v>48769.279999999999</v>
      </c>
      <c r="I51" s="26">
        <f>'[1]Tổng '!J50</f>
        <v>0</v>
      </c>
      <c r="J51" s="4">
        <f>'[1]Tổng '!K50</f>
        <v>64679</v>
      </c>
      <c r="K51" s="4">
        <f>'[1]Tổng '!R50</f>
        <v>930</v>
      </c>
      <c r="L51" s="4">
        <f>'[1]Tổng '!N50</f>
        <v>40839</v>
      </c>
      <c r="M51" s="4">
        <f>'[1]Tổng '!S50</f>
        <v>262</v>
      </c>
      <c r="N51" s="4">
        <f>'[1]Tổng '!T50</f>
        <v>0</v>
      </c>
    </row>
    <row r="52" spans="1:14" ht="22.15" customHeight="1">
      <c r="A52" s="18">
        <v>44</v>
      </c>
      <c r="B52" s="14" t="s">
        <v>45</v>
      </c>
      <c r="C52" s="4" t="e">
        <f>#REF!</f>
        <v>#REF!</v>
      </c>
      <c r="D52" s="4">
        <f t="shared" si="1"/>
        <v>75028.72</v>
      </c>
      <c r="E52" s="4">
        <f>'[1]Tổng '!D51</f>
        <v>568.96</v>
      </c>
      <c r="F52" s="4">
        <f t="shared" si="2"/>
        <v>74459.759999999995</v>
      </c>
      <c r="G52" s="4">
        <f>'[1]Tổng '!F51</f>
        <v>14613.8</v>
      </c>
      <c r="H52" s="4">
        <f>'[1]Tổng '!G51</f>
        <v>59845.96</v>
      </c>
      <c r="I52" s="26">
        <f>'[1]Tổng '!J51</f>
        <v>0</v>
      </c>
      <c r="J52" s="4">
        <f>'[1]Tổng '!K51</f>
        <v>75029</v>
      </c>
      <c r="K52" s="4">
        <f>'[1]Tổng '!R51</f>
        <v>297</v>
      </c>
      <c r="L52" s="4">
        <f>'[1]Tổng '!N51</f>
        <v>51541</v>
      </c>
      <c r="M52" s="4">
        <f>'[1]Tổng '!S51</f>
        <v>266</v>
      </c>
      <c r="N52" s="4">
        <f>'[1]Tổng '!T51</f>
        <v>0</v>
      </c>
    </row>
    <row r="53" spans="1:14" ht="22.15" customHeight="1">
      <c r="A53" s="18">
        <v>45</v>
      </c>
      <c r="B53" s="14" t="s">
        <v>46</v>
      </c>
      <c r="C53" s="4" t="e">
        <f>#REF!</f>
        <v>#REF!</v>
      </c>
      <c r="D53" s="4">
        <f t="shared" si="1"/>
        <v>54137</v>
      </c>
      <c r="E53" s="4">
        <f>'[1]Tổng '!D52</f>
        <v>399.32</v>
      </c>
      <c r="F53" s="4">
        <f t="shared" si="2"/>
        <v>53737.68</v>
      </c>
      <c r="G53" s="4">
        <f>'[1]Tổng '!F52</f>
        <v>10342.6</v>
      </c>
      <c r="H53" s="4">
        <f>'[1]Tổng '!G52</f>
        <v>43395.08</v>
      </c>
      <c r="I53" s="26">
        <f>'[1]Tổng '!J52</f>
        <v>0</v>
      </c>
      <c r="J53" s="4">
        <f>'[1]Tổng '!K52</f>
        <v>54137</v>
      </c>
      <c r="K53" s="4">
        <f>'[1]Tổng '!R52</f>
        <v>140</v>
      </c>
      <c r="L53" s="4">
        <f>'[1]Tổng '!N52</f>
        <v>37077</v>
      </c>
      <c r="M53" s="4">
        <f>'[1]Tổng '!S52</f>
        <v>186</v>
      </c>
      <c r="N53" s="4">
        <f>'[1]Tổng '!T52</f>
        <v>0</v>
      </c>
    </row>
    <row r="54" spans="1:14" ht="22.15" customHeight="1">
      <c r="A54" s="18">
        <v>46</v>
      </c>
      <c r="B54" s="14" t="s">
        <v>47</v>
      </c>
      <c r="C54" s="4" t="e">
        <f>#REF!</f>
        <v>#REF!</v>
      </c>
      <c r="D54" s="4">
        <f t="shared" si="1"/>
        <v>46427</v>
      </c>
      <c r="E54" s="4">
        <f>'[1]Tổng '!D53</f>
        <v>527.28</v>
      </c>
      <c r="F54" s="4">
        <f t="shared" si="2"/>
        <v>45899.72</v>
      </c>
      <c r="G54" s="4">
        <f>'[1]Tổng '!F53</f>
        <v>10283</v>
      </c>
      <c r="H54" s="4">
        <f>'[1]Tổng '!G53</f>
        <v>35616.720000000001</v>
      </c>
      <c r="I54" s="26">
        <f>'[1]Tổng '!J53</f>
        <v>0</v>
      </c>
      <c r="J54" s="4">
        <f>'[1]Tổng '!K53</f>
        <v>46427</v>
      </c>
      <c r="K54" s="4">
        <f>'[1]Tổng '!R53</f>
        <v>259</v>
      </c>
      <c r="L54" s="4">
        <f>'[1]Tổng '!N53</f>
        <v>29848</v>
      </c>
      <c r="M54" s="4">
        <f>'[1]Tổng '!S53</f>
        <v>187</v>
      </c>
      <c r="N54" s="4">
        <f>'[1]Tổng '!T53</f>
        <v>0</v>
      </c>
    </row>
    <row r="55" spans="1:14" ht="22.15" customHeight="1">
      <c r="A55" s="18">
        <v>47</v>
      </c>
      <c r="B55" s="14" t="s">
        <v>48</v>
      </c>
      <c r="C55" s="4" t="e">
        <f>#REF!</f>
        <v>#REF!</v>
      </c>
      <c r="D55" s="4">
        <f t="shared" si="1"/>
        <v>56953</v>
      </c>
      <c r="E55" s="4">
        <f>'[1]Tổng '!D54</f>
        <v>559</v>
      </c>
      <c r="F55" s="4">
        <f t="shared" si="2"/>
        <v>56394</v>
      </c>
      <c r="G55" s="4">
        <f>'[1]Tổng '!F54</f>
        <v>12745</v>
      </c>
      <c r="H55" s="4">
        <f>'[1]Tổng '!G54</f>
        <v>43649</v>
      </c>
      <c r="I55" s="26">
        <f>'[1]Tổng '!J54</f>
        <v>0</v>
      </c>
      <c r="J55" s="4">
        <f>'[1]Tổng '!K54</f>
        <v>56953</v>
      </c>
      <c r="K55" s="4">
        <f>'[1]Tổng '!R54</f>
        <v>205</v>
      </c>
      <c r="L55" s="4">
        <f>'[1]Tổng '!N54</f>
        <v>39307</v>
      </c>
      <c r="M55" s="4">
        <f>'[1]Tổng '!S54</f>
        <v>221</v>
      </c>
      <c r="N55" s="4">
        <f>'[1]Tổng '!T54</f>
        <v>0</v>
      </c>
    </row>
    <row r="56" spans="1:14" ht="22.15" customHeight="1">
      <c r="A56" s="18">
        <v>48</v>
      </c>
      <c r="B56" s="14" t="s">
        <v>49</v>
      </c>
      <c r="C56" s="4" t="e">
        <f>#REF!</f>
        <v>#REF!</v>
      </c>
      <c r="D56" s="4">
        <f t="shared" si="1"/>
        <v>47219</v>
      </c>
      <c r="E56" s="4">
        <f>'[1]Tổng '!D55</f>
        <v>236.08</v>
      </c>
      <c r="F56" s="4">
        <f t="shared" si="2"/>
        <v>46982.92</v>
      </c>
      <c r="G56" s="4">
        <f>'[1]Tổng '!F55</f>
        <v>10601.6</v>
      </c>
      <c r="H56" s="4">
        <f>'[1]Tổng '!G55</f>
        <v>36381.32</v>
      </c>
      <c r="I56" s="26">
        <f>'[1]Tổng '!J55</f>
        <v>0</v>
      </c>
      <c r="J56" s="4">
        <f>'[1]Tổng '!K55</f>
        <v>47219</v>
      </c>
      <c r="K56" s="4">
        <f>'[1]Tổng '!R55</f>
        <v>115</v>
      </c>
      <c r="L56" s="4">
        <f>'[1]Tổng '!N55</f>
        <v>30471</v>
      </c>
      <c r="M56" s="4">
        <f>'[1]Tổng '!S55</f>
        <v>188</v>
      </c>
      <c r="N56" s="4">
        <f>'[1]Tổng '!T55</f>
        <v>0</v>
      </c>
    </row>
    <row r="57" spans="1:14" ht="22.15" customHeight="1">
      <c r="A57" s="18">
        <v>49</v>
      </c>
      <c r="B57" s="14" t="s">
        <v>50</v>
      </c>
      <c r="C57" s="4" t="e">
        <f>#REF!</f>
        <v>#REF!</v>
      </c>
      <c r="D57" s="4">
        <f t="shared" si="1"/>
        <v>124552.872</v>
      </c>
      <c r="E57" s="4">
        <f>'[1]Tổng '!D56</f>
        <v>1938</v>
      </c>
      <c r="F57" s="4">
        <f t="shared" si="2"/>
        <v>122614.872</v>
      </c>
      <c r="G57" s="4">
        <f>'[1]Tổng '!F56</f>
        <v>13705</v>
      </c>
      <c r="H57" s="4">
        <f>'[1]Tổng '!G56</f>
        <v>108909.872</v>
      </c>
      <c r="I57" s="26">
        <f>'[1]Tổng '!J56</f>
        <v>0</v>
      </c>
      <c r="J57" s="4">
        <f>'[1]Tổng '!K56</f>
        <v>124552.872</v>
      </c>
      <c r="K57" s="4">
        <f>'[1]Tổng '!R56</f>
        <v>607</v>
      </c>
      <c r="L57" s="4">
        <f>'[1]Tổng '!N56</f>
        <v>98875.872000000003</v>
      </c>
      <c r="M57" s="4">
        <f>'[1]Tổng '!S56</f>
        <v>309</v>
      </c>
      <c r="N57" s="4">
        <f>'[1]Tổng '!T56</f>
        <v>0</v>
      </c>
    </row>
    <row r="58" spans="1:14" ht="22.15" customHeight="1">
      <c r="A58" s="18">
        <v>50</v>
      </c>
      <c r="B58" s="14" t="s">
        <v>51</v>
      </c>
      <c r="C58" s="4" t="e">
        <f>#REF!</f>
        <v>#REF!</v>
      </c>
      <c r="D58" s="4">
        <f t="shared" si="1"/>
        <v>127224.421</v>
      </c>
      <c r="E58" s="4">
        <f>'[1]Tổng '!D57</f>
        <v>1359</v>
      </c>
      <c r="F58" s="4">
        <f t="shared" si="2"/>
        <v>125865.421</v>
      </c>
      <c r="G58" s="4">
        <f>'[1]Tổng '!F57</f>
        <v>16110</v>
      </c>
      <c r="H58" s="4">
        <f>'[1]Tổng '!G57</f>
        <v>109755.421</v>
      </c>
      <c r="I58" s="26">
        <f>'[1]Tổng '!J57</f>
        <v>0</v>
      </c>
      <c r="J58" s="4">
        <f>'[1]Tổng '!K57</f>
        <v>127224.421</v>
      </c>
      <c r="K58" s="4">
        <f>'[1]Tổng '!R57</f>
        <v>675</v>
      </c>
      <c r="L58" s="4">
        <f>'[1]Tổng '!N57</f>
        <v>99050.421000000002</v>
      </c>
      <c r="M58" s="4">
        <f>'[1]Tổng '!S57</f>
        <v>346</v>
      </c>
      <c r="N58" s="4">
        <f>'[1]Tổng '!T57</f>
        <v>0</v>
      </c>
    </row>
    <row r="59" spans="1:14" ht="22.15" customHeight="1">
      <c r="A59" s="18">
        <v>51</v>
      </c>
      <c r="B59" s="14" t="s">
        <v>52</v>
      </c>
      <c r="C59" s="4" t="e">
        <f>#REF!</f>
        <v>#REF!</v>
      </c>
      <c r="D59" s="4">
        <f t="shared" si="1"/>
        <v>76511.702000000005</v>
      </c>
      <c r="E59" s="4">
        <f>'[1]Tổng '!D58</f>
        <v>170</v>
      </c>
      <c r="F59" s="4">
        <f t="shared" si="2"/>
        <v>76341.702000000005</v>
      </c>
      <c r="G59" s="4">
        <f>'[1]Tổng '!F58</f>
        <v>10067</v>
      </c>
      <c r="H59" s="4">
        <f>'[1]Tổng '!G58</f>
        <v>66274.702000000005</v>
      </c>
      <c r="I59" s="26">
        <f>'[1]Tổng '!J58</f>
        <v>0</v>
      </c>
      <c r="J59" s="4">
        <f>'[1]Tổng '!K58</f>
        <v>76511.702000000005</v>
      </c>
      <c r="K59" s="4">
        <f>'[1]Tổng '!R58</f>
        <v>0</v>
      </c>
      <c r="L59" s="4">
        <f>'[1]Tổng '!N58</f>
        <v>60314.701999999997</v>
      </c>
      <c r="M59" s="4">
        <f>'[1]Tổng '!S58</f>
        <v>211</v>
      </c>
      <c r="N59" s="4">
        <f>'[1]Tổng '!T58</f>
        <v>0</v>
      </c>
    </row>
    <row r="60" spans="1:14" ht="22.15" customHeight="1">
      <c r="A60" s="18">
        <v>52</v>
      </c>
      <c r="B60" s="14" t="s">
        <v>53</v>
      </c>
      <c r="C60" s="4" t="e">
        <f>#REF!</f>
        <v>#REF!</v>
      </c>
      <c r="D60" s="4">
        <f t="shared" si="1"/>
        <v>75202.231</v>
      </c>
      <c r="E60" s="4">
        <f>'[1]Tổng '!D59</f>
        <v>125</v>
      </c>
      <c r="F60" s="4">
        <f t="shared" si="2"/>
        <v>75077.231</v>
      </c>
      <c r="G60" s="4">
        <f>'[1]Tổng '!F59</f>
        <v>9749</v>
      </c>
      <c r="H60" s="4">
        <f>'[1]Tổng '!G59</f>
        <v>65328.231</v>
      </c>
      <c r="I60" s="26">
        <f>'[1]Tổng '!J59</f>
        <v>0</v>
      </c>
      <c r="J60" s="4">
        <f>'[1]Tổng '!K59</f>
        <v>75202.231</v>
      </c>
      <c r="K60" s="4">
        <f>'[1]Tổng '!R59</f>
        <v>45</v>
      </c>
      <c r="L60" s="4">
        <f>'[1]Tổng '!N59</f>
        <v>59901.231</v>
      </c>
      <c r="M60" s="4">
        <f>'[1]Tổng '!S59</f>
        <v>205</v>
      </c>
      <c r="N60" s="4">
        <f>'[1]Tổng '!T59</f>
        <v>0</v>
      </c>
    </row>
    <row r="61" spans="1:14" ht="22.15" customHeight="1">
      <c r="A61" s="18">
        <v>53</v>
      </c>
      <c r="B61" s="14" t="s">
        <v>54</v>
      </c>
      <c r="C61" s="4" t="e">
        <f>#REF!</f>
        <v>#REF!</v>
      </c>
      <c r="D61" s="4">
        <f t="shared" si="1"/>
        <v>75763.67</v>
      </c>
      <c r="E61" s="4">
        <f>'[1]Tổng '!D60</f>
        <v>1267</v>
      </c>
      <c r="F61" s="4">
        <f t="shared" si="2"/>
        <v>74496.67</v>
      </c>
      <c r="G61" s="4">
        <f>'[1]Tổng '!F60</f>
        <v>9831</v>
      </c>
      <c r="H61" s="4">
        <f>'[1]Tổng '!G60</f>
        <v>64665.67</v>
      </c>
      <c r="I61" s="26">
        <f>'[1]Tổng '!J60</f>
        <v>0</v>
      </c>
      <c r="J61" s="4">
        <f>'[1]Tổng '!K60</f>
        <v>75763.67</v>
      </c>
      <c r="K61" s="4">
        <f>'[1]Tổng '!R60</f>
        <v>585</v>
      </c>
      <c r="L61" s="4">
        <f>'[1]Tổng '!N60</f>
        <v>58110.67</v>
      </c>
      <c r="M61" s="4">
        <f>'[1]Tổng '!S60</f>
        <v>218</v>
      </c>
      <c r="N61" s="4">
        <f>'[1]Tổng '!T60</f>
        <v>0</v>
      </c>
    </row>
    <row r="62" spans="1:14" ht="22.15" customHeight="1">
      <c r="A62" s="18">
        <v>54</v>
      </c>
      <c r="B62" s="14" t="s">
        <v>55</v>
      </c>
      <c r="C62" s="4" t="e">
        <f>#REF!</f>
        <v>#REF!</v>
      </c>
      <c r="D62" s="4">
        <f t="shared" si="1"/>
        <v>102312.88800000001</v>
      </c>
      <c r="E62" s="4">
        <f>'[1]Tổng '!D61</f>
        <v>825</v>
      </c>
      <c r="F62" s="4">
        <f t="shared" si="2"/>
        <v>101487.88800000001</v>
      </c>
      <c r="G62" s="4">
        <f>'[1]Tổng '!F61</f>
        <v>10650</v>
      </c>
      <c r="H62" s="4">
        <f>'[1]Tổng '!G61</f>
        <v>90837.888000000006</v>
      </c>
      <c r="I62" s="26">
        <f>'[1]Tổng '!J61</f>
        <v>0</v>
      </c>
      <c r="J62" s="4">
        <f>'[1]Tổng '!K61</f>
        <v>102312.88800000001</v>
      </c>
      <c r="K62" s="4">
        <f>'[1]Tổng '!R61</f>
        <v>338</v>
      </c>
      <c r="L62" s="4">
        <f>'[1]Tổng '!N61</f>
        <v>83165.888000000006</v>
      </c>
      <c r="M62" s="4">
        <f>'[1]Tổng '!S61</f>
        <v>238</v>
      </c>
      <c r="N62" s="4">
        <f>'[1]Tổng '!T61</f>
        <v>0</v>
      </c>
    </row>
    <row r="63" spans="1:14" ht="22.15" customHeight="1">
      <c r="A63" s="27">
        <v>55</v>
      </c>
      <c r="B63" s="28" t="s">
        <v>56</v>
      </c>
      <c r="C63" s="29" t="e">
        <f>#REF!</f>
        <v>#REF!</v>
      </c>
      <c r="D63" s="29">
        <f t="shared" si="1"/>
        <v>41486.482000000004</v>
      </c>
      <c r="E63" s="29">
        <f>'[1]Tổng '!D62</f>
        <v>52</v>
      </c>
      <c r="F63" s="29">
        <f t="shared" si="2"/>
        <v>41434.482000000004</v>
      </c>
      <c r="G63" s="29">
        <f>'[1]Tổng '!F62</f>
        <v>5191</v>
      </c>
      <c r="H63" s="29">
        <f>'[1]Tổng '!G62</f>
        <v>36243.482000000004</v>
      </c>
      <c r="I63" s="30">
        <f>'[1]Tổng '!J62</f>
        <v>0</v>
      </c>
      <c r="J63" s="29">
        <f>'[1]Tổng '!K62</f>
        <v>41486.482000000004</v>
      </c>
      <c r="K63" s="29">
        <f>'[1]Tổng '!R62</f>
        <v>0</v>
      </c>
      <c r="L63" s="29">
        <f>'[1]Tổng '!N62</f>
        <v>33022.482000000004</v>
      </c>
      <c r="M63" s="29">
        <f>'[1]Tổng '!S62</f>
        <v>109</v>
      </c>
      <c r="N63" s="29">
        <f>'[1]Tổng '!T62</f>
        <v>0</v>
      </c>
    </row>
    <row r="64" spans="1:14" ht="11.25" customHeight="1" thickBot="1">
      <c r="A64" s="22"/>
      <c r="B64" s="23"/>
      <c r="C64" s="24"/>
      <c r="D64" s="24"/>
      <c r="E64" s="23"/>
      <c r="F64" s="23"/>
      <c r="G64" s="23"/>
      <c r="H64" s="23"/>
      <c r="I64" s="23"/>
      <c r="J64" s="23"/>
      <c r="K64" s="23"/>
      <c r="L64" s="23"/>
      <c r="M64" s="23"/>
      <c r="N64" s="23"/>
    </row>
    <row r="65" spans="1:14" ht="35.25" customHeight="1">
      <c r="A65" s="1"/>
      <c r="B65" s="445"/>
      <c r="C65" s="445"/>
      <c r="D65" s="445"/>
      <c r="E65" s="445"/>
      <c r="F65" s="1"/>
      <c r="G65" s="1"/>
      <c r="H65" s="1"/>
      <c r="I65" s="1"/>
      <c r="J65" s="1"/>
      <c r="K65" s="1"/>
      <c r="L65" s="1"/>
      <c r="M65" s="1"/>
      <c r="N65" s="1"/>
    </row>
    <row r="66" spans="1:14">
      <c r="B66" s="1"/>
      <c r="C66" s="15"/>
    </row>
    <row r="75" spans="1:14">
      <c r="C75" s="5"/>
      <c r="D75" s="5"/>
    </row>
  </sheetData>
  <mergeCells count="18">
    <mergeCell ref="B65:E65"/>
    <mergeCell ref="K4:N4"/>
    <mergeCell ref="J4:J7"/>
    <mergeCell ref="D4:I4"/>
    <mergeCell ref="D5:D7"/>
    <mergeCell ref="E5:I5"/>
    <mergeCell ref="E6:E7"/>
    <mergeCell ref="F6:H6"/>
    <mergeCell ref="I6:I7"/>
    <mergeCell ref="K5:K7"/>
    <mergeCell ref="L5:L7"/>
    <mergeCell ref="N5:N7"/>
    <mergeCell ref="M5:M7"/>
    <mergeCell ref="A1:N1"/>
    <mergeCell ref="A2:N2"/>
    <mergeCell ref="A4:A7"/>
    <mergeCell ref="B4:B7"/>
    <mergeCell ref="C4:C7"/>
  </mergeCells>
  <pageMargins left="0.2" right="0.2" top="0.2" bottom="0.36" header="0.3" footer="0.3"/>
  <pageSetup paperSize="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workbookViewId="0">
      <selection sqref="A1:E7"/>
    </sheetView>
  </sheetViews>
  <sheetFormatPr defaultColWidth="9.28515625" defaultRowHeight="15.75"/>
  <cols>
    <col min="1" max="1" width="5.7109375" style="5" customWidth="1"/>
    <col min="2" max="2" width="28" style="5" customWidth="1"/>
    <col min="3" max="5" width="10.28515625" style="33" bestFit="1" customWidth="1"/>
    <col min="6" max="16384" width="9.28515625" style="5"/>
  </cols>
  <sheetData>
    <row r="1" spans="1:5" ht="63">
      <c r="A1" s="31" t="s">
        <v>0</v>
      </c>
      <c r="B1" s="31" t="s">
        <v>77</v>
      </c>
      <c r="C1" s="32" t="s">
        <v>79</v>
      </c>
      <c r="D1" s="32" t="s">
        <v>80</v>
      </c>
      <c r="E1" s="31" t="s">
        <v>78</v>
      </c>
    </row>
    <row r="2" spans="1:5" ht="31.5">
      <c r="A2" s="34">
        <v>1</v>
      </c>
      <c r="B2" s="35" t="s">
        <v>81</v>
      </c>
      <c r="C2" s="37" t="e">
        <f>#REF!</f>
        <v>#REF!</v>
      </c>
      <c r="D2" s="37" t="e">
        <f>#REF!</f>
        <v>#REF!</v>
      </c>
      <c r="E2" s="37" t="e">
        <f>C2-D2</f>
        <v>#REF!</v>
      </c>
    </row>
    <row r="3" spans="1:5">
      <c r="A3" s="34">
        <v>2</v>
      </c>
      <c r="B3" s="36" t="s">
        <v>82</v>
      </c>
      <c r="C3" s="37">
        <f>'Chi xã'!E8</f>
        <v>137306.35799999998</v>
      </c>
      <c r="D3" s="37">
        <f>'Chi xã'!E8</f>
        <v>137306.35799999998</v>
      </c>
      <c r="E3" s="37">
        <f>C3-D3</f>
        <v>0</v>
      </c>
    </row>
    <row r="4" spans="1:5">
      <c r="A4" s="34">
        <v>3</v>
      </c>
      <c r="B4" s="36" t="s">
        <v>83</v>
      </c>
      <c r="C4" s="37">
        <f>'Chi xã'!G8</f>
        <v>1126383.8870000001</v>
      </c>
      <c r="D4" s="37">
        <f>C4</f>
        <v>1126383.8870000001</v>
      </c>
      <c r="E4" s="37">
        <f>C4-D4</f>
        <v>0</v>
      </c>
    </row>
    <row r="5" spans="1:5">
      <c r="A5" s="34">
        <v>4</v>
      </c>
      <c r="B5" s="36" t="s">
        <v>84</v>
      </c>
      <c r="C5" s="37">
        <f>'[1]Tổng '!$I$7+3</f>
        <v>269232.65999999997</v>
      </c>
      <c r="D5" s="37">
        <f>Chi!H9</f>
        <v>269229.66000000003</v>
      </c>
      <c r="E5" s="37">
        <f>D5-C5</f>
        <v>-2.9999999999417923</v>
      </c>
    </row>
    <row r="6" spans="1:5">
      <c r="A6" s="34">
        <v>5</v>
      </c>
      <c r="B6" s="36" t="s">
        <v>85</v>
      </c>
      <c r="C6" s="37">
        <f>'Chi xã'!I8</f>
        <v>58203.096000000005</v>
      </c>
      <c r="D6" s="37">
        <f>C6</f>
        <v>58203.096000000005</v>
      </c>
      <c r="E6" s="37">
        <f>D6-C6</f>
        <v>0</v>
      </c>
    </row>
    <row r="7" spans="1:5">
      <c r="A7" s="34">
        <v>6</v>
      </c>
      <c r="B7" s="36" t="s">
        <v>86</v>
      </c>
      <c r="C7" s="37">
        <f>'Chi xã'!J8-'Chi xã'!L8</f>
        <v>1591125.7429999989</v>
      </c>
      <c r="D7" s="37">
        <f>Chi!J9</f>
        <v>1591125.743</v>
      </c>
      <c r="E7" s="37">
        <f>D7-C7</f>
        <v>0</v>
      </c>
    </row>
  </sheetData>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47"/>
  <sheetViews>
    <sheetView topLeftCell="A2" workbookViewId="0">
      <selection activeCell="A2" sqref="A2:N2"/>
    </sheetView>
  </sheetViews>
  <sheetFormatPr defaultColWidth="11.7109375" defaultRowHeight="15.75"/>
  <cols>
    <col min="1" max="1" width="4.7109375" style="5" customWidth="1"/>
    <col min="2" max="2" width="24.7109375" style="5" customWidth="1"/>
    <col min="3" max="3" width="10" style="7" customWidth="1"/>
    <col min="4" max="4" width="10.42578125" style="7" customWidth="1"/>
    <col min="5" max="5" width="9.7109375" style="5" customWidth="1"/>
    <col min="6" max="6" width="11.28515625" style="5" customWidth="1"/>
    <col min="7" max="8" width="10.28515625" style="5" customWidth="1"/>
    <col min="9" max="9" width="9" style="5" customWidth="1"/>
    <col min="10" max="11" width="11.42578125" style="5" customWidth="1"/>
    <col min="12" max="12" width="7.7109375" style="5" customWidth="1"/>
    <col min="13" max="13" width="8" style="5" customWidth="1"/>
    <col min="14" max="14" width="8.7109375" style="5" customWidth="1"/>
    <col min="15" max="16384" width="11.7109375" style="5"/>
  </cols>
  <sheetData>
    <row r="1" spans="1:15" s="7" customFormat="1" ht="21.75" customHeight="1">
      <c r="A1" s="441" t="s">
        <v>75</v>
      </c>
      <c r="B1" s="441"/>
      <c r="C1" s="441"/>
      <c r="D1" s="441"/>
      <c r="E1" s="441"/>
      <c r="F1" s="441"/>
      <c r="G1" s="441"/>
      <c r="H1" s="441"/>
      <c r="I1" s="441"/>
      <c r="J1" s="441"/>
      <c r="K1" s="441"/>
      <c r="L1" s="441"/>
      <c r="M1" s="441"/>
      <c r="N1" s="441"/>
      <c r="O1" s="6"/>
    </row>
    <row r="2" spans="1:15" ht="23.25" customHeight="1">
      <c r="A2" s="442" t="s">
        <v>76</v>
      </c>
      <c r="B2" s="442"/>
      <c r="C2" s="442"/>
      <c r="D2" s="442"/>
      <c r="E2" s="442"/>
      <c r="F2" s="442"/>
      <c r="G2" s="442"/>
      <c r="H2" s="442"/>
      <c r="I2" s="442"/>
      <c r="J2" s="442"/>
      <c r="K2" s="442"/>
      <c r="L2" s="442"/>
      <c r="M2" s="442"/>
      <c r="N2" s="442"/>
    </row>
    <row r="3" spans="1:15" ht="23.25" customHeight="1">
      <c r="A3" s="16"/>
      <c r="B3" s="16"/>
      <c r="C3" s="16"/>
      <c r="D3" s="16"/>
      <c r="E3" s="16"/>
      <c r="F3" s="16"/>
      <c r="G3" s="16"/>
      <c r="H3" s="16"/>
      <c r="I3" s="16"/>
      <c r="J3" s="16"/>
      <c r="K3" s="16"/>
      <c r="L3" s="16"/>
      <c r="M3" s="16"/>
      <c r="N3" s="16"/>
    </row>
    <row r="4" spans="1:15" s="8" customFormat="1">
      <c r="A4" s="2"/>
      <c r="B4" s="9"/>
      <c r="C4" s="10"/>
      <c r="D4" s="6"/>
      <c r="E4" s="2"/>
      <c r="F4" s="2"/>
      <c r="G4" s="2"/>
      <c r="H4" s="2"/>
      <c r="I4" s="2"/>
      <c r="J4" s="2"/>
      <c r="K4" s="454" t="s">
        <v>58</v>
      </c>
      <c r="L4" s="454"/>
      <c r="M4" s="454"/>
      <c r="N4" s="454"/>
    </row>
    <row r="5" spans="1:15" s="11" customFormat="1" ht="24.75" customHeight="1">
      <c r="A5" s="443" t="s">
        <v>0</v>
      </c>
      <c r="B5" s="443" t="s">
        <v>74</v>
      </c>
      <c r="C5" s="444" t="s">
        <v>59</v>
      </c>
      <c r="D5" s="446" t="s">
        <v>66</v>
      </c>
      <c r="E5" s="446"/>
      <c r="F5" s="446"/>
      <c r="G5" s="446"/>
      <c r="H5" s="446"/>
      <c r="I5" s="446"/>
      <c r="J5" s="443" t="s">
        <v>61</v>
      </c>
      <c r="K5" s="443"/>
      <c r="L5" s="443"/>
      <c r="M5" s="443"/>
      <c r="N5" s="443"/>
    </row>
    <row r="6" spans="1:15" s="11" customFormat="1" ht="21" customHeight="1">
      <c r="A6" s="443"/>
      <c r="B6" s="443"/>
      <c r="C6" s="444"/>
      <c r="D6" s="446" t="s">
        <v>67</v>
      </c>
      <c r="E6" s="446" t="s">
        <v>62</v>
      </c>
      <c r="F6" s="446"/>
      <c r="G6" s="446"/>
      <c r="H6" s="446"/>
      <c r="I6" s="446"/>
      <c r="J6" s="443" t="s">
        <v>257</v>
      </c>
      <c r="K6" s="443" t="s">
        <v>62</v>
      </c>
      <c r="L6" s="443"/>
      <c r="M6" s="443"/>
      <c r="N6" s="443"/>
    </row>
    <row r="7" spans="1:15" s="11" customFormat="1" ht="36.75" customHeight="1">
      <c r="A7" s="443"/>
      <c r="B7" s="443"/>
      <c r="C7" s="444"/>
      <c r="D7" s="446"/>
      <c r="E7" s="453" t="s">
        <v>68</v>
      </c>
      <c r="F7" s="446" t="s">
        <v>254</v>
      </c>
      <c r="G7" s="446"/>
      <c r="H7" s="446"/>
      <c r="I7" s="453" t="s">
        <v>71</v>
      </c>
      <c r="J7" s="443"/>
      <c r="K7" s="444" t="s">
        <v>255</v>
      </c>
      <c r="L7" s="444" t="s">
        <v>63</v>
      </c>
      <c r="M7" s="444" t="s">
        <v>65</v>
      </c>
      <c r="N7" s="444" t="s">
        <v>73</v>
      </c>
    </row>
    <row r="8" spans="1:15" s="11" customFormat="1" ht="68.25" customHeight="1">
      <c r="A8" s="443"/>
      <c r="B8" s="443"/>
      <c r="C8" s="444"/>
      <c r="D8" s="446"/>
      <c r="E8" s="453"/>
      <c r="F8" s="21" t="s">
        <v>70</v>
      </c>
      <c r="G8" s="21" t="s">
        <v>72</v>
      </c>
      <c r="H8" s="19" t="s">
        <v>253</v>
      </c>
      <c r="I8" s="446"/>
      <c r="J8" s="443"/>
      <c r="K8" s="443"/>
      <c r="L8" s="443"/>
      <c r="M8" s="443"/>
      <c r="N8" s="443" t="s">
        <v>65</v>
      </c>
    </row>
    <row r="9" spans="1:15" s="13" customFormat="1" ht="22.15" customHeight="1">
      <c r="A9" s="40"/>
      <c r="B9" s="41" t="s">
        <v>1</v>
      </c>
      <c r="C9" s="42" t="e">
        <f>C10+C18+C24+C30+C35+C39+C44+C48+C54+C59+C63+C67+C71+C75+C79+C82+C85+C88+C93+C98+C103+C107+C110+C116+C120+C125+C131+C135+C140+C143+C146+C149+C152+C155+C159+C163+C167+C172+C177+C181+C185+C190+C195+C199+C203+C206+C209+C212+C215+C219+C223+C226+C229+C232+C235</f>
        <v>#REF!</v>
      </c>
      <c r="D9" s="42">
        <f>D10+D18+D24+D30+D35+D39+D44+D48+D54+D59+D63+D67+D71+D75+D79+D82+D85+D88+D93+D98+D103+D107+D110+D116+D120+D125+D131+D135+D140+D143+D146+D149+D152+D155+D159+D163+D167+D172+D177+D181+D185+D190+D195+D199+D203+D206+D209+D212+D215+D219+D223+D226+D229+D232+D235+3</f>
        <v>1591126.0009999999</v>
      </c>
      <c r="E9" s="42">
        <f>E10+E18+E24+E30+E35+E39+E44+E48+E54+E59+E63+E67+E71+E75+E79+E82+E85+E88+E93+E98+E103+E107+E110+E116+E120+E125+E131+E135+E140+E143+E146+E149+E152+E155+E159+E163+E167+E172+E177+E181+E185+E190+E195+E199+E203+E206+E209+E212+E215+E219+E223+E226+E229+E232+E235</f>
        <v>137306.35799999998</v>
      </c>
      <c r="F9" s="42">
        <f>F10+F18+F24+F30+F35+F39+F44+F48+F54+F59+F63+F67+F71+F75+F79+F82+F85+F88+F93+F98+F103+F107+F110+F116+F120+F125+F131+F135+F140+F143+F146+F149+F152+F155+F159+F163+F167+F172+F177+F181+F185+F190+F195+F199+F203+F206+F209+F212+F215+F219+F223+F226+F229+F232+F235</f>
        <v>1395613.5469999996</v>
      </c>
      <c r="G9" s="42">
        <f>G10+G18+G24+G30+G35+G39+G44+G48+G54+G59+G63+G67+G71+G75+G79+G82+G85+G88+G93+G98+G103+G107+G110+G116+G120+G125+G131+G135+G140+G143+G146+G149+G152+G155+G159+G163+G167+G172+G177+G181+G185+G190+G195+G199+G203+G206+G209+G212+G215+G219+G223+G226+G229+G232+G235</f>
        <v>1126383.8870000001</v>
      </c>
      <c r="H9" s="42">
        <f>H10+H18+H24+H30+H35+H39+H44+H48+H54+H59+H63+H67+H71+H75+H79+H82+H85+H88+H93+H98+H103+H107+H110+H116+H120+H125+H131+H135+H140+H143+H146+H149+H152+H155+H159+H163+H167+H172+H177+H181+H185+H190+H195+H199+H203+H206+H209+H212+H215+H219+H223+H226+H229+H232+H235</f>
        <v>269229.66000000003</v>
      </c>
      <c r="I9" s="42">
        <f t="shared" ref="I9:N9" si="0">I10+I18+I24+I30+I35+I39+I44+I48+I54+I59+I63+I67+I71+I75+I79+I82+I85+I88+I93+I98+I103+I107+I110+I116+I120+I125+I131+I135+I140+I143+I146+I149+I152+I155+I159+I163+I167+I172+I177+I181+I185+I190+I195+I199+I203+I206+I209+I212+I215+I219+I223+I226+I229+I232+I235</f>
        <v>58203.096000000005</v>
      </c>
      <c r="J9" s="42">
        <f t="shared" si="0"/>
        <v>1591125.743</v>
      </c>
      <c r="K9" s="42">
        <f t="shared" si="0"/>
        <v>1533402.4239999999</v>
      </c>
      <c r="L9" s="42">
        <f t="shared" si="0"/>
        <v>6932</v>
      </c>
      <c r="M9" s="42">
        <f t="shared" si="0"/>
        <v>25560.254999999997</v>
      </c>
      <c r="N9" s="42">
        <f t="shared" si="0"/>
        <v>25231.064000000002</v>
      </c>
      <c r="O9" s="39">
        <f>D9-J9</f>
        <v>0.25799999991431832</v>
      </c>
    </row>
    <row r="10" spans="1:15" s="7" customFormat="1" ht="22.15" customHeight="1">
      <c r="A10" s="43">
        <v>1</v>
      </c>
      <c r="B10" s="44" t="s">
        <v>3</v>
      </c>
      <c r="C10" s="45">
        <f>SUM(C11:C17)</f>
        <v>144798</v>
      </c>
      <c r="D10" s="45">
        <f>E10+F10+I10</f>
        <v>77643.487000000008</v>
      </c>
      <c r="E10" s="45">
        <f>SUM(E11:E17)</f>
        <v>16799.655999999999</v>
      </c>
      <c r="F10" s="45">
        <f>SUM(F11:F17)</f>
        <v>48168.925000000003</v>
      </c>
      <c r="G10" s="45">
        <f>SUM(G11:G17)</f>
        <v>48168.925000000003</v>
      </c>
      <c r="H10" s="45">
        <f>SUM(H11:H17)</f>
        <v>0</v>
      </c>
      <c r="I10" s="45">
        <f>SUM(I11:I17)</f>
        <v>12674.905999999999</v>
      </c>
      <c r="J10" s="45">
        <f>SUM(K10:N10)</f>
        <v>77643.487000000008</v>
      </c>
      <c r="K10" s="45">
        <f>SUM(K11:K17)</f>
        <v>73002.679000000004</v>
      </c>
      <c r="L10" s="45">
        <f>'[1]Tổng '!R8</f>
        <v>0</v>
      </c>
      <c r="M10" s="45">
        <f>SUM(M11:M17)</f>
        <v>1476.585</v>
      </c>
      <c r="N10" s="45">
        <f>SUM(N11:N17)</f>
        <v>3164.223</v>
      </c>
    </row>
    <row r="11" spans="1:15" ht="22.15" customHeight="1">
      <c r="A11" s="46"/>
      <c r="B11" s="47" t="s">
        <v>87</v>
      </c>
      <c r="C11" s="48">
        <v>28763</v>
      </c>
      <c r="D11" s="48">
        <f>E11+F11+I11</f>
        <v>11451.487000000001</v>
      </c>
      <c r="E11" s="49">
        <f>'[1]Thu '!D9</f>
        <v>2671.9960000000001</v>
      </c>
      <c r="F11" s="45">
        <f>SUM(G11:H11)</f>
        <v>8779.491</v>
      </c>
      <c r="G11" s="49">
        <f>'[1]Thu '!E9</f>
        <v>8779.491</v>
      </c>
      <c r="H11" s="49">
        <f>'[1]Thu '!F9</f>
        <v>0</v>
      </c>
      <c r="I11" s="49"/>
      <c r="J11" s="45">
        <f t="shared" ref="J11:J74" si="1">SUM(K11:N11)</f>
        <v>11489.719000000001</v>
      </c>
      <c r="K11" s="48">
        <f>[1]TPTN!$I$16+[1]TPTN!$I$11</f>
        <v>11262.306</v>
      </c>
      <c r="L11" s="48"/>
      <c r="M11" s="48">
        <f>[1]TPTN!$I$31</f>
        <v>227.41300000000001</v>
      </c>
      <c r="N11" s="48">
        <f>[1]TPTN!$I$33</f>
        <v>0</v>
      </c>
    </row>
    <row r="12" spans="1:15" ht="22.15" customHeight="1">
      <c r="A12" s="46"/>
      <c r="B12" s="47" t="s">
        <v>88</v>
      </c>
      <c r="C12" s="48">
        <v>31077</v>
      </c>
      <c r="D12" s="48">
        <f t="shared" ref="D12:D75" si="2">E12+F12+I12</f>
        <v>14785.306999999999</v>
      </c>
      <c r="E12" s="49">
        <f>'[1]Thu '!D4</f>
        <v>2955.4560000000001</v>
      </c>
      <c r="F12" s="45">
        <f t="shared" ref="F12:F75" si="3">SUM(G12:H12)</f>
        <v>11813.65</v>
      </c>
      <c r="G12" s="49">
        <f>'[1]Thu '!E4</f>
        <v>11813.65</v>
      </c>
      <c r="H12" s="49">
        <f>'[1]Thu '!F4</f>
        <v>0</v>
      </c>
      <c r="I12" s="49">
        <v>16.201000000000001</v>
      </c>
      <c r="J12" s="45">
        <f t="shared" si="1"/>
        <v>14769.106</v>
      </c>
      <c r="K12" s="48">
        <f>[1]TPTN!$D$16</f>
        <v>14476.007</v>
      </c>
      <c r="L12" s="48"/>
      <c r="M12" s="48">
        <f>[1]TPTN!$D$31</f>
        <v>293.09899999999999</v>
      </c>
      <c r="N12" s="48">
        <f>[1]TPTN!$D$33</f>
        <v>0</v>
      </c>
    </row>
    <row r="13" spans="1:15" ht="22.15" customHeight="1">
      <c r="A13" s="46"/>
      <c r="B13" s="47" t="s">
        <v>89</v>
      </c>
      <c r="C13" s="48">
        <v>21166</v>
      </c>
      <c r="D13" s="48">
        <f t="shared" si="2"/>
        <v>19513.457999999999</v>
      </c>
      <c r="E13" s="49">
        <f>'[1]Thu '!D8</f>
        <v>2150.06</v>
      </c>
      <c r="F13" s="45">
        <f t="shared" si="3"/>
        <v>9044.9850000000006</v>
      </c>
      <c r="G13" s="49">
        <f>'[1]Thu '!E8</f>
        <v>9044.9850000000006</v>
      </c>
      <c r="H13" s="49">
        <f>'[1]Thu '!F8</f>
        <v>0</v>
      </c>
      <c r="I13" s="49">
        <v>8318.4130000000005</v>
      </c>
      <c r="J13" s="45">
        <f t="shared" si="1"/>
        <v>11195.045</v>
      </c>
      <c r="K13" s="48">
        <f>[1]TPTN!$H$16</f>
        <v>10973.01</v>
      </c>
      <c r="L13" s="48"/>
      <c r="M13" s="48">
        <f>[1]TPTN!$H$31</f>
        <v>222.035</v>
      </c>
      <c r="N13" s="48">
        <f>[1]TPTN!$H$33</f>
        <v>0</v>
      </c>
    </row>
    <row r="14" spans="1:15" ht="22.15" customHeight="1">
      <c r="A14" s="46"/>
      <c r="B14" s="47" t="s">
        <v>90</v>
      </c>
      <c r="C14" s="48">
        <v>18137</v>
      </c>
      <c r="D14" s="48">
        <f t="shared" si="2"/>
        <v>10901.66</v>
      </c>
      <c r="E14" s="49">
        <f>'[1]Thu '!D5</f>
        <v>2024.9359999999999</v>
      </c>
      <c r="F14" s="45">
        <f t="shared" si="3"/>
        <v>6618.9390000000003</v>
      </c>
      <c r="G14" s="49">
        <f>'[1]Thu '!E5</f>
        <v>6618.9390000000003</v>
      </c>
      <c r="H14" s="49">
        <f>'[1]Thu '!F5</f>
        <v>0</v>
      </c>
      <c r="I14" s="49">
        <v>2257.7849999999999</v>
      </c>
      <c r="J14" s="45">
        <f t="shared" si="1"/>
        <v>8660.0759999999991</v>
      </c>
      <c r="K14" s="48">
        <f>[1]TPTN!$E$16</f>
        <v>8488.1049999999996</v>
      </c>
      <c r="L14" s="48"/>
      <c r="M14" s="48">
        <f>[1]TPTN!$E$31</f>
        <v>171.971</v>
      </c>
      <c r="N14" s="48">
        <f>[1]TPTN!$E$33</f>
        <v>0</v>
      </c>
    </row>
    <row r="15" spans="1:15" ht="22.15" customHeight="1">
      <c r="A15" s="46"/>
      <c r="B15" s="47" t="s">
        <v>91</v>
      </c>
      <c r="C15" s="48">
        <v>17118</v>
      </c>
      <c r="D15" s="48">
        <f t="shared" si="2"/>
        <v>7051.96</v>
      </c>
      <c r="E15" s="49">
        <f>'[1]Thu '!D7</f>
        <v>1674.2439999999999</v>
      </c>
      <c r="F15" s="45">
        <f t="shared" si="3"/>
        <v>5377.7160000000003</v>
      </c>
      <c r="G15" s="49">
        <f>'[1]Thu '!E7</f>
        <v>5377.7160000000003</v>
      </c>
      <c r="H15" s="49">
        <f>'[1]Thu '!F7</f>
        <v>0</v>
      </c>
      <c r="I15" s="49"/>
      <c r="J15" s="45">
        <f t="shared" si="1"/>
        <v>9309.744999999999</v>
      </c>
      <c r="K15" s="48">
        <f>[1]TPTN!$G$16</f>
        <v>9125.1949999999997</v>
      </c>
      <c r="L15" s="48"/>
      <c r="M15" s="48">
        <f>[1]TPTN!$G$31</f>
        <v>184.55</v>
      </c>
      <c r="N15" s="48">
        <f>[1]TPTN!$G$33</f>
        <v>0</v>
      </c>
    </row>
    <row r="16" spans="1:15" ht="22.15" customHeight="1">
      <c r="A16" s="46"/>
      <c r="B16" s="47" t="s">
        <v>92</v>
      </c>
      <c r="C16" s="48">
        <v>17304</v>
      </c>
      <c r="D16" s="48">
        <f t="shared" si="2"/>
        <v>4417.9250000000002</v>
      </c>
      <c r="E16" s="49">
        <f>'[1]Thu '!D6</f>
        <v>1718.38</v>
      </c>
      <c r="F16" s="45">
        <f t="shared" si="3"/>
        <v>2661.3130000000001</v>
      </c>
      <c r="G16" s="49">
        <f>'[1]Thu '!E6</f>
        <v>2661.3130000000001</v>
      </c>
      <c r="H16" s="49">
        <f>'[1]Thu '!F6</f>
        <v>0</v>
      </c>
      <c r="I16" s="49">
        <v>38.231999999999999</v>
      </c>
      <c r="J16" s="45">
        <f t="shared" si="1"/>
        <v>12698.106</v>
      </c>
      <c r="K16" s="48">
        <f>[1]TPTN!$F$16</f>
        <v>9345.0679999999993</v>
      </c>
      <c r="L16" s="48"/>
      <c r="M16" s="48">
        <f>[1]TPTN!$F$31</f>
        <v>188.815</v>
      </c>
      <c r="N16" s="48">
        <f>[1]TPTN!$F$33</f>
        <v>3164.223</v>
      </c>
    </row>
    <row r="17" spans="1:14" ht="22.15" customHeight="1">
      <c r="A17" s="46"/>
      <c r="B17" s="47" t="s">
        <v>93</v>
      </c>
      <c r="C17" s="48">
        <v>11233</v>
      </c>
      <c r="D17" s="48">
        <f t="shared" si="2"/>
        <v>9521.69</v>
      </c>
      <c r="E17" s="49">
        <f>'[1]Thu '!D10</f>
        <v>3604.5839999999998</v>
      </c>
      <c r="F17" s="45">
        <f t="shared" si="3"/>
        <v>3872.8310000000001</v>
      </c>
      <c r="G17" s="49">
        <f>'[1]Thu '!E10</f>
        <v>3872.8310000000001</v>
      </c>
      <c r="H17" s="49">
        <f>'[1]Thu '!F10</f>
        <v>0</v>
      </c>
      <c r="I17" s="49">
        <v>2044.2750000000001</v>
      </c>
      <c r="J17" s="45">
        <f t="shared" si="1"/>
        <v>9521.6899999999987</v>
      </c>
      <c r="K17" s="48">
        <f>[1]TPTN!$J$16</f>
        <v>9332.9879999999994</v>
      </c>
      <c r="L17" s="48"/>
      <c r="M17" s="48">
        <f>[1]TPTN!$J$31</f>
        <v>188.702</v>
      </c>
      <c r="N17" s="48">
        <f>[1]TPTN!$J$33</f>
        <v>0</v>
      </c>
    </row>
    <row r="18" spans="1:14" s="7" customFormat="1" ht="22.15" customHeight="1">
      <c r="A18" s="43">
        <v>2</v>
      </c>
      <c r="B18" s="44" t="s">
        <v>4</v>
      </c>
      <c r="C18" s="45">
        <f>SUM(C19:C23)</f>
        <v>29400</v>
      </c>
      <c r="D18" s="48">
        <f t="shared" si="2"/>
        <v>47990.796000000002</v>
      </c>
      <c r="E18" s="45">
        <f>SUM(E19:E23)</f>
        <v>15823.050000000001</v>
      </c>
      <c r="F18" s="45">
        <f t="shared" si="3"/>
        <v>30555.392999999996</v>
      </c>
      <c r="G18" s="45">
        <f>SUM(G19:G23)</f>
        <v>30555.392999999996</v>
      </c>
      <c r="H18" s="45">
        <f>SUM(H19:H23)</f>
        <v>0</v>
      </c>
      <c r="I18" s="45">
        <f>SUM(I19:I23)</f>
        <v>1612.3529999999998</v>
      </c>
      <c r="J18" s="45">
        <f t="shared" si="1"/>
        <v>47989.58600000001</v>
      </c>
      <c r="K18" s="45">
        <f>SUM(K19:K23)</f>
        <v>47039.178000000007</v>
      </c>
      <c r="L18" s="45">
        <f>'[1]Tổng '!R9</f>
        <v>0</v>
      </c>
      <c r="M18" s="45">
        <f>SUM(M19:M23)</f>
        <v>950.40800000000002</v>
      </c>
      <c r="N18" s="45">
        <f>SUM(N19:N23)</f>
        <v>0</v>
      </c>
    </row>
    <row r="19" spans="1:14" ht="22.15" customHeight="1">
      <c r="A19" s="46"/>
      <c r="B19" s="47" t="s">
        <v>94</v>
      </c>
      <c r="C19" s="48">
        <v>9730</v>
      </c>
      <c r="D19" s="48">
        <f t="shared" si="2"/>
        <v>9400.3240000000005</v>
      </c>
      <c r="E19" s="48">
        <f>'[1]Thu '!D11</f>
        <v>2908.5540000000001</v>
      </c>
      <c r="F19" s="45">
        <f t="shared" si="3"/>
        <v>6491.77</v>
      </c>
      <c r="G19" s="48">
        <f>'[1]Thu '!E11</f>
        <v>6491.77</v>
      </c>
      <c r="H19" s="48">
        <f>'[1]Thu '!F11</f>
        <v>0</v>
      </c>
      <c r="I19" s="50">
        <f>'[1]Thu '!G11</f>
        <v>0</v>
      </c>
      <c r="J19" s="45">
        <f t="shared" si="1"/>
        <v>9399.8639999999996</v>
      </c>
      <c r="K19" s="48">
        <f>[1]TPTN!$K$16</f>
        <v>9213.8109999999997</v>
      </c>
      <c r="L19" s="48"/>
      <c r="M19" s="48">
        <f>[1]TPTN!$K$31</f>
        <v>186.053</v>
      </c>
      <c r="N19" s="48"/>
    </row>
    <row r="20" spans="1:14" ht="22.15" customHeight="1">
      <c r="A20" s="46"/>
      <c r="B20" s="47" t="s">
        <v>95</v>
      </c>
      <c r="C20" s="48">
        <v>6279</v>
      </c>
      <c r="D20" s="48">
        <f t="shared" si="2"/>
        <v>9837.4880000000012</v>
      </c>
      <c r="E20" s="48">
        <f>'[1]Thu '!D12</f>
        <v>5851.92</v>
      </c>
      <c r="F20" s="45">
        <f t="shared" si="3"/>
        <v>3953.8159999999998</v>
      </c>
      <c r="G20" s="48">
        <f>'[1]Thu '!E12</f>
        <v>3953.8159999999998</v>
      </c>
      <c r="H20" s="48">
        <f>'[1]Thu '!F12</f>
        <v>0</v>
      </c>
      <c r="I20" s="50">
        <f>'[1]Thu '!G12</f>
        <v>31.751999999999999</v>
      </c>
      <c r="J20" s="45">
        <f t="shared" si="1"/>
        <v>9836.7379999999994</v>
      </c>
      <c r="K20" s="48">
        <f>[1]TPTN!$L$16</f>
        <v>9642</v>
      </c>
      <c r="L20" s="48"/>
      <c r="M20" s="48">
        <f>[1]TPTN!$L$31</f>
        <v>194.738</v>
      </c>
      <c r="N20" s="48"/>
    </row>
    <row r="21" spans="1:14" ht="22.15" customHeight="1">
      <c r="A21" s="46"/>
      <c r="B21" s="47" t="s">
        <v>96</v>
      </c>
      <c r="C21" s="48">
        <v>8845</v>
      </c>
      <c r="D21" s="48">
        <f t="shared" si="2"/>
        <v>8896.69</v>
      </c>
      <c r="E21" s="48">
        <f>'[1]Thu '!D13</f>
        <v>3044.3760000000002</v>
      </c>
      <c r="F21" s="45">
        <f t="shared" si="3"/>
        <v>4334.5690000000004</v>
      </c>
      <c r="G21" s="48">
        <f>'[1]Thu '!E13</f>
        <v>4334.5690000000004</v>
      </c>
      <c r="H21" s="48">
        <f>'[1]Thu '!F13</f>
        <v>0</v>
      </c>
      <c r="I21" s="50">
        <f>'[1]Thu '!G13</f>
        <v>1517.7449999999999</v>
      </c>
      <c r="J21" s="45">
        <f t="shared" si="1"/>
        <v>8896.6899999999987</v>
      </c>
      <c r="K21" s="48">
        <f>[1]TPTN!$M$16</f>
        <v>8719.9609999999993</v>
      </c>
      <c r="L21" s="48"/>
      <c r="M21" s="48">
        <f>[1]TPTN!$M$31</f>
        <v>176.72900000000001</v>
      </c>
      <c r="N21" s="48"/>
    </row>
    <row r="22" spans="1:14" ht="22.15" customHeight="1">
      <c r="A22" s="46"/>
      <c r="B22" s="47" t="s">
        <v>97</v>
      </c>
      <c r="C22" s="48">
        <v>1486</v>
      </c>
      <c r="D22" s="48">
        <f t="shared" si="2"/>
        <v>9999.0870000000014</v>
      </c>
      <c r="E22" s="48">
        <f>'[1]Thu '!D14</f>
        <v>1283.1199999999999</v>
      </c>
      <c r="F22" s="45">
        <f t="shared" si="3"/>
        <v>8680.6509999999998</v>
      </c>
      <c r="G22" s="48">
        <f>'[1]Thu '!E14</f>
        <v>8680.6509999999998</v>
      </c>
      <c r="H22" s="48">
        <f>'[1]Thu '!F14</f>
        <v>0</v>
      </c>
      <c r="I22" s="50">
        <f>'[1]Thu '!G14</f>
        <v>35.316000000000003</v>
      </c>
      <c r="J22" s="45">
        <f t="shared" si="1"/>
        <v>9999.0870000000014</v>
      </c>
      <c r="K22" s="48">
        <f>[1]TPTN!$N$16</f>
        <v>9801.1650000000009</v>
      </c>
      <c r="L22" s="48"/>
      <c r="M22" s="48">
        <f>[1]TPTN!$N$31</f>
        <v>197.922</v>
      </c>
      <c r="N22" s="48"/>
    </row>
    <row r="23" spans="1:14" ht="22.15" customHeight="1">
      <c r="A23" s="46"/>
      <c r="B23" s="47" t="s">
        <v>98</v>
      </c>
      <c r="C23" s="48">
        <v>3060</v>
      </c>
      <c r="D23" s="48">
        <f t="shared" si="2"/>
        <v>9857.2070000000022</v>
      </c>
      <c r="E23" s="48">
        <f>'[1]Thu '!D15</f>
        <v>2735.08</v>
      </c>
      <c r="F23" s="45">
        <f t="shared" si="3"/>
        <v>7094.5870000000004</v>
      </c>
      <c r="G23" s="48">
        <f>'[1]Thu '!E15</f>
        <v>7094.5870000000004</v>
      </c>
      <c r="H23" s="48">
        <f>'[1]Thu '!F15</f>
        <v>0</v>
      </c>
      <c r="I23" s="50">
        <f>'[1]Thu '!G15</f>
        <v>27.54</v>
      </c>
      <c r="J23" s="45">
        <f t="shared" si="1"/>
        <v>9857.2070000000003</v>
      </c>
      <c r="K23" s="48">
        <f>[1]TPTN!$O$16</f>
        <v>9662.241</v>
      </c>
      <c r="L23" s="48"/>
      <c r="M23" s="48">
        <f>[1]TPTN!$O$31</f>
        <v>194.96600000000001</v>
      </c>
      <c r="N23" s="48"/>
    </row>
    <row r="24" spans="1:14" s="7" customFormat="1" ht="22.15" customHeight="1">
      <c r="A24" s="43">
        <v>3</v>
      </c>
      <c r="B24" s="44" t="s">
        <v>5</v>
      </c>
      <c r="C24" s="45">
        <f>SUM(C25:C29)</f>
        <v>40670</v>
      </c>
      <c r="D24" s="48">
        <f t="shared" si="2"/>
        <v>48141.515999999996</v>
      </c>
      <c r="E24" s="45">
        <f>SUM(E25:E29)</f>
        <v>8485.5519999999997</v>
      </c>
      <c r="F24" s="45">
        <f t="shared" si="3"/>
        <v>35843.044999999998</v>
      </c>
      <c r="G24" s="45">
        <f>SUM(G25:G29)</f>
        <v>35843.044999999998</v>
      </c>
      <c r="H24" s="45">
        <f>SUM(H25:H29)</f>
        <v>0</v>
      </c>
      <c r="I24" s="45">
        <f>SUM(I25:I29)</f>
        <v>3812.9189999999999</v>
      </c>
      <c r="J24" s="45">
        <f t="shared" si="1"/>
        <v>48141.515999999996</v>
      </c>
      <c r="K24" s="45">
        <f>SUM(K25:K29)</f>
        <v>47187.28</v>
      </c>
      <c r="L24" s="45">
        <f>'[1]Tổng '!R10</f>
        <v>0</v>
      </c>
      <c r="M24" s="45">
        <f>SUM(M25:M29)</f>
        <v>954.23599999999999</v>
      </c>
      <c r="N24" s="45">
        <f>'[1]Tổng '!T10</f>
        <v>0</v>
      </c>
    </row>
    <row r="25" spans="1:14" ht="22.15" customHeight="1">
      <c r="A25" s="46"/>
      <c r="B25" s="47" t="s">
        <v>99</v>
      </c>
      <c r="C25" s="48">
        <v>4786</v>
      </c>
      <c r="D25" s="48">
        <f t="shared" si="2"/>
        <v>9851.4709999999995</v>
      </c>
      <c r="E25" s="48">
        <f>'[1]Thu '!D16</f>
        <v>1770.7719999999999</v>
      </c>
      <c r="F25" s="45">
        <f t="shared" si="3"/>
        <v>7794.7449999999999</v>
      </c>
      <c r="G25" s="48">
        <f>'[1]Thu '!E16</f>
        <v>7794.7449999999999</v>
      </c>
      <c r="H25" s="48">
        <f>'[1]Thu '!F16</f>
        <v>0</v>
      </c>
      <c r="I25" s="50">
        <f>'[1]Thu '!G16</f>
        <v>285.95400000000001</v>
      </c>
      <c r="J25" s="45">
        <f t="shared" si="1"/>
        <v>9851.4709999999995</v>
      </c>
      <c r="K25" s="48">
        <f>[1]TPTN!$P$16</f>
        <v>9656.2739999999994</v>
      </c>
      <c r="L25" s="48"/>
      <c r="M25" s="48">
        <f>[1]TPTN!$P$31</f>
        <v>195.197</v>
      </c>
      <c r="N25" s="48"/>
    </row>
    <row r="26" spans="1:14" ht="22.15" customHeight="1">
      <c r="A26" s="46"/>
      <c r="B26" s="47" t="s">
        <v>100</v>
      </c>
      <c r="C26" s="48">
        <v>9789</v>
      </c>
      <c r="D26" s="48">
        <f t="shared" si="2"/>
        <v>10410.965</v>
      </c>
      <c r="E26" s="48">
        <f>'[1]Thu '!D17</f>
        <v>2734.904</v>
      </c>
      <c r="F26" s="45">
        <f t="shared" si="3"/>
        <v>7642.04</v>
      </c>
      <c r="G26" s="48">
        <f>'[1]Thu '!E17</f>
        <v>7642.04</v>
      </c>
      <c r="H26" s="48">
        <f>'[1]Thu '!F17</f>
        <v>0</v>
      </c>
      <c r="I26" s="50">
        <f>'[1]Thu '!G17</f>
        <v>34.021000000000001</v>
      </c>
      <c r="J26" s="45">
        <f t="shared" si="1"/>
        <v>10410.965</v>
      </c>
      <c r="K26" s="48">
        <f>[1]TPTN!$R$16</f>
        <v>10204.553</v>
      </c>
      <c r="L26" s="48"/>
      <c r="M26" s="48">
        <f>[1]TPTN!$R$31</f>
        <v>206.41200000000001</v>
      </c>
      <c r="N26" s="48"/>
    </row>
    <row r="27" spans="1:14" ht="22.15" customHeight="1">
      <c r="A27" s="46"/>
      <c r="B27" s="47" t="s">
        <v>101</v>
      </c>
      <c r="C27" s="48">
        <v>1548</v>
      </c>
      <c r="D27" s="48">
        <f t="shared" si="2"/>
        <v>7722.2950000000001</v>
      </c>
      <c r="E27" s="48">
        <f>'[1]Thu '!D18</f>
        <v>579.24</v>
      </c>
      <c r="F27" s="45">
        <f t="shared" si="3"/>
        <v>7143.0550000000003</v>
      </c>
      <c r="G27" s="48">
        <f>'[1]Thu '!E18</f>
        <v>7143.0550000000003</v>
      </c>
      <c r="H27" s="48">
        <f>'[1]Thu '!F18</f>
        <v>0</v>
      </c>
      <c r="I27" s="50">
        <f>'[1]Thu '!G18</f>
        <v>0</v>
      </c>
      <c r="J27" s="45">
        <f t="shared" si="1"/>
        <v>7722.2950000000001</v>
      </c>
      <c r="K27" s="48">
        <f>[1]TPTN!$Q$16</f>
        <v>7569.01</v>
      </c>
      <c r="L27" s="48"/>
      <c r="M27" s="48">
        <f>[1]TPTN!$Q$31</f>
        <v>153.285</v>
      </c>
      <c r="N27" s="48"/>
    </row>
    <row r="28" spans="1:14" ht="22.15" customHeight="1">
      <c r="A28" s="46"/>
      <c r="B28" s="47" t="s">
        <v>102</v>
      </c>
      <c r="C28" s="48">
        <v>20874</v>
      </c>
      <c r="D28" s="48">
        <f t="shared" si="2"/>
        <v>9600.5319999999992</v>
      </c>
      <c r="E28" s="48">
        <f>'[1]Thu '!D19</f>
        <v>2038.992</v>
      </c>
      <c r="F28" s="45">
        <f t="shared" si="3"/>
        <v>4101.9690000000001</v>
      </c>
      <c r="G28" s="48">
        <f>'[1]Thu '!E19</f>
        <v>4101.9690000000001</v>
      </c>
      <c r="H28" s="48">
        <f>'[1]Thu '!F19</f>
        <v>0</v>
      </c>
      <c r="I28" s="50">
        <f>'[1]Thu '!G19</f>
        <v>3459.5709999999999</v>
      </c>
      <c r="J28" s="45">
        <f t="shared" si="1"/>
        <v>9600.5319999999992</v>
      </c>
      <c r="K28" s="48">
        <f>[1]TPTN!$S$16</f>
        <v>9410.2950000000001</v>
      </c>
      <c r="L28" s="48"/>
      <c r="M28" s="48">
        <f>[1]TPTN!$S$31</f>
        <v>190.23699999999999</v>
      </c>
      <c r="N28" s="48"/>
    </row>
    <row r="29" spans="1:14" ht="22.15" customHeight="1">
      <c r="A29" s="46"/>
      <c r="B29" s="47" t="s">
        <v>103</v>
      </c>
      <c r="C29" s="48">
        <v>3673</v>
      </c>
      <c r="D29" s="48">
        <f t="shared" si="2"/>
        <v>10556.253000000001</v>
      </c>
      <c r="E29" s="48">
        <f>'[1]Thu '!D20</f>
        <v>1361.644</v>
      </c>
      <c r="F29" s="45">
        <f t="shared" si="3"/>
        <v>9161.2360000000008</v>
      </c>
      <c r="G29" s="48">
        <f>'[1]Thu '!E20</f>
        <v>9161.2360000000008</v>
      </c>
      <c r="H29" s="48">
        <f>'[1]Thu '!F20</f>
        <v>0</v>
      </c>
      <c r="I29" s="50">
        <f>'[1]Thu '!G20</f>
        <v>33.372999999999998</v>
      </c>
      <c r="J29" s="45">
        <f t="shared" si="1"/>
        <v>10556.252999999999</v>
      </c>
      <c r="K29" s="48">
        <f>[1]TPTN!$T$16</f>
        <v>10347.147999999999</v>
      </c>
      <c r="L29" s="48"/>
      <c r="M29" s="48">
        <f>[1]TPTN!$T$31</f>
        <v>209.10499999999999</v>
      </c>
      <c r="N29" s="48"/>
    </row>
    <row r="30" spans="1:14" s="7" customFormat="1" ht="22.15" customHeight="1">
      <c r="A30" s="43">
        <v>4</v>
      </c>
      <c r="B30" s="44" t="s">
        <v>6</v>
      </c>
      <c r="C30" s="45">
        <f>C31+C32+C33+C34</f>
        <v>33914</v>
      </c>
      <c r="D30" s="48">
        <f t="shared" si="2"/>
        <v>39712.629000000001</v>
      </c>
      <c r="E30" s="45">
        <f>E31+E32+E33+E34</f>
        <v>6262.5039999999999</v>
      </c>
      <c r="F30" s="45">
        <f t="shared" si="3"/>
        <v>33361.671000000002</v>
      </c>
      <c r="G30" s="45">
        <f>G31+G32+G33+G34</f>
        <v>33361.671000000002</v>
      </c>
      <c r="H30" s="45">
        <f>H31+H32+H33+H34</f>
        <v>0</v>
      </c>
      <c r="I30" s="45">
        <f>I31+I32+I33+I34</f>
        <v>88.454000000000008</v>
      </c>
      <c r="J30" s="45">
        <f t="shared" si="1"/>
        <v>39712.245000000003</v>
      </c>
      <c r="K30" s="45">
        <f>K31+K32+K33+K34</f>
        <v>38925.58</v>
      </c>
      <c r="L30" s="45">
        <f>'[1]Tổng '!R11</f>
        <v>0</v>
      </c>
      <c r="M30" s="45">
        <f>SUM(M31:M34)</f>
        <v>786.66500000000008</v>
      </c>
      <c r="N30" s="45">
        <f>'[1]Tổng '!T11</f>
        <v>0</v>
      </c>
    </row>
    <row r="31" spans="1:14" ht="22.15" customHeight="1">
      <c r="A31" s="46"/>
      <c r="B31" s="47" t="s">
        <v>104</v>
      </c>
      <c r="C31" s="48">
        <v>7885</v>
      </c>
      <c r="D31" s="48">
        <f t="shared" si="2"/>
        <v>10955.339</v>
      </c>
      <c r="E31" s="48">
        <f>'[1]Thu '!D21</f>
        <v>2110.192</v>
      </c>
      <c r="F31" s="45">
        <f t="shared" si="3"/>
        <v>8809.5069999999996</v>
      </c>
      <c r="G31" s="48">
        <f>'[1]Thu '!E21</f>
        <v>8809.5069999999996</v>
      </c>
      <c r="H31" s="48">
        <f>'[1]Thu '!F21</f>
        <v>0</v>
      </c>
      <c r="I31" s="50">
        <f>'[1]Thu '!G21</f>
        <v>35.64</v>
      </c>
      <c r="J31" s="45">
        <f t="shared" si="1"/>
        <v>10954.956</v>
      </c>
      <c r="K31" s="48">
        <f>[1]TPTN!$U$16</f>
        <v>10738</v>
      </c>
      <c r="L31" s="48"/>
      <c r="M31" s="48">
        <f>[1]TPTN!$U$31</f>
        <v>216.95599999999999</v>
      </c>
      <c r="N31" s="48"/>
    </row>
    <row r="32" spans="1:14" ht="22.15" customHeight="1">
      <c r="A32" s="46"/>
      <c r="B32" s="47" t="s">
        <v>105</v>
      </c>
      <c r="C32" s="48">
        <v>658</v>
      </c>
      <c r="D32" s="48">
        <f t="shared" si="2"/>
        <v>8572.280999999999</v>
      </c>
      <c r="E32" s="48">
        <f>'[1]Thu '!D22</f>
        <v>521.74400000000003</v>
      </c>
      <c r="F32" s="45">
        <f t="shared" si="3"/>
        <v>8027.2079999999996</v>
      </c>
      <c r="G32" s="48">
        <f>'[1]Thu '!E22</f>
        <v>8027.2079999999996</v>
      </c>
      <c r="H32" s="48">
        <f>'[1]Thu '!F22</f>
        <v>0</v>
      </c>
      <c r="I32" s="50">
        <f>'[1]Thu '!G22</f>
        <v>23.329000000000001</v>
      </c>
      <c r="J32" s="45">
        <f t="shared" si="1"/>
        <v>8572.280999999999</v>
      </c>
      <c r="K32" s="48">
        <f>[1]TPTN!$V$16</f>
        <v>8402.3909999999996</v>
      </c>
      <c r="L32" s="48"/>
      <c r="M32" s="48">
        <f>[1]TPTN!$V$31</f>
        <v>169.89</v>
      </c>
      <c r="N32" s="48"/>
    </row>
    <row r="33" spans="1:14" ht="22.15" customHeight="1">
      <c r="A33" s="46"/>
      <c r="B33" s="47" t="s">
        <v>106</v>
      </c>
      <c r="C33" s="48">
        <v>4944</v>
      </c>
      <c r="D33" s="48">
        <f t="shared" si="2"/>
        <v>9923.3410000000003</v>
      </c>
      <c r="E33" s="48">
        <f>'[1]Thu '!D23</f>
        <v>1642.748</v>
      </c>
      <c r="F33" s="45">
        <f t="shared" si="3"/>
        <v>8251.1080000000002</v>
      </c>
      <c r="G33" s="48">
        <f>'[1]Thu '!E23</f>
        <v>8251.1080000000002</v>
      </c>
      <c r="H33" s="48">
        <f>'[1]Thu '!F23</f>
        <v>0</v>
      </c>
      <c r="I33" s="50">
        <f>'[1]Thu '!G23</f>
        <v>29.484999999999999</v>
      </c>
      <c r="J33" s="45">
        <f t="shared" si="1"/>
        <v>9923.3410000000003</v>
      </c>
      <c r="K33" s="48">
        <f>[1]TPTN!$W$16</f>
        <v>9726.7860000000001</v>
      </c>
      <c r="L33" s="48"/>
      <c r="M33" s="48">
        <f>[1]TPTN!$W$31</f>
        <v>196.55500000000001</v>
      </c>
      <c r="N33" s="48"/>
    </row>
    <row r="34" spans="1:14" ht="22.15" customHeight="1">
      <c r="A34" s="46"/>
      <c r="B34" s="47" t="s">
        <v>107</v>
      </c>
      <c r="C34" s="48">
        <v>20427</v>
      </c>
      <c r="D34" s="48">
        <f t="shared" si="2"/>
        <v>10261.668</v>
      </c>
      <c r="E34" s="48">
        <f>'[1]Thu '!D24</f>
        <v>1987.82</v>
      </c>
      <c r="F34" s="45">
        <f t="shared" si="3"/>
        <v>8273.848</v>
      </c>
      <c r="G34" s="48">
        <f>'[1]Thu '!E24</f>
        <v>8273.848</v>
      </c>
      <c r="H34" s="48">
        <f>'[1]Thu '!F24</f>
        <v>0</v>
      </c>
      <c r="I34" s="50">
        <f>'[1]Thu '!G24</f>
        <v>0</v>
      </c>
      <c r="J34" s="45">
        <f t="shared" si="1"/>
        <v>10261.666999999999</v>
      </c>
      <c r="K34" s="48">
        <f>[1]TPTN!$X$16</f>
        <v>10058.403</v>
      </c>
      <c r="L34" s="48"/>
      <c r="M34" s="48">
        <f>[1]TPTN!$X$31</f>
        <v>203.26400000000001</v>
      </c>
      <c r="N34" s="48"/>
    </row>
    <row r="35" spans="1:14" s="7" customFormat="1" ht="22.15" customHeight="1">
      <c r="A35" s="43">
        <v>5</v>
      </c>
      <c r="B35" s="44" t="s">
        <v>7</v>
      </c>
      <c r="C35" s="45">
        <f>SUM(C36:C38)</f>
        <v>26871</v>
      </c>
      <c r="D35" s="48">
        <f t="shared" si="2"/>
        <v>37996.180999999997</v>
      </c>
      <c r="E35" s="45">
        <f>SUM(E36:E38)</f>
        <v>4524.46</v>
      </c>
      <c r="F35" s="45">
        <f t="shared" si="3"/>
        <v>14899.018</v>
      </c>
      <c r="G35" s="45">
        <f>SUM(G36:G38)</f>
        <v>14899.018</v>
      </c>
      <c r="H35" s="45">
        <f>SUM(H36:H38)</f>
        <v>0</v>
      </c>
      <c r="I35" s="45">
        <f>SUM(I36:I38)</f>
        <v>18572.703000000001</v>
      </c>
      <c r="J35" s="45">
        <f t="shared" si="1"/>
        <v>37996.180999999997</v>
      </c>
      <c r="K35" s="45">
        <f>SUM(K36:K38)</f>
        <v>25554.959999999999</v>
      </c>
      <c r="L35" s="45">
        <f>'[1]Tổng '!R12</f>
        <v>0</v>
      </c>
      <c r="M35" s="45">
        <f>SUM(M36:M38)</f>
        <v>517.23900000000003</v>
      </c>
      <c r="N35" s="45">
        <f>SUM(N36:N38)</f>
        <v>11923.982</v>
      </c>
    </row>
    <row r="36" spans="1:14" ht="22.15" customHeight="1">
      <c r="A36" s="46"/>
      <c r="B36" s="47" t="s">
        <v>108</v>
      </c>
      <c r="C36" s="48">
        <v>16359</v>
      </c>
      <c r="D36" s="48">
        <f t="shared" si="2"/>
        <v>9388.7099999999991</v>
      </c>
      <c r="E36" s="48">
        <f>'[1]Thu '!D25</f>
        <v>1711.8119999999999</v>
      </c>
      <c r="F36" s="45">
        <f t="shared" si="3"/>
        <v>5925.902</v>
      </c>
      <c r="G36" s="48">
        <f>'[1]Thu '!E25</f>
        <v>5925.902</v>
      </c>
      <c r="H36" s="48">
        <f>'[1]Thu '!F25</f>
        <v>0</v>
      </c>
      <c r="I36" s="50">
        <f>'[1]Thu '!G25</f>
        <v>1750.9960000000001</v>
      </c>
      <c r="J36" s="45">
        <f t="shared" si="1"/>
        <v>9388.7099999999991</v>
      </c>
      <c r="K36" s="48">
        <f>[1]TPTN!$Y$16</f>
        <v>9202.4169999999995</v>
      </c>
      <c r="L36" s="48"/>
      <c r="M36" s="48">
        <f>[1]TPTN!$Y$31</f>
        <v>186.29300000000001</v>
      </c>
      <c r="N36" s="48">
        <f>[1]TPTN!$Y$33</f>
        <v>0</v>
      </c>
    </row>
    <row r="37" spans="1:14" ht="22.15" customHeight="1">
      <c r="A37" s="46"/>
      <c r="B37" s="47" t="s">
        <v>109</v>
      </c>
      <c r="C37" s="48">
        <v>9706</v>
      </c>
      <c r="D37" s="48">
        <f t="shared" si="2"/>
        <v>21111.517</v>
      </c>
      <c r="E37" s="48">
        <f>'[1]Thu '!D26</f>
        <v>2073.4479999999999</v>
      </c>
      <c r="F37" s="45">
        <f t="shared" si="3"/>
        <v>2273.991</v>
      </c>
      <c r="G37" s="48">
        <f>'[1]Thu '!E26</f>
        <v>2273.991</v>
      </c>
      <c r="H37" s="48">
        <f>'[1]Thu '!F26</f>
        <v>0</v>
      </c>
      <c r="I37" s="50">
        <f>'[1]Thu '!G26</f>
        <v>16764.078000000001</v>
      </c>
      <c r="J37" s="45">
        <f t="shared" si="1"/>
        <v>21111.517</v>
      </c>
      <c r="K37" s="48">
        <f>[1]TPTN!$Z$16</f>
        <v>9005.3690000000006</v>
      </c>
      <c r="L37" s="48"/>
      <c r="M37" s="48">
        <f>[1]TPTN!$Z$31</f>
        <v>182.166</v>
      </c>
      <c r="N37" s="48">
        <f>[1]TPTN!$Z$33</f>
        <v>11923.982</v>
      </c>
    </row>
    <row r="38" spans="1:14" ht="22.15" customHeight="1">
      <c r="A38" s="46"/>
      <c r="B38" s="47" t="s">
        <v>110</v>
      </c>
      <c r="C38" s="48">
        <v>806</v>
      </c>
      <c r="D38" s="48">
        <f t="shared" si="2"/>
        <v>7495.9539999999997</v>
      </c>
      <c r="E38" s="48">
        <f>'[1]Thu '!D27</f>
        <v>739.2</v>
      </c>
      <c r="F38" s="45">
        <f t="shared" si="3"/>
        <v>6699.125</v>
      </c>
      <c r="G38" s="48">
        <f>'[1]Thu '!E27</f>
        <v>6699.125</v>
      </c>
      <c r="H38" s="48">
        <f>'[1]Thu '!F27</f>
        <v>0</v>
      </c>
      <c r="I38" s="50">
        <f>'[1]Thu '!G27</f>
        <v>57.628999999999998</v>
      </c>
      <c r="J38" s="45">
        <f t="shared" si="1"/>
        <v>7495.9539999999997</v>
      </c>
      <c r="K38" s="48">
        <f>[1]TPTN!$AA$16</f>
        <v>7347.174</v>
      </c>
      <c r="L38" s="48"/>
      <c r="M38" s="48">
        <f>[1]TPTN!$AA$31</f>
        <v>148.78</v>
      </c>
      <c r="N38" s="48">
        <f>[1]TPTN!$AA$33</f>
        <v>0</v>
      </c>
    </row>
    <row r="39" spans="1:14" s="7" customFormat="1" ht="22.15" customHeight="1">
      <c r="A39" s="43">
        <v>6</v>
      </c>
      <c r="B39" s="44" t="s">
        <v>8</v>
      </c>
      <c r="C39" s="45">
        <f>SUM(C40:C43)</f>
        <v>20404</v>
      </c>
      <c r="D39" s="48">
        <f t="shared" si="2"/>
        <v>37681.137999999999</v>
      </c>
      <c r="E39" s="45">
        <f>SUM(E40:E43)</f>
        <v>8533.9959999999992</v>
      </c>
      <c r="F39" s="45">
        <f t="shared" si="3"/>
        <v>25823.682000000001</v>
      </c>
      <c r="G39" s="45">
        <f>SUM(G40:G43)</f>
        <v>25823.682000000001</v>
      </c>
      <c r="H39" s="45">
        <f>SUM(H40:H43)</f>
        <v>0</v>
      </c>
      <c r="I39" s="45">
        <f>SUM(I40:I43)</f>
        <v>3323.46</v>
      </c>
      <c r="J39" s="45">
        <f t="shared" si="1"/>
        <v>37681.138000000006</v>
      </c>
      <c r="K39" s="45">
        <f>SUM(K40:K43)</f>
        <v>36934.391000000003</v>
      </c>
      <c r="L39" s="45">
        <f>'[1]Tổng '!R13</f>
        <v>0</v>
      </c>
      <c r="M39" s="45">
        <f>SUM(M40:M43)</f>
        <v>746.74700000000007</v>
      </c>
      <c r="N39" s="45">
        <f>SUM(N40:N43)</f>
        <v>0</v>
      </c>
    </row>
    <row r="40" spans="1:14" ht="22.15" customHeight="1">
      <c r="A40" s="46"/>
      <c r="B40" s="47" t="s">
        <v>111</v>
      </c>
      <c r="C40" s="48">
        <v>3987</v>
      </c>
      <c r="D40" s="48">
        <f t="shared" si="2"/>
        <v>8491.6460000000006</v>
      </c>
      <c r="E40" s="48">
        <f>'[1]Thu '!D28</f>
        <v>1341.252</v>
      </c>
      <c r="F40" s="45">
        <f t="shared" si="3"/>
        <v>7129.01</v>
      </c>
      <c r="G40" s="48">
        <f>'[1]Thu '!E28</f>
        <v>7129.01</v>
      </c>
      <c r="H40" s="48">
        <f>'[1]Thu '!F28</f>
        <v>0</v>
      </c>
      <c r="I40" s="50">
        <f>'[1]Thu '!G28</f>
        <v>21.384</v>
      </c>
      <c r="J40" s="45">
        <f t="shared" si="1"/>
        <v>8491.6460000000006</v>
      </c>
      <c r="K40" s="48">
        <f>[1]TPTN!$AB$16</f>
        <v>8323.098</v>
      </c>
      <c r="L40" s="48"/>
      <c r="M40" s="48">
        <f>[1]TPTN!$AB$31</f>
        <v>168.548</v>
      </c>
      <c r="N40" s="48"/>
    </row>
    <row r="41" spans="1:14" ht="22.15" customHeight="1">
      <c r="A41" s="46"/>
      <c r="B41" s="47" t="s">
        <v>112</v>
      </c>
      <c r="C41" s="48">
        <v>4215</v>
      </c>
      <c r="D41" s="48">
        <f t="shared" si="2"/>
        <v>9033.232</v>
      </c>
      <c r="E41" s="48">
        <f>'[1]Thu '!D29</f>
        <v>1411.6</v>
      </c>
      <c r="F41" s="45">
        <f t="shared" si="3"/>
        <v>7621.6319999999996</v>
      </c>
      <c r="G41" s="48">
        <f>'[1]Thu '!E29</f>
        <v>7621.6319999999996</v>
      </c>
      <c r="H41" s="48">
        <f>'[1]Thu '!F29</f>
        <v>0</v>
      </c>
      <c r="I41" s="50">
        <f>'[1]Thu '!G29</f>
        <v>0</v>
      </c>
      <c r="J41" s="45">
        <f t="shared" si="1"/>
        <v>9033.232</v>
      </c>
      <c r="K41" s="48">
        <f>[1]TPTN!$AC$16</f>
        <v>8854.1839999999993</v>
      </c>
      <c r="L41" s="48"/>
      <c r="M41" s="48">
        <f>[1]TPTN!$AC$31</f>
        <v>179.048</v>
      </c>
      <c r="N41" s="48"/>
    </row>
    <row r="42" spans="1:14" ht="22.15" customHeight="1">
      <c r="A42" s="46"/>
      <c r="B42" s="47" t="s">
        <v>113</v>
      </c>
      <c r="C42" s="48">
        <v>7939</v>
      </c>
      <c r="D42" s="48">
        <f t="shared" si="2"/>
        <v>8710.0730000000003</v>
      </c>
      <c r="E42" s="48">
        <f>'[1]Thu '!D30</f>
        <v>2488.1439999999998</v>
      </c>
      <c r="F42" s="45">
        <f t="shared" si="3"/>
        <v>6199.2479999999996</v>
      </c>
      <c r="G42" s="48">
        <f>'[1]Thu '!E30</f>
        <v>6199.2479999999996</v>
      </c>
      <c r="H42" s="48">
        <f>'[1]Thu '!F30</f>
        <v>0</v>
      </c>
      <c r="I42" s="50">
        <f>'[1]Thu '!G30</f>
        <v>22.681000000000001</v>
      </c>
      <c r="J42" s="45">
        <f t="shared" si="1"/>
        <v>8710.0729999999985</v>
      </c>
      <c r="K42" s="48">
        <f>[1]TPTN!$AD$16</f>
        <v>8537.4339999999993</v>
      </c>
      <c r="L42" s="48"/>
      <c r="M42" s="48">
        <f>[1]TPTN!$AD$31</f>
        <v>172.63900000000001</v>
      </c>
      <c r="N42" s="48"/>
    </row>
    <row r="43" spans="1:14" ht="22.15" customHeight="1">
      <c r="A43" s="46"/>
      <c r="B43" s="47" t="s">
        <v>114</v>
      </c>
      <c r="C43" s="48">
        <v>4263</v>
      </c>
      <c r="D43" s="48">
        <f t="shared" si="2"/>
        <v>11446.187</v>
      </c>
      <c r="E43" s="48">
        <f>'[1]Thu '!D31</f>
        <v>3293</v>
      </c>
      <c r="F43" s="45">
        <f t="shared" si="3"/>
        <v>4873.7920000000004</v>
      </c>
      <c r="G43" s="48">
        <f>'[1]Thu '!E31</f>
        <v>4873.7920000000004</v>
      </c>
      <c r="H43" s="48">
        <f>'[1]Thu '!F31</f>
        <v>0</v>
      </c>
      <c r="I43" s="50">
        <f>'[1]Thu '!G31</f>
        <v>3279.395</v>
      </c>
      <c r="J43" s="45">
        <f t="shared" si="1"/>
        <v>11446.187</v>
      </c>
      <c r="K43" s="48">
        <f>[1]TPTN!$AE$16</f>
        <v>11219.674999999999</v>
      </c>
      <c r="L43" s="48"/>
      <c r="M43" s="48">
        <f>[1]TPTN!$AE$31</f>
        <v>226.512</v>
      </c>
      <c r="N43" s="48"/>
    </row>
    <row r="44" spans="1:14" s="7" customFormat="1" ht="22.15" customHeight="1">
      <c r="A44" s="43">
        <v>7</v>
      </c>
      <c r="B44" s="44" t="s">
        <v>9</v>
      </c>
      <c r="C44" s="45">
        <f>SUM(C45:C47)</f>
        <v>7139</v>
      </c>
      <c r="D44" s="48">
        <f t="shared" si="2"/>
        <v>28975.773000000001</v>
      </c>
      <c r="E44" s="45">
        <f>SUM(E45:E47)</f>
        <v>5091.5519999999997</v>
      </c>
      <c r="F44" s="45">
        <f t="shared" si="3"/>
        <v>20457</v>
      </c>
      <c r="G44" s="45">
        <f>SUM(G45:G47)</f>
        <v>20457</v>
      </c>
      <c r="H44" s="45">
        <f>SUM(H45:H47)</f>
        <v>0</v>
      </c>
      <c r="I44" s="45">
        <f>SUM(I45:I47)</f>
        <v>3427.221</v>
      </c>
      <c r="J44" s="45">
        <f t="shared" si="1"/>
        <v>28976.772999999997</v>
      </c>
      <c r="K44" s="45">
        <f>SUM(K45:K47)</f>
        <v>28402.635999999999</v>
      </c>
      <c r="L44" s="45">
        <f>'[1]Tổng '!R14</f>
        <v>0</v>
      </c>
      <c r="M44" s="45">
        <f>SUM(M45:M47)</f>
        <v>574.13699999999994</v>
      </c>
      <c r="N44" s="45">
        <f>'[1]Tổng '!T14</f>
        <v>0</v>
      </c>
    </row>
    <row r="45" spans="1:14" ht="22.15" customHeight="1">
      <c r="A45" s="46"/>
      <c r="B45" s="47" t="s">
        <v>115</v>
      </c>
      <c r="C45" s="48">
        <v>2436</v>
      </c>
      <c r="D45" s="48">
        <f t="shared" si="2"/>
        <v>8980.6729999999989</v>
      </c>
      <c r="E45" s="48">
        <f>'[1]Thu '!D32</f>
        <v>1874.68</v>
      </c>
      <c r="F45" s="45">
        <f t="shared" si="3"/>
        <v>7058.9309999999996</v>
      </c>
      <c r="G45" s="48">
        <f>'[1]Thu '!E32</f>
        <v>7058.9309999999996</v>
      </c>
      <c r="H45" s="48">
        <f>'[1]Thu '!F32</f>
        <v>0</v>
      </c>
      <c r="I45" s="50">
        <f>'[1]Thu '!G32</f>
        <v>47.061999999999998</v>
      </c>
      <c r="J45" s="45">
        <f t="shared" si="1"/>
        <v>8980.6729999999989</v>
      </c>
      <c r="K45" s="48">
        <f>[1]TPTN!$AF$16</f>
        <v>8801.7819999999992</v>
      </c>
      <c r="L45" s="48"/>
      <c r="M45" s="48">
        <f>[1]TPTN!$AF$31</f>
        <v>178.89099999999999</v>
      </c>
      <c r="N45" s="48"/>
    </row>
    <row r="46" spans="1:14" ht="22.15" customHeight="1">
      <c r="A46" s="46"/>
      <c r="B46" s="47" t="s">
        <v>116</v>
      </c>
      <c r="C46" s="48">
        <v>3203</v>
      </c>
      <c r="D46" s="48">
        <f t="shared" si="2"/>
        <v>8794.1</v>
      </c>
      <c r="E46" s="48">
        <f>'[1]Thu '!D33</f>
        <v>2813.8719999999998</v>
      </c>
      <c r="F46" s="45">
        <f t="shared" si="3"/>
        <v>2600.069</v>
      </c>
      <c r="G46" s="48">
        <f>'[1]Thu '!E33</f>
        <v>2600.069</v>
      </c>
      <c r="H46" s="48">
        <f>'[1]Thu '!F33</f>
        <v>0</v>
      </c>
      <c r="I46" s="50">
        <f>'[1]Thu '!G33</f>
        <v>3380.1590000000001</v>
      </c>
      <c r="J46" s="45">
        <f t="shared" si="1"/>
        <v>8794.0999999999985</v>
      </c>
      <c r="K46" s="48">
        <f>[1]TPTN!$AG$16</f>
        <v>8619.8539999999994</v>
      </c>
      <c r="L46" s="48"/>
      <c r="M46" s="48">
        <f>[1]TPTN!$AG$31</f>
        <v>174.24600000000001</v>
      </c>
      <c r="N46" s="48"/>
    </row>
    <row r="47" spans="1:14" ht="22.15" customHeight="1">
      <c r="A47" s="46"/>
      <c r="B47" s="47" t="s">
        <v>117</v>
      </c>
      <c r="C47" s="48">
        <v>1500</v>
      </c>
      <c r="D47" s="48">
        <f t="shared" si="2"/>
        <v>11201</v>
      </c>
      <c r="E47" s="48">
        <f>'[1]Thu '!D129</f>
        <v>403</v>
      </c>
      <c r="F47" s="45">
        <f t="shared" si="3"/>
        <v>10798</v>
      </c>
      <c r="G47" s="48">
        <f>'[1]Thu '!E129</f>
        <v>10798</v>
      </c>
      <c r="H47" s="48">
        <f>'[1]Thu '!F129</f>
        <v>0</v>
      </c>
      <c r="I47" s="50"/>
      <c r="J47" s="45">
        <f t="shared" si="1"/>
        <v>11202</v>
      </c>
      <c r="K47" s="48">
        <f>'[1]Sông Công'!$M$15</f>
        <v>10981</v>
      </c>
      <c r="L47" s="48"/>
      <c r="M47" s="48">
        <f>'[1]Sông Công'!$M$30</f>
        <v>221</v>
      </c>
      <c r="N47" s="48"/>
    </row>
    <row r="48" spans="1:14" s="7" customFormat="1" ht="22.15" customHeight="1">
      <c r="A48" s="43">
        <v>8</v>
      </c>
      <c r="B48" s="44" t="s">
        <v>10</v>
      </c>
      <c r="C48" s="45">
        <f>SUM(C49:C53)</f>
        <v>16778</v>
      </c>
      <c r="D48" s="48">
        <f t="shared" si="2"/>
        <v>44082.93</v>
      </c>
      <c r="E48" s="45">
        <f>SUM(E49:E53)</f>
        <v>10764.008</v>
      </c>
      <c r="F48" s="45">
        <f t="shared" si="3"/>
        <v>28749.536</v>
      </c>
      <c r="G48" s="45">
        <f>SUM(G49:G53)</f>
        <v>23095.536</v>
      </c>
      <c r="H48" s="45">
        <f>SUM(H49:H53)</f>
        <v>5654</v>
      </c>
      <c r="I48" s="45">
        <f>SUM(I49:I53)</f>
        <v>4569.3860000000004</v>
      </c>
      <c r="J48" s="45">
        <f t="shared" si="1"/>
        <v>44082.929999999993</v>
      </c>
      <c r="K48" s="45">
        <f>SUM(K49:K53)</f>
        <v>43306.805999999997</v>
      </c>
      <c r="L48" s="45">
        <f>'[1]Tổng '!R15</f>
        <v>0</v>
      </c>
      <c r="M48" s="45">
        <f>SUM(M49:M53)</f>
        <v>755.51499999999999</v>
      </c>
      <c r="N48" s="45">
        <f>SUM(N49:N53)</f>
        <v>20.609000000000002</v>
      </c>
    </row>
    <row r="49" spans="1:14" ht="22.15" customHeight="1">
      <c r="A49" s="46"/>
      <c r="B49" s="47" t="s">
        <v>118</v>
      </c>
      <c r="C49" s="48">
        <v>2781</v>
      </c>
      <c r="D49" s="48">
        <f t="shared" si="2"/>
        <v>8006.3649999999998</v>
      </c>
      <c r="E49" s="48">
        <f>'[1]Thu '!D34</f>
        <v>2473.672</v>
      </c>
      <c r="F49" s="45">
        <f t="shared" si="3"/>
        <v>1961.2149999999999</v>
      </c>
      <c r="G49" s="48">
        <f>'[1]Thu '!E34</f>
        <v>1961.2149999999999</v>
      </c>
      <c r="H49" s="48">
        <f>'[1]Thu '!F34</f>
        <v>0</v>
      </c>
      <c r="I49" s="50">
        <f>'[1]Thu '!G34</f>
        <v>3571.4780000000001</v>
      </c>
      <c r="J49" s="45">
        <f t="shared" si="1"/>
        <v>8006.3649999999998</v>
      </c>
      <c r="K49" s="48">
        <f>[1]TPTN!$AH$16</f>
        <v>7847.5129999999999</v>
      </c>
      <c r="L49" s="48"/>
      <c r="M49" s="48">
        <f>[1]TPTN!$AH$31</f>
        <v>158.852</v>
      </c>
      <c r="N49" s="48"/>
    </row>
    <row r="50" spans="1:14" ht="22.15" customHeight="1">
      <c r="A50" s="46"/>
      <c r="B50" s="47" t="s">
        <v>119</v>
      </c>
      <c r="C50" s="48">
        <v>1615</v>
      </c>
      <c r="D50" s="48">
        <f t="shared" si="2"/>
        <v>8274.7929999999997</v>
      </c>
      <c r="E50" s="48">
        <f>'[1]Thu '!D35</f>
        <v>1429.816</v>
      </c>
      <c r="F50" s="45">
        <f t="shared" si="3"/>
        <v>5867.6779999999999</v>
      </c>
      <c r="G50" s="48">
        <f>'[1]Thu '!E35</f>
        <v>5867.6779999999999</v>
      </c>
      <c r="H50" s="48">
        <f>'[1]Thu '!F35</f>
        <v>0</v>
      </c>
      <c r="I50" s="50">
        <f>'[1]Thu '!G35</f>
        <v>977.29899999999998</v>
      </c>
      <c r="J50" s="45">
        <f t="shared" si="1"/>
        <v>8274.7929999999997</v>
      </c>
      <c r="K50" s="48">
        <f>[1]TPTN!$AI$16</f>
        <v>8110.7259999999997</v>
      </c>
      <c r="L50" s="48"/>
      <c r="M50" s="48">
        <f>[1]TPTN!$AI$31</f>
        <v>164.06700000000001</v>
      </c>
      <c r="N50" s="48"/>
    </row>
    <row r="51" spans="1:14" ht="22.15" customHeight="1">
      <c r="A51" s="46"/>
      <c r="B51" s="47" t="s">
        <v>120</v>
      </c>
      <c r="C51" s="48">
        <v>122</v>
      </c>
      <c r="D51" s="48">
        <f t="shared" si="2"/>
        <v>7992.7720000000008</v>
      </c>
      <c r="E51" s="48">
        <f>'[1]Thu '!D82</f>
        <v>90.52</v>
      </c>
      <c r="F51" s="45">
        <f t="shared" si="3"/>
        <v>7881.643</v>
      </c>
      <c r="G51" s="48">
        <f>'[1]Thu '!E82</f>
        <v>7881.643</v>
      </c>
      <c r="H51" s="48">
        <f>'[1]Thu '!F82</f>
        <v>0</v>
      </c>
      <c r="I51" s="50">
        <f>'[1]Thu '!$G$82</f>
        <v>20.609000000000002</v>
      </c>
      <c r="J51" s="45">
        <f t="shared" si="1"/>
        <v>7992.7720000000008</v>
      </c>
      <c r="K51" s="48">
        <f>'[1]Phổ Yên'!$D$15</f>
        <v>7814.567</v>
      </c>
      <c r="L51" s="48"/>
      <c r="M51" s="48">
        <f>'[1]Phổ Yên'!$D$30</f>
        <v>157.596</v>
      </c>
      <c r="N51" s="48">
        <f>'[1]Phổ Yên'!$D$32</f>
        <v>20.609000000000002</v>
      </c>
    </row>
    <row r="52" spans="1:14" ht="22.15" customHeight="1">
      <c r="A52" s="46"/>
      <c r="B52" s="47" t="s">
        <v>121</v>
      </c>
      <c r="C52" s="48">
        <v>1560</v>
      </c>
      <c r="D52" s="48">
        <f t="shared" si="2"/>
        <v>7847</v>
      </c>
      <c r="E52" s="48">
        <f>'[1]Thu '!D37</f>
        <v>634</v>
      </c>
      <c r="F52" s="45">
        <f t="shared" si="3"/>
        <v>7213</v>
      </c>
      <c r="G52" s="48">
        <f>'[1]Thu '!E37</f>
        <v>4568</v>
      </c>
      <c r="H52" s="48">
        <f>'[1]Thu '!F37</f>
        <v>2645</v>
      </c>
      <c r="I52" s="50"/>
      <c r="J52" s="45">
        <f t="shared" si="1"/>
        <v>7847</v>
      </c>
      <c r="K52" s="48">
        <f>'[1]Đại Từ'!$D$15</f>
        <v>7739</v>
      </c>
      <c r="L52" s="48"/>
      <c r="M52" s="48">
        <f>'[1]Đại Từ'!$D$30</f>
        <v>108</v>
      </c>
      <c r="N52" s="48"/>
    </row>
    <row r="53" spans="1:14" ht="22.15" customHeight="1">
      <c r="A53" s="46"/>
      <c r="B53" s="47" t="s">
        <v>122</v>
      </c>
      <c r="C53" s="48">
        <v>10700</v>
      </c>
      <c r="D53" s="48">
        <f t="shared" si="2"/>
        <v>11962</v>
      </c>
      <c r="E53" s="48">
        <f>'[1]Thu '!D38</f>
        <v>6136</v>
      </c>
      <c r="F53" s="45">
        <f t="shared" si="3"/>
        <v>5826</v>
      </c>
      <c r="G53" s="48">
        <f>'[1]Thu '!E38</f>
        <v>2817</v>
      </c>
      <c r="H53" s="48">
        <f>'[1]Thu '!F38</f>
        <v>3009</v>
      </c>
      <c r="I53" s="50"/>
      <c r="J53" s="45">
        <f t="shared" si="1"/>
        <v>11962</v>
      </c>
      <c r="K53" s="48">
        <f>'[1]Đại Từ'!$E$15</f>
        <v>11795</v>
      </c>
      <c r="L53" s="48"/>
      <c r="M53" s="48">
        <f>'[1]Đại Từ'!$E$30</f>
        <v>167</v>
      </c>
      <c r="N53" s="48"/>
    </row>
    <row r="54" spans="1:14" s="7" customFormat="1" ht="22.15" customHeight="1">
      <c r="A54" s="43">
        <v>9</v>
      </c>
      <c r="B54" s="44" t="s">
        <v>11</v>
      </c>
      <c r="C54" s="45">
        <f>SUM(C55:C58)</f>
        <v>2082</v>
      </c>
      <c r="D54" s="48">
        <f t="shared" si="2"/>
        <v>37421</v>
      </c>
      <c r="E54" s="45">
        <f>SUM(E55:E58)</f>
        <v>891</v>
      </c>
      <c r="F54" s="45">
        <f t="shared" si="3"/>
        <v>36530</v>
      </c>
      <c r="G54" s="45">
        <f>SUM(G55:G58)</f>
        <v>22609</v>
      </c>
      <c r="H54" s="45">
        <f>SUM(H55:H58)</f>
        <v>13921</v>
      </c>
      <c r="I54" s="45">
        <f>SUM(I55:I58)</f>
        <v>0</v>
      </c>
      <c r="J54" s="45">
        <f t="shared" si="1"/>
        <v>37421</v>
      </c>
      <c r="K54" s="45">
        <f>SUM(K55:K58)</f>
        <v>36914</v>
      </c>
      <c r="L54" s="45">
        <f>'[1]Tổng '!R16</f>
        <v>0</v>
      </c>
      <c r="M54" s="45">
        <f>SUM(M55:M58)</f>
        <v>507</v>
      </c>
      <c r="N54" s="45">
        <f>'[1]Tổng '!T16</f>
        <v>0</v>
      </c>
    </row>
    <row r="55" spans="1:14" ht="22.15" customHeight="1">
      <c r="A55" s="46"/>
      <c r="B55" s="47" t="s">
        <v>123</v>
      </c>
      <c r="C55" s="48">
        <v>641</v>
      </c>
      <c r="D55" s="48">
        <f t="shared" si="2"/>
        <v>9905</v>
      </c>
      <c r="E55" s="48">
        <f>'[1]Thu '!D39</f>
        <v>302</v>
      </c>
      <c r="F55" s="45">
        <f t="shared" si="3"/>
        <v>9603</v>
      </c>
      <c r="G55" s="48">
        <f>'[1]Thu '!E39</f>
        <v>5796</v>
      </c>
      <c r="H55" s="48">
        <f>'[1]Thu '!F39</f>
        <v>3807</v>
      </c>
      <c r="I55" s="50"/>
      <c r="J55" s="45">
        <f t="shared" si="1"/>
        <v>9905</v>
      </c>
      <c r="K55" s="48">
        <f>'[1]Đại Từ'!$F$15</f>
        <v>9769</v>
      </c>
      <c r="L55" s="48"/>
      <c r="M55" s="48">
        <f>'[1]Đại Từ'!$F$30</f>
        <v>136</v>
      </c>
      <c r="N55" s="48"/>
    </row>
    <row r="56" spans="1:14" ht="22.15" customHeight="1">
      <c r="A56" s="46"/>
      <c r="B56" s="47" t="s">
        <v>124</v>
      </c>
      <c r="C56" s="48">
        <v>600</v>
      </c>
      <c r="D56" s="48">
        <f t="shared" si="2"/>
        <v>9495</v>
      </c>
      <c r="E56" s="48">
        <f>'[1]Thu '!D40</f>
        <v>280</v>
      </c>
      <c r="F56" s="45">
        <f t="shared" si="3"/>
        <v>9215</v>
      </c>
      <c r="G56" s="48">
        <f>'[1]Thu '!E40</f>
        <v>5966</v>
      </c>
      <c r="H56" s="48">
        <f>'[1]Thu '!F40</f>
        <v>3249</v>
      </c>
      <c r="I56" s="50"/>
      <c r="J56" s="45">
        <f t="shared" si="1"/>
        <v>9495</v>
      </c>
      <c r="K56" s="48">
        <f>'[1]Đại Từ'!$G$15</f>
        <v>9366</v>
      </c>
      <c r="L56" s="48"/>
      <c r="M56" s="48">
        <f>'[1]Đại Từ'!$G$30</f>
        <v>129</v>
      </c>
      <c r="N56" s="48"/>
    </row>
    <row r="57" spans="1:14" ht="22.15" customHeight="1">
      <c r="A57" s="46"/>
      <c r="B57" s="47" t="s">
        <v>125</v>
      </c>
      <c r="C57" s="48">
        <v>272</v>
      </c>
      <c r="D57" s="48">
        <f t="shared" si="2"/>
        <v>9942</v>
      </c>
      <c r="E57" s="48">
        <f>'[1]Thu '!D41</f>
        <v>125</v>
      </c>
      <c r="F57" s="45">
        <f t="shared" si="3"/>
        <v>9817</v>
      </c>
      <c r="G57" s="48">
        <f>'[1]Thu '!E41</f>
        <v>5991</v>
      </c>
      <c r="H57" s="48">
        <f>'[1]Thu '!F41</f>
        <v>3826</v>
      </c>
      <c r="I57" s="50"/>
      <c r="J57" s="45">
        <f t="shared" si="1"/>
        <v>9942</v>
      </c>
      <c r="K57" s="48">
        <f>'[1]Đại Từ'!$H$15</f>
        <v>9809</v>
      </c>
      <c r="L57" s="48"/>
      <c r="M57" s="48">
        <f>'[1]Đại Từ'!$H$30</f>
        <v>133</v>
      </c>
      <c r="N57" s="48"/>
    </row>
    <row r="58" spans="1:14" ht="22.15" customHeight="1">
      <c r="A58" s="46"/>
      <c r="B58" s="47" t="s">
        <v>126</v>
      </c>
      <c r="C58" s="48">
        <v>569</v>
      </c>
      <c r="D58" s="48">
        <f t="shared" si="2"/>
        <v>8079</v>
      </c>
      <c r="E58" s="48">
        <f>'[1]Thu '!D42</f>
        <v>184</v>
      </c>
      <c r="F58" s="45">
        <f t="shared" si="3"/>
        <v>7895</v>
      </c>
      <c r="G58" s="48">
        <f>'[1]Thu '!E42</f>
        <v>4856</v>
      </c>
      <c r="H58" s="48">
        <f>'[1]Thu '!F42</f>
        <v>3039</v>
      </c>
      <c r="I58" s="50"/>
      <c r="J58" s="45">
        <f t="shared" si="1"/>
        <v>8079</v>
      </c>
      <c r="K58" s="48">
        <f>'[1]Đại Từ'!$I$15</f>
        <v>7970</v>
      </c>
      <c r="L58" s="48"/>
      <c r="M58" s="48">
        <f>'[1]Đại Từ'!$I$30</f>
        <v>109</v>
      </c>
      <c r="N58" s="48"/>
    </row>
    <row r="59" spans="1:14" s="7" customFormat="1" ht="22.15" customHeight="1">
      <c r="A59" s="43">
        <v>10</v>
      </c>
      <c r="B59" s="44" t="s">
        <v>12</v>
      </c>
      <c r="C59" s="45">
        <f>SUM(C60:C62)</f>
        <v>545</v>
      </c>
      <c r="D59" s="48">
        <f t="shared" si="2"/>
        <v>23413</v>
      </c>
      <c r="E59" s="45">
        <f>SUM(E60:E62)</f>
        <v>272</v>
      </c>
      <c r="F59" s="45">
        <f t="shared" si="3"/>
        <v>23141</v>
      </c>
      <c r="G59" s="45">
        <f>SUM(G60:G62)</f>
        <v>14332</v>
      </c>
      <c r="H59" s="45">
        <f>SUM(H60:H62)</f>
        <v>8809</v>
      </c>
      <c r="I59" s="45">
        <f>SUM(I60:I62)</f>
        <v>0</v>
      </c>
      <c r="J59" s="45">
        <f t="shared" si="1"/>
        <v>23413</v>
      </c>
      <c r="K59" s="45">
        <f>SUM(K60:K62)</f>
        <v>23093</v>
      </c>
      <c r="L59" s="45">
        <f>'[1]Tổng '!R17</f>
        <v>0</v>
      </c>
      <c r="M59" s="45">
        <f>SUM(M60:M62)</f>
        <v>320</v>
      </c>
      <c r="N59" s="45">
        <f>'[1]Tổng '!T17</f>
        <v>0</v>
      </c>
    </row>
    <row r="60" spans="1:14" ht="22.15" customHeight="1">
      <c r="A60" s="46"/>
      <c r="B60" s="47" t="s">
        <v>127</v>
      </c>
      <c r="C60" s="48">
        <v>300</v>
      </c>
      <c r="D60" s="48">
        <f t="shared" si="2"/>
        <v>7925</v>
      </c>
      <c r="E60" s="48">
        <f>'[1]Thu '!D43</f>
        <v>164</v>
      </c>
      <c r="F60" s="45">
        <f t="shared" si="3"/>
        <v>7761</v>
      </c>
      <c r="G60" s="48">
        <f>'[1]Thu '!E43</f>
        <v>4733</v>
      </c>
      <c r="H60" s="48">
        <f>'[1]Thu '!F43</f>
        <v>3028</v>
      </c>
      <c r="I60" s="50"/>
      <c r="J60" s="45">
        <f t="shared" si="1"/>
        <v>7925</v>
      </c>
      <c r="K60" s="48">
        <f>'[1]Đại Từ'!$J$15</f>
        <v>7818</v>
      </c>
      <c r="L60" s="48"/>
      <c r="M60" s="48">
        <f>'[1]Đại Từ'!$J$30</f>
        <v>107</v>
      </c>
      <c r="N60" s="48"/>
    </row>
    <row r="61" spans="1:14" ht="22.15" customHeight="1">
      <c r="A61" s="46"/>
      <c r="B61" s="47" t="s">
        <v>128</v>
      </c>
      <c r="C61" s="48">
        <v>115</v>
      </c>
      <c r="D61" s="48">
        <f t="shared" si="2"/>
        <v>7147</v>
      </c>
      <c r="E61" s="48">
        <f>'[1]Thu '!D44</f>
        <v>55</v>
      </c>
      <c r="F61" s="45">
        <f t="shared" si="3"/>
        <v>7092</v>
      </c>
      <c r="G61" s="48">
        <f>'[1]Thu '!E44</f>
        <v>4509</v>
      </c>
      <c r="H61" s="48">
        <f>'[1]Thu '!F44</f>
        <v>2583</v>
      </c>
      <c r="I61" s="50"/>
      <c r="J61" s="45">
        <f t="shared" si="1"/>
        <v>7147</v>
      </c>
      <c r="K61" s="48">
        <f>'[1]Đại Từ'!$K$15</f>
        <v>7048</v>
      </c>
      <c r="L61" s="48"/>
      <c r="M61" s="48">
        <f>'[1]Đại Từ'!$K$30</f>
        <v>99</v>
      </c>
      <c r="N61" s="48"/>
    </row>
    <row r="62" spans="1:14" ht="22.15" customHeight="1">
      <c r="A62" s="46"/>
      <c r="B62" s="47" t="s">
        <v>129</v>
      </c>
      <c r="C62" s="48">
        <v>130</v>
      </c>
      <c r="D62" s="48">
        <f t="shared" si="2"/>
        <v>8341</v>
      </c>
      <c r="E62" s="48">
        <f>'[1]Thu '!D45</f>
        <v>53</v>
      </c>
      <c r="F62" s="45">
        <f t="shared" si="3"/>
        <v>8288</v>
      </c>
      <c r="G62" s="48">
        <f>'[1]Thu '!E45</f>
        <v>5090</v>
      </c>
      <c r="H62" s="48">
        <f>'[1]Thu '!F45</f>
        <v>3198</v>
      </c>
      <c r="I62" s="50"/>
      <c r="J62" s="45">
        <f t="shared" si="1"/>
        <v>8341</v>
      </c>
      <c r="K62" s="48">
        <f>'[1]Đại Từ'!$L$15</f>
        <v>8227</v>
      </c>
      <c r="L62" s="48"/>
      <c r="M62" s="48">
        <f>'[1]Đại Từ'!$L$30</f>
        <v>114</v>
      </c>
      <c r="N62" s="48"/>
    </row>
    <row r="63" spans="1:14" s="7" customFormat="1" ht="22.15" customHeight="1">
      <c r="A63" s="43">
        <v>11</v>
      </c>
      <c r="B63" s="44" t="s">
        <v>13</v>
      </c>
      <c r="C63" s="45">
        <f>SUM(C64:C66)</f>
        <v>1400</v>
      </c>
      <c r="D63" s="48">
        <f t="shared" si="2"/>
        <v>27743</v>
      </c>
      <c r="E63" s="45">
        <f>SUM(E64:E66)</f>
        <v>737</v>
      </c>
      <c r="F63" s="45">
        <f t="shared" si="3"/>
        <v>27006</v>
      </c>
      <c r="G63" s="45">
        <f>SUM(G64:G66)</f>
        <v>16481</v>
      </c>
      <c r="H63" s="45">
        <f>SUM(H64:H66)</f>
        <v>10525</v>
      </c>
      <c r="I63" s="45">
        <f>SUM(I64:I66)</f>
        <v>0</v>
      </c>
      <c r="J63" s="45">
        <f t="shared" si="1"/>
        <v>27743</v>
      </c>
      <c r="K63" s="45">
        <f>SUM(K64:K66)</f>
        <v>27364</v>
      </c>
      <c r="L63" s="45">
        <f>'[1]Tổng '!R18</f>
        <v>0</v>
      </c>
      <c r="M63" s="45">
        <f>SUM(M64:M66)</f>
        <v>379</v>
      </c>
      <c r="N63" s="45">
        <f>'[1]Tổng '!T18</f>
        <v>0</v>
      </c>
    </row>
    <row r="64" spans="1:14" ht="22.15" customHeight="1">
      <c r="A64" s="46"/>
      <c r="B64" s="47" t="s">
        <v>130</v>
      </c>
      <c r="C64" s="48">
        <v>300</v>
      </c>
      <c r="D64" s="48">
        <f t="shared" si="2"/>
        <v>7678</v>
      </c>
      <c r="E64" s="48">
        <f>'[1]Thu '!D46</f>
        <v>141</v>
      </c>
      <c r="F64" s="45">
        <f t="shared" si="3"/>
        <v>7537</v>
      </c>
      <c r="G64" s="48">
        <f>'[1]Thu '!E46</f>
        <v>4762</v>
      </c>
      <c r="H64" s="48">
        <f>'[1]Thu '!F46</f>
        <v>2775</v>
      </c>
      <c r="I64" s="50"/>
      <c r="J64" s="45">
        <f t="shared" si="1"/>
        <v>7678</v>
      </c>
      <c r="K64" s="48">
        <f>'[1]Đại Từ'!$M$15</f>
        <v>7571</v>
      </c>
      <c r="L64" s="48"/>
      <c r="M64" s="48">
        <f>'[1]Đại Từ'!$M$30</f>
        <v>107</v>
      </c>
      <c r="N64" s="48"/>
    </row>
    <row r="65" spans="1:14" ht="22.15" customHeight="1">
      <c r="A65" s="46"/>
      <c r="B65" s="47" t="s">
        <v>131</v>
      </c>
      <c r="C65" s="48">
        <v>800</v>
      </c>
      <c r="D65" s="48">
        <f t="shared" si="2"/>
        <v>10455</v>
      </c>
      <c r="E65" s="48">
        <f>'[1]Thu '!D47</f>
        <v>401</v>
      </c>
      <c r="F65" s="45">
        <f t="shared" si="3"/>
        <v>10054</v>
      </c>
      <c r="G65" s="48">
        <f>'[1]Thu '!E47</f>
        <v>5631</v>
      </c>
      <c r="H65" s="48">
        <f>'[1]Thu '!F47</f>
        <v>4423</v>
      </c>
      <c r="I65" s="50"/>
      <c r="J65" s="45">
        <f t="shared" si="1"/>
        <v>10455</v>
      </c>
      <c r="K65" s="48">
        <f>'[1]Đại Từ'!$N$15</f>
        <v>10316</v>
      </c>
      <c r="L65" s="48"/>
      <c r="M65" s="48">
        <f>'[1]Đại Từ'!$N$30</f>
        <v>139</v>
      </c>
      <c r="N65" s="48"/>
    </row>
    <row r="66" spans="1:14" ht="22.15" customHeight="1">
      <c r="A66" s="46"/>
      <c r="B66" s="47" t="s">
        <v>132</v>
      </c>
      <c r="C66" s="48">
        <v>300</v>
      </c>
      <c r="D66" s="48">
        <f t="shared" si="2"/>
        <v>9610</v>
      </c>
      <c r="E66" s="48">
        <f>'[1]Thu '!D48</f>
        <v>195</v>
      </c>
      <c r="F66" s="45">
        <f t="shared" si="3"/>
        <v>9415</v>
      </c>
      <c r="G66" s="48">
        <f>'[1]Thu '!E48</f>
        <v>6088</v>
      </c>
      <c r="H66" s="48">
        <f>'[1]Thu '!F48</f>
        <v>3327</v>
      </c>
      <c r="I66" s="50"/>
      <c r="J66" s="45">
        <f t="shared" si="1"/>
        <v>9610</v>
      </c>
      <c r="K66" s="48">
        <f>'[1]Đại Từ'!$O$15</f>
        <v>9477</v>
      </c>
      <c r="L66" s="48"/>
      <c r="M66" s="48">
        <f>'[1]Đại Từ'!$O$30</f>
        <v>133</v>
      </c>
      <c r="N66" s="48"/>
    </row>
    <row r="67" spans="1:14" s="7" customFormat="1" ht="22.15" customHeight="1">
      <c r="A67" s="43">
        <v>12</v>
      </c>
      <c r="B67" s="44" t="s">
        <v>14</v>
      </c>
      <c r="C67" s="45">
        <f>SUM(C68:C70)</f>
        <v>3185</v>
      </c>
      <c r="D67" s="48">
        <f t="shared" si="2"/>
        <v>25980</v>
      </c>
      <c r="E67" s="45">
        <f>SUM(E68:E70)</f>
        <v>1588</v>
      </c>
      <c r="F67" s="45">
        <f t="shared" si="3"/>
        <v>24392</v>
      </c>
      <c r="G67" s="45">
        <f>SUM(G68:G70)</f>
        <v>14700</v>
      </c>
      <c r="H67" s="45">
        <f>SUM(H68:H70)</f>
        <v>9692</v>
      </c>
      <c r="I67" s="45">
        <f>SUM(I68:I70)</f>
        <v>0</v>
      </c>
      <c r="J67" s="45">
        <f t="shared" si="1"/>
        <v>25980</v>
      </c>
      <c r="K67" s="45">
        <f>SUM(K68:K70)</f>
        <v>25617</v>
      </c>
      <c r="L67" s="45">
        <f>'[1]Tổng '!R19</f>
        <v>0</v>
      </c>
      <c r="M67" s="45">
        <f>SUM(M68:M70)</f>
        <v>363</v>
      </c>
      <c r="N67" s="45">
        <f>'[1]Tổng '!T19</f>
        <v>0</v>
      </c>
    </row>
    <row r="68" spans="1:14" ht="22.15" customHeight="1">
      <c r="A68" s="46"/>
      <c r="B68" s="47" t="s">
        <v>133</v>
      </c>
      <c r="C68" s="48">
        <v>345</v>
      </c>
      <c r="D68" s="48">
        <f t="shared" si="2"/>
        <v>7439</v>
      </c>
      <c r="E68" s="48">
        <f>'[1]Thu '!D49</f>
        <v>218</v>
      </c>
      <c r="F68" s="45">
        <f t="shared" si="3"/>
        <v>7221</v>
      </c>
      <c r="G68" s="48">
        <f>'[1]Thu '!E49</f>
        <v>4530</v>
      </c>
      <c r="H68" s="48">
        <f>'[1]Thu '!F49</f>
        <v>2691</v>
      </c>
      <c r="I68" s="50"/>
      <c r="J68" s="45">
        <f t="shared" si="1"/>
        <v>7439</v>
      </c>
      <c r="K68" s="48">
        <f>'[1]Đại Từ'!$P$15</f>
        <v>7334</v>
      </c>
      <c r="L68" s="48"/>
      <c r="M68" s="48">
        <f>'[1]Đại Từ'!$P$30</f>
        <v>105</v>
      </c>
      <c r="N68" s="48"/>
    </row>
    <row r="69" spans="1:14" ht="22.15" customHeight="1">
      <c r="A69" s="46"/>
      <c r="B69" s="47" t="s">
        <v>134</v>
      </c>
      <c r="C69" s="48">
        <v>460</v>
      </c>
      <c r="D69" s="48">
        <f t="shared" si="2"/>
        <v>9424</v>
      </c>
      <c r="E69" s="48">
        <f>'[1]Thu '!D50</f>
        <v>250</v>
      </c>
      <c r="F69" s="45">
        <f t="shared" si="3"/>
        <v>9174</v>
      </c>
      <c r="G69" s="48">
        <f>'[1]Thu '!E50</f>
        <v>5557</v>
      </c>
      <c r="H69" s="48">
        <f>'[1]Thu '!F50</f>
        <v>3617</v>
      </c>
      <c r="I69" s="50"/>
      <c r="J69" s="45">
        <f t="shared" si="1"/>
        <v>9424</v>
      </c>
      <c r="K69" s="48">
        <f>'[1]Đại Từ'!$Q$15</f>
        <v>9293</v>
      </c>
      <c r="L69" s="48"/>
      <c r="M69" s="48">
        <f>'[1]Đại Từ'!$Q$30</f>
        <v>131</v>
      </c>
      <c r="N69" s="48"/>
    </row>
    <row r="70" spans="1:14" ht="22.15" customHeight="1">
      <c r="A70" s="46"/>
      <c r="B70" s="47" t="s">
        <v>135</v>
      </c>
      <c r="C70" s="48">
        <v>2380</v>
      </c>
      <c r="D70" s="48">
        <f t="shared" si="2"/>
        <v>9117</v>
      </c>
      <c r="E70" s="48">
        <f>'[1]Thu '!D51</f>
        <v>1120</v>
      </c>
      <c r="F70" s="45">
        <f t="shared" si="3"/>
        <v>7997</v>
      </c>
      <c r="G70" s="48">
        <f>'[1]Thu '!E51</f>
        <v>4613</v>
      </c>
      <c r="H70" s="48">
        <f>'[1]Thu '!F51</f>
        <v>3384</v>
      </c>
      <c r="I70" s="50"/>
      <c r="J70" s="45">
        <f t="shared" si="1"/>
        <v>9117</v>
      </c>
      <c r="K70" s="48">
        <f>'[1]Đại Từ'!$R$15</f>
        <v>8990</v>
      </c>
      <c r="L70" s="48"/>
      <c r="M70" s="48">
        <f>'[1]Đại Từ'!$R$30</f>
        <v>127</v>
      </c>
      <c r="N70" s="48"/>
    </row>
    <row r="71" spans="1:14" s="7" customFormat="1" ht="22.15" customHeight="1">
      <c r="A71" s="43">
        <v>13</v>
      </c>
      <c r="B71" s="44" t="s">
        <v>15</v>
      </c>
      <c r="C71" s="45">
        <f>SUM(C72:C74)</f>
        <v>1540</v>
      </c>
      <c r="D71" s="48">
        <f t="shared" si="2"/>
        <v>28822</v>
      </c>
      <c r="E71" s="45">
        <f>SUM(E72:E74)</f>
        <v>658</v>
      </c>
      <c r="F71" s="45">
        <f t="shared" si="3"/>
        <v>28164</v>
      </c>
      <c r="G71" s="45">
        <f>SUM(G72:G74)</f>
        <v>17233</v>
      </c>
      <c r="H71" s="45">
        <f>SUM(H72:H74)</f>
        <v>10931</v>
      </c>
      <c r="I71" s="45">
        <f>SUM(I72:I74)</f>
        <v>0</v>
      </c>
      <c r="J71" s="45">
        <f t="shared" si="1"/>
        <v>28822</v>
      </c>
      <c r="K71" s="45">
        <f>SUM(K72:K74)</f>
        <v>28425</v>
      </c>
      <c r="L71" s="45">
        <f>'[1]Tổng '!R20</f>
        <v>0</v>
      </c>
      <c r="M71" s="45">
        <f>SUM(M72:M74)</f>
        <v>397</v>
      </c>
      <c r="N71" s="45">
        <f>'[1]Tổng '!T20</f>
        <v>0</v>
      </c>
    </row>
    <row r="72" spans="1:14" ht="22.15" customHeight="1">
      <c r="A72" s="46"/>
      <c r="B72" s="47" t="s">
        <v>136</v>
      </c>
      <c r="C72" s="48">
        <v>410</v>
      </c>
      <c r="D72" s="48">
        <f t="shared" si="2"/>
        <v>9924</v>
      </c>
      <c r="E72" s="48">
        <f>'[1]Thu '!D52</f>
        <v>175</v>
      </c>
      <c r="F72" s="45">
        <f t="shared" si="3"/>
        <v>9749</v>
      </c>
      <c r="G72" s="48">
        <f>'[1]Thu '!E52</f>
        <v>6001</v>
      </c>
      <c r="H72" s="48">
        <f>'[1]Thu '!F52</f>
        <v>3748</v>
      </c>
      <c r="I72" s="50"/>
      <c r="J72" s="45">
        <f t="shared" si="1"/>
        <v>9924</v>
      </c>
      <c r="K72" s="48">
        <f>'[1]Đại Từ'!$S$15</f>
        <v>9786</v>
      </c>
      <c r="L72" s="48"/>
      <c r="M72" s="48">
        <f>'[1]Đại Từ'!$S$30</f>
        <v>138</v>
      </c>
      <c r="N72" s="48"/>
    </row>
    <row r="73" spans="1:14" ht="22.15" customHeight="1">
      <c r="A73" s="46"/>
      <c r="B73" s="47" t="s">
        <v>137</v>
      </c>
      <c r="C73" s="48">
        <v>600</v>
      </c>
      <c r="D73" s="48">
        <f t="shared" si="2"/>
        <v>9126</v>
      </c>
      <c r="E73" s="48">
        <f>'[1]Thu '!D53</f>
        <v>236</v>
      </c>
      <c r="F73" s="45">
        <f t="shared" si="3"/>
        <v>8890</v>
      </c>
      <c r="G73" s="48">
        <f>'[1]Thu '!E53</f>
        <v>5591</v>
      </c>
      <c r="H73" s="48">
        <f>'[1]Thu '!F53</f>
        <v>3299</v>
      </c>
      <c r="I73" s="50"/>
      <c r="J73" s="45">
        <f t="shared" si="1"/>
        <v>9126</v>
      </c>
      <c r="K73" s="48">
        <f>'[1]Đại Từ'!$T$15</f>
        <v>9000</v>
      </c>
      <c r="L73" s="48"/>
      <c r="M73" s="48">
        <f>'[1]Đại Từ'!$T$30</f>
        <v>126</v>
      </c>
      <c r="N73" s="48"/>
    </row>
    <row r="74" spans="1:14" ht="22.15" customHeight="1">
      <c r="A74" s="46"/>
      <c r="B74" s="47" t="s">
        <v>138</v>
      </c>
      <c r="C74" s="48">
        <v>530</v>
      </c>
      <c r="D74" s="48">
        <f t="shared" si="2"/>
        <v>9772</v>
      </c>
      <c r="E74" s="48">
        <f>'[1]Thu '!D54</f>
        <v>247</v>
      </c>
      <c r="F74" s="45">
        <f t="shared" si="3"/>
        <v>9525</v>
      </c>
      <c r="G74" s="48">
        <f>'[1]Thu '!E54</f>
        <v>5641</v>
      </c>
      <c r="H74" s="48">
        <f>'[1]Thu '!F54</f>
        <v>3884</v>
      </c>
      <c r="I74" s="50"/>
      <c r="J74" s="45">
        <f t="shared" si="1"/>
        <v>9772</v>
      </c>
      <c r="K74" s="48">
        <f>'[1]Đại Từ'!$U$15</f>
        <v>9639</v>
      </c>
      <c r="L74" s="48"/>
      <c r="M74" s="48">
        <f>'[1]Đại Từ'!$U$30</f>
        <v>133</v>
      </c>
      <c r="N74" s="48"/>
    </row>
    <row r="75" spans="1:14" s="7" customFormat="1" ht="22.15" customHeight="1">
      <c r="A75" s="43">
        <v>14</v>
      </c>
      <c r="B75" s="44" t="s">
        <v>16</v>
      </c>
      <c r="C75" s="45">
        <f>SUM(C76:C78)</f>
        <v>2179</v>
      </c>
      <c r="D75" s="48">
        <f t="shared" si="2"/>
        <v>28472</v>
      </c>
      <c r="E75" s="45">
        <f>SUM(E76:E78)</f>
        <v>1056</v>
      </c>
      <c r="F75" s="45">
        <f t="shared" si="3"/>
        <v>27416</v>
      </c>
      <c r="G75" s="45">
        <f>SUM(G76:G78)</f>
        <v>15790</v>
      </c>
      <c r="H75" s="45">
        <f>SUM(H76:H78)</f>
        <v>11626</v>
      </c>
      <c r="I75" s="45">
        <f>SUM(I76:I78)</f>
        <v>0</v>
      </c>
      <c r="J75" s="45">
        <f t="shared" ref="J75:J138" si="4">SUM(K75:N75)</f>
        <v>28472</v>
      </c>
      <c r="K75" s="45">
        <f>SUM(K76:K78)</f>
        <v>28084</v>
      </c>
      <c r="L75" s="45">
        <f>'[1]Tổng '!R21</f>
        <v>0</v>
      </c>
      <c r="M75" s="45">
        <f>SUM(M76:M78)</f>
        <v>388</v>
      </c>
      <c r="N75" s="45">
        <f>'[1]Tổng '!T21</f>
        <v>0</v>
      </c>
    </row>
    <row r="76" spans="1:14" ht="22.15" customHeight="1">
      <c r="A76" s="46"/>
      <c r="B76" s="47" t="s">
        <v>139</v>
      </c>
      <c r="C76" s="48">
        <v>500</v>
      </c>
      <c r="D76" s="48">
        <f t="shared" ref="D76:D139" si="5">E76+F76+I76</f>
        <v>9375</v>
      </c>
      <c r="E76" s="48">
        <f>'[1]Thu '!D55</f>
        <v>184</v>
      </c>
      <c r="F76" s="45">
        <f t="shared" ref="F76:F139" si="6">SUM(G76:H76)</f>
        <v>9191</v>
      </c>
      <c r="G76" s="48">
        <f>'[1]Thu '!E55</f>
        <v>5500</v>
      </c>
      <c r="H76" s="48">
        <f>'[1]Thu '!F55</f>
        <v>3691</v>
      </c>
      <c r="I76" s="50"/>
      <c r="J76" s="45">
        <f t="shared" si="4"/>
        <v>9375</v>
      </c>
      <c r="K76" s="48">
        <f>'[1]Đại Từ'!$V$15</f>
        <v>9249</v>
      </c>
      <c r="L76" s="48"/>
      <c r="M76" s="48">
        <f>'[1]Đại Từ'!$V$30</f>
        <v>126</v>
      </c>
      <c r="N76" s="48"/>
    </row>
    <row r="77" spans="1:14" ht="22.15" customHeight="1">
      <c r="A77" s="46"/>
      <c r="B77" s="47" t="s">
        <v>140</v>
      </c>
      <c r="C77" s="48">
        <v>780</v>
      </c>
      <c r="D77" s="48">
        <f t="shared" si="5"/>
        <v>9495</v>
      </c>
      <c r="E77" s="48">
        <f>'[1]Thu '!D56</f>
        <v>323</v>
      </c>
      <c r="F77" s="45">
        <f t="shared" si="6"/>
        <v>9172</v>
      </c>
      <c r="G77" s="48">
        <f>'[1]Thu '!E56</f>
        <v>5574</v>
      </c>
      <c r="H77" s="48">
        <f>'[1]Thu '!F56</f>
        <v>3598</v>
      </c>
      <c r="I77" s="50"/>
      <c r="J77" s="45">
        <f t="shared" si="4"/>
        <v>9495</v>
      </c>
      <c r="K77" s="48">
        <f>'[1]Đại Từ'!$W$15</f>
        <v>9363</v>
      </c>
      <c r="L77" s="48"/>
      <c r="M77" s="48">
        <f>'[1]Đại Từ'!$W$30</f>
        <v>132</v>
      </c>
      <c r="N77" s="48"/>
    </row>
    <row r="78" spans="1:14" ht="22.15" customHeight="1">
      <c r="A78" s="46"/>
      <c r="B78" s="47" t="s">
        <v>141</v>
      </c>
      <c r="C78" s="48">
        <v>899</v>
      </c>
      <c r="D78" s="48">
        <f t="shared" si="5"/>
        <v>9602</v>
      </c>
      <c r="E78" s="48">
        <f>'[1]Thu '!D57</f>
        <v>549</v>
      </c>
      <c r="F78" s="45">
        <f t="shared" si="6"/>
        <v>9053</v>
      </c>
      <c r="G78" s="48">
        <f>'[1]Thu '!E57</f>
        <v>4716</v>
      </c>
      <c r="H78" s="48">
        <f>'[1]Thu '!F57</f>
        <v>4337</v>
      </c>
      <c r="I78" s="50"/>
      <c r="J78" s="45">
        <f t="shared" si="4"/>
        <v>9602</v>
      </c>
      <c r="K78" s="48">
        <f>'[1]Đại Từ'!$X$15</f>
        <v>9472</v>
      </c>
      <c r="L78" s="48"/>
      <c r="M78" s="48">
        <f>'[1]Đại Từ'!$X$30</f>
        <v>130</v>
      </c>
      <c r="N78" s="48"/>
    </row>
    <row r="79" spans="1:14" s="7" customFormat="1" ht="22.15" customHeight="1">
      <c r="A79" s="43">
        <v>15</v>
      </c>
      <c r="B79" s="44" t="s">
        <v>17</v>
      </c>
      <c r="C79" s="45">
        <f>SUM(C80:C81)</f>
        <v>2431</v>
      </c>
      <c r="D79" s="48">
        <f t="shared" si="5"/>
        <v>20000</v>
      </c>
      <c r="E79" s="45">
        <f>SUM(E80:E81)</f>
        <v>1004</v>
      </c>
      <c r="F79" s="45">
        <f t="shared" si="6"/>
        <v>18996</v>
      </c>
      <c r="G79" s="45">
        <f>SUM(G80:G81)</f>
        <v>11987</v>
      </c>
      <c r="H79" s="45">
        <f>SUM(H80:H81)</f>
        <v>7009</v>
      </c>
      <c r="I79" s="45">
        <f>SUM(I80:I81)</f>
        <v>0</v>
      </c>
      <c r="J79" s="45">
        <f t="shared" si="4"/>
        <v>20000</v>
      </c>
      <c r="K79" s="45">
        <f>SUM(K80:K81)</f>
        <v>19726</v>
      </c>
      <c r="L79" s="45">
        <f>'[1]Tổng '!R22</f>
        <v>0</v>
      </c>
      <c r="M79" s="45">
        <f>SUM(M80:M81)</f>
        <v>274</v>
      </c>
      <c r="N79" s="45">
        <f>'[1]Tổng '!T22</f>
        <v>0</v>
      </c>
    </row>
    <row r="80" spans="1:14" ht="22.15" customHeight="1">
      <c r="A80" s="46"/>
      <c r="B80" s="47" t="s">
        <v>142</v>
      </c>
      <c r="C80" s="48">
        <v>2031</v>
      </c>
      <c r="D80" s="48">
        <f t="shared" si="5"/>
        <v>11583</v>
      </c>
      <c r="E80" s="48">
        <f>'[1]Thu '!D58</f>
        <v>858</v>
      </c>
      <c r="F80" s="45">
        <f t="shared" si="6"/>
        <v>10725</v>
      </c>
      <c r="G80" s="48">
        <f>'[1]Thu '!E58</f>
        <v>6757</v>
      </c>
      <c r="H80" s="48">
        <f>'[1]Thu '!F58</f>
        <v>3968</v>
      </c>
      <c r="I80" s="50"/>
      <c r="J80" s="45">
        <f t="shared" si="4"/>
        <v>11583</v>
      </c>
      <c r="K80" s="48">
        <f>'[1]Đại Từ'!$Y$15</f>
        <v>11427</v>
      </c>
      <c r="L80" s="48"/>
      <c r="M80" s="48">
        <f>'[1]Đại Từ'!$Y$30</f>
        <v>156</v>
      </c>
      <c r="N80" s="48"/>
    </row>
    <row r="81" spans="1:14" ht="22.15" customHeight="1">
      <c r="A81" s="46"/>
      <c r="B81" s="47" t="s">
        <v>143</v>
      </c>
      <c r="C81" s="48">
        <v>400</v>
      </c>
      <c r="D81" s="48">
        <f t="shared" si="5"/>
        <v>8417</v>
      </c>
      <c r="E81" s="48">
        <f>'[1]Thu '!D59</f>
        <v>146</v>
      </c>
      <c r="F81" s="45">
        <f t="shared" si="6"/>
        <v>8271</v>
      </c>
      <c r="G81" s="48">
        <f>'[1]Thu '!E59</f>
        <v>5230</v>
      </c>
      <c r="H81" s="48">
        <f>'[1]Thu '!F59</f>
        <v>3041</v>
      </c>
      <c r="I81" s="50"/>
      <c r="J81" s="45">
        <f t="shared" si="4"/>
        <v>8417</v>
      </c>
      <c r="K81" s="48">
        <f>'[1]Đại Từ'!$Z$15</f>
        <v>8299</v>
      </c>
      <c r="L81" s="48"/>
      <c r="M81" s="48">
        <f>'[1]Đại Từ'!$Z$30</f>
        <v>118</v>
      </c>
      <c r="N81" s="48"/>
    </row>
    <row r="82" spans="1:14" s="7" customFormat="1" ht="22.15" customHeight="1">
      <c r="A82" s="43">
        <v>16</v>
      </c>
      <c r="B82" s="44" t="s">
        <v>57</v>
      </c>
      <c r="C82" s="45">
        <f>SUM(C83:C84)</f>
        <v>3500</v>
      </c>
      <c r="D82" s="48">
        <f t="shared" si="5"/>
        <v>23816</v>
      </c>
      <c r="E82" s="45">
        <f>SUM(E83:E84)</f>
        <v>1937</v>
      </c>
      <c r="F82" s="45">
        <f t="shared" si="6"/>
        <v>21879</v>
      </c>
      <c r="G82" s="45">
        <f>SUM(G83:G84)</f>
        <v>15708</v>
      </c>
      <c r="H82" s="45">
        <f>SUM(H83:H84)</f>
        <v>6171</v>
      </c>
      <c r="I82" s="45">
        <f>SUM(I83:I84)</f>
        <v>0</v>
      </c>
      <c r="J82" s="45">
        <f t="shared" si="4"/>
        <v>23817</v>
      </c>
      <c r="K82" s="45">
        <f>SUM(K83:K84)</f>
        <v>23495</v>
      </c>
      <c r="L82" s="45">
        <f>'[1]Tổng '!R23</f>
        <v>0</v>
      </c>
      <c r="M82" s="45">
        <f>SUM(M83:M84)</f>
        <v>322</v>
      </c>
      <c r="N82" s="45">
        <f>'[1]Tổng '!T23</f>
        <v>0</v>
      </c>
    </row>
    <row r="83" spans="1:14" ht="22.15" customHeight="1">
      <c r="A83" s="46"/>
      <c r="B83" s="47" t="s">
        <v>144</v>
      </c>
      <c r="C83" s="48">
        <v>3150</v>
      </c>
      <c r="D83" s="48">
        <f t="shared" si="5"/>
        <v>13706</v>
      </c>
      <c r="E83" s="48">
        <f>'[1]Thu '!D60</f>
        <v>1769</v>
      </c>
      <c r="F83" s="45">
        <f t="shared" si="6"/>
        <v>11937</v>
      </c>
      <c r="G83" s="48">
        <f>'[1]Thu '!E60</f>
        <v>9508</v>
      </c>
      <c r="H83" s="48">
        <f>'[1]Thu '!F60</f>
        <v>2429</v>
      </c>
      <c r="I83" s="50"/>
      <c r="J83" s="45">
        <f t="shared" si="4"/>
        <v>13706</v>
      </c>
      <c r="K83" s="48">
        <f>'[1]Đại Từ'!$AA$15</f>
        <v>13522</v>
      </c>
      <c r="L83" s="48"/>
      <c r="M83" s="48">
        <f>'[1]Đại Từ'!$AA$30</f>
        <v>184</v>
      </c>
      <c r="N83" s="48"/>
    </row>
    <row r="84" spans="1:14" ht="22.15" customHeight="1">
      <c r="A84" s="46"/>
      <c r="B84" s="47" t="s">
        <v>145</v>
      </c>
      <c r="C84" s="48">
        <v>350</v>
      </c>
      <c r="D84" s="48">
        <f t="shared" si="5"/>
        <v>10110</v>
      </c>
      <c r="E84" s="48">
        <f>'[1]Thu '!D61</f>
        <v>168</v>
      </c>
      <c r="F84" s="45">
        <f t="shared" si="6"/>
        <v>9942</v>
      </c>
      <c r="G84" s="48">
        <f>'[1]Thu '!E61</f>
        <v>6200</v>
      </c>
      <c r="H84" s="48">
        <f>'[1]Thu '!F61</f>
        <v>3742</v>
      </c>
      <c r="I84" s="50"/>
      <c r="J84" s="45">
        <f t="shared" si="4"/>
        <v>10111</v>
      </c>
      <c r="K84" s="48">
        <f>'[1]Đại Từ'!$AB$15</f>
        <v>9973</v>
      </c>
      <c r="L84" s="48"/>
      <c r="M84" s="48">
        <f>'[1]Đại Từ'!$AB$30</f>
        <v>138</v>
      </c>
      <c r="N84" s="48"/>
    </row>
    <row r="85" spans="1:14" s="7" customFormat="1" ht="22.15" customHeight="1">
      <c r="A85" s="43">
        <v>17</v>
      </c>
      <c r="B85" s="44" t="s">
        <v>18</v>
      </c>
      <c r="C85" s="45">
        <f>SUM(C86:C87)</f>
        <v>2193</v>
      </c>
      <c r="D85" s="48">
        <f t="shared" si="5"/>
        <v>24119</v>
      </c>
      <c r="E85" s="45">
        <f>SUM(E86:E87)</f>
        <v>1250</v>
      </c>
      <c r="F85" s="45">
        <f t="shared" si="6"/>
        <v>22869</v>
      </c>
      <c r="G85" s="45">
        <f>SUM(G86:G87)</f>
        <v>14072</v>
      </c>
      <c r="H85" s="45">
        <f>SUM(H86:H87)</f>
        <v>8797</v>
      </c>
      <c r="I85" s="45">
        <f>SUM(I86:I87)</f>
        <v>0</v>
      </c>
      <c r="J85" s="45">
        <f t="shared" si="4"/>
        <v>24119</v>
      </c>
      <c r="K85" s="45">
        <f>SUM(K86:K87)</f>
        <v>23784</v>
      </c>
      <c r="L85" s="45">
        <f>'[1]Tổng '!R24</f>
        <v>0</v>
      </c>
      <c r="M85" s="45">
        <f>SUM(M86:M87)</f>
        <v>335</v>
      </c>
      <c r="N85" s="45">
        <f>'[1]Tổng '!T24</f>
        <v>0</v>
      </c>
    </row>
    <row r="86" spans="1:14" ht="22.15" customHeight="1">
      <c r="A86" s="46"/>
      <c r="B86" s="47" t="s">
        <v>146</v>
      </c>
      <c r="C86" s="48">
        <v>1560</v>
      </c>
      <c r="D86" s="48">
        <f t="shared" si="5"/>
        <v>12697</v>
      </c>
      <c r="E86" s="48">
        <f>'[1]Thu '!D62</f>
        <v>891</v>
      </c>
      <c r="F86" s="45">
        <f t="shared" si="6"/>
        <v>11806</v>
      </c>
      <c r="G86" s="48">
        <f>'[1]Thu '!E62</f>
        <v>7361</v>
      </c>
      <c r="H86" s="48">
        <f>'[1]Thu '!F62</f>
        <v>4445</v>
      </c>
      <c r="I86" s="50"/>
      <c r="J86" s="45">
        <f t="shared" si="4"/>
        <v>12697</v>
      </c>
      <c r="K86" s="48">
        <f>'[1]Đại Từ'!$AC$15</f>
        <v>12520</v>
      </c>
      <c r="L86" s="48"/>
      <c r="M86" s="48">
        <f>'[1]Đại Từ'!$AC$30</f>
        <v>177</v>
      </c>
      <c r="N86" s="48"/>
    </row>
    <row r="87" spans="1:14" ht="22.15" customHeight="1">
      <c r="A87" s="46"/>
      <c r="B87" s="47" t="s">
        <v>147</v>
      </c>
      <c r="C87" s="48">
        <v>633</v>
      </c>
      <c r="D87" s="48">
        <f t="shared" si="5"/>
        <v>11422</v>
      </c>
      <c r="E87" s="48">
        <f>'[1]Thu '!D63</f>
        <v>359</v>
      </c>
      <c r="F87" s="45">
        <f t="shared" si="6"/>
        <v>11063</v>
      </c>
      <c r="G87" s="48">
        <f>'[1]Thu '!E63</f>
        <v>6711</v>
      </c>
      <c r="H87" s="48">
        <f>'[1]Thu '!F63</f>
        <v>4352</v>
      </c>
      <c r="I87" s="50"/>
      <c r="J87" s="45">
        <f t="shared" si="4"/>
        <v>11422</v>
      </c>
      <c r="K87" s="48">
        <f>'[1]Đại Từ'!$AD$15</f>
        <v>11264</v>
      </c>
      <c r="L87" s="48"/>
      <c r="M87" s="48">
        <f>'[1]Đại Từ'!$AD$30</f>
        <v>158</v>
      </c>
      <c r="N87" s="48"/>
    </row>
    <row r="88" spans="1:14" s="7" customFormat="1" ht="22.15" customHeight="1">
      <c r="A88" s="43">
        <v>18</v>
      </c>
      <c r="B88" s="44" t="s">
        <v>19</v>
      </c>
      <c r="C88" s="45">
        <f>SUM(C89:C92)</f>
        <v>14140</v>
      </c>
      <c r="D88" s="48">
        <f t="shared" si="5"/>
        <v>36424.551000000007</v>
      </c>
      <c r="E88" s="45">
        <f>SUM(E89:E92)</f>
        <v>3443.76</v>
      </c>
      <c r="F88" s="45">
        <f t="shared" si="6"/>
        <v>29221.760000000002</v>
      </c>
      <c r="G88" s="45">
        <f>SUM(G89:G92)</f>
        <v>29221.760000000002</v>
      </c>
      <c r="H88" s="45">
        <f>SUM(H89:H92)</f>
        <v>0</v>
      </c>
      <c r="I88" s="45">
        <f>SUM(I89:I92)</f>
        <v>3759.0309999999995</v>
      </c>
      <c r="J88" s="45">
        <f t="shared" si="4"/>
        <v>36424.550999999999</v>
      </c>
      <c r="K88" s="45">
        <f>SUM(K89:K92)</f>
        <v>31946.938000000002</v>
      </c>
      <c r="L88" s="45">
        <f>'[1]Tổng '!R25</f>
        <v>0</v>
      </c>
      <c r="M88" s="45">
        <f>SUM(M89:M92)</f>
        <v>718.58199999999999</v>
      </c>
      <c r="N88" s="45">
        <f>SUM(N89:N92)</f>
        <v>3759.0309999999995</v>
      </c>
    </row>
    <row r="89" spans="1:14" ht="22.15" customHeight="1">
      <c r="A89" s="46"/>
      <c r="B89" s="47" t="s">
        <v>151</v>
      </c>
      <c r="C89" s="48">
        <v>10840</v>
      </c>
      <c r="D89" s="48">
        <f t="shared" si="5"/>
        <v>9554.280999999999</v>
      </c>
      <c r="E89" s="48">
        <f>'[1]Thu '!D65</f>
        <v>1514</v>
      </c>
      <c r="F89" s="45">
        <f t="shared" si="6"/>
        <v>7790.9579999999996</v>
      </c>
      <c r="G89" s="48">
        <f>'[1]Thu '!E65</f>
        <v>7790.9579999999996</v>
      </c>
      <c r="H89" s="48">
        <f>'[1]Thu '!F65</f>
        <v>0</v>
      </c>
      <c r="I89" s="50">
        <f>'[1]Thu '!G65</f>
        <v>249.32300000000001</v>
      </c>
      <c r="J89" s="45">
        <f t="shared" si="4"/>
        <v>9554.280999999999</v>
      </c>
      <c r="K89" s="48">
        <f>'[1]Phổ Yên'!$E$15</f>
        <v>9116.6409999999996</v>
      </c>
      <c r="L89" s="48"/>
      <c r="M89" s="48">
        <f>'[1]Phổ Yên'!$E$30</f>
        <v>188.31700000000001</v>
      </c>
      <c r="N89" s="48">
        <f>'[1]Phổ Yên'!$E$32</f>
        <v>249.32300000000001</v>
      </c>
    </row>
    <row r="90" spans="1:14" ht="22.15" customHeight="1">
      <c r="A90" s="46"/>
      <c r="B90" s="47" t="s">
        <v>148</v>
      </c>
      <c r="C90" s="48">
        <v>2040</v>
      </c>
      <c r="D90" s="48">
        <f t="shared" si="5"/>
        <v>9721.4840000000004</v>
      </c>
      <c r="E90" s="48">
        <f>'[1]Thu '!D66</f>
        <v>1132.8</v>
      </c>
      <c r="F90" s="45">
        <f t="shared" si="6"/>
        <v>5726.2849999999999</v>
      </c>
      <c r="G90" s="48">
        <f>'[1]Thu '!E66</f>
        <v>5726.2849999999999</v>
      </c>
      <c r="H90" s="48">
        <f>'[1]Thu '!F66</f>
        <v>0</v>
      </c>
      <c r="I90" s="50">
        <f>'[1]Thu '!G66</f>
        <v>2862.3989999999999</v>
      </c>
      <c r="J90" s="45">
        <f t="shared" si="4"/>
        <v>9721.4839999999986</v>
      </c>
      <c r="K90" s="48">
        <f>'[1]Phổ Yên'!$F$15</f>
        <v>6667.1809999999996</v>
      </c>
      <c r="L90" s="48"/>
      <c r="M90" s="48">
        <f>'[1]Phổ Yên'!$F$30</f>
        <v>191.904</v>
      </c>
      <c r="N90" s="48">
        <f>'[1]Phổ Yên'!$F$32</f>
        <v>2862.3989999999999</v>
      </c>
    </row>
    <row r="91" spans="1:14" ht="22.15" customHeight="1">
      <c r="A91" s="46"/>
      <c r="B91" s="47" t="s">
        <v>149</v>
      </c>
      <c r="C91" s="48">
        <v>515</v>
      </c>
      <c r="D91" s="48">
        <f t="shared" si="5"/>
        <v>7728.6490000000003</v>
      </c>
      <c r="E91" s="48">
        <f>'[1]Thu '!D67</f>
        <v>323</v>
      </c>
      <c r="F91" s="45">
        <f t="shared" si="6"/>
        <v>7004.04</v>
      </c>
      <c r="G91" s="48">
        <f>'[1]Thu '!E67</f>
        <v>7004.04</v>
      </c>
      <c r="H91" s="48">
        <f>'[1]Thu '!F67</f>
        <v>0</v>
      </c>
      <c r="I91" s="50">
        <f>'[1]Thu '!G67</f>
        <v>401.60899999999998</v>
      </c>
      <c r="J91" s="45">
        <f t="shared" si="4"/>
        <v>7728.6490000000003</v>
      </c>
      <c r="K91" s="48">
        <f>'[1]Phổ Yên'!$G$15</f>
        <v>7174.4679999999998</v>
      </c>
      <c r="L91" s="48"/>
      <c r="M91" s="48">
        <f>'[1]Phổ Yên'!$G$30</f>
        <v>152.572</v>
      </c>
      <c r="N91" s="48">
        <f>'[1]Phổ Yên'!$G$32</f>
        <v>401.60899999999998</v>
      </c>
    </row>
    <row r="92" spans="1:14" ht="22.15" customHeight="1">
      <c r="A92" s="46"/>
      <c r="B92" s="47" t="s">
        <v>150</v>
      </c>
      <c r="C92" s="48">
        <v>745</v>
      </c>
      <c r="D92" s="48">
        <f t="shared" si="5"/>
        <v>9420.1370000000006</v>
      </c>
      <c r="E92" s="48">
        <f>'[1]Thu '!D68</f>
        <v>473.96</v>
      </c>
      <c r="F92" s="45">
        <f t="shared" si="6"/>
        <v>8700.4770000000008</v>
      </c>
      <c r="G92" s="48">
        <f>'[1]Thu '!E68</f>
        <v>8700.4770000000008</v>
      </c>
      <c r="H92" s="48">
        <f>'[1]Thu '!F68</f>
        <v>0</v>
      </c>
      <c r="I92" s="50">
        <f>'[1]Thu '!G68</f>
        <v>245.7</v>
      </c>
      <c r="J92" s="45">
        <f t="shared" si="4"/>
        <v>9420.1370000000006</v>
      </c>
      <c r="K92" s="48">
        <f>'[1]Phổ Yên'!$H$15</f>
        <v>8988.6479999999992</v>
      </c>
      <c r="L92" s="48"/>
      <c r="M92" s="48">
        <f>'[1]Phổ Yên'!$H$30</f>
        <v>185.78899999999999</v>
      </c>
      <c r="N92" s="48">
        <f>'[1]Phổ Yên'!$H$32</f>
        <v>245.7</v>
      </c>
    </row>
    <row r="93" spans="1:14" s="7" customFormat="1" ht="22.15" customHeight="1">
      <c r="A93" s="43">
        <v>19</v>
      </c>
      <c r="B93" s="44" t="s">
        <v>20</v>
      </c>
      <c r="C93" s="45">
        <f>SUM(C94:C97)</f>
        <v>7077</v>
      </c>
      <c r="D93" s="48">
        <f t="shared" si="5"/>
        <v>38904.909</v>
      </c>
      <c r="E93" s="45">
        <f>SUM(E94:E97)</f>
        <v>4075.12</v>
      </c>
      <c r="F93" s="45">
        <f t="shared" si="6"/>
        <v>31189.966</v>
      </c>
      <c r="G93" s="45">
        <f>SUM(G94:G97)</f>
        <v>31189.966</v>
      </c>
      <c r="H93" s="45">
        <f>SUM(H94:H97)</f>
        <v>0</v>
      </c>
      <c r="I93" s="45">
        <f>SUM(I94:I97)</f>
        <v>3639.8229999999999</v>
      </c>
      <c r="J93" s="45">
        <f t="shared" si="4"/>
        <v>38904.909</v>
      </c>
      <c r="K93" s="45">
        <f>SUM(K94:K97)</f>
        <v>34497.766000000003</v>
      </c>
      <c r="L93" s="45">
        <f>'[1]Tổng '!R26</f>
        <v>0</v>
      </c>
      <c r="M93" s="45">
        <f>SUM(M94:M97)</f>
        <v>767.32</v>
      </c>
      <c r="N93" s="45">
        <f>SUM(N94:N97)</f>
        <v>3639.8229999999999</v>
      </c>
    </row>
    <row r="94" spans="1:14" ht="22.15" customHeight="1">
      <c r="A94" s="46"/>
      <c r="B94" s="47" t="s">
        <v>152</v>
      </c>
      <c r="C94" s="48">
        <v>1685</v>
      </c>
      <c r="D94" s="48">
        <f t="shared" si="5"/>
        <v>8325.7849999999999</v>
      </c>
      <c r="E94" s="48">
        <f>'[1]Thu '!D69</f>
        <v>966.36</v>
      </c>
      <c r="F94" s="45">
        <f t="shared" si="6"/>
        <v>7077.8770000000004</v>
      </c>
      <c r="G94" s="48">
        <f>'[1]Thu '!E69</f>
        <v>7077.8770000000004</v>
      </c>
      <c r="H94" s="48">
        <f>'[1]Thu '!F69</f>
        <v>0</v>
      </c>
      <c r="I94" s="50">
        <f>'[1]Thu '!$G$69</f>
        <v>281.548</v>
      </c>
      <c r="J94" s="45">
        <f t="shared" si="4"/>
        <v>8325.7849999999999</v>
      </c>
      <c r="K94" s="48">
        <f>'[1]Phổ Yên'!$I$15</f>
        <v>7879.9570000000003</v>
      </c>
      <c r="L94" s="48"/>
      <c r="M94" s="48">
        <f>'[1]Phổ Yên'!$I$30</f>
        <v>164.28</v>
      </c>
      <c r="N94" s="48">
        <f>'[1]Phổ Yên'!$I$32</f>
        <v>281.548</v>
      </c>
    </row>
    <row r="95" spans="1:14" ht="22.15" customHeight="1">
      <c r="A95" s="46"/>
      <c r="B95" s="47" t="s">
        <v>153</v>
      </c>
      <c r="C95" s="48">
        <v>3725</v>
      </c>
      <c r="D95" s="48">
        <f t="shared" si="5"/>
        <v>9471.0750000000007</v>
      </c>
      <c r="E95" s="48">
        <f>'[1]Thu '!D70</f>
        <v>2119</v>
      </c>
      <c r="F95" s="45">
        <f t="shared" si="6"/>
        <v>4571.1360000000004</v>
      </c>
      <c r="G95" s="48">
        <f>'[1]Thu '!E70</f>
        <v>4571.1360000000004</v>
      </c>
      <c r="H95" s="48">
        <f>'[1]Thu '!F70</f>
        <v>0</v>
      </c>
      <c r="I95" s="50">
        <f>'[1]Thu '!$G$70</f>
        <v>2780.9389999999999</v>
      </c>
      <c r="J95" s="45">
        <f t="shared" si="4"/>
        <v>9471.0750000000007</v>
      </c>
      <c r="K95" s="48">
        <f>'[1]Phổ Yên'!$J$15</f>
        <v>6503.1930000000002</v>
      </c>
      <c r="L95" s="48"/>
      <c r="M95" s="48">
        <f>'[1]Phổ Yên'!$J$30</f>
        <v>186.94300000000001</v>
      </c>
      <c r="N95" s="48">
        <f>'[1]Phổ Yên'!$J$32</f>
        <v>2780.9389999999999</v>
      </c>
    </row>
    <row r="96" spans="1:14" ht="22.15" customHeight="1">
      <c r="A96" s="46"/>
      <c r="B96" s="47" t="s">
        <v>154</v>
      </c>
      <c r="C96" s="48">
        <v>1255</v>
      </c>
      <c r="D96" s="48">
        <f t="shared" si="5"/>
        <v>8395.2430000000004</v>
      </c>
      <c r="E96" s="48">
        <f>'[1]Thu '!D71</f>
        <v>728.52</v>
      </c>
      <c r="F96" s="45">
        <f t="shared" si="6"/>
        <v>7167.8890000000001</v>
      </c>
      <c r="G96" s="48">
        <f>'[1]Thu '!E71</f>
        <v>7167.8890000000001</v>
      </c>
      <c r="H96" s="48">
        <f>'[1]Thu '!F71</f>
        <v>0</v>
      </c>
      <c r="I96" s="50">
        <f>'[1]Thu '!$G$71</f>
        <v>498.834</v>
      </c>
      <c r="J96" s="45">
        <f t="shared" si="4"/>
        <v>8395.2430000000004</v>
      </c>
      <c r="K96" s="48">
        <f>'[1]Phổ Yên'!$K$15</f>
        <v>7730.8180000000002</v>
      </c>
      <c r="L96" s="48"/>
      <c r="M96" s="48">
        <f>'[1]Phổ Yên'!$K$30</f>
        <v>165.59100000000001</v>
      </c>
      <c r="N96" s="48">
        <f>'[1]Phổ Yên'!$K$32</f>
        <v>498.834</v>
      </c>
    </row>
    <row r="97" spans="1:15" ht="22.15" customHeight="1">
      <c r="A97" s="46"/>
      <c r="B97" s="47" t="s">
        <v>155</v>
      </c>
      <c r="C97" s="48">
        <v>412</v>
      </c>
      <c r="D97" s="48">
        <f t="shared" si="5"/>
        <v>12712.806</v>
      </c>
      <c r="E97" s="48">
        <f>'[1]Thu '!D72</f>
        <v>261.24</v>
      </c>
      <c r="F97" s="45">
        <f t="shared" si="6"/>
        <v>12373.064</v>
      </c>
      <c r="G97" s="48">
        <f>'[1]Thu '!E72</f>
        <v>12373.064</v>
      </c>
      <c r="H97" s="48">
        <f>'[1]Thu '!F72</f>
        <v>0</v>
      </c>
      <c r="I97" s="50">
        <f>'[1]Thu '!$G$72</f>
        <v>78.501999999999995</v>
      </c>
      <c r="J97" s="45">
        <f t="shared" si="4"/>
        <v>12712.806</v>
      </c>
      <c r="K97" s="48">
        <f>'[1]Phổ Yên'!$L$15</f>
        <v>12383.798000000001</v>
      </c>
      <c r="L97" s="48"/>
      <c r="M97" s="48">
        <f>'[1]Phổ Yên'!$L$30</f>
        <v>250.506</v>
      </c>
      <c r="N97" s="48">
        <f>'[1]Phổ Yên'!$L$32</f>
        <v>78.501999999999995</v>
      </c>
    </row>
    <row r="98" spans="1:15" s="7" customFormat="1" ht="22.15" customHeight="1">
      <c r="A98" s="43">
        <v>20</v>
      </c>
      <c r="B98" s="44" t="s">
        <v>21</v>
      </c>
      <c r="C98" s="45">
        <f>SUM(C99:C102)</f>
        <v>2440</v>
      </c>
      <c r="D98" s="48">
        <f t="shared" si="5"/>
        <v>34611.074000000001</v>
      </c>
      <c r="E98" s="45">
        <f>SUM(E99:E102)</f>
        <v>1487.3600000000001</v>
      </c>
      <c r="F98" s="45">
        <f t="shared" si="6"/>
        <v>32329.178</v>
      </c>
      <c r="G98" s="45">
        <f>SUM(G99:G102)</f>
        <v>32329.178</v>
      </c>
      <c r="H98" s="45">
        <f>SUM(H99:H102)</f>
        <v>0</v>
      </c>
      <c r="I98" s="45">
        <f>SUM(I99:I102)</f>
        <v>794.53599999999994</v>
      </c>
      <c r="J98" s="45">
        <f t="shared" si="4"/>
        <v>34612.629999999997</v>
      </c>
      <c r="K98" s="45">
        <f>SUM(K99:K102)</f>
        <v>33134.896000000001</v>
      </c>
      <c r="L98" s="45">
        <f>'[1]Tổng '!R27</f>
        <v>0</v>
      </c>
      <c r="M98" s="45">
        <f>SUM(M99:M102)</f>
        <v>682.64200000000005</v>
      </c>
      <c r="N98" s="45">
        <f>SUM(N99:N102)</f>
        <v>795.09199999999998</v>
      </c>
      <c r="O98" s="38">
        <f>SUM(O99:O102)</f>
        <v>0</v>
      </c>
    </row>
    <row r="99" spans="1:15" ht="22.15" customHeight="1">
      <c r="A99" s="46"/>
      <c r="B99" s="47" t="s">
        <v>100</v>
      </c>
      <c r="C99" s="48">
        <v>1010</v>
      </c>
      <c r="D99" s="48">
        <f t="shared" si="5"/>
        <v>9365.3119999999999</v>
      </c>
      <c r="E99" s="48">
        <f>'[1]Thu '!D73</f>
        <v>585.16</v>
      </c>
      <c r="F99" s="45">
        <f t="shared" si="6"/>
        <v>8330.0409999999993</v>
      </c>
      <c r="G99" s="48">
        <f>'[1]Thu '!E73</f>
        <v>8330.0409999999993</v>
      </c>
      <c r="H99" s="48">
        <f>'[1]Thu '!F73</f>
        <v>0</v>
      </c>
      <c r="I99" s="50">
        <f>'[1]Thu '!G73</f>
        <v>450.11099999999999</v>
      </c>
      <c r="J99" s="45">
        <f t="shared" si="4"/>
        <v>9366.3120000000017</v>
      </c>
      <c r="K99" s="48">
        <f>'[1]Phổ Yên'!$M$15</f>
        <v>8731.518</v>
      </c>
      <c r="L99" s="48"/>
      <c r="M99" s="48">
        <f>'[1]Phổ Yên'!$M$30</f>
        <v>184.68299999999999</v>
      </c>
      <c r="N99" s="48">
        <f>'[1]Phổ Yên'!$M$32</f>
        <v>450.11099999999999</v>
      </c>
    </row>
    <row r="100" spans="1:15" ht="22.15" customHeight="1">
      <c r="A100" s="46"/>
      <c r="B100" s="47" t="s">
        <v>156</v>
      </c>
      <c r="C100" s="48">
        <v>474</v>
      </c>
      <c r="D100" s="48">
        <f t="shared" si="5"/>
        <v>8471.2010000000009</v>
      </c>
      <c r="E100" s="48">
        <f>'[1]Thu '!D74</f>
        <v>303.32</v>
      </c>
      <c r="F100" s="45">
        <f t="shared" si="6"/>
        <v>8139.6019999999999</v>
      </c>
      <c r="G100" s="48">
        <f>'[1]Thu '!E74</f>
        <v>8139.6019999999999</v>
      </c>
      <c r="H100" s="48">
        <f>'[1]Thu '!F74</f>
        <v>0</v>
      </c>
      <c r="I100" s="50">
        <f>'[1]Thu '!G74</f>
        <v>28.279</v>
      </c>
      <c r="J100" s="45">
        <f t="shared" si="4"/>
        <v>8471.3010000000013</v>
      </c>
      <c r="K100" s="48">
        <f>'[1]Phổ Yên'!$N$15</f>
        <v>8275.7890000000007</v>
      </c>
      <c r="L100" s="48"/>
      <c r="M100" s="48">
        <f>'[1]Phổ Yên'!$N$30</f>
        <v>167.13300000000001</v>
      </c>
      <c r="N100" s="48">
        <f>'[1]Phổ Yên'!$N$32</f>
        <v>28.379000000000001</v>
      </c>
    </row>
    <row r="101" spans="1:15" ht="22.15" customHeight="1">
      <c r="A101" s="46"/>
      <c r="B101" s="47" t="s">
        <v>157</v>
      </c>
      <c r="C101" s="48">
        <v>429</v>
      </c>
      <c r="D101" s="48">
        <f t="shared" si="5"/>
        <v>8303.4449999999997</v>
      </c>
      <c r="E101" s="48">
        <f>'[1]Thu '!D75</f>
        <v>258.88</v>
      </c>
      <c r="F101" s="45">
        <f t="shared" si="6"/>
        <v>7879.5649999999996</v>
      </c>
      <c r="G101" s="48">
        <f>'[1]Thu '!E75</f>
        <v>7879.5649999999996</v>
      </c>
      <c r="H101" s="48">
        <f>'[1]Thu '!F75</f>
        <v>0</v>
      </c>
      <c r="I101" s="50">
        <f>'[1]Thu '!G75</f>
        <v>165</v>
      </c>
      <c r="J101" s="45">
        <f t="shared" si="4"/>
        <v>8303.9009999999998</v>
      </c>
      <c r="K101" s="48">
        <f>'[1]Phổ Yên'!$O$15</f>
        <v>7974.6970000000001</v>
      </c>
      <c r="L101" s="48"/>
      <c r="M101" s="48">
        <f>'[1]Phổ Yên'!$O$30</f>
        <v>163.74799999999999</v>
      </c>
      <c r="N101" s="48">
        <f>'[1]Phổ Yên'!$O$32</f>
        <v>165.45599999999999</v>
      </c>
    </row>
    <row r="102" spans="1:15" ht="22.15" customHeight="1">
      <c r="A102" s="46"/>
      <c r="B102" s="47" t="s">
        <v>158</v>
      </c>
      <c r="C102" s="48">
        <v>527</v>
      </c>
      <c r="D102" s="48">
        <f t="shared" si="5"/>
        <v>8471.1160000000018</v>
      </c>
      <c r="E102" s="48">
        <f>'[1]Thu '!D76</f>
        <v>340</v>
      </c>
      <c r="F102" s="45">
        <f t="shared" si="6"/>
        <v>7979.97</v>
      </c>
      <c r="G102" s="48">
        <f>'[1]Thu '!E76</f>
        <v>7979.97</v>
      </c>
      <c r="H102" s="48">
        <f>'[1]Thu '!F76</f>
        <v>0</v>
      </c>
      <c r="I102" s="50">
        <f>'[1]Thu '!G76</f>
        <v>151.14599999999999</v>
      </c>
      <c r="J102" s="45">
        <f t="shared" si="4"/>
        <v>8471.116</v>
      </c>
      <c r="K102" s="48">
        <f>'[1]Phổ Yên'!$P$15</f>
        <v>8152.8919999999998</v>
      </c>
      <c r="L102" s="48"/>
      <c r="M102" s="48">
        <f>'[1]Phổ Yên'!$P$30</f>
        <v>167.078</v>
      </c>
      <c r="N102" s="48">
        <f>'[1]Phổ Yên'!$P$32</f>
        <v>151.14599999999999</v>
      </c>
    </row>
    <row r="103" spans="1:15" s="7" customFormat="1" ht="22.15" customHeight="1">
      <c r="A103" s="43">
        <v>21</v>
      </c>
      <c r="B103" s="44" t="s">
        <v>22</v>
      </c>
      <c r="C103" s="45">
        <f>SUM(C104:C106)</f>
        <v>2792</v>
      </c>
      <c r="D103" s="48">
        <f t="shared" si="5"/>
        <v>31564.435000000001</v>
      </c>
      <c r="E103" s="45">
        <f>SUM(E104:E106)</f>
        <v>1395.6799999999998</v>
      </c>
      <c r="F103" s="45">
        <f t="shared" si="6"/>
        <v>28615.65</v>
      </c>
      <c r="G103" s="45">
        <f>SUM(G104:G106)</f>
        <v>28615.65</v>
      </c>
      <c r="H103" s="45">
        <f>SUM(H104:H106)</f>
        <v>0</v>
      </c>
      <c r="I103" s="45">
        <f>SUM(I104:I106)</f>
        <v>1553.105</v>
      </c>
      <c r="J103" s="45">
        <f t="shared" si="4"/>
        <v>31564.435000000005</v>
      </c>
      <c r="K103" s="45">
        <f>SUM(K104:K106)</f>
        <v>29389.126000000004</v>
      </c>
      <c r="L103" s="45">
        <f>'[1]Tổng '!R28</f>
        <v>0</v>
      </c>
      <c r="M103" s="45">
        <f>SUM(M104:M106)</f>
        <v>622.20399999999995</v>
      </c>
      <c r="N103" s="45">
        <f>SUM(N104:N106)</f>
        <v>1553.105</v>
      </c>
    </row>
    <row r="104" spans="1:15" ht="22.15" customHeight="1">
      <c r="A104" s="46"/>
      <c r="B104" s="47" t="s">
        <v>159</v>
      </c>
      <c r="C104" s="48">
        <v>294</v>
      </c>
      <c r="D104" s="48">
        <f t="shared" si="5"/>
        <v>7489.9319999999998</v>
      </c>
      <c r="E104" s="48">
        <f>'[1]Thu '!D77</f>
        <v>177.36</v>
      </c>
      <c r="F104" s="45">
        <f t="shared" si="6"/>
        <v>7283.3270000000002</v>
      </c>
      <c r="G104" s="48">
        <f>'[1]Thu '!E77</f>
        <v>7283.3270000000002</v>
      </c>
      <c r="H104" s="48">
        <f>'[1]Thu '!F77</f>
        <v>0</v>
      </c>
      <c r="I104" s="50">
        <f>'[1]Thu '!G77</f>
        <v>29.245000000000001</v>
      </c>
      <c r="J104" s="45">
        <f t="shared" si="4"/>
        <v>7489.9319999999998</v>
      </c>
      <c r="K104" s="48">
        <f>'[1]Phổ Yên'!$Q$15</f>
        <v>7312.848</v>
      </c>
      <c r="L104" s="48"/>
      <c r="M104" s="48">
        <f>'[1]Phổ Yên'!$Q$30</f>
        <v>147.839</v>
      </c>
      <c r="N104" s="48">
        <f>'[1]Phổ Yên'!$Q$32</f>
        <v>29.245000000000001</v>
      </c>
    </row>
    <row r="105" spans="1:15" ht="22.15" customHeight="1">
      <c r="A105" s="46"/>
      <c r="B105" s="47" t="s">
        <v>160</v>
      </c>
      <c r="C105" s="48">
        <v>1394</v>
      </c>
      <c r="D105" s="48">
        <f t="shared" si="5"/>
        <v>13362.468000000001</v>
      </c>
      <c r="E105" s="48">
        <f>'[1]Thu '!D78</f>
        <v>692.52</v>
      </c>
      <c r="F105" s="45">
        <f t="shared" si="6"/>
        <v>12613.616</v>
      </c>
      <c r="G105" s="48">
        <f>'[1]Thu '!E78</f>
        <v>12613.616</v>
      </c>
      <c r="H105" s="48">
        <f>'[1]Thu '!F78</f>
        <v>0</v>
      </c>
      <c r="I105" s="50">
        <f>'[1]Thu '!G78</f>
        <v>56.332000000000001</v>
      </c>
      <c r="J105" s="45">
        <f t="shared" si="4"/>
        <v>13362.468000000001</v>
      </c>
      <c r="K105" s="48">
        <f>'[1]Phổ Yên'!$R$15</f>
        <v>13042.84</v>
      </c>
      <c r="L105" s="48"/>
      <c r="M105" s="48">
        <f>'[1]Phổ Yên'!$R$30</f>
        <v>263.29599999999999</v>
      </c>
      <c r="N105" s="48">
        <f>'[1]Phổ Yên'!$R$32</f>
        <v>56.332000000000001</v>
      </c>
    </row>
    <row r="106" spans="1:15" ht="22.15" customHeight="1">
      <c r="A106" s="46"/>
      <c r="B106" s="47" t="s">
        <v>161</v>
      </c>
      <c r="C106" s="48">
        <v>1104</v>
      </c>
      <c r="D106" s="48">
        <f t="shared" si="5"/>
        <v>10712.035</v>
      </c>
      <c r="E106" s="48">
        <f>'[1]Thu '!D79</f>
        <v>525.79999999999995</v>
      </c>
      <c r="F106" s="45">
        <f t="shared" si="6"/>
        <v>8718.7070000000003</v>
      </c>
      <c r="G106" s="48">
        <f>'[1]Thu '!E79</f>
        <v>8718.7070000000003</v>
      </c>
      <c r="H106" s="48">
        <f>'[1]Thu '!F79</f>
        <v>0</v>
      </c>
      <c r="I106" s="50">
        <f>'[1]Thu '!G79</f>
        <v>1467.528</v>
      </c>
      <c r="J106" s="45">
        <f t="shared" si="4"/>
        <v>10712.035</v>
      </c>
      <c r="K106" s="48">
        <f>'[1]Phổ Yên'!$S$15</f>
        <v>9033.4380000000001</v>
      </c>
      <c r="L106" s="48"/>
      <c r="M106" s="48">
        <f>'[1]Phổ Yên'!$S$30</f>
        <v>211.06899999999999</v>
      </c>
      <c r="N106" s="48">
        <f>'[1]Phổ Yên'!$S$32</f>
        <v>1467.528</v>
      </c>
    </row>
    <row r="107" spans="1:15" s="7" customFormat="1" ht="24" customHeight="1">
      <c r="A107" s="43">
        <v>22</v>
      </c>
      <c r="B107" s="44" t="s">
        <v>23</v>
      </c>
      <c r="C107" s="45">
        <f>SUM(C108:C109)</f>
        <v>818</v>
      </c>
      <c r="D107" s="48">
        <f t="shared" si="5"/>
        <v>23549.862000000001</v>
      </c>
      <c r="E107" s="45">
        <f>SUM(E108:E109)</f>
        <v>619.28</v>
      </c>
      <c r="F107" s="45">
        <f t="shared" si="6"/>
        <v>22555.383000000002</v>
      </c>
      <c r="G107" s="45">
        <f>SUM(G108:G109)</f>
        <v>22555.383000000002</v>
      </c>
      <c r="H107" s="45">
        <f>SUM(H108:H109)</f>
        <v>0</v>
      </c>
      <c r="I107" s="45">
        <f>SUM(I108:I109)</f>
        <v>375.19900000000001</v>
      </c>
      <c r="J107" s="45">
        <f t="shared" si="4"/>
        <v>23549.862000000001</v>
      </c>
      <c r="K107" s="45">
        <f>SUM(K108:K109)</f>
        <v>22710.688000000002</v>
      </c>
      <c r="L107" s="45">
        <f>'[1]Tổng '!R29</f>
        <v>0</v>
      </c>
      <c r="M107" s="45">
        <f>SUM(M108:M109)</f>
        <v>463.97500000000002</v>
      </c>
      <c r="N107" s="45">
        <f>SUM(N108:N109)</f>
        <v>375.19900000000001</v>
      </c>
    </row>
    <row r="108" spans="1:15" ht="24" customHeight="1">
      <c r="A108" s="46"/>
      <c r="B108" s="47" t="s">
        <v>162</v>
      </c>
      <c r="C108" s="48">
        <v>561</v>
      </c>
      <c r="D108" s="48">
        <f t="shared" si="5"/>
        <v>13211.357</v>
      </c>
      <c r="E108" s="48">
        <f>'[1]Thu '!D80</f>
        <v>411.96</v>
      </c>
      <c r="F108" s="45">
        <f t="shared" si="6"/>
        <v>12490.653</v>
      </c>
      <c r="G108" s="48">
        <f>'[1]Thu '!E80</f>
        <v>12490.653</v>
      </c>
      <c r="H108" s="48">
        <f>'[1]Thu '!F80</f>
        <v>0</v>
      </c>
      <c r="I108" s="50">
        <f>'[1]Thu '!$G$80</f>
        <v>308.74400000000003</v>
      </c>
      <c r="J108" s="45">
        <f t="shared" si="4"/>
        <v>13211.357000000002</v>
      </c>
      <c r="K108" s="48">
        <f>'[1]Phổ Yên'!$T$15</f>
        <v>12642.28</v>
      </c>
      <c r="L108" s="48"/>
      <c r="M108" s="48">
        <f>'[1]Phổ Yên'!$T$30</f>
        <v>260.33300000000003</v>
      </c>
      <c r="N108" s="48">
        <f>'[1]Phổ Yên'!$T$32</f>
        <v>308.74400000000003</v>
      </c>
    </row>
    <row r="109" spans="1:15" ht="24" customHeight="1">
      <c r="A109" s="46"/>
      <c r="B109" s="47" t="s">
        <v>163</v>
      </c>
      <c r="C109" s="48">
        <v>257</v>
      </c>
      <c r="D109" s="48">
        <f t="shared" si="5"/>
        <v>10338.504999999999</v>
      </c>
      <c r="E109" s="48">
        <f>'[1]Thu '!D81</f>
        <v>207.32</v>
      </c>
      <c r="F109" s="45">
        <f t="shared" si="6"/>
        <v>10064.73</v>
      </c>
      <c r="G109" s="48">
        <f>'[1]Thu '!E81</f>
        <v>10064.73</v>
      </c>
      <c r="H109" s="48">
        <f>'[1]Thu '!F81</f>
        <v>0</v>
      </c>
      <c r="I109" s="50">
        <f>'[1]Thu '!$G$81</f>
        <v>66.454999999999998</v>
      </c>
      <c r="J109" s="45">
        <f t="shared" si="4"/>
        <v>10338.504999999999</v>
      </c>
      <c r="K109" s="48">
        <f>'[1]Phổ Yên'!$U$15</f>
        <v>10068.407999999999</v>
      </c>
      <c r="L109" s="48"/>
      <c r="M109" s="48">
        <f>'[1]Phổ Yên'!$U$30</f>
        <v>203.642</v>
      </c>
      <c r="N109" s="48">
        <f>'[1]Phổ Yên'!$U$32</f>
        <v>66.454999999999998</v>
      </c>
    </row>
    <row r="110" spans="1:15" s="7" customFormat="1" ht="22.15" customHeight="1">
      <c r="A110" s="43">
        <v>23</v>
      </c>
      <c r="B110" s="44" t="s">
        <v>24</v>
      </c>
      <c r="C110" s="45">
        <f>SUM(C111:C115)</f>
        <v>5267</v>
      </c>
      <c r="D110" s="48">
        <f t="shared" si="5"/>
        <v>43205</v>
      </c>
      <c r="E110" s="45">
        <f>SUM(E111:E115)</f>
        <v>2809</v>
      </c>
      <c r="F110" s="45">
        <f t="shared" si="6"/>
        <v>40396</v>
      </c>
      <c r="G110" s="45">
        <f>SUM(G111:G115)</f>
        <v>40396</v>
      </c>
      <c r="H110" s="45">
        <f>SUM(H111:H115)</f>
        <v>0</v>
      </c>
      <c r="I110" s="45">
        <f>SUM(I111:I115)</f>
        <v>0</v>
      </c>
      <c r="J110" s="45">
        <f t="shared" si="4"/>
        <v>43205</v>
      </c>
      <c r="K110" s="45">
        <f>SUM(K111:K115)</f>
        <v>42697</v>
      </c>
      <c r="L110" s="45">
        <f>'[1]Tổng '!R30</f>
        <v>0</v>
      </c>
      <c r="M110" s="45">
        <f>SUM(M111:M115)</f>
        <v>508</v>
      </c>
      <c r="N110" s="45">
        <f>'[1]Tổng '!T30</f>
        <v>0</v>
      </c>
    </row>
    <row r="111" spans="1:15" ht="22.15" customHeight="1">
      <c r="A111" s="46"/>
      <c r="B111" s="47" t="s">
        <v>164</v>
      </c>
      <c r="C111" s="48">
        <v>1144</v>
      </c>
      <c r="D111" s="48">
        <f t="shared" si="5"/>
        <v>8372</v>
      </c>
      <c r="E111" s="48">
        <f>'[1]Thu '!D84</f>
        <v>787</v>
      </c>
      <c r="F111" s="45">
        <f t="shared" si="6"/>
        <v>7585</v>
      </c>
      <c r="G111" s="48">
        <f>'[1]Thu '!E84</f>
        <v>7585</v>
      </c>
      <c r="H111" s="48">
        <f>'[1]Thu '!F84</f>
        <v>0</v>
      </c>
      <c r="I111" s="50"/>
      <c r="J111" s="45">
        <f t="shared" si="4"/>
        <v>8372</v>
      </c>
      <c r="K111" s="48">
        <f>'[1]Phú Bình'!$D$15</f>
        <v>8276</v>
      </c>
      <c r="L111" s="48"/>
      <c r="M111" s="48">
        <f>'[1]Phú Bình'!$D$30</f>
        <v>96</v>
      </c>
      <c r="N111" s="48"/>
    </row>
    <row r="112" spans="1:15" ht="22.15" customHeight="1">
      <c r="A112" s="46"/>
      <c r="B112" s="47" t="s">
        <v>165</v>
      </c>
      <c r="C112" s="48">
        <v>106</v>
      </c>
      <c r="D112" s="48">
        <f t="shared" si="5"/>
        <v>8144</v>
      </c>
      <c r="E112" s="48">
        <f>'[1]Thu '!D85</f>
        <v>84</v>
      </c>
      <c r="F112" s="45">
        <f t="shared" si="6"/>
        <v>8060</v>
      </c>
      <c r="G112" s="48">
        <f>'[1]Thu '!E85</f>
        <v>8060</v>
      </c>
      <c r="H112" s="48">
        <f>'[1]Thu '!F85</f>
        <v>0</v>
      </c>
      <c r="I112" s="50"/>
      <c r="J112" s="45">
        <f t="shared" si="4"/>
        <v>8144</v>
      </c>
      <c r="K112" s="48">
        <f>'[1]Phú Bình'!$E$15</f>
        <v>8047</v>
      </c>
      <c r="L112" s="48"/>
      <c r="M112" s="48">
        <f>'[1]Phú Bình'!$E$30</f>
        <v>97</v>
      </c>
      <c r="N112" s="48"/>
    </row>
    <row r="113" spans="1:14" ht="22.15" customHeight="1">
      <c r="A113" s="46"/>
      <c r="B113" s="47" t="s">
        <v>166</v>
      </c>
      <c r="C113" s="48">
        <v>495</v>
      </c>
      <c r="D113" s="48">
        <f t="shared" si="5"/>
        <v>8794</v>
      </c>
      <c r="E113" s="48">
        <f>'[1]Thu '!D86</f>
        <v>360</v>
      </c>
      <c r="F113" s="45">
        <f t="shared" si="6"/>
        <v>8434</v>
      </c>
      <c r="G113" s="48">
        <f>'[1]Thu '!E86</f>
        <v>8434</v>
      </c>
      <c r="H113" s="48">
        <f>'[1]Thu '!F86</f>
        <v>0</v>
      </c>
      <c r="I113" s="50"/>
      <c r="J113" s="45">
        <f t="shared" si="4"/>
        <v>8794</v>
      </c>
      <c r="K113" s="48">
        <f>'[1]Phú Bình'!$F$15</f>
        <v>8692</v>
      </c>
      <c r="L113" s="48"/>
      <c r="M113" s="48">
        <f>'[1]Phú Bình'!$F$30</f>
        <v>102</v>
      </c>
      <c r="N113" s="48"/>
    </row>
    <row r="114" spans="1:14" ht="22.15" customHeight="1">
      <c r="A114" s="46"/>
      <c r="B114" s="47" t="s">
        <v>167</v>
      </c>
      <c r="C114" s="48">
        <v>379</v>
      </c>
      <c r="D114" s="48">
        <f t="shared" si="5"/>
        <v>8501</v>
      </c>
      <c r="E114" s="48">
        <f>'[1]Thu '!D87</f>
        <v>271</v>
      </c>
      <c r="F114" s="45">
        <f t="shared" si="6"/>
        <v>8230</v>
      </c>
      <c r="G114" s="48">
        <f>'[1]Thu '!E87</f>
        <v>8230</v>
      </c>
      <c r="H114" s="48">
        <f>'[1]Thu '!F87</f>
        <v>0</v>
      </c>
      <c r="I114" s="50"/>
      <c r="J114" s="45">
        <f t="shared" si="4"/>
        <v>8501</v>
      </c>
      <c r="K114" s="48">
        <f>'[1]Phú Bình'!$G$15</f>
        <v>8399</v>
      </c>
      <c r="L114" s="48"/>
      <c r="M114" s="48">
        <f>'[1]Phú Bình'!$G$30</f>
        <v>102</v>
      </c>
      <c r="N114" s="48"/>
    </row>
    <row r="115" spans="1:14" ht="22.15" customHeight="1">
      <c r="A115" s="46"/>
      <c r="B115" s="47" t="s">
        <v>104</v>
      </c>
      <c r="C115" s="48">
        <v>3143</v>
      </c>
      <c r="D115" s="48">
        <f t="shared" si="5"/>
        <v>9394</v>
      </c>
      <c r="E115" s="48">
        <f>'[1]Thu '!D88</f>
        <v>1307</v>
      </c>
      <c r="F115" s="45">
        <f t="shared" si="6"/>
        <v>8087</v>
      </c>
      <c r="G115" s="48">
        <f>'[1]Thu '!E88</f>
        <v>8087</v>
      </c>
      <c r="H115" s="48">
        <f>'[1]Thu '!F88</f>
        <v>0</v>
      </c>
      <c r="I115" s="50"/>
      <c r="J115" s="45">
        <f t="shared" si="4"/>
        <v>9394</v>
      </c>
      <c r="K115" s="48">
        <f>'[1]Phú Bình'!$H$15</f>
        <v>9283</v>
      </c>
      <c r="L115" s="48"/>
      <c r="M115" s="48">
        <f>'[1]Phú Bình'!$H$30</f>
        <v>111</v>
      </c>
      <c r="N115" s="48"/>
    </row>
    <row r="116" spans="1:14" s="7" customFormat="1" ht="22.15" customHeight="1">
      <c r="A116" s="43">
        <v>24</v>
      </c>
      <c r="B116" s="44" t="s">
        <v>25</v>
      </c>
      <c r="C116" s="45">
        <f>SUM(C117:C119)</f>
        <v>1026</v>
      </c>
      <c r="D116" s="48">
        <f t="shared" si="5"/>
        <v>27123</v>
      </c>
      <c r="E116" s="45">
        <f>SUM(E117:E119)</f>
        <v>739</v>
      </c>
      <c r="F116" s="45">
        <f t="shared" si="6"/>
        <v>26384</v>
      </c>
      <c r="G116" s="45">
        <f>SUM(G117:G119)</f>
        <v>26384</v>
      </c>
      <c r="H116" s="45">
        <f>SUM(H117:H119)</f>
        <v>0</v>
      </c>
      <c r="I116" s="45">
        <f>SUM(I117:I119)</f>
        <v>0</v>
      </c>
      <c r="J116" s="45">
        <f t="shared" si="4"/>
        <v>27123</v>
      </c>
      <c r="K116" s="45">
        <f>SUM(K117:K119)</f>
        <v>26807</v>
      </c>
      <c r="L116" s="45">
        <f>'[1]Tổng '!R31</f>
        <v>0</v>
      </c>
      <c r="M116" s="45">
        <f>SUM(M117:M119)</f>
        <v>316</v>
      </c>
      <c r="N116" s="45">
        <f>'[1]Tổng '!T31</f>
        <v>0</v>
      </c>
    </row>
    <row r="117" spans="1:14" ht="22.15" customHeight="1">
      <c r="A117" s="46"/>
      <c r="B117" s="47" t="s">
        <v>168</v>
      </c>
      <c r="C117" s="48">
        <v>227</v>
      </c>
      <c r="D117" s="48">
        <f t="shared" si="5"/>
        <v>9131</v>
      </c>
      <c r="E117" s="48">
        <f>'[1]Thu '!D89</f>
        <v>173</v>
      </c>
      <c r="F117" s="45">
        <f t="shared" si="6"/>
        <v>8958</v>
      </c>
      <c r="G117" s="48">
        <f>'[1]Thu '!E89</f>
        <v>8958</v>
      </c>
      <c r="H117" s="48">
        <f>'[1]Thu '!F89</f>
        <v>0</v>
      </c>
      <c r="I117" s="50"/>
      <c r="J117" s="45">
        <f t="shared" si="4"/>
        <v>9131</v>
      </c>
      <c r="K117" s="48">
        <f>'[1]Phú Bình'!$I$15</f>
        <v>9025</v>
      </c>
      <c r="L117" s="48"/>
      <c r="M117" s="48">
        <f>'[1]Phú Bình'!$I$30</f>
        <v>106</v>
      </c>
      <c r="N117" s="48"/>
    </row>
    <row r="118" spans="1:14" ht="22.15" customHeight="1">
      <c r="A118" s="46"/>
      <c r="B118" s="47" t="s">
        <v>101</v>
      </c>
      <c r="C118" s="48">
        <v>426</v>
      </c>
      <c r="D118" s="48">
        <f t="shared" si="5"/>
        <v>9749</v>
      </c>
      <c r="E118" s="48">
        <f>'[1]Thu '!D90</f>
        <v>270</v>
      </c>
      <c r="F118" s="45">
        <f t="shared" si="6"/>
        <v>9479</v>
      </c>
      <c r="G118" s="48">
        <f>'[1]Thu '!E90</f>
        <v>9479</v>
      </c>
      <c r="H118" s="48">
        <f>'[1]Thu '!F90</f>
        <v>0</v>
      </c>
      <c r="I118" s="50"/>
      <c r="J118" s="45">
        <f t="shared" si="4"/>
        <v>9749</v>
      </c>
      <c r="K118" s="48">
        <f>'[1]Phú Bình'!$J$15</f>
        <v>9635</v>
      </c>
      <c r="L118" s="48"/>
      <c r="M118" s="48">
        <f>'[1]Phú Bình'!$J$30</f>
        <v>114</v>
      </c>
      <c r="N118" s="48"/>
    </row>
    <row r="119" spans="1:14" ht="22.15" customHeight="1">
      <c r="A119" s="46"/>
      <c r="B119" s="47" t="s">
        <v>169</v>
      </c>
      <c r="C119" s="48">
        <v>373</v>
      </c>
      <c r="D119" s="48">
        <f t="shared" si="5"/>
        <v>8243</v>
      </c>
      <c r="E119" s="48">
        <f>'[1]Thu '!D91</f>
        <v>296</v>
      </c>
      <c r="F119" s="45">
        <f t="shared" si="6"/>
        <v>7947</v>
      </c>
      <c r="G119" s="48">
        <f>'[1]Thu '!E91</f>
        <v>7947</v>
      </c>
      <c r="H119" s="48">
        <f>'[1]Thu '!F91</f>
        <v>0</v>
      </c>
      <c r="I119" s="50"/>
      <c r="J119" s="45">
        <f t="shared" si="4"/>
        <v>8243</v>
      </c>
      <c r="K119" s="48">
        <f>'[1]Phú Bình'!$K$15</f>
        <v>8147</v>
      </c>
      <c r="L119" s="48"/>
      <c r="M119" s="48">
        <f>'[1]Phú Bình'!$K$30</f>
        <v>96</v>
      </c>
      <c r="N119" s="48"/>
    </row>
    <row r="120" spans="1:14" s="7" customFormat="1" ht="22.15" customHeight="1">
      <c r="A120" s="43">
        <v>25</v>
      </c>
      <c r="B120" s="44" t="s">
        <v>26</v>
      </c>
      <c r="C120" s="45">
        <f>SUM(C121:C124)</f>
        <v>2109</v>
      </c>
      <c r="D120" s="48">
        <f t="shared" si="5"/>
        <v>35523</v>
      </c>
      <c r="E120" s="45">
        <f>SUM(E121:E124)</f>
        <v>1514</v>
      </c>
      <c r="F120" s="45">
        <f t="shared" si="6"/>
        <v>34009</v>
      </c>
      <c r="G120" s="45">
        <f>SUM(G121:G124)</f>
        <v>34009</v>
      </c>
      <c r="H120" s="45">
        <f>SUM(H121:H124)</f>
        <v>0</v>
      </c>
      <c r="I120" s="45">
        <f>SUM(I121:I124)</f>
        <v>0</v>
      </c>
      <c r="J120" s="45">
        <f t="shared" si="4"/>
        <v>35523</v>
      </c>
      <c r="K120" s="45">
        <f>SUM(K121:K124)</f>
        <v>35104</v>
      </c>
      <c r="L120" s="45">
        <f>'[1]Tổng '!R32</f>
        <v>0</v>
      </c>
      <c r="M120" s="45">
        <f>SUM(M121:M124)</f>
        <v>419</v>
      </c>
      <c r="N120" s="45">
        <f>'[1]Tổng '!T32</f>
        <v>0</v>
      </c>
    </row>
    <row r="121" spans="1:14" ht="22.15" customHeight="1">
      <c r="A121" s="46"/>
      <c r="B121" s="47" t="s">
        <v>170</v>
      </c>
      <c r="C121" s="48">
        <v>1250</v>
      </c>
      <c r="D121" s="48">
        <f t="shared" si="5"/>
        <v>8216</v>
      </c>
      <c r="E121" s="48">
        <f>'[1]Thu '!D92</f>
        <v>860</v>
      </c>
      <c r="F121" s="45">
        <f t="shared" si="6"/>
        <v>7356</v>
      </c>
      <c r="G121" s="48">
        <f>'[1]Thu '!E92</f>
        <v>7356</v>
      </c>
      <c r="H121" s="48">
        <f>'[1]Thu '!F92</f>
        <v>0</v>
      </c>
      <c r="I121" s="50"/>
      <c r="J121" s="45">
        <f t="shared" si="4"/>
        <v>8216</v>
      </c>
      <c r="K121" s="48">
        <f>'[1]Phú Bình'!$L$15</f>
        <v>8121</v>
      </c>
      <c r="L121" s="48"/>
      <c r="M121" s="48">
        <f>'[1]Phú Bình'!$L$30</f>
        <v>95</v>
      </c>
      <c r="N121" s="48"/>
    </row>
    <row r="122" spans="1:14" ht="22.15" customHeight="1">
      <c r="A122" s="46"/>
      <c r="B122" s="47" t="s">
        <v>171</v>
      </c>
      <c r="C122" s="48">
        <v>250</v>
      </c>
      <c r="D122" s="48">
        <f t="shared" si="5"/>
        <v>8294</v>
      </c>
      <c r="E122" s="48">
        <f>'[1]Thu '!D93</f>
        <v>185</v>
      </c>
      <c r="F122" s="45">
        <f t="shared" si="6"/>
        <v>8109</v>
      </c>
      <c r="G122" s="48">
        <f>'[1]Thu '!E93</f>
        <v>8109</v>
      </c>
      <c r="H122" s="48">
        <f>'[1]Thu '!F93</f>
        <v>0</v>
      </c>
      <c r="I122" s="50"/>
      <c r="J122" s="45">
        <f t="shared" si="4"/>
        <v>8294</v>
      </c>
      <c r="K122" s="48">
        <f>'[1]Phú Bình'!$M$15</f>
        <v>8196</v>
      </c>
      <c r="L122" s="48"/>
      <c r="M122" s="48">
        <f>'[1]Phú Bình'!$M$30</f>
        <v>98</v>
      </c>
      <c r="N122" s="48"/>
    </row>
    <row r="123" spans="1:14" ht="22.15" customHeight="1">
      <c r="A123" s="46"/>
      <c r="B123" s="47" t="s">
        <v>172</v>
      </c>
      <c r="C123" s="48">
        <v>315</v>
      </c>
      <c r="D123" s="48">
        <f t="shared" si="5"/>
        <v>10129</v>
      </c>
      <c r="E123" s="48">
        <f>'[1]Thu '!D94</f>
        <v>245</v>
      </c>
      <c r="F123" s="45">
        <f t="shared" si="6"/>
        <v>9884</v>
      </c>
      <c r="G123" s="48">
        <f>'[1]Thu '!E94</f>
        <v>9884</v>
      </c>
      <c r="H123" s="48">
        <f>'[1]Thu '!F94</f>
        <v>0</v>
      </c>
      <c r="I123" s="50"/>
      <c r="J123" s="45">
        <f t="shared" si="4"/>
        <v>10129</v>
      </c>
      <c r="K123" s="48">
        <f>'[1]Phú Bình'!$N$15</f>
        <v>10007</v>
      </c>
      <c r="L123" s="48"/>
      <c r="M123" s="48">
        <f>'[1]Phú Bình'!$N$30</f>
        <v>122</v>
      </c>
      <c r="N123" s="48"/>
    </row>
    <row r="124" spans="1:14" ht="22.15" customHeight="1">
      <c r="A124" s="46"/>
      <c r="B124" s="47" t="s">
        <v>173</v>
      </c>
      <c r="C124" s="48">
        <v>294</v>
      </c>
      <c r="D124" s="48">
        <f t="shared" si="5"/>
        <v>8884</v>
      </c>
      <c r="E124" s="48">
        <f>'[1]Thu '!D95</f>
        <v>224</v>
      </c>
      <c r="F124" s="45">
        <f t="shared" si="6"/>
        <v>8660</v>
      </c>
      <c r="G124" s="48">
        <f>'[1]Thu '!E95</f>
        <v>8660</v>
      </c>
      <c r="H124" s="48">
        <f>'[1]Thu '!F95</f>
        <v>0</v>
      </c>
      <c r="I124" s="50"/>
      <c r="J124" s="45">
        <f t="shared" si="4"/>
        <v>8884</v>
      </c>
      <c r="K124" s="48">
        <f>'[1]Phú Bình'!$O$15</f>
        <v>8780</v>
      </c>
      <c r="L124" s="48"/>
      <c r="M124" s="48">
        <f>'[1]Phú Bình'!$O$30</f>
        <v>104</v>
      </c>
      <c r="N124" s="48"/>
    </row>
    <row r="125" spans="1:14" s="7" customFormat="1" ht="22.15" customHeight="1">
      <c r="A125" s="43">
        <v>26</v>
      </c>
      <c r="B125" s="44" t="s">
        <v>27</v>
      </c>
      <c r="C125" s="45">
        <f>SUM(C126:C130)</f>
        <v>2873</v>
      </c>
      <c r="D125" s="48">
        <f t="shared" si="5"/>
        <v>42818</v>
      </c>
      <c r="E125" s="45">
        <f>SUM(E126:E130)</f>
        <v>1983</v>
      </c>
      <c r="F125" s="45">
        <f t="shared" si="6"/>
        <v>40835</v>
      </c>
      <c r="G125" s="45">
        <f>SUM(G126:G130)</f>
        <v>40835</v>
      </c>
      <c r="H125" s="45">
        <f>SUM(H126:H130)</f>
        <v>0</v>
      </c>
      <c r="I125" s="45">
        <f>SUM(I126:I130)</f>
        <v>0</v>
      </c>
      <c r="J125" s="45">
        <f t="shared" si="4"/>
        <v>42818</v>
      </c>
      <c r="K125" s="45">
        <f>SUM(K126:K130)</f>
        <v>42302</v>
      </c>
      <c r="L125" s="45">
        <f>'[1]Tổng '!R33</f>
        <v>0</v>
      </c>
      <c r="M125" s="45">
        <f>SUM(M126:M130)</f>
        <v>516</v>
      </c>
      <c r="N125" s="45">
        <f>'[1]Tổng '!T33</f>
        <v>0</v>
      </c>
    </row>
    <row r="126" spans="1:14" ht="22.15" customHeight="1">
      <c r="A126" s="46"/>
      <c r="B126" s="47" t="s">
        <v>174</v>
      </c>
      <c r="C126" s="48">
        <v>1541</v>
      </c>
      <c r="D126" s="48">
        <f t="shared" si="5"/>
        <v>8741</v>
      </c>
      <c r="E126" s="48">
        <f>'[1]Thu '!D96</f>
        <v>1045</v>
      </c>
      <c r="F126" s="45">
        <f t="shared" si="6"/>
        <v>7696</v>
      </c>
      <c r="G126" s="48">
        <f>'[1]Thu '!E96</f>
        <v>7696</v>
      </c>
      <c r="H126" s="48">
        <f>'[1]Thu '!F96</f>
        <v>0</v>
      </c>
      <c r="I126" s="50"/>
      <c r="J126" s="45">
        <f t="shared" si="4"/>
        <v>8741</v>
      </c>
      <c r="K126" s="48">
        <f>'[1]Phú Bình'!$P$15</f>
        <v>8636</v>
      </c>
      <c r="L126" s="48"/>
      <c r="M126" s="48">
        <f>'[1]Phú Bình'!$P$30</f>
        <v>105</v>
      </c>
      <c r="N126" s="48"/>
    </row>
    <row r="127" spans="1:14" ht="22.15" customHeight="1">
      <c r="A127" s="46"/>
      <c r="B127" s="47" t="s">
        <v>175</v>
      </c>
      <c r="C127" s="48">
        <v>378</v>
      </c>
      <c r="D127" s="48">
        <f t="shared" si="5"/>
        <v>7838</v>
      </c>
      <c r="E127" s="48">
        <f>'[1]Thu '!D97</f>
        <v>270</v>
      </c>
      <c r="F127" s="45">
        <f t="shared" si="6"/>
        <v>7568</v>
      </c>
      <c r="G127" s="48">
        <f>'[1]Thu '!E97</f>
        <v>7568</v>
      </c>
      <c r="H127" s="48">
        <f>'[1]Thu '!F97</f>
        <v>0</v>
      </c>
      <c r="I127" s="50"/>
      <c r="J127" s="45">
        <f t="shared" si="4"/>
        <v>7838</v>
      </c>
      <c r="K127" s="48">
        <f>'[1]Phú Bình'!$Q$15</f>
        <v>7746</v>
      </c>
      <c r="L127" s="48"/>
      <c r="M127" s="48">
        <f>'[1]Phú Bình'!$Q$30</f>
        <v>92</v>
      </c>
      <c r="N127" s="48"/>
    </row>
    <row r="128" spans="1:14" ht="22.15" customHeight="1">
      <c r="A128" s="46"/>
      <c r="B128" s="47" t="s">
        <v>176</v>
      </c>
      <c r="C128" s="48">
        <v>214</v>
      </c>
      <c r="D128" s="48">
        <f t="shared" si="5"/>
        <v>7992</v>
      </c>
      <c r="E128" s="48">
        <f>'[1]Thu '!D98</f>
        <v>156</v>
      </c>
      <c r="F128" s="45">
        <f t="shared" si="6"/>
        <v>7836</v>
      </c>
      <c r="G128" s="48">
        <f>'[1]Thu '!E98</f>
        <v>7836</v>
      </c>
      <c r="H128" s="48">
        <f>'[1]Thu '!F98</f>
        <v>0</v>
      </c>
      <c r="I128" s="50"/>
      <c r="J128" s="45">
        <f t="shared" si="4"/>
        <v>8541</v>
      </c>
      <c r="K128" s="48">
        <f>'[1]Phú Bình'!$S$15</f>
        <v>8433</v>
      </c>
      <c r="L128" s="48"/>
      <c r="M128" s="48">
        <f>'[1]Phú Bình'!$S$30</f>
        <v>108</v>
      </c>
      <c r="N128" s="48"/>
    </row>
    <row r="129" spans="1:14" ht="22.15" customHeight="1">
      <c r="A129" s="46"/>
      <c r="B129" s="47" t="s">
        <v>177</v>
      </c>
      <c r="C129" s="48">
        <v>519</v>
      </c>
      <c r="D129" s="48">
        <f t="shared" si="5"/>
        <v>8541</v>
      </c>
      <c r="E129" s="48">
        <f>'[1]Thu '!D99</f>
        <v>165</v>
      </c>
      <c r="F129" s="45">
        <f t="shared" si="6"/>
        <v>8376</v>
      </c>
      <c r="G129" s="48">
        <f>'[1]Thu '!E99</f>
        <v>8376</v>
      </c>
      <c r="H129" s="48">
        <f>'[1]Thu '!F99</f>
        <v>0</v>
      </c>
      <c r="I129" s="50"/>
      <c r="J129" s="45">
        <f t="shared" si="4"/>
        <v>9706</v>
      </c>
      <c r="K129" s="48">
        <f>'[1]Phú Bình'!$T$15</f>
        <v>9591</v>
      </c>
      <c r="L129" s="48"/>
      <c r="M129" s="48">
        <f>'[1]Phú Bình'!$T$30</f>
        <v>115</v>
      </c>
      <c r="N129" s="48"/>
    </row>
    <row r="130" spans="1:14" ht="22.15" customHeight="1">
      <c r="A130" s="46"/>
      <c r="B130" s="47" t="s">
        <v>178</v>
      </c>
      <c r="C130" s="48">
        <v>221</v>
      </c>
      <c r="D130" s="48">
        <f t="shared" si="5"/>
        <v>9706</v>
      </c>
      <c r="E130" s="48">
        <f>'[1]Thu '!D100</f>
        <v>347</v>
      </c>
      <c r="F130" s="45">
        <f t="shared" si="6"/>
        <v>9359</v>
      </c>
      <c r="G130" s="48">
        <f>'[1]Thu '!E100</f>
        <v>9359</v>
      </c>
      <c r="H130" s="48">
        <f>'[1]Thu '!F100</f>
        <v>0</v>
      </c>
      <c r="I130" s="50"/>
      <c r="J130" s="45">
        <f t="shared" si="4"/>
        <v>7992</v>
      </c>
      <c r="K130" s="48">
        <f>'[1]Phú Bình'!$R$15</f>
        <v>7896</v>
      </c>
      <c r="L130" s="48"/>
      <c r="M130" s="48">
        <f>'[1]Phú Bình'!$R$30</f>
        <v>96</v>
      </c>
      <c r="N130" s="48"/>
    </row>
    <row r="131" spans="1:14" s="7" customFormat="1" ht="22.15" customHeight="1">
      <c r="A131" s="43">
        <v>27</v>
      </c>
      <c r="B131" s="44" t="s">
        <v>28</v>
      </c>
      <c r="C131" s="45">
        <f>SUM(C132:C134)</f>
        <v>925</v>
      </c>
      <c r="D131" s="48">
        <f t="shared" si="5"/>
        <v>25725</v>
      </c>
      <c r="E131" s="45">
        <f>SUM(E132:E134)</f>
        <v>671</v>
      </c>
      <c r="F131" s="45">
        <f t="shared" si="6"/>
        <v>25054</v>
      </c>
      <c r="G131" s="45">
        <f>SUM(G132:G134)</f>
        <v>25054</v>
      </c>
      <c r="H131" s="45">
        <f>SUM(H132:H134)</f>
        <v>0</v>
      </c>
      <c r="I131" s="45">
        <f>SUM(I132:I134)</f>
        <v>0</v>
      </c>
      <c r="J131" s="45">
        <f t="shared" si="4"/>
        <v>25725</v>
      </c>
      <c r="K131" s="45">
        <f>SUM(K132:K134)</f>
        <v>25414</v>
      </c>
      <c r="L131" s="45">
        <f>'[1]Tổng '!R34</f>
        <v>0</v>
      </c>
      <c r="M131" s="45">
        <f>SUM(M132:M134)</f>
        <v>311</v>
      </c>
      <c r="N131" s="45">
        <f>'[1]Tổng '!T34</f>
        <v>0</v>
      </c>
    </row>
    <row r="132" spans="1:14" ht="22.15" customHeight="1">
      <c r="A132" s="46"/>
      <c r="B132" s="47" t="s">
        <v>179</v>
      </c>
      <c r="C132" s="48">
        <v>389</v>
      </c>
      <c r="D132" s="48">
        <f t="shared" si="5"/>
        <v>9692</v>
      </c>
      <c r="E132" s="48">
        <f>'[1]Thu '!D101</f>
        <v>286</v>
      </c>
      <c r="F132" s="45">
        <f t="shared" si="6"/>
        <v>9406</v>
      </c>
      <c r="G132" s="48">
        <f>'[1]Thu '!E101</f>
        <v>9406</v>
      </c>
      <c r="H132" s="48">
        <f>'[1]Thu '!F101</f>
        <v>0</v>
      </c>
      <c r="I132" s="50"/>
      <c r="J132" s="45">
        <f t="shared" si="4"/>
        <v>9692</v>
      </c>
      <c r="K132" s="48">
        <f>'[1]Phú Bình'!$U$15</f>
        <v>9570</v>
      </c>
      <c r="L132" s="48"/>
      <c r="M132" s="48">
        <f>'[1]Phú Bình'!$U$30</f>
        <v>122</v>
      </c>
      <c r="N132" s="48"/>
    </row>
    <row r="133" spans="1:14" ht="22.15" customHeight="1">
      <c r="A133" s="46"/>
      <c r="B133" s="47" t="s">
        <v>180</v>
      </c>
      <c r="C133" s="48">
        <v>232</v>
      </c>
      <c r="D133" s="48">
        <f t="shared" si="5"/>
        <v>8628</v>
      </c>
      <c r="E133" s="48">
        <f>'[1]Thu '!D102</f>
        <v>167</v>
      </c>
      <c r="F133" s="45">
        <f t="shared" si="6"/>
        <v>8461</v>
      </c>
      <c r="G133" s="48">
        <f>'[1]Thu '!E102</f>
        <v>8461</v>
      </c>
      <c r="H133" s="48">
        <f>'[1]Thu '!F102</f>
        <v>0</v>
      </c>
      <c r="I133" s="50"/>
      <c r="J133" s="45">
        <f t="shared" si="4"/>
        <v>8628</v>
      </c>
      <c r="K133" s="48">
        <f>'[1]Phú Bình'!$V$15</f>
        <v>8529</v>
      </c>
      <c r="L133" s="48"/>
      <c r="M133" s="48">
        <f>'[1]Phú Bình'!$V$30</f>
        <v>99</v>
      </c>
      <c r="N133" s="48"/>
    </row>
    <row r="134" spans="1:14" ht="22.15" customHeight="1">
      <c r="A134" s="46"/>
      <c r="B134" s="47" t="s">
        <v>181</v>
      </c>
      <c r="C134" s="48">
        <v>304</v>
      </c>
      <c r="D134" s="48">
        <f t="shared" si="5"/>
        <v>7405</v>
      </c>
      <c r="E134" s="48">
        <f>'[1]Thu '!D103</f>
        <v>218</v>
      </c>
      <c r="F134" s="45">
        <f t="shared" si="6"/>
        <v>7187</v>
      </c>
      <c r="G134" s="48">
        <f>'[1]Thu '!E103</f>
        <v>7187</v>
      </c>
      <c r="H134" s="48">
        <f>'[1]Thu '!F103</f>
        <v>0</v>
      </c>
      <c r="I134" s="50"/>
      <c r="J134" s="45">
        <f t="shared" si="4"/>
        <v>7405</v>
      </c>
      <c r="K134" s="48">
        <f>'[1]Phú Bình'!$W$15</f>
        <v>7315</v>
      </c>
      <c r="L134" s="48"/>
      <c r="M134" s="48">
        <f>'[1]Phú Bình'!$W$30</f>
        <v>90</v>
      </c>
      <c r="N134" s="48"/>
    </row>
    <row r="135" spans="1:14" s="7" customFormat="1" ht="22.15" customHeight="1">
      <c r="A135" s="43">
        <v>28</v>
      </c>
      <c r="B135" s="44" t="s">
        <v>29</v>
      </c>
      <c r="C135" s="45">
        <f>C136+C137+C138+C139</f>
        <v>6016</v>
      </c>
      <c r="D135" s="48">
        <f t="shared" si="5"/>
        <v>29951.5</v>
      </c>
      <c r="E135" s="45">
        <f>E136+E137+E138+E139</f>
        <v>1161.5</v>
      </c>
      <c r="F135" s="45">
        <f t="shared" si="6"/>
        <v>28790</v>
      </c>
      <c r="G135" s="45">
        <f>G136+G137+G138+G139</f>
        <v>28790</v>
      </c>
      <c r="H135" s="45">
        <f>H136+H137+H138+H139</f>
        <v>0</v>
      </c>
      <c r="I135" s="45">
        <f>I136+I137+I138+I139</f>
        <v>0</v>
      </c>
      <c r="J135" s="45">
        <f t="shared" si="4"/>
        <v>29951</v>
      </c>
      <c r="K135" s="45">
        <f>K136+K137+K138+K139</f>
        <v>29364</v>
      </c>
      <c r="L135" s="45">
        <f>'[1]Tổng '!R35</f>
        <v>0</v>
      </c>
      <c r="M135" s="45">
        <f>SUM(M136:M139)</f>
        <v>587</v>
      </c>
      <c r="N135" s="45">
        <f>'[1]Tổng '!T35</f>
        <v>0</v>
      </c>
    </row>
    <row r="136" spans="1:14" ht="22.15" customHeight="1">
      <c r="A136" s="46"/>
      <c r="B136" s="47" t="s">
        <v>182</v>
      </c>
      <c r="C136" s="48">
        <v>548</v>
      </c>
      <c r="D136" s="48">
        <f t="shared" si="5"/>
        <v>6713.5</v>
      </c>
      <c r="E136" s="48">
        <f>'[1]Thu '!D105</f>
        <v>238.5</v>
      </c>
      <c r="F136" s="45">
        <f t="shared" si="6"/>
        <v>6475</v>
      </c>
      <c r="G136" s="48">
        <f>'[1]Thu '!E105</f>
        <v>6475</v>
      </c>
      <c r="H136" s="48">
        <f>'[1]Thu '!F105</f>
        <v>0</v>
      </c>
      <c r="I136" s="50"/>
      <c r="J136" s="45">
        <f t="shared" si="4"/>
        <v>6713.5</v>
      </c>
      <c r="K136" s="48">
        <f>'[1]Đồng Hỷ'!$D$15</f>
        <v>6581.5</v>
      </c>
      <c r="L136" s="48"/>
      <c r="M136" s="48">
        <f>'[1]Đồng Hỷ'!$D$30</f>
        <v>132</v>
      </c>
      <c r="N136" s="48"/>
    </row>
    <row r="137" spans="1:14" ht="22.15" customHeight="1">
      <c r="A137" s="46"/>
      <c r="B137" s="47" t="s">
        <v>183</v>
      </c>
      <c r="C137" s="48">
        <v>703</v>
      </c>
      <c r="D137" s="48">
        <f t="shared" si="5"/>
        <v>7185</v>
      </c>
      <c r="E137" s="48">
        <f>'[1]Thu '!D106</f>
        <v>203</v>
      </c>
      <c r="F137" s="45">
        <f t="shared" si="6"/>
        <v>6982</v>
      </c>
      <c r="G137" s="48">
        <f>'[1]Thu '!E106</f>
        <v>6982</v>
      </c>
      <c r="H137" s="48">
        <f>'[1]Thu '!F106</f>
        <v>0</v>
      </c>
      <c r="I137" s="50"/>
      <c r="J137" s="45">
        <f t="shared" si="4"/>
        <v>7185</v>
      </c>
      <c r="K137" s="48">
        <f>'[1]Đồng Hỷ'!$E$15</f>
        <v>7044</v>
      </c>
      <c r="L137" s="48"/>
      <c r="M137" s="48">
        <f>'[1]Đồng Hỷ'!$E$30</f>
        <v>141</v>
      </c>
      <c r="N137" s="48"/>
    </row>
    <row r="138" spans="1:14" ht="22.15" customHeight="1">
      <c r="A138" s="46"/>
      <c r="B138" s="47" t="s">
        <v>184</v>
      </c>
      <c r="C138" s="48">
        <v>525</v>
      </c>
      <c r="D138" s="48">
        <f t="shared" si="5"/>
        <v>7000.5</v>
      </c>
      <c r="E138" s="48">
        <f>'[1]Thu '!D108</f>
        <v>145</v>
      </c>
      <c r="F138" s="45">
        <f t="shared" si="6"/>
        <v>6855.5</v>
      </c>
      <c r="G138" s="48">
        <f>'[1]Thu '!E108</f>
        <v>6855.5</v>
      </c>
      <c r="H138" s="48">
        <f>'[1]Thu '!F108</f>
        <v>0</v>
      </c>
      <c r="I138" s="50"/>
      <c r="J138" s="45">
        <f t="shared" si="4"/>
        <v>7000</v>
      </c>
      <c r="K138" s="48">
        <f>'[1]Đồng Hỷ'!$G$15</f>
        <v>6864</v>
      </c>
      <c r="L138" s="48"/>
      <c r="M138" s="48">
        <f>'[1]Đồng Hỷ'!$G$30</f>
        <v>136</v>
      </c>
      <c r="N138" s="48"/>
    </row>
    <row r="139" spans="1:14" ht="22.15" customHeight="1">
      <c r="A139" s="46"/>
      <c r="B139" s="47" t="s">
        <v>185</v>
      </c>
      <c r="C139" s="48">
        <v>4240</v>
      </c>
      <c r="D139" s="48">
        <f t="shared" si="5"/>
        <v>9052.5</v>
      </c>
      <c r="E139" s="48">
        <f>'[1]Thu '!D107</f>
        <v>575</v>
      </c>
      <c r="F139" s="45">
        <f t="shared" si="6"/>
        <v>8477.5</v>
      </c>
      <c r="G139" s="48">
        <f>'[1]Thu '!E107</f>
        <v>8477.5</v>
      </c>
      <c r="H139" s="48">
        <f>'[1]Thu '!F107</f>
        <v>0</v>
      </c>
      <c r="I139" s="50"/>
      <c r="J139" s="45">
        <f t="shared" ref="J139:J202" si="7">SUM(K139:N139)</f>
        <v>9052.5</v>
      </c>
      <c r="K139" s="48">
        <f>'[1]Đồng Hỷ'!$F$15</f>
        <v>8874.5</v>
      </c>
      <c r="L139" s="48"/>
      <c r="M139" s="48">
        <f>'[1]Đồng Hỷ'!$F$30</f>
        <v>178</v>
      </c>
      <c r="N139" s="48"/>
    </row>
    <row r="140" spans="1:14" s="7" customFormat="1" ht="22.15" customHeight="1">
      <c r="A140" s="43">
        <v>29</v>
      </c>
      <c r="B140" s="44" t="s">
        <v>30</v>
      </c>
      <c r="C140" s="45">
        <f>SUM(C141:C142)</f>
        <v>651</v>
      </c>
      <c r="D140" s="48">
        <f t="shared" ref="D140:D203" si="8">E140+F140+I140</f>
        <v>14865.5</v>
      </c>
      <c r="E140" s="45">
        <f>SUM(E141:E142)</f>
        <v>321</v>
      </c>
      <c r="F140" s="45">
        <f t="shared" ref="F140:F203" si="9">SUM(G140:H140)</f>
        <v>14544.5</v>
      </c>
      <c r="G140" s="45">
        <f>SUM(G141:G142)</f>
        <v>14544.5</v>
      </c>
      <c r="H140" s="45">
        <f>SUM(H141:H142)</f>
        <v>0</v>
      </c>
      <c r="I140" s="45">
        <f>SUM(I141:I142)</f>
        <v>0</v>
      </c>
      <c r="J140" s="45">
        <f t="shared" si="7"/>
        <v>14865.5</v>
      </c>
      <c r="K140" s="45">
        <f>SUM(K141:K142)</f>
        <v>14573.5</v>
      </c>
      <c r="L140" s="45">
        <f>'[1]Tổng '!R36</f>
        <v>0</v>
      </c>
      <c r="M140" s="45">
        <f>SUM(M141:M142)</f>
        <v>292</v>
      </c>
      <c r="N140" s="45">
        <f>'[1]Tổng '!T36</f>
        <v>0</v>
      </c>
    </row>
    <row r="141" spans="1:14" ht="22.15" customHeight="1">
      <c r="A141" s="46"/>
      <c r="B141" s="47" t="s">
        <v>186</v>
      </c>
      <c r="C141" s="48">
        <v>464</v>
      </c>
      <c r="D141" s="48">
        <f t="shared" si="8"/>
        <v>6969</v>
      </c>
      <c r="E141" s="48">
        <f>'[1]Thu '!D110</f>
        <v>239.5</v>
      </c>
      <c r="F141" s="45">
        <f t="shared" si="9"/>
        <v>6729.5</v>
      </c>
      <c r="G141" s="48">
        <f>'[1]Thu '!E110</f>
        <v>6729.5</v>
      </c>
      <c r="H141" s="48">
        <f>'[1]Thu '!F110</f>
        <v>0</v>
      </c>
      <c r="I141" s="50"/>
      <c r="J141" s="45">
        <f t="shared" si="7"/>
        <v>6969</v>
      </c>
      <c r="K141" s="48">
        <f>'[1]Đồng Hỷ'!$I$15</f>
        <v>6832</v>
      </c>
      <c r="L141" s="48"/>
      <c r="M141" s="48">
        <f>'[1]Đồng Hỷ'!$I$30</f>
        <v>137</v>
      </c>
      <c r="N141" s="48"/>
    </row>
    <row r="142" spans="1:14" ht="22.15" customHeight="1">
      <c r="A142" s="46"/>
      <c r="B142" s="47" t="s">
        <v>111</v>
      </c>
      <c r="C142" s="48">
        <v>187</v>
      </c>
      <c r="D142" s="48">
        <f t="shared" si="8"/>
        <v>7896.5</v>
      </c>
      <c r="E142" s="48">
        <f>'[1]Thu '!D109</f>
        <v>81.5</v>
      </c>
      <c r="F142" s="45">
        <f t="shared" si="9"/>
        <v>7815</v>
      </c>
      <c r="G142" s="48">
        <f>'[1]Thu '!E109</f>
        <v>7815</v>
      </c>
      <c r="H142" s="48">
        <f>'[1]Thu '!F109</f>
        <v>0</v>
      </c>
      <c r="I142" s="50"/>
      <c r="J142" s="45">
        <f t="shared" si="7"/>
        <v>7896.5</v>
      </c>
      <c r="K142" s="48">
        <f>'[1]Đồng Hỷ'!$H$15</f>
        <v>7741.5</v>
      </c>
      <c r="L142" s="48"/>
      <c r="M142" s="48">
        <f>'[1]Đồng Hỷ'!$H$30</f>
        <v>155</v>
      </c>
      <c r="N142" s="48"/>
    </row>
    <row r="143" spans="1:14" s="7" customFormat="1" ht="22.15" customHeight="1">
      <c r="A143" s="43">
        <v>30</v>
      </c>
      <c r="B143" s="44" t="s">
        <v>31</v>
      </c>
      <c r="C143" s="45">
        <f>SUM(C144:C145)</f>
        <v>2259</v>
      </c>
      <c r="D143" s="48">
        <f t="shared" si="8"/>
        <v>21177</v>
      </c>
      <c r="E143" s="45">
        <f>SUM(E144:E145)</f>
        <v>1231.5</v>
      </c>
      <c r="F143" s="45">
        <f t="shared" si="9"/>
        <v>19945.5</v>
      </c>
      <c r="G143" s="45">
        <f>SUM(G144:G145)</f>
        <v>19945.5</v>
      </c>
      <c r="H143" s="45">
        <f>SUM(H144:H145)</f>
        <v>0</v>
      </c>
      <c r="I143" s="45">
        <f>SUM(I144:I145)</f>
        <v>0</v>
      </c>
      <c r="J143" s="45">
        <f t="shared" si="7"/>
        <v>21177</v>
      </c>
      <c r="K143" s="45">
        <f>SUM(K144:K145)</f>
        <v>20783</v>
      </c>
      <c r="L143" s="45">
        <f>'[1]Tổng '!R37</f>
        <v>0</v>
      </c>
      <c r="M143" s="45">
        <f>SUM(M144:M145)</f>
        <v>394</v>
      </c>
      <c r="N143" s="45">
        <f>'[1]Tổng '!T37</f>
        <v>0</v>
      </c>
    </row>
    <row r="144" spans="1:14" ht="22.15" customHeight="1">
      <c r="A144" s="46"/>
      <c r="B144" s="47" t="s">
        <v>187</v>
      </c>
      <c r="C144" s="48">
        <v>1621</v>
      </c>
      <c r="D144" s="48">
        <f t="shared" si="8"/>
        <v>12773.5</v>
      </c>
      <c r="E144" s="48">
        <f>'[1]Thu '!D112</f>
        <v>908.5</v>
      </c>
      <c r="F144" s="45">
        <f t="shared" si="9"/>
        <v>11865</v>
      </c>
      <c r="G144" s="48">
        <f>'[1]Thu '!E112</f>
        <v>11865</v>
      </c>
      <c r="H144" s="48">
        <f>'[1]Thu '!F112</f>
        <v>0</v>
      </c>
      <c r="I144" s="50"/>
      <c r="J144" s="45">
        <f t="shared" si="7"/>
        <v>12773.5</v>
      </c>
      <c r="K144" s="48">
        <f>'[1]Đồng Hỷ'!$K$15</f>
        <v>12544.5</v>
      </c>
      <c r="L144" s="48"/>
      <c r="M144" s="48">
        <f>'[1]Đồng Hỷ'!$K$30</f>
        <v>229</v>
      </c>
      <c r="N144" s="48"/>
    </row>
    <row r="145" spans="1:14" ht="22.15" customHeight="1">
      <c r="A145" s="46"/>
      <c r="B145" s="47" t="s">
        <v>188</v>
      </c>
      <c r="C145" s="48">
        <v>638</v>
      </c>
      <c r="D145" s="48">
        <f t="shared" si="8"/>
        <v>8403.5</v>
      </c>
      <c r="E145" s="48">
        <f>'[1]Thu '!D111</f>
        <v>323</v>
      </c>
      <c r="F145" s="45">
        <f t="shared" si="9"/>
        <v>8080.5</v>
      </c>
      <c r="G145" s="48">
        <f>'[1]Thu '!E111</f>
        <v>8080.5</v>
      </c>
      <c r="H145" s="48">
        <f>'[1]Thu '!F111</f>
        <v>0</v>
      </c>
      <c r="I145" s="50"/>
      <c r="J145" s="45">
        <f t="shared" si="7"/>
        <v>8403.5</v>
      </c>
      <c r="K145" s="48">
        <f>'[1]Đồng Hỷ'!$J$15</f>
        <v>8238.5</v>
      </c>
      <c r="L145" s="48"/>
      <c r="M145" s="48">
        <f>'[1]Đồng Hỷ'!$J$30</f>
        <v>165</v>
      </c>
      <c r="N145" s="48"/>
    </row>
    <row r="146" spans="1:14" s="7" customFormat="1" ht="22.15" customHeight="1">
      <c r="A146" s="43">
        <v>31</v>
      </c>
      <c r="B146" s="44" t="s">
        <v>32</v>
      </c>
      <c r="C146" s="45">
        <f>SUM(C147:C148)</f>
        <v>2145</v>
      </c>
      <c r="D146" s="48">
        <f t="shared" si="8"/>
        <v>16369</v>
      </c>
      <c r="E146" s="45">
        <f>SUM(E147:E148)</f>
        <v>1040</v>
      </c>
      <c r="F146" s="45">
        <f t="shared" si="9"/>
        <v>15329</v>
      </c>
      <c r="G146" s="45">
        <f>SUM(G147:G148)</f>
        <v>15329</v>
      </c>
      <c r="H146" s="45">
        <f>SUM(H147:H148)</f>
        <v>0</v>
      </c>
      <c r="I146" s="45">
        <f>SUM(I147:I148)</f>
        <v>0</v>
      </c>
      <c r="J146" s="45">
        <f t="shared" si="7"/>
        <v>16369</v>
      </c>
      <c r="K146" s="45">
        <f>SUM(K147:K148)</f>
        <v>16047</v>
      </c>
      <c r="L146" s="45">
        <f>'[1]Tổng '!R38</f>
        <v>0</v>
      </c>
      <c r="M146" s="45">
        <f>SUM(M147:M148)</f>
        <v>322</v>
      </c>
      <c r="N146" s="45">
        <f>'[1]Tổng '!T38</f>
        <v>0</v>
      </c>
    </row>
    <row r="147" spans="1:14" ht="22.15" customHeight="1">
      <c r="A147" s="46"/>
      <c r="B147" s="47" t="s">
        <v>189</v>
      </c>
      <c r="C147" s="48">
        <v>1615</v>
      </c>
      <c r="D147" s="48">
        <f t="shared" si="8"/>
        <v>9461.5</v>
      </c>
      <c r="E147" s="48">
        <f>'[1]Thu '!D113</f>
        <v>830</v>
      </c>
      <c r="F147" s="45">
        <f t="shared" si="9"/>
        <v>8631.5</v>
      </c>
      <c r="G147" s="48">
        <f>'[1]Thu '!E113</f>
        <v>8631.5</v>
      </c>
      <c r="H147" s="48">
        <f>'[1]Thu '!F113</f>
        <v>0</v>
      </c>
      <c r="I147" s="50"/>
      <c r="J147" s="45">
        <f t="shared" si="7"/>
        <v>9461.5</v>
      </c>
      <c r="K147" s="48">
        <f>'[1]Đồng Hỷ'!$L$15</f>
        <v>9275.5</v>
      </c>
      <c r="L147" s="48"/>
      <c r="M147" s="48">
        <f>'[1]Đồng Hỷ'!$L$30</f>
        <v>186</v>
      </c>
      <c r="N147" s="48"/>
    </row>
    <row r="148" spans="1:14" ht="22.15" customHeight="1">
      <c r="A148" s="46"/>
      <c r="B148" s="47" t="s">
        <v>190</v>
      </c>
      <c r="C148" s="48">
        <v>530</v>
      </c>
      <c r="D148" s="48">
        <f t="shared" si="8"/>
        <v>6907.5</v>
      </c>
      <c r="E148" s="48">
        <f>'[1]Thu '!D114</f>
        <v>210</v>
      </c>
      <c r="F148" s="45">
        <f t="shared" si="9"/>
        <v>6697.5</v>
      </c>
      <c r="G148" s="48">
        <f>'[1]Thu '!E114</f>
        <v>6697.5</v>
      </c>
      <c r="H148" s="48">
        <f>'[1]Thu '!F114</f>
        <v>0</v>
      </c>
      <c r="I148" s="50"/>
      <c r="J148" s="45">
        <f t="shared" si="7"/>
        <v>6907.5</v>
      </c>
      <c r="K148" s="48">
        <f>'[1]Đồng Hỷ'!$M$15</f>
        <v>6771.5</v>
      </c>
      <c r="L148" s="48"/>
      <c r="M148" s="48">
        <f>'[1]Đồng Hỷ'!$M$30</f>
        <v>136</v>
      </c>
      <c r="N148" s="48"/>
    </row>
    <row r="149" spans="1:14" s="7" customFormat="1" ht="22.15" customHeight="1">
      <c r="A149" s="43">
        <v>32</v>
      </c>
      <c r="B149" s="44" t="s">
        <v>33</v>
      </c>
      <c r="C149" s="45">
        <f>SUM(C150:C151)</f>
        <v>1470</v>
      </c>
      <c r="D149" s="48">
        <f t="shared" si="8"/>
        <v>18393</v>
      </c>
      <c r="E149" s="45">
        <f>SUM(E150:E151)</f>
        <v>635</v>
      </c>
      <c r="F149" s="45">
        <f t="shared" si="9"/>
        <v>17758</v>
      </c>
      <c r="G149" s="45">
        <f>SUM(G150:G151)</f>
        <v>17758</v>
      </c>
      <c r="H149" s="45">
        <f>SUM(H150:H151)</f>
        <v>0</v>
      </c>
      <c r="I149" s="45">
        <f>SUM(I150:I151)</f>
        <v>0</v>
      </c>
      <c r="J149" s="45">
        <f t="shared" si="7"/>
        <v>18393</v>
      </c>
      <c r="K149" s="45">
        <f>SUM(K150:K151)</f>
        <v>18032</v>
      </c>
      <c r="L149" s="45">
        <f>'[1]Tổng '!R39</f>
        <v>0</v>
      </c>
      <c r="M149" s="45">
        <f>SUM(M150:M151)</f>
        <v>361</v>
      </c>
      <c r="N149" s="45">
        <f>'[1]Tổng '!T39</f>
        <v>0</v>
      </c>
    </row>
    <row r="150" spans="1:14" ht="22.15" customHeight="1">
      <c r="A150" s="46"/>
      <c r="B150" s="47" t="s">
        <v>191</v>
      </c>
      <c r="C150" s="48">
        <v>735</v>
      </c>
      <c r="D150" s="48">
        <f t="shared" si="8"/>
        <v>9536.5</v>
      </c>
      <c r="E150" s="48">
        <f>'[1]Thu '!D115</f>
        <v>375</v>
      </c>
      <c r="F150" s="45">
        <f t="shared" si="9"/>
        <v>9161.5</v>
      </c>
      <c r="G150" s="48">
        <f>'[1]Thu '!E115</f>
        <v>9161.5</v>
      </c>
      <c r="H150" s="48">
        <f>'[1]Thu '!F115</f>
        <v>0</v>
      </c>
      <c r="I150" s="50"/>
      <c r="J150" s="45">
        <f t="shared" si="7"/>
        <v>9536.5</v>
      </c>
      <c r="K150" s="48">
        <f>'[1]Đồng Hỷ'!$N$15</f>
        <v>9349.5</v>
      </c>
      <c r="L150" s="48"/>
      <c r="M150" s="48">
        <f>'[1]Đồng Hỷ'!$N$30</f>
        <v>187</v>
      </c>
      <c r="N150" s="48"/>
    </row>
    <row r="151" spans="1:14" ht="22.15" customHeight="1">
      <c r="A151" s="46"/>
      <c r="B151" s="47" t="s">
        <v>192</v>
      </c>
      <c r="C151" s="48">
        <v>735</v>
      </c>
      <c r="D151" s="48">
        <f t="shared" si="8"/>
        <v>8856.5</v>
      </c>
      <c r="E151" s="48">
        <f>'[1]Thu '!D116</f>
        <v>260</v>
      </c>
      <c r="F151" s="45">
        <f t="shared" si="9"/>
        <v>8596.5</v>
      </c>
      <c r="G151" s="48">
        <f>'[1]Thu '!E116</f>
        <v>8596.5</v>
      </c>
      <c r="H151" s="48">
        <f>'[1]Thu '!F116</f>
        <v>0</v>
      </c>
      <c r="I151" s="50"/>
      <c r="J151" s="45">
        <f t="shared" si="7"/>
        <v>8856.5</v>
      </c>
      <c r="K151" s="48">
        <f>'[1]Đồng Hỷ'!$O$15</f>
        <v>8682.5</v>
      </c>
      <c r="L151" s="48"/>
      <c r="M151" s="48">
        <f>'[1]Đồng Hỷ'!$O$30</f>
        <v>174</v>
      </c>
      <c r="N151" s="48"/>
    </row>
    <row r="152" spans="1:14" s="7" customFormat="1" ht="22.15" customHeight="1">
      <c r="A152" s="43">
        <v>33</v>
      </c>
      <c r="B152" s="44" t="s">
        <v>34</v>
      </c>
      <c r="C152" s="45">
        <f>SUM(C153:C154)</f>
        <v>715</v>
      </c>
      <c r="D152" s="48">
        <f t="shared" si="8"/>
        <v>15728</v>
      </c>
      <c r="E152" s="45">
        <f>SUM(E153:E154)</f>
        <v>447</v>
      </c>
      <c r="F152" s="45">
        <f t="shared" si="9"/>
        <v>15281</v>
      </c>
      <c r="G152" s="45">
        <f>SUM(G153:G154)</f>
        <v>15281</v>
      </c>
      <c r="H152" s="45">
        <f>SUM(H153:H154)</f>
        <v>0</v>
      </c>
      <c r="I152" s="45">
        <f>SUM(I153:I154)</f>
        <v>0</v>
      </c>
      <c r="J152" s="45">
        <f t="shared" si="7"/>
        <v>15728</v>
      </c>
      <c r="K152" s="45">
        <f>SUM(K153:K154)</f>
        <v>15419</v>
      </c>
      <c r="L152" s="45">
        <f>'[1]Tổng '!R40</f>
        <v>0</v>
      </c>
      <c r="M152" s="45">
        <f>SUM(M153:M154)</f>
        <v>309</v>
      </c>
      <c r="N152" s="45">
        <f>'[1]Tổng '!T40</f>
        <v>0</v>
      </c>
    </row>
    <row r="153" spans="1:14" ht="22.15" customHeight="1">
      <c r="A153" s="46"/>
      <c r="B153" s="47" t="s">
        <v>193</v>
      </c>
      <c r="C153" s="48">
        <v>355</v>
      </c>
      <c r="D153" s="48">
        <f t="shared" si="8"/>
        <v>9424.5</v>
      </c>
      <c r="E153" s="48">
        <f>'[1]Thu '!D117</f>
        <v>249</v>
      </c>
      <c r="F153" s="45">
        <f t="shared" si="9"/>
        <v>9175.5</v>
      </c>
      <c r="G153" s="48">
        <f>'[1]Thu '!E117</f>
        <v>9175.5</v>
      </c>
      <c r="H153" s="48">
        <f>'[1]Thu '!F117</f>
        <v>0</v>
      </c>
      <c r="I153" s="50"/>
      <c r="J153" s="45">
        <f t="shared" si="7"/>
        <v>9424.5</v>
      </c>
      <c r="K153" s="48">
        <f>'[1]Đồng Hỷ'!$P$15</f>
        <v>9239.5</v>
      </c>
      <c r="L153" s="48"/>
      <c r="M153" s="48">
        <f>'[1]Đồng Hỷ'!$P$30</f>
        <v>185</v>
      </c>
      <c r="N153" s="48"/>
    </row>
    <row r="154" spans="1:14" ht="22.15" customHeight="1">
      <c r="A154" s="46"/>
      <c r="B154" s="47" t="s">
        <v>194</v>
      </c>
      <c r="C154" s="48">
        <v>360</v>
      </c>
      <c r="D154" s="48">
        <f t="shared" si="8"/>
        <v>6303.5</v>
      </c>
      <c r="E154" s="48">
        <f>'[1]Thu '!D118</f>
        <v>198</v>
      </c>
      <c r="F154" s="45">
        <f t="shared" si="9"/>
        <v>6105.5</v>
      </c>
      <c r="G154" s="48">
        <f>'[1]Thu '!E118</f>
        <v>6105.5</v>
      </c>
      <c r="H154" s="48">
        <f>'[1]Thu '!F118</f>
        <v>0</v>
      </c>
      <c r="I154" s="50"/>
      <c r="J154" s="45">
        <f t="shared" si="7"/>
        <v>6303.5</v>
      </c>
      <c r="K154" s="48">
        <f>'[1]Đồng Hỷ'!$Q$15</f>
        <v>6179.5</v>
      </c>
      <c r="L154" s="48"/>
      <c r="M154" s="48">
        <f>'[1]Đồng Hỷ'!$Q$30</f>
        <v>124</v>
      </c>
      <c r="N154" s="48"/>
    </row>
    <row r="155" spans="1:14" s="7" customFormat="1" ht="22.15" customHeight="1">
      <c r="A155" s="43">
        <v>34</v>
      </c>
      <c r="B155" s="44" t="s">
        <v>35</v>
      </c>
      <c r="C155" s="45">
        <f>SUM(C156:C158)</f>
        <v>8616</v>
      </c>
      <c r="D155" s="48">
        <f t="shared" si="8"/>
        <v>24774</v>
      </c>
      <c r="E155" s="45">
        <f>SUM(E156:E158)</f>
        <v>932</v>
      </c>
      <c r="F155" s="45">
        <f t="shared" si="9"/>
        <v>23842</v>
      </c>
      <c r="G155" s="45">
        <f>SUM(G156:G158)</f>
        <v>23842</v>
      </c>
      <c r="H155" s="45">
        <f>SUM(H156:H158)</f>
        <v>0</v>
      </c>
      <c r="I155" s="45">
        <f>SUM(I156:I158)</f>
        <v>0</v>
      </c>
      <c r="J155" s="45">
        <f t="shared" si="7"/>
        <v>24773</v>
      </c>
      <c r="K155" s="45">
        <f>SUM(K156:K158)</f>
        <v>24284</v>
      </c>
      <c r="L155" s="45">
        <f>'[1]Tổng '!R41</f>
        <v>0</v>
      </c>
      <c r="M155" s="45">
        <f>SUM(M156:M158)</f>
        <v>489</v>
      </c>
      <c r="N155" s="45">
        <f>'[1]Tổng '!T41</f>
        <v>0</v>
      </c>
    </row>
    <row r="156" spans="1:14" ht="22.15" customHeight="1">
      <c r="A156" s="46"/>
      <c r="B156" s="47" t="s">
        <v>195</v>
      </c>
      <c r="C156" s="48">
        <v>3890</v>
      </c>
      <c r="D156" s="48">
        <f t="shared" si="8"/>
        <v>9287</v>
      </c>
      <c r="E156" s="48">
        <f>'[1]Thu '!D120</f>
        <v>374</v>
      </c>
      <c r="F156" s="45">
        <f t="shared" si="9"/>
        <v>8913</v>
      </c>
      <c r="G156" s="48">
        <f>'[1]Thu '!E120</f>
        <v>8913</v>
      </c>
      <c r="H156" s="48">
        <f>'[1]Thu '!F120</f>
        <v>0</v>
      </c>
      <c r="I156" s="50"/>
      <c r="J156" s="45">
        <f t="shared" si="7"/>
        <v>9286</v>
      </c>
      <c r="K156" s="48">
        <f>'[1]Sông Công'!$D$15</f>
        <v>9103</v>
      </c>
      <c r="L156" s="48"/>
      <c r="M156" s="48">
        <f>'[1]Sông Công'!$D$30</f>
        <v>183</v>
      </c>
      <c r="N156" s="48"/>
    </row>
    <row r="157" spans="1:14" ht="22.15" customHeight="1">
      <c r="A157" s="46"/>
      <c r="B157" s="47" t="s">
        <v>196</v>
      </c>
      <c r="C157" s="48">
        <v>1826</v>
      </c>
      <c r="D157" s="48">
        <f t="shared" si="8"/>
        <v>7855</v>
      </c>
      <c r="E157" s="48">
        <f>'[1]Thu '!D121</f>
        <v>267</v>
      </c>
      <c r="F157" s="45">
        <f t="shared" si="9"/>
        <v>7588</v>
      </c>
      <c r="G157" s="48">
        <f>'[1]Thu '!E121</f>
        <v>7588</v>
      </c>
      <c r="H157" s="48">
        <f>'[1]Thu '!F121</f>
        <v>0</v>
      </c>
      <c r="I157" s="50"/>
      <c r="J157" s="45">
        <f t="shared" si="7"/>
        <v>7855</v>
      </c>
      <c r="K157" s="48">
        <f>'[1]Sông Công'!$E$15</f>
        <v>7700</v>
      </c>
      <c r="L157" s="48"/>
      <c r="M157" s="48">
        <f>'[1]Sông Công'!$E$30</f>
        <v>155</v>
      </c>
      <c r="N157" s="48"/>
    </row>
    <row r="158" spans="1:14" ht="22.15" customHeight="1">
      <c r="A158" s="46"/>
      <c r="B158" s="47" t="s">
        <v>197</v>
      </c>
      <c r="C158" s="48">
        <v>2900</v>
      </c>
      <c r="D158" s="48">
        <f t="shared" si="8"/>
        <v>7632</v>
      </c>
      <c r="E158" s="48">
        <f>'[1]Thu '!D122</f>
        <v>291</v>
      </c>
      <c r="F158" s="45">
        <f t="shared" si="9"/>
        <v>7341</v>
      </c>
      <c r="G158" s="48">
        <f>'[1]Thu '!E122</f>
        <v>7341</v>
      </c>
      <c r="H158" s="48">
        <f>'[1]Thu '!F122</f>
        <v>0</v>
      </c>
      <c r="I158" s="50"/>
      <c r="J158" s="45">
        <f t="shared" si="7"/>
        <v>7632</v>
      </c>
      <c r="K158" s="48">
        <f>'[1]Sông Công'!$F$15</f>
        <v>7481</v>
      </c>
      <c r="L158" s="48"/>
      <c r="M158" s="48">
        <f>'[1]Sông Công'!$F$30</f>
        <v>151</v>
      </c>
      <c r="N158" s="48"/>
    </row>
    <row r="159" spans="1:14" s="7" customFormat="1" ht="22.15" customHeight="1">
      <c r="A159" s="43">
        <v>35</v>
      </c>
      <c r="B159" s="44" t="s">
        <v>36</v>
      </c>
      <c r="C159" s="45">
        <f>SUM(C160:C162)</f>
        <v>8186</v>
      </c>
      <c r="D159" s="48">
        <f t="shared" si="8"/>
        <v>24466</v>
      </c>
      <c r="E159" s="45">
        <f>SUM(E160:E162)</f>
        <v>1415</v>
      </c>
      <c r="F159" s="45">
        <f t="shared" si="9"/>
        <v>23051</v>
      </c>
      <c r="G159" s="45">
        <f>SUM(G160:G162)</f>
        <v>23051</v>
      </c>
      <c r="H159" s="45">
        <f>SUM(H160:H162)</f>
        <v>0</v>
      </c>
      <c r="I159" s="45">
        <f>SUM(I160:I162)</f>
        <v>0</v>
      </c>
      <c r="J159" s="45">
        <f t="shared" si="7"/>
        <v>24465</v>
      </c>
      <c r="K159" s="45">
        <f>SUM(K160:K162)</f>
        <v>23983</v>
      </c>
      <c r="L159" s="45">
        <f>'[1]Tổng '!R42</f>
        <v>0</v>
      </c>
      <c r="M159" s="45">
        <f>SUM(M160:M162)</f>
        <v>482</v>
      </c>
      <c r="N159" s="45">
        <f>'[1]Tổng '!T42</f>
        <v>0</v>
      </c>
    </row>
    <row r="160" spans="1:14" ht="22.15" customHeight="1">
      <c r="A160" s="46"/>
      <c r="B160" s="47" t="s">
        <v>198</v>
      </c>
      <c r="C160" s="48">
        <v>4466</v>
      </c>
      <c r="D160" s="48">
        <f t="shared" si="8"/>
        <v>8537</v>
      </c>
      <c r="E160" s="48">
        <f>'[1]Thu '!D123</f>
        <v>546</v>
      </c>
      <c r="F160" s="45">
        <f t="shared" si="9"/>
        <v>7991</v>
      </c>
      <c r="G160" s="48">
        <f>'[1]Thu '!E123</f>
        <v>7991</v>
      </c>
      <c r="H160" s="48">
        <f>'[1]Thu '!F123</f>
        <v>0</v>
      </c>
      <c r="I160" s="50"/>
      <c r="J160" s="45">
        <f t="shared" si="7"/>
        <v>8537</v>
      </c>
      <c r="K160" s="48">
        <f>'[1]Sông Công'!$G$15</f>
        <v>8369</v>
      </c>
      <c r="L160" s="48"/>
      <c r="M160" s="48">
        <f>'[1]Sông Công'!$G$30</f>
        <v>168</v>
      </c>
      <c r="N160" s="48"/>
    </row>
    <row r="161" spans="1:14" ht="22.15" customHeight="1">
      <c r="A161" s="46"/>
      <c r="B161" s="47" t="s">
        <v>199</v>
      </c>
      <c r="C161" s="48">
        <v>2565</v>
      </c>
      <c r="D161" s="48">
        <f t="shared" si="8"/>
        <v>7894</v>
      </c>
      <c r="E161" s="48">
        <f>'[1]Thu '!D124</f>
        <v>158</v>
      </c>
      <c r="F161" s="45">
        <f t="shared" si="9"/>
        <v>7736</v>
      </c>
      <c r="G161" s="48">
        <f>'[1]Thu '!E124</f>
        <v>7736</v>
      </c>
      <c r="H161" s="48">
        <f>'[1]Thu '!F124</f>
        <v>0</v>
      </c>
      <c r="I161" s="50"/>
      <c r="J161" s="45">
        <f t="shared" si="7"/>
        <v>7894</v>
      </c>
      <c r="K161" s="48">
        <f>'[1]Sông Công'!$H$15</f>
        <v>7738</v>
      </c>
      <c r="L161" s="48"/>
      <c r="M161" s="48">
        <f>'[1]Sông Công'!$H$30</f>
        <v>156</v>
      </c>
      <c r="N161" s="48"/>
    </row>
    <row r="162" spans="1:14" ht="22.15" customHeight="1">
      <c r="A162" s="46"/>
      <c r="B162" s="47" t="s">
        <v>200</v>
      </c>
      <c r="C162" s="48">
        <v>1155</v>
      </c>
      <c r="D162" s="48">
        <f t="shared" si="8"/>
        <v>8035</v>
      </c>
      <c r="E162" s="48">
        <f>'[1]Thu '!D125</f>
        <v>711</v>
      </c>
      <c r="F162" s="45">
        <f t="shared" si="9"/>
        <v>7324</v>
      </c>
      <c r="G162" s="48">
        <f>'[1]Thu '!E125</f>
        <v>7324</v>
      </c>
      <c r="H162" s="48">
        <f>'[1]Thu '!F125</f>
        <v>0</v>
      </c>
      <c r="I162" s="50"/>
      <c r="J162" s="45">
        <f t="shared" si="7"/>
        <v>8034</v>
      </c>
      <c r="K162" s="48">
        <f>'[1]Sông Công'!$I$15</f>
        <v>7876</v>
      </c>
      <c r="L162" s="48"/>
      <c r="M162" s="48">
        <f>'[1]Sông Công'!$I$30</f>
        <v>158</v>
      </c>
      <c r="N162" s="48"/>
    </row>
    <row r="163" spans="1:14" s="7" customFormat="1" ht="22.15" customHeight="1">
      <c r="A163" s="43">
        <v>36</v>
      </c>
      <c r="B163" s="44" t="s">
        <v>37</v>
      </c>
      <c r="C163" s="45">
        <f>SUM(C164:C166)</f>
        <v>12366</v>
      </c>
      <c r="D163" s="48">
        <f t="shared" si="8"/>
        <v>26259</v>
      </c>
      <c r="E163" s="45">
        <f>SUM(E164:E166)</f>
        <v>1887</v>
      </c>
      <c r="F163" s="45">
        <f t="shared" si="9"/>
        <v>24372</v>
      </c>
      <c r="G163" s="45">
        <f>SUM(G164:G166)</f>
        <v>24372</v>
      </c>
      <c r="H163" s="45">
        <f>SUM(H164:H166)</f>
        <v>0</v>
      </c>
      <c r="I163" s="45">
        <f>SUM(I164:I166)</f>
        <v>0</v>
      </c>
      <c r="J163" s="45">
        <f t="shared" si="7"/>
        <v>26259</v>
      </c>
      <c r="K163" s="45">
        <f>SUM(K164:K166)</f>
        <v>25741</v>
      </c>
      <c r="L163" s="45">
        <f>'[1]Tổng '!R43</f>
        <v>0</v>
      </c>
      <c r="M163" s="45">
        <f>SUM(M164:M166)</f>
        <v>518</v>
      </c>
      <c r="N163" s="45">
        <f>'[1]Tổng '!T43</f>
        <v>0</v>
      </c>
    </row>
    <row r="164" spans="1:14" ht="22.15" customHeight="1">
      <c r="A164" s="46"/>
      <c r="B164" s="47" t="s">
        <v>201</v>
      </c>
      <c r="C164" s="48">
        <v>5550</v>
      </c>
      <c r="D164" s="48">
        <f t="shared" si="8"/>
        <v>8075</v>
      </c>
      <c r="E164" s="48">
        <f>'[1]Thu '!D126</f>
        <v>352</v>
      </c>
      <c r="F164" s="45">
        <f t="shared" si="9"/>
        <v>7723</v>
      </c>
      <c r="G164" s="48">
        <f>'[1]Thu '!E126</f>
        <v>7723</v>
      </c>
      <c r="H164" s="48">
        <f>'[1]Thu '!F126</f>
        <v>0</v>
      </c>
      <c r="I164" s="50"/>
      <c r="J164" s="45">
        <f t="shared" si="7"/>
        <v>8075</v>
      </c>
      <c r="K164" s="48">
        <f>'[1]Sông Công'!$J$15</f>
        <v>7915</v>
      </c>
      <c r="L164" s="48"/>
      <c r="M164" s="48">
        <f>'[1]Sông Công'!$J$30+1</f>
        <v>160</v>
      </c>
      <c r="N164" s="48"/>
    </row>
    <row r="165" spans="1:14" ht="22.15" customHeight="1">
      <c r="A165" s="46"/>
      <c r="B165" s="47" t="s">
        <v>202</v>
      </c>
      <c r="C165" s="48">
        <v>3526</v>
      </c>
      <c r="D165" s="48">
        <f t="shared" si="8"/>
        <v>10897</v>
      </c>
      <c r="E165" s="48">
        <f>'[1]Thu '!D127</f>
        <v>320</v>
      </c>
      <c r="F165" s="45">
        <f t="shared" si="9"/>
        <v>10577</v>
      </c>
      <c r="G165" s="48">
        <f>'[1]Thu '!E127</f>
        <v>10577</v>
      </c>
      <c r="H165" s="48">
        <f>'[1]Thu '!F127</f>
        <v>0</v>
      </c>
      <c r="I165" s="50"/>
      <c r="J165" s="45">
        <f t="shared" si="7"/>
        <v>10897</v>
      </c>
      <c r="K165" s="48">
        <f>'[1]Sông Công'!$K$15</f>
        <v>10683</v>
      </c>
      <c r="L165" s="48"/>
      <c r="M165" s="48">
        <f>'[1]Sông Công'!$K$30</f>
        <v>214</v>
      </c>
      <c r="N165" s="48"/>
    </row>
    <row r="166" spans="1:14" ht="22.15" customHeight="1">
      <c r="A166" s="46"/>
      <c r="B166" s="47" t="s">
        <v>203</v>
      </c>
      <c r="C166" s="48">
        <v>3290</v>
      </c>
      <c r="D166" s="48">
        <f t="shared" si="8"/>
        <v>7287</v>
      </c>
      <c r="E166" s="48">
        <f>'[1]Thu '!D128</f>
        <v>1215</v>
      </c>
      <c r="F166" s="45">
        <f t="shared" si="9"/>
        <v>6072</v>
      </c>
      <c r="G166" s="48">
        <f>'[1]Thu '!E128</f>
        <v>6072</v>
      </c>
      <c r="H166" s="48">
        <f>'[1]Thu '!F128</f>
        <v>0</v>
      </c>
      <c r="I166" s="50"/>
      <c r="J166" s="45">
        <f t="shared" si="7"/>
        <v>7287</v>
      </c>
      <c r="K166" s="48">
        <f>'[1]Sông Công'!$L$15</f>
        <v>7143</v>
      </c>
      <c r="L166" s="48"/>
      <c r="M166" s="48">
        <f>'[1]Sông Công'!$L$30</f>
        <v>144</v>
      </c>
      <c r="N166" s="48"/>
    </row>
    <row r="167" spans="1:14" s="7" customFormat="1" ht="22.15" customHeight="1">
      <c r="A167" s="43">
        <v>37</v>
      </c>
      <c r="B167" s="44" t="s">
        <v>38</v>
      </c>
      <c r="C167" s="45">
        <f>SUM(C168:C171)</f>
        <v>8058</v>
      </c>
      <c r="D167" s="48">
        <f t="shared" si="8"/>
        <v>46473</v>
      </c>
      <c r="E167" s="45">
        <f>SUM(E168:E171)</f>
        <v>3808</v>
      </c>
      <c r="F167" s="45">
        <f t="shared" si="9"/>
        <v>42665</v>
      </c>
      <c r="G167" s="45">
        <f>SUM(G168:G171)</f>
        <v>19356</v>
      </c>
      <c r="H167" s="45">
        <f>SUM(H168:H171)</f>
        <v>23309</v>
      </c>
      <c r="I167" s="45">
        <f>SUM(I168:I171)</f>
        <v>0</v>
      </c>
      <c r="J167" s="45">
        <f t="shared" si="7"/>
        <v>46473</v>
      </c>
      <c r="K167" s="45">
        <f>SUM(K168:K171)</f>
        <v>45579</v>
      </c>
      <c r="L167" s="45">
        <f>'[1]Tổng '!R44</f>
        <v>0</v>
      </c>
      <c r="M167" s="45">
        <f>SUM(M168:M171)</f>
        <v>894</v>
      </c>
      <c r="N167" s="45">
        <f>'[1]Tổng '!T44</f>
        <v>0</v>
      </c>
    </row>
    <row r="168" spans="1:14" ht="22.15" customHeight="1">
      <c r="A168" s="46"/>
      <c r="B168" s="47" t="s">
        <v>204</v>
      </c>
      <c r="C168" s="48">
        <v>427</v>
      </c>
      <c r="D168" s="48">
        <f t="shared" si="8"/>
        <v>9721</v>
      </c>
      <c r="E168" s="48">
        <f>'[1]Thu '!D131</f>
        <v>338</v>
      </c>
      <c r="F168" s="45">
        <f t="shared" si="9"/>
        <v>9383</v>
      </c>
      <c r="G168" s="48">
        <f>'[1]Thu '!E131</f>
        <v>5796</v>
      </c>
      <c r="H168" s="48">
        <f>'[1]Thu '!F131</f>
        <v>3587</v>
      </c>
      <c r="I168" s="50"/>
      <c r="J168" s="45">
        <f t="shared" si="7"/>
        <v>9721</v>
      </c>
      <c r="K168" s="48">
        <f>'[1]Phú Lương'!$D$15</f>
        <v>9533</v>
      </c>
      <c r="L168" s="48"/>
      <c r="M168" s="48">
        <f>'[1]Phú Lương'!$D$30</f>
        <v>188</v>
      </c>
      <c r="N168" s="48"/>
    </row>
    <row r="169" spans="1:14" ht="22.15" customHeight="1">
      <c r="A169" s="46"/>
      <c r="B169" s="47" t="s">
        <v>205</v>
      </c>
      <c r="C169" s="48">
        <v>1028</v>
      </c>
      <c r="D169" s="48">
        <f t="shared" si="8"/>
        <v>11636</v>
      </c>
      <c r="E169" s="48">
        <f>'[1]Thu '!D132</f>
        <v>715</v>
      </c>
      <c r="F169" s="45">
        <f t="shared" si="9"/>
        <v>10921</v>
      </c>
      <c r="G169" s="48">
        <f>'[1]Thu '!E132</f>
        <v>5997</v>
      </c>
      <c r="H169" s="48">
        <f>'[1]Thu '!F132</f>
        <v>4924</v>
      </c>
      <c r="I169" s="50"/>
      <c r="J169" s="45">
        <f t="shared" si="7"/>
        <v>11636</v>
      </c>
      <c r="K169" s="48">
        <f>'[1]Phú Lương'!$E$15</f>
        <v>11417</v>
      </c>
      <c r="L169" s="48"/>
      <c r="M169" s="48">
        <f>'[1]Phú Lương'!$E$30</f>
        <v>219</v>
      </c>
      <c r="N169" s="48"/>
    </row>
    <row r="170" spans="1:14" ht="22.15" customHeight="1">
      <c r="A170" s="46"/>
      <c r="B170" s="47" t="s">
        <v>206</v>
      </c>
      <c r="C170" s="48">
        <v>4903</v>
      </c>
      <c r="D170" s="48">
        <f t="shared" si="8"/>
        <v>13613</v>
      </c>
      <c r="E170" s="48">
        <f>'[1]Thu '!D133</f>
        <v>2093</v>
      </c>
      <c r="F170" s="45">
        <f t="shared" si="9"/>
        <v>11520</v>
      </c>
      <c r="G170" s="48">
        <f>'[1]Thu '!E133</f>
        <v>4031</v>
      </c>
      <c r="H170" s="48">
        <f>'[1]Thu '!F133</f>
        <v>7489</v>
      </c>
      <c r="I170" s="50"/>
      <c r="J170" s="45">
        <f t="shared" si="7"/>
        <v>13613</v>
      </c>
      <c r="K170" s="48">
        <f>'[1]Phú Lương'!$F$15</f>
        <v>13349</v>
      </c>
      <c r="L170" s="48"/>
      <c r="M170" s="48">
        <f>'[1]Phú Lương'!$F$30</f>
        <v>264</v>
      </c>
      <c r="N170" s="48"/>
    </row>
    <row r="171" spans="1:14" ht="22.15" customHeight="1">
      <c r="A171" s="46"/>
      <c r="B171" s="47" t="s">
        <v>207</v>
      </c>
      <c r="C171" s="48">
        <v>1700</v>
      </c>
      <c r="D171" s="48">
        <f t="shared" si="8"/>
        <v>11503</v>
      </c>
      <c r="E171" s="48">
        <f>'[1]Thu '!D134</f>
        <v>662</v>
      </c>
      <c r="F171" s="45">
        <f t="shared" si="9"/>
        <v>10841</v>
      </c>
      <c r="G171" s="48">
        <f>'[1]Thu '!E134</f>
        <v>3532</v>
      </c>
      <c r="H171" s="48">
        <f>'[1]Thu '!F134</f>
        <v>7309</v>
      </c>
      <c r="I171" s="50"/>
      <c r="J171" s="45">
        <f t="shared" si="7"/>
        <v>11503</v>
      </c>
      <c r="K171" s="48">
        <f>'[1]Phú Lương'!$G$15</f>
        <v>11280</v>
      </c>
      <c r="L171" s="48"/>
      <c r="M171" s="48">
        <f>'[1]Phú Lương'!$G$30</f>
        <v>223</v>
      </c>
      <c r="N171" s="48"/>
    </row>
    <row r="172" spans="1:14" s="7" customFormat="1" ht="22.15" customHeight="1">
      <c r="A172" s="43">
        <v>38</v>
      </c>
      <c r="B172" s="44" t="s">
        <v>39</v>
      </c>
      <c r="C172" s="45">
        <f>SUM(C173:C176)</f>
        <v>4125</v>
      </c>
      <c r="D172" s="48">
        <f t="shared" si="8"/>
        <v>42541</v>
      </c>
      <c r="E172" s="45">
        <f>SUM(E173:E176)</f>
        <v>2903</v>
      </c>
      <c r="F172" s="45">
        <f t="shared" si="9"/>
        <v>39638</v>
      </c>
      <c r="G172" s="45">
        <f>SUM(G173:G176)</f>
        <v>21834</v>
      </c>
      <c r="H172" s="45">
        <f>SUM(H173:H176)</f>
        <v>17804</v>
      </c>
      <c r="I172" s="45">
        <f>SUM(I173:I176)</f>
        <v>0</v>
      </c>
      <c r="J172" s="45">
        <f t="shared" si="7"/>
        <v>42541</v>
      </c>
      <c r="K172" s="45">
        <f>SUM(K173:K176)</f>
        <v>41717</v>
      </c>
      <c r="L172" s="45">
        <f>'[1]Tổng '!R45</f>
        <v>0</v>
      </c>
      <c r="M172" s="45">
        <f>SUM(M173:M176)</f>
        <v>824</v>
      </c>
      <c r="N172" s="45">
        <f>'[1]Tổng '!T45</f>
        <v>0</v>
      </c>
    </row>
    <row r="173" spans="1:14" ht="22.15" customHeight="1">
      <c r="A173" s="46"/>
      <c r="B173" s="47" t="s">
        <v>208</v>
      </c>
      <c r="C173" s="48">
        <v>1110</v>
      </c>
      <c r="D173" s="48">
        <f t="shared" si="8"/>
        <v>10959</v>
      </c>
      <c r="E173" s="48">
        <f>'[1]Thu '!D135</f>
        <v>783</v>
      </c>
      <c r="F173" s="45">
        <f t="shared" si="9"/>
        <v>10176</v>
      </c>
      <c r="G173" s="48">
        <f>'[1]Thu '!E135</f>
        <v>5689</v>
      </c>
      <c r="H173" s="48">
        <f>'[1]Thu '!F135</f>
        <v>4487</v>
      </c>
      <c r="I173" s="50"/>
      <c r="J173" s="45">
        <f t="shared" si="7"/>
        <v>10959</v>
      </c>
      <c r="K173" s="48">
        <f>'[1]Phú Lương'!$H$15</f>
        <v>10747</v>
      </c>
      <c r="L173" s="48"/>
      <c r="M173" s="48">
        <f>'[1]Phú Lương'!$H$30</f>
        <v>212</v>
      </c>
      <c r="N173" s="48"/>
    </row>
    <row r="174" spans="1:14" ht="22.15" customHeight="1">
      <c r="A174" s="46"/>
      <c r="B174" s="47" t="s">
        <v>209</v>
      </c>
      <c r="C174" s="48">
        <v>1756</v>
      </c>
      <c r="D174" s="48">
        <f t="shared" si="8"/>
        <v>10762</v>
      </c>
      <c r="E174" s="48">
        <f>'[1]Thu '!D136</f>
        <v>1219</v>
      </c>
      <c r="F174" s="45">
        <f t="shared" si="9"/>
        <v>9543</v>
      </c>
      <c r="G174" s="48">
        <f>'[1]Thu '!E136</f>
        <v>5078</v>
      </c>
      <c r="H174" s="48">
        <f>'[1]Thu '!F136</f>
        <v>4465</v>
      </c>
      <c r="I174" s="50"/>
      <c r="J174" s="45">
        <f t="shared" si="7"/>
        <v>10762</v>
      </c>
      <c r="K174" s="48">
        <f>'[1]Phú Lương'!$I$15</f>
        <v>10554</v>
      </c>
      <c r="L174" s="48"/>
      <c r="M174" s="48">
        <f>'[1]Phú Lương'!$I$30</f>
        <v>208</v>
      </c>
      <c r="N174" s="48"/>
    </row>
    <row r="175" spans="1:14" ht="22.15" customHeight="1">
      <c r="A175" s="46"/>
      <c r="B175" s="47" t="s">
        <v>210</v>
      </c>
      <c r="C175" s="48">
        <v>795</v>
      </c>
      <c r="D175" s="48">
        <f t="shared" si="8"/>
        <v>11591</v>
      </c>
      <c r="E175" s="48">
        <f>'[1]Thu '!D137</f>
        <v>556</v>
      </c>
      <c r="F175" s="45">
        <f t="shared" si="9"/>
        <v>11035</v>
      </c>
      <c r="G175" s="48">
        <f>'[1]Thu '!E137</f>
        <v>6048</v>
      </c>
      <c r="H175" s="48">
        <f>'[1]Thu '!F137</f>
        <v>4987</v>
      </c>
      <c r="I175" s="50"/>
      <c r="J175" s="45">
        <f t="shared" si="7"/>
        <v>11591</v>
      </c>
      <c r="K175" s="48">
        <f>'[1]Phú Lương'!$J$15</f>
        <v>11366</v>
      </c>
      <c r="L175" s="48"/>
      <c r="M175" s="48">
        <f>'[1]Phú Lương'!$J$30</f>
        <v>225</v>
      </c>
      <c r="N175" s="48"/>
    </row>
    <row r="176" spans="1:14" ht="22.15" customHeight="1">
      <c r="A176" s="46"/>
      <c r="B176" s="47" t="s">
        <v>211</v>
      </c>
      <c r="C176" s="48">
        <v>464</v>
      </c>
      <c r="D176" s="48">
        <f t="shared" si="8"/>
        <v>9229</v>
      </c>
      <c r="E176" s="48">
        <f>'[1]Thu '!D138</f>
        <v>345</v>
      </c>
      <c r="F176" s="45">
        <f t="shared" si="9"/>
        <v>8884</v>
      </c>
      <c r="G176" s="48">
        <f>'[1]Thu '!E138</f>
        <v>5019</v>
      </c>
      <c r="H176" s="48">
        <f>'[1]Thu '!F138</f>
        <v>3865</v>
      </c>
      <c r="I176" s="50"/>
      <c r="J176" s="45">
        <f t="shared" si="7"/>
        <v>9229</v>
      </c>
      <c r="K176" s="48">
        <f>'[1]Phú Lương'!$K$15</f>
        <v>9050</v>
      </c>
      <c r="L176" s="48"/>
      <c r="M176" s="48">
        <f>'[1]Phú Lương'!$K$30</f>
        <v>179</v>
      </c>
      <c r="N176" s="48"/>
    </row>
    <row r="177" spans="1:14" s="7" customFormat="1" ht="22.15" customHeight="1">
      <c r="A177" s="43">
        <v>39</v>
      </c>
      <c r="B177" s="44" t="s">
        <v>40</v>
      </c>
      <c r="C177" s="45">
        <f>SUM(C178:C180)</f>
        <v>2787</v>
      </c>
      <c r="D177" s="48">
        <f t="shared" si="8"/>
        <v>28748</v>
      </c>
      <c r="E177" s="45">
        <f>SUM(E178:E180)</f>
        <v>2101</v>
      </c>
      <c r="F177" s="45">
        <f t="shared" si="9"/>
        <v>26647</v>
      </c>
      <c r="G177" s="45">
        <f>SUM(G178:G180)</f>
        <v>15966</v>
      </c>
      <c r="H177" s="45">
        <f>SUM(H178:H180)</f>
        <v>10681</v>
      </c>
      <c r="I177" s="45">
        <f>SUM(I178:I180)</f>
        <v>0</v>
      </c>
      <c r="J177" s="45">
        <f t="shared" si="7"/>
        <v>28748</v>
      </c>
      <c r="K177" s="45">
        <f>SUM(K178:K180)</f>
        <v>28193</v>
      </c>
      <c r="L177" s="45">
        <f>'[1]Tổng '!R46</f>
        <v>0</v>
      </c>
      <c r="M177" s="45">
        <f>SUM(M178:M180)</f>
        <v>555</v>
      </c>
      <c r="N177" s="45">
        <f>'[1]Tổng '!T46</f>
        <v>0</v>
      </c>
    </row>
    <row r="178" spans="1:14" ht="22.15" customHeight="1">
      <c r="A178" s="46"/>
      <c r="B178" s="47" t="s">
        <v>212</v>
      </c>
      <c r="C178" s="48">
        <v>1380</v>
      </c>
      <c r="D178" s="48">
        <f t="shared" si="8"/>
        <v>9485</v>
      </c>
      <c r="E178" s="48">
        <f>'[1]Thu '!D139</f>
        <v>1012</v>
      </c>
      <c r="F178" s="45">
        <f t="shared" si="9"/>
        <v>8473</v>
      </c>
      <c r="G178" s="48">
        <f>'[1]Thu '!E139</f>
        <v>5020</v>
      </c>
      <c r="H178" s="48">
        <f>'[1]Thu '!F139</f>
        <v>3453</v>
      </c>
      <c r="I178" s="50"/>
      <c r="J178" s="45">
        <f t="shared" si="7"/>
        <v>9485</v>
      </c>
      <c r="K178" s="48">
        <f>'[1]Phú Lương'!$L$15</f>
        <v>9303</v>
      </c>
      <c r="L178" s="48"/>
      <c r="M178" s="48">
        <f>'[1]Phú Lương'!$L$30</f>
        <v>182</v>
      </c>
      <c r="N178" s="48"/>
    </row>
    <row r="179" spans="1:14" ht="22.15" customHeight="1">
      <c r="A179" s="46"/>
      <c r="B179" s="47" t="s">
        <v>213</v>
      </c>
      <c r="C179" s="48">
        <v>1070</v>
      </c>
      <c r="D179" s="48">
        <f t="shared" si="8"/>
        <v>9954</v>
      </c>
      <c r="E179" s="48">
        <f>'[1]Thu '!D140</f>
        <v>815</v>
      </c>
      <c r="F179" s="45">
        <f t="shared" si="9"/>
        <v>9139</v>
      </c>
      <c r="G179" s="48">
        <f>'[1]Thu '!E140</f>
        <v>5183</v>
      </c>
      <c r="H179" s="48">
        <f>'[1]Thu '!F140</f>
        <v>3956</v>
      </c>
      <c r="I179" s="50"/>
      <c r="J179" s="45">
        <f t="shared" si="7"/>
        <v>9954</v>
      </c>
      <c r="K179" s="48">
        <f>'[1]Phú Lương'!$N$15</f>
        <v>9761</v>
      </c>
      <c r="L179" s="48"/>
      <c r="M179" s="48">
        <f>'[1]Phú Lương'!$N$30</f>
        <v>193</v>
      </c>
      <c r="N179" s="48"/>
    </row>
    <row r="180" spans="1:14" ht="22.15" customHeight="1">
      <c r="A180" s="46"/>
      <c r="B180" s="47" t="s">
        <v>214</v>
      </c>
      <c r="C180" s="48">
        <v>337</v>
      </c>
      <c r="D180" s="48">
        <f t="shared" si="8"/>
        <v>9309</v>
      </c>
      <c r="E180" s="48">
        <f>'[1]Thu '!D141</f>
        <v>274</v>
      </c>
      <c r="F180" s="45">
        <f t="shared" si="9"/>
        <v>9035</v>
      </c>
      <c r="G180" s="48">
        <f>'[1]Thu '!E141</f>
        <v>5763</v>
      </c>
      <c r="H180" s="48">
        <f>'[1]Thu '!F141</f>
        <v>3272</v>
      </c>
      <c r="I180" s="50"/>
      <c r="J180" s="45">
        <f t="shared" si="7"/>
        <v>9309</v>
      </c>
      <c r="K180" s="48">
        <f>'[1]Phú Lương'!$M$15</f>
        <v>9129</v>
      </c>
      <c r="L180" s="48"/>
      <c r="M180" s="48">
        <f>'[1]Phú Lương'!$M$30</f>
        <v>180</v>
      </c>
      <c r="N180" s="48"/>
    </row>
    <row r="181" spans="1:14" s="7" customFormat="1" ht="22.15" customHeight="1">
      <c r="A181" s="43">
        <v>40</v>
      </c>
      <c r="B181" s="44" t="s">
        <v>41</v>
      </c>
      <c r="C181" s="45">
        <f>SUM(C182:C184)</f>
        <v>950</v>
      </c>
      <c r="D181" s="48">
        <f t="shared" si="8"/>
        <v>22946</v>
      </c>
      <c r="E181" s="45">
        <f>SUM(E182:E184)</f>
        <v>742</v>
      </c>
      <c r="F181" s="45">
        <f t="shared" si="9"/>
        <v>22204</v>
      </c>
      <c r="G181" s="45">
        <f>SUM(G182:G184)</f>
        <v>14112</v>
      </c>
      <c r="H181" s="45">
        <f>SUM(H182:H184)</f>
        <v>8092</v>
      </c>
      <c r="I181" s="45">
        <f>SUM(I182:I184)</f>
        <v>0</v>
      </c>
      <c r="J181" s="45">
        <f t="shared" si="7"/>
        <v>22946</v>
      </c>
      <c r="K181" s="45">
        <f>SUM(K182:K184)</f>
        <v>22503</v>
      </c>
      <c r="L181" s="45">
        <f>'[1]Tổng '!R47</f>
        <v>0</v>
      </c>
      <c r="M181" s="45">
        <f>SUM(M182:M184)</f>
        <v>443</v>
      </c>
      <c r="N181" s="45">
        <f>'[1]Tổng '!T47</f>
        <v>0</v>
      </c>
    </row>
    <row r="182" spans="1:14" ht="22.15" customHeight="1">
      <c r="A182" s="46"/>
      <c r="B182" s="47" t="s">
        <v>215</v>
      </c>
      <c r="C182" s="48">
        <v>273</v>
      </c>
      <c r="D182" s="48">
        <f t="shared" si="8"/>
        <v>7401</v>
      </c>
      <c r="E182" s="48">
        <f>'[1]Thu '!D142</f>
        <v>227</v>
      </c>
      <c r="F182" s="45">
        <f t="shared" si="9"/>
        <v>7174</v>
      </c>
      <c r="G182" s="48">
        <f>'[1]Thu '!E142</f>
        <v>4543</v>
      </c>
      <c r="H182" s="48">
        <f>'[1]Thu '!F142</f>
        <v>2631</v>
      </c>
      <c r="I182" s="50"/>
      <c r="J182" s="45">
        <f t="shared" si="7"/>
        <v>7401</v>
      </c>
      <c r="K182" s="48">
        <f>'[1]Phú Lương'!$O$15</f>
        <v>7258</v>
      </c>
      <c r="L182" s="48"/>
      <c r="M182" s="48">
        <f>'[1]Phú Lương'!$O$30</f>
        <v>143</v>
      </c>
      <c r="N182" s="48"/>
    </row>
    <row r="183" spans="1:14" ht="22.15" customHeight="1">
      <c r="A183" s="46"/>
      <c r="B183" s="47" t="s">
        <v>216</v>
      </c>
      <c r="C183" s="48">
        <v>390</v>
      </c>
      <c r="D183" s="48">
        <f t="shared" si="8"/>
        <v>7704</v>
      </c>
      <c r="E183" s="48">
        <f>'[1]Thu '!D143</f>
        <v>291</v>
      </c>
      <c r="F183" s="45">
        <f t="shared" si="9"/>
        <v>7413</v>
      </c>
      <c r="G183" s="48">
        <f>'[1]Thu '!E143</f>
        <v>4632</v>
      </c>
      <c r="H183" s="48">
        <f>'[1]Thu '!F143</f>
        <v>2781</v>
      </c>
      <c r="I183" s="50"/>
      <c r="J183" s="45">
        <f t="shared" si="7"/>
        <v>7704</v>
      </c>
      <c r="K183" s="48">
        <f>'[1]Phú Lương'!$P$15</f>
        <v>7555</v>
      </c>
      <c r="L183" s="48"/>
      <c r="M183" s="48">
        <f>'[1]Phú Lương'!$P$30</f>
        <v>149</v>
      </c>
      <c r="N183" s="48"/>
    </row>
    <row r="184" spans="1:14" ht="22.15" customHeight="1">
      <c r="A184" s="46"/>
      <c r="B184" s="47" t="s">
        <v>217</v>
      </c>
      <c r="C184" s="48">
        <v>287</v>
      </c>
      <c r="D184" s="48">
        <f t="shared" si="8"/>
        <v>7841</v>
      </c>
      <c r="E184" s="48">
        <f>'[1]Thu '!D144</f>
        <v>224</v>
      </c>
      <c r="F184" s="45">
        <f t="shared" si="9"/>
        <v>7617</v>
      </c>
      <c r="G184" s="48">
        <f>'[1]Thu '!E144</f>
        <v>4937</v>
      </c>
      <c r="H184" s="48">
        <f>'[1]Thu '!F144</f>
        <v>2680</v>
      </c>
      <c r="I184" s="50"/>
      <c r="J184" s="45">
        <f t="shared" si="7"/>
        <v>7841</v>
      </c>
      <c r="K184" s="48">
        <f>'[1]Phú Lương'!$Q$15</f>
        <v>7690</v>
      </c>
      <c r="L184" s="48"/>
      <c r="M184" s="48">
        <f>'[1]Phú Lương'!$Q$30</f>
        <v>151</v>
      </c>
      <c r="N184" s="48"/>
    </row>
    <row r="185" spans="1:14" s="7" customFormat="1" ht="22.15" customHeight="1">
      <c r="A185" s="43">
        <v>41</v>
      </c>
      <c r="B185" s="44" t="s">
        <v>42</v>
      </c>
      <c r="C185" s="45">
        <f>SUM(C186:C189)</f>
        <v>8663</v>
      </c>
      <c r="D185" s="48">
        <f t="shared" si="8"/>
        <v>39736</v>
      </c>
      <c r="E185" s="45">
        <f>SUM(E186:E189)</f>
        <v>3223.2999999999997</v>
      </c>
      <c r="F185" s="45">
        <f t="shared" si="9"/>
        <v>36512.699999999997</v>
      </c>
      <c r="G185" s="45">
        <f>SUM(G186:G189)</f>
        <v>19395.88</v>
      </c>
      <c r="H185" s="45">
        <f>SUM(H186:H189)</f>
        <v>17116.82</v>
      </c>
      <c r="I185" s="45">
        <f>SUM(I186:I189)</f>
        <v>0</v>
      </c>
      <c r="J185" s="45">
        <f t="shared" si="7"/>
        <v>39736</v>
      </c>
      <c r="K185" s="45">
        <f>SUM(K186:K189)</f>
        <v>37160</v>
      </c>
      <c r="L185" s="45">
        <f>SUM(L186:L189)</f>
        <v>2154</v>
      </c>
      <c r="M185" s="45">
        <f>SUM(M186:M189)</f>
        <v>422</v>
      </c>
      <c r="N185" s="45">
        <f>'[1]Tổng '!T48</f>
        <v>0</v>
      </c>
    </row>
    <row r="186" spans="1:14" ht="22.15" customHeight="1">
      <c r="A186" s="46"/>
      <c r="B186" s="47" t="s">
        <v>218</v>
      </c>
      <c r="C186" s="48">
        <v>78</v>
      </c>
      <c r="D186" s="48">
        <f t="shared" si="8"/>
        <v>7148</v>
      </c>
      <c r="E186" s="48">
        <f>'[1]Thu '!D146</f>
        <v>56.4</v>
      </c>
      <c r="F186" s="45">
        <f t="shared" si="9"/>
        <v>7091.6</v>
      </c>
      <c r="G186" s="48">
        <f>'[1]Thu '!E146</f>
        <v>4693</v>
      </c>
      <c r="H186" s="48">
        <f>'[1]Thu '!F146</f>
        <v>2398.6</v>
      </c>
      <c r="I186" s="50"/>
      <c r="J186" s="45">
        <f t="shared" si="7"/>
        <v>7148</v>
      </c>
      <c r="K186" s="48">
        <f>'[1]Định Hoá - xã '!$D$15</f>
        <v>7069</v>
      </c>
      <c r="L186" s="48">
        <f>'[1]Định Hoá - xã '!$D$10</f>
        <v>0</v>
      </c>
      <c r="M186" s="48">
        <f>'[1]Định Hoá - xã '!$D$30</f>
        <v>79</v>
      </c>
      <c r="N186" s="48"/>
    </row>
    <row r="187" spans="1:14" ht="22.15" customHeight="1">
      <c r="A187" s="46"/>
      <c r="B187" s="47" t="s">
        <v>219</v>
      </c>
      <c r="C187" s="48">
        <v>117</v>
      </c>
      <c r="D187" s="48">
        <f t="shared" si="8"/>
        <v>7150</v>
      </c>
      <c r="E187" s="48">
        <f>'[1]Thu '!D147</f>
        <v>84.24</v>
      </c>
      <c r="F187" s="45">
        <f t="shared" si="9"/>
        <v>7065.76</v>
      </c>
      <c r="G187" s="48">
        <f>'[1]Thu '!E147</f>
        <v>4582.4799999999996</v>
      </c>
      <c r="H187" s="48">
        <f>'[1]Thu '!F147</f>
        <v>2483.2800000000002</v>
      </c>
      <c r="I187" s="50"/>
      <c r="J187" s="45">
        <f t="shared" si="7"/>
        <v>7150</v>
      </c>
      <c r="K187" s="48">
        <f>'[1]Định Hoá - xã '!$E$15</f>
        <v>7050</v>
      </c>
      <c r="L187" s="48">
        <f>'[1]Định Hoá - xã '!$E$10</f>
        <v>21</v>
      </c>
      <c r="M187" s="48">
        <f>'[1]Định Hoá - xã '!$E$30</f>
        <v>79</v>
      </c>
      <c r="N187" s="48"/>
    </row>
    <row r="188" spans="1:14" ht="22.15" customHeight="1">
      <c r="A188" s="46"/>
      <c r="B188" s="47" t="s">
        <v>220</v>
      </c>
      <c r="C188" s="48">
        <v>344</v>
      </c>
      <c r="D188" s="48">
        <f t="shared" si="8"/>
        <v>8390</v>
      </c>
      <c r="E188" s="48">
        <f>'[1]Thu '!D148</f>
        <v>273</v>
      </c>
      <c r="F188" s="45">
        <f t="shared" si="9"/>
        <v>8117</v>
      </c>
      <c r="G188" s="48">
        <f>'[1]Thu '!E148</f>
        <v>5285.6</v>
      </c>
      <c r="H188" s="48">
        <f>'[1]Thu '!F148</f>
        <v>2831.4</v>
      </c>
      <c r="I188" s="50"/>
      <c r="J188" s="45">
        <f t="shared" si="7"/>
        <v>8390</v>
      </c>
      <c r="K188" s="48">
        <f>'[1]Định Hoá - xã '!$F$15</f>
        <v>8165</v>
      </c>
      <c r="L188" s="48">
        <f>'[1]Định Hoá - xã '!$F$10</f>
        <v>135</v>
      </c>
      <c r="M188" s="48">
        <f>'[1]Định Hoá - xã '!$F$30</f>
        <v>90</v>
      </c>
      <c r="N188" s="48"/>
    </row>
    <row r="189" spans="1:14" ht="22.15" customHeight="1">
      <c r="A189" s="46"/>
      <c r="B189" s="47" t="s">
        <v>221</v>
      </c>
      <c r="C189" s="48">
        <v>8124</v>
      </c>
      <c r="D189" s="48">
        <f t="shared" si="8"/>
        <v>17048</v>
      </c>
      <c r="E189" s="48">
        <f>'[1]Thu '!D149</f>
        <v>2809.66</v>
      </c>
      <c r="F189" s="45">
        <f t="shared" si="9"/>
        <v>14238.34</v>
      </c>
      <c r="G189" s="48">
        <f>'[1]Thu '!E149</f>
        <v>4834.8</v>
      </c>
      <c r="H189" s="48">
        <f>'[1]Thu '!F149</f>
        <v>9403.5400000000009</v>
      </c>
      <c r="I189" s="50"/>
      <c r="J189" s="45">
        <f t="shared" si="7"/>
        <v>17048</v>
      </c>
      <c r="K189" s="48">
        <f>'[1]Định Hoá - xã '!$G$15</f>
        <v>14876</v>
      </c>
      <c r="L189" s="48">
        <f>'[1]Định Hoá - xã '!$G$10</f>
        <v>1998</v>
      </c>
      <c r="M189" s="48">
        <f>'[1]Định Hoá - xã '!$G$30</f>
        <v>174</v>
      </c>
      <c r="N189" s="48"/>
    </row>
    <row r="190" spans="1:14" s="7" customFormat="1" ht="22.15" customHeight="1">
      <c r="A190" s="43">
        <v>42</v>
      </c>
      <c r="B190" s="44" t="s">
        <v>43</v>
      </c>
      <c r="C190" s="45">
        <f>SUM(C191:C194)</f>
        <v>1396</v>
      </c>
      <c r="D190" s="48">
        <f t="shared" si="8"/>
        <v>31266</v>
      </c>
      <c r="E190" s="45">
        <f>SUM(E191:E194)</f>
        <v>1039.3200000000002</v>
      </c>
      <c r="F190" s="45">
        <f t="shared" si="9"/>
        <v>30226.68</v>
      </c>
      <c r="G190" s="45">
        <f>SUM(G191:G194)</f>
        <v>19280.2</v>
      </c>
      <c r="H190" s="45">
        <f>SUM(H191:H194)</f>
        <v>10946.48</v>
      </c>
      <c r="I190" s="45">
        <f>SUM(I191:I194)</f>
        <v>0</v>
      </c>
      <c r="J190" s="45">
        <f t="shared" si="7"/>
        <v>31266</v>
      </c>
      <c r="K190" s="45">
        <f>SUM(K191:K194)</f>
        <v>30333</v>
      </c>
      <c r="L190" s="45">
        <f>SUM(L191:L194)</f>
        <v>582</v>
      </c>
      <c r="M190" s="45">
        <f>SUM(M191:M194)</f>
        <v>351</v>
      </c>
      <c r="N190" s="45">
        <f>'[1]Tổng '!T49</f>
        <v>0</v>
      </c>
    </row>
    <row r="191" spans="1:14" ht="22.15" customHeight="1">
      <c r="A191" s="46"/>
      <c r="B191" s="47" t="s">
        <v>222</v>
      </c>
      <c r="C191" s="48">
        <v>598</v>
      </c>
      <c r="D191" s="48">
        <f t="shared" si="8"/>
        <v>7853</v>
      </c>
      <c r="E191" s="48">
        <f>'[1]Thu '!D150</f>
        <v>427</v>
      </c>
      <c r="F191" s="45">
        <f t="shared" si="9"/>
        <v>7426</v>
      </c>
      <c r="G191" s="48">
        <f>'[1]Thu '!E150</f>
        <v>4680</v>
      </c>
      <c r="H191" s="48">
        <f>'[1]Thu '!F150</f>
        <v>2746</v>
      </c>
      <c r="I191" s="50"/>
      <c r="J191" s="45">
        <f t="shared" si="7"/>
        <v>7853</v>
      </c>
      <c r="K191" s="48">
        <f>'[1]Định Hoá - xã '!$H$15</f>
        <v>7557</v>
      </c>
      <c r="L191" s="48">
        <f>'[1]Định Hoá - xã '!$H$10</f>
        <v>210</v>
      </c>
      <c r="M191" s="48">
        <f>'[1]Định Hoá - xã '!$H$30</f>
        <v>86</v>
      </c>
      <c r="N191" s="48"/>
    </row>
    <row r="192" spans="1:14" ht="22.15" customHeight="1">
      <c r="A192" s="46"/>
      <c r="B192" s="47" t="s">
        <v>223</v>
      </c>
      <c r="C192" s="48">
        <v>455</v>
      </c>
      <c r="D192" s="48">
        <f t="shared" si="8"/>
        <v>7732</v>
      </c>
      <c r="E192" s="48">
        <f>'[1]Thu '!D151</f>
        <v>320.68</v>
      </c>
      <c r="F192" s="45">
        <f t="shared" si="9"/>
        <v>7411.32</v>
      </c>
      <c r="G192" s="48">
        <f>'[1]Thu '!E151</f>
        <v>4730.6000000000004</v>
      </c>
      <c r="H192" s="48">
        <f>'[1]Thu '!F151</f>
        <v>2680.72</v>
      </c>
      <c r="I192" s="50"/>
      <c r="J192" s="45">
        <f t="shared" si="7"/>
        <v>7732</v>
      </c>
      <c r="K192" s="48">
        <f>'[1]Định Hoá - xã '!$I$15</f>
        <v>7433</v>
      </c>
      <c r="L192" s="48">
        <f>'[1]Định Hoá - xã '!$I$10</f>
        <v>210</v>
      </c>
      <c r="M192" s="48">
        <f>'[1]Định Hoá - xã '!$I$30</f>
        <v>89</v>
      </c>
      <c r="N192" s="48"/>
    </row>
    <row r="193" spans="1:14" ht="22.15" customHeight="1">
      <c r="A193" s="46"/>
      <c r="B193" s="47" t="s">
        <v>224</v>
      </c>
      <c r="C193" s="48">
        <v>183</v>
      </c>
      <c r="D193" s="48">
        <f t="shared" si="8"/>
        <v>7735</v>
      </c>
      <c r="E193" s="48">
        <f>'[1]Thu '!D152</f>
        <v>158.12</v>
      </c>
      <c r="F193" s="45">
        <f t="shared" si="9"/>
        <v>7576.88</v>
      </c>
      <c r="G193" s="48">
        <f>'[1]Thu '!E152</f>
        <v>4859.8</v>
      </c>
      <c r="H193" s="48">
        <f>'[1]Thu '!F152</f>
        <v>2717.08</v>
      </c>
      <c r="I193" s="50"/>
      <c r="J193" s="45">
        <f t="shared" si="7"/>
        <v>7735</v>
      </c>
      <c r="K193" s="48">
        <f>'[1]Định Hoá - xã '!$J$15</f>
        <v>7542</v>
      </c>
      <c r="L193" s="48">
        <f>'[1]Định Hoá - xã '!$J$10</f>
        <v>108</v>
      </c>
      <c r="M193" s="48">
        <f>'[1]Định Hoá - xã '!$J$30</f>
        <v>85</v>
      </c>
      <c r="N193" s="48"/>
    </row>
    <row r="194" spans="1:14" ht="22.15" customHeight="1">
      <c r="A194" s="46"/>
      <c r="B194" s="47" t="s">
        <v>225</v>
      </c>
      <c r="C194" s="48">
        <v>160</v>
      </c>
      <c r="D194" s="48">
        <f t="shared" si="8"/>
        <v>7946</v>
      </c>
      <c r="E194" s="48">
        <f>'[1]Thu '!D153</f>
        <v>133.52000000000001</v>
      </c>
      <c r="F194" s="45">
        <f t="shared" si="9"/>
        <v>7812.48</v>
      </c>
      <c r="G194" s="48">
        <f>'[1]Thu '!E153</f>
        <v>5009.8</v>
      </c>
      <c r="H194" s="48">
        <f>'[1]Thu '!F153</f>
        <v>2802.68</v>
      </c>
      <c r="I194" s="50"/>
      <c r="J194" s="45">
        <f t="shared" si="7"/>
        <v>7946</v>
      </c>
      <c r="K194" s="48">
        <f>'[1]Định Hoá - xã '!$K$15</f>
        <v>7801</v>
      </c>
      <c r="L194" s="48">
        <f>'[1]Định Hoá - xã '!$K$10</f>
        <v>54</v>
      </c>
      <c r="M194" s="48">
        <f>'[1]Định Hoá - xã '!$K$30</f>
        <v>91</v>
      </c>
      <c r="N194" s="48"/>
    </row>
    <row r="195" spans="1:14" s="7" customFormat="1" ht="22.15" customHeight="1">
      <c r="A195" s="43">
        <v>43</v>
      </c>
      <c r="B195" s="44" t="s">
        <v>44</v>
      </c>
      <c r="C195" s="45">
        <f>SUM(C196:C198)</f>
        <v>2815</v>
      </c>
      <c r="D195" s="48">
        <f t="shared" si="8"/>
        <v>23840</v>
      </c>
      <c r="E195" s="45">
        <f>SUM(E196:E198)</f>
        <v>1978.12</v>
      </c>
      <c r="F195" s="45">
        <f t="shared" si="9"/>
        <v>21861.88</v>
      </c>
      <c r="G195" s="45">
        <f>SUM(G196:G198)</f>
        <v>13931.600000000002</v>
      </c>
      <c r="H195" s="45">
        <f>SUM(H196:H198)</f>
        <v>7930.28</v>
      </c>
      <c r="I195" s="45">
        <f>SUM(I196:I198)</f>
        <v>0</v>
      </c>
      <c r="J195" s="45">
        <f t="shared" si="7"/>
        <v>23840</v>
      </c>
      <c r="K195" s="45">
        <f>SUM(K196:K198)</f>
        <v>22648</v>
      </c>
      <c r="L195" s="45">
        <f>SUM(L196:L198)</f>
        <v>930</v>
      </c>
      <c r="M195" s="45">
        <f>SUM(M196:M198)</f>
        <v>262</v>
      </c>
      <c r="N195" s="45">
        <f>'[1]Tổng '!T50</f>
        <v>0</v>
      </c>
    </row>
    <row r="196" spans="1:14" ht="22.15" customHeight="1">
      <c r="A196" s="46"/>
      <c r="B196" s="47" t="s">
        <v>226</v>
      </c>
      <c r="C196" s="48">
        <v>1715</v>
      </c>
      <c r="D196" s="48">
        <f t="shared" si="8"/>
        <v>8801</v>
      </c>
      <c r="E196" s="48">
        <f>'[1]Thu '!D154</f>
        <v>1194</v>
      </c>
      <c r="F196" s="45">
        <f t="shared" si="9"/>
        <v>7607</v>
      </c>
      <c r="G196" s="48">
        <f>'[1]Thu '!E154</f>
        <v>4653.6000000000004</v>
      </c>
      <c r="H196" s="48">
        <f>'[1]Thu '!F154</f>
        <v>2953.4</v>
      </c>
      <c r="I196" s="50"/>
      <c r="J196" s="45">
        <f t="shared" si="7"/>
        <v>8801</v>
      </c>
      <c r="K196" s="48">
        <f>'[1]Định Hoá - xã '!$L$15</f>
        <v>8010</v>
      </c>
      <c r="L196" s="48">
        <f>'[1]Định Hoá - xã '!$L$10</f>
        <v>700</v>
      </c>
      <c r="M196" s="48">
        <f>'[1]Định Hoá - xã '!$L$30</f>
        <v>91</v>
      </c>
      <c r="N196" s="48"/>
    </row>
    <row r="197" spans="1:14" ht="22.15" customHeight="1">
      <c r="A197" s="46"/>
      <c r="B197" s="47" t="s">
        <v>227</v>
      </c>
      <c r="C197" s="48">
        <v>515</v>
      </c>
      <c r="D197" s="48">
        <f t="shared" si="8"/>
        <v>6892</v>
      </c>
      <c r="E197" s="48">
        <f>'[1]Thu '!D155</f>
        <v>371.12</v>
      </c>
      <c r="F197" s="45">
        <f t="shared" si="9"/>
        <v>6520.88</v>
      </c>
      <c r="G197" s="48">
        <f>'[1]Thu '!E155</f>
        <v>4141.8</v>
      </c>
      <c r="H197" s="48">
        <f>'[1]Thu '!F155</f>
        <v>2379.08</v>
      </c>
      <c r="I197" s="50"/>
      <c r="J197" s="45">
        <f t="shared" si="7"/>
        <v>6892</v>
      </c>
      <c r="K197" s="48">
        <f>'[1]Định Hoá - xã '!$M$15</f>
        <v>6673</v>
      </c>
      <c r="L197" s="48">
        <f>'[1]Định Hoá - xã '!$M$10</f>
        <v>140</v>
      </c>
      <c r="M197" s="48">
        <f>'[1]Định Hoá - xã '!$M$30</f>
        <v>79</v>
      </c>
      <c r="N197" s="48"/>
    </row>
    <row r="198" spans="1:14" ht="22.15" customHeight="1">
      <c r="A198" s="46"/>
      <c r="B198" s="47" t="s">
        <v>228</v>
      </c>
      <c r="C198" s="48">
        <v>585</v>
      </c>
      <c r="D198" s="48">
        <f t="shared" si="8"/>
        <v>8147</v>
      </c>
      <c r="E198" s="48">
        <f>'[1]Thu '!D156</f>
        <v>413</v>
      </c>
      <c r="F198" s="45">
        <f t="shared" si="9"/>
        <v>7734</v>
      </c>
      <c r="G198" s="48">
        <f>'[1]Thu '!E156</f>
        <v>5136.2</v>
      </c>
      <c r="H198" s="48">
        <f>'[1]Thu '!F156</f>
        <v>2597.8000000000002</v>
      </c>
      <c r="I198" s="50"/>
      <c r="J198" s="45">
        <f t="shared" si="7"/>
        <v>8147</v>
      </c>
      <c r="K198" s="48">
        <f>'[1]Định Hoá - xã '!$N$15</f>
        <v>7965</v>
      </c>
      <c r="L198" s="48">
        <f>'[1]Định Hoá - xã '!$N$10</f>
        <v>90</v>
      </c>
      <c r="M198" s="48">
        <f>'[1]Định Hoá - xã '!$N$30</f>
        <v>92</v>
      </c>
      <c r="N198" s="48"/>
    </row>
    <row r="199" spans="1:14" s="7" customFormat="1" ht="22.15" customHeight="1">
      <c r="A199" s="43">
        <v>44</v>
      </c>
      <c r="B199" s="44" t="s">
        <v>45</v>
      </c>
      <c r="C199" s="45">
        <f>SUM(C200:C202)</f>
        <v>671</v>
      </c>
      <c r="D199" s="48">
        <f t="shared" si="8"/>
        <v>23487.719999999998</v>
      </c>
      <c r="E199" s="45">
        <f>SUM(E200:E202)</f>
        <v>568.96</v>
      </c>
      <c r="F199" s="45">
        <f t="shared" si="9"/>
        <v>22918.76</v>
      </c>
      <c r="G199" s="45">
        <f>SUM(G200:G202)</f>
        <v>14613.8</v>
      </c>
      <c r="H199" s="45">
        <f>SUM(H200:H202)</f>
        <v>8304.9599999999991</v>
      </c>
      <c r="I199" s="45">
        <f>SUM(I200:I202)</f>
        <v>0</v>
      </c>
      <c r="J199" s="45">
        <f t="shared" si="7"/>
        <v>23488</v>
      </c>
      <c r="K199" s="45">
        <f>SUM(K200:K202)</f>
        <v>22925</v>
      </c>
      <c r="L199" s="45">
        <f>SUM(L200:L202)</f>
        <v>297</v>
      </c>
      <c r="M199" s="45">
        <f>SUM(M200:M202)</f>
        <v>266</v>
      </c>
      <c r="N199" s="45">
        <f>'[1]Tổng '!T51</f>
        <v>0</v>
      </c>
    </row>
    <row r="200" spans="1:14" ht="22.15" customHeight="1">
      <c r="A200" s="46"/>
      <c r="B200" s="47" t="s">
        <v>229</v>
      </c>
      <c r="C200" s="48">
        <v>123</v>
      </c>
      <c r="D200" s="48">
        <f t="shared" si="8"/>
        <v>7816.72</v>
      </c>
      <c r="E200" s="48">
        <f>'[1]Thu '!D157</f>
        <v>102.92</v>
      </c>
      <c r="F200" s="45">
        <f t="shared" si="9"/>
        <v>7713.8</v>
      </c>
      <c r="G200" s="48">
        <f>'[1]Thu '!E157</f>
        <v>4745</v>
      </c>
      <c r="H200" s="48">
        <f>'[1]Thu '!F157</f>
        <v>2968.8</v>
      </c>
      <c r="I200" s="50"/>
      <c r="J200" s="45">
        <f t="shared" si="7"/>
        <v>7817</v>
      </c>
      <c r="K200" s="48">
        <f>'[1]Định Hoá - xã '!$O$15</f>
        <v>7683</v>
      </c>
      <c r="L200" s="48">
        <f>'[1]Định Hoá - xã '!$O$10</f>
        <v>45</v>
      </c>
      <c r="M200" s="48">
        <f>'[1]Định Hoá - xã '!$O$30+1</f>
        <v>89</v>
      </c>
      <c r="N200" s="48"/>
    </row>
    <row r="201" spans="1:14" ht="22.15" customHeight="1">
      <c r="A201" s="46"/>
      <c r="B201" s="47" t="s">
        <v>230</v>
      </c>
      <c r="C201" s="48">
        <v>286</v>
      </c>
      <c r="D201" s="48">
        <f t="shared" si="8"/>
        <v>7718</v>
      </c>
      <c r="E201" s="48">
        <f>'[1]Thu '!D158</f>
        <v>244.24</v>
      </c>
      <c r="F201" s="45">
        <f t="shared" si="9"/>
        <v>7473.76</v>
      </c>
      <c r="G201" s="48">
        <f>'[1]Thu '!E158</f>
        <v>4979.3999999999996</v>
      </c>
      <c r="H201" s="48">
        <f>'[1]Thu '!F158</f>
        <v>2494.36</v>
      </c>
      <c r="I201" s="50"/>
      <c r="J201" s="45">
        <f t="shared" si="7"/>
        <v>7718</v>
      </c>
      <c r="K201" s="48">
        <f>'[1]Định Hoá - xã '!$P$15</f>
        <v>7468</v>
      </c>
      <c r="L201" s="48">
        <f>'[1]Định Hoá - xã '!$P$10</f>
        <v>162</v>
      </c>
      <c r="M201" s="48">
        <f>'[1]Định Hoá - xã '!$P$30</f>
        <v>88</v>
      </c>
      <c r="N201" s="48"/>
    </row>
    <row r="202" spans="1:14" ht="22.15" customHeight="1">
      <c r="A202" s="46"/>
      <c r="B202" s="47" t="s">
        <v>93</v>
      </c>
      <c r="C202" s="48">
        <v>262</v>
      </c>
      <c r="D202" s="48">
        <f t="shared" si="8"/>
        <v>7953</v>
      </c>
      <c r="E202" s="48">
        <f>'[1]Thu '!D159</f>
        <v>221.8</v>
      </c>
      <c r="F202" s="45">
        <f t="shared" si="9"/>
        <v>7731.2</v>
      </c>
      <c r="G202" s="48">
        <f>'[1]Thu '!E159</f>
        <v>4889.3999999999996</v>
      </c>
      <c r="H202" s="48">
        <f>'[1]Thu '!F159</f>
        <v>2841.8</v>
      </c>
      <c r="I202" s="50"/>
      <c r="J202" s="45">
        <f t="shared" si="7"/>
        <v>7953</v>
      </c>
      <c r="K202" s="48">
        <f>'[1]Định Hoá - xã '!$Q$15</f>
        <v>7774</v>
      </c>
      <c r="L202" s="48">
        <f>'[1]Định Hoá - xã '!$Q$10</f>
        <v>90</v>
      </c>
      <c r="M202" s="48">
        <f>'[1]Định Hoá - xã '!$Q$30</f>
        <v>89</v>
      </c>
      <c r="N202" s="48"/>
    </row>
    <row r="203" spans="1:14" s="7" customFormat="1" ht="22.15" customHeight="1">
      <c r="A203" s="43">
        <v>45</v>
      </c>
      <c r="B203" s="44" t="s">
        <v>46</v>
      </c>
      <c r="C203" s="45">
        <f>SUM(C204:C205)</f>
        <v>555</v>
      </c>
      <c r="D203" s="48">
        <f t="shared" si="8"/>
        <v>17060</v>
      </c>
      <c r="E203" s="45">
        <f>SUM(E204:E205)</f>
        <v>399.32</v>
      </c>
      <c r="F203" s="45">
        <f t="shared" si="9"/>
        <v>16660.68</v>
      </c>
      <c r="G203" s="45">
        <f>SUM(G204:G205)</f>
        <v>10342.599999999999</v>
      </c>
      <c r="H203" s="45">
        <f>SUM(H204:H205)</f>
        <v>6318.08</v>
      </c>
      <c r="I203" s="45">
        <f>SUM(I204:I205)</f>
        <v>0</v>
      </c>
      <c r="J203" s="45">
        <f t="shared" ref="J203:J235" si="10">SUM(K203:N203)</f>
        <v>17060</v>
      </c>
      <c r="K203" s="45">
        <f>SUM(K204:K205)</f>
        <v>16734</v>
      </c>
      <c r="L203" s="45">
        <f>SUM(L204:L205)</f>
        <v>140</v>
      </c>
      <c r="M203" s="45">
        <f>SUM(M204:M205)</f>
        <v>186</v>
      </c>
      <c r="N203" s="45">
        <f>'[1]Tổng '!T52</f>
        <v>0</v>
      </c>
    </row>
    <row r="204" spans="1:14" ht="22.15" customHeight="1">
      <c r="A204" s="46"/>
      <c r="B204" s="47" t="s">
        <v>231</v>
      </c>
      <c r="C204" s="48">
        <v>314</v>
      </c>
      <c r="D204" s="48">
        <f t="shared" ref="D204:D235" si="11">E204+F204+I204</f>
        <v>9106</v>
      </c>
      <c r="E204" s="48">
        <f>'[1]Thu '!D160</f>
        <v>223.6</v>
      </c>
      <c r="F204" s="45">
        <f t="shared" ref="F204:F235" si="12">SUM(G204:H204)</f>
        <v>8882.4</v>
      </c>
      <c r="G204" s="48">
        <f>'[1]Thu '!E160</f>
        <v>5296.2</v>
      </c>
      <c r="H204" s="48">
        <f>'[1]Thu '!F160</f>
        <v>3586.2</v>
      </c>
      <c r="I204" s="50"/>
      <c r="J204" s="45">
        <f t="shared" si="10"/>
        <v>9106</v>
      </c>
      <c r="K204" s="48">
        <f>'[1]Định Hoá - xã '!$R$15</f>
        <v>8953</v>
      </c>
      <c r="L204" s="48">
        <f>'[1]Định Hoá - xã '!$R$10</f>
        <v>56</v>
      </c>
      <c r="M204" s="48">
        <f>'[1]Định Hoá - xã '!$R$30</f>
        <v>97</v>
      </c>
      <c r="N204" s="48"/>
    </row>
    <row r="205" spans="1:14" ht="22.15" customHeight="1">
      <c r="A205" s="46"/>
      <c r="B205" s="47" t="s">
        <v>232</v>
      </c>
      <c r="C205" s="48">
        <v>241</v>
      </c>
      <c r="D205" s="48">
        <f t="shared" si="11"/>
        <v>7954</v>
      </c>
      <c r="E205" s="48">
        <f>'[1]Thu '!D161</f>
        <v>175.72</v>
      </c>
      <c r="F205" s="45">
        <f t="shared" si="12"/>
        <v>7778.28</v>
      </c>
      <c r="G205" s="48">
        <f>'[1]Thu '!E161</f>
        <v>5046.3999999999996</v>
      </c>
      <c r="H205" s="48">
        <f>'[1]Thu '!F161</f>
        <v>2731.88</v>
      </c>
      <c r="I205" s="50"/>
      <c r="J205" s="45">
        <f t="shared" si="10"/>
        <v>7954</v>
      </c>
      <c r="K205" s="48">
        <f>'[1]Định Hoá - xã '!$S$15</f>
        <v>7781</v>
      </c>
      <c r="L205" s="48">
        <f>'[1]Định Hoá - xã '!$S$10</f>
        <v>84</v>
      </c>
      <c r="M205" s="48">
        <f>'[1]Định Hoá - xã '!$S$30</f>
        <v>89</v>
      </c>
      <c r="N205" s="48"/>
    </row>
    <row r="206" spans="1:14" s="7" customFormat="1" ht="22.15" customHeight="1">
      <c r="A206" s="43">
        <v>46</v>
      </c>
      <c r="B206" s="44" t="s">
        <v>47</v>
      </c>
      <c r="C206" s="45">
        <f>SUM(C207:C208)</f>
        <v>730</v>
      </c>
      <c r="D206" s="48">
        <f t="shared" si="11"/>
        <v>16579</v>
      </c>
      <c r="E206" s="45">
        <f>SUM(E207:E208)</f>
        <v>527.28</v>
      </c>
      <c r="F206" s="45">
        <f t="shared" si="12"/>
        <v>16051.72</v>
      </c>
      <c r="G206" s="45">
        <f>SUM(G207:G208)</f>
        <v>10283</v>
      </c>
      <c r="H206" s="45">
        <f>SUM(H207:H208)</f>
        <v>5768.7199999999993</v>
      </c>
      <c r="I206" s="45">
        <f>SUM(I207:I208)</f>
        <v>0</v>
      </c>
      <c r="J206" s="45">
        <f t="shared" si="10"/>
        <v>16579</v>
      </c>
      <c r="K206" s="45">
        <f>SUM(K207:K208)</f>
        <v>16133</v>
      </c>
      <c r="L206" s="45">
        <f>SUM(L207:L208)</f>
        <v>259</v>
      </c>
      <c r="M206" s="45">
        <f>SUM(M207:M208)</f>
        <v>187</v>
      </c>
      <c r="N206" s="45">
        <f>'[1]Tổng '!T53</f>
        <v>0</v>
      </c>
    </row>
    <row r="207" spans="1:14" ht="22.15" customHeight="1">
      <c r="A207" s="46"/>
      <c r="B207" s="47" t="s">
        <v>233</v>
      </c>
      <c r="C207" s="48">
        <v>348</v>
      </c>
      <c r="D207" s="48">
        <f t="shared" si="11"/>
        <v>8178.0000000000009</v>
      </c>
      <c r="E207" s="48">
        <f>'[1]Thu '!D162</f>
        <v>251.72</v>
      </c>
      <c r="F207" s="45">
        <f t="shared" si="12"/>
        <v>7926.2800000000007</v>
      </c>
      <c r="G207" s="48">
        <f>'[1]Thu '!E162</f>
        <v>5221.8</v>
      </c>
      <c r="H207" s="48">
        <f>'[1]Thu '!F162</f>
        <v>2704.48</v>
      </c>
      <c r="I207" s="50"/>
      <c r="J207" s="45">
        <f t="shared" si="10"/>
        <v>8178</v>
      </c>
      <c r="K207" s="48">
        <f>'[1]Định Hoá - xã '!$T$15</f>
        <v>7963</v>
      </c>
      <c r="L207" s="48">
        <f>'[1]Định Hoá - xã '!$T$10</f>
        <v>119</v>
      </c>
      <c r="M207" s="48">
        <f>'[1]Định Hoá - xã '!$T$30</f>
        <v>96</v>
      </c>
      <c r="N207" s="48"/>
    </row>
    <row r="208" spans="1:14" ht="22.15" customHeight="1">
      <c r="A208" s="46"/>
      <c r="B208" s="47" t="s">
        <v>234</v>
      </c>
      <c r="C208" s="48">
        <v>382</v>
      </c>
      <c r="D208" s="48">
        <f t="shared" si="11"/>
        <v>8401</v>
      </c>
      <c r="E208" s="48">
        <f>'[1]Thu '!D163</f>
        <v>275.56</v>
      </c>
      <c r="F208" s="45">
        <f t="shared" si="12"/>
        <v>8125.44</v>
      </c>
      <c r="G208" s="48">
        <f>'[1]Thu '!E163</f>
        <v>5061.2</v>
      </c>
      <c r="H208" s="48">
        <f>'[1]Thu '!F163</f>
        <v>3064.24</v>
      </c>
      <c r="I208" s="50"/>
      <c r="J208" s="45">
        <f t="shared" si="10"/>
        <v>8401</v>
      </c>
      <c r="K208" s="48">
        <f>'[1]Định Hoá - xã '!$U$15</f>
        <v>8170</v>
      </c>
      <c r="L208" s="48">
        <f>'[1]Định Hoá - xã '!$U$10</f>
        <v>140</v>
      </c>
      <c r="M208" s="48">
        <f>'[1]Định Hoá - xã '!$U$30</f>
        <v>91</v>
      </c>
      <c r="N208" s="48"/>
    </row>
    <row r="209" spans="1:14" s="7" customFormat="1" ht="22.15" customHeight="1">
      <c r="A209" s="43">
        <v>47</v>
      </c>
      <c r="B209" s="44" t="s">
        <v>48</v>
      </c>
      <c r="C209" s="45">
        <f>SUM(C210:C211)</f>
        <v>769</v>
      </c>
      <c r="D209" s="48">
        <f t="shared" si="11"/>
        <v>17646</v>
      </c>
      <c r="E209" s="45">
        <f>SUM(E210:E211)</f>
        <v>559</v>
      </c>
      <c r="F209" s="45">
        <f t="shared" si="12"/>
        <v>17087</v>
      </c>
      <c r="G209" s="45">
        <f>SUM(G210:G211)</f>
        <v>12745</v>
      </c>
      <c r="H209" s="45">
        <f>SUM(H210:H211)</f>
        <v>4342</v>
      </c>
      <c r="I209" s="45">
        <f>SUM(I210:I211)</f>
        <v>0</v>
      </c>
      <c r="J209" s="45">
        <f t="shared" si="10"/>
        <v>17646</v>
      </c>
      <c r="K209" s="45">
        <f>SUM(K210:K211)</f>
        <v>17220</v>
      </c>
      <c r="L209" s="45">
        <f>SUM(L210:L211)</f>
        <v>205</v>
      </c>
      <c r="M209" s="45">
        <f>SUM(M210:M211)</f>
        <v>221</v>
      </c>
      <c r="N209" s="45">
        <f>'[1]Tổng '!T54</f>
        <v>0</v>
      </c>
    </row>
    <row r="210" spans="1:14" ht="22.15" customHeight="1">
      <c r="A210" s="46"/>
      <c r="B210" s="47" t="s">
        <v>235</v>
      </c>
      <c r="C210" s="48">
        <v>534</v>
      </c>
      <c r="D210" s="48">
        <f t="shared" si="11"/>
        <v>9239</v>
      </c>
      <c r="E210" s="48">
        <f>'[1]Thu '!D164</f>
        <v>391.8</v>
      </c>
      <c r="F210" s="45">
        <f t="shared" si="12"/>
        <v>8847.2000000000007</v>
      </c>
      <c r="G210" s="48">
        <f>'[1]Thu '!E164</f>
        <v>6763</v>
      </c>
      <c r="H210" s="48">
        <f>'[1]Thu '!F164</f>
        <v>2084.1999999999998</v>
      </c>
      <c r="I210" s="50"/>
      <c r="J210" s="45">
        <f t="shared" si="10"/>
        <v>9239</v>
      </c>
      <c r="K210" s="48">
        <f>'[1]Định Hoá - xã '!$V$15</f>
        <v>8990</v>
      </c>
      <c r="L210" s="48">
        <f>'[1]Định Hoá - xã '!$V$10</f>
        <v>135</v>
      </c>
      <c r="M210" s="48">
        <f>'[1]Định Hoá - xã '!$V$30</f>
        <v>114</v>
      </c>
      <c r="N210" s="48"/>
    </row>
    <row r="211" spans="1:14" ht="22.15" customHeight="1">
      <c r="A211" s="46"/>
      <c r="B211" s="47" t="s">
        <v>236</v>
      </c>
      <c r="C211" s="48">
        <v>235</v>
      </c>
      <c r="D211" s="48">
        <f t="shared" si="11"/>
        <v>8407</v>
      </c>
      <c r="E211" s="48">
        <f>'[1]Thu '!D165</f>
        <v>167.2</v>
      </c>
      <c r="F211" s="45">
        <f t="shared" si="12"/>
        <v>8239.7999999999993</v>
      </c>
      <c r="G211" s="48">
        <f>'[1]Thu '!E165</f>
        <v>5982</v>
      </c>
      <c r="H211" s="48">
        <f>'[1]Thu '!F165</f>
        <v>2257.8000000000002</v>
      </c>
      <c r="I211" s="50"/>
      <c r="J211" s="45">
        <f t="shared" si="10"/>
        <v>8407</v>
      </c>
      <c r="K211" s="48">
        <f>'[1]Định Hoá - xã '!$W$15</f>
        <v>8230</v>
      </c>
      <c r="L211" s="48">
        <f>'[1]Định Hoá - xã '!$W$10</f>
        <v>70</v>
      </c>
      <c r="M211" s="48">
        <f>'[1]Định Hoá - xã '!$W$30</f>
        <v>107</v>
      </c>
      <c r="N211" s="48"/>
    </row>
    <row r="212" spans="1:14" s="7" customFormat="1" ht="22.15" customHeight="1">
      <c r="A212" s="43">
        <v>48</v>
      </c>
      <c r="B212" s="44" t="s">
        <v>49</v>
      </c>
      <c r="C212" s="45">
        <f>SUM(C213:C214)</f>
        <v>297</v>
      </c>
      <c r="D212" s="48">
        <f t="shared" si="11"/>
        <v>16748</v>
      </c>
      <c r="E212" s="45">
        <f>SUM(E213:E214)</f>
        <v>236.07999999999998</v>
      </c>
      <c r="F212" s="45">
        <f t="shared" si="12"/>
        <v>16511.919999999998</v>
      </c>
      <c r="G212" s="45">
        <f>SUM(G213:G214)</f>
        <v>10601.599999999999</v>
      </c>
      <c r="H212" s="45">
        <f>SUM(H213:H214)</f>
        <v>5910.32</v>
      </c>
      <c r="I212" s="45">
        <f>SUM(I213:I214)</f>
        <v>0</v>
      </c>
      <c r="J212" s="45">
        <f t="shared" si="10"/>
        <v>16748</v>
      </c>
      <c r="K212" s="45">
        <f>SUM(K213:K214)</f>
        <v>16445</v>
      </c>
      <c r="L212" s="45">
        <f>SUM(L213:L214)</f>
        <v>115</v>
      </c>
      <c r="M212" s="45">
        <f>SUM(M213:M214)</f>
        <v>188</v>
      </c>
      <c r="N212" s="45">
        <f>'[1]Tổng '!T55</f>
        <v>0</v>
      </c>
    </row>
    <row r="213" spans="1:14" ht="22.15" customHeight="1">
      <c r="A213" s="46"/>
      <c r="B213" s="47" t="s">
        <v>237</v>
      </c>
      <c r="C213" s="48">
        <v>216</v>
      </c>
      <c r="D213" s="48">
        <f t="shared" si="11"/>
        <v>8269</v>
      </c>
      <c r="E213" s="48">
        <f>'[1]Thu '!D166</f>
        <v>165.44</v>
      </c>
      <c r="F213" s="45">
        <f t="shared" si="12"/>
        <v>8103.5599999999995</v>
      </c>
      <c r="G213" s="48">
        <f>'[1]Thu '!E166</f>
        <v>5183.2</v>
      </c>
      <c r="H213" s="48">
        <f>'[1]Thu '!F166</f>
        <v>2920.36</v>
      </c>
      <c r="I213" s="50"/>
      <c r="J213" s="45">
        <f t="shared" si="10"/>
        <v>8269</v>
      </c>
      <c r="K213" s="48">
        <f>'[1]Định Hoá - xã '!$X$15</f>
        <v>8108</v>
      </c>
      <c r="L213" s="48">
        <f>'[1]Định Hoá - xã '!$X$10</f>
        <v>70</v>
      </c>
      <c r="M213" s="48">
        <f>'[1]Định Hoá - xã '!$X$30</f>
        <v>91</v>
      </c>
      <c r="N213" s="48"/>
    </row>
    <row r="214" spans="1:14" ht="22.15" customHeight="1">
      <c r="A214" s="46"/>
      <c r="B214" s="47" t="s">
        <v>238</v>
      </c>
      <c r="C214" s="48">
        <v>81</v>
      </c>
      <c r="D214" s="48">
        <f t="shared" si="11"/>
        <v>8479</v>
      </c>
      <c r="E214" s="48">
        <f>'[1]Thu '!D167</f>
        <v>70.64</v>
      </c>
      <c r="F214" s="45">
        <f t="shared" si="12"/>
        <v>8408.36</v>
      </c>
      <c r="G214" s="48">
        <f>'[1]Thu '!E167</f>
        <v>5418.4</v>
      </c>
      <c r="H214" s="48">
        <f>'[1]Thu '!F167</f>
        <v>2989.96</v>
      </c>
      <c r="I214" s="50"/>
      <c r="J214" s="45">
        <f t="shared" si="10"/>
        <v>8479</v>
      </c>
      <c r="K214" s="48">
        <f>'[1]Định Hoá - xã '!$Y$15</f>
        <v>8337</v>
      </c>
      <c r="L214" s="48">
        <f>'[1]Định Hoá - xã '!$Y$10</f>
        <v>45</v>
      </c>
      <c r="M214" s="48">
        <f>'[1]Định Hoá - xã '!$Y$30</f>
        <v>97</v>
      </c>
      <c r="N214" s="48"/>
    </row>
    <row r="215" spans="1:14" s="7" customFormat="1" ht="22.15" customHeight="1">
      <c r="A215" s="43">
        <v>49</v>
      </c>
      <c r="B215" s="44" t="s">
        <v>50</v>
      </c>
      <c r="C215" s="45">
        <f>SUM(C216:C218)</f>
        <v>5196</v>
      </c>
      <c r="D215" s="48">
        <f t="shared" si="11"/>
        <v>25677</v>
      </c>
      <c r="E215" s="45">
        <f>SUM(E216:E218)</f>
        <v>1938</v>
      </c>
      <c r="F215" s="45">
        <f t="shared" si="12"/>
        <v>23739</v>
      </c>
      <c r="G215" s="45">
        <f>SUM(G216:G218)</f>
        <v>13705</v>
      </c>
      <c r="H215" s="45">
        <f>SUM(H216:H218)</f>
        <v>10034</v>
      </c>
      <c r="I215" s="45">
        <f>SUM(I216:I218)</f>
        <v>0</v>
      </c>
      <c r="J215" s="45">
        <f t="shared" si="10"/>
        <v>25677</v>
      </c>
      <c r="K215" s="45">
        <f>SUM(K216:K218)</f>
        <v>24761</v>
      </c>
      <c r="L215" s="45">
        <f>SUM(L216:L218)</f>
        <v>607</v>
      </c>
      <c r="M215" s="45">
        <f>SUM(M216:M218)</f>
        <v>309</v>
      </c>
      <c r="N215" s="45">
        <f>'[1]Tổng '!T56</f>
        <v>0</v>
      </c>
    </row>
    <row r="216" spans="1:14" ht="22.15" customHeight="1">
      <c r="A216" s="46"/>
      <c r="B216" s="47" t="s">
        <v>239</v>
      </c>
      <c r="C216" s="48">
        <v>1868</v>
      </c>
      <c r="D216" s="48">
        <f t="shared" si="11"/>
        <v>9090</v>
      </c>
      <c r="E216" s="48">
        <f>'[1]Thu '!D169</f>
        <v>740</v>
      </c>
      <c r="F216" s="45">
        <f t="shared" si="12"/>
        <v>8350</v>
      </c>
      <c r="G216" s="48">
        <f>'[1]Thu '!E169</f>
        <v>4777</v>
      </c>
      <c r="H216" s="48">
        <f>'[1]Thu '!F169</f>
        <v>3573</v>
      </c>
      <c r="I216" s="50"/>
      <c r="J216" s="45">
        <f t="shared" si="10"/>
        <v>9090</v>
      </c>
      <c r="K216" s="48">
        <f>'[1]Võ Nhai'!$D$15</f>
        <v>8645</v>
      </c>
      <c r="L216" s="48">
        <f>'[1]Võ Nhai'!$D$10</f>
        <v>337</v>
      </c>
      <c r="M216" s="48">
        <f>'[1]Võ Nhai'!$D$30</f>
        <v>108</v>
      </c>
      <c r="N216" s="48"/>
    </row>
    <row r="217" spans="1:14" ht="22.15" customHeight="1">
      <c r="A217" s="46"/>
      <c r="B217" s="47" t="s">
        <v>240</v>
      </c>
      <c r="C217" s="48">
        <v>875</v>
      </c>
      <c r="D217" s="48">
        <f t="shared" si="11"/>
        <v>8675</v>
      </c>
      <c r="E217" s="48">
        <f>'[1]Thu '!D170</f>
        <v>410</v>
      </c>
      <c r="F217" s="45">
        <f t="shared" si="12"/>
        <v>8265</v>
      </c>
      <c r="G217" s="48">
        <f>'[1]Thu '!E170</f>
        <v>4813</v>
      </c>
      <c r="H217" s="48">
        <f>'[1]Thu '!F170</f>
        <v>3452</v>
      </c>
      <c r="I217" s="50"/>
      <c r="J217" s="45">
        <f t="shared" si="10"/>
        <v>8675</v>
      </c>
      <c r="K217" s="48">
        <f>'[1]Võ Nhai'!$E$15</f>
        <v>8435</v>
      </c>
      <c r="L217" s="48">
        <f>'[1]Võ Nhai'!$E$10</f>
        <v>135</v>
      </c>
      <c r="M217" s="48">
        <f>'[1]Võ Nhai'!$E$30</f>
        <v>105</v>
      </c>
      <c r="N217" s="48"/>
    </row>
    <row r="218" spans="1:14" ht="22.15" customHeight="1">
      <c r="A218" s="46"/>
      <c r="B218" s="47" t="s">
        <v>241</v>
      </c>
      <c r="C218" s="48">
        <v>2453</v>
      </c>
      <c r="D218" s="48">
        <f t="shared" si="11"/>
        <v>7912</v>
      </c>
      <c r="E218" s="48">
        <f>'[1]Thu '!D171</f>
        <v>788</v>
      </c>
      <c r="F218" s="45">
        <f t="shared" si="12"/>
        <v>7124</v>
      </c>
      <c r="G218" s="48">
        <f>'[1]Thu '!E171</f>
        <v>4115</v>
      </c>
      <c r="H218" s="48">
        <f>'[1]Thu '!F171</f>
        <v>3009</v>
      </c>
      <c r="I218" s="50"/>
      <c r="J218" s="45">
        <f t="shared" si="10"/>
        <v>7912</v>
      </c>
      <c r="K218" s="48">
        <f>'[1]Võ Nhai'!$F$15</f>
        <v>7681</v>
      </c>
      <c r="L218" s="48">
        <f>'[1]Võ Nhai'!$F$10</f>
        <v>135</v>
      </c>
      <c r="M218" s="48">
        <f>'[1]Võ Nhai'!$F$30</f>
        <v>96</v>
      </c>
      <c r="N218" s="48"/>
    </row>
    <row r="219" spans="1:14" s="7" customFormat="1" ht="22.15" customHeight="1">
      <c r="A219" s="43">
        <v>50</v>
      </c>
      <c r="B219" s="44" t="s">
        <v>51</v>
      </c>
      <c r="C219" s="45">
        <f>SUM(C220:C222)</f>
        <v>2909</v>
      </c>
      <c r="D219" s="48">
        <f t="shared" si="11"/>
        <v>28172</v>
      </c>
      <c r="E219" s="45">
        <f>SUM(E220:E222)</f>
        <v>1359</v>
      </c>
      <c r="F219" s="45">
        <f t="shared" si="12"/>
        <v>26813</v>
      </c>
      <c r="G219" s="45">
        <f>SUM(G220:G222)</f>
        <v>16110</v>
      </c>
      <c r="H219" s="45">
        <f>SUM(H220:H222)</f>
        <v>10703</v>
      </c>
      <c r="I219" s="45">
        <f>SUM(I220:I222)</f>
        <v>0</v>
      </c>
      <c r="J219" s="45">
        <f t="shared" si="10"/>
        <v>28174</v>
      </c>
      <c r="K219" s="45">
        <f>SUM(K220:K222)</f>
        <v>27153</v>
      </c>
      <c r="L219" s="45">
        <f>SUM(L220:L222)</f>
        <v>675</v>
      </c>
      <c r="M219" s="45">
        <f>SUM(M220:M222)</f>
        <v>346</v>
      </c>
      <c r="N219" s="45">
        <f>'[1]Tổng '!T57</f>
        <v>0</v>
      </c>
    </row>
    <row r="220" spans="1:14" ht="22.15" customHeight="1">
      <c r="A220" s="46"/>
      <c r="B220" s="47" t="s">
        <v>242</v>
      </c>
      <c r="C220" s="48">
        <v>700</v>
      </c>
      <c r="D220" s="48">
        <f t="shared" si="11"/>
        <v>9474</v>
      </c>
      <c r="E220" s="48">
        <f>'[1]Thu '!D172</f>
        <v>327</v>
      </c>
      <c r="F220" s="45">
        <f t="shared" si="12"/>
        <v>9147</v>
      </c>
      <c r="G220" s="48">
        <f>'[1]Thu '!E172</f>
        <v>5245</v>
      </c>
      <c r="H220" s="48">
        <f>'[1]Thu '!F172</f>
        <v>3902</v>
      </c>
      <c r="I220" s="50"/>
      <c r="J220" s="45">
        <f t="shared" si="10"/>
        <v>9475</v>
      </c>
      <c r="K220" s="48">
        <f>'[1]Võ Nhai'!$G$15</f>
        <v>9272</v>
      </c>
      <c r="L220" s="48">
        <f>'[1]Võ Nhai'!$G$10</f>
        <v>90</v>
      </c>
      <c r="M220" s="48">
        <f>'[1]Võ Nhai'!$G$30</f>
        <v>113</v>
      </c>
      <c r="N220" s="48"/>
    </row>
    <row r="221" spans="1:14" ht="22.15" customHeight="1">
      <c r="A221" s="46"/>
      <c r="B221" s="47" t="s">
        <v>243</v>
      </c>
      <c r="C221" s="48">
        <v>1011</v>
      </c>
      <c r="D221" s="48">
        <f t="shared" si="11"/>
        <v>9616</v>
      </c>
      <c r="E221" s="48">
        <f>'[1]Thu '!D173</f>
        <v>461</v>
      </c>
      <c r="F221" s="45">
        <f t="shared" si="12"/>
        <v>9155</v>
      </c>
      <c r="G221" s="48">
        <f>'[1]Thu '!E173</f>
        <v>5473</v>
      </c>
      <c r="H221" s="48">
        <f>'[1]Thu '!F173</f>
        <v>3682</v>
      </c>
      <c r="I221" s="50"/>
      <c r="J221" s="45">
        <f t="shared" si="10"/>
        <v>9617</v>
      </c>
      <c r="K221" s="48">
        <f>'[1]Võ Nhai'!$H$15</f>
        <v>9319</v>
      </c>
      <c r="L221" s="48">
        <f>'[1]Võ Nhai'!$H$10</f>
        <v>180</v>
      </c>
      <c r="M221" s="48">
        <f>'[1]Võ Nhai'!$H$30</f>
        <v>118</v>
      </c>
      <c r="N221" s="48"/>
    </row>
    <row r="222" spans="1:14" ht="22.15" customHeight="1">
      <c r="A222" s="46"/>
      <c r="B222" s="47" t="s">
        <v>244</v>
      </c>
      <c r="C222" s="48">
        <v>1198</v>
      </c>
      <c r="D222" s="48">
        <f t="shared" si="11"/>
        <v>9082</v>
      </c>
      <c r="E222" s="48">
        <f>'[1]Thu '!D174</f>
        <v>571</v>
      </c>
      <c r="F222" s="45">
        <f t="shared" si="12"/>
        <v>8511</v>
      </c>
      <c r="G222" s="48">
        <f>'[1]Thu '!E174</f>
        <v>5392</v>
      </c>
      <c r="H222" s="48">
        <f>'[1]Thu '!F174</f>
        <v>3119</v>
      </c>
      <c r="I222" s="50"/>
      <c r="J222" s="45">
        <f t="shared" si="10"/>
        <v>9082</v>
      </c>
      <c r="K222" s="48">
        <f>'[1]Võ Nhai'!$I$15</f>
        <v>8562</v>
      </c>
      <c r="L222" s="48">
        <f>'[1]Võ Nhai'!$I$10</f>
        <v>405</v>
      </c>
      <c r="M222" s="48">
        <f>'[1]Võ Nhai'!$I$30</f>
        <v>115</v>
      </c>
      <c r="N222" s="48"/>
    </row>
    <row r="223" spans="1:14" s="7" customFormat="1" ht="22.15" customHeight="1">
      <c r="A223" s="43">
        <v>51</v>
      </c>
      <c r="B223" s="44" t="s">
        <v>52</v>
      </c>
      <c r="C223" s="45">
        <f>SUM(C224:C225)</f>
        <v>325</v>
      </c>
      <c r="D223" s="48">
        <f t="shared" si="11"/>
        <v>16197</v>
      </c>
      <c r="E223" s="45">
        <f>SUM(E224:E225)</f>
        <v>170</v>
      </c>
      <c r="F223" s="45">
        <f t="shared" si="12"/>
        <v>16027</v>
      </c>
      <c r="G223" s="45">
        <f>SUM(G224:G225)</f>
        <v>10067</v>
      </c>
      <c r="H223" s="45">
        <f>SUM(H224:H225)</f>
        <v>5960</v>
      </c>
      <c r="I223" s="45">
        <f>SUM(I224:I225)</f>
        <v>0</v>
      </c>
      <c r="J223" s="45">
        <f t="shared" si="10"/>
        <v>16197</v>
      </c>
      <c r="K223" s="45">
        <f>SUM(K224:K225)</f>
        <v>15986</v>
      </c>
      <c r="L223" s="45">
        <f>SUM(L224:L225)</f>
        <v>0</v>
      </c>
      <c r="M223" s="45">
        <f>SUM(M224:M225)</f>
        <v>211</v>
      </c>
      <c r="N223" s="45">
        <f>'[1]Tổng '!T58</f>
        <v>0</v>
      </c>
    </row>
    <row r="224" spans="1:14" ht="22.15" customHeight="1">
      <c r="A224" s="46"/>
      <c r="B224" s="47" t="s">
        <v>245</v>
      </c>
      <c r="C224" s="48">
        <v>110</v>
      </c>
      <c r="D224" s="48">
        <f t="shared" si="11"/>
        <v>8526</v>
      </c>
      <c r="E224" s="48">
        <f>'[1]Thu '!D175</f>
        <v>63</v>
      </c>
      <c r="F224" s="45">
        <f t="shared" si="12"/>
        <v>8463</v>
      </c>
      <c r="G224" s="48">
        <f>'[1]Thu '!E175</f>
        <v>5075</v>
      </c>
      <c r="H224" s="48">
        <f>'[1]Thu '!F175</f>
        <v>3388</v>
      </c>
      <c r="I224" s="50"/>
      <c r="J224" s="45">
        <f t="shared" si="10"/>
        <v>8525</v>
      </c>
      <c r="K224" s="48">
        <f>'[1]Võ Nhai'!$J$15</f>
        <v>8417</v>
      </c>
      <c r="L224" s="48">
        <f>'[1]Võ Nhai'!$J$10</f>
        <v>0</v>
      </c>
      <c r="M224" s="48">
        <f>'[1]Võ Nhai'!$J$30</f>
        <v>108</v>
      </c>
      <c r="N224" s="48"/>
    </row>
    <row r="225" spans="1:14" ht="22.15" customHeight="1">
      <c r="A225" s="46"/>
      <c r="B225" s="47" t="s">
        <v>246</v>
      </c>
      <c r="C225" s="48">
        <v>215</v>
      </c>
      <c r="D225" s="48">
        <f t="shared" si="11"/>
        <v>7671</v>
      </c>
      <c r="E225" s="48">
        <f>'[1]Thu '!D176</f>
        <v>107</v>
      </c>
      <c r="F225" s="45">
        <f t="shared" si="12"/>
        <v>7564</v>
      </c>
      <c r="G225" s="48">
        <f>'[1]Thu '!E176</f>
        <v>4992</v>
      </c>
      <c r="H225" s="48">
        <f>'[1]Thu '!F176</f>
        <v>2572</v>
      </c>
      <c r="I225" s="50"/>
      <c r="J225" s="45">
        <f t="shared" si="10"/>
        <v>7672</v>
      </c>
      <c r="K225" s="48">
        <f>'[1]Võ Nhai'!$K$15</f>
        <v>7569</v>
      </c>
      <c r="L225" s="48">
        <f>'[1]Võ Nhai'!$K$10</f>
        <v>0</v>
      </c>
      <c r="M225" s="48">
        <f>'[1]Võ Nhai'!$K$30+1</f>
        <v>103</v>
      </c>
      <c r="N225" s="48"/>
    </row>
    <row r="226" spans="1:14" s="7" customFormat="1" ht="22.15" customHeight="1">
      <c r="A226" s="43">
        <v>52</v>
      </c>
      <c r="B226" s="44" t="s">
        <v>53</v>
      </c>
      <c r="C226" s="45">
        <f>SUM(C227:C228)</f>
        <v>304</v>
      </c>
      <c r="D226" s="48">
        <f t="shared" si="11"/>
        <v>15301</v>
      </c>
      <c r="E226" s="45">
        <f>SUM(E227:E228)</f>
        <v>125</v>
      </c>
      <c r="F226" s="45">
        <f t="shared" si="12"/>
        <v>15176</v>
      </c>
      <c r="G226" s="45">
        <f>SUM(G227:G228)</f>
        <v>9749</v>
      </c>
      <c r="H226" s="45">
        <f>SUM(H227:H228)</f>
        <v>5427</v>
      </c>
      <c r="I226" s="45">
        <f>SUM(I227:I228)</f>
        <v>0</v>
      </c>
      <c r="J226" s="45">
        <f t="shared" si="10"/>
        <v>15301</v>
      </c>
      <c r="K226" s="45">
        <f>SUM(K227:K228)</f>
        <v>15051</v>
      </c>
      <c r="L226" s="45">
        <f>SUM(L227:L228)</f>
        <v>45</v>
      </c>
      <c r="M226" s="45">
        <f>SUM(M227:M228)</f>
        <v>205</v>
      </c>
      <c r="N226" s="45">
        <f>'[1]Tổng '!T59</f>
        <v>0</v>
      </c>
    </row>
    <row r="227" spans="1:14" ht="22.15" customHeight="1">
      <c r="A227" s="46"/>
      <c r="B227" s="47" t="s">
        <v>247</v>
      </c>
      <c r="C227" s="48">
        <v>219</v>
      </c>
      <c r="D227" s="48">
        <f t="shared" si="11"/>
        <v>8363</v>
      </c>
      <c r="E227" s="48">
        <f>'[1]Thu '!D177</f>
        <v>90</v>
      </c>
      <c r="F227" s="45">
        <f t="shared" si="12"/>
        <v>8273</v>
      </c>
      <c r="G227" s="48">
        <f>'[1]Thu '!E177</f>
        <v>5231</v>
      </c>
      <c r="H227" s="48">
        <f>'[1]Thu '!F177</f>
        <v>3042</v>
      </c>
      <c r="I227" s="50"/>
      <c r="J227" s="45">
        <f t="shared" si="10"/>
        <v>8363</v>
      </c>
      <c r="K227" s="48">
        <f>'[1]Võ Nhai'!$L$15</f>
        <v>8210</v>
      </c>
      <c r="L227" s="48">
        <f>'[1]Võ Nhai'!$L$10</f>
        <v>45</v>
      </c>
      <c r="M227" s="48">
        <f>'[1]Võ Nhai'!$L$30</f>
        <v>108</v>
      </c>
      <c r="N227" s="48"/>
    </row>
    <row r="228" spans="1:14" ht="22.15" customHeight="1">
      <c r="A228" s="46"/>
      <c r="B228" s="47" t="s">
        <v>248</v>
      </c>
      <c r="C228" s="48">
        <v>85</v>
      </c>
      <c r="D228" s="48">
        <f t="shared" si="11"/>
        <v>6938</v>
      </c>
      <c r="E228" s="48">
        <f>'[1]Thu '!D178</f>
        <v>35</v>
      </c>
      <c r="F228" s="45">
        <f t="shared" si="12"/>
        <v>6903</v>
      </c>
      <c r="G228" s="48">
        <f>'[1]Thu '!E178</f>
        <v>4518</v>
      </c>
      <c r="H228" s="48">
        <f>'[1]Thu '!F178</f>
        <v>2385</v>
      </c>
      <c r="I228" s="50"/>
      <c r="J228" s="45">
        <f t="shared" si="10"/>
        <v>6938</v>
      </c>
      <c r="K228" s="48">
        <f>'[1]Võ Nhai'!$M$15</f>
        <v>6841</v>
      </c>
      <c r="L228" s="48">
        <f>'[1]Võ Nhai'!$M$10</f>
        <v>0</v>
      </c>
      <c r="M228" s="48">
        <f>'[1]Võ Nhai'!$M$30+1</f>
        <v>97</v>
      </c>
      <c r="N228" s="48"/>
    </row>
    <row r="229" spans="1:14" s="7" customFormat="1" ht="22.15" customHeight="1">
      <c r="A229" s="43">
        <v>53</v>
      </c>
      <c r="B229" s="44" t="s">
        <v>54</v>
      </c>
      <c r="C229" s="45">
        <f>SUM(C230:C231)</f>
        <v>3192</v>
      </c>
      <c r="D229" s="48">
        <f t="shared" si="11"/>
        <v>17652</v>
      </c>
      <c r="E229" s="45">
        <f>SUM(E230:E231)</f>
        <v>1267</v>
      </c>
      <c r="F229" s="45">
        <f t="shared" si="12"/>
        <v>16385</v>
      </c>
      <c r="G229" s="45">
        <f>SUM(G230:G231)</f>
        <v>9831</v>
      </c>
      <c r="H229" s="45">
        <f>SUM(H230:H231)</f>
        <v>6554</v>
      </c>
      <c r="I229" s="45">
        <f>SUM(I230:I231)</f>
        <v>0</v>
      </c>
      <c r="J229" s="45">
        <f t="shared" si="10"/>
        <v>17653</v>
      </c>
      <c r="K229" s="45">
        <f>SUM(K230:K231)</f>
        <v>16850</v>
      </c>
      <c r="L229" s="45">
        <f>SUM(L230:L231)</f>
        <v>585</v>
      </c>
      <c r="M229" s="45">
        <f>SUM(M230:M231)</f>
        <v>218</v>
      </c>
      <c r="N229" s="45">
        <f>'[1]Tổng '!T60</f>
        <v>0</v>
      </c>
    </row>
    <row r="230" spans="1:14" ht="22.15" customHeight="1">
      <c r="A230" s="46"/>
      <c r="B230" s="47" t="s">
        <v>249</v>
      </c>
      <c r="C230" s="48">
        <v>2598</v>
      </c>
      <c r="D230" s="48">
        <f t="shared" si="11"/>
        <v>10530</v>
      </c>
      <c r="E230" s="48">
        <f>'[1]Thu '!D179</f>
        <v>1023</v>
      </c>
      <c r="F230" s="45">
        <f t="shared" si="12"/>
        <v>9507</v>
      </c>
      <c r="G230" s="48">
        <f>'[1]Thu '!E179</f>
        <v>5386</v>
      </c>
      <c r="H230" s="48">
        <f>'[1]Thu '!F179</f>
        <v>4121</v>
      </c>
      <c r="I230" s="50"/>
      <c r="J230" s="45">
        <f t="shared" si="10"/>
        <v>10530</v>
      </c>
      <c r="K230" s="48">
        <f>'[1]Võ Nhai'!$N$15</f>
        <v>9956</v>
      </c>
      <c r="L230" s="48">
        <f>'[1]Võ Nhai'!$N$10</f>
        <v>450</v>
      </c>
      <c r="M230" s="48">
        <f>'[1]Võ Nhai'!$N$30</f>
        <v>124</v>
      </c>
      <c r="N230" s="48"/>
    </row>
    <row r="231" spans="1:14" ht="22.15" customHeight="1">
      <c r="A231" s="46"/>
      <c r="B231" s="47" t="s">
        <v>250</v>
      </c>
      <c r="C231" s="48">
        <v>594</v>
      </c>
      <c r="D231" s="48">
        <f t="shared" si="11"/>
        <v>7122</v>
      </c>
      <c r="E231" s="48">
        <f>'[1]Thu '!D180</f>
        <v>244</v>
      </c>
      <c r="F231" s="45">
        <f t="shared" si="12"/>
        <v>6878</v>
      </c>
      <c r="G231" s="48">
        <f>'[1]Thu '!E180</f>
        <v>4445</v>
      </c>
      <c r="H231" s="48">
        <f>'[1]Thu '!F180</f>
        <v>2433</v>
      </c>
      <c r="I231" s="50"/>
      <c r="J231" s="45">
        <f t="shared" si="10"/>
        <v>7123</v>
      </c>
      <c r="K231" s="48">
        <f>'[1]Võ Nhai'!$O$15</f>
        <v>6894</v>
      </c>
      <c r="L231" s="48">
        <f>'[1]Võ Nhai'!$O$10</f>
        <v>135</v>
      </c>
      <c r="M231" s="48">
        <f>'[1]Võ Nhai'!$O$30</f>
        <v>94</v>
      </c>
      <c r="N231" s="48"/>
    </row>
    <row r="232" spans="1:14" s="7" customFormat="1" ht="22.15" customHeight="1">
      <c r="A232" s="43">
        <v>54</v>
      </c>
      <c r="B232" s="44" t="s">
        <v>55</v>
      </c>
      <c r="C232" s="45">
        <f>SUM(C233:C234)</f>
        <v>2013</v>
      </c>
      <c r="D232" s="48">
        <f t="shared" si="11"/>
        <v>19147</v>
      </c>
      <c r="E232" s="45">
        <f>SUM(E233:E234)</f>
        <v>825</v>
      </c>
      <c r="F232" s="45">
        <f t="shared" si="12"/>
        <v>18322</v>
      </c>
      <c r="G232" s="45">
        <f>SUM(G233:G234)</f>
        <v>10650</v>
      </c>
      <c r="H232" s="45">
        <f>SUM(H233:H234)</f>
        <v>7672</v>
      </c>
      <c r="I232" s="45">
        <f>SUM(I233:I234)</f>
        <v>0</v>
      </c>
      <c r="J232" s="45">
        <f t="shared" si="10"/>
        <v>19147</v>
      </c>
      <c r="K232" s="45">
        <f>SUM(K233:K234)</f>
        <v>18571</v>
      </c>
      <c r="L232" s="45">
        <f>SUM(L233:L234)</f>
        <v>338</v>
      </c>
      <c r="M232" s="45">
        <f>SUM(M233:M234)</f>
        <v>238</v>
      </c>
      <c r="N232" s="45"/>
    </row>
    <row r="233" spans="1:14" ht="22.15" customHeight="1">
      <c r="A233" s="46"/>
      <c r="B233" s="47" t="s">
        <v>251</v>
      </c>
      <c r="C233" s="48">
        <v>1680</v>
      </c>
      <c r="D233" s="48">
        <f t="shared" si="11"/>
        <v>10332</v>
      </c>
      <c r="E233" s="48">
        <f>'[1]Thu '!D181</f>
        <v>690</v>
      </c>
      <c r="F233" s="45">
        <f t="shared" si="12"/>
        <v>9642</v>
      </c>
      <c r="G233" s="48">
        <f>'[1]Thu '!E181</f>
        <v>5629</v>
      </c>
      <c r="H233" s="48">
        <f>'[1]Thu '!F181</f>
        <v>4013</v>
      </c>
      <c r="I233" s="50"/>
      <c r="J233" s="45">
        <f t="shared" si="10"/>
        <v>10333</v>
      </c>
      <c r="K233" s="48">
        <f>'[1]Võ Nhai'!$P$15</f>
        <v>9890</v>
      </c>
      <c r="L233" s="48">
        <f>'[1]Võ Nhai'!$P$10</f>
        <v>315</v>
      </c>
      <c r="M233" s="48">
        <f>'[1]Võ Nhai'!$P$30+1</f>
        <v>128</v>
      </c>
      <c r="N233" s="48"/>
    </row>
    <row r="234" spans="1:14" ht="22.15" customHeight="1">
      <c r="A234" s="46"/>
      <c r="B234" s="47" t="s">
        <v>252</v>
      </c>
      <c r="C234" s="48">
        <v>333</v>
      </c>
      <c r="D234" s="48">
        <f t="shared" si="11"/>
        <v>8815</v>
      </c>
      <c r="E234" s="48">
        <f>'[1]Thu '!D182</f>
        <v>135</v>
      </c>
      <c r="F234" s="45">
        <f t="shared" si="12"/>
        <v>8680</v>
      </c>
      <c r="G234" s="48">
        <f>'[1]Thu '!E182</f>
        <v>5021</v>
      </c>
      <c r="H234" s="48">
        <f>'[1]Thu '!F182</f>
        <v>3659</v>
      </c>
      <c r="I234" s="50"/>
      <c r="J234" s="45">
        <f t="shared" si="10"/>
        <v>8814</v>
      </c>
      <c r="K234" s="48">
        <f>'[1]Võ Nhai'!$Q$15</f>
        <v>8681</v>
      </c>
      <c r="L234" s="48">
        <f>'[1]Võ Nhai'!$Q$10</f>
        <v>23</v>
      </c>
      <c r="M234" s="48">
        <f>'[1]Võ Nhai'!$Q$30</f>
        <v>110</v>
      </c>
      <c r="N234" s="48"/>
    </row>
    <row r="235" spans="1:14" s="7" customFormat="1" ht="22.15" customHeight="1">
      <c r="A235" s="43">
        <v>55</v>
      </c>
      <c r="B235" s="44" t="s">
        <v>56</v>
      </c>
      <c r="C235" s="45" t="e">
        <f>#REF!</f>
        <v>#REF!</v>
      </c>
      <c r="D235" s="48">
        <f t="shared" si="11"/>
        <v>8464</v>
      </c>
      <c r="E235" s="45">
        <f>'[1]Thu '!D183</f>
        <v>52</v>
      </c>
      <c r="F235" s="45">
        <f t="shared" si="12"/>
        <v>8412</v>
      </c>
      <c r="G235" s="45">
        <f>'[1]Thu '!E183</f>
        <v>5191</v>
      </c>
      <c r="H235" s="45">
        <f>'[1]Thu '!F183</f>
        <v>3221</v>
      </c>
      <c r="I235" s="51">
        <f>'[1]Tổng '!J62</f>
        <v>0</v>
      </c>
      <c r="J235" s="45">
        <f t="shared" si="10"/>
        <v>8464</v>
      </c>
      <c r="K235" s="45">
        <f>'[1]Võ Nhai'!$R$15</f>
        <v>8355</v>
      </c>
      <c r="L235" s="45">
        <f>'[1]Tổng '!R62</f>
        <v>0</v>
      </c>
      <c r="M235" s="45">
        <f>'[1]Tổng '!S62</f>
        <v>109</v>
      </c>
      <c r="N235" s="45">
        <f>'[1]Tổng '!T62</f>
        <v>0</v>
      </c>
    </row>
    <row r="236" spans="1:14" ht="11.25" customHeight="1">
      <c r="A236" s="48"/>
      <c r="B236" s="48"/>
      <c r="C236" s="45"/>
      <c r="D236" s="45"/>
      <c r="E236" s="48"/>
      <c r="F236" s="48"/>
      <c r="G236" s="48"/>
      <c r="H236" s="48"/>
      <c r="I236" s="48"/>
      <c r="J236" s="48"/>
      <c r="K236" s="48"/>
      <c r="L236" s="48"/>
      <c r="M236" s="48"/>
      <c r="N236" s="48"/>
    </row>
    <row r="237" spans="1:14" ht="35.25" customHeight="1">
      <c r="A237" s="1"/>
      <c r="B237" s="445"/>
      <c r="C237" s="445"/>
      <c r="D237" s="445"/>
      <c r="E237" s="445"/>
      <c r="F237" s="17"/>
      <c r="G237" s="1"/>
      <c r="H237" s="1"/>
      <c r="I237" s="1"/>
      <c r="J237" s="1"/>
      <c r="K237" s="1"/>
      <c r="L237" s="1"/>
      <c r="M237" s="1"/>
      <c r="N237" s="1"/>
    </row>
    <row r="238" spans="1:14">
      <c r="B238" s="1"/>
      <c r="C238" s="15"/>
    </row>
    <row r="247" s="5" customFormat="1"/>
  </sheetData>
  <mergeCells count="20">
    <mergeCell ref="A1:N1"/>
    <mergeCell ref="A2:N2"/>
    <mergeCell ref="A5:A8"/>
    <mergeCell ref="B5:B8"/>
    <mergeCell ref="C5:C8"/>
    <mergeCell ref="D5:I5"/>
    <mergeCell ref="J5:N5"/>
    <mergeCell ref="D6:D8"/>
    <mergeCell ref="E6:I6"/>
    <mergeCell ref="J6:J8"/>
    <mergeCell ref="B237:E237"/>
    <mergeCell ref="K4:N4"/>
    <mergeCell ref="K6:N6"/>
    <mergeCell ref="E7:E8"/>
    <mergeCell ref="F7:H7"/>
    <mergeCell ref="I7:I8"/>
    <mergeCell ref="K7:K8"/>
    <mergeCell ref="L7:L8"/>
    <mergeCell ref="M7:M8"/>
    <mergeCell ref="N7:N8"/>
  </mergeCells>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4"/>
  <sheetViews>
    <sheetView topLeftCell="A22" workbookViewId="0">
      <selection activeCell="C37" sqref="C37"/>
    </sheetView>
  </sheetViews>
  <sheetFormatPr defaultColWidth="8.7109375" defaultRowHeight="15"/>
  <cols>
    <col min="1" max="1" width="7.28515625" customWidth="1"/>
    <col min="2" max="2" width="65" customWidth="1"/>
    <col min="3" max="3" width="20.28515625" style="72" customWidth="1"/>
    <col min="4" max="4" width="14.42578125" customWidth="1"/>
  </cols>
  <sheetData>
    <row r="1" spans="1:4" ht="15.75">
      <c r="A1" s="455" t="s">
        <v>286</v>
      </c>
      <c r="B1" s="455"/>
      <c r="C1" s="455"/>
    </row>
    <row r="2" spans="1:4" ht="15.75">
      <c r="A2" s="456" t="s">
        <v>311</v>
      </c>
      <c r="B2" s="456"/>
      <c r="C2" s="456"/>
    </row>
    <row r="3" spans="1:4" ht="15.75">
      <c r="A3" s="64"/>
      <c r="B3" s="64"/>
      <c r="C3" s="69"/>
    </row>
    <row r="4" spans="1:4" ht="15.75">
      <c r="A4" s="457" t="s">
        <v>287</v>
      </c>
      <c r="B4" s="457"/>
      <c r="C4" s="457"/>
    </row>
    <row r="5" spans="1:4" ht="15.75">
      <c r="A5" s="65" t="s">
        <v>0</v>
      </c>
      <c r="B5" s="65" t="s">
        <v>77</v>
      </c>
      <c r="C5" s="70" t="s">
        <v>280</v>
      </c>
    </row>
    <row r="6" spans="1:4" ht="15.75">
      <c r="A6" s="65" t="s">
        <v>258</v>
      </c>
      <c r="B6" s="65" t="s">
        <v>2</v>
      </c>
      <c r="C6" s="70">
        <v>1</v>
      </c>
    </row>
    <row r="7" spans="1:4" ht="15.75">
      <c r="A7" s="65"/>
      <c r="B7" s="66" t="s">
        <v>288</v>
      </c>
      <c r="C7" s="70" t="e">
        <f>C8+C9</f>
        <v>#REF!</v>
      </c>
      <c r="D7" t="e">
        <f>#REF!</f>
        <v>#REF!</v>
      </c>
    </row>
    <row r="8" spans="1:4" ht="24.75" customHeight="1">
      <c r="A8" s="65" t="s">
        <v>258</v>
      </c>
      <c r="B8" s="66" t="s">
        <v>429</v>
      </c>
      <c r="C8" s="70" t="e">
        <f>#REF!+#REF!</f>
        <v>#REF!</v>
      </c>
      <c r="D8" s="74" t="e">
        <f>C7-D7</f>
        <v>#REF!</v>
      </c>
    </row>
    <row r="9" spans="1:4" ht="24.75" customHeight="1">
      <c r="A9" s="65" t="s">
        <v>2</v>
      </c>
      <c r="B9" s="66" t="s">
        <v>289</v>
      </c>
      <c r="C9" s="70" t="e">
        <f>C10+C27+C40+C41+C42+C43</f>
        <v>#REF!</v>
      </c>
    </row>
    <row r="10" spans="1:4" ht="15.75">
      <c r="A10" s="65" t="s">
        <v>259</v>
      </c>
      <c r="B10" s="66" t="s">
        <v>290</v>
      </c>
      <c r="C10" s="70" t="e">
        <f>C11+C26</f>
        <v>#REF!</v>
      </c>
    </row>
    <row r="11" spans="1:4" ht="15.75">
      <c r="A11" s="67">
        <v>1</v>
      </c>
      <c r="B11" s="68" t="s">
        <v>291</v>
      </c>
      <c r="C11" s="71" t="e">
        <f>#REF!+#REF!+#REF!+#REF!</f>
        <v>#REF!</v>
      </c>
    </row>
    <row r="12" spans="1:4" ht="15.75">
      <c r="A12" s="67" t="s">
        <v>278</v>
      </c>
      <c r="B12" s="68" t="s">
        <v>292</v>
      </c>
      <c r="C12" s="71"/>
    </row>
    <row r="13" spans="1:4" ht="15.75">
      <c r="A13" s="67" t="s">
        <v>278</v>
      </c>
      <c r="B13" s="68" t="s">
        <v>293</v>
      </c>
      <c r="C13" s="71"/>
    </row>
    <row r="14" spans="1:4" ht="15.75">
      <c r="A14" s="67" t="s">
        <v>278</v>
      </c>
      <c r="B14" s="68" t="s">
        <v>294</v>
      </c>
      <c r="C14" s="71"/>
    </row>
    <row r="15" spans="1:4" ht="15.75">
      <c r="A15" s="67" t="s">
        <v>278</v>
      </c>
      <c r="B15" s="68" t="s">
        <v>295</v>
      </c>
      <c r="C15" s="71"/>
    </row>
    <row r="16" spans="1:4" ht="15.75">
      <c r="A16" s="67" t="s">
        <v>278</v>
      </c>
      <c r="B16" s="68" t="s">
        <v>296</v>
      </c>
      <c r="C16" s="71"/>
    </row>
    <row r="17" spans="1:3" ht="15.75">
      <c r="A17" s="67" t="s">
        <v>278</v>
      </c>
      <c r="B17" s="68" t="s">
        <v>297</v>
      </c>
      <c r="C17" s="71"/>
    </row>
    <row r="18" spans="1:3" ht="15.75">
      <c r="A18" s="67" t="s">
        <v>278</v>
      </c>
      <c r="B18" s="68" t="s">
        <v>298</v>
      </c>
      <c r="C18" s="71"/>
    </row>
    <row r="19" spans="1:3" ht="15.75">
      <c r="A19" s="67" t="s">
        <v>278</v>
      </c>
      <c r="B19" s="68" t="s">
        <v>299</v>
      </c>
      <c r="C19" s="71"/>
    </row>
    <row r="20" spans="1:3" ht="15.75">
      <c r="A20" s="67" t="s">
        <v>278</v>
      </c>
      <c r="B20" s="68" t="s">
        <v>300</v>
      </c>
      <c r="C20" s="71"/>
    </row>
    <row r="21" spans="1:3" ht="15.75">
      <c r="A21" s="67" t="s">
        <v>278</v>
      </c>
      <c r="B21" s="68" t="s">
        <v>301</v>
      </c>
      <c r="C21" s="71"/>
    </row>
    <row r="22" spans="1:3" ht="15.75">
      <c r="A22" s="67" t="s">
        <v>278</v>
      </c>
      <c r="B22" s="68" t="s">
        <v>302</v>
      </c>
      <c r="C22" s="71"/>
    </row>
    <row r="23" spans="1:3" ht="15.75">
      <c r="A23" s="67" t="s">
        <v>278</v>
      </c>
      <c r="B23" s="68" t="s">
        <v>303</v>
      </c>
      <c r="C23" s="71"/>
    </row>
    <row r="24" spans="1:3" ht="15.75">
      <c r="A24" s="67" t="s">
        <v>278</v>
      </c>
      <c r="B24" s="68" t="s">
        <v>261</v>
      </c>
      <c r="C24" s="71"/>
    </row>
    <row r="25" spans="1:3" ht="31.5">
      <c r="A25" s="67">
        <v>2</v>
      </c>
      <c r="B25" s="68" t="s">
        <v>304</v>
      </c>
      <c r="C25" s="71"/>
    </row>
    <row r="26" spans="1:3" ht="15.75">
      <c r="A26" s="67">
        <v>3</v>
      </c>
      <c r="B26" s="68" t="s">
        <v>305</v>
      </c>
      <c r="C26" s="71" t="e">
        <f>#REF!</f>
        <v>#REF!</v>
      </c>
    </row>
    <row r="27" spans="1:3" ht="15.75">
      <c r="A27" s="65" t="s">
        <v>260</v>
      </c>
      <c r="B27" s="66" t="s">
        <v>262</v>
      </c>
      <c r="C27" s="70" t="e">
        <f>SUM(C28:C39)</f>
        <v>#REF!</v>
      </c>
    </row>
    <row r="28" spans="1:3" ht="15.75">
      <c r="A28" s="67" t="s">
        <v>278</v>
      </c>
      <c r="B28" s="56" t="s">
        <v>314</v>
      </c>
      <c r="C28" s="71" t="e">
        <f>#REF!</f>
        <v>#REF!</v>
      </c>
    </row>
    <row r="29" spans="1:3" ht="15.75">
      <c r="A29" s="67" t="s">
        <v>278</v>
      </c>
      <c r="B29" s="56" t="s">
        <v>263</v>
      </c>
      <c r="C29" s="71" t="e">
        <f>#REF!</f>
        <v>#REF!</v>
      </c>
    </row>
    <row r="30" spans="1:3" ht="15.75">
      <c r="A30" s="67" t="s">
        <v>278</v>
      </c>
      <c r="B30" s="56" t="s">
        <v>264</v>
      </c>
      <c r="C30" s="71" t="e">
        <f>#REF!</f>
        <v>#REF!</v>
      </c>
    </row>
    <row r="31" spans="1:3" ht="15.75">
      <c r="A31" s="67" t="s">
        <v>278</v>
      </c>
      <c r="B31" s="56" t="s">
        <v>315</v>
      </c>
      <c r="C31" s="71" t="e">
        <f>#REF!</f>
        <v>#REF!</v>
      </c>
    </row>
    <row r="32" spans="1:3" ht="15.75">
      <c r="A32" s="67" t="s">
        <v>278</v>
      </c>
      <c r="B32" s="56" t="s">
        <v>265</v>
      </c>
      <c r="C32" s="71" t="e">
        <f>#REF!</f>
        <v>#REF!</v>
      </c>
    </row>
    <row r="33" spans="1:3" ht="15.75">
      <c r="A33" s="67" t="s">
        <v>278</v>
      </c>
      <c r="B33" s="56" t="s">
        <v>266</v>
      </c>
      <c r="C33" s="71" t="e">
        <f>#REF!</f>
        <v>#REF!</v>
      </c>
    </row>
    <row r="34" spans="1:3" ht="15.75">
      <c r="A34" s="67" t="s">
        <v>278</v>
      </c>
      <c r="B34" s="56" t="s">
        <v>267</v>
      </c>
      <c r="C34" s="71" t="e">
        <f>#REF!</f>
        <v>#REF!</v>
      </c>
    </row>
    <row r="35" spans="1:3" ht="15.75">
      <c r="A35" s="67" t="s">
        <v>278</v>
      </c>
      <c r="B35" s="56" t="s">
        <v>268</v>
      </c>
      <c r="C35" s="71" t="e">
        <f>#REF!</f>
        <v>#REF!</v>
      </c>
    </row>
    <row r="36" spans="1:3" ht="15.75">
      <c r="A36" s="67" t="s">
        <v>278</v>
      </c>
      <c r="B36" s="56" t="s">
        <v>269</v>
      </c>
      <c r="C36" s="71" t="e">
        <f>#REF!</f>
        <v>#REF!</v>
      </c>
    </row>
    <row r="37" spans="1:3" ht="15.75">
      <c r="A37" s="67" t="s">
        <v>278</v>
      </c>
      <c r="B37" s="56" t="s">
        <v>270</v>
      </c>
      <c r="C37" s="71" t="e">
        <f>#REF!</f>
        <v>#REF!</v>
      </c>
    </row>
    <row r="38" spans="1:3" ht="15.75">
      <c r="A38" s="67" t="s">
        <v>278</v>
      </c>
      <c r="B38" s="56" t="s">
        <v>271</v>
      </c>
      <c r="C38" s="71" t="e">
        <f>#REF!</f>
        <v>#REF!</v>
      </c>
    </row>
    <row r="39" spans="1:3" ht="15.75">
      <c r="A39" s="67" t="s">
        <v>278</v>
      </c>
      <c r="B39" s="56" t="s">
        <v>313</v>
      </c>
      <c r="C39" s="71" t="e">
        <f>#REF!</f>
        <v>#REF!</v>
      </c>
    </row>
    <row r="40" spans="1:3" s="58" customFormat="1" ht="20.25" customHeight="1">
      <c r="A40" s="65" t="s">
        <v>272</v>
      </c>
      <c r="B40" s="66" t="s">
        <v>308</v>
      </c>
      <c r="C40" s="70" t="e">
        <f>#REF!</f>
        <v>#REF!</v>
      </c>
    </row>
    <row r="41" spans="1:3" s="58" customFormat="1" ht="20.25" customHeight="1">
      <c r="A41" s="65" t="s">
        <v>273</v>
      </c>
      <c r="B41" s="66" t="s">
        <v>309</v>
      </c>
      <c r="C41" s="70" t="e">
        <f>#REF!</f>
        <v>#REF!</v>
      </c>
    </row>
    <row r="42" spans="1:3" s="58" customFormat="1" ht="20.25" customHeight="1">
      <c r="A42" s="65" t="s">
        <v>274</v>
      </c>
      <c r="B42" s="66" t="s">
        <v>65</v>
      </c>
      <c r="C42" s="70" t="e">
        <f>#REF!</f>
        <v>#REF!</v>
      </c>
    </row>
    <row r="43" spans="1:3" s="58" customFormat="1" ht="20.25" customHeight="1">
      <c r="A43" s="65" t="s">
        <v>275</v>
      </c>
      <c r="B43" s="66" t="s">
        <v>279</v>
      </c>
      <c r="C43" s="70" t="e">
        <f>#REF!</f>
        <v>#REF!</v>
      </c>
    </row>
    <row r="44" spans="1:3" ht="20.25" customHeight="1">
      <c r="A44" s="65" t="s">
        <v>276</v>
      </c>
      <c r="B44" s="66" t="s">
        <v>310</v>
      </c>
      <c r="C44" s="71"/>
    </row>
  </sheetData>
  <mergeCells count="3">
    <mergeCell ref="A1:C1"/>
    <mergeCell ref="A2:C2"/>
    <mergeCell ref="A4:C4"/>
  </mergeCell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1048381"/>
  <sheetViews>
    <sheetView topLeftCell="A7" zoomScale="90" zoomScaleNormal="90" workbookViewId="0">
      <pane xSplit="3" ySplit="4" topLeftCell="D30" activePane="bottomRight" state="frozen"/>
      <selection activeCell="A7" sqref="A7"/>
      <selection pane="topRight" activeCell="D7" sqref="D7"/>
      <selection pane="bottomLeft" activeCell="A11" sqref="A11"/>
      <selection pane="bottomRight" activeCell="F135" sqref="F135"/>
    </sheetView>
  </sheetViews>
  <sheetFormatPr defaultColWidth="9.28515625" defaultRowHeight="15.75"/>
  <cols>
    <col min="1" max="1" width="3.7109375" style="5" customWidth="1"/>
    <col min="2" max="2" width="29.42578125" style="5" customWidth="1"/>
    <col min="3" max="3" width="10.28515625" style="5" customWidth="1"/>
    <col min="4" max="4" width="10.42578125" style="5" customWidth="1"/>
    <col min="5" max="5" width="12.28515625" style="5" customWidth="1"/>
    <col min="6" max="6" width="11.7109375" style="5" customWidth="1"/>
    <col min="7" max="8" width="8.7109375" style="5" customWidth="1"/>
    <col min="9" max="9" width="8.28515625" style="5" customWidth="1"/>
    <col min="10" max="10" width="10.7109375" style="5" customWidth="1"/>
    <col min="11" max="11" width="11" style="5" customWidth="1"/>
    <col min="12" max="12" width="9" style="5" customWidth="1"/>
    <col min="13" max="13" width="10.28515625" style="5" customWidth="1"/>
    <col min="14" max="14" width="8.28515625" style="5" customWidth="1"/>
    <col min="15" max="15" width="12.28515625" style="5" customWidth="1"/>
    <col min="16" max="16" width="8.42578125" style="5" customWidth="1"/>
    <col min="17" max="17" width="9.7109375" style="5" customWidth="1"/>
    <col min="18" max="18" width="11.28515625" style="5" customWidth="1"/>
    <col min="19" max="19" width="8.7109375" style="5" customWidth="1"/>
    <col min="20" max="20" width="9.28515625" style="5" customWidth="1"/>
    <col min="21" max="21" width="9.42578125" style="116" hidden="1" customWidth="1"/>
    <col min="22" max="22" width="8" style="5" customWidth="1"/>
    <col min="23" max="25" width="8.7109375" style="5" hidden="1" customWidth="1"/>
    <col min="26" max="26" width="10.7109375" style="5" hidden="1" customWidth="1"/>
    <col min="27" max="27" width="8.7109375" style="83" hidden="1" customWidth="1"/>
    <col min="28" max="28" width="27.28515625" style="92" customWidth="1"/>
    <col min="29" max="29" width="11.7109375" style="5" hidden="1" customWidth="1"/>
    <col min="30" max="33" width="13.28515625" style="5" hidden="1" customWidth="1"/>
    <col min="34" max="34" width="9.28515625" style="5" hidden="1" customWidth="1"/>
    <col min="35" max="35" width="15.28515625" style="5" hidden="1" customWidth="1"/>
    <col min="36" max="36" width="13.42578125" style="5" hidden="1" customWidth="1"/>
    <col min="37" max="37" width="12.7109375" style="5" hidden="1" customWidth="1"/>
    <col min="38" max="38" width="9.28515625" style="5" hidden="1" customWidth="1"/>
    <col min="39" max="41" width="9.28515625" style="5" customWidth="1"/>
    <col min="42" max="16384" width="9.28515625" style="5"/>
  </cols>
  <sheetData>
    <row r="1" spans="1:37" ht="21.75" customHeight="1">
      <c r="A1" s="112"/>
      <c r="R1" s="456" t="s">
        <v>390</v>
      </c>
      <c r="S1" s="456"/>
      <c r="T1" s="456"/>
      <c r="AA1" s="458"/>
    </row>
    <row r="2" spans="1:37">
      <c r="A2" s="456" t="s">
        <v>376</v>
      </c>
      <c r="B2" s="456"/>
      <c r="C2" s="456"/>
      <c r="D2" s="456"/>
      <c r="E2" s="456"/>
      <c r="F2" s="456"/>
      <c r="G2" s="456"/>
      <c r="H2" s="456"/>
      <c r="I2" s="456"/>
      <c r="J2" s="456"/>
      <c r="K2" s="456"/>
      <c r="L2" s="456"/>
      <c r="M2" s="456"/>
      <c r="N2" s="456"/>
      <c r="O2" s="456"/>
      <c r="P2" s="456"/>
      <c r="Q2" s="456"/>
      <c r="R2" s="456"/>
      <c r="S2" s="456"/>
      <c r="T2" s="456"/>
      <c r="AA2" s="458"/>
    </row>
    <row r="3" spans="1:37">
      <c r="A3" s="456" t="s">
        <v>317</v>
      </c>
      <c r="B3" s="456"/>
      <c r="C3" s="456"/>
      <c r="D3" s="456"/>
      <c r="E3" s="456"/>
      <c r="F3" s="456"/>
      <c r="G3" s="456"/>
      <c r="H3" s="456"/>
      <c r="I3" s="456"/>
      <c r="J3" s="456"/>
      <c r="K3" s="456"/>
      <c r="L3" s="456"/>
      <c r="M3" s="456"/>
      <c r="N3" s="456"/>
      <c r="O3" s="456"/>
      <c r="P3" s="456"/>
      <c r="Q3" s="456"/>
      <c r="R3" s="456"/>
      <c r="S3" s="456"/>
      <c r="T3" s="456"/>
      <c r="AA3" s="93"/>
    </row>
    <row r="4" spans="1:37">
      <c r="A4" s="462" t="s">
        <v>377</v>
      </c>
      <c r="B4" s="462"/>
      <c r="C4" s="462"/>
      <c r="D4" s="462"/>
      <c r="E4" s="462"/>
      <c r="F4" s="462"/>
      <c r="G4" s="462"/>
      <c r="H4" s="462"/>
      <c r="I4" s="462"/>
      <c r="J4" s="462"/>
      <c r="K4" s="462"/>
      <c r="L4" s="462"/>
      <c r="M4" s="462"/>
      <c r="N4" s="462"/>
      <c r="O4" s="462"/>
      <c r="P4" s="462"/>
      <c r="Q4" s="462"/>
      <c r="R4" s="462"/>
      <c r="S4" s="462"/>
      <c r="T4" s="462"/>
      <c r="AA4" s="94"/>
    </row>
    <row r="5" spans="1:37" hidden="1">
      <c r="A5" s="75"/>
      <c r="B5" s="75"/>
      <c r="C5" s="75"/>
      <c r="D5" s="75"/>
      <c r="E5" s="75"/>
      <c r="F5" s="75"/>
      <c r="G5" s="75"/>
      <c r="H5" s="75"/>
      <c r="I5" s="75"/>
      <c r="J5" s="75"/>
      <c r="K5" s="75"/>
      <c r="L5" s="75"/>
      <c r="M5" s="75"/>
      <c r="N5" s="75"/>
      <c r="O5" s="75"/>
      <c r="P5" s="75"/>
      <c r="Q5" s="75"/>
      <c r="R5" s="75"/>
      <c r="S5" s="75"/>
      <c r="T5" s="75"/>
    </row>
    <row r="6" spans="1:37" ht="20.25" customHeight="1">
      <c r="A6" s="76"/>
      <c r="D6" s="95"/>
      <c r="E6" s="96"/>
      <c r="F6" s="96"/>
      <c r="G6" s="95"/>
      <c r="R6" s="463" t="s">
        <v>287</v>
      </c>
      <c r="S6" s="463"/>
      <c r="T6" s="463"/>
    </row>
    <row r="7" spans="1:37" ht="17.25" customHeight="1">
      <c r="A7" s="458" t="s">
        <v>0</v>
      </c>
      <c r="B7" s="459">
        <f>E10+'37.02 TW'!E10</f>
        <v>5960899.9299999997</v>
      </c>
      <c r="C7" s="460" t="s">
        <v>378</v>
      </c>
      <c r="D7" s="460" t="s">
        <v>379</v>
      </c>
      <c r="E7" s="458" t="s">
        <v>380</v>
      </c>
      <c r="F7" s="458" t="s">
        <v>292</v>
      </c>
      <c r="G7" s="458" t="s">
        <v>293</v>
      </c>
      <c r="H7" s="458" t="s">
        <v>294</v>
      </c>
      <c r="I7" s="458" t="s">
        <v>295</v>
      </c>
      <c r="J7" s="458" t="s">
        <v>381</v>
      </c>
      <c r="K7" s="458" t="s">
        <v>297</v>
      </c>
      <c r="L7" s="458" t="s">
        <v>298</v>
      </c>
      <c r="M7" s="458" t="s">
        <v>299</v>
      </c>
      <c r="N7" s="458" t="s">
        <v>382</v>
      </c>
      <c r="O7" s="458" t="s">
        <v>301</v>
      </c>
      <c r="P7" s="458" t="s">
        <v>62</v>
      </c>
      <c r="Q7" s="458"/>
      <c r="R7" s="458" t="s">
        <v>306</v>
      </c>
      <c r="S7" s="458" t="s">
        <v>303</v>
      </c>
      <c r="T7" s="458" t="s">
        <v>307</v>
      </c>
      <c r="U7" s="464" t="s">
        <v>430</v>
      </c>
      <c r="V7" s="458" t="s">
        <v>431</v>
      </c>
      <c r="W7" s="458" t="s">
        <v>432</v>
      </c>
      <c r="X7" s="458" t="s">
        <v>433</v>
      </c>
      <c r="Y7" s="458" t="s">
        <v>434</v>
      </c>
      <c r="Z7" s="458" t="s">
        <v>435</v>
      </c>
      <c r="AA7" s="458" t="s">
        <v>436</v>
      </c>
      <c r="AB7" s="94"/>
      <c r="AC7" s="94">
        <v>2718461</v>
      </c>
      <c r="AD7" s="94"/>
      <c r="AE7" s="94"/>
      <c r="AF7" s="94"/>
      <c r="AG7" s="94"/>
      <c r="AH7" s="94"/>
      <c r="AI7" s="94"/>
    </row>
    <row r="8" spans="1:37" ht="97.5" customHeight="1">
      <c r="A8" s="458"/>
      <c r="B8" s="458"/>
      <c r="C8" s="461"/>
      <c r="D8" s="461"/>
      <c r="E8" s="458"/>
      <c r="F8" s="458"/>
      <c r="G8" s="458"/>
      <c r="H8" s="458"/>
      <c r="I8" s="458"/>
      <c r="J8" s="458"/>
      <c r="K8" s="458"/>
      <c r="L8" s="458"/>
      <c r="M8" s="458"/>
      <c r="N8" s="458"/>
      <c r="O8" s="458"/>
      <c r="P8" s="60" t="s">
        <v>383</v>
      </c>
      <c r="Q8" s="60" t="s">
        <v>384</v>
      </c>
      <c r="R8" s="458"/>
      <c r="S8" s="458"/>
      <c r="T8" s="458"/>
      <c r="U8" s="464"/>
      <c r="V8" s="458"/>
      <c r="W8" s="458"/>
      <c r="X8" s="458"/>
      <c r="Y8" s="458"/>
      <c r="Z8" s="458"/>
      <c r="AA8" s="458"/>
      <c r="AB8" s="94"/>
      <c r="AC8" s="94">
        <v>2718279</v>
      </c>
      <c r="AD8" s="94" t="s">
        <v>437</v>
      </c>
      <c r="AE8" s="94" t="s">
        <v>438</v>
      </c>
      <c r="AF8" s="94"/>
      <c r="AG8" s="94"/>
      <c r="AH8" s="94"/>
      <c r="AI8" s="94"/>
    </row>
    <row r="9" spans="1:37" s="102" customFormat="1" ht="16.5" customHeight="1">
      <c r="A9" s="97" t="s">
        <v>258</v>
      </c>
      <c r="B9" s="97" t="s">
        <v>2</v>
      </c>
      <c r="C9" s="97"/>
      <c r="D9" s="98"/>
      <c r="E9" s="97">
        <v>1</v>
      </c>
      <c r="F9" s="97">
        <v>2</v>
      </c>
      <c r="G9" s="97">
        <v>3</v>
      </c>
      <c r="H9" s="97">
        <v>4</v>
      </c>
      <c r="I9" s="97">
        <v>5</v>
      </c>
      <c r="J9" s="97">
        <v>6</v>
      </c>
      <c r="K9" s="97">
        <v>7</v>
      </c>
      <c r="L9" s="97">
        <v>8</v>
      </c>
      <c r="M9" s="97">
        <v>9</v>
      </c>
      <c r="N9" s="97">
        <v>10</v>
      </c>
      <c r="O9" s="97">
        <v>11</v>
      </c>
      <c r="P9" s="97">
        <v>12</v>
      </c>
      <c r="Q9" s="97">
        <v>13</v>
      </c>
      <c r="R9" s="97">
        <v>14</v>
      </c>
      <c r="S9" s="97">
        <v>15</v>
      </c>
      <c r="T9" s="97">
        <v>16</v>
      </c>
      <c r="U9" s="117"/>
      <c r="V9" s="93"/>
      <c r="W9" s="93"/>
      <c r="X9" s="93"/>
      <c r="Y9" s="93"/>
      <c r="Z9" s="93"/>
      <c r="AA9" s="83"/>
      <c r="AB9" s="94"/>
      <c r="AC9" s="94"/>
      <c r="AD9" s="94"/>
      <c r="AE9" s="94"/>
      <c r="AF9" s="94"/>
      <c r="AG9" s="94"/>
      <c r="AH9" s="94"/>
      <c r="AI9" s="94">
        <f>AI11-AI10</f>
        <v>3175886</v>
      </c>
    </row>
    <row r="10" spans="1:37" s="7" customFormat="1" ht="26.25" customHeight="1">
      <c r="A10" s="60"/>
      <c r="B10" s="61" t="s">
        <v>256</v>
      </c>
      <c r="C10" s="94">
        <f>C11+C12</f>
        <v>5647089.1600000001</v>
      </c>
      <c r="D10" s="94">
        <f t="shared" ref="D10:Y10" si="0">D11+D12</f>
        <v>44502</v>
      </c>
      <c r="E10" s="94">
        <f>E11+E12</f>
        <v>5602587.1600000001</v>
      </c>
      <c r="F10" s="94">
        <f t="shared" si="0"/>
        <v>1228144</v>
      </c>
      <c r="G10" s="94">
        <f t="shared" si="0"/>
        <v>63031</v>
      </c>
      <c r="H10" s="94">
        <f t="shared" si="0"/>
        <v>112788</v>
      </c>
      <c r="I10" s="94">
        <f t="shared" si="0"/>
        <v>64294</v>
      </c>
      <c r="J10" s="94">
        <f t="shared" si="0"/>
        <v>1578406</v>
      </c>
      <c r="K10" s="94">
        <f t="shared" si="0"/>
        <v>228132</v>
      </c>
      <c r="L10" s="94">
        <f t="shared" si="0"/>
        <v>92644</v>
      </c>
      <c r="M10" s="94">
        <f t="shared" si="0"/>
        <v>132716</v>
      </c>
      <c r="N10" s="94">
        <f t="shared" si="0"/>
        <v>68034</v>
      </c>
      <c r="O10" s="99">
        <f t="shared" si="0"/>
        <v>663406.16</v>
      </c>
      <c r="P10" s="94">
        <f t="shared" si="0"/>
        <v>28000</v>
      </c>
      <c r="Q10" s="94">
        <f t="shared" si="0"/>
        <v>130279</v>
      </c>
      <c r="R10" s="94">
        <f t="shared" si="0"/>
        <v>1100724</v>
      </c>
      <c r="S10" s="94">
        <f t="shared" si="0"/>
        <v>112486</v>
      </c>
      <c r="T10" s="94">
        <f t="shared" si="0"/>
        <v>157782</v>
      </c>
      <c r="U10" s="94">
        <f t="shared" si="0"/>
        <v>0</v>
      </c>
      <c r="V10" s="94">
        <f t="shared" si="0"/>
        <v>0</v>
      </c>
      <c r="W10" s="94">
        <f>W11+W12</f>
        <v>-23237</v>
      </c>
      <c r="X10" s="94">
        <f t="shared" si="0"/>
        <v>18054</v>
      </c>
      <c r="Y10" s="94">
        <f t="shared" si="0"/>
        <v>0</v>
      </c>
      <c r="Z10" s="94">
        <f>Z11+Z12</f>
        <v>371</v>
      </c>
      <c r="AA10" s="83"/>
      <c r="AB10" s="94"/>
      <c r="AC10" s="94">
        <f>AC11-AC12</f>
        <v>0</v>
      </c>
      <c r="AD10" s="94"/>
      <c r="AE10" s="94"/>
      <c r="AF10" s="94"/>
      <c r="AG10" s="94"/>
      <c r="AH10" s="94"/>
      <c r="AI10" s="94">
        <f>AB7+AB8</f>
        <v>0</v>
      </c>
    </row>
    <row r="11" spans="1:37" s="8" customFormat="1" ht="26.25" customHeight="1">
      <c r="A11" s="81"/>
      <c r="B11" s="59" t="s">
        <v>392</v>
      </c>
      <c r="C11" s="94">
        <f>C15+C18+C21+C24+C27+C30+C33+C36+C39+C42+C45+C48+C51+C54+C57+C66+C69+C72+C75+C78+C81+C84+C87+C89+C92+C95+C98+C101+C104+C106+C109+C112+C115+C118+C121+C123+C125+C127+C129+C134+C138+C141+C144+C146+C147+C148+C150+C153+C156+C159+C220+C224+C226-C223</f>
        <v>4135062</v>
      </c>
      <c r="D11" s="94">
        <f>D15+D18+D21+D24+D27+D30+D33+D36+D39+D42+D45+D48+D51+D54+D57+D66+D69+D72+D75+D78+D81+D84+D87+D89+D92+D95+D98+D101+D104+D106+D109+D112+D115+D118+D121+D123+D125+D127+D129+D134+D138+D141+D144+D146+D147+D148+D150+D153+D156+D159+D220+D224+D226-D223</f>
        <v>18408</v>
      </c>
      <c r="E11" s="94">
        <f>E15+E18+E21+E24+E27+E30+E33+E36+E39+E42+E45+E48+E51+E54+E57+E66+E69+E72+E75+E78+E81+E84+E87+E89+E92+E95+E98+E101+E104+E106+E109+E112+E115+E118+E121+E123+E125+E127+E129+E134+E138+E141+E144+E146+E147+E148+E150+E153+E156+E159+E220+E224+E226-E223</f>
        <v>4116654</v>
      </c>
      <c r="F11" s="94">
        <f t="shared" ref="F11:U11" si="1">F15+F18+F21+F24+F27+F30+F33+F36+F39+F42+F45+F48+F51+F54+F57+F66+F69+F72+F75+F78+F81+F84+F87+F89+F92+F95+F98+F101+F104+F106+F109+F112+F115+F118+F121+F123+F125+F127+F129+F134+F138+F141+F144+F146+F147+F148+F150+F153+F156+F159+F220+F224+F226-F223</f>
        <v>917398</v>
      </c>
      <c r="G11" s="94">
        <f t="shared" si="1"/>
        <v>45563</v>
      </c>
      <c r="H11" s="94">
        <f t="shared" si="1"/>
        <v>87000</v>
      </c>
      <c r="I11" s="94">
        <f t="shared" si="1"/>
        <v>46950</v>
      </c>
      <c r="J11" s="94">
        <f t="shared" si="1"/>
        <v>1188814</v>
      </c>
      <c r="K11" s="94">
        <f t="shared" si="1"/>
        <v>175812</v>
      </c>
      <c r="L11" s="94">
        <f t="shared" si="1"/>
        <v>63560</v>
      </c>
      <c r="M11" s="94">
        <f t="shared" si="1"/>
        <v>118782</v>
      </c>
      <c r="N11" s="94">
        <f t="shared" si="1"/>
        <v>40000</v>
      </c>
      <c r="O11" s="94">
        <f t="shared" si="1"/>
        <v>476607</v>
      </c>
      <c r="P11" s="94">
        <f t="shared" si="1"/>
        <v>0</v>
      </c>
      <c r="Q11" s="94">
        <f t="shared" si="1"/>
        <v>77868</v>
      </c>
      <c r="R11" s="94">
        <f t="shared" si="1"/>
        <v>717300</v>
      </c>
      <c r="S11" s="94">
        <f t="shared" si="1"/>
        <v>93330</v>
      </c>
      <c r="T11" s="94">
        <f t="shared" si="1"/>
        <v>145538</v>
      </c>
      <c r="U11" s="94">
        <f t="shared" si="1"/>
        <v>0</v>
      </c>
      <c r="V11" s="94">
        <f t="shared" ref="V11:AA11" si="2">V15+V18+V21+V24+V27+V30+V33+V36+V39+V42+V45+V48+V51+V54+V57+V66+V69+V72+V75+V78+V81+V84+V87+V89+V92+V95+V98+V101+V104+V106+V109+V112+V115+V118+V121+V123+V125+V127+V129+V134+V138+V141+V144+V146+V147+V148+V150+V153+V156+V159+V220+V224+V226</f>
        <v>0</v>
      </c>
      <c r="W11" s="94">
        <f t="shared" si="2"/>
        <v>0</v>
      </c>
      <c r="X11" s="94">
        <f t="shared" si="2"/>
        <v>0</v>
      </c>
      <c r="Y11" s="94">
        <f t="shared" si="2"/>
        <v>0</v>
      </c>
      <c r="Z11" s="94">
        <f t="shared" si="2"/>
        <v>0</v>
      </c>
      <c r="AA11" s="94">
        <f t="shared" si="2"/>
        <v>0</v>
      </c>
      <c r="AB11" s="94"/>
      <c r="AC11" s="94">
        <v>1253068</v>
      </c>
      <c r="AD11" s="94"/>
      <c r="AE11" s="94"/>
      <c r="AF11" s="94"/>
      <c r="AG11" s="94"/>
      <c r="AH11" s="94"/>
      <c r="AI11" s="94">
        <f>SUM(AI15:AI151)</f>
        <v>3175886</v>
      </c>
    </row>
    <row r="12" spans="1:37" s="8" customFormat="1" ht="26.25" customHeight="1">
      <c r="A12" s="81"/>
      <c r="B12" s="59" t="s">
        <v>393</v>
      </c>
      <c r="C12" s="94">
        <f>C16+C19+C22+C25+C28+C31+C34+C37+C40+C43+C46+C49+C52+C55+C58+C60+C62+C67+C70+C73+C76+C79+C82+C85+C90+C93+C96+C99+C102+C107+C110+C113+C116+C119+C132+C139+C142+C145+C151+C228+C130+C135+C154+C157+C160+C223+C227</f>
        <v>1512027.1600000001</v>
      </c>
      <c r="D12" s="94">
        <f t="shared" ref="D12:AA12" si="3">D16+D19+D22+D25+D28+D31+D34+D37+D40+D43+D46+D49+D52+D55+D58+D60+D62+D67+D70+D73+D76+D79+D82+D85+D90+D93+D96+D99+D102+D107+D110+D113+D116+D119+D132+D139+D142+D145+D151+D228+D130+D135+D154+D157+D160+D223+D227</f>
        <v>26094</v>
      </c>
      <c r="E12" s="94">
        <f t="shared" si="3"/>
        <v>1485933.1600000001</v>
      </c>
      <c r="F12" s="94">
        <f t="shared" si="3"/>
        <v>310746</v>
      </c>
      <c r="G12" s="94">
        <f t="shared" si="3"/>
        <v>17468</v>
      </c>
      <c r="H12" s="94">
        <f t="shared" si="3"/>
        <v>25788</v>
      </c>
      <c r="I12" s="94">
        <f t="shared" si="3"/>
        <v>17344</v>
      </c>
      <c r="J12" s="94">
        <f t="shared" si="3"/>
        <v>389592</v>
      </c>
      <c r="K12" s="94">
        <f t="shared" si="3"/>
        <v>52320</v>
      </c>
      <c r="L12" s="94">
        <f t="shared" si="3"/>
        <v>29084</v>
      </c>
      <c r="M12" s="94">
        <f t="shared" si="3"/>
        <v>13934</v>
      </c>
      <c r="N12" s="94">
        <f t="shared" si="3"/>
        <v>28034</v>
      </c>
      <c r="O12" s="94">
        <f t="shared" si="3"/>
        <v>186799.16</v>
      </c>
      <c r="P12" s="94">
        <f t="shared" si="3"/>
        <v>28000</v>
      </c>
      <c r="Q12" s="94">
        <f t="shared" si="3"/>
        <v>52411</v>
      </c>
      <c r="R12" s="94">
        <f t="shared" si="3"/>
        <v>383424</v>
      </c>
      <c r="S12" s="94">
        <f t="shared" si="3"/>
        <v>19156</v>
      </c>
      <c r="T12" s="94">
        <f t="shared" si="3"/>
        <v>12244</v>
      </c>
      <c r="U12" s="94">
        <f t="shared" si="3"/>
        <v>0</v>
      </c>
      <c r="V12" s="94">
        <f t="shared" si="3"/>
        <v>0</v>
      </c>
      <c r="W12" s="94">
        <f t="shared" si="3"/>
        <v>-23237</v>
      </c>
      <c r="X12" s="94">
        <f t="shared" si="3"/>
        <v>18054</v>
      </c>
      <c r="Y12" s="94">
        <f t="shared" si="3"/>
        <v>0</v>
      </c>
      <c r="Z12" s="94">
        <f t="shared" si="3"/>
        <v>371</v>
      </c>
      <c r="AA12" s="94">
        <f t="shared" si="3"/>
        <v>-4812</v>
      </c>
      <c r="AB12" s="118"/>
      <c r="AC12" s="94">
        <f>SUM(AC14:AC229)</f>
        <v>1253068</v>
      </c>
      <c r="AD12" s="61">
        <f>SUM(AD14:AD229)</f>
        <v>317.15999999999997</v>
      </c>
      <c r="AE12" s="61">
        <f>SUM(AE14:AE229)</f>
        <v>83138</v>
      </c>
      <c r="AF12" s="61">
        <f>SUM(AF14:AF229)</f>
        <v>1170247.1600000001</v>
      </c>
      <c r="AG12" s="61">
        <f>SUM(AG14:AG229)</f>
        <v>562910</v>
      </c>
    </row>
    <row r="13" spans="1:37" s="7" customFormat="1" ht="26.25" customHeight="1">
      <c r="A13" s="78" t="s">
        <v>259</v>
      </c>
      <c r="B13" s="79" t="s">
        <v>318</v>
      </c>
      <c r="C13" s="94">
        <f>C14+C17+C20+C23+C26+C29+C32+C35+C38+C41+C44+C47+C50+C53+C56+C59</f>
        <v>3637083.16</v>
      </c>
      <c r="D13" s="94">
        <f>D14+D17+D20+D23+D26+D29+D32+D35+D38+D41+D44+D47+D50+D53+D56+D59</f>
        <v>40649</v>
      </c>
      <c r="E13" s="94">
        <f>E14+E17+E20+E23+E26+E29+E32+E35+E38+E41+E44+E47+E50+E53+E56+E59</f>
        <v>3596434.16</v>
      </c>
      <c r="F13" s="94">
        <f t="shared" ref="F13:T13" si="4">F14+F17+F20+F23+F26+F29+F32+F35+F38+F41+F44+F47+F50+F53+F56+F59</f>
        <v>1034294</v>
      </c>
      <c r="G13" s="94">
        <f t="shared" si="4"/>
        <v>62839</v>
      </c>
      <c r="H13" s="94">
        <f t="shared" si="4"/>
        <v>0</v>
      </c>
      <c r="I13" s="94">
        <f t="shared" si="4"/>
        <v>2885</v>
      </c>
      <c r="J13" s="94">
        <f t="shared" si="4"/>
        <v>727386</v>
      </c>
      <c r="K13" s="94">
        <f t="shared" si="4"/>
        <v>213331</v>
      </c>
      <c r="L13" s="94">
        <f t="shared" si="4"/>
        <v>0</v>
      </c>
      <c r="M13" s="94">
        <f t="shared" si="4"/>
        <v>132716</v>
      </c>
      <c r="N13" s="94">
        <f t="shared" si="4"/>
        <v>68034</v>
      </c>
      <c r="O13" s="99">
        <f t="shared" si="4"/>
        <v>532093.16</v>
      </c>
      <c r="P13" s="94">
        <f t="shared" si="4"/>
        <v>28000</v>
      </c>
      <c r="Q13" s="94">
        <f t="shared" si="4"/>
        <v>51311</v>
      </c>
      <c r="R13" s="94">
        <f t="shared" si="4"/>
        <v>729022</v>
      </c>
      <c r="S13" s="94">
        <f t="shared" si="4"/>
        <v>84011</v>
      </c>
      <c r="T13" s="94">
        <f t="shared" si="4"/>
        <v>9823</v>
      </c>
      <c r="U13" s="119"/>
      <c r="V13" s="94"/>
      <c r="W13" s="94"/>
      <c r="X13" s="94"/>
      <c r="Y13" s="94"/>
      <c r="Z13" s="94"/>
      <c r="AA13" s="83">
        <f t="shared" ref="AA13:AA76" si="5">W13+X13+Y13+Z13</f>
        <v>0</v>
      </c>
      <c r="AB13" s="120"/>
      <c r="AJ13" s="94">
        <f>SUM(AI14:AI62)</f>
        <v>2547647</v>
      </c>
    </row>
    <row r="14" spans="1:37" ht="38.25" customHeight="1">
      <c r="A14" s="32">
        <v>1</v>
      </c>
      <c r="B14" s="35" t="s">
        <v>319</v>
      </c>
      <c r="C14" s="83">
        <f>C15+C16</f>
        <v>55256</v>
      </c>
      <c r="D14" s="83">
        <f t="shared" ref="D14:T14" si="6">D15+D16</f>
        <v>453</v>
      </c>
      <c r="E14" s="83">
        <f>E15+E16</f>
        <v>54803</v>
      </c>
      <c r="F14" s="83">
        <f t="shared" si="6"/>
        <v>0</v>
      </c>
      <c r="G14" s="83">
        <f t="shared" si="6"/>
        <v>0</v>
      </c>
      <c r="H14" s="83">
        <f t="shared" si="6"/>
        <v>0</v>
      </c>
      <c r="I14" s="83">
        <f t="shared" si="6"/>
        <v>0</v>
      </c>
      <c r="J14" s="83">
        <f t="shared" si="6"/>
        <v>0</v>
      </c>
      <c r="K14" s="83">
        <f t="shared" si="6"/>
        <v>0</v>
      </c>
      <c r="L14" s="83">
        <f t="shared" si="6"/>
        <v>0</v>
      </c>
      <c r="M14" s="83">
        <f t="shared" si="6"/>
        <v>0</v>
      </c>
      <c r="N14" s="83">
        <f t="shared" si="6"/>
        <v>0</v>
      </c>
      <c r="O14" s="83">
        <f t="shared" si="6"/>
        <v>0</v>
      </c>
      <c r="P14" s="83">
        <f t="shared" si="6"/>
        <v>0</v>
      </c>
      <c r="Q14" s="83">
        <f t="shared" si="6"/>
        <v>0</v>
      </c>
      <c r="R14" s="83">
        <f>R15+R16</f>
        <v>54803</v>
      </c>
      <c r="S14" s="83">
        <f t="shared" si="6"/>
        <v>0</v>
      </c>
      <c r="T14" s="83">
        <f t="shared" si="6"/>
        <v>0</v>
      </c>
      <c r="U14" s="121"/>
      <c r="V14" s="83"/>
      <c r="W14" s="83"/>
      <c r="X14" s="83"/>
      <c r="Y14" s="83"/>
      <c r="Z14" s="83"/>
      <c r="AA14" s="83">
        <f t="shared" si="5"/>
        <v>0</v>
      </c>
      <c r="AJ14" s="122">
        <f>AI15+AI18+AI24+AI27+AI30+AI33+AI36+AI39+AI42+AI45+AI48+AI57+AI21+AI54</f>
        <v>2533627</v>
      </c>
      <c r="AK14" s="95">
        <f>AJ14+AI51</f>
        <v>2547647</v>
      </c>
    </row>
    <row r="15" spans="1:37" s="8" customFormat="1" ht="24" customHeight="1">
      <c r="A15" s="81"/>
      <c r="B15" s="59" t="s">
        <v>392</v>
      </c>
      <c r="C15" s="115">
        <f t="shared" ref="C15:C79" si="7">D15+E15</f>
        <v>40770</v>
      </c>
      <c r="D15" s="115">
        <v>155</v>
      </c>
      <c r="E15" s="115">
        <f>F15+G15+H15+I15+J15+K15+L15+M15+N15+O15+R15+S15+T15</f>
        <v>40615</v>
      </c>
      <c r="F15" s="115"/>
      <c r="G15" s="115"/>
      <c r="H15" s="115"/>
      <c r="I15" s="115"/>
      <c r="J15" s="115"/>
      <c r="K15" s="115"/>
      <c r="L15" s="115"/>
      <c r="M15" s="115"/>
      <c r="N15" s="115"/>
      <c r="O15" s="115"/>
      <c r="P15" s="115"/>
      <c r="Q15" s="115"/>
      <c r="R15" s="115">
        <v>40615</v>
      </c>
      <c r="S15" s="115"/>
      <c r="T15" s="115"/>
      <c r="U15" s="123"/>
      <c r="V15" s="115"/>
      <c r="W15" s="115"/>
      <c r="X15" s="115"/>
      <c r="Y15" s="115"/>
      <c r="Z15" s="115"/>
      <c r="AA15" s="115">
        <f t="shared" si="5"/>
        <v>0</v>
      </c>
      <c r="AB15" s="118"/>
      <c r="AC15" s="115"/>
      <c r="AI15" s="124">
        <f>E15-U15-V15</f>
        <v>40615</v>
      </c>
    </row>
    <row r="16" spans="1:37" s="8" customFormat="1" ht="24" customHeight="1">
      <c r="A16" s="81"/>
      <c r="B16" s="59" t="s">
        <v>393</v>
      </c>
      <c r="C16" s="115">
        <f t="shared" si="7"/>
        <v>14486</v>
      </c>
      <c r="D16" s="115">
        <v>298</v>
      </c>
      <c r="E16" s="115">
        <f>F16+G16+H16+I16+J16+K16+L16+M16+N16+O16+R16+S16+T16</f>
        <v>14188</v>
      </c>
      <c r="F16" s="115"/>
      <c r="G16" s="115"/>
      <c r="H16" s="115"/>
      <c r="I16" s="115"/>
      <c r="J16" s="115"/>
      <c r="K16" s="115"/>
      <c r="L16" s="115"/>
      <c r="M16" s="115"/>
      <c r="N16" s="115"/>
      <c r="O16" s="115"/>
      <c r="P16" s="115"/>
      <c r="Q16" s="115"/>
      <c r="R16" s="115">
        <f>-1387+383+15192</f>
        <v>14188</v>
      </c>
      <c r="S16" s="115"/>
      <c r="T16" s="115"/>
      <c r="U16" s="123"/>
      <c r="V16" s="115"/>
      <c r="W16" s="115">
        <v>-1387</v>
      </c>
      <c r="X16" s="115"/>
      <c r="Y16" s="115"/>
      <c r="Z16" s="115">
        <v>383</v>
      </c>
      <c r="AA16" s="115">
        <f t="shared" si="5"/>
        <v>-1004</v>
      </c>
      <c r="AB16" s="118"/>
      <c r="AC16" s="115">
        <v>14188</v>
      </c>
      <c r="AF16" s="124">
        <f>AC16+AD16-AE16</f>
        <v>14188</v>
      </c>
      <c r="AG16" s="124">
        <f>E16-AF16</f>
        <v>0</v>
      </c>
      <c r="AI16" s="124"/>
    </row>
    <row r="17" spans="1:35" ht="33" customHeight="1">
      <c r="A17" s="32">
        <v>2</v>
      </c>
      <c r="B17" s="35" t="s">
        <v>320</v>
      </c>
      <c r="C17" s="83">
        <f>C18+C19</f>
        <v>128473</v>
      </c>
      <c r="D17" s="83">
        <f t="shared" ref="D17:T17" si="8">D18+D19</f>
        <v>2386</v>
      </c>
      <c r="E17" s="83">
        <f t="shared" si="8"/>
        <v>126087</v>
      </c>
      <c r="F17" s="83">
        <f t="shared" si="8"/>
        <v>0</v>
      </c>
      <c r="G17" s="83">
        <f t="shared" si="8"/>
        <v>0</v>
      </c>
      <c r="H17" s="83">
        <f t="shared" si="8"/>
        <v>0</v>
      </c>
      <c r="I17" s="83">
        <f t="shared" si="8"/>
        <v>0</v>
      </c>
      <c r="J17" s="83">
        <f t="shared" si="8"/>
        <v>0</v>
      </c>
      <c r="K17" s="83">
        <f t="shared" si="8"/>
        <v>19101</v>
      </c>
      <c r="L17" s="83">
        <f t="shared" si="8"/>
        <v>0</v>
      </c>
      <c r="M17" s="83">
        <f t="shared" si="8"/>
        <v>0</v>
      </c>
      <c r="N17" s="83">
        <f t="shared" si="8"/>
        <v>0</v>
      </c>
      <c r="O17" s="83">
        <f t="shared" si="8"/>
        <v>7681</v>
      </c>
      <c r="P17" s="83">
        <f t="shared" si="8"/>
        <v>0</v>
      </c>
      <c r="Q17" s="83">
        <f t="shared" si="8"/>
        <v>0</v>
      </c>
      <c r="R17" s="83">
        <f t="shared" si="8"/>
        <v>99305</v>
      </c>
      <c r="S17" s="83">
        <f t="shared" si="8"/>
        <v>0</v>
      </c>
      <c r="T17" s="83">
        <f t="shared" si="8"/>
        <v>0</v>
      </c>
      <c r="U17" s="121"/>
      <c r="V17" s="83"/>
      <c r="W17" s="83"/>
      <c r="X17" s="83"/>
      <c r="Y17" s="83"/>
      <c r="Z17" s="83">
        <v>-578</v>
      </c>
      <c r="AA17" s="83">
        <f t="shared" si="5"/>
        <v>-578</v>
      </c>
      <c r="AC17" s="83"/>
      <c r="AF17" s="124">
        <f t="shared" ref="AF17:AF80" si="9">AC17+AD17-AE17</f>
        <v>0</v>
      </c>
      <c r="AG17" s="124"/>
      <c r="AI17" s="124"/>
    </row>
    <row r="18" spans="1:35" s="8" customFormat="1" ht="24" customHeight="1">
      <c r="A18" s="81"/>
      <c r="B18" s="59" t="s">
        <v>392</v>
      </c>
      <c r="C18" s="83">
        <f t="shared" si="7"/>
        <v>94201</v>
      </c>
      <c r="D18" s="83">
        <v>407</v>
      </c>
      <c r="E18" s="83">
        <f t="shared" ref="E18:E79" si="10">F18+G18+H18+I18+J18+K18+L18+M18+N18+O18+R18+S18+T18</f>
        <v>93794</v>
      </c>
      <c r="F18" s="83"/>
      <c r="G18" s="83"/>
      <c r="H18" s="83"/>
      <c r="I18" s="83"/>
      <c r="J18" s="83"/>
      <c r="K18" s="83">
        <v>15735</v>
      </c>
      <c r="L18" s="83"/>
      <c r="M18" s="83"/>
      <c r="N18" s="83"/>
      <c r="O18" s="83">
        <v>3149</v>
      </c>
      <c r="P18" s="83"/>
      <c r="Q18" s="83"/>
      <c r="R18" s="83">
        <f>5179+69731</f>
        <v>74910</v>
      </c>
      <c r="S18" s="83"/>
      <c r="T18" s="83"/>
      <c r="U18" s="121"/>
      <c r="V18" s="83"/>
      <c r="W18" s="83"/>
      <c r="X18" s="83"/>
      <c r="Y18" s="83"/>
      <c r="Z18" s="83"/>
      <c r="AA18" s="83">
        <f t="shared" si="5"/>
        <v>0</v>
      </c>
      <c r="AB18" s="118"/>
      <c r="AC18" s="83"/>
      <c r="AF18" s="124">
        <f t="shared" si="9"/>
        <v>0</v>
      </c>
      <c r="AG18" s="124"/>
      <c r="AI18" s="124">
        <f>E18-U18-V18</f>
        <v>93794</v>
      </c>
    </row>
    <row r="19" spans="1:35" s="8" customFormat="1" ht="33" customHeight="1">
      <c r="A19" s="81"/>
      <c r="B19" s="59" t="s">
        <v>393</v>
      </c>
      <c r="C19" s="83">
        <f t="shared" si="7"/>
        <v>34272</v>
      </c>
      <c r="D19" s="83">
        <v>1979</v>
      </c>
      <c r="E19" s="83">
        <f t="shared" si="10"/>
        <v>32293</v>
      </c>
      <c r="F19" s="83"/>
      <c r="G19" s="83"/>
      <c r="H19" s="83"/>
      <c r="I19" s="83"/>
      <c r="J19" s="83"/>
      <c r="K19" s="83">
        <f>-343-310+4019</f>
        <v>3366</v>
      </c>
      <c r="L19" s="83"/>
      <c r="M19" s="83"/>
      <c r="N19" s="83"/>
      <c r="O19" s="83">
        <f>-1011-3703+9246</f>
        <v>4532</v>
      </c>
      <c r="P19" s="83"/>
      <c r="Q19" s="83"/>
      <c r="R19" s="83">
        <f>26558+142-1727-578</f>
        <v>24395</v>
      </c>
      <c r="S19" s="83"/>
      <c r="T19" s="83"/>
      <c r="U19" s="121"/>
      <c r="V19" s="83"/>
      <c r="W19" s="83">
        <f>-1727-1011</f>
        <v>-2738</v>
      </c>
      <c r="X19" s="83"/>
      <c r="Y19" s="83">
        <f>-310-3703</f>
        <v>-4013</v>
      </c>
      <c r="Z19" s="83"/>
      <c r="AA19" s="83">
        <f>W19+X19+Y19+Z19</f>
        <v>-6751</v>
      </c>
      <c r="AB19" s="118" t="s">
        <v>439</v>
      </c>
      <c r="AC19" s="83">
        <v>32293</v>
      </c>
      <c r="AF19" s="124">
        <f t="shared" si="9"/>
        <v>32293</v>
      </c>
      <c r="AG19" s="124">
        <f>E19-AF19</f>
        <v>0</v>
      </c>
      <c r="AI19" s="124"/>
    </row>
    <row r="20" spans="1:35" ht="35.25" customHeight="1">
      <c r="A20" s="32">
        <v>3</v>
      </c>
      <c r="B20" s="35" t="s">
        <v>321</v>
      </c>
      <c r="C20" s="83">
        <f>C21+C22</f>
        <v>553429.16</v>
      </c>
      <c r="D20" s="83">
        <f t="shared" ref="D20:T20" si="11">D21+D22</f>
        <v>4755</v>
      </c>
      <c r="E20" s="83">
        <f t="shared" si="11"/>
        <v>548674.16</v>
      </c>
      <c r="F20" s="83">
        <f t="shared" si="11"/>
        <v>0</v>
      </c>
      <c r="G20" s="83">
        <f t="shared" si="11"/>
        <v>0</v>
      </c>
      <c r="H20" s="83">
        <f t="shared" si="11"/>
        <v>0</v>
      </c>
      <c r="I20" s="83">
        <f t="shared" si="11"/>
        <v>0</v>
      </c>
      <c r="J20" s="83">
        <f t="shared" si="11"/>
        <v>0</v>
      </c>
      <c r="K20" s="83">
        <f t="shared" si="11"/>
        <v>0</v>
      </c>
      <c r="L20" s="83">
        <f t="shared" si="11"/>
        <v>0</v>
      </c>
      <c r="M20" s="83">
        <f t="shared" si="11"/>
        <v>0</v>
      </c>
      <c r="N20" s="83">
        <f>N21+N22</f>
        <v>56266</v>
      </c>
      <c r="O20" s="83">
        <f t="shared" si="11"/>
        <v>316291.16000000003</v>
      </c>
      <c r="P20" s="83">
        <f t="shared" si="11"/>
        <v>0</v>
      </c>
      <c r="Q20" s="83">
        <f t="shared" si="11"/>
        <v>51311</v>
      </c>
      <c r="R20" s="83">
        <f>R21+R22</f>
        <v>176117</v>
      </c>
      <c r="S20" s="83">
        <f t="shared" si="11"/>
        <v>0</v>
      </c>
      <c r="T20" s="83">
        <f t="shared" si="11"/>
        <v>0</v>
      </c>
      <c r="U20" s="121"/>
      <c r="V20" s="83"/>
      <c r="W20" s="83"/>
      <c r="X20" s="83"/>
      <c r="Y20" s="83"/>
      <c r="Z20" s="83"/>
      <c r="AA20" s="83">
        <f t="shared" si="5"/>
        <v>0</v>
      </c>
      <c r="AC20" s="100"/>
      <c r="AF20" s="124">
        <f t="shared" si="9"/>
        <v>0</v>
      </c>
      <c r="AG20" s="124"/>
      <c r="AI20" s="124"/>
    </row>
    <row r="21" spans="1:35" s="8" customFormat="1" ht="24" customHeight="1">
      <c r="A21" s="81"/>
      <c r="B21" s="59" t="s">
        <v>392</v>
      </c>
      <c r="C21" s="83">
        <f t="shared" si="7"/>
        <v>368287</v>
      </c>
      <c r="D21" s="83">
        <v>1916</v>
      </c>
      <c r="E21" s="83">
        <f>F21+G21+H21+I21+J21+K21+L21+M21+N21+O21+R21+S21+T21</f>
        <v>366371</v>
      </c>
      <c r="F21" s="83"/>
      <c r="G21" s="83"/>
      <c r="H21" s="83"/>
      <c r="I21" s="83"/>
      <c r="J21" s="83"/>
      <c r="K21" s="83"/>
      <c r="L21" s="83"/>
      <c r="M21" s="83"/>
      <c r="N21" s="83">
        <v>40000</v>
      </c>
      <c r="O21" s="83">
        <v>235525</v>
      </c>
      <c r="P21" s="83"/>
      <c r="Q21" s="83"/>
      <c r="R21" s="83">
        <f>-1214+92060</f>
        <v>90846</v>
      </c>
      <c r="S21" s="83"/>
      <c r="T21" s="83"/>
      <c r="U21" s="121">
        <v>-1214</v>
      </c>
      <c r="V21" s="83"/>
      <c r="W21" s="83"/>
      <c r="X21" s="83"/>
      <c r="Y21" s="83"/>
      <c r="Z21" s="83"/>
      <c r="AA21" s="83">
        <f t="shared" si="5"/>
        <v>0</v>
      </c>
      <c r="AB21" s="118"/>
      <c r="AC21" s="83"/>
      <c r="AF21" s="124">
        <f t="shared" si="9"/>
        <v>0</v>
      </c>
      <c r="AG21" s="124"/>
      <c r="AI21" s="124">
        <f>E21-U21-V21</f>
        <v>367585</v>
      </c>
    </row>
    <row r="22" spans="1:35" s="8" customFormat="1" ht="24" customHeight="1">
      <c r="A22" s="81"/>
      <c r="B22" s="59" t="s">
        <v>393</v>
      </c>
      <c r="C22" s="83">
        <f t="shared" si="7"/>
        <v>185142.16</v>
      </c>
      <c r="D22" s="83">
        <v>2839</v>
      </c>
      <c r="E22" s="83">
        <f t="shared" si="10"/>
        <v>182303.16</v>
      </c>
      <c r="F22" s="83"/>
      <c r="G22" s="83"/>
      <c r="H22" s="83"/>
      <c r="I22" s="83"/>
      <c r="J22" s="83"/>
      <c r="K22" s="83"/>
      <c r="L22" s="83"/>
      <c r="M22" s="83"/>
      <c r="N22" s="125">
        <f>14404+1862</f>
        <v>16266</v>
      </c>
      <c r="O22" s="83">
        <f>213.16+80553</f>
        <v>80766.16</v>
      </c>
      <c r="P22" s="83"/>
      <c r="Q22" s="83">
        <v>51311</v>
      </c>
      <c r="R22" s="83">
        <f>-1341+79790-1957+8779</f>
        <v>85271</v>
      </c>
      <c r="S22" s="83"/>
      <c r="T22" s="83"/>
      <c r="U22" s="121">
        <v>-1341</v>
      </c>
      <c r="V22" s="83"/>
      <c r="W22" s="83">
        <f>-593-1364</f>
        <v>-1957</v>
      </c>
      <c r="X22" s="83">
        <v>8779</v>
      </c>
      <c r="Y22" s="83"/>
      <c r="Z22" s="83"/>
      <c r="AA22" s="83">
        <f t="shared" si="5"/>
        <v>6822</v>
      </c>
      <c r="AB22" s="118"/>
      <c r="AC22" s="100">
        <v>167686</v>
      </c>
      <c r="AD22" s="8">
        <v>213.16</v>
      </c>
      <c r="AF22" s="124">
        <f t="shared" si="9"/>
        <v>167899.16</v>
      </c>
      <c r="AG22" s="124">
        <f>E22-AF22</f>
        <v>14404</v>
      </c>
      <c r="AI22" s="124"/>
    </row>
    <row r="23" spans="1:35" ht="19.5" customHeight="1">
      <c r="A23" s="32">
        <v>4</v>
      </c>
      <c r="B23" s="35" t="s">
        <v>322</v>
      </c>
      <c r="C23" s="83">
        <f>C24+C25</f>
        <v>37853</v>
      </c>
      <c r="D23" s="83">
        <f t="shared" ref="D23:T23" si="12">D24+D25</f>
        <v>706</v>
      </c>
      <c r="E23" s="83">
        <f t="shared" si="12"/>
        <v>37147</v>
      </c>
      <c r="F23" s="83">
        <f t="shared" si="12"/>
        <v>162</v>
      </c>
      <c r="G23" s="83">
        <f t="shared" si="12"/>
        <v>0</v>
      </c>
      <c r="H23" s="83">
        <f t="shared" si="12"/>
        <v>0</v>
      </c>
      <c r="I23" s="83">
        <f t="shared" si="12"/>
        <v>0</v>
      </c>
      <c r="J23" s="83">
        <f t="shared" si="12"/>
        <v>0</v>
      </c>
      <c r="K23" s="83">
        <f t="shared" si="12"/>
        <v>0</v>
      </c>
      <c r="L23" s="83">
        <f t="shared" si="12"/>
        <v>0</v>
      </c>
      <c r="M23" s="83">
        <f t="shared" si="12"/>
        <v>0</v>
      </c>
      <c r="N23" s="83">
        <f t="shared" si="12"/>
        <v>0</v>
      </c>
      <c r="O23" s="83">
        <f t="shared" si="12"/>
        <v>12902</v>
      </c>
      <c r="P23" s="83">
        <f t="shared" si="12"/>
        <v>0</v>
      </c>
      <c r="Q23" s="83">
        <f t="shared" si="12"/>
        <v>0</v>
      </c>
      <c r="R23" s="83">
        <f t="shared" si="12"/>
        <v>17071</v>
      </c>
      <c r="S23" s="83">
        <f t="shared" si="12"/>
        <v>0</v>
      </c>
      <c r="T23" s="83">
        <f t="shared" si="12"/>
        <v>7012</v>
      </c>
      <c r="U23" s="121"/>
      <c r="V23" s="83"/>
      <c r="W23" s="83"/>
      <c r="X23" s="83"/>
      <c r="Y23" s="83"/>
      <c r="Z23" s="83"/>
      <c r="AA23" s="83">
        <f t="shared" si="5"/>
        <v>0</v>
      </c>
      <c r="AC23" s="83"/>
      <c r="AF23" s="124">
        <f t="shared" si="9"/>
        <v>0</v>
      </c>
      <c r="AG23" s="124"/>
      <c r="AI23" s="124"/>
    </row>
    <row r="24" spans="1:35" s="8" customFormat="1" ht="24" customHeight="1">
      <c r="A24" s="81"/>
      <c r="B24" s="59" t="s">
        <v>392</v>
      </c>
      <c r="C24" s="83">
        <f t="shared" si="7"/>
        <v>23247</v>
      </c>
      <c r="D24" s="83">
        <v>220</v>
      </c>
      <c r="E24" s="83">
        <f t="shared" si="10"/>
        <v>23027</v>
      </c>
      <c r="F24" s="83">
        <v>162</v>
      </c>
      <c r="G24" s="83"/>
      <c r="H24" s="83"/>
      <c r="I24" s="83"/>
      <c r="J24" s="83"/>
      <c r="K24" s="83"/>
      <c r="L24" s="83"/>
      <c r="M24" s="83"/>
      <c r="N24" s="83"/>
      <c r="O24" s="83">
        <v>12889</v>
      </c>
      <c r="P24" s="83"/>
      <c r="Q24" s="83"/>
      <c r="R24" s="83">
        <v>9976</v>
      </c>
      <c r="S24" s="83"/>
      <c r="T24" s="83"/>
      <c r="U24" s="121"/>
      <c r="V24" s="83"/>
      <c r="W24" s="83"/>
      <c r="X24" s="83"/>
      <c r="Y24" s="83"/>
      <c r="Z24" s="83"/>
      <c r="AA24" s="83">
        <f t="shared" si="5"/>
        <v>0</v>
      </c>
      <c r="AB24" s="118"/>
      <c r="AC24" s="83"/>
      <c r="AF24" s="124">
        <f t="shared" si="9"/>
        <v>0</v>
      </c>
      <c r="AG24" s="124"/>
      <c r="AI24" s="124">
        <f>E24-U24-V24</f>
        <v>23027</v>
      </c>
    </row>
    <row r="25" spans="1:35" s="8" customFormat="1" ht="24" customHeight="1">
      <c r="A25" s="81"/>
      <c r="B25" s="59" t="s">
        <v>393</v>
      </c>
      <c r="C25" s="83">
        <f t="shared" si="7"/>
        <v>14606</v>
      </c>
      <c r="D25" s="83">
        <v>486</v>
      </c>
      <c r="E25" s="83">
        <f t="shared" si="10"/>
        <v>14120</v>
      </c>
      <c r="F25" s="83"/>
      <c r="G25" s="83"/>
      <c r="H25" s="83"/>
      <c r="I25" s="83"/>
      <c r="J25" s="83"/>
      <c r="K25" s="83"/>
      <c r="L25" s="83"/>
      <c r="M25" s="83"/>
      <c r="N25" s="83"/>
      <c r="O25" s="83">
        <v>13</v>
      </c>
      <c r="P25" s="83"/>
      <c r="Q25" s="83"/>
      <c r="R25" s="83">
        <f>-171+7856-590</f>
        <v>7095</v>
      </c>
      <c r="S25" s="83"/>
      <c r="T25" s="83">
        <v>7012</v>
      </c>
      <c r="U25" s="121">
        <v>-171</v>
      </c>
      <c r="V25" s="83"/>
      <c r="W25" s="83">
        <f>-394-196</f>
        <v>-590</v>
      </c>
      <c r="X25" s="83"/>
      <c r="Y25" s="83"/>
      <c r="Z25" s="83"/>
      <c r="AA25" s="83">
        <f t="shared" si="5"/>
        <v>-590</v>
      </c>
      <c r="AB25" s="118"/>
      <c r="AC25" s="83">
        <v>14107</v>
      </c>
      <c r="AD25" s="8">
        <v>13</v>
      </c>
      <c r="AF25" s="124">
        <f t="shared" si="9"/>
        <v>14120</v>
      </c>
      <c r="AG25" s="124">
        <f>E25-AF25</f>
        <v>0</v>
      </c>
      <c r="AI25" s="124"/>
    </row>
    <row r="26" spans="1:35" ht="19.5" customHeight="1">
      <c r="A26" s="32">
        <v>5</v>
      </c>
      <c r="B26" s="35" t="s">
        <v>323</v>
      </c>
      <c r="C26" s="83">
        <f>C27+C28</f>
        <v>56390</v>
      </c>
      <c r="D26" s="83">
        <f t="shared" ref="D26:T26" si="13">D27+D28</f>
        <v>378</v>
      </c>
      <c r="E26" s="83">
        <f t="shared" si="13"/>
        <v>56012</v>
      </c>
      <c r="F26" s="83">
        <f t="shared" si="13"/>
        <v>0</v>
      </c>
      <c r="G26" s="83">
        <f t="shared" si="13"/>
        <v>0</v>
      </c>
      <c r="H26" s="83">
        <f t="shared" si="13"/>
        <v>0</v>
      </c>
      <c r="I26" s="83">
        <f t="shared" si="13"/>
        <v>0</v>
      </c>
      <c r="J26" s="83">
        <f t="shared" si="13"/>
        <v>0</v>
      </c>
      <c r="K26" s="83">
        <f t="shared" si="13"/>
        <v>0</v>
      </c>
      <c r="L26" s="83">
        <f t="shared" si="13"/>
        <v>0</v>
      </c>
      <c r="M26" s="83">
        <f t="shared" si="13"/>
        <v>0</v>
      </c>
      <c r="N26" s="83">
        <f t="shared" si="13"/>
        <v>0</v>
      </c>
      <c r="O26" s="83">
        <f t="shared" si="13"/>
        <v>17961</v>
      </c>
      <c r="P26" s="83">
        <f t="shared" si="13"/>
        <v>0</v>
      </c>
      <c r="Q26" s="83">
        <f t="shared" si="13"/>
        <v>0</v>
      </c>
      <c r="R26" s="83">
        <f t="shared" si="13"/>
        <v>37911</v>
      </c>
      <c r="S26" s="83">
        <f t="shared" si="13"/>
        <v>0</v>
      </c>
      <c r="T26" s="83">
        <f t="shared" si="13"/>
        <v>140</v>
      </c>
      <c r="U26" s="121"/>
      <c r="V26" s="83"/>
      <c r="W26" s="83"/>
      <c r="X26" s="83"/>
      <c r="Y26" s="83"/>
      <c r="Z26" s="83"/>
      <c r="AA26" s="83">
        <f t="shared" si="5"/>
        <v>0</v>
      </c>
      <c r="AC26" s="83"/>
      <c r="AF26" s="124">
        <f t="shared" si="9"/>
        <v>0</v>
      </c>
      <c r="AG26" s="124"/>
      <c r="AI26" s="124"/>
    </row>
    <row r="27" spans="1:35" s="8" customFormat="1" ht="24" customHeight="1">
      <c r="A27" s="81"/>
      <c r="B27" s="59" t="s">
        <v>392</v>
      </c>
      <c r="C27" s="83">
        <f t="shared" si="7"/>
        <v>46370</v>
      </c>
      <c r="D27" s="83">
        <v>273</v>
      </c>
      <c r="E27" s="83">
        <f t="shared" si="10"/>
        <v>46097</v>
      </c>
      <c r="F27" s="83"/>
      <c r="G27" s="83"/>
      <c r="H27" s="83"/>
      <c r="I27" s="83"/>
      <c r="J27" s="83"/>
      <c r="K27" s="83"/>
      <c r="L27" s="83"/>
      <c r="M27" s="83"/>
      <c r="N27" s="83"/>
      <c r="O27" s="83">
        <v>16497</v>
      </c>
      <c r="P27" s="83"/>
      <c r="Q27" s="83"/>
      <c r="R27" s="126">
        <f>30612-1012</f>
        <v>29600</v>
      </c>
      <c r="S27" s="83"/>
      <c r="T27" s="83"/>
      <c r="U27" s="121">
        <v>-1012</v>
      </c>
      <c r="V27" s="83"/>
      <c r="W27" s="83"/>
      <c r="X27" s="83"/>
      <c r="Y27" s="83"/>
      <c r="Z27" s="83"/>
      <c r="AA27" s="83">
        <f t="shared" si="5"/>
        <v>0</v>
      </c>
      <c r="AB27" s="118"/>
      <c r="AC27" s="83"/>
      <c r="AF27" s="124">
        <f t="shared" si="9"/>
        <v>0</v>
      </c>
      <c r="AG27" s="124"/>
      <c r="AI27" s="124">
        <f>E27-U27-V27</f>
        <v>47109</v>
      </c>
    </row>
    <row r="28" spans="1:35" s="8" customFormat="1" ht="35.25" customHeight="1">
      <c r="A28" s="81"/>
      <c r="B28" s="59" t="s">
        <v>393</v>
      </c>
      <c r="C28" s="83">
        <f t="shared" si="7"/>
        <v>10020</v>
      </c>
      <c r="D28" s="83">
        <v>105</v>
      </c>
      <c r="E28" s="83">
        <f t="shared" si="10"/>
        <v>9915</v>
      </c>
      <c r="F28" s="83"/>
      <c r="G28" s="83"/>
      <c r="H28" s="83"/>
      <c r="I28" s="83"/>
      <c r="J28" s="83"/>
      <c r="K28" s="83"/>
      <c r="L28" s="83"/>
      <c r="M28" s="83"/>
      <c r="N28" s="83"/>
      <c r="O28" s="83">
        <f>1463+1</f>
        <v>1464</v>
      </c>
      <c r="P28" s="83"/>
      <c r="Q28" s="83"/>
      <c r="R28" s="83">
        <f>-530+9264-423</f>
        <v>8311</v>
      </c>
      <c r="S28" s="83"/>
      <c r="T28" s="83">
        <v>140</v>
      </c>
      <c r="U28" s="121">
        <v>-530</v>
      </c>
      <c r="V28" s="83"/>
      <c r="W28" s="83">
        <f>-423</f>
        <v>-423</v>
      </c>
      <c r="X28" s="83"/>
      <c r="Y28" s="83">
        <v>1463</v>
      </c>
      <c r="Z28" s="83"/>
      <c r="AA28" s="83">
        <f t="shared" si="5"/>
        <v>1040</v>
      </c>
      <c r="AB28" s="118" t="s">
        <v>440</v>
      </c>
      <c r="AC28" s="83">
        <v>9914</v>
      </c>
      <c r="AD28" s="8">
        <v>1</v>
      </c>
      <c r="AF28" s="124">
        <f t="shared" si="9"/>
        <v>9915</v>
      </c>
      <c r="AG28" s="124">
        <f>E28-AF28</f>
        <v>0</v>
      </c>
      <c r="AI28" s="124"/>
    </row>
    <row r="29" spans="1:35" ht="19.5" customHeight="1">
      <c r="A29" s="32">
        <v>6</v>
      </c>
      <c r="B29" s="35" t="s">
        <v>324</v>
      </c>
      <c r="C29" s="83">
        <f>C30+C31</f>
        <v>135176</v>
      </c>
      <c r="D29" s="83">
        <f t="shared" ref="D29:T29" si="14">D30+D31</f>
        <v>707</v>
      </c>
      <c r="E29" s="83">
        <f t="shared" si="14"/>
        <v>134469</v>
      </c>
      <c r="F29" s="83">
        <f t="shared" si="14"/>
        <v>1170</v>
      </c>
      <c r="G29" s="83">
        <f t="shared" si="14"/>
        <v>62839</v>
      </c>
      <c r="H29" s="83">
        <f t="shared" si="14"/>
        <v>0</v>
      </c>
      <c r="I29" s="83">
        <f t="shared" si="14"/>
        <v>0</v>
      </c>
      <c r="J29" s="83">
        <f t="shared" si="14"/>
        <v>0</v>
      </c>
      <c r="K29" s="83">
        <f t="shared" si="14"/>
        <v>41300</v>
      </c>
      <c r="L29" s="83">
        <f t="shared" si="14"/>
        <v>0</v>
      </c>
      <c r="M29" s="83">
        <f t="shared" si="14"/>
        <v>0</v>
      </c>
      <c r="N29" s="83">
        <f t="shared" si="14"/>
        <v>0</v>
      </c>
      <c r="O29" s="83">
        <f t="shared" si="14"/>
        <v>3883</v>
      </c>
      <c r="P29" s="83">
        <f t="shared" si="14"/>
        <v>0</v>
      </c>
      <c r="Q29" s="83">
        <f t="shared" si="14"/>
        <v>0</v>
      </c>
      <c r="R29" s="83">
        <f t="shared" si="14"/>
        <v>25277</v>
      </c>
      <c r="S29" s="83">
        <f t="shared" si="14"/>
        <v>0</v>
      </c>
      <c r="T29" s="83">
        <f t="shared" si="14"/>
        <v>0</v>
      </c>
      <c r="U29" s="121"/>
      <c r="V29" s="83"/>
      <c r="W29" s="83"/>
      <c r="X29" s="83"/>
      <c r="Y29" s="83"/>
      <c r="Z29" s="83"/>
      <c r="AA29" s="83">
        <f>W29+X29+Y29+Z29</f>
        <v>0</v>
      </c>
      <c r="AC29" s="83"/>
      <c r="AF29" s="124">
        <f t="shared" si="9"/>
        <v>0</v>
      </c>
      <c r="AG29" s="124"/>
      <c r="AI29" s="124"/>
    </row>
    <row r="30" spans="1:35" s="8" customFormat="1" ht="31.5" customHeight="1">
      <c r="A30" s="81"/>
      <c r="B30" s="59" t="s">
        <v>392</v>
      </c>
      <c r="C30" s="83">
        <f>D30+E30</f>
        <v>94993</v>
      </c>
      <c r="D30" s="83">
        <v>308</v>
      </c>
      <c r="E30" s="83">
        <f t="shared" si="10"/>
        <v>94685</v>
      </c>
      <c r="F30" s="83">
        <v>1170</v>
      </c>
      <c r="G30" s="83">
        <v>45371</v>
      </c>
      <c r="H30" s="83"/>
      <c r="I30" s="83"/>
      <c r="J30" s="83"/>
      <c r="K30" s="83">
        <f>-15595+49501</f>
        <v>33906</v>
      </c>
      <c r="L30" s="83"/>
      <c r="M30" s="83"/>
      <c r="N30" s="83"/>
      <c r="O30" s="83"/>
      <c r="P30" s="83"/>
      <c r="Q30" s="83"/>
      <c r="R30" s="83">
        <f>-709+14947</f>
        <v>14238</v>
      </c>
      <c r="S30" s="83"/>
      <c r="T30" s="83"/>
      <c r="U30" s="121">
        <v>-709</v>
      </c>
      <c r="V30" s="83">
        <v>-15595</v>
      </c>
      <c r="W30" s="83"/>
      <c r="X30" s="83"/>
      <c r="Y30" s="83"/>
      <c r="Z30" s="83"/>
      <c r="AA30" s="83">
        <f t="shared" si="5"/>
        <v>0</v>
      </c>
      <c r="AB30" s="118" t="s">
        <v>441</v>
      </c>
      <c r="AC30" s="83"/>
      <c r="AF30" s="124">
        <f t="shared" si="9"/>
        <v>0</v>
      </c>
      <c r="AG30" s="124"/>
      <c r="AI30" s="124">
        <f>E30-U30-V30</f>
        <v>110989</v>
      </c>
    </row>
    <row r="31" spans="1:35" s="8" customFormat="1" ht="24" customHeight="1">
      <c r="A31" s="81"/>
      <c r="B31" s="59" t="s">
        <v>393</v>
      </c>
      <c r="C31" s="83">
        <f>D31+E31</f>
        <v>40183</v>
      </c>
      <c r="D31" s="83">
        <v>399</v>
      </c>
      <c r="E31" s="83">
        <f t="shared" si="10"/>
        <v>39784</v>
      </c>
      <c r="F31" s="83"/>
      <c r="G31" s="83">
        <f>-251+17719</f>
        <v>17468</v>
      </c>
      <c r="H31" s="83"/>
      <c r="I31" s="83"/>
      <c r="J31" s="83"/>
      <c r="K31" s="83">
        <f>1+7538-145</f>
        <v>7394</v>
      </c>
      <c r="L31" s="83"/>
      <c r="M31" s="83"/>
      <c r="N31" s="83"/>
      <c r="O31" s="83">
        <v>3883</v>
      </c>
      <c r="P31" s="83"/>
      <c r="Q31" s="83"/>
      <c r="R31" s="83">
        <f>-445+11803-523+204</f>
        <v>11039</v>
      </c>
      <c r="S31" s="83"/>
      <c r="T31" s="83"/>
      <c r="U31" s="121">
        <v>-445</v>
      </c>
      <c r="V31" s="83"/>
      <c r="W31" s="83">
        <f>-251-145-523</f>
        <v>-919</v>
      </c>
      <c r="X31" s="83"/>
      <c r="Y31" s="83"/>
      <c r="Z31" s="83">
        <v>204</v>
      </c>
      <c r="AA31" s="83">
        <f t="shared" si="5"/>
        <v>-715</v>
      </c>
      <c r="AB31" s="118"/>
      <c r="AC31" s="83">
        <v>39783</v>
      </c>
      <c r="AD31" s="8">
        <v>1</v>
      </c>
      <c r="AF31" s="124">
        <f t="shared" si="9"/>
        <v>39784</v>
      </c>
      <c r="AG31" s="124">
        <f>E31-AF31</f>
        <v>0</v>
      </c>
      <c r="AI31" s="124"/>
    </row>
    <row r="32" spans="1:35" ht="19.5" customHeight="1">
      <c r="A32" s="32">
        <v>7</v>
      </c>
      <c r="B32" s="35" t="s">
        <v>325</v>
      </c>
      <c r="C32" s="83">
        <f>C33+C34</f>
        <v>61207</v>
      </c>
      <c r="D32" s="83">
        <f t="shared" ref="D32:T32" si="15">D33+D34</f>
        <v>1223</v>
      </c>
      <c r="E32" s="83">
        <f t="shared" si="15"/>
        <v>59984</v>
      </c>
      <c r="F32" s="83">
        <f t="shared" si="15"/>
        <v>0</v>
      </c>
      <c r="G32" s="83">
        <f t="shared" si="15"/>
        <v>0</v>
      </c>
      <c r="H32" s="83">
        <f t="shared" si="15"/>
        <v>0</v>
      </c>
      <c r="I32" s="83">
        <f t="shared" si="15"/>
        <v>0</v>
      </c>
      <c r="J32" s="83">
        <f t="shared" si="15"/>
        <v>0</v>
      </c>
      <c r="K32" s="83">
        <f t="shared" si="15"/>
        <v>0</v>
      </c>
      <c r="L32" s="83">
        <f t="shared" si="15"/>
        <v>0</v>
      </c>
      <c r="M32" s="83">
        <f t="shared" si="15"/>
        <v>0</v>
      </c>
      <c r="N32" s="83">
        <f t="shared" si="15"/>
        <v>0</v>
      </c>
      <c r="O32" s="83">
        <f t="shared" si="15"/>
        <v>16016</v>
      </c>
      <c r="P32" s="83">
        <f t="shared" si="15"/>
        <v>0</v>
      </c>
      <c r="Q32" s="83">
        <f t="shared" si="15"/>
        <v>0</v>
      </c>
      <c r="R32" s="83">
        <f t="shared" si="15"/>
        <v>43968</v>
      </c>
      <c r="S32" s="83">
        <f t="shared" si="15"/>
        <v>0</v>
      </c>
      <c r="T32" s="83">
        <f t="shared" si="15"/>
        <v>0</v>
      </c>
      <c r="U32" s="121"/>
      <c r="V32" s="83"/>
      <c r="W32" s="83"/>
      <c r="X32" s="83"/>
      <c r="Y32" s="83"/>
      <c r="Z32" s="83"/>
      <c r="AA32" s="83">
        <f t="shared" si="5"/>
        <v>0</v>
      </c>
      <c r="AC32" s="83"/>
      <c r="AF32" s="124">
        <f t="shared" si="9"/>
        <v>0</v>
      </c>
      <c r="AG32" s="124"/>
      <c r="AI32" s="124"/>
    </row>
    <row r="33" spans="1:35" s="8" customFormat="1" ht="24" customHeight="1">
      <c r="A33" s="81"/>
      <c r="B33" s="59" t="s">
        <v>392</v>
      </c>
      <c r="C33" s="83">
        <f t="shared" si="7"/>
        <v>36863</v>
      </c>
      <c r="D33" s="83">
        <v>414</v>
      </c>
      <c r="E33" s="83">
        <f>F33+G33+H33+I33+J33+K33+L33+M33+N33+O33+R33+S33+T33</f>
        <v>36449</v>
      </c>
      <c r="F33" s="83"/>
      <c r="G33" s="83"/>
      <c r="H33" s="83"/>
      <c r="I33" s="83"/>
      <c r="J33" s="83"/>
      <c r="K33" s="83"/>
      <c r="L33" s="83"/>
      <c r="M33" s="83"/>
      <c r="N33" s="83"/>
      <c r="O33" s="83">
        <f>-338+5897</f>
        <v>5559</v>
      </c>
      <c r="P33" s="83"/>
      <c r="Q33" s="83"/>
      <c r="R33" s="83">
        <f>338-1121+31673</f>
        <v>30890</v>
      </c>
      <c r="S33" s="83"/>
      <c r="T33" s="83"/>
      <c r="U33" s="121">
        <v>-1121</v>
      </c>
      <c r="V33" s="83"/>
      <c r="W33" s="83"/>
      <c r="X33" s="83"/>
      <c r="Y33" s="83"/>
      <c r="Z33" s="83"/>
      <c r="AA33" s="83">
        <f t="shared" si="5"/>
        <v>0</v>
      </c>
      <c r="AB33" s="118"/>
      <c r="AC33" s="83"/>
      <c r="AF33" s="124">
        <f t="shared" si="9"/>
        <v>0</v>
      </c>
      <c r="AG33" s="124"/>
      <c r="AI33" s="124">
        <f>E33-U33-V33</f>
        <v>37570</v>
      </c>
    </row>
    <row r="34" spans="1:35" s="8" customFormat="1" ht="24" customHeight="1">
      <c r="A34" s="81"/>
      <c r="B34" s="59" t="s">
        <v>393</v>
      </c>
      <c r="C34" s="83">
        <f t="shared" si="7"/>
        <v>24344</v>
      </c>
      <c r="D34" s="83">
        <v>809</v>
      </c>
      <c r="E34" s="83">
        <f t="shared" si="10"/>
        <v>23535</v>
      </c>
      <c r="F34" s="83"/>
      <c r="G34" s="83"/>
      <c r="H34" s="83"/>
      <c r="I34" s="83"/>
      <c r="J34" s="83"/>
      <c r="K34" s="83"/>
      <c r="L34" s="83"/>
      <c r="M34" s="83"/>
      <c r="N34" s="83"/>
      <c r="O34" s="83">
        <f>-990+9371+2076</f>
        <v>10457</v>
      </c>
      <c r="P34" s="83"/>
      <c r="Q34" s="83"/>
      <c r="R34" s="83">
        <f>-588+16207-2351-190</f>
        <v>13078</v>
      </c>
      <c r="S34" s="83"/>
      <c r="T34" s="83"/>
      <c r="U34" s="121">
        <v>-588</v>
      </c>
      <c r="V34" s="83"/>
      <c r="W34" s="83">
        <v>-2351</v>
      </c>
      <c r="X34" s="83"/>
      <c r="Y34" s="83">
        <v>2076</v>
      </c>
      <c r="Z34" s="83">
        <v>-190</v>
      </c>
      <c r="AA34" s="83">
        <f t="shared" si="5"/>
        <v>-465</v>
      </c>
      <c r="AB34" s="118"/>
      <c r="AC34" s="83">
        <v>24525</v>
      </c>
      <c r="AE34" s="8">
        <v>990</v>
      </c>
      <c r="AF34" s="124">
        <f t="shared" si="9"/>
        <v>23535</v>
      </c>
      <c r="AG34" s="124">
        <f>E34-AF34</f>
        <v>0</v>
      </c>
      <c r="AI34" s="124"/>
    </row>
    <row r="35" spans="1:35" ht="19.5" customHeight="1">
      <c r="A35" s="32">
        <v>8</v>
      </c>
      <c r="B35" s="35" t="s">
        <v>326</v>
      </c>
      <c r="C35" s="83">
        <f>C36+C37</f>
        <v>157848</v>
      </c>
      <c r="D35" s="83">
        <f>D36+D37</f>
        <v>2381</v>
      </c>
      <c r="E35" s="83">
        <f t="shared" ref="E35:T35" si="16">E36+E37</f>
        <v>155467</v>
      </c>
      <c r="F35" s="83">
        <f t="shared" si="16"/>
        <v>60</v>
      </c>
      <c r="G35" s="83">
        <f t="shared" si="16"/>
        <v>0</v>
      </c>
      <c r="H35" s="83">
        <f t="shared" si="16"/>
        <v>0</v>
      </c>
      <c r="I35" s="83">
        <f t="shared" si="16"/>
        <v>2885</v>
      </c>
      <c r="J35" s="83">
        <f t="shared" si="16"/>
        <v>0</v>
      </c>
      <c r="K35" s="83">
        <f t="shared" si="16"/>
        <v>0</v>
      </c>
      <c r="L35" s="83">
        <f t="shared" si="16"/>
        <v>0</v>
      </c>
      <c r="M35" s="83">
        <f t="shared" si="16"/>
        <v>0</v>
      </c>
      <c r="N35" s="83">
        <f t="shared" si="16"/>
        <v>0</v>
      </c>
      <c r="O35" s="83">
        <f t="shared" si="16"/>
        <v>112058</v>
      </c>
      <c r="P35" s="83">
        <f t="shared" si="16"/>
        <v>28000</v>
      </c>
      <c r="Q35" s="83">
        <f t="shared" si="16"/>
        <v>0</v>
      </c>
      <c r="R35" s="83">
        <f t="shared" si="16"/>
        <v>40464</v>
      </c>
      <c r="S35" s="83">
        <f t="shared" si="16"/>
        <v>0</v>
      </c>
      <c r="T35" s="83">
        <f t="shared" si="16"/>
        <v>0</v>
      </c>
      <c r="U35" s="121"/>
      <c r="V35" s="83"/>
      <c r="W35" s="83"/>
      <c r="X35" s="83"/>
      <c r="Y35" s="83"/>
      <c r="Z35" s="83"/>
      <c r="AA35" s="83">
        <f t="shared" si="5"/>
        <v>0</v>
      </c>
      <c r="AC35" s="83"/>
      <c r="AF35" s="124">
        <f t="shared" si="9"/>
        <v>0</v>
      </c>
      <c r="AG35" s="124"/>
      <c r="AI35" s="124"/>
    </row>
    <row r="36" spans="1:35" s="8" customFormat="1" ht="24" customHeight="1">
      <c r="A36" s="81"/>
      <c r="B36" s="59" t="s">
        <v>392</v>
      </c>
      <c r="C36" s="83">
        <f t="shared" si="7"/>
        <v>104105</v>
      </c>
      <c r="D36" s="83">
        <f>8+393</f>
        <v>401</v>
      </c>
      <c r="E36" s="83">
        <f t="shared" si="10"/>
        <v>103704</v>
      </c>
      <c r="F36" s="83">
        <v>60</v>
      </c>
      <c r="G36" s="83"/>
      <c r="H36" s="83"/>
      <c r="I36" s="83"/>
      <c r="J36" s="83"/>
      <c r="K36" s="83"/>
      <c r="L36" s="83"/>
      <c r="M36" s="83"/>
      <c r="N36" s="83"/>
      <c r="O36" s="83">
        <f>58661+20000</f>
        <v>78661</v>
      </c>
      <c r="P36" s="83"/>
      <c r="Q36" s="83"/>
      <c r="R36" s="83">
        <f>-1393+26376</f>
        <v>24983</v>
      </c>
      <c r="S36" s="83"/>
      <c r="T36" s="83"/>
      <c r="U36" s="121">
        <v>-1393</v>
      </c>
      <c r="V36" s="83"/>
      <c r="W36" s="83"/>
      <c r="X36" s="83"/>
      <c r="Y36" s="83"/>
      <c r="Z36" s="83"/>
      <c r="AA36" s="83">
        <f t="shared" si="5"/>
        <v>0</v>
      </c>
      <c r="AB36" s="118"/>
      <c r="AC36" s="83"/>
      <c r="AF36" s="124">
        <f t="shared" si="9"/>
        <v>0</v>
      </c>
      <c r="AG36" s="124"/>
      <c r="AI36" s="124">
        <f>E36-U36-V36</f>
        <v>105097</v>
      </c>
    </row>
    <row r="37" spans="1:35" s="8" customFormat="1" ht="24" customHeight="1">
      <c r="A37" s="81"/>
      <c r="B37" s="59" t="s">
        <v>393</v>
      </c>
      <c r="C37" s="83">
        <f t="shared" si="7"/>
        <v>53743</v>
      </c>
      <c r="D37" s="83">
        <f>142+1838</f>
        <v>1980</v>
      </c>
      <c r="E37" s="83">
        <f>F37+G37+H37+I37+J37+K37+L37+M37+N37+O37+R37+S37+T37</f>
        <v>51763</v>
      </c>
      <c r="F37" s="83"/>
      <c r="G37" s="83"/>
      <c r="H37" s="83"/>
      <c r="I37" s="83">
        <f>1993+1009-117</f>
        <v>2885</v>
      </c>
      <c r="J37" s="83"/>
      <c r="K37" s="83"/>
      <c r="L37" s="83"/>
      <c r="M37" s="83"/>
      <c r="N37" s="83"/>
      <c r="O37" s="125">
        <f>-1170-39233+68343+5457</f>
        <v>33397</v>
      </c>
      <c r="P37" s="83">
        <f>-39233+67233</f>
        <v>28000</v>
      </c>
      <c r="Q37" s="83"/>
      <c r="R37" s="83">
        <f>-2162+19109-1656+190</f>
        <v>15481</v>
      </c>
      <c r="S37" s="83"/>
      <c r="T37" s="83"/>
      <c r="U37" s="121">
        <v>-2162</v>
      </c>
      <c r="V37" s="83"/>
      <c r="W37" s="83">
        <f>-1656-117</f>
        <v>-1773</v>
      </c>
      <c r="X37" s="83"/>
      <c r="Y37" s="83"/>
      <c r="Z37" s="83">
        <v>190</v>
      </c>
      <c r="AA37" s="83">
        <f t="shared" si="5"/>
        <v>-1583</v>
      </c>
      <c r="AB37" s="118"/>
      <c r="AC37" s="83">
        <v>86709</v>
      </c>
      <c r="AE37" s="8">
        <f>1170+39233</f>
        <v>40403</v>
      </c>
      <c r="AF37" s="124">
        <f t="shared" si="9"/>
        <v>46306</v>
      </c>
      <c r="AG37" s="124">
        <f>E37-AF37</f>
        <v>5457</v>
      </c>
      <c r="AI37" s="124"/>
    </row>
    <row r="38" spans="1:35" ht="21.75" customHeight="1">
      <c r="A38" s="32">
        <v>9</v>
      </c>
      <c r="B38" s="35" t="s">
        <v>327</v>
      </c>
      <c r="C38" s="83">
        <f>C39+C40</f>
        <v>1068507</v>
      </c>
      <c r="D38" s="83">
        <f t="shared" ref="D38:T38" si="17">D39+D40</f>
        <v>12299</v>
      </c>
      <c r="E38" s="83">
        <f t="shared" si="17"/>
        <v>1056208</v>
      </c>
      <c r="F38" s="83">
        <f t="shared" si="17"/>
        <v>1029344</v>
      </c>
      <c r="G38" s="83">
        <f t="shared" si="17"/>
        <v>0</v>
      </c>
      <c r="H38" s="83">
        <f t="shared" si="17"/>
        <v>0</v>
      </c>
      <c r="I38" s="83">
        <f t="shared" si="17"/>
        <v>0</v>
      </c>
      <c r="J38" s="83">
        <f t="shared" si="17"/>
        <v>0</v>
      </c>
      <c r="K38" s="83">
        <f t="shared" si="17"/>
        <v>0</v>
      </c>
      <c r="L38" s="83">
        <f t="shared" si="17"/>
        <v>0</v>
      </c>
      <c r="M38" s="83">
        <f t="shared" si="17"/>
        <v>0</v>
      </c>
      <c r="N38" s="83">
        <f t="shared" si="17"/>
        <v>0</v>
      </c>
      <c r="O38" s="83">
        <f t="shared" si="17"/>
        <v>0</v>
      </c>
      <c r="P38" s="83">
        <f t="shared" si="17"/>
        <v>0</v>
      </c>
      <c r="Q38" s="83">
        <f t="shared" si="17"/>
        <v>0</v>
      </c>
      <c r="R38" s="83">
        <f t="shared" si="17"/>
        <v>26864</v>
      </c>
      <c r="S38" s="83">
        <f t="shared" si="17"/>
        <v>0</v>
      </c>
      <c r="T38" s="83">
        <f t="shared" si="17"/>
        <v>0</v>
      </c>
      <c r="U38" s="121"/>
      <c r="V38" s="83"/>
      <c r="W38" s="83"/>
      <c r="X38" s="83"/>
      <c r="Y38" s="83"/>
      <c r="Z38" s="83"/>
      <c r="AA38" s="83">
        <f>W38+X38+Y38+Z38</f>
        <v>0</v>
      </c>
      <c r="AC38" s="83"/>
      <c r="AF38" s="124">
        <f t="shared" si="9"/>
        <v>0</v>
      </c>
      <c r="AG38" s="124"/>
      <c r="AI38" s="124"/>
    </row>
    <row r="39" spans="1:35" s="130" customFormat="1" ht="37.5" customHeight="1">
      <c r="A39" s="127"/>
      <c r="B39" s="128" t="s">
        <v>392</v>
      </c>
      <c r="C39" s="126">
        <f t="shared" si="7"/>
        <v>786350</v>
      </c>
      <c r="D39" s="126">
        <v>5168</v>
      </c>
      <c r="E39" s="126">
        <f t="shared" si="10"/>
        <v>781182</v>
      </c>
      <c r="F39" s="126">
        <f>-17-153-20074+729572+56704</f>
        <v>766032</v>
      </c>
      <c r="G39" s="126"/>
      <c r="H39" s="126"/>
      <c r="I39" s="126"/>
      <c r="J39" s="126"/>
      <c r="K39" s="126"/>
      <c r="L39" s="126"/>
      <c r="M39" s="126"/>
      <c r="N39" s="126"/>
      <c r="O39" s="126"/>
      <c r="P39" s="126"/>
      <c r="Q39" s="126"/>
      <c r="R39" s="126">
        <f>17-430+15563</f>
        <v>15150</v>
      </c>
      <c r="S39" s="126"/>
      <c r="T39" s="126"/>
      <c r="U39" s="126">
        <f>-153-430</f>
        <v>-583</v>
      </c>
      <c r="V39" s="126">
        <v>-20074</v>
      </c>
      <c r="W39" s="126"/>
      <c r="X39" s="126"/>
      <c r="Y39" s="126"/>
      <c r="Z39" s="126"/>
      <c r="AA39" s="126">
        <f t="shared" si="5"/>
        <v>0</v>
      </c>
      <c r="AB39" s="129" t="s">
        <v>442</v>
      </c>
      <c r="AC39" s="126"/>
      <c r="AF39" s="131">
        <f t="shared" si="9"/>
        <v>0</v>
      </c>
      <c r="AG39" s="131"/>
      <c r="AI39" s="124">
        <f>E39-U39-V39</f>
        <v>801839</v>
      </c>
    </row>
    <row r="40" spans="1:35" s="8" customFormat="1" ht="24" customHeight="1">
      <c r="A40" s="81"/>
      <c r="B40" s="59" t="s">
        <v>393</v>
      </c>
      <c r="C40" s="83">
        <f t="shared" si="7"/>
        <v>282157</v>
      </c>
      <c r="D40" s="83">
        <v>7131</v>
      </c>
      <c r="E40" s="83">
        <f>F40+G40+H40+I40+J40+K40+L40+M40+N40+O40+R40+S40+T40</f>
        <v>275026</v>
      </c>
      <c r="F40" s="83">
        <f>4+293619+9275-39586</f>
        <v>263312</v>
      </c>
      <c r="G40" s="83"/>
      <c r="H40" s="83"/>
      <c r="I40" s="83"/>
      <c r="J40" s="83"/>
      <c r="K40" s="83"/>
      <c r="L40" s="83"/>
      <c r="M40" s="83"/>
      <c r="N40" s="83"/>
      <c r="O40" s="83"/>
      <c r="P40" s="83"/>
      <c r="Q40" s="83"/>
      <c r="R40" s="83">
        <f>-552+12515-249</f>
        <v>11714</v>
      </c>
      <c r="S40" s="83"/>
      <c r="T40" s="83"/>
      <c r="U40" s="121">
        <v>-552</v>
      </c>
      <c r="V40" s="83"/>
      <c r="W40" s="83">
        <f>-249</f>
        <v>-249</v>
      </c>
      <c r="X40" s="83">
        <v>9275</v>
      </c>
      <c r="Y40" s="83"/>
      <c r="Z40" s="83"/>
      <c r="AA40" s="83">
        <f t="shared" si="5"/>
        <v>9026</v>
      </c>
      <c r="AB40" s="118"/>
      <c r="AC40" s="83">
        <v>314608</v>
      </c>
      <c r="AD40" s="8">
        <v>4</v>
      </c>
      <c r="AE40" s="8">
        <v>39586</v>
      </c>
      <c r="AF40" s="124">
        <f t="shared" si="9"/>
        <v>275026</v>
      </c>
      <c r="AG40" s="124">
        <f>E40-AF40</f>
        <v>0</v>
      </c>
      <c r="AI40" s="124"/>
    </row>
    <row r="41" spans="1:35" ht="19.5" customHeight="1">
      <c r="A41" s="32">
        <v>10</v>
      </c>
      <c r="B41" s="35" t="s">
        <v>328</v>
      </c>
      <c r="C41" s="83">
        <f>C42+C43</f>
        <v>823903</v>
      </c>
      <c r="D41" s="83">
        <f t="shared" ref="D41:T41" si="18">D42+D43</f>
        <v>8556</v>
      </c>
      <c r="E41" s="83">
        <f t="shared" si="18"/>
        <v>815347</v>
      </c>
      <c r="F41" s="83">
        <f t="shared" si="18"/>
        <v>1679</v>
      </c>
      <c r="G41" s="83">
        <f t="shared" si="18"/>
        <v>0</v>
      </c>
      <c r="H41" s="83">
        <f t="shared" si="18"/>
        <v>0</v>
      </c>
      <c r="I41" s="83">
        <f t="shared" si="18"/>
        <v>0</v>
      </c>
      <c r="J41" s="83">
        <f t="shared" si="18"/>
        <v>721492</v>
      </c>
      <c r="K41" s="83">
        <f t="shared" si="18"/>
        <v>0</v>
      </c>
      <c r="L41" s="83">
        <f t="shared" si="18"/>
        <v>0</v>
      </c>
      <c r="M41" s="83">
        <f t="shared" si="18"/>
        <v>0</v>
      </c>
      <c r="N41" s="83">
        <f t="shared" si="18"/>
        <v>0</v>
      </c>
      <c r="O41" s="83">
        <f t="shared" si="18"/>
        <v>6519</v>
      </c>
      <c r="P41" s="83">
        <f t="shared" si="18"/>
        <v>0</v>
      </c>
      <c r="Q41" s="83">
        <f t="shared" si="18"/>
        <v>0</v>
      </c>
      <c r="R41" s="83">
        <f t="shared" si="18"/>
        <v>31126</v>
      </c>
      <c r="S41" s="83">
        <f t="shared" si="18"/>
        <v>54531</v>
      </c>
      <c r="T41" s="83">
        <f t="shared" si="18"/>
        <v>0</v>
      </c>
      <c r="U41" s="121"/>
      <c r="V41" s="83"/>
      <c r="W41" s="83"/>
      <c r="X41" s="83"/>
      <c r="Y41" s="83"/>
      <c r="Z41" s="83"/>
      <c r="AA41" s="83">
        <f t="shared" si="5"/>
        <v>0</v>
      </c>
      <c r="AC41" s="83"/>
      <c r="AF41" s="124">
        <f t="shared" si="9"/>
        <v>0</v>
      </c>
      <c r="AG41" s="124"/>
      <c r="AI41" s="124"/>
    </row>
    <row r="42" spans="1:35" s="8" customFormat="1" ht="28.5" customHeight="1">
      <c r="A42" s="81"/>
      <c r="B42" s="59" t="s">
        <v>392</v>
      </c>
      <c r="C42" s="83">
        <f t="shared" si="7"/>
        <v>527053</v>
      </c>
      <c r="D42" s="83">
        <v>4616</v>
      </c>
      <c r="E42" s="83">
        <f t="shared" si="10"/>
        <v>522437</v>
      </c>
      <c r="F42" s="83"/>
      <c r="G42" s="83"/>
      <c r="H42" s="83"/>
      <c r="I42" s="83"/>
      <c r="J42" s="83">
        <f>11452+450778</f>
        <v>462230</v>
      </c>
      <c r="K42" s="83"/>
      <c r="L42" s="83"/>
      <c r="M42" s="83"/>
      <c r="N42" s="83"/>
      <c r="O42" s="83">
        <v>915</v>
      </c>
      <c r="P42" s="83"/>
      <c r="Q42" s="83"/>
      <c r="R42" s="83">
        <f>-495+15509</f>
        <v>15014</v>
      </c>
      <c r="S42" s="83">
        <v>44278</v>
      </c>
      <c r="T42" s="83"/>
      <c r="U42" s="121">
        <f>-'[2]35.NĐ 31. saudieuchinh'!$P$11</f>
        <v>-495</v>
      </c>
      <c r="V42" s="83">
        <v>11452</v>
      </c>
      <c r="W42" s="83"/>
      <c r="X42" s="83"/>
      <c r="Y42" s="83"/>
      <c r="Z42" s="83"/>
      <c r="AA42" s="83">
        <f t="shared" si="5"/>
        <v>0</v>
      </c>
      <c r="AB42" s="118" t="s">
        <v>443</v>
      </c>
      <c r="AC42" s="83"/>
      <c r="AF42" s="124">
        <f t="shared" si="9"/>
        <v>0</v>
      </c>
      <c r="AG42" s="124"/>
      <c r="AI42" s="124">
        <f>E42-U42-V42</f>
        <v>511480</v>
      </c>
    </row>
    <row r="43" spans="1:35" s="8" customFormat="1" ht="24" customHeight="1">
      <c r="A43" s="81"/>
      <c r="B43" s="59" t="s">
        <v>393</v>
      </c>
      <c r="C43" s="83">
        <f t="shared" si="7"/>
        <v>296850</v>
      </c>
      <c r="D43" s="83">
        <v>3940</v>
      </c>
      <c r="E43" s="83">
        <f>F43+G43+H43+I43+J43+K43+L43+M43+N43+O43+R43+S43+T43</f>
        <v>292910</v>
      </c>
      <c r="F43" s="83">
        <v>1679</v>
      </c>
      <c r="G43" s="83"/>
      <c r="H43" s="83"/>
      <c r="I43" s="83"/>
      <c r="J43" s="83">
        <f>6+259334-78</f>
        <v>259262</v>
      </c>
      <c r="K43" s="83"/>
      <c r="L43" s="83"/>
      <c r="M43" s="83"/>
      <c r="N43" s="83"/>
      <c r="O43" s="83">
        <v>5604</v>
      </c>
      <c r="P43" s="83"/>
      <c r="Q43" s="83"/>
      <c r="R43" s="83">
        <f>-323+16682-247</f>
        <v>16112</v>
      </c>
      <c r="S43" s="83">
        <v>10253</v>
      </c>
      <c r="T43" s="83"/>
      <c r="U43" s="121">
        <v>-323</v>
      </c>
      <c r="V43" s="83"/>
      <c r="W43" s="83">
        <f>-247-78</f>
        <v>-325</v>
      </c>
      <c r="X43" s="83"/>
      <c r="Y43" s="83"/>
      <c r="Z43" s="83"/>
      <c r="AA43" s="83">
        <f t="shared" si="5"/>
        <v>-325</v>
      </c>
      <c r="AB43" s="118"/>
      <c r="AC43" s="83">
        <v>292904</v>
      </c>
      <c r="AD43" s="8">
        <v>6</v>
      </c>
      <c r="AF43" s="124">
        <f t="shared" si="9"/>
        <v>292910</v>
      </c>
      <c r="AG43" s="124">
        <f>E43-AF43</f>
        <v>0</v>
      </c>
      <c r="AI43" s="124"/>
    </row>
    <row r="44" spans="1:35" ht="24.75" customHeight="1">
      <c r="A44" s="32">
        <v>11</v>
      </c>
      <c r="B44" s="35" t="s">
        <v>329</v>
      </c>
      <c r="C44" s="83">
        <f>C45+C46</f>
        <v>313601</v>
      </c>
      <c r="D44" s="83">
        <f t="shared" ref="D44:T44" si="19">D45+D46</f>
        <v>3433</v>
      </c>
      <c r="E44" s="83">
        <f t="shared" si="19"/>
        <v>310168</v>
      </c>
      <c r="F44" s="83">
        <f t="shared" si="19"/>
        <v>0</v>
      </c>
      <c r="G44" s="83">
        <f t="shared" si="19"/>
        <v>0</v>
      </c>
      <c r="H44" s="83">
        <f t="shared" si="19"/>
        <v>0</v>
      </c>
      <c r="I44" s="83">
        <f t="shared" si="19"/>
        <v>0</v>
      </c>
      <c r="J44" s="83">
        <f t="shared" si="19"/>
        <v>294</v>
      </c>
      <c r="K44" s="83">
        <f t="shared" si="19"/>
        <v>152930</v>
      </c>
      <c r="L44" s="83">
        <f t="shared" si="19"/>
        <v>0</v>
      </c>
      <c r="M44" s="83">
        <f t="shared" si="19"/>
        <v>132716</v>
      </c>
      <c r="N44" s="83">
        <f t="shared" si="19"/>
        <v>0</v>
      </c>
      <c r="O44" s="83">
        <f t="shared" si="19"/>
        <v>1730</v>
      </c>
      <c r="P44" s="83">
        <f t="shared" si="19"/>
        <v>0</v>
      </c>
      <c r="Q44" s="83">
        <f t="shared" si="19"/>
        <v>0</v>
      </c>
      <c r="R44" s="83">
        <f t="shared" si="19"/>
        <v>22498</v>
      </c>
      <c r="S44" s="83">
        <f t="shared" si="19"/>
        <v>0</v>
      </c>
      <c r="T44" s="83">
        <f t="shared" si="19"/>
        <v>0</v>
      </c>
      <c r="U44" s="121"/>
      <c r="V44" s="83"/>
      <c r="W44" s="83"/>
      <c r="X44" s="83"/>
      <c r="Y44" s="83"/>
      <c r="Z44" s="83"/>
      <c r="AA44" s="83">
        <f>W44+X44+Y44+Z44</f>
        <v>0</v>
      </c>
      <c r="AC44" s="83"/>
      <c r="AF44" s="124">
        <f t="shared" si="9"/>
        <v>0</v>
      </c>
      <c r="AG44" s="124"/>
      <c r="AI44" s="124"/>
    </row>
    <row r="45" spans="1:35" s="8" customFormat="1" ht="24" customHeight="1">
      <c r="A45" s="81"/>
      <c r="B45" s="59" t="s">
        <v>392</v>
      </c>
      <c r="C45" s="83">
        <f t="shared" si="7"/>
        <v>259203</v>
      </c>
      <c r="D45" s="83">
        <v>770</v>
      </c>
      <c r="E45" s="83">
        <f>F45+G45+H45+I45+J45+K45+L45+M45+N45+O45+R45+S45+T45</f>
        <v>258433</v>
      </c>
      <c r="F45" s="83"/>
      <c r="G45" s="83"/>
      <c r="H45" s="83"/>
      <c r="I45" s="83"/>
      <c r="J45" s="83"/>
      <c r="K45" s="83">
        <f>-2950+127283+3788-1950</f>
        <v>126171</v>
      </c>
      <c r="L45" s="83"/>
      <c r="M45" s="83">
        <f>2950+115832</f>
        <v>118782</v>
      </c>
      <c r="N45" s="83"/>
      <c r="O45" s="83"/>
      <c r="P45" s="83"/>
      <c r="Q45" s="83"/>
      <c r="R45" s="83">
        <f>-626+14106</f>
        <v>13480</v>
      </c>
      <c r="S45" s="83"/>
      <c r="T45" s="83"/>
      <c r="U45" s="121">
        <v>-626</v>
      </c>
      <c r="V45" s="83">
        <v>3788</v>
      </c>
      <c r="W45" s="83"/>
      <c r="X45" s="83"/>
      <c r="Y45" s="83"/>
      <c r="Z45" s="83"/>
      <c r="AA45" s="83">
        <f t="shared" si="5"/>
        <v>0</v>
      </c>
      <c r="AB45" s="118"/>
      <c r="AC45" s="83"/>
      <c r="AF45" s="124">
        <f t="shared" si="9"/>
        <v>0</v>
      </c>
      <c r="AG45" s="124"/>
      <c r="AI45" s="124">
        <f>E45-U45-V45</f>
        <v>255271</v>
      </c>
    </row>
    <row r="46" spans="1:35" s="8" customFormat="1" ht="24" customHeight="1">
      <c r="A46" s="81"/>
      <c r="B46" s="59" t="s">
        <v>393</v>
      </c>
      <c r="C46" s="83">
        <f t="shared" si="7"/>
        <v>54398</v>
      </c>
      <c r="D46" s="83">
        <v>2663</v>
      </c>
      <c r="E46" s="83">
        <f t="shared" si="10"/>
        <v>51735</v>
      </c>
      <c r="F46" s="83"/>
      <c r="G46" s="83"/>
      <c r="H46" s="83"/>
      <c r="I46" s="83"/>
      <c r="J46" s="83">
        <v>294</v>
      </c>
      <c r="K46" s="83">
        <f>26980-531+310</f>
        <v>26759</v>
      </c>
      <c r="L46" s="83"/>
      <c r="M46" s="83">
        <v>13934</v>
      </c>
      <c r="N46" s="83"/>
      <c r="O46" s="83">
        <f>164+1566</f>
        <v>1730</v>
      </c>
      <c r="P46" s="83"/>
      <c r="Q46" s="83"/>
      <c r="R46" s="83">
        <f>-461+10538-1059</f>
        <v>9018</v>
      </c>
      <c r="S46" s="83"/>
      <c r="T46" s="83"/>
      <c r="U46" s="121">
        <v>-461</v>
      </c>
      <c r="V46" s="83"/>
      <c r="W46" s="83">
        <f>-1059-531</f>
        <v>-1590</v>
      </c>
      <c r="X46" s="83"/>
      <c r="Y46" s="83">
        <f>164+310</f>
        <v>474</v>
      </c>
      <c r="Z46" s="83"/>
      <c r="AA46" s="83">
        <f t="shared" si="5"/>
        <v>-1116</v>
      </c>
      <c r="AB46" s="118"/>
      <c r="AC46" s="83">
        <v>51735</v>
      </c>
      <c r="AF46" s="124">
        <f t="shared" si="9"/>
        <v>51735</v>
      </c>
      <c r="AG46" s="124">
        <f>E46-AF46</f>
        <v>0</v>
      </c>
      <c r="AI46" s="124"/>
    </row>
    <row r="47" spans="1:35" ht="19.5" customHeight="1">
      <c r="A47" s="32">
        <v>12</v>
      </c>
      <c r="B47" s="35" t="s">
        <v>330</v>
      </c>
      <c r="C47" s="83">
        <f>C48+C49</f>
        <v>148010</v>
      </c>
      <c r="D47" s="83">
        <f t="shared" ref="D47:T47" si="20">D48+D49</f>
        <v>2466</v>
      </c>
      <c r="E47" s="83">
        <f t="shared" si="20"/>
        <v>145544</v>
      </c>
      <c r="F47" s="83">
        <f t="shared" si="20"/>
        <v>1500</v>
      </c>
      <c r="G47" s="83">
        <f t="shared" si="20"/>
        <v>0</v>
      </c>
      <c r="H47" s="83">
        <f t="shared" si="20"/>
        <v>0</v>
      </c>
      <c r="I47" s="83">
        <f t="shared" si="20"/>
        <v>0</v>
      </c>
      <c r="J47" s="83">
        <f t="shared" si="20"/>
        <v>5600</v>
      </c>
      <c r="K47" s="83">
        <f t="shared" si="20"/>
        <v>0</v>
      </c>
      <c r="L47" s="83">
        <f t="shared" si="20"/>
        <v>0</v>
      </c>
      <c r="M47" s="83">
        <f t="shared" si="20"/>
        <v>0</v>
      </c>
      <c r="N47" s="83">
        <f t="shared" si="20"/>
        <v>0</v>
      </c>
      <c r="O47" s="83">
        <f t="shared" si="20"/>
        <v>22313</v>
      </c>
      <c r="P47" s="83">
        <f t="shared" si="20"/>
        <v>0</v>
      </c>
      <c r="Q47" s="83">
        <f t="shared" si="20"/>
        <v>0</v>
      </c>
      <c r="R47" s="83">
        <f t="shared" si="20"/>
        <v>83980</v>
      </c>
      <c r="S47" s="83">
        <f t="shared" si="20"/>
        <v>29480</v>
      </c>
      <c r="T47" s="83">
        <f t="shared" si="20"/>
        <v>2671</v>
      </c>
      <c r="U47" s="121"/>
      <c r="V47" s="83"/>
      <c r="W47" s="83"/>
      <c r="X47" s="83"/>
      <c r="Y47" s="83"/>
      <c r="Z47" s="83"/>
      <c r="AA47" s="83">
        <f t="shared" si="5"/>
        <v>0</v>
      </c>
      <c r="AC47" s="83"/>
      <c r="AF47" s="124">
        <f t="shared" si="9"/>
        <v>0</v>
      </c>
      <c r="AG47" s="124"/>
      <c r="AI47" s="124"/>
    </row>
    <row r="48" spans="1:35" s="8" customFormat="1" ht="24" customHeight="1">
      <c r="A48" s="81"/>
      <c r="B48" s="59" t="s">
        <v>392</v>
      </c>
      <c r="C48" s="83">
        <f t="shared" si="7"/>
        <v>109439</v>
      </c>
      <c r="D48" s="83">
        <v>1191</v>
      </c>
      <c r="E48" s="83">
        <f>F48+G48+H48+I48+J48+K48+L48+M48+N48+O48+R48+S48+T48</f>
        <v>108248</v>
      </c>
      <c r="F48" s="83">
        <v>1500</v>
      </c>
      <c r="G48" s="83"/>
      <c r="H48" s="83"/>
      <c r="I48" s="83"/>
      <c r="J48" s="83">
        <v>5600</v>
      </c>
      <c r="K48" s="83"/>
      <c r="L48" s="83"/>
      <c r="M48" s="83"/>
      <c r="N48" s="83"/>
      <c r="O48" s="83">
        <v>20462</v>
      </c>
      <c r="P48" s="83"/>
      <c r="Q48" s="83"/>
      <c r="R48" s="83">
        <f>-752+60861</f>
        <v>60109</v>
      </c>
      <c r="S48" s="83">
        <v>20577</v>
      </c>
      <c r="T48" s="83"/>
      <c r="U48" s="121">
        <v>-752</v>
      </c>
      <c r="V48" s="83"/>
      <c r="W48" s="83"/>
      <c r="X48" s="83"/>
      <c r="Y48" s="83"/>
      <c r="Z48" s="83"/>
      <c r="AA48" s="83">
        <f t="shared" si="5"/>
        <v>0</v>
      </c>
      <c r="AB48" s="118"/>
      <c r="AC48" s="83"/>
      <c r="AF48" s="124">
        <f t="shared" si="9"/>
        <v>0</v>
      </c>
      <c r="AG48" s="124"/>
      <c r="AI48" s="124">
        <f>E48-U48-V48</f>
        <v>109000</v>
      </c>
    </row>
    <row r="49" spans="1:36" s="8" customFormat="1" ht="24" customHeight="1">
      <c r="A49" s="81"/>
      <c r="B49" s="59" t="s">
        <v>393</v>
      </c>
      <c r="C49" s="83">
        <f t="shared" si="7"/>
        <v>38571</v>
      </c>
      <c r="D49" s="83">
        <v>1275</v>
      </c>
      <c r="E49" s="83">
        <f t="shared" si="10"/>
        <v>37296</v>
      </c>
      <c r="F49" s="83"/>
      <c r="G49" s="83"/>
      <c r="H49" s="83"/>
      <c r="I49" s="83"/>
      <c r="J49" s="83"/>
      <c r="K49" s="83"/>
      <c r="L49" s="83"/>
      <c r="M49" s="83"/>
      <c r="N49" s="83"/>
      <c r="O49" s="83">
        <f>24+2024-197</f>
        <v>1851</v>
      </c>
      <c r="P49" s="83"/>
      <c r="Q49" s="83"/>
      <c r="R49" s="83">
        <f>-418+25917-1628</f>
        <v>23871</v>
      </c>
      <c r="S49" s="83">
        <v>8903</v>
      </c>
      <c r="T49" s="83">
        <f>-61+2732</f>
        <v>2671</v>
      </c>
      <c r="U49" s="121">
        <v>-418</v>
      </c>
      <c r="V49" s="83"/>
      <c r="W49" s="83">
        <f>-1628-197-61</f>
        <v>-1886</v>
      </c>
      <c r="X49" s="83"/>
      <c r="Y49" s="83"/>
      <c r="Z49" s="83"/>
      <c r="AA49" s="83">
        <f t="shared" si="5"/>
        <v>-1886</v>
      </c>
      <c r="AB49" s="118"/>
      <c r="AC49" s="83">
        <v>37272</v>
      </c>
      <c r="AD49" s="8">
        <v>24</v>
      </c>
      <c r="AF49" s="124">
        <f t="shared" si="9"/>
        <v>37296</v>
      </c>
      <c r="AG49" s="124">
        <f>E49-AF49</f>
        <v>0</v>
      </c>
      <c r="AI49" s="124"/>
    </row>
    <row r="50" spans="1:36" ht="19.5" customHeight="1">
      <c r="A50" s="32">
        <v>13</v>
      </c>
      <c r="B50" s="35" t="s">
        <v>331</v>
      </c>
      <c r="C50" s="83">
        <f>C51+C52</f>
        <v>37555</v>
      </c>
      <c r="D50" s="83">
        <f t="shared" ref="D50:T50" si="21">D51+D52</f>
        <v>287</v>
      </c>
      <c r="E50" s="83">
        <f t="shared" si="21"/>
        <v>37268</v>
      </c>
      <c r="F50" s="83">
        <f t="shared" si="21"/>
        <v>0</v>
      </c>
      <c r="G50" s="83">
        <f t="shared" si="21"/>
        <v>0</v>
      </c>
      <c r="H50" s="83">
        <f t="shared" si="21"/>
        <v>0</v>
      </c>
      <c r="I50" s="83">
        <f t="shared" si="21"/>
        <v>0</v>
      </c>
      <c r="J50" s="83">
        <f t="shared" si="21"/>
        <v>0</v>
      </c>
      <c r="K50" s="83">
        <f t="shared" si="21"/>
        <v>0</v>
      </c>
      <c r="L50" s="83">
        <f t="shared" si="21"/>
        <v>0</v>
      </c>
      <c r="M50" s="83">
        <f t="shared" si="21"/>
        <v>0</v>
      </c>
      <c r="N50" s="83">
        <f t="shared" si="21"/>
        <v>0</v>
      </c>
      <c r="O50" s="83">
        <f t="shared" si="21"/>
        <v>0</v>
      </c>
      <c r="P50" s="83">
        <f t="shared" si="21"/>
        <v>0</v>
      </c>
      <c r="Q50" s="83">
        <f t="shared" si="21"/>
        <v>0</v>
      </c>
      <c r="R50" s="83">
        <f t="shared" si="21"/>
        <v>37268</v>
      </c>
      <c r="S50" s="83">
        <f t="shared" si="21"/>
        <v>0</v>
      </c>
      <c r="T50" s="83">
        <f t="shared" si="21"/>
        <v>0</v>
      </c>
      <c r="U50" s="121"/>
      <c r="V50" s="83"/>
      <c r="W50" s="83"/>
      <c r="X50" s="83"/>
      <c r="Y50" s="83"/>
      <c r="Z50" s="83"/>
      <c r="AA50" s="83">
        <f t="shared" si="5"/>
        <v>0</v>
      </c>
      <c r="AC50" s="83"/>
      <c r="AF50" s="124">
        <f t="shared" si="9"/>
        <v>0</v>
      </c>
      <c r="AG50" s="124"/>
      <c r="AI50" s="124"/>
    </row>
    <row r="51" spans="1:36" s="8" customFormat="1" ht="24" customHeight="1">
      <c r="A51" s="81"/>
      <c r="B51" s="59" t="s">
        <v>392</v>
      </c>
      <c r="C51" s="83">
        <f t="shared" si="7"/>
        <v>22387</v>
      </c>
      <c r="D51" s="83">
        <v>141</v>
      </c>
      <c r="E51" s="83">
        <f t="shared" si="10"/>
        <v>22246</v>
      </c>
      <c r="F51" s="83"/>
      <c r="G51" s="83"/>
      <c r="H51" s="83"/>
      <c r="I51" s="83"/>
      <c r="J51" s="83"/>
      <c r="K51" s="83"/>
      <c r="L51" s="83"/>
      <c r="M51" s="83"/>
      <c r="N51" s="83"/>
      <c r="O51" s="83"/>
      <c r="P51" s="83"/>
      <c r="Q51" s="83"/>
      <c r="R51" s="83">
        <f>8226+14020</f>
        <v>22246</v>
      </c>
      <c r="S51" s="83"/>
      <c r="T51" s="83"/>
      <c r="U51" s="121">
        <f>709+7517</f>
        <v>8226</v>
      </c>
      <c r="V51" s="83"/>
      <c r="W51" s="83"/>
      <c r="X51" s="83"/>
      <c r="Y51" s="83"/>
      <c r="Z51" s="83"/>
      <c r="AA51" s="83">
        <f t="shared" si="5"/>
        <v>0</v>
      </c>
      <c r="AB51" s="132"/>
      <c r="AC51" s="83"/>
      <c r="AF51" s="124">
        <f t="shared" si="9"/>
        <v>0</v>
      </c>
      <c r="AG51" s="124"/>
      <c r="AI51" s="131">
        <f>E51-U51-V51</f>
        <v>14020</v>
      </c>
    </row>
    <row r="52" spans="1:36" s="8" customFormat="1" ht="24" customHeight="1">
      <c r="A52" s="81"/>
      <c r="B52" s="59" t="s">
        <v>393</v>
      </c>
      <c r="C52" s="83">
        <f t="shared" si="7"/>
        <v>15168</v>
      </c>
      <c r="D52" s="83">
        <v>146</v>
      </c>
      <c r="E52" s="83">
        <f t="shared" si="10"/>
        <v>15022</v>
      </c>
      <c r="F52" s="83"/>
      <c r="G52" s="83"/>
      <c r="H52" s="83"/>
      <c r="I52" s="83"/>
      <c r="J52" s="83"/>
      <c r="K52" s="83"/>
      <c r="L52" s="83"/>
      <c r="M52" s="83"/>
      <c r="N52" s="83"/>
      <c r="O52" s="83"/>
      <c r="P52" s="83"/>
      <c r="Q52" s="83"/>
      <c r="R52" s="83">
        <f>6991+8573-401-141</f>
        <v>15022</v>
      </c>
      <c r="S52" s="83"/>
      <c r="T52" s="83"/>
      <c r="U52" s="121">
        <v>6991</v>
      </c>
      <c r="V52" s="83"/>
      <c r="W52" s="83">
        <f>-141</f>
        <v>-141</v>
      </c>
      <c r="X52" s="83"/>
      <c r="Y52" s="83"/>
      <c r="Z52" s="83"/>
      <c r="AA52" s="83">
        <f t="shared" si="5"/>
        <v>-141</v>
      </c>
      <c r="AB52" s="118"/>
      <c r="AC52" s="83">
        <v>15423</v>
      </c>
      <c r="AE52" s="8">
        <v>401</v>
      </c>
      <c r="AF52" s="124">
        <f t="shared" si="9"/>
        <v>15022</v>
      </c>
      <c r="AG52" s="124">
        <f>E52-AF52</f>
        <v>0</v>
      </c>
      <c r="AI52" s="124"/>
    </row>
    <row r="53" spans="1:36" ht="19.5" customHeight="1">
      <c r="A53" s="32">
        <v>14</v>
      </c>
      <c r="B53" s="35" t="s">
        <v>332</v>
      </c>
      <c r="C53" s="83">
        <f>C54+C55</f>
        <v>20490</v>
      </c>
      <c r="D53" s="83">
        <f t="shared" ref="D53:T53" si="22">D54+D55</f>
        <v>223</v>
      </c>
      <c r="E53" s="83">
        <f t="shared" si="22"/>
        <v>20267</v>
      </c>
      <c r="F53" s="83">
        <f t="shared" si="22"/>
        <v>0</v>
      </c>
      <c r="G53" s="83">
        <f t="shared" si="22"/>
        <v>0</v>
      </c>
      <c r="H53" s="83">
        <f t="shared" si="22"/>
        <v>0</v>
      </c>
      <c r="I53" s="83">
        <f t="shared" si="22"/>
        <v>0</v>
      </c>
      <c r="J53" s="83">
        <f t="shared" si="22"/>
        <v>0</v>
      </c>
      <c r="K53" s="83">
        <f t="shared" si="22"/>
        <v>0</v>
      </c>
      <c r="L53" s="83">
        <f t="shared" si="22"/>
        <v>0</v>
      </c>
      <c r="M53" s="83">
        <f t="shared" si="22"/>
        <v>0</v>
      </c>
      <c r="N53" s="83">
        <f t="shared" si="22"/>
        <v>0</v>
      </c>
      <c r="O53" s="83">
        <f t="shared" si="22"/>
        <v>0</v>
      </c>
      <c r="P53" s="83">
        <f t="shared" si="22"/>
        <v>0</v>
      </c>
      <c r="Q53" s="83">
        <f t="shared" si="22"/>
        <v>0</v>
      </c>
      <c r="R53" s="83">
        <f t="shared" si="22"/>
        <v>20267</v>
      </c>
      <c r="S53" s="83">
        <f t="shared" si="22"/>
        <v>0</v>
      </c>
      <c r="T53" s="83">
        <f t="shared" si="22"/>
        <v>0</v>
      </c>
      <c r="U53" s="121"/>
      <c r="V53" s="83"/>
      <c r="W53" s="83"/>
      <c r="X53" s="83"/>
      <c r="Y53" s="83"/>
      <c r="Z53" s="83"/>
      <c r="AA53" s="83">
        <f t="shared" si="5"/>
        <v>0</v>
      </c>
      <c r="AC53" s="83"/>
      <c r="AF53" s="124">
        <f t="shared" si="9"/>
        <v>0</v>
      </c>
      <c r="AG53" s="124"/>
      <c r="AI53" s="124"/>
    </row>
    <row r="54" spans="1:36" s="8" customFormat="1" ht="24" customHeight="1">
      <c r="A54" s="81"/>
      <c r="B54" s="59" t="s">
        <v>392</v>
      </c>
      <c r="C54" s="83">
        <f t="shared" si="7"/>
        <v>13604</v>
      </c>
      <c r="D54" s="83">
        <v>66</v>
      </c>
      <c r="E54" s="83">
        <f t="shared" si="10"/>
        <v>13538</v>
      </c>
      <c r="F54" s="83"/>
      <c r="G54" s="83"/>
      <c r="H54" s="83"/>
      <c r="I54" s="83"/>
      <c r="J54" s="83"/>
      <c r="K54" s="83"/>
      <c r="L54" s="83"/>
      <c r="M54" s="83"/>
      <c r="N54" s="83"/>
      <c r="O54" s="83"/>
      <c r="P54" s="83"/>
      <c r="Q54" s="83"/>
      <c r="R54" s="83">
        <f>-321+13859</f>
        <v>13538</v>
      </c>
      <c r="S54" s="83"/>
      <c r="T54" s="83"/>
      <c r="U54" s="121">
        <v>-321</v>
      </c>
      <c r="V54" s="83"/>
      <c r="W54" s="83"/>
      <c r="X54" s="83"/>
      <c r="Y54" s="83"/>
      <c r="Z54" s="83"/>
      <c r="AA54" s="83">
        <f t="shared" si="5"/>
        <v>0</v>
      </c>
      <c r="AB54" s="118"/>
      <c r="AC54" s="83"/>
      <c r="AF54" s="124">
        <f t="shared" si="9"/>
        <v>0</v>
      </c>
      <c r="AG54" s="124"/>
      <c r="AI54" s="124">
        <f>E54-U54-V54</f>
        <v>13859</v>
      </c>
    </row>
    <row r="55" spans="1:36" s="8" customFormat="1" ht="24" customHeight="1">
      <c r="A55" s="81"/>
      <c r="B55" s="59" t="s">
        <v>393</v>
      </c>
      <c r="C55" s="83">
        <f t="shared" si="7"/>
        <v>6886</v>
      </c>
      <c r="D55" s="83">
        <v>157</v>
      </c>
      <c r="E55" s="83">
        <f t="shared" si="10"/>
        <v>6729</v>
      </c>
      <c r="F55" s="83"/>
      <c r="G55" s="83"/>
      <c r="H55" s="83"/>
      <c r="I55" s="83"/>
      <c r="J55" s="83"/>
      <c r="K55" s="83"/>
      <c r="L55" s="83"/>
      <c r="M55" s="83"/>
      <c r="N55" s="83"/>
      <c r="O55" s="83"/>
      <c r="P55" s="83"/>
      <c r="Q55" s="83"/>
      <c r="R55" s="83">
        <f>-235+6964</f>
        <v>6729</v>
      </c>
      <c r="S55" s="83"/>
      <c r="T55" s="83"/>
      <c r="U55" s="121"/>
      <c r="V55" s="83"/>
      <c r="W55" s="83">
        <f>-235</f>
        <v>-235</v>
      </c>
      <c r="X55" s="83"/>
      <c r="Y55" s="83"/>
      <c r="Z55" s="83"/>
      <c r="AA55" s="83">
        <f>W55+X55+Y55+Z55</f>
        <v>-235</v>
      </c>
      <c r="AB55" s="118"/>
      <c r="AC55" s="83">
        <v>6729</v>
      </c>
      <c r="AF55" s="124">
        <f t="shared" si="9"/>
        <v>6729</v>
      </c>
      <c r="AG55" s="124">
        <f>E55-AF55</f>
        <v>0</v>
      </c>
      <c r="AI55" s="124"/>
    </row>
    <row r="56" spans="1:36" ht="35.25" customHeight="1">
      <c r="A56" s="32">
        <v>15</v>
      </c>
      <c r="B56" s="35" t="s">
        <v>333</v>
      </c>
      <c r="C56" s="83">
        <f>C57+C58</f>
        <v>22397</v>
      </c>
      <c r="D56" s="83">
        <f t="shared" ref="D56:T56" si="23">D57+D58</f>
        <v>239</v>
      </c>
      <c r="E56" s="83">
        <f t="shared" si="23"/>
        <v>22158</v>
      </c>
      <c r="F56" s="83">
        <f t="shared" si="23"/>
        <v>379</v>
      </c>
      <c r="G56" s="83">
        <f t="shared" si="23"/>
        <v>0</v>
      </c>
      <c r="H56" s="83">
        <f t="shared" si="23"/>
        <v>0</v>
      </c>
      <c r="I56" s="83">
        <f t="shared" si="23"/>
        <v>0</v>
      </c>
      <c r="J56" s="83">
        <f t="shared" si="23"/>
        <v>0</v>
      </c>
      <c r="K56" s="83">
        <f t="shared" si="23"/>
        <v>0</v>
      </c>
      <c r="L56" s="83">
        <f t="shared" si="23"/>
        <v>0</v>
      </c>
      <c r="M56" s="83">
        <f t="shared" si="23"/>
        <v>0</v>
      </c>
      <c r="N56" s="83">
        <f t="shared" si="23"/>
        <v>0</v>
      </c>
      <c r="O56" s="83">
        <f t="shared" si="23"/>
        <v>9676</v>
      </c>
      <c r="P56" s="83">
        <f t="shared" si="23"/>
        <v>0</v>
      </c>
      <c r="Q56" s="83">
        <f t="shared" si="23"/>
        <v>0</v>
      </c>
      <c r="R56" s="83">
        <f t="shared" si="23"/>
        <v>12103</v>
      </c>
      <c r="S56" s="83">
        <f t="shared" si="23"/>
        <v>0</v>
      </c>
      <c r="T56" s="83">
        <f t="shared" si="23"/>
        <v>0</v>
      </c>
      <c r="U56" s="121"/>
      <c r="V56" s="83"/>
      <c r="W56" s="83"/>
      <c r="X56" s="83"/>
      <c r="Y56" s="83"/>
      <c r="Z56" s="83"/>
      <c r="AA56" s="83">
        <f t="shared" si="5"/>
        <v>0</v>
      </c>
      <c r="AC56" s="83"/>
      <c r="AF56" s="124">
        <f t="shared" si="9"/>
        <v>0</v>
      </c>
      <c r="AG56" s="124"/>
      <c r="AI56" s="124"/>
    </row>
    <row r="57" spans="1:36" s="8" customFormat="1" ht="24" customHeight="1">
      <c r="A57" s="81"/>
      <c r="B57" s="59" t="s">
        <v>392</v>
      </c>
      <c r="C57" s="83">
        <f t="shared" si="7"/>
        <v>16533</v>
      </c>
      <c r="D57" s="83">
        <v>141</v>
      </c>
      <c r="E57" s="83">
        <f t="shared" si="10"/>
        <v>16392</v>
      </c>
      <c r="F57" s="83">
        <v>379</v>
      </c>
      <c r="G57" s="83"/>
      <c r="H57" s="83"/>
      <c r="I57" s="83"/>
      <c r="J57" s="83"/>
      <c r="K57" s="83"/>
      <c r="L57" s="83"/>
      <c r="M57" s="83"/>
      <c r="N57" s="83"/>
      <c r="O57" s="83">
        <v>6840</v>
      </c>
      <c r="P57" s="83"/>
      <c r="Q57" s="83"/>
      <c r="R57" s="83">
        <v>9173</v>
      </c>
      <c r="S57" s="83"/>
      <c r="T57" s="83"/>
      <c r="U57" s="121"/>
      <c r="V57" s="83"/>
      <c r="W57" s="83"/>
      <c r="X57" s="83"/>
      <c r="Y57" s="83"/>
      <c r="Z57" s="83"/>
      <c r="AA57" s="83">
        <f t="shared" si="5"/>
        <v>0</v>
      </c>
      <c r="AB57" s="118"/>
      <c r="AC57" s="83"/>
      <c r="AF57" s="124">
        <f t="shared" si="9"/>
        <v>0</v>
      </c>
      <c r="AG57" s="124"/>
      <c r="AI57" s="124">
        <f>E57-U57-V57</f>
        <v>16392</v>
      </c>
    </row>
    <row r="58" spans="1:36" s="8" customFormat="1" ht="24" customHeight="1">
      <c r="A58" s="81"/>
      <c r="B58" s="59" t="s">
        <v>393</v>
      </c>
      <c r="C58" s="83">
        <f t="shared" si="7"/>
        <v>5864</v>
      </c>
      <c r="D58" s="83">
        <v>98</v>
      </c>
      <c r="E58" s="83">
        <f t="shared" si="10"/>
        <v>5766</v>
      </c>
      <c r="F58" s="83"/>
      <c r="G58" s="83"/>
      <c r="H58" s="83"/>
      <c r="I58" s="83"/>
      <c r="J58" s="83"/>
      <c r="K58" s="83"/>
      <c r="L58" s="83"/>
      <c r="M58" s="83"/>
      <c r="N58" s="83"/>
      <c r="O58" s="83">
        <v>2836</v>
      </c>
      <c r="P58" s="83"/>
      <c r="Q58" s="83"/>
      <c r="R58" s="83">
        <f>-191+3121</f>
        <v>2930</v>
      </c>
      <c r="S58" s="83"/>
      <c r="T58" s="83"/>
      <c r="U58" s="121"/>
      <c r="V58" s="83"/>
      <c r="W58" s="83">
        <v>-191</v>
      </c>
      <c r="X58" s="83"/>
      <c r="Y58" s="83"/>
      <c r="Z58" s="83"/>
      <c r="AA58" s="83">
        <f t="shared" si="5"/>
        <v>-191</v>
      </c>
      <c r="AB58" s="118"/>
      <c r="AC58" s="83">
        <v>5766</v>
      </c>
      <c r="AF58" s="124">
        <f t="shared" si="9"/>
        <v>5766</v>
      </c>
      <c r="AG58" s="124">
        <f>E58-AF58</f>
        <v>0</v>
      </c>
      <c r="AI58" s="124"/>
    </row>
    <row r="59" spans="1:36" ht="19.5" customHeight="1">
      <c r="A59" s="32">
        <v>16</v>
      </c>
      <c r="B59" s="35" t="s">
        <v>334</v>
      </c>
      <c r="C59" s="83">
        <f>C60</f>
        <v>16988</v>
      </c>
      <c r="D59" s="83">
        <f t="shared" ref="D59:T59" si="24">D60</f>
        <v>157</v>
      </c>
      <c r="E59" s="83">
        <f t="shared" si="24"/>
        <v>16831</v>
      </c>
      <c r="F59" s="83">
        <f t="shared" si="24"/>
        <v>0</v>
      </c>
      <c r="G59" s="83">
        <f t="shared" si="24"/>
        <v>0</v>
      </c>
      <c r="H59" s="83">
        <f t="shared" si="24"/>
        <v>0</v>
      </c>
      <c r="I59" s="83">
        <f t="shared" si="24"/>
        <v>0</v>
      </c>
      <c r="J59" s="83">
        <f t="shared" si="24"/>
        <v>0</v>
      </c>
      <c r="K59" s="83">
        <f t="shared" si="24"/>
        <v>0</v>
      </c>
      <c r="L59" s="83">
        <f t="shared" si="24"/>
        <v>0</v>
      </c>
      <c r="M59" s="83">
        <f t="shared" si="24"/>
        <v>0</v>
      </c>
      <c r="N59" s="83">
        <f t="shared" si="24"/>
        <v>11768</v>
      </c>
      <c r="O59" s="83">
        <f t="shared" si="24"/>
        <v>5063</v>
      </c>
      <c r="P59" s="83">
        <f t="shared" si="24"/>
        <v>0</v>
      </c>
      <c r="Q59" s="83">
        <f t="shared" si="24"/>
        <v>0</v>
      </c>
      <c r="R59" s="83">
        <f t="shared" si="24"/>
        <v>0</v>
      </c>
      <c r="S59" s="83">
        <f t="shared" si="24"/>
        <v>0</v>
      </c>
      <c r="T59" s="83">
        <f t="shared" si="24"/>
        <v>0</v>
      </c>
      <c r="U59" s="121"/>
      <c r="V59" s="83"/>
      <c r="W59" s="83"/>
      <c r="X59" s="83"/>
      <c r="Y59" s="83"/>
      <c r="Z59" s="83"/>
      <c r="AA59" s="83">
        <f t="shared" si="5"/>
        <v>0</v>
      </c>
      <c r="AC59" s="83"/>
      <c r="AF59" s="124">
        <f t="shared" si="9"/>
        <v>0</v>
      </c>
      <c r="AG59" s="124"/>
      <c r="AI59" s="124"/>
    </row>
    <row r="60" spans="1:36" s="8" customFormat="1" ht="24" customHeight="1">
      <c r="A60" s="81"/>
      <c r="B60" s="59" t="s">
        <v>393</v>
      </c>
      <c r="C60" s="83">
        <f t="shared" si="7"/>
        <v>16988</v>
      </c>
      <c r="D60" s="83">
        <v>157</v>
      </c>
      <c r="E60" s="83">
        <f t="shared" si="10"/>
        <v>16831</v>
      </c>
      <c r="F60" s="83"/>
      <c r="G60" s="83"/>
      <c r="H60" s="83"/>
      <c r="I60" s="83"/>
      <c r="J60" s="83"/>
      <c r="K60" s="83"/>
      <c r="L60" s="83"/>
      <c r="M60" s="83"/>
      <c r="N60" s="83">
        <v>11768</v>
      </c>
      <c r="O60" s="83">
        <v>5063</v>
      </c>
      <c r="P60" s="83"/>
      <c r="Q60" s="83"/>
      <c r="R60" s="83"/>
      <c r="S60" s="83"/>
      <c r="T60" s="83"/>
      <c r="U60" s="121"/>
      <c r="V60" s="83"/>
      <c r="W60" s="83"/>
      <c r="X60" s="83"/>
      <c r="Y60" s="83"/>
      <c r="Z60" s="83"/>
      <c r="AA60" s="83">
        <f t="shared" si="5"/>
        <v>0</v>
      </c>
      <c r="AB60" s="118"/>
      <c r="AC60" s="83">
        <v>16831</v>
      </c>
      <c r="AF60" s="124">
        <f t="shared" si="9"/>
        <v>16831</v>
      </c>
      <c r="AG60" s="124">
        <f>E60-AF60</f>
        <v>0</v>
      </c>
      <c r="AI60" s="124"/>
    </row>
    <row r="61" spans="1:36" ht="19.5" customHeight="1">
      <c r="A61" s="32">
        <v>17</v>
      </c>
      <c r="B61" s="35" t="s">
        <v>391</v>
      </c>
      <c r="C61" s="83"/>
      <c r="D61" s="83"/>
      <c r="E61" s="83"/>
      <c r="F61" s="83"/>
      <c r="G61" s="83"/>
      <c r="H61" s="83"/>
      <c r="I61" s="83"/>
      <c r="J61" s="83"/>
      <c r="K61" s="83"/>
      <c r="L61" s="83"/>
      <c r="M61" s="83"/>
      <c r="N61" s="83"/>
      <c r="O61" s="83"/>
      <c r="P61" s="83"/>
      <c r="Q61" s="83"/>
      <c r="R61" s="83"/>
      <c r="S61" s="83"/>
      <c r="T61" s="83"/>
      <c r="U61" s="121"/>
      <c r="V61" s="83"/>
      <c r="W61" s="83"/>
      <c r="X61" s="83"/>
      <c r="Y61" s="83"/>
      <c r="Z61" s="83"/>
      <c r="AA61" s="83">
        <f t="shared" si="5"/>
        <v>0</v>
      </c>
      <c r="AC61" s="83"/>
      <c r="AF61" s="124">
        <f t="shared" si="9"/>
        <v>0</v>
      </c>
      <c r="AG61" s="124">
        <f>E61-AF61</f>
        <v>0</v>
      </c>
      <c r="AI61" s="124">
        <f>E61-U61-V61</f>
        <v>0</v>
      </c>
    </row>
    <row r="62" spans="1:36" s="8" customFormat="1" ht="24" customHeight="1">
      <c r="A62" s="81"/>
      <c r="B62" s="59" t="s">
        <v>393</v>
      </c>
      <c r="C62" s="83"/>
      <c r="D62" s="83"/>
      <c r="E62" s="83"/>
      <c r="F62" s="83"/>
      <c r="G62" s="83"/>
      <c r="H62" s="83"/>
      <c r="I62" s="83"/>
      <c r="J62" s="83"/>
      <c r="K62" s="83"/>
      <c r="L62" s="83"/>
      <c r="M62" s="83"/>
      <c r="N62" s="83"/>
      <c r="O62" s="83"/>
      <c r="P62" s="83"/>
      <c r="Q62" s="83"/>
      <c r="R62" s="83"/>
      <c r="S62" s="83"/>
      <c r="T62" s="83"/>
      <c r="U62" s="121"/>
      <c r="V62" s="83"/>
      <c r="W62" s="83"/>
      <c r="X62" s="83"/>
      <c r="Y62" s="83"/>
      <c r="Z62" s="83"/>
      <c r="AA62" s="83">
        <f t="shared" si="5"/>
        <v>0</v>
      </c>
      <c r="AB62" s="118"/>
      <c r="AC62" s="83"/>
      <c r="AF62" s="124">
        <f t="shared" si="9"/>
        <v>0</v>
      </c>
      <c r="AG62" s="124">
        <f>E62-AF62</f>
        <v>0</v>
      </c>
      <c r="AI62" s="124">
        <f>E62-U62-V62</f>
        <v>0</v>
      </c>
    </row>
    <row r="63" spans="1:36" s="7" customFormat="1" ht="22.5" customHeight="1">
      <c r="A63" s="78" t="s">
        <v>260</v>
      </c>
      <c r="B63" s="79" t="s">
        <v>335</v>
      </c>
      <c r="C63" s="94">
        <f>C64+C80+C83+C88+C91+C94+C97+C100+C103+C105+C108+C111+C114+C117+C120+C122+C124+C126+C128+C131</f>
        <v>127235</v>
      </c>
      <c r="D63" s="94">
        <f t="shared" ref="D63:V63" si="25">D64+D80+D83+D88+D91+D94+D97+D100+D103+D105+D108+D111+D114+D117+D120+D122+D124+D126+D128+D131</f>
        <v>1404</v>
      </c>
      <c r="E63" s="94">
        <f>E64+E80+E83+E88+E91+E94+E97+E100+E103+E105+E108+E111+E114+E117+E120+E122+E124+E126+E128+E131</f>
        <v>125831</v>
      </c>
      <c r="F63" s="94">
        <f t="shared" si="25"/>
        <v>0</v>
      </c>
      <c r="G63" s="94">
        <f t="shared" si="25"/>
        <v>192</v>
      </c>
      <c r="H63" s="94">
        <f t="shared" si="25"/>
        <v>0</v>
      </c>
      <c r="I63" s="94">
        <f t="shared" si="25"/>
        <v>0</v>
      </c>
      <c r="J63" s="94">
        <f t="shared" si="25"/>
        <v>0</v>
      </c>
      <c r="K63" s="94">
        <f t="shared" si="25"/>
        <v>0</v>
      </c>
      <c r="L63" s="94">
        <f t="shared" si="25"/>
        <v>0</v>
      </c>
      <c r="M63" s="94">
        <f t="shared" si="25"/>
        <v>0</v>
      </c>
      <c r="N63" s="94">
        <f t="shared" si="25"/>
        <v>0</v>
      </c>
      <c r="O63" s="94">
        <f t="shared" si="25"/>
        <v>6643</v>
      </c>
      <c r="P63" s="94">
        <f t="shared" si="25"/>
        <v>0</v>
      </c>
      <c r="Q63" s="94">
        <f t="shared" si="25"/>
        <v>0</v>
      </c>
      <c r="R63" s="94">
        <f t="shared" si="25"/>
        <v>81885</v>
      </c>
      <c r="S63" s="94">
        <f t="shared" si="25"/>
        <v>0</v>
      </c>
      <c r="T63" s="94">
        <f t="shared" si="25"/>
        <v>37111</v>
      </c>
      <c r="U63" s="119">
        <f t="shared" si="25"/>
        <v>0</v>
      </c>
      <c r="V63" s="94">
        <f t="shared" si="25"/>
        <v>0</v>
      </c>
      <c r="W63" s="94"/>
      <c r="X63" s="94"/>
      <c r="Y63" s="94"/>
      <c r="Z63" s="94"/>
      <c r="AA63" s="83">
        <f>W63+X63+Y63+Z63</f>
        <v>0</v>
      </c>
      <c r="AB63" s="133"/>
      <c r="AC63" s="94"/>
      <c r="AF63" s="124">
        <f t="shared" si="9"/>
        <v>0</v>
      </c>
      <c r="AG63" s="124"/>
      <c r="AI63" s="134"/>
      <c r="AJ63" s="122">
        <f>SUM(AI64:AI132)</f>
        <v>78793</v>
      </c>
    </row>
    <row r="64" spans="1:36" ht="33.75" customHeight="1">
      <c r="A64" s="32">
        <v>1</v>
      </c>
      <c r="B64" s="35" t="s">
        <v>385</v>
      </c>
      <c r="C64" s="83">
        <f>C65+C68+C71+C74+C77</f>
        <v>69284</v>
      </c>
      <c r="D64" s="83">
        <f t="shared" ref="D64:T64" si="26">D65+D68+D71+D74+D77</f>
        <v>1017</v>
      </c>
      <c r="E64" s="83">
        <f t="shared" si="26"/>
        <v>68267</v>
      </c>
      <c r="F64" s="83">
        <f t="shared" si="26"/>
        <v>0</v>
      </c>
      <c r="G64" s="83">
        <f t="shared" si="26"/>
        <v>192</v>
      </c>
      <c r="H64" s="83">
        <f t="shared" si="26"/>
        <v>0</v>
      </c>
      <c r="I64" s="83">
        <f t="shared" si="26"/>
        <v>0</v>
      </c>
      <c r="J64" s="83">
        <f t="shared" si="26"/>
        <v>0</v>
      </c>
      <c r="K64" s="83">
        <f t="shared" si="26"/>
        <v>0</v>
      </c>
      <c r="L64" s="83">
        <f t="shared" si="26"/>
        <v>0</v>
      </c>
      <c r="M64" s="83">
        <f t="shared" si="26"/>
        <v>0</v>
      </c>
      <c r="N64" s="83">
        <f t="shared" si="26"/>
        <v>0</v>
      </c>
      <c r="O64" s="83">
        <f t="shared" si="26"/>
        <v>743</v>
      </c>
      <c r="P64" s="83">
        <f t="shared" si="26"/>
        <v>0</v>
      </c>
      <c r="Q64" s="83">
        <f t="shared" si="26"/>
        <v>0</v>
      </c>
      <c r="R64" s="83">
        <f t="shared" si="26"/>
        <v>67332</v>
      </c>
      <c r="S64" s="83">
        <f t="shared" si="26"/>
        <v>0</v>
      </c>
      <c r="T64" s="83">
        <f t="shared" si="26"/>
        <v>0</v>
      </c>
      <c r="U64" s="121"/>
      <c r="V64" s="83"/>
      <c r="W64" s="83"/>
      <c r="X64" s="83"/>
      <c r="Y64" s="83"/>
      <c r="Z64" s="83"/>
      <c r="AA64" s="83">
        <f t="shared" si="5"/>
        <v>0</v>
      </c>
      <c r="AC64" s="83"/>
      <c r="AF64" s="124">
        <f t="shared" si="9"/>
        <v>0</v>
      </c>
      <c r="AG64" s="124"/>
      <c r="AI64" s="124"/>
    </row>
    <row r="65" spans="1:35" ht="20.25" customHeight="1">
      <c r="A65" s="101" t="s">
        <v>337</v>
      </c>
      <c r="B65" s="35" t="s">
        <v>336</v>
      </c>
      <c r="C65" s="83">
        <f>C66+C67</f>
        <v>18351</v>
      </c>
      <c r="D65" s="83">
        <f t="shared" ref="D65:T65" si="27">D66+D67</f>
        <v>209</v>
      </c>
      <c r="E65" s="83">
        <f t="shared" si="27"/>
        <v>18142</v>
      </c>
      <c r="F65" s="83">
        <f t="shared" si="27"/>
        <v>0</v>
      </c>
      <c r="G65" s="83">
        <f t="shared" si="27"/>
        <v>0</v>
      </c>
      <c r="H65" s="83">
        <f t="shared" si="27"/>
        <v>0</v>
      </c>
      <c r="I65" s="83">
        <f t="shared" si="27"/>
        <v>0</v>
      </c>
      <c r="J65" s="83">
        <f t="shared" si="27"/>
        <v>0</v>
      </c>
      <c r="K65" s="83">
        <f t="shared" si="27"/>
        <v>0</v>
      </c>
      <c r="L65" s="83">
        <f t="shared" si="27"/>
        <v>0</v>
      </c>
      <c r="M65" s="83">
        <f t="shared" si="27"/>
        <v>0</v>
      </c>
      <c r="N65" s="83">
        <f t="shared" si="27"/>
        <v>0</v>
      </c>
      <c r="O65" s="83">
        <f t="shared" si="27"/>
        <v>703</v>
      </c>
      <c r="P65" s="83">
        <f t="shared" si="27"/>
        <v>0</v>
      </c>
      <c r="Q65" s="83">
        <f t="shared" si="27"/>
        <v>0</v>
      </c>
      <c r="R65" s="83">
        <f t="shared" si="27"/>
        <v>17439</v>
      </c>
      <c r="S65" s="83">
        <f t="shared" si="27"/>
        <v>0</v>
      </c>
      <c r="T65" s="83">
        <f t="shared" si="27"/>
        <v>0</v>
      </c>
      <c r="U65" s="121"/>
      <c r="V65" s="83"/>
      <c r="W65" s="83"/>
      <c r="X65" s="83"/>
      <c r="Y65" s="83"/>
      <c r="Z65" s="83"/>
      <c r="AA65" s="83">
        <f t="shared" si="5"/>
        <v>0</v>
      </c>
      <c r="AC65" s="83"/>
      <c r="AF65" s="124">
        <f t="shared" si="9"/>
        <v>0</v>
      </c>
      <c r="AG65" s="124"/>
      <c r="AI65" s="124"/>
    </row>
    <row r="66" spans="1:35" s="8" customFormat="1" ht="20.25" customHeight="1">
      <c r="A66" s="81"/>
      <c r="B66" s="59" t="s">
        <v>392</v>
      </c>
      <c r="C66" s="83">
        <f t="shared" si="7"/>
        <v>11805</v>
      </c>
      <c r="D66" s="83">
        <v>88</v>
      </c>
      <c r="E66" s="83">
        <f t="shared" si="10"/>
        <v>11717</v>
      </c>
      <c r="F66" s="83"/>
      <c r="G66" s="83"/>
      <c r="H66" s="83"/>
      <c r="I66" s="83"/>
      <c r="J66" s="83"/>
      <c r="K66" s="83"/>
      <c r="L66" s="83"/>
      <c r="M66" s="83"/>
      <c r="N66" s="83"/>
      <c r="O66" s="83">
        <v>700</v>
      </c>
      <c r="P66" s="83"/>
      <c r="Q66" s="83"/>
      <c r="R66" s="83">
        <v>11017</v>
      </c>
      <c r="S66" s="83"/>
      <c r="T66" s="83"/>
      <c r="U66" s="121"/>
      <c r="V66" s="83"/>
      <c r="W66" s="83"/>
      <c r="X66" s="83"/>
      <c r="Y66" s="83"/>
      <c r="Z66" s="83"/>
      <c r="AA66" s="83">
        <f t="shared" si="5"/>
        <v>0</v>
      </c>
      <c r="AB66" s="118"/>
      <c r="AC66" s="83"/>
      <c r="AF66" s="124">
        <f t="shared" si="9"/>
        <v>0</v>
      </c>
      <c r="AG66" s="124"/>
      <c r="AI66" s="124">
        <f>E66-U66-V66</f>
        <v>11717</v>
      </c>
    </row>
    <row r="67" spans="1:35" s="8" customFormat="1" ht="20.25" customHeight="1">
      <c r="A67" s="81"/>
      <c r="B67" s="59" t="s">
        <v>393</v>
      </c>
      <c r="C67" s="83">
        <f t="shared" si="7"/>
        <v>6546</v>
      </c>
      <c r="D67" s="83">
        <v>121</v>
      </c>
      <c r="E67" s="83">
        <f t="shared" si="10"/>
        <v>6425</v>
      </c>
      <c r="F67" s="83"/>
      <c r="G67" s="83"/>
      <c r="H67" s="83"/>
      <c r="I67" s="83"/>
      <c r="J67" s="83"/>
      <c r="K67" s="83"/>
      <c r="L67" s="83"/>
      <c r="M67" s="83"/>
      <c r="N67" s="83"/>
      <c r="O67" s="83">
        <v>3</v>
      </c>
      <c r="P67" s="83"/>
      <c r="Q67" s="83"/>
      <c r="R67" s="83">
        <f>-333-216+6971</f>
        <v>6422</v>
      </c>
      <c r="S67" s="83"/>
      <c r="T67" s="83"/>
      <c r="U67" s="121"/>
      <c r="V67" s="83"/>
      <c r="W67" s="83">
        <v>-333</v>
      </c>
      <c r="X67" s="83"/>
      <c r="Y67" s="83"/>
      <c r="Z67" s="83">
        <v>-216</v>
      </c>
      <c r="AA67" s="83">
        <f t="shared" si="5"/>
        <v>-549</v>
      </c>
      <c r="AB67" s="118"/>
      <c r="AC67" s="83">
        <v>6422</v>
      </c>
      <c r="AD67" s="8">
        <v>3</v>
      </c>
      <c r="AF67" s="124">
        <f t="shared" si="9"/>
        <v>6425</v>
      </c>
      <c r="AG67" s="124">
        <f>E67-AF67</f>
        <v>0</v>
      </c>
      <c r="AI67" s="124"/>
    </row>
    <row r="68" spans="1:35" ht="20.25" customHeight="1">
      <c r="A68" s="101" t="s">
        <v>338</v>
      </c>
      <c r="B68" s="35" t="s">
        <v>339</v>
      </c>
      <c r="C68" s="83">
        <f>C69+C70</f>
        <v>13006</v>
      </c>
      <c r="D68" s="83">
        <f t="shared" ref="D68:T68" si="28">D69+D70</f>
        <v>277</v>
      </c>
      <c r="E68" s="83">
        <f t="shared" si="28"/>
        <v>12729</v>
      </c>
      <c r="F68" s="83">
        <f t="shared" si="28"/>
        <v>0</v>
      </c>
      <c r="G68" s="83">
        <f t="shared" si="28"/>
        <v>192</v>
      </c>
      <c r="H68" s="83">
        <f t="shared" si="28"/>
        <v>0</v>
      </c>
      <c r="I68" s="83">
        <f t="shared" si="28"/>
        <v>0</v>
      </c>
      <c r="J68" s="83">
        <f t="shared" si="28"/>
        <v>0</v>
      </c>
      <c r="K68" s="83">
        <f t="shared" si="28"/>
        <v>0</v>
      </c>
      <c r="L68" s="83">
        <f t="shared" si="28"/>
        <v>0</v>
      </c>
      <c r="M68" s="83">
        <f t="shared" si="28"/>
        <v>0</v>
      </c>
      <c r="N68" s="83">
        <f t="shared" si="28"/>
        <v>0</v>
      </c>
      <c r="O68" s="83">
        <f t="shared" si="28"/>
        <v>25</v>
      </c>
      <c r="P68" s="83">
        <f t="shared" si="28"/>
        <v>0</v>
      </c>
      <c r="Q68" s="83">
        <f t="shared" si="28"/>
        <v>0</v>
      </c>
      <c r="R68" s="83">
        <f t="shared" si="28"/>
        <v>12512</v>
      </c>
      <c r="S68" s="83">
        <f t="shared" si="28"/>
        <v>0</v>
      </c>
      <c r="T68" s="83">
        <f t="shared" si="28"/>
        <v>0</v>
      </c>
      <c r="U68" s="121"/>
      <c r="V68" s="83"/>
      <c r="W68" s="83"/>
      <c r="X68" s="83"/>
      <c r="Y68" s="83"/>
      <c r="Z68" s="83"/>
      <c r="AA68" s="83">
        <f t="shared" si="5"/>
        <v>0</v>
      </c>
      <c r="AC68" s="83"/>
      <c r="AF68" s="124">
        <f t="shared" si="9"/>
        <v>0</v>
      </c>
      <c r="AG68" s="124"/>
      <c r="AI68" s="124"/>
    </row>
    <row r="69" spans="1:35" s="8" customFormat="1" ht="20.25" customHeight="1">
      <c r="A69" s="81"/>
      <c r="B69" s="59" t="s">
        <v>392</v>
      </c>
      <c r="C69" s="83">
        <f t="shared" si="7"/>
        <v>7361</v>
      </c>
      <c r="D69" s="83">
        <v>88</v>
      </c>
      <c r="E69" s="83">
        <f t="shared" si="10"/>
        <v>7273</v>
      </c>
      <c r="F69" s="83"/>
      <c r="G69" s="83">
        <v>192</v>
      </c>
      <c r="H69" s="83"/>
      <c r="I69" s="83"/>
      <c r="J69" s="83"/>
      <c r="K69" s="83"/>
      <c r="L69" s="83"/>
      <c r="M69" s="83"/>
      <c r="N69" s="83"/>
      <c r="O69" s="83"/>
      <c r="P69" s="83"/>
      <c r="Q69" s="83"/>
      <c r="R69" s="83">
        <v>7081</v>
      </c>
      <c r="S69" s="83"/>
      <c r="T69" s="83"/>
      <c r="U69" s="121"/>
      <c r="V69" s="83"/>
      <c r="W69" s="83"/>
      <c r="X69" s="83"/>
      <c r="Y69" s="83"/>
      <c r="Z69" s="83"/>
      <c r="AA69" s="83">
        <f t="shared" si="5"/>
        <v>0</v>
      </c>
      <c r="AB69" s="118"/>
      <c r="AC69" s="83"/>
      <c r="AF69" s="124">
        <f t="shared" si="9"/>
        <v>0</v>
      </c>
      <c r="AG69" s="124"/>
      <c r="AI69" s="124">
        <f>E69-U69-V69</f>
        <v>7273</v>
      </c>
    </row>
    <row r="70" spans="1:35" s="8" customFormat="1" ht="20.25" customHeight="1">
      <c r="A70" s="81"/>
      <c r="B70" s="59" t="s">
        <v>393</v>
      </c>
      <c r="C70" s="83">
        <f t="shared" si="7"/>
        <v>5645</v>
      </c>
      <c r="D70" s="83">
        <v>189</v>
      </c>
      <c r="E70" s="83">
        <f t="shared" si="10"/>
        <v>5456</v>
      </c>
      <c r="F70" s="83"/>
      <c r="G70" s="83"/>
      <c r="H70" s="83"/>
      <c r="I70" s="83"/>
      <c r="J70" s="83"/>
      <c r="K70" s="83"/>
      <c r="L70" s="83"/>
      <c r="M70" s="83"/>
      <c r="N70" s="83"/>
      <c r="O70" s="83">
        <v>25</v>
      </c>
      <c r="P70" s="83"/>
      <c r="Q70" s="83"/>
      <c r="R70" s="83">
        <f>-1309+6740</f>
        <v>5431</v>
      </c>
      <c r="S70" s="83"/>
      <c r="T70" s="83"/>
      <c r="U70" s="121"/>
      <c r="V70" s="83"/>
      <c r="W70" s="83">
        <v>-1309</v>
      </c>
      <c r="X70" s="83"/>
      <c r="Y70" s="83"/>
      <c r="Z70" s="83"/>
      <c r="AA70" s="83">
        <f t="shared" si="5"/>
        <v>-1309</v>
      </c>
      <c r="AB70" s="118"/>
      <c r="AC70" s="83">
        <v>5431</v>
      </c>
      <c r="AD70" s="8">
        <v>25</v>
      </c>
      <c r="AF70" s="124">
        <f t="shared" si="9"/>
        <v>5456</v>
      </c>
      <c r="AG70" s="124">
        <f>E70-AF70</f>
        <v>0</v>
      </c>
      <c r="AI70" s="124"/>
    </row>
    <row r="71" spans="1:35" ht="20.25" customHeight="1">
      <c r="A71" s="101" t="s">
        <v>340</v>
      </c>
      <c r="B71" s="35" t="s">
        <v>341</v>
      </c>
      <c r="C71" s="83">
        <f>C72+C73</f>
        <v>15355</v>
      </c>
      <c r="D71" s="83">
        <f t="shared" ref="D71:T71" si="29">D72+D73</f>
        <v>219</v>
      </c>
      <c r="E71" s="83">
        <f t="shared" si="29"/>
        <v>15136</v>
      </c>
      <c r="F71" s="83">
        <f t="shared" si="29"/>
        <v>0</v>
      </c>
      <c r="G71" s="83">
        <f t="shared" si="29"/>
        <v>0</v>
      </c>
      <c r="H71" s="83">
        <f t="shared" si="29"/>
        <v>0</v>
      </c>
      <c r="I71" s="83">
        <f t="shared" si="29"/>
        <v>0</v>
      </c>
      <c r="J71" s="83">
        <f t="shared" si="29"/>
        <v>0</v>
      </c>
      <c r="K71" s="83">
        <f t="shared" si="29"/>
        <v>0</v>
      </c>
      <c r="L71" s="83">
        <f t="shared" si="29"/>
        <v>0</v>
      </c>
      <c r="M71" s="83">
        <f t="shared" si="29"/>
        <v>0</v>
      </c>
      <c r="N71" s="83">
        <f t="shared" si="29"/>
        <v>0</v>
      </c>
      <c r="O71" s="83">
        <f t="shared" si="29"/>
        <v>6</v>
      </c>
      <c r="P71" s="83">
        <f t="shared" si="29"/>
        <v>0</v>
      </c>
      <c r="Q71" s="83">
        <f t="shared" si="29"/>
        <v>0</v>
      </c>
      <c r="R71" s="83">
        <f t="shared" si="29"/>
        <v>15130</v>
      </c>
      <c r="S71" s="83">
        <f t="shared" si="29"/>
        <v>0</v>
      </c>
      <c r="T71" s="83">
        <f t="shared" si="29"/>
        <v>0</v>
      </c>
      <c r="U71" s="121"/>
      <c r="V71" s="83"/>
      <c r="W71" s="83"/>
      <c r="X71" s="83"/>
      <c r="Y71" s="83"/>
      <c r="Z71" s="83"/>
      <c r="AA71" s="83">
        <f>W71+X71+Y71+Z71</f>
        <v>0</v>
      </c>
      <c r="AC71" s="83"/>
      <c r="AF71" s="124">
        <f t="shared" si="9"/>
        <v>0</v>
      </c>
      <c r="AG71" s="124"/>
      <c r="AI71" s="124"/>
    </row>
    <row r="72" spans="1:35" s="8" customFormat="1" ht="20.25" customHeight="1">
      <c r="A72" s="81"/>
      <c r="B72" s="59" t="s">
        <v>392</v>
      </c>
      <c r="C72" s="83">
        <f t="shared" si="7"/>
        <v>9997</v>
      </c>
      <c r="D72" s="83">
        <v>100</v>
      </c>
      <c r="E72" s="83">
        <f t="shared" si="10"/>
        <v>9897</v>
      </c>
      <c r="F72" s="83"/>
      <c r="G72" s="83"/>
      <c r="H72" s="83"/>
      <c r="I72" s="83"/>
      <c r="J72" s="83"/>
      <c r="K72" s="83"/>
      <c r="L72" s="83"/>
      <c r="M72" s="83"/>
      <c r="N72" s="83"/>
      <c r="O72" s="83"/>
      <c r="P72" s="83"/>
      <c r="Q72" s="83"/>
      <c r="R72" s="83">
        <v>9897</v>
      </c>
      <c r="S72" s="83"/>
      <c r="T72" s="83"/>
      <c r="U72" s="121"/>
      <c r="V72" s="83"/>
      <c r="W72" s="83"/>
      <c r="X72" s="83"/>
      <c r="Y72" s="83"/>
      <c r="Z72" s="83"/>
      <c r="AA72" s="83">
        <f t="shared" si="5"/>
        <v>0</v>
      </c>
      <c r="AB72" s="118"/>
      <c r="AC72" s="83"/>
      <c r="AF72" s="124">
        <f t="shared" si="9"/>
        <v>0</v>
      </c>
      <c r="AG72" s="124"/>
      <c r="AI72" s="124">
        <f>E72-U72-V72</f>
        <v>9897</v>
      </c>
    </row>
    <row r="73" spans="1:35" s="8" customFormat="1" ht="20.25" customHeight="1">
      <c r="A73" s="81"/>
      <c r="B73" s="59" t="s">
        <v>393</v>
      </c>
      <c r="C73" s="83">
        <f t="shared" si="7"/>
        <v>5358</v>
      </c>
      <c r="D73" s="83">
        <v>119</v>
      </c>
      <c r="E73" s="83">
        <f t="shared" si="10"/>
        <v>5239</v>
      </c>
      <c r="F73" s="83"/>
      <c r="G73" s="83"/>
      <c r="H73" s="83"/>
      <c r="I73" s="83"/>
      <c r="J73" s="83"/>
      <c r="K73" s="83"/>
      <c r="L73" s="83"/>
      <c r="M73" s="83"/>
      <c r="N73" s="83"/>
      <c r="O73" s="83">
        <v>6</v>
      </c>
      <c r="P73" s="83"/>
      <c r="Q73" s="83"/>
      <c r="R73" s="83">
        <f>-250+6818-1335</f>
        <v>5233</v>
      </c>
      <c r="S73" s="83"/>
      <c r="T73" s="83"/>
      <c r="U73" s="121"/>
      <c r="V73" s="83"/>
      <c r="W73" s="83">
        <v>-1335</v>
      </c>
      <c r="X73" s="83"/>
      <c r="Y73" s="83"/>
      <c r="Z73" s="83"/>
      <c r="AA73" s="83">
        <f t="shared" si="5"/>
        <v>-1335</v>
      </c>
      <c r="AB73" s="118"/>
      <c r="AC73" s="83">
        <v>5483</v>
      </c>
      <c r="AD73" s="8">
        <v>6</v>
      </c>
      <c r="AE73" s="8">
        <v>250</v>
      </c>
      <c r="AF73" s="124">
        <f t="shared" si="9"/>
        <v>5239</v>
      </c>
      <c r="AG73" s="124">
        <f>E73-AF73</f>
        <v>0</v>
      </c>
      <c r="AI73" s="124"/>
    </row>
    <row r="74" spans="1:35" ht="20.25" customHeight="1">
      <c r="A74" s="101" t="s">
        <v>342</v>
      </c>
      <c r="B74" s="35" t="s">
        <v>343</v>
      </c>
      <c r="C74" s="83">
        <f>C75+C76</f>
        <v>15970</v>
      </c>
      <c r="D74" s="83">
        <f t="shared" ref="D74:T74" si="30">D75+D76</f>
        <v>187</v>
      </c>
      <c r="E74" s="83">
        <f t="shared" si="30"/>
        <v>15783</v>
      </c>
      <c r="F74" s="83">
        <f t="shared" si="30"/>
        <v>0</v>
      </c>
      <c r="G74" s="83">
        <f t="shared" si="30"/>
        <v>0</v>
      </c>
      <c r="H74" s="83">
        <f t="shared" si="30"/>
        <v>0</v>
      </c>
      <c r="I74" s="83">
        <f t="shared" si="30"/>
        <v>0</v>
      </c>
      <c r="J74" s="83">
        <f t="shared" si="30"/>
        <v>0</v>
      </c>
      <c r="K74" s="83">
        <f t="shared" si="30"/>
        <v>0</v>
      </c>
      <c r="L74" s="83">
        <f t="shared" si="30"/>
        <v>0</v>
      </c>
      <c r="M74" s="83">
        <f t="shared" si="30"/>
        <v>0</v>
      </c>
      <c r="N74" s="83">
        <f t="shared" si="30"/>
        <v>0</v>
      </c>
      <c r="O74" s="83">
        <f t="shared" si="30"/>
        <v>9</v>
      </c>
      <c r="P74" s="83">
        <f t="shared" si="30"/>
        <v>0</v>
      </c>
      <c r="Q74" s="83">
        <f t="shared" si="30"/>
        <v>0</v>
      </c>
      <c r="R74" s="83">
        <f t="shared" si="30"/>
        <v>15774</v>
      </c>
      <c r="S74" s="83">
        <f t="shared" si="30"/>
        <v>0</v>
      </c>
      <c r="T74" s="83">
        <f t="shared" si="30"/>
        <v>0</v>
      </c>
      <c r="U74" s="121"/>
      <c r="V74" s="83"/>
      <c r="W74" s="83"/>
      <c r="X74" s="83"/>
      <c r="Y74" s="83"/>
      <c r="Z74" s="83"/>
      <c r="AA74" s="83">
        <f t="shared" si="5"/>
        <v>0</v>
      </c>
      <c r="AC74" s="83"/>
      <c r="AF74" s="124">
        <f t="shared" si="9"/>
        <v>0</v>
      </c>
      <c r="AG74" s="124"/>
      <c r="AI74" s="124"/>
    </row>
    <row r="75" spans="1:35" s="8" customFormat="1" ht="20.25" customHeight="1">
      <c r="A75" s="81"/>
      <c r="B75" s="59" t="s">
        <v>392</v>
      </c>
      <c r="C75" s="83">
        <f t="shared" si="7"/>
        <v>9919</v>
      </c>
      <c r="D75" s="83">
        <v>82</v>
      </c>
      <c r="E75" s="83">
        <f t="shared" si="10"/>
        <v>9837</v>
      </c>
      <c r="F75" s="83"/>
      <c r="G75" s="83"/>
      <c r="H75" s="83"/>
      <c r="I75" s="83"/>
      <c r="J75" s="83"/>
      <c r="K75" s="83"/>
      <c r="L75" s="83"/>
      <c r="M75" s="83"/>
      <c r="N75" s="83"/>
      <c r="O75" s="83"/>
      <c r="P75" s="83"/>
      <c r="Q75" s="83"/>
      <c r="R75" s="83">
        <v>9837</v>
      </c>
      <c r="S75" s="83"/>
      <c r="T75" s="83"/>
      <c r="U75" s="121"/>
      <c r="V75" s="83"/>
      <c r="W75" s="83"/>
      <c r="X75" s="83"/>
      <c r="Y75" s="83"/>
      <c r="Z75" s="83"/>
      <c r="AA75" s="83">
        <f t="shared" si="5"/>
        <v>0</v>
      </c>
      <c r="AB75" s="118"/>
      <c r="AC75" s="83"/>
      <c r="AF75" s="124">
        <f t="shared" si="9"/>
        <v>0</v>
      </c>
      <c r="AG75" s="124"/>
      <c r="AI75" s="124">
        <f>E75-U75-V75</f>
        <v>9837</v>
      </c>
    </row>
    <row r="76" spans="1:35" s="8" customFormat="1" ht="20.25" customHeight="1">
      <c r="A76" s="81"/>
      <c r="B76" s="59" t="s">
        <v>393</v>
      </c>
      <c r="C76" s="83">
        <f t="shared" si="7"/>
        <v>6051</v>
      </c>
      <c r="D76" s="83">
        <v>105</v>
      </c>
      <c r="E76" s="83">
        <f t="shared" si="10"/>
        <v>5946</v>
      </c>
      <c r="F76" s="83"/>
      <c r="G76" s="83"/>
      <c r="H76" s="83"/>
      <c r="I76" s="83"/>
      <c r="J76" s="83"/>
      <c r="K76" s="83"/>
      <c r="L76" s="83"/>
      <c r="M76" s="83"/>
      <c r="N76" s="83"/>
      <c r="O76" s="83">
        <v>9</v>
      </c>
      <c r="P76" s="83"/>
      <c r="Q76" s="83"/>
      <c r="R76" s="83">
        <f>-1317+7254</f>
        <v>5937</v>
      </c>
      <c r="S76" s="83"/>
      <c r="T76" s="83"/>
      <c r="U76" s="121"/>
      <c r="V76" s="83"/>
      <c r="W76" s="83">
        <v>-1317</v>
      </c>
      <c r="X76" s="83"/>
      <c r="Y76" s="83"/>
      <c r="Z76" s="83"/>
      <c r="AA76" s="83">
        <f t="shared" si="5"/>
        <v>-1317</v>
      </c>
      <c r="AB76" s="118"/>
      <c r="AC76" s="83">
        <v>5937</v>
      </c>
      <c r="AD76" s="8">
        <v>9</v>
      </c>
      <c r="AF76" s="124">
        <f t="shared" si="9"/>
        <v>5946</v>
      </c>
      <c r="AG76" s="124">
        <f>E76-AF76</f>
        <v>0</v>
      </c>
      <c r="AI76" s="124"/>
    </row>
    <row r="77" spans="1:35" ht="20.25" customHeight="1">
      <c r="A77" s="101" t="s">
        <v>344</v>
      </c>
      <c r="B77" s="35" t="s">
        <v>345</v>
      </c>
      <c r="C77" s="83">
        <f>C78+C79</f>
        <v>6602</v>
      </c>
      <c r="D77" s="83">
        <f t="shared" ref="D77:T77" si="31">D78+D79</f>
        <v>125</v>
      </c>
      <c r="E77" s="83">
        <f t="shared" si="31"/>
        <v>6477</v>
      </c>
      <c r="F77" s="83">
        <f t="shared" si="31"/>
        <v>0</v>
      </c>
      <c r="G77" s="83">
        <f t="shared" si="31"/>
        <v>0</v>
      </c>
      <c r="H77" s="83">
        <f t="shared" si="31"/>
        <v>0</v>
      </c>
      <c r="I77" s="83">
        <f t="shared" si="31"/>
        <v>0</v>
      </c>
      <c r="J77" s="83">
        <f t="shared" si="31"/>
        <v>0</v>
      </c>
      <c r="K77" s="83">
        <f t="shared" si="31"/>
        <v>0</v>
      </c>
      <c r="L77" s="83">
        <f t="shared" si="31"/>
        <v>0</v>
      </c>
      <c r="M77" s="83">
        <f t="shared" si="31"/>
        <v>0</v>
      </c>
      <c r="N77" s="83">
        <f t="shared" si="31"/>
        <v>0</v>
      </c>
      <c r="O77" s="83">
        <f t="shared" si="31"/>
        <v>0</v>
      </c>
      <c r="P77" s="83">
        <f t="shared" si="31"/>
        <v>0</v>
      </c>
      <c r="Q77" s="83">
        <f t="shared" si="31"/>
        <v>0</v>
      </c>
      <c r="R77" s="83">
        <f t="shared" si="31"/>
        <v>6477</v>
      </c>
      <c r="S77" s="83">
        <f t="shared" si="31"/>
        <v>0</v>
      </c>
      <c r="T77" s="83">
        <f t="shared" si="31"/>
        <v>0</v>
      </c>
      <c r="U77" s="121"/>
      <c r="V77" s="83"/>
      <c r="W77" s="83"/>
      <c r="X77" s="83"/>
      <c r="Y77" s="83"/>
      <c r="Z77" s="83"/>
      <c r="AA77" s="83">
        <f>W77+X77+Y77+Z77</f>
        <v>0</v>
      </c>
      <c r="AC77" s="83"/>
      <c r="AF77" s="124">
        <f t="shared" si="9"/>
        <v>0</v>
      </c>
      <c r="AG77" s="124"/>
      <c r="AI77" s="124"/>
    </row>
    <row r="78" spans="1:35" s="8" customFormat="1" ht="20.25" customHeight="1">
      <c r="A78" s="81"/>
      <c r="B78" s="59" t="s">
        <v>392</v>
      </c>
      <c r="C78" s="83">
        <f t="shared" si="7"/>
        <v>3116</v>
      </c>
      <c r="D78" s="83">
        <v>33</v>
      </c>
      <c r="E78" s="83">
        <f t="shared" si="10"/>
        <v>3083</v>
      </c>
      <c r="F78" s="83"/>
      <c r="G78" s="83"/>
      <c r="H78" s="83"/>
      <c r="I78" s="83"/>
      <c r="J78" s="83"/>
      <c r="K78" s="83"/>
      <c r="L78" s="83"/>
      <c r="M78" s="83"/>
      <c r="N78" s="83"/>
      <c r="O78" s="83"/>
      <c r="P78" s="83"/>
      <c r="Q78" s="83"/>
      <c r="R78" s="83">
        <v>3083</v>
      </c>
      <c r="S78" s="83"/>
      <c r="T78" s="83"/>
      <c r="U78" s="121"/>
      <c r="V78" s="83"/>
      <c r="W78" s="83"/>
      <c r="X78" s="83"/>
      <c r="Y78" s="83"/>
      <c r="Z78" s="83"/>
      <c r="AA78" s="83">
        <f>W78+X78+Y78+Z78</f>
        <v>0</v>
      </c>
      <c r="AB78" s="118"/>
      <c r="AC78" s="83"/>
      <c r="AF78" s="124">
        <f t="shared" si="9"/>
        <v>0</v>
      </c>
      <c r="AG78" s="124"/>
      <c r="AI78" s="124">
        <f>E78-U78-V78</f>
        <v>3083</v>
      </c>
    </row>
    <row r="79" spans="1:35" s="8" customFormat="1" ht="20.25" customHeight="1">
      <c r="A79" s="81"/>
      <c r="B79" s="59" t="s">
        <v>393</v>
      </c>
      <c r="C79" s="83">
        <f t="shared" si="7"/>
        <v>3486</v>
      </c>
      <c r="D79" s="83">
        <v>92</v>
      </c>
      <c r="E79" s="83">
        <f t="shared" si="10"/>
        <v>3394</v>
      </c>
      <c r="F79" s="83"/>
      <c r="G79" s="83"/>
      <c r="H79" s="83"/>
      <c r="I79" s="83"/>
      <c r="J79" s="83"/>
      <c r="K79" s="83"/>
      <c r="L79" s="83"/>
      <c r="M79" s="83"/>
      <c r="N79" s="83"/>
      <c r="O79" s="83"/>
      <c r="P79" s="83"/>
      <c r="Q79" s="83"/>
      <c r="R79" s="83">
        <f>-189+3583</f>
        <v>3394</v>
      </c>
      <c r="S79" s="83"/>
      <c r="T79" s="83"/>
      <c r="U79" s="121"/>
      <c r="V79" s="83"/>
      <c r="W79" s="83">
        <v>-189</v>
      </c>
      <c r="X79" s="83"/>
      <c r="Y79" s="83"/>
      <c r="Z79" s="83"/>
      <c r="AA79" s="83">
        <f>W79+X79+Y79+Z79</f>
        <v>-189</v>
      </c>
      <c r="AB79" s="118"/>
      <c r="AC79" s="83">
        <v>3394</v>
      </c>
      <c r="AF79" s="124">
        <f t="shared" si="9"/>
        <v>3394</v>
      </c>
      <c r="AG79" s="124">
        <f>E79-AF79</f>
        <v>0</v>
      </c>
      <c r="AI79" s="124"/>
    </row>
    <row r="80" spans="1:35" ht="20.25" customHeight="1">
      <c r="A80" s="101">
        <v>2</v>
      </c>
      <c r="B80" s="35" t="s">
        <v>346</v>
      </c>
      <c r="C80" s="83">
        <f>C81+C82</f>
        <v>18761</v>
      </c>
      <c r="D80" s="83">
        <f t="shared" ref="D80:T80" si="32">D81+D82</f>
        <v>102</v>
      </c>
      <c r="E80" s="83">
        <f t="shared" si="32"/>
        <v>18659</v>
      </c>
      <c r="F80" s="83">
        <f t="shared" si="32"/>
        <v>0</v>
      </c>
      <c r="G80" s="83">
        <f t="shared" si="32"/>
        <v>0</v>
      </c>
      <c r="H80" s="83">
        <f t="shared" si="32"/>
        <v>0</v>
      </c>
      <c r="I80" s="83">
        <f t="shared" si="32"/>
        <v>0</v>
      </c>
      <c r="J80" s="83">
        <f t="shared" si="32"/>
        <v>0</v>
      </c>
      <c r="K80" s="83">
        <f t="shared" si="32"/>
        <v>0</v>
      </c>
      <c r="L80" s="83">
        <f t="shared" si="32"/>
        <v>0</v>
      </c>
      <c r="M80" s="83">
        <f t="shared" si="32"/>
        <v>0</v>
      </c>
      <c r="N80" s="83">
        <f t="shared" si="32"/>
        <v>0</v>
      </c>
      <c r="O80" s="83">
        <f t="shared" si="32"/>
        <v>5900</v>
      </c>
      <c r="P80" s="83">
        <f t="shared" si="32"/>
        <v>0</v>
      </c>
      <c r="Q80" s="83">
        <f t="shared" si="32"/>
        <v>0</v>
      </c>
      <c r="R80" s="83">
        <f t="shared" si="32"/>
        <v>2455</v>
      </c>
      <c r="S80" s="83">
        <f t="shared" si="32"/>
        <v>0</v>
      </c>
      <c r="T80" s="83">
        <f t="shared" si="32"/>
        <v>10304</v>
      </c>
      <c r="U80" s="121"/>
      <c r="V80" s="83"/>
      <c r="W80" s="83"/>
      <c r="X80" s="83"/>
      <c r="Y80" s="83"/>
      <c r="Z80" s="83"/>
      <c r="AA80" s="83">
        <f>W80+X80+Y80+Z80</f>
        <v>0</v>
      </c>
      <c r="AC80" s="83"/>
      <c r="AF80" s="124">
        <f t="shared" si="9"/>
        <v>0</v>
      </c>
      <c r="AG80" s="124"/>
      <c r="AI80" s="124"/>
    </row>
    <row r="81" spans="1:35" s="8" customFormat="1" ht="20.25" customHeight="1">
      <c r="A81" s="81"/>
      <c r="B81" s="59" t="s">
        <v>392</v>
      </c>
      <c r="C81" s="83">
        <f t="shared" ref="C81:C142" si="33">D81+E81</f>
        <v>10340</v>
      </c>
      <c r="D81" s="83">
        <v>36</v>
      </c>
      <c r="E81" s="83">
        <f t="shared" ref="E81:E139" si="34">F81+G81+H81+I81+J81+K81+L81+M81+N81+O81+R81+S81+T81</f>
        <v>10304</v>
      </c>
      <c r="F81" s="83"/>
      <c r="G81" s="83"/>
      <c r="H81" s="83"/>
      <c r="I81" s="83"/>
      <c r="J81" s="83"/>
      <c r="K81" s="83"/>
      <c r="L81" s="83"/>
      <c r="M81" s="83"/>
      <c r="N81" s="83"/>
      <c r="O81" s="83"/>
      <c r="P81" s="83"/>
      <c r="Q81" s="83"/>
      <c r="R81" s="83"/>
      <c r="S81" s="83"/>
      <c r="T81" s="83">
        <v>10304</v>
      </c>
      <c r="U81" s="121"/>
      <c r="V81" s="83"/>
      <c r="W81" s="83"/>
      <c r="X81" s="83"/>
      <c r="Y81" s="83"/>
      <c r="Z81" s="83"/>
      <c r="AA81" s="83">
        <f>W81+X81+Y81+Z81</f>
        <v>0</v>
      </c>
      <c r="AB81" s="118"/>
      <c r="AC81" s="83"/>
      <c r="AF81" s="124">
        <f t="shared" ref="AF81:AF146" si="35">AC81+AD81-AE81</f>
        <v>0</v>
      </c>
      <c r="AG81" s="124"/>
      <c r="AI81" s="124">
        <f>E81-U81-V81</f>
        <v>10304</v>
      </c>
    </row>
    <row r="82" spans="1:35" s="8" customFormat="1" ht="20.25" customHeight="1">
      <c r="A82" s="81"/>
      <c r="B82" s="59" t="s">
        <v>393</v>
      </c>
      <c r="C82" s="83">
        <f t="shared" si="33"/>
        <v>8421</v>
      </c>
      <c r="D82" s="83">
        <v>66</v>
      </c>
      <c r="E82" s="83">
        <f t="shared" si="34"/>
        <v>8355</v>
      </c>
      <c r="F82" s="83"/>
      <c r="G82" s="83"/>
      <c r="H82" s="83"/>
      <c r="I82" s="83"/>
      <c r="J82" s="83"/>
      <c r="K82" s="83"/>
      <c r="L82" s="83"/>
      <c r="M82" s="83"/>
      <c r="N82" s="83"/>
      <c r="O82" s="83">
        <f>12+6808-920</f>
        <v>5900</v>
      </c>
      <c r="P82" s="83"/>
      <c r="Q82" s="83"/>
      <c r="R82" s="83">
        <f>-590+3045</f>
        <v>2455</v>
      </c>
      <c r="S82" s="83"/>
      <c r="T82" s="83"/>
      <c r="U82" s="121"/>
      <c r="V82" s="83"/>
      <c r="W82" s="83">
        <v>-590</v>
      </c>
      <c r="X82" s="83"/>
      <c r="Y82" s="83"/>
      <c r="Z82" s="83"/>
      <c r="AA82" s="83">
        <f t="shared" ref="AA82:AA89" si="36">W82+X82+Y82+Z82</f>
        <v>-590</v>
      </c>
      <c r="AB82" s="118"/>
      <c r="AC82" s="83">
        <v>9263</v>
      </c>
      <c r="AD82" s="8">
        <v>12</v>
      </c>
      <c r="AE82" s="8">
        <v>920</v>
      </c>
      <c r="AF82" s="124">
        <f t="shared" si="35"/>
        <v>8355</v>
      </c>
      <c r="AG82" s="124">
        <f>E82-AF82</f>
        <v>0</v>
      </c>
      <c r="AI82" s="124"/>
    </row>
    <row r="83" spans="1:35" ht="20.25" customHeight="1">
      <c r="A83" s="101">
        <v>3</v>
      </c>
      <c r="B83" s="35" t="s">
        <v>347</v>
      </c>
      <c r="C83" s="83">
        <f>C84+C85</f>
        <v>3372</v>
      </c>
      <c r="D83" s="83">
        <f t="shared" ref="D83:T83" si="37">D84+D85</f>
        <v>51</v>
      </c>
      <c r="E83" s="83">
        <f t="shared" si="37"/>
        <v>3321</v>
      </c>
      <c r="F83" s="83">
        <f t="shared" si="37"/>
        <v>0</v>
      </c>
      <c r="G83" s="83">
        <f t="shared" si="37"/>
        <v>0</v>
      </c>
      <c r="H83" s="83">
        <f t="shared" si="37"/>
        <v>0</v>
      </c>
      <c r="I83" s="83">
        <f t="shared" si="37"/>
        <v>0</v>
      </c>
      <c r="J83" s="83">
        <f t="shared" si="37"/>
        <v>0</v>
      </c>
      <c r="K83" s="83">
        <f t="shared" si="37"/>
        <v>0</v>
      </c>
      <c r="L83" s="83">
        <f t="shared" si="37"/>
        <v>0</v>
      </c>
      <c r="M83" s="83">
        <f t="shared" si="37"/>
        <v>0</v>
      </c>
      <c r="N83" s="83">
        <f t="shared" si="37"/>
        <v>0</v>
      </c>
      <c r="O83" s="83">
        <f t="shared" si="37"/>
        <v>0</v>
      </c>
      <c r="P83" s="83">
        <f t="shared" si="37"/>
        <v>0</v>
      </c>
      <c r="Q83" s="83">
        <f t="shared" si="37"/>
        <v>0</v>
      </c>
      <c r="R83" s="83">
        <f t="shared" si="37"/>
        <v>921</v>
      </c>
      <c r="S83" s="83">
        <f t="shared" si="37"/>
        <v>0</v>
      </c>
      <c r="T83" s="83">
        <f t="shared" si="37"/>
        <v>2400</v>
      </c>
      <c r="U83" s="121"/>
      <c r="V83" s="83"/>
      <c r="W83" s="83"/>
      <c r="X83" s="83"/>
      <c r="Y83" s="83"/>
      <c r="Z83" s="83"/>
      <c r="AA83" s="83">
        <f t="shared" si="36"/>
        <v>0</v>
      </c>
      <c r="AC83" s="83"/>
      <c r="AF83" s="124">
        <f t="shared" si="35"/>
        <v>0</v>
      </c>
      <c r="AG83" s="124"/>
      <c r="AI83" s="124"/>
    </row>
    <row r="84" spans="1:35" s="8" customFormat="1" ht="20.25" customHeight="1">
      <c r="A84" s="81"/>
      <c r="B84" s="59" t="s">
        <v>392</v>
      </c>
      <c r="C84" s="83">
        <f t="shared" si="33"/>
        <v>2408</v>
      </c>
      <c r="D84" s="83">
        <v>8</v>
      </c>
      <c r="E84" s="83">
        <f t="shared" si="34"/>
        <v>2400</v>
      </c>
      <c r="F84" s="83"/>
      <c r="G84" s="83"/>
      <c r="H84" s="83"/>
      <c r="I84" s="83"/>
      <c r="J84" s="83"/>
      <c r="K84" s="83"/>
      <c r="L84" s="83"/>
      <c r="M84" s="83"/>
      <c r="N84" s="83"/>
      <c r="O84" s="83"/>
      <c r="P84" s="83"/>
      <c r="Q84" s="83"/>
      <c r="R84" s="83"/>
      <c r="S84" s="83"/>
      <c r="T84" s="83">
        <v>2400</v>
      </c>
      <c r="U84" s="121"/>
      <c r="V84" s="83"/>
      <c r="W84" s="83"/>
      <c r="X84" s="83"/>
      <c r="Y84" s="83"/>
      <c r="Z84" s="83"/>
      <c r="AA84" s="83">
        <f t="shared" si="36"/>
        <v>0</v>
      </c>
      <c r="AB84" s="118"/>
      <c r="AC84" s="83"/>
      <c r="AF84" s="124">
        <f t="shared" si="35"/>
        <v>0</v>
      </c>
      <c r="AG84" s="124"/>
      <c r="AI84" s="124">
        <f>E84-U84-V84</f>
        <v>2400</v>
      </c>
    </row>
    <row r="85" spans="1:35" s="8" customFormat="1" ht="20.25" customHeight="1">
      <c r="A85" s="81"/>
      <c r="B85" s="59" t="s">
        <v>393</v>
      </c>
      <c r="C85" s="83">
        <f t="shared" si="33"/>
        <v>964</v>
      </c>
      <c r="D85" s="83">
        <v>43</v>
      </c>
      <c r="E85" s="83">
        <f t="shared" si="34"/>
        <v>921</v>
      </c>
      <c r="F85" s="83"/>
      <c r="G85" s="83"/>
      <c r="H85" s="83"/>
      <c r="I85" s="83"/>
      <c r="J85" s="83"/>
      <c r="K85" s="83"/>
      <c r="L85" s="83"/>
      <c r="M85" s="83"/>
      <c r="N85" s="83"/>
      <c r="O85" s="83"/>
      <c r="P85" s="83"/>
      <c r="Q85" s="83"/>
      <c r="R85" s="83">
        <v>921</v>
      </c>
      <c r="S85" s="83"/>
      <c r="T85" s="83"/>
      <c r="U85" s="121"/>
      <c r="V85" s="83"/>
      <c r="W85" s="83"/>
      <c r="X85" s="83"/>
      <c r="Y85" s="83"/>
      <c r="Z85" s="83"/>
      <c r="AA85" s="83">
        <f t="shared" si="36"/>
        <v>0</v>
      </c>
      <c r="AB85" s="118"/>
      <c r="AC85" s="83">
        <v>921</v>
      </c>
      <c r="AF85" s="124">
        <f t="shared" si="35"/>
        <v>921</v>
      </c>
      <c r="AG85" s="124">
        <f>E85-AF85</f>
        <v>0</v>
      </c>
      <c r="AI85" s="124"/>
    </row>
    <row r="86" spans="1:35" ht="20.25" customHeight="1">
      <c r="A86" s="32">
        <v>8</v>
      </c>
      <c r="B86" s="35" t="s">
        <v>348</v>
      </c>
      <c r="C86" s="83"/>
      <c r="D86" s="83"/>
      <c r="E86" s="83"/>
      <c r="F86" s="83"/>
      <c r="G86" s="83"/>
      <c r="H86" s="83"/>
      <c r="I86" s="83"/>
      <c r="J86" s="83"/>
      <c r="K86" s="83"/>
      <c r="L86" s="83"/>
      <c r="M86" s="83"/>
      <c r="N86" s="83"/>
      <c r="O86" s="83"/>
      <c r="P86" s="83"/>
      <c r="Q86" s="83"/>
      <c r="R86" s="83"/>
      <c r="S86" s="83"/>
      <c r="T86" s="83"/>
      <c r="U86" s="121"/>
      <c r="V86" s="83"/>
      <c r="W86" s="83"/>
      <c r="X86" s="83"/>
      <c r="Y86" s="83"/>
      <c r="Z86" s="83"/>
      <c r="AA86" s="83">
        <f t="shared" si="36"/>
        <v>0</v>
      </c>
      <c r="AC86" s="83"/>
      <c r="AF86" s="124">
        <f t="shared" si="35"/>
        <v>0</v>
      </c>
      <c r="AG86" s="124">
        <f>E86-AF86</f>
        <v>0</v>
      </c>
      <c r="AI86" s="124">
        <f>E86-U86-V86</f>
        <v>0</v>
      </c>
    </row>
    <row r="87" spans="1:35" s="8" customFormat="1" ht="24" customHeight="1">
      <c r="A87" s="81"/>
      <c r="B87" s="59" t="s">
        <v>392</v>
      </c>
      <c r="C87" s="83"/>
      <c r="D87" s="83"/>
      <c r="E87" s="83"/>
      <c r="F87" s="83"/>
      <c r="G87" s="83"/>
      <c r="H87" s="83"/>
      <c r="I87" s="83"/>
      <c r="J87" s="83"/>
      <c r="K87" s="83"/>
      <c r="L87" s="83"/>
      <c r="M87" s="83"/>
      <c r="N87" s="83"/>
      <c r="O87" s="83"/>
      <c r="P87" s="83"/>
      <c r="Q87" s="83"/>
      <c r="R87" s="83"/>
      <c r="S87" s="83"/>
      <c r="T87" s="83"/>
      <c r="U87" s="121"/>
      <c r="V87" s="83">
        <v>-185</v>
      </c>
      <c r="W87" s="83"/>
      <c r="X87" s="83"/>
      <c r="Y87" s="83"/>
      <c r="Z87" s="83"/>
      <c r="AA87" s="83">
        <f t="shared" si="36"/>
        <v>0</v>
      </c>
      <c r="AB87" s="118" t="s">
        <v>444</v>
      </c>
      <c r="AC87" s="83"/>
      <c r="AF87" s="124">
        <f t="shared" si="35"/>
        <v>0</v>
      </c>
      <c r="AG87" s="124">
        <f>E87-AF87</f>
        <v>0</v>
      </c>
      <c r="AI87" s="124">
        <f>E87-U87-V87</f>
        <v>185</v>
      </c>
    </row>
    <row r="88" spans="1:35" ht="19.5" customHeight="1">
      <c r="A88" s="101">
        <v>4</v>
      </c>
      <c r="B88" s="35" t="s">
        <v>349</v>
      </c>
      <c r="C88" s="83">
        <f>C89+C90</f>
        <v>11827</v>
      </c>
      <c r="D88" s="83">
        <f t="shared" ref="D88:T88" si="38">D89+D90</f>
        <v>102</v>
      </c>
      <c r="E88" s="83">
        <f t="shared" si="38"/>
        <v>11725</v>
      </c>
      <c r="F88" s="83">
        <f t="shared" si="38"/>
        <v>0</v>
      </c>
      <c r="G88" s="83">
        <f t="shared" si="38"/>
        <v>0</v>
      </c>
      <c r="H88" s="83">
        <f t="shared" si="38"/>
        <v>0</v>
      </c>
      <c r="I88" s="83">
        <f t="shared" si="38"/>
        <v>0</v>
      </c>
      <c r="J88" s="83">
        <f t="shared" si="38"/>
        <v>0</v>
      </c>
      <c r="K88" s="83">
        <f t="shared" si="38"/>
        <v>0</v>
      </c>
      <c r="L88" s="83">
        <f t="shared" si="38"/>
        <v>0</v>
      </c>
      <c r="M88" s="83">
        <f t="shared" si="38"/>
        <v>0</v>
      </c>
      <c r="N88" s="83">
        <f t="shared" si="38"/>
        <v>0</v>
      </c>
      <c r="O88" s="83">
        <f t="shared" si="38"/>
        <v>0</v>
      </c>
      <c r="P88" s="83">
        <f t="shared" si="38"/>
        <v>0</v>
      </c>
      <c r="Q88" s="83">
        <f t="shared" si="38"/>
        <v>0</v>
      </c>
      <c r="R88" s="83">
        <f t="shared" si="38"/>
        <v>2680</v>
      </c>
      <c r="S88" s="83">
        <f t="shared" si="38"/>
        <v>0</v>
      </c>
      <c r="T88" s="83">
        <f t="shared" si="38"/>
        <v>9045</v>
      </c>
      <c r="U88" s="121"/>
      <c r="V88" s="83"/>
      <c r="W88" s="83"/>
      <c r="X88" s="83"/>
      <c r="Y88" s="83"/>
      <c r="Z88" s="83"/>
      <c r="AA88" s="83">
        <f t="shared" si="36"/>
        <v>0</v>
      </c>
      <c r="AC88" s="83"/>
      <c r="AF88" s="124">
        <f t="shared" si="35"/>
        <v>0</v>
      </c>
      <c r="AG88" s="124"/>
      <c r="AI88" s="124"/>
    </row>
    <row r="89" spans="1:35" s="8" customFormat="1" ht="24" customHeight="1">
      <c r="A89" s="81"/>
      <c r="B89" s="59" t="s">
        <v>392</v>
      </c>
      <c r="C89" s="83">
        <f t="shared" si="33"/>
        <v>9071</v>
      </c>
      <c r="D89" s="83">
        <v>26</v>
      </c>
      <c r="E89" s="83">
        <f t="shared" si="34"/>
        <v>9045</v>
      </c>
      <c r="F89" s="83"/>
      <c r="G89" s="83"/>
      <c r="H89" s="83"/>
      <c r="I89" s="83"/>
      <c r="J89" s="83"/>
      <c r="K89" s="83"/>
      <c r="L89" s="83"/>
      <c r="M89" s="83"/>
      <c r="N89" s="83"/>
      <c r="O89" s="83"/>
      <c r="P89" s="83"/>
      <c r="Q89" s="83"/>
      <c r="R89" s="83"/>
      <c r="S89" s="83"/>
      <c r="T89" s="83">
        <v>9045</v>
      </c>
      <c r="U89" s="121"/>
      <c r="V89" s="83"/>
      <c r="W89" s="83"/>
      <c r="X89" s="83"/>
      <c r="Y89" s="83"/>
      <c r="Z89" s="83"/>
      <c r="AA89" s="83">
        <f t="shared" si="36"/>
        <v>0</v>
      </c>
      <c r="AB89" s="118"/>
      <c r="AC89" s="83"/>
      <c r="AF89" s="124">
        <f t="shared" si="35"/>
        <v>0</v>
      </c>
      <c r="AG89" s="124"/>
      <c r="AI89" s="124">
        <f>E89-U89-V89</f>
        <v>9045</v>
      </c>
    </row>
    <row r="90" spans="1:35" s="8" customFormat="1" ht="24" customHeight="1">
      <c r="A90" s="81"/>
      <c r="B90" s="59" t="s">
        <v>393</v>
      </c>
      <c r="C90" s="83">
        <f t="shared" si="33"/>
        <v>2756</v>
      </c>
      <c r="D90" s="83">
        <v>76</v>
      </c>
      <c r="E90" s="83">
        <f t="shared" si="34"/>
        <v>2680</v>
      </c>
      <c r="F90" s="83"/>
      <c r="G90" s="83"/>
      <c r="H90" s="83"/>
      <c r="I90" s="83"/>
      <c r="J90" s="83"/>
      <c r="K90" s="83"/>
      <c r="L90" s="83"/>
      <c r="M90" s="83"/>
      <c r="N90" s="83"/>
      <c r="O90" s="83"/>
      <c r="P90" s="83"/>
      <c r="Q90" s="83"/>
      <c r="R90" s="83">
        <f>-428+3108</f>
        <v>2680</v>
      </c>
      <c r="S90" s="83"/>
      <c r="T90" s="83"/>
      <c r="U90" s="121"/>
      <c r="V90" s="83"/>
      <c r="W90" s="83"/>
      <c r="X90" s="83"/>
      <c r="Y90" s="83"/>
      <c r="Z90" s="83"/>
      <c r="AA90" s="83">
        <f>W90+X90+Y90+Z90</f>
        <v>0</v>
      </c>
      <c r="AB90" s="118"/>
      <c r="AC90" s="83">
        <v>3108</v>
      </c>
      <c r="AE90" s="8">
        <v>428</v>
      </c>
      <c r="AF90" s="124">
        <f t="shared" si="35"/>
        <v>2680</v>
      </c>
      <c r="AG90" s="124">
        <f>E90-AF90</f>
        <v>0</v>
      </c>
      <c r="AI90" s="124"/>
    </row>
    <row r="91" spans="1:35" ht="19.5" customHeight="1">
      <c r="A91" s="32">
        <v>5</v>
      </c>
      <c r="B91" s="35" t="s">
        <v>350</v>
      </c>
      <c r="C91" s="83">
        <f>C92+C93</f>
        <v>3786</v>
      </c>
      <c r="D91" s="83">
        <f t="shared" ref="D91:T91" si="39">D92+D93</f>
        <v>16</v>
      </c>
      <c r="E91" s="83">
        <f t="shared" si="39"/>
        <v>3770</v>
      </c>
      <c r="F91" s="83">
        <f t="shared" si="39"/>
        <v>0</v>
      </c>
      <c r="G91" s="83">
        <f t="shared" si="39"/>
        <v>0</v>
      </c>
      <c r="H91" s="83">
        <f t="shared" si="39"/>
        <v>0</v>
      </c>
      <c r="I91" s="83">
        <f t="shared" si="39"/>
        <v>0</v>
      </c>
      <c r="J91" s="83">
        <f t="shared" si="39"/>
        <v>0</v>
      </c>
      <c r="K91" s="83">
        <f t="shared" si="39"/>
        <v>0</v>
      </c>
      <c r="L91" s="83">
        <f t="shared" si="39"/>
        <v>0</v>
      </c>
      <c r="M91" s="83">
        <f t="shared" si="39"/>
        <v>0</v>
      </c>
      <c r="N91" s="83">
        <f t="shared" si="39"/>
        <v>0</v>
      </c>
      <c r="O91" s="83">
        <f t="shared" si="39"/>
        <v>0</v>
      </c>
      <c r="P91" s="83">
        <f t="shared" si="39"/>
        <v>0</v>
      </c>
      <c r="Q91" s="83">
        <f t="shared" si="39"/>
        <v>0</v>
      </c>
      <c r="R91" s="83">
        <f>R92+R93</f>
        <v>1237</v>
      </c>
      <c r="S91" s="83">
        <f t="shared" si="39"/>
        <v>0</v>
      </c>
      <c r="T91" s="83">
        <f t="shared" si="39"/>
        <v>2533</v>
      </c>
      <c r="U91" s="121"/>
      <c r="V91" s="83"/>
      <c r="W91" s="83"/>
      <c r="X91" s="83"/>
      <c r="Y91" s="83"/>
      <c r="Z91" s="83"/>
      <c r="AA91" s="83">
        <f t="shared" ref="AA91:AA96" si="40">W91+X91+Y91+Z91</f>
        <v>0</v>
      </c>
      <c r="AC91" s="83"/>
      <c r="AF91" s="124">
        <f t="shared" si="35"/>
        <v>0</v>
      </c>
      <c r="AG91" s="124"/>
      <c r="AI91" s="124"/>
    </row>
    <row r="92" spans="1:35" s="8" customFormat="1" ht="24" customHeight="1">
      <c r="A92" s="81"/>
      <c r="B92" s="59" t="s">
        <v>392</v>
      </c>
      <c r="C92" s="83">
        <f t="shared" si="33"/>
        <v>2549</v>
      </c>
      <c r="D92" s="83">
        <v>16</v>
      </c>
      <c r="E92" s="83">
        <f t="shared" si="34"/>
        <v>2533</v>
      </c>
      <c r="F92" s="83"/>
      <c r="G92" s="83"/>
      <c r="H92" s="83"/>
      <c r="I92" s="83"/>
      <c r="J92" s="83"/>
      <c r="K92" s="83"/>
      <c r="L92" s="83"/>
      <c r="M92" s="83"/>
      <c r="N92" s="83"/>
      <c r="O92" s="83"/>
      <c r="P92" s="83"/>
      <c r="Q92" s="83"/>
      <c r="R92" s="83"/>
      <c r="S92" s="83"/>
      <c r="T92" s="83">
        <v>2533</v>
      </c>
      <c r="U92" s="121"/>
      <c r="V92" s="83"/>
      <c r="W92" s="83"/>
      <c r="X92" s="83"/>
      <c r="Y92" s="83"/>
      <c r="Z92" s="83"/>
      <c r="AA92" s="83">
        <f t="shared" si="40"/>
        <v>0</v>
      </c>
      <c r="AB92" s="118"/>
      <c r="AC92" s="83"/>
      <c r="AF92" s="124">
        <f t="shared" si="35"/>
        <v>0</v>
      </c>
      <c r="AG92" s="124"/>
      <c r="AI92" s="124">
        <f>E92-U92-V92</f>
        <v>2533</v>
      </c>
    </row>
    <row r="93" spans="1:35" s="8" customFormat="1" ht="24" customHeight="1">
      <c r="A93" s="81"/>
      <c r="B93" s="59" t="s">
        <v>393</v>
      </c>
      <c r="C93" s="83">
        <f t="shared" si="33"/>
        <v>1237</v>
      </c>
      <c r="D93" s="83"/>
      <c r="E93" s="83">
        <f t="shared" si="34"/>
        <v>1237</v>
      </c>
      <c r="F93" s="83"/>
      <c r="G93" s="83"/>
      <c r="H93" s="83"/>
      <c r="I93" s="83"/>
      <c r="J93" s="83"/>
      <c r="K93" s="83"/>
      <c r="L93" s="83"/>
      <c r="M93" s="83"/>
      <c r="N93" s="83"/>
      <c r="O93" s="83"/>
      <c r="P93" s="83"/>
      <c r="Q93" s="83"/>
      <c r="R93" s="83">
        <f>-160+1397</f>
        <v>1237</v>
      </c>
      <c r="S93" s="83"/>
      <c r="T93" s="83"/>
      <c r="U93" s="121"/>
      <c r="V93" s="83"/>
      <c r="W93" s="83"/>
      <c r="X93" s="83"/>
      <c r="Y93" s="83"/>
      <c r="Z93" s="83"/>
      <c r="AA93" s="83">
        <f t="shared" si="40"/>
        <v>0</v>
      </c>
      <c r="AB93" s="118"/>
      <c r="AC93" s="83">
        <v>1397</v>
      </c>
      <c r="AE93" s="8">
        <v>160</v>
      </c>
      <c r="AF93" s="124">
        <f t="shared" si="35"/>
        <v>1237</v>
      </c>
      <c r="AG93" s="124">
        <f>E93-AF93</f>
        <v>0</v>
      </c>
      <c r="AI93" s="124"/>
    </row>
    <row r="94" spans="1:35" ht="19.5" customHeight="1">
      <c r="A94" s="32">
        <v>6</v>
      </c>
      <c r="B94" s="35" t="s">
        <v>351</v>
      </c>
      <c r="C94" s="83">
        <f>C95+C96</f>
        <v>494</v>
      </c>
      <c r="D94" s="83">
        <f t="shared" ref="D94:T94" si="41">D95+D96</f>
        <v>0</v>
      </c>
      <c r="E94" s="83">
        <f t="shared" si="41"/>
        <v>494</v>
      </c>
      <c r="F94" s="83">
        <f t="shared" si="41"/>
        <v>0</v>
      </c>
      <c r="G94" s="83">
        <f t="shared" si="41"/>
        <v>0</v>
      </c>
      <c r="H94" s="83">
        <f t="shared" si="41"/>
        <v>0</v>
      </c>
      <c r="I94" s="83">
        <f t="shared" si="41"/>
        <v>0</v>
      </c>
      <c r="J94" s="83">
        <f t="shared" si="41"/>
        <v>0</v>
      </c>
      <c r="K94" s="83">
        <f t="shared" si="41"/>
        <v>0</v>
      </c>
      <c r="L94" s="83">
        <f t="shared" si="41"/>
        <v>0</v>
      </c>
      <c r="M94" s="83">
        <f t="shared" si="41"/>
        <v>0</v>
      </c>
      <c r="N94" s="83">
        <f t="shared" si="41"/>
        <v>0</v>
      </c>
      <c r="O94" s="83">
        <f t="shared" si="41"/>
        <v>0</v>
      </c>
      <c r="P94" s="83">
        <f t="shared" si="41"/>
        <v>0</v>
      </c>
      <c r="Q94" s="83">
        <f t="shared" si="41"/>
        <v>0</v>
      </c>
      <c r="R94" s="83">
        <f t="shared" si="41"/>
        <v>280</v>
      </c>
      <c r="S94" s="83">
        <f t="shared" si="41"/>
        <v>0</v>
      </c>
      <c r="T94" s="83">
        <f t="shared" si="41"/>
        <v>214</v>
      </c>
      <c r="U94" s="121"/>
      <c r="V94" s="83"/>
      <c r="W94" s="83"/>
      <c r="X94" s="83"/>
      <c r="Y94" s="83"/>
      <c r="Z94" s="83"/>
      <c r="AA94" s="83">
        <f t="shared" si="40"/>
        <v>0</v>
      </c>
      <c r="AC94" s="83"/>
      <c r="AF94" s="124">
        <f t="shared" si="35"/>
        <v>0</v>
      </c>
      <c r="AG94" s="124"/>
      <c r="AI94" s="124"/>
    </row>
    <row r="95" spans="1:35" s="8" customFormat="1" ht="24" customHeight="1">
      <c r="A95" s="81"/>
      <c r="B95" s="59" t="s">
        <v>392</v>
      </c>
      <c r="C95" s="83">
        <f t="shared" si="33"/>
        <v>214</v>
      </c>
      <c r="D95" s="83"/>
      <c r="E95" s="83">
        <f t="shared" si="34"/>
        <v>214</v>
      </c>
      <c r="F95" s="83"/>
      <c r="G95" s="83"/>
      <c r="H95" s="83"/>
      <c r="I95" s="83"/>
      <c r="J95" s="83"/>
      <c r="K95" s="83"/>
      <c r="L95" s="83"/>
      <c r="M95" s="83"/>
      <c r="N95" s="83"/>
      <c r="O95" s="83"/>
      <c r="P95" s="83"/>
      <c r="Q95" s="83"/>
      <c r="R95" s="83"/>
      <c r="S95" s="83"/>
      <c r="T95" s="83">
        <v>214</v>
      </c>
      <c r="U95" s="121"/>
      <c r="V95" s="83"/>
      <c r="W95" s="83"/>
      <c r="X95" s="83"/>
      <c r="Y95" s="83"/>
      <c r="Z95" s="83"/>
      <c r="AA95" s="83">
        <f t="shared" si="40"/>
        <v>0</v>
      </c>
      <c r="AB95" s="118"/>
      <c r="AC95" s="83"/>
      <c r="AF95" s="124">
        <f t="shared" si="35"/>
        <v>0</v>
      </c>
      <c r="AG95" s="124"/>
      <c r="AI95" s="124">
        <f>E95-U95-V95</f>
        <v>214</v>
      </c>
    </row>
    <row r="96" spans="1:35" s="8" customFormat="1" ht="24" customHeight="1">
      <c r="A96" s="81"/>
      <c r="B96" s="59" t="s">
        <v>393</v>
      </c>
      <c r="C96" s="83">
        <f t="shared" si="33"/>
        <v>280</v>
      </c>
      <c r="D96" s="83"/>
      <c r="E96" s="83">
        <f t="shared" si="34"/>
        <v>280</v>
      </c>
      <c r="F96" s="83"/>
      <c r="G96" s="83"/>
      <c r="H96" s="83"/>
      <c r="I96" s="83"/>
      <c r="J96" s="83"/>
      <c r="K96" s="83"/>
      <c r="L96" s="83"/>
      <c r="M96" s="83"/>
      <c r="N96" s="83"/>
      <c r="O96" s="83"/>
      <c r="P96" s="83"/>
      <c r="Q96" s="83"/>
      <c r="R96" s="83">
        <v>280</v>
      </c>
      <c r="S96" s="83"/>
      <c r="T96" s="83"/>
      <c r="U96" s="121"/>
      <c r="V96" s="83"/>
      <c r="W96" s="83"/>
      <c r="X96" s="83"/>
      <c r="Y96" s="83"/>
      <c r="Z96" s="83"/>
      <c r="AA96" s="83">
        <f t="shared" si="40"/>
        <v>0</v>
      </c>
      <c r="AB96" s="118"/>
      <c r="AC96" s="83">
        <v>280</v>
      </c>
      <c r="AF96" s="124">
        <f t="shared" si="35"/>
        <v>280</v>
      </c>
      <c r="AG96" s="124">
        <f>E96-AF96</f>
        <v>0</v>
      </c>
      <c r="AI96" s="124"/>
    </row>
    <row r="97" spans="1:35" ht="19.5" customHeight="1">
      <c r="A97" s="32">
        <v>7</v>
      </c>
      <c r="B97" s="35" t="s">
        <v>352</v>
      </c>
      <c r="C97" s="83">
        <f>C98+C99</f>
        <v>6080</v>
      </c>
      <c r="D97" s="83">
        <f t="shared" ref="D97:T97" si="42">D98+D99</f>
        <v>39</v>
      </c>
      <c r="E97" s="83">
        <f t="shared" si="42"/>
        <v>6041</v>
      </c>
      <c r="F97" s="83">
        <f t="shared" si="42"/>
        <v>0</v>
      </c>
      <c r="G97" s="83">
        <f t="shared" si="42"/>
        <v>0</v>
      </c>
      <c r="H97" s="83">
        <f t="shared" si="42"/>
        <v>0</v>
      </c>
      <c r="I97" s="83">
        <f t="shared" si="42"/>
        <v>0</v>
      </c>
      <c r="J97" s="83">
        <f t="shared" si="42"/>
        <v>0</v>
      </c>
      <c r="K97" s="83">
        <f t="shared" si="42"/>
        <v>0</v>
      </c>
      <c r="L97" s="83">
        <f t="shared" si="42"/>
        <v>0</v>
      </c>
      <c r="M97" s="83">
        <f t="shared" si="42"/>
        <v>0</v>
      </c>
      <c r="N97" s="83">
        <f t="shared" si="42"/>
        <v>0</v>
      </c>
      <c r="O97" s="83">
        <f t="shared" si="42"/>
        <v>0</v>
      </c>
      <c r="P97" s="83">
        <f t="shared" si="42"/>
        <v>0</v>
      </c>
      <c r="Q97" s="83">
        <f t="shared" si="42"/>
        <v>0</v>
      </c>
      <c r="R97" s="83">
        <f t="shared" si="42"/>
        <v>1570</v>
      </c>
      <c r="S97" s="83">
        <f t="shared" si="42"/>
        <v>0</v>
      </c>
      <c r="T97" s="83">
        <f t="shared" si="42"/>
        <v>4471</v>
      </c>
      <c r="U97" s="121"/>
      <c r="V97" s="83"/>
      <c r="W97" s="83"/>
      <c r="X97" s="83"/>
      <c r="Y97" s="83"/>
      <c r="Z97" s="83"/>
      <c r="AA97" s="83">
        <f t="shared" ref="AA97:AA113" si="43">W97+X97+Y97+Z97</f>
        <v>0</v>
      </c>
      <c r="AC97" s="83"/>
      <c r="AF97" s="124">
        <f t="shared" si="35"/>
        <v>0</v>
      </c>
      <c r="AG97" s="124"/>
      <c r="AI97" s="124"/>
    </row>
    <row r="98" spans="1:35" s="8" customFormat="1" ht="24" customHeight="1">
      <c r="A98" s="81"/>
      <c r="B98" s="59" t="s">
        <v>392</v>
      </c>
      <c r="C98" s="83">
        <f t="shared" si="33"/>
        <v>4500</v>
      </c>
      <c r="D98" s="83">
        <v>29</v>
      </c>
      <c r="E98" s="83">
        <f t="shared" si="34"/>
        <v>4471</v>
      </c>
      <c r="F98" s="83"/>
      <c r="G98" s="83"/>
      <c r="H98" s="83"/>
      <c r="I98" s="83"/>
      <c r="J98" s="83"/>
      <c r="K98" s="83"/>
      <c r="L98" s="83"/>
      <c r="M98" s="83"/>
      <c r="N98" s="83"/>
      <c r="O98" s="83"/>
      <c r="P98" s="83"/>
      <c r="Q98" s="83"/>
      <c r="R98" s="83"/>
      <c r="S98" s="83"/>
      <c r="T98" s="83">
        <v>4471</v>
      </c>
      <c r="U98" s="121"/>
      <c r="V98" s="83"/>
      <c r="W98" s="83"/>
      <c r="X98" s="83"/>
      <c r="Y98" s="83"/>
      <c r="Z98" s="83"/>
      <c r="AA98" s="83">
        <f t="shared" si="43"/>
        <v>0</v>
      </c>
      <c r="AB98" s="118"/>
      <c r="AC98" s="83"/>
      <c r="AF98" s="124">
        <f t="shared" si="35"/>
        <v>0</v>
      </c>
      <c r="AG98" s="124"/>
      <c r="AI98" s="124">
        <f>E98-U98-V98</f>
        <v>4471</v>
      </c>
    </row>
    <row r="99" spans="1:35" s="8" customFormat="1" ht="24" customHeight="1">
      <c r="A99" s="81"/>
      <c r="B99" s="59" t="s">
        <v>393</v>
      </c>
      <c r="C99" s="83">
        <f t="shared" si="33"/>
        <v>1580</v>
      </c>
      <c r="D99" s="83">
        <v>10</v>
      </c>
      <c r="E99" s="83">
        <f t="shared" si="34"/>
        <v>1570</v>
      </c>
      <c r="F99" s="83"/>
      <c r="G99" s="83"/>
      <c r="H99" s="83"/>
      <c r="I99" s="83"/>
      <c r="J99" s="83"/>
      <c r="K99" s="83"/>
      <c r="L99" s="83"/>
      <c r="M99" s="83"/>
      <c r="N99" s="83"/>
      <c r="O99" s="83"/>
      <c r="P99" s="83"/>
      <c r="Q99" s="83"/>
      <c r="R99" s="83">
        <f>-388+1958</f>
        <v>1570</v>
      </c>
      <c r="S99" s="83"/>
      <c r="T99" s="83"/>
      <c r="U99" s="121"/>
      <c r="V99" s="83"/>
      <c r="W99" s="83">
        <v>-388</v>
      </c>
      <c r="X99" s="83"/>
      <c r="Y99" s="83"/>
      <c r="Z99" s="83"/>
      <c r="AA99" s="83">
        <f t="shared" si="43"/>
        <v>-388</v>
      </c>
      <c r="AB99" s="118"/>
      <c r="AC99" s="83">
        <v>1570</v>
      </c>
      <c r="AF99" s="124">
        <f t="shared" si="35"/>
        <v>1570</v>
      </c>
      <c r="AG99" s="124">
        <f>E99-AF99</f>
        <v>0</v>
      </c>
      <c r="AI99" s="124"/>
    </row>
    <row r="100" spans="1:35" ht="19.5" customHeight="1">
      <c r="A100" s="32">
        <v>8</v>
      </c>
      <c r="B100" s="35" t="s">
        <v>353</v>
      </c>
      <c r="C100" s="83">
        <f>C101+C102</f>
        <v>1672</v>
      </c>
      <c r="D100" s="83">
        <f t="shared" ref="D100:T100" si="44">D101+D102</f>
        <v>0</v>
      </c>
      <c r="E100" s="83">
        <f t="shared" si="44"/>
        <v>1672</v>
      </c>
      <c r="F100" s="83">
        <f t="shared" si="44"/>
        <v>0</v>
      </c>
      <c r="G100" s="83">
        <f t="shared" si="44"/>
        <v>0</v>
      </c>
      <c r="H100" s="83">
        <f t="shared" si="44"/>
        <v>0</v>
      </c>
      <c r="I100" s="83">
        <f t="shared" si="44"/>
        <v>0</v>
      </c>
      <c r="J100" s="83">
        <f t="shared" si="44"/>
        <v>0</v>
      </c>
      <c r="K100" s="83">
        <f t="shared" si="44"/>
        <v>0</v>
      </c>
      <c r="L100" s="83">
        <f t="shared" si="44"/>
        <v>0</v>
      </c>
      <c r="M100" s="83">
        <f t="shared" si="44"/>
        <v>0</v>
      </c>
      <c r="N100" s="83">
        <f t="shared" si="44"/>
        <v>0</v>
      </c>
      <c r="O100" s="83">
        <f t="shared" si="44"/>
        <v>0</v>
      </c>
      <c r="P100" s="83">
        <f t="shared" si="44"/>
        <v>0</v>
      </c>
      <c r="Q100" s="83">
        <f t="shared" si="44"/>
        <v>0</v>
      </c>
      <c r="R100" s="83">
        <f t="shared" si="44"/>
        <v>801</v>
      </c>
      <c r="S100" s="83">
        <f t="shared" si="44"/>
        <v>0</v>
      </c>
      <c r="T100" s="83">
        <f t="shared" si="44"/>
        <v>871</v>
      </c>
      <c r="U100" s="121"/>
      <c r="V100" s="83"/>
      <c r="W100" s="83"/>
      <c r="X100" s="83"/>
      <c r="Y100" s="83"/>
      <c r="Z100" s="83"/>
      <c r="AA100" s="83">
        <f t="shared" si="43"/>
        <v>0</v>
      </c>
      <c r="AC100" s="83"/>
      <c r="AF100" s="124">
        <f t="shared" si="35"/>
        <v>0</v>
      </c>
      <c r="AG100" s="124"/>
      <c r="AI100" s="124"/>
    </row>
    <row r="101" spans="1:35" s="8" customFormat="1" ht="21.75" customHeight="1">
      <c r="A101" s="81"/>
      <c r="B101" s="59" t="s">
        <v>392</v>
      </c>
      <c r="C101" s="83">
        <f t="shared" si="33"/>
        <v>871</v>
      </c>
      <c r="D101" s="83"/>
      <c r="E101" s="83">
        <f t="shared" si="34"/>
        <v>871</v>
      </c>
      <c r="F101" s="83"/>
      <c r="G101" s="83"/>
      <c r="H101" s="83"/>
      <c r="I101" s="83"/>
      <c r="J101" s="83"/>
      <c r="K101" s="83"/>
      <c r="L101" s="83"/>
      <c r="M101" s="83"/>
      <c r="N101" s="83"/>
      <c r="O101" s="83"/>
      <c r="P101" s="83"/>
      <c r="Q101" s="83"/>
      <c r="R101" s="83"/>
      <c r="S101" s="83"/>
      <c r="T101" s="83">
        <f>115+756</f>
        <v>871</v>
      </c>
      <c r="U101" s="121"/>
      <c r="V101" s="83">
        <v>115</v>
      </c>
      <c r="W101" s="83"/>
      <c r="X101" s="83"/>
      <c r="Y101" s="83"/>
      <c r="Z101" s="83"/>
      <c r="AA101" s="83">
        <f t="shared" si="43"/>
        <v>0</v>
      </c>
      <c r="AB101" s="118" t="s">
        <v>445</v>
      </c>
      <c r="AC101" s="83"/>
      <c r="AF101" s="124">
        <f t="shared" si="35"/>
        <v>0</v>
      </c>
      <c r="AG101" s="124"/>
      <c r="AI101" s="124">
        <f>E101-U101-V101</f>
        <v>756</v>
      </c>
    </row>
    <row r="102" spans="1:35" s="8" customFormat="1" ht="24" customHeight="1">
      <c r="A102" s="81"/>
      <c r="B102" s="59" t="s">
        <v>393</v>
      </c>
      <c r="C102" s="83">
        <f t="shared" si="33"/>
        <v>801</v>
      </c>
      <c r="D102" s="83"/>
      <c r="E102" s="83">
        <f t="shared" si="34"/>
        <v>801</v>
      </c>
      <c r="F102" s="83"/>
      <c r="G102" s="83"/>
      <c r="H102" s="83"/>
      <c r="I102" s="83"/>
      <c r="J102" s="83"/>
      <c r="K102" s="83"/>
      <c r="L102" s="83"/>
      <c r="M102" s="83"/>
      <c r="N102" s="83"/>
      <c r="O102" s="83"/>
      <c r="P102" s="83"/>
      <c r="Q102" s="83"/>
      <c r="R102" s="83">
        <v>801</v>
      </c>
      <c r="S102" s="83"/>
      <c r="T102" s="83"/>
      <c r="U102" s="121"/>
      <c r="V102" s="83"/>
      <c r="W102" s="83"/>
      <c r="X102" s="83"/>
      <c r="Y102" s="83"/>
      <c r="Z102" s="83"/>
      <c r="AA102" s="83">
        <f t="shared" si="43"/>
        <v>0</v>
      </c>
      <c r="AB102" s="118"/>
      <c r="AC102" s="83">
        <v>801</v>
      </c>
      <c r="AF102" s="124">
        <f t="shared" si="35"/>
        <v>801</v>
      </c>
      <c r="AG102" s="124">
        <f>E102-AF102</f>
        <v>0</v>
      </c>
      <c r="AI102" s="124"/>
    </row>
    <row r="103" spans="1:35" ht="19.5" customHeight="1">
      <c r="A103" s="32">
        <v>9</v>
      </c>
      <c r="B103" s="35" t="s">
        <v>354</v>
      </c>
      <c r="C103" s="83">
        <f>C104</f>
        <v>580</v>
      </c>
      <c r="D103" s="83">
        <f t="shared" ref="D103:T103" si="45">D104</f>
        <v>0</v>
      </c>
      <c r="E103" s="83">
        <f t="shared" si="45"/>
        <v>580</v>
      </c>
      <c r="F103" s="83">
        <f t="shared" si="45"/>
        <v>0</v>
      </c>
      <c r="G103" s="83">
        <f t="shared" si="45"/>
        <v>0</v>
      </c>
      <c r="H103" s="83">
        <f t="shared" si="45"/>
        <v>0</v>
      </c>
      <c r="I103" s="83">
        <f t="shared" si="45"/>
        <v>0</v>
      </c>
      <c r="J103" s="83">
        <f t="shared" si="45"/>
        <v>0</v>
      </c>
      <c r="K103" s="83">
        <f t="shared" si="45"/>
        <v>0</v>
      </c>
      <c r="L103" s="83">
        <f t="shared" si="45"/>
        <v>0</v>
      </c>
      <c r="M103" s="83">
        <f t="shared" si="45"/>
        <v>0</v>
      </c>
      <c r="N103" s="83">
        <f t="shared" si="45"/>
        <v>0</v>
      </c>
      <c r="O103" s="83">
        <f t="shared" si="45"/>
        <v>0</v>
      </c>
      <c r="P103" s="83">
        <f t="shared" si="45"/>
        <v>0</v>
      </c>
      <c r="Q103" s="83">
        <f t="shared" si="45"/>
        <v>0</v>
      </c>
      <c r="R103" s="83">
        <f t="shared" si="45"/>
        <v>0</v>
      </c>
      <c r="S103" s="83">
        <f t="shared" si="45"/>
        <v>0</v>
      </c>
      <c r="T103" s="83">
        <f t="shared" si="45"/>
        <v>580</v>
      </c>
      <c r="U103" s="121"/>
      <c r="V103" s="83"/>
      <c r="W103" s="83"/>
      <c r="X103" s="83"/>
      <c r="Y103" s="83"/>
      <c r="Z103" s="83"/>
      <c r="AA103" s="83">
        <f t="shared" si="43"/>
        <v>0</v>
      </c>
      <c r="AC103" s="83"/>
      <c r="AF103" s="124">
        <f t="shared" si="35"/>
        <v>0</v>
      </c>
      <c r="AG103" s="124"/>
      <c r="AI103" s="124"/>
    </row>
    <row r="104" spans="1:35" s="8" customFormat="1" ht="24" customHeight="1">
      <c r="A104" s="81"/>
      <c r="B104" s="59" t="s">
        <v>392</v>
      </c>
      <c r="C104" s="83">
        <f t="shared" si="33"/>
        <v>580</v>
      </c>
      <c r="D104" s="83"/>
      <c r="E104" s="83">
        <f t="shared" si="34"/>
        <v>580</v>
      </c>
      <c r="F104" s="83"/>
      <c r="G104" s="83"/>
      <c r="H104" s="83"/>
      <c r="I104" s="83"/>
      <c r="J104" s="83"/>
      <c r="K104" s="83"/>
      <c r="L104" s="83"/>
      <c r="M104" s="83"/>
      <c r="N104" s="83"/>
      <c r="O104" s="83"/>
      <c r="P104" s="83"/>
      <c r="Q104" s="83"/>
      <c r="R104" s="83"/>
      <c r="S104" s="83"/>
      <c r="T104" s="83">
        <v>580</v>
      </c>
      <c r="U104" s="121"/>
      <c r="V104" s="83"/>
      <c r="W104" s="83"/>
      <c r="X104" s="83"/>
      <c r="Y104" s="83"/>
      <c r="Z104" s="83"/>
      <c r="AA104" s="83">
        <f t="shared" si="43"/>
        <v>0</v>
      </c>
      <c r="AB104" s="118"/>
      <c r="AC104" s="83"/>
      <c r="AF104" s="124">
        <f t="shared" si="35"/>
        <v>0</v>
      </c>
      <c r="AG104" s="124"/>
      <c r="AI104" s="124">
        <f>E104-U104-V104</f>
        <v>580</v>
      </c>
    </row>
    <row r="105" spans="1:35" ht="19.5" customHeight="1">
      <c r="A105" s="32">
        <v>10</v>
      </c>
      <c r="B105" s="35" t="s">
        <v>355</v>
      </c>
      <c r="C105" s="83">
        <f>C106+C107</f>
        <v>3386</v>
      </c>
      <c r="D105" s="83">
        <f t="shared" ref="D105:T105" si="46">D106+D107</f>
        <v>44</v>
      </c>
      <c r="E105" s="83">
        <f t="shared" si="46"/>
        <v>3342</v>
      </c>
      <c r="F105" s="83">
        <f t="shared" si="46"/>
        <v>0</v>
      </c>
      <c r="G105" s="83">
        <f t="shared" si="46"/>
        <v>0</v>
      </c>
      <c r="H105" s="83">
        <f t="shared" si="46"/>
        <v>0</v>
      </c>
      <c r="I105" s="83">
        <f t="shared" si="46"/>
        <v>0</v>
      </c>
      <c r="J105" s="83">
        <f t="shared" si="46"/>
        <v>0</v>
      </c>
      <c r="K105" s="83">
        <f t="shared" si="46"/>
        <v>0</v>
      </c>
      <c r="L105" s="83">
        <f t="shared" si="46"/>
        <v>0</v>
      </c>
      <c r="M105" s="83">
        <f t="shared" si="46"/>
        <v>0</v>
      </c>
      <c r="N105" s="83">
        <f t="shared" si="46"/>
        <v>0</v>
      </c>
      <c r="O105" s="83">
        <f t="shared" si="46"/>
        <v>0</v>
      </c>
      <c r="P105" s="83">
        <f t="shared" si="46"/>
        <v>0</v>
      </c>
      <c r="Q105" s="83">
        <f t="shared" si="46"/>
        <v>0</v>
      </c>
      <c r="R105" s="83">
        <f t="shared" si="46"/>
        <v>1456</v>
      </c>
      <c r="S105" s="83">
        <f t="shared" si="46"/>
        <v>0</v>
      </c>
      <c r="T105" s="83">
        <f t="shared" si="46"/>
        <v>1886</v>
      </c>
      <c r="U105" s="121"/>
      <c r="V105" s="83"/>
      <c r="W105" s="83"/>
      <c r="X105" s="83"/>
      <c r="Y105" s="83"/>
      <c r="Z105" s="83"/>
      <c r="AA105" s="83">
        <f t="shared" si="43"/>
        <v>0</v>
      </c>
      <c r="AC105" s="83"/>
      <c r="AF105" s="124">
        <f t="shared" si="35"/>
        <v>0</v>
      </c>
      <c r="AG105" s="124"/>
      <c r="AI105" s="124"/>
    </row>
    <row r="106" spans="1:35" s="8" customFormat="1" ht="25.5" customHeight="1">
      <c r="A106" s="81"/>
      <c r="B106" s="59" t="s">
        <v>392</v>
      </c>
      <c r="C106" s="83">
        <f t="shared" si="33"/>
        <v>1915</v>
      </c>
      <c r="D106" s="83">
        <v>29</v>
      </c>
      <c r="E106" s="83">
        <f t="shared" si="34"/>
        <v>1886</v>
      </c>
      <c r="F106" s="83"/>
      <c r="G106" s="83"/>
      <c r="H106" s="83"/>
      <c r="I106" s="83"/>
      <c r="J106" s="83"/>
      <c r="K106" s="83"/>
      <c r="L106" s="83"/>
      <c r="M106" s="83"/>
      <c r="N106" s="83"/>
      <c r="O106" s="83"/>
      <c r="P106" s="83"/>
      <c r="Q106" s="83"/>
      <c r="R106" s="83"/>
      <c r="S106" s="83"/>
      <c r="T106" s="83">
        <f>90+1796</f>
        <v>1886</v>
      </c>
      <c r="U106" s="121"/>
      <c r="V106" s="83">
        <v>90</v>
      </c>
      <c r="W106" s="83"/>
      <c r="X106" s="83"/>
      <c r="Y106" s="83"/>
      <c r="Z106" s="83"/>
      <c r="AA106" s="83">
        <f t="shared" si="43"/>
        <v>0</v>
      </c>
      <c r="AB106" s="118" t="s">
        <v>446</v>
      </c>
      <c r="AC106" s="83"/>
      <c r="AF106" s="124">
        <f t="shared" si="35"/>
        <v>0</v>
      </c>
      <c r="AG106" s="124"/>
      <c r="AI106" s="124">
        <f>E106-U106-V106</f>
        <v>1796</v>
      </c>
    </row>
    <row r="107" spans="1:35" s="8" customFormat="1" ht="24" customHeight="1">
      <c r="A107" s="81"/>
      <c r="B107" s="59" t="s">
        <v>393</v>
      </c>
      <c r="C107" s="83">
        <f t="shared" si="33"/>
        <v>1471</v>
      </c>
      <c r="D107" s="83">
        <v>15</v>
      </c>
      <c r="E107" s="83">
        <f t="shared" si="34"/>
        <v>1456</v>
      </c>
      <c r="F107" s="83"/>
      <c r="G107" s="83"/>
      <c r="H107" s="83"/>
      <c r="I107" s="83"/>
      <c r="J107" s="83"/>
      <c r="K107" s="83"/>
      <c r="L107" s="83"/>
      <c r="M107" s="83"/>
      <c r="N107" s="83"/>
      <c r="O107" s="83"/>
      <c r="P107" s="83"/>
      <c r="Q107" s="83"/>
      <c r="R107" s="83">
        <v>1456</v>
      </c>
      <c r="S107" s="83"/>
      <c r="T107" s="83"/>
      <c r="U107" s="121"/>
      <c r="V107" s="83"/>
      <c r="W107" s="83"/>
      <c r="X107" s="83"/>
      <c r="Y107" s="83"/>
      <c r="Z107" s="83"/>
      <c r="AA107" s="83">
        <f t="shared" si="43"/>
        <v>0</v>
      </c>
      <c r="AB107" s="118"/>
      <c r="AC107" s="83">
        <v>1456</v>
      </c>
      <c r="AF107" s="124">
        <f t="shared" si="35"/>
        <v>1456</v>
      </c>
      <c r="AG107" s="124">
        <f>E107-AF107</f>
        <v>0</v>
      </c>
      <c r="AI107" s="124"/>
    </row>
    <row r="108" spans="1:35" ht="33" customHeight="1">
      <c r="A108" s="32">
        <v>11</v>
      </c>
      <c r="B108" s="35" t="s">
        <v>356</v>
      </c>
      <c r="C108" s="83">
        <f>C109+C110</f>
        <v>1163</v>
      </c>
      <c r="D108" s="83">
        <f t="shared" ref="D108:T108" si="47">D109+D110</f>
        <v>0</v>
      </c>
      <c r="E108" s="83">
        <f t="shared" si="47"/>
        <v>1163</v>
      </c>
      <c r="F108" s="83">
        <f t="shared" si="47"/>
        <v>0</v>
      </c>
      <c r="G108" s="83">
        <f t="shared" si="47"/>
        <v>0</v>
      </c>
      <c r="H108" s="83">
        <f t="shared" si="47"/>
        <v>0</v>
      </c>
      <c r="I108" s="83">
        <f t="shared" si="47"/>
        <v>0</v>
      </c>
      <c r="J108" s="83">
        <f t="shared" si="47"/>
        <v>0</v>
      </c>
      <c r="K108" s="83">
        <f t="shared" si="47"/>
        <v>0</v>
      </c>
      <c r="L108" s="83">
        <f t="shared" si="47"/>
        <v>0</v>
      </c>
      <c r="M108" s="83">
        <f t="shared" si="47"/>
        <v>0</v>
      </c>
      <c r="N108" s="83">
        <f t="shared" si="47"/>
        <v>0</v>
      </c>
      <c r="O108" s="83">
        <f t="shared" si="47"/>
        <v>0</v>
      </c>
      <c r="P108" s="83">
        <f t="shared" si="47"/>
        <v>0</v>
      </c>
      <c r="Q108" s="83">
        <f t="shared" si="47"/>
        <v>0</v>
      </c>
      <c r="R108" s="83">
        <f t="shared" si="47"/>
        <v>650</v>
      </c>
      <c r="S108" s="83">
        <f t="shared" si="47"/>
        <v>0</v>
      </c>
      <c r="T108" s="83">
        <f t="shared" si="47"/>
        <v>513</v>
      </c>
      <c r="U108" s="121"/>
      <c r="V108" s="83"/>
      <c r="W108" s="83"/>
      <c r="X108" s="83"/>
      <c r="Y108" s="83"/>
      <c r="Z108" s="83"/>
      <c r="AA108" s="83">
        <f t="shared" si="43"/>
        <v>0</v>
      </c>
      <c r="AC108" s="83"/>
      <c r="AF108" s="124">
        <f t="shared" si="35"/>
        <v>0</v>
      </c>
      <c r="AG108" s="124"/>
      <c r="AI108" s="124"/>
    </row>
    <row r="109" spans="1:35" s="8" customFormat="1" ht="24" customHeight="1">
      <c r="A109" s="81"/>
      <c r="B109" s="59" t="s">
        <v>392</v>
      </c>
      <c r="C109" s="83">
        <f t="shared" si="33"/>
        <v>513</v>
      </c>
      <c r="D109" s="83"/>
      <c r="E109" s="83">
        <f t="shared" si="34"/>
        <v>513</v>
      </c>
      <c r="F109" s="83"/>
      <c r="G109" s="83"/>
      <c r="H109" s="83"/>
      <c r="I109" s="83"/>
      <c r="J109" s="83"/>
      <c r="K109" s="83"/>
      <c r="L109" s="83"/>
      <c r="M109" s="83"/>
      <c r="N109" s="83"/>
      <c r="O109" s="83"/>
      <c r="P109" s="83"/>
      <c r="Q109" s="83"/>
      <c r="R109" s="83"/>
      <c r="S109" s="83"/>
      <c r="T109" s="83">
        <v>513</v>
      </c>
      <c r="U109" s="121"/>
      <c r="V109" s="83"/>
      <c r="W109" s="83"/>
      <c r="X109" s="83"/>
      <c r="Y109" s="83"/>
      <c r="Z109" s="83"/>
      <c r="AA109" s="83">
        <f t="shared" si="43"/>
        <v>0</v>
      </c>
      <c r="AB109" s="118"/>
      <c r="AC109" s="83"/>
      <c r="AF109" s="124">
        <f t="shared" si="35"/>
        <v>0</v>
      </c>
      <c r="AG109" s="124"/>
      <c r="AI109" s="124">
        <f>E109-U109-V109</f>
        <v>513</v>
      </c>
    </row>
    <row r="110" spans="1:35" s="8" customFormat="1" ht="24" customHeight="1">
      <c r="A110" s="81"/>
      <c r="B110" s="59" t="s">
        <v>393</v>
      </c>
      <c r="C110" s="83">
        <f t="shared" si="33"/>
        <v>650</v>
      </c>
      <c r="D110" s="83"/>
      <c r="E110" s="83">
        <f t="shared" si="34"/>
        <v>650</v>
      </c>
      <c r="F110" s="83"/>
      <c r="G110" s="83"/>
      <c r="H110" s="83"/>
      <c r="I110" s="83"/>
      <c r="J110" s="83"/>
      <c r="K110" s="83"/>
      <c r="L110" s="83"/>
      <c r="M110" s="83"/>
      <c r="N110" s="83"/>
      <c r="O110" s="83"/>
      <c r="P110" s="83"/>
      <c r="Q110" s="83"/>
      <c r="R110" s="83">
        <v>650</v>
      </c>
      <c r="S110" s="83"/>
      <c r="T110" s="83"/>
      <c r="U110" s="121"/>
      <c r="V110" s="83"/>
      <c r="W110" s="83"/>
      <c r="X110" s="83"/>
      <c r="Y110" s="83"/>
      <c r="Z110" s="83"/>
      <c r="AA110" s="83">
        <f t="shared" si="43"/>
        <v>0</v>
      </c>
      <c r="AB110" s="118"/>
      <c r="AC110" s="83">
        <v>650</v>
      </c>
      <c r="AF110" s="124">
        <f t="shared" si="35"/>
        <v>650</v>
      </c>
      <c r="AG110" s="124">
        <f>E110-AF110</f>
        <v>0</v>
      </c>
      <c r="AI110" s="124"/>
    </row>
    <row r="111" spans="1:35" ht="34.5" customHeight="1">
      <c r="A111" s="32">
        <v>12</v>
      </c>
      <c r="B111" s="35" t="s">
        <v>357</v>
      </c>
      <c r="C111" s="83">
        <f>C112+C113</f>
        <v>1167</v>
      </c>
      <c r="D111" s="83">
        <f t="shared" ref="D111:T111" si="48">D112+D113</f>
        <v>24</v>
      </c>
      <c r="E111" s="83">
        <f t="shared" si="48"/>
        <v>1143</v>
      </c>
      <c r="F111" s="83">
        <f t="shared" si="48"/>
        <v>0</v>
      </c>
      <c r="G111" s="83">
        <f t="shared" si="48"/>
        <v>0</v>
      </c>
      <c r="H111" s="83">
        <f t="shared" si="48"/>
        <v>0</v>
      </c>
      <c r="I111" s="83">
        <f t="shared" si="48"/>
        <v>0</v>
      </c>
      <c r="J111" s="83">
        <f t="shared" si="48"/>
        <v>0</v>
      </c>
      <c r="K111" s="83">
        <f t="shared" si="48"/>
        <v>0</v>
      </c>
      <c r="L111" s="83">
        <f t="shared" si="48"/>
        <v>0</v>
      </c>
      <c r="M111" s="83">
        <f t="shared" si="48"/>
        <v>0</v>
      </c>
      <c r="N111" s="83">
        <f t="shared" si="48"/>
        <v>0</v>
      </c>
      <c r="O111" s="83">
        <f t="shared" si="48"/>
        <v>0</v>
      </c>
      <c r="P111" s="83">
        <f t="shared" si="48"/>
        <v>0</v>
      </c>
      <c r="Q111" s="83">
        <f t="shared" si="48"/>
        <v>0</v>
      </c>
      <c r="R111" s="83">
        <f t="shared" si="48"/>
        <v>742</v>
      </c>
      <c r="S111" s="83">
        <f t="shared" si="48"/>
        <v>0</v>
      </c>
      <c r="T111" s="83">
        <f t="shared" si="48"/>
        <v>401</v>
      </c>
      <c r="U111" s="121"/>
      <c r="V111" s="83"/>
      <c r="W111" s="83"/>
      <c r="X111" s="83"/>
      <c r="Y111" s="83"/>
      <c r="Z111" s="83"/>
      <c r="AA111" s="83">
        <f t="shared" si="43"/>
        <v>0</v>
      </c>
      <c r="AC111" s="83"/>
      <c r="AF111" s="124">
        <f t="shared" si="35"/>
        <v>0</v>
      </c>
      <c r="AG111" s="124"/>
      <c r="AI111" s="124"/>
    </row>
    <row r="112" spans="1:35" s="8" customFormat="1" ht="24" customHeight="1">
      <c r="A112" s="81"/>
      <c r="B112" s="59" t="s">
        <v>392</v>
      </c>
      <c r="C112" s="83">
        <f t="shared" si="33"/>
        <v>401</v>
      </c>
      <c r="D112" s="83"/>
      <c r="E112" s="83">
        <f t="shared" si="34"/>
        <v>401</v>
      </c>
      <c r="F112" s="83"/>
      <c r="G112" s="83"/>
      <c r="H112" s="83"/>
      <c r="I112" s="83"/>
      <c r="J112" s="83"/>
      <c r="K112" s="83"/>
      <c r="L112" s="83"/>
      <c r="M112" s="83"/>
      <c r="N112" s="83"/>
      <c r="O112" s="83"/>
      <c r="P112" s="83"/>
      <c r="Q112" s="83"/>
      <c r="R112" s="83"/>
      <c r="S112" s="83"/>
      <c r="T112" s="83">
        <v>401</v>
      </c>
      <c r="U112" s="121"/>
      <c r="V112" s="83"/>
      <c r="W112" s="83"/>
      <c r="X112" s="83"/>
      <c r="Y112" s="83"/>
      <c r="Z112" s="83"/>
      <c r="AA112" s="83">
        <f t="shared" si="43"/>
        <v>0</v>
      </c>
      <c r="AB112" s="118"/>
      <c r="AC112" s="83"/>
      <c r="AF112" s="124">
        <f t="shared" si="35"/>
        <v>0</v>
      </c>
      <c r="AG112" s="124"/>
      <c r="AI112" s="124">
        <f>E112-U112-V112</f>
        <v>401</v>
      </c>
    </row>
    <row r="113" spans="1:35" s="8" customFormat="1" ht="24" customHeight="1">
      <c r="A113" s="81"/>
      <c r="B113" s="59" t="s">
        <v>393</v>
      </c>
      <c r="C113" s="83">
        <f t="shared" si="33"/>
        <v>766</v>
      </c>
      <c r="D113" s="83">
        <v>24</v>
      </c>
      <c r="E113" s="83">
        <f t="shared" si="34"/>
        <v>742</v>
      </c>
      <c r="F113" s="83"/>
      <c r="G113" s="83"/>
      <c r="H113" s="83"/>
      <c r="I113" s="83"/>
      <c r="J113" s="83"/>
      <c r="K113" s="83"/>
      <c r="L113" s="83"/>
      <c r="M113" s="83"/>
      <c r="N113" s="83"/>
      <c r="O113" s="83"/>
      <c r="P113" s="83"/>
      <c r="Q113" s="83"/>
      <c r="R113" s="83">
        <v>742</v>
      </c>
      <c r="S113" s="83"/>
      <c r="T113" s="83"/>
      <c r="U113" s="121"/>
      <c r="V113" s="83"/>
      <c r="W113" s="83"/>
      <c r="X113" s="83"/>
      <c r="Y113" s="83"/>
      <c r="Z113" s="83"/>
      <c r="AA113" s="83">
        <f t="shared" si="43"/>
        <v>0</v>
      </c>
      <c r="AB113" s="118"/>
      <c r="AC113" s="83">
        <v>742</v>
      </c>
      <c r="AF113" s="124">
        <f t="shared" si="35"/>
        <v>742</v>
      </c>
      <c r="AG113" s="124">
        <f>E113-AF113</f>
        <v>0</v>
      </c>
      <c r="AI113" s="124"/>
    </row>
    <row r="114" spans="1:35" ht="31.5" customHeight="1">
      <c r="A114" s="32">
        <v>13</v>
      </c>
      <c r="B114" s="35" t="s">
        <v>358</v>
      </c>
      <c r="C114" s="83">
        <f>C115+C116</f>
        <v>1580</v>
      </c>
      <c r="D114" s="83">
        <f t="shared" ref="D114:T114" si="49">D115+D116</f>
        <v>9</v>
      </c>
      <c r="E114" s="83">
        <f t="shared" si="49"/>
        <v>1571</v>
      </c>
      <c r="F114" s="83">
        <f t="shared" si="49"/>
        <v>0</v>
      </c>
      <c r="G114" s="83">
        <f t="shared" si="49"/>
        <v>0</v>
      </c>
      <c r="H114" s="83">
        <f t="shared" si="49"/>
        <v>0</v>
      </c>
      <c r="I114" s="83">
        <f t="shared" si="49"/>
        <v>0</v>
      </c>
      <c r="J114" s="83">
        <f t="shared" si="49"/>
        <v>0</v>
      </c>
      <c r="K114" s="83">
        <f t="shared" si="49"/>
        <v>0</v>
      </c>
      <c r="L114" s="83">
        <f t="shared" si="49"/>
        <v>0</v>
      </c>
      <c r="M114" s="83">
        <f t="shared" si="49"/>
        <v>0</v>
      </c>
      <c r="N114" s="83">
        <f t="shared" si="49"/>
        <v>0</v>
      </c>
      <c r="O114" s="83">
        <f t="shared" si="49"/>
        <v>0</v>
      </c>
      <c r="P114" s="83">
        <f t="shared" si="49"/>
        <v>0</v>
      </c>
      <c r="Q114" s="83">
        <f t="shared" si="49"/>
        <v>0</v>
      </c>
      <c r="R114" s="83">
        <f t="shared" si="49"/>
        <v>831</v>
      </c>
      <c r="S114" s="83">
        <f t="shared" si="49"/>
        <v>0</v>
      </c>
      <c r="T114" s="83">
        <f t="shared" si="49"/>
        <v>740</v>
      </c>
      <c r="U114" s="121"/>
      <c r="V114" s="83"/>
      <c r="W114" s="83"/>
      <c r="X114" s="83"/>
      <c r="Y114" s="83"/>
      <c r="Z114" s="83"/>
      <c r="AA114" s="83">
        <f t="shared" ref="AA114:AA123" si="50">W114+X114+Y114+Z114</f>
        <v>0</v>
      </c>
      <c r="AC114" s="83"/>
      <c r="AF114" s="124">
        <f t="shared" si="35"/>
        <v>0</v>
      </c>
      <c r="AG114" s="124"/>
      <c r="AI114" s="124"/>
    </row>
    <row r="115" spans="1:35" s="8" customFormat="1" ht="24" customHeight="1">
      <c r="A115" s="81"/>
      <c r="B115" s="59" t="s">
        <v>392</v>
      </c>
      <c r="C115" s="83">
        <f t="shared" si="33"/>
        <v>740</v>
      </c>
      <c r="D115" s="83"/>
      <c r="E115" s="83">
        <f t="shared" si="34"/>
        <v>740</v>
      </c>
      <c r="F115" s="83"/>
      <c r="G115" s="83"/>
      <c r="H115" s="83"/>
      <c r="I115" s="83"/>
      <c r="J115" s="83"/>
      <c r="K115" s="83"/>
      <c r="L115" s="83"/>
      <c r="M115" s="83"/>
      <c r="N115" s="83"/>
      <c r="O115" s="83"/>
      <c r="P115" s="83"/>
      <c r="Q115" s="83"/>
      <c r="R115" s="83"/>
      <c r="S115" s="83"/>
      <c r="T115" s="83">
        <v>740</v>
      </c>
      <c r="U115" s="121"/>
      <c r="V115" s="83"/>
      <c r="W115" s="83"/>
      <c r="X115" s="83"/>
      <c r="Y115" s="83"/>
      <c r="Z115" s="83"/>
      <c r="AA115" s="83">
        <f t="shared" si="50"/>
        <v>0</v>
      </c>
      <c r="AB115" s="118"/>
      <c r="AC115" s="83"/>
      <c r="AF115" s="124">
        <f t="shared" si="35"/>
        <v>0</v>
      </c>
      <c r="AG115" s="124"/>
      <c r="AI115" s="124">
        <f>E115-U115-V115</f>
        <v>740</v>
      </c>
    </row>
    <row r="116" spans="1:35" s="8" customFormat="1" ht="24" customHeight="1">
      <c r="A116" s="81"/>
      <c r="B116" s="59" t="s">
        <v>393</v>
      </c>
      <c r="C116" s="83">
        <f t="shared" si="33"/>
        <v>840</v>
      </c>
      <c r="D116" s="83">
        <v>9</v>
      </c>
      <c r="E116" s="83">
        <f t="shared" si="34"/>
        <v>831</v>
      </c>
      <c r="F116" s="83"/>
      <c r="G116" s="83"/>
      <c r="H116" s="83"/>
      <c r="I116" s="83"/>
      <c r="J116" s="83"/>
      <c r="K116" s="83"/>
      <c r="L116" s="83"/>
      <c r="M116" s="83"/>
      <c r="N116" s="83"/>
      <c r="O116" s="83"/>
      <c r="P116" s="83"/>
      <c r="Q116" s="83"/>
      <c r="R116" s="83">
        <v>831</v>
      </c>
      <c r="S116" s="83"/>
      <c r="T116" s="83"/>
      <c r="U116" s="121"/>
      <c r="V116" s="83"/>
      <c r="W116" s="83"/>
      <c r="X116" s="83"/>
      <c r="Y116" s="83"/>
      <c r="Z116" s="83"/>
      <c r="AA116" s="83">
        <f t="shared" si="50"/>
        <v>0</v>
      </c>
      <c r="AB116" s="118"/>
      <c r="AC116" s="83">
        <v>831</v>
      </c>
      <c r="AF116" s="124">
        <f t="shared" si="35"/>
        <v>831</v>
      </c>
      <c r="AG116" s="124">
        <f>E116-AF116</f>
        <v>0</v>
      </c>
      <c r="AI116" s="124"/>
    </row>
    <row r="117" spans="1:35" ht="19.5" customHeight="1">
      <c r="A117" s="32">
        <v>14</v>
      </c>
      <c r="B117" s="35" t="s">
        <v>359</v>
      </c>
      <c r="C117" s="83">
        <f>C118+C119</f>
        <v>1384</v>
      </c>
      <c r="D117" s="83">
        <f t="shared" ref="D117:T117" si="51">D118+D119</f>
        <v>0</v>
      </c>
      <c r="E117" s="83">
        <f t="shared" si="51"/>
        <v>1384</v>
      </c>
      <c r="F117" s="83">
        <f t="shared" si="51"/>
        <v>0</v>
      </c>
      <c r="G117" s="83">
        <f t="shared" si="51"/>
        <v>0</v>
      </c>
      <c r="H117" s="83">
        <f t="shared" si="51"/>
        <v>0</v>
      </c>
      <c r="I117" s="83">
        <f t="shared" si="51"/>
        <v>0</v>
      </c>
      <c r="J117" s="83">
        <f t="shared" si="51"/>
        <v>0</v>
      </c>
      <c r="K117" s="83">
        <f t="shared" si="51"/>
        <v>0</v>
      </c>
      <c r="L117" s="83">
        <f t="shared" si="51"/>
        <v>0</v>
      </c>
      <c r="M117" s="83">
        <f t="shared" si="51"/>
        <v>0</v>
      </c>
      <c r="N117" s="83">
        <f t="shared" si="51"/>
        <v>0</v>
      </c>
      <c r="O117" s="83">
        <f t="shared" si="51"/>
        <v>0</v>
      </c>
      <c r="P117" s="83">
        <f t="shared" si="51"/>
        <v>0</v>
      </c>
      <c r="Q117" s="83">
        <f t="shared" si="51"/>
        <v>0</v>
      </c>
      <c r="R117" s="83">
        <f t="shared" si="51"/>
        <v>830</v>
      </c>
      <c r="S117" s="83">
        <f t="shared" si="51"/>
        <v>0</v>
      </c>
      <c r="T117" s="83">
        <f t="shared" si="51"/>
        <v>554</v>
      </c>
      <c r="U117" s="121"/>
      <c r="V117" s="83"/>
      <c r="W117" s="83"/>
      <c r="X117" s="83"/>
      <c r="Y117" s="83"/>
      <c r="Z117" s="83"/>
      <c r="AA117" s="83">
        <f t="shared" si="50"/>
        <v>0</v>
      </c>
      <c r="AC117" s="83"/>
      <c r="AF117" s="124">
        <f t="shared" si="35"/>
        <v>0</v>
      </c>
      <c r="AG117" s="124"/>
      <c r="AI117" s="124"/>
    </row>
    <row r="118" spans="1:35" s="8" customFormat="1" ht="24" customHeight="1">
      <c r="A118" s="81"/>
      <c r="B118" s="59" t="s">
        <v>392</v>
      </c>
      <c r="C118" s="83">
        <f t="shared" si="33"/>
        <v>554</v>
      </c>
      <c r="D118" s="83"/>
      <c r="E118" s="83">
        <f t="shared" si="34"/>
        <v>554</v>
      </c>
      <c r="F118" s="83"/>
      <c r="G118" s="83"/>
      <c r="H118" s="83"/>
      <c r="I118" s="83"/>
      <c r="J118" s="83"/>
      <c r="K118" s="83"/>
      <c r="L118" s="83"/>
      <c r="M118" s="83"/>
      <c r="N118" s="83"/>
      <c r="O118" s="83"/>
      <c r="P118" s="83"/>
      <c r="Q118" s="83"/>
      <c r="R118" s="83"/>
      <c r="S118" s="83"/>
      <c r="T118" s="83">
        <v>554</v>
      </c>
      <c r="U118" s="121"/>
      <c r="V118" s="83"/>
      <c r="W118" s="83"/>
      <c r="X118" s="83"/>
      <c r="Y118" s="83"/>
      <c r="Z118" s="83"/>
      <c r="AA118" s="83">
        <f t="shared" si="50"/>
        <v>0</v>
      </c>
      <c r="AB118" s="118"/>
      <c r="AC118" s="83"/>
      <c r="AF118" s="124">
        <f t="shared" si="35"/>
        <v>0</v>
      </c>
      <c r="AG118" s="124"/>
      <c r="AI118" s="124">
        <f>E118-U118-V118</f>
        <v>554</v>
      </c>
    </row>
    <row r="119" spans="1:35" s="8" customFormat="1" ht="24" customHeight="1">
      <c r="A119" s="81"/>
      <c r="B119" s="59" t="s">
        <v>393</v>
      </c>
      <c r="C119" s="83">
        <f t="shared" si="33"/>
        <v>830</v>
      </c>
      <c r="D119" s="83"/>
      <c r="E119" s="83">
        <f t="shared" si="34"/>
        <v>830</v>
      </c>
      <c r="F119" s="83"/>
      <c r="G119" s="83"/>
      <c r="H119" s="83"/>
      <c r="I119" s="83"/>
      <c r="J119" s="83"/>
      <c r="K119" s="83"/>
      <c r="L119" s="83"/>
      <c r="M119" s="83"/>
      <c r="N119" s="83"/>
      <c r="O119" s="83"/>
      <c r="P119" s="83"/>
      <c r="Q119" s="83"/>
      <c r="R119" s="83">
        <v>830</v>
      </c>
      <c r="S119" s="83"/>
      <c r="T119" s="83"/>
      <c r="U119" s="121"/>
      <c r="V119" s="83"/>
      <c r="W119" s="83"/>
      <c r="X119" s="83"/>
      <c r="Y119" s="83"/>
      <c r="Z119" s="83"/>
      <c r="AA119" s="83">
        <f t="shared" si="50"/>
        <v>0</v>
      </c>
      <c r="AB119" s="118"/>
      <c r="AC119" s="83">
        <v>830</v>
      </c>
      <c r="AF119" s="124">
        <f t="shared" si="35"/>
        <v>830</v>
      </c>
      <c r="AG119" s="124">
        <f>E119-AF119</f>
        <v>0</v>
      </c>
      <c r="AI119" s="124"/>
    </row>
    <row r="120" spans="1:35" ht="19.5" customHeight="1">
      <c r="A120" s="32">
        <v>15</v>
      </c>
      <c r="B120" s="35" t="s">
        <v>360</v>
      </c>
      <c r="C120" s="83">
        <f>C121</f>
        <v>804</v>
      </c>
      <c r="D120" s="83">
        <f t="shared" ref="D120:T120" si="52">D121</f>
        <v>0</v>
      </c>
      <c r="E120" s="83">
        <f t="shared" si="52"/>
        <v>804</v>
      </c>
      <c r="F120" s="83">
        <f t="shared" si="52"/>
        <v>0</v>
      </c>
      <c r="G120" s="83">
        <f t="shared" si="52"/>
        <v>0</v>
      </c>
      <c r="H120" s="83">
        <f t="shared" si="52"/>
        <v>0</v>
      </c>
      <c r="I120" s="83">
        <f t="shared" si="52"/>
        <v>0</v>
      </c>
      <c r="J120" s="83">
        <f t="shared" si="52"/>
        <v>0</v>
      </c>
      <c r="K120" s="83">
        <f t="shared" si="52"/>
        <v>0</v>
      </c>
      <c r="L120" s="83">
        <f t="shared" si="52"/>
        <v>0</v>
      </c>
      <c r="M120" s="83">
        <f t="shared" si="52"/>
        <v>0</v>
      </c>
      <c r="N120" s="83">
        <f t="shared" si="52"/>
        <v>0</v>
      </c>
      <c r="O120" s="83">
        <f t="shared" si="52"/>
        <v>0</v>
      </c>
      <c r="P120" s="83">
        <f t="shared" si="52"/>
        <v>0</v>
      </c>
      <c r="Q120" s="83">
        <f t="shared" si="52"/>
        <v>0</v>
      </c>
      <c r="R120" s="83">
        <f t="shared" si="52"/>
        <v>0</v>
      </c>
      <c r="S120" s="83">
        <f t="shared" si="52"/>
        <v>0</v>
      </c>
      <c r="T120" s="83">
        <f t="shared" si="52"/>
        <v>804</v>
      </c>
      <c r="U120" s="121"/>
      <c r="V120" s="83"/>
      <c r="W120" s="83"/>
      <c r="X120" s="83"/>
      <c r="Y120" s="83"/>
      <c r="Z120" s="83"/>
      <c r="AA120" s="83">
        <f t="shared" si="50"/>
        <v>0</v>
      </c>
      <c r="AC120" s="83"/>
      <c r="AF120" s="124">
        <f t="shared" si="35"/>
        <v>0</v>
      </c>
      <c r="AG120" s="124"/>
      <c r="AI120" s="124"/>
    </row>
    <row r="121" spans="1:35" s="8" customFormat="1" ht="24" customHeight="1">
      <c r="A121" s="81"/>
      <c r="B121" s="59" t="s">
        <v>392</v>
      </c>
      <c r="C121" s="83">
        <f t="shared" si="33"/>
        <v>804</v>
      </c>
      <c r="D121" s="83"/>
      <c r="E121" s="83">
        <f t="shared" si="34"/>
        <v>804</v>
      </c>
      <c r="F121" s="83"/>
      <c r="G121" s="83"/>
      <c r="H121" s="83"/>
      <c r="I121" s="83"/>
      <c r="J121" s="83"/>
      <c r="K121" s="83"/>
      <c r="L121" s="83"/>
      <c r="M121" s="83"/>
      <c r="N121" s="83"/>
      <c r="O121" s="83"/>
      <c r="P121" s="83"/>
      <c r="Q121" s="83"/>
      <c r="R121" s="83"/>
      <c r="S121" s="83"/>
      <c r="T121" s="83">
        <v>804</v>
      </c>
      <c r="U121" s="121"/>
      <c r="V121" s="83"/>
      <c r="W121" s="83"/>
      <c r="X121" s="83"/>
      <c r="Y121" s="83"/>
      <c r="Z121" s="83"/>
      <c r="AA121" s="83">
        <f t="shared" si="50"/>
        <v>0</v>
      </c>
      <c r="AB121" s="118"/>
      <c r="AC121" s="83"/>
      <c r="AF121" s="124">
        <f t="shared" si="35"/>
        <v>0</v>
      </c>
      <c r="AG121" s="124"/>
      <c r="AI121" s="124">
        <f>E121-U121-V121</f>
        <v>804</v>
      </c>
    </row>
    <row r="122" spans="1:35" ht="19.5" customHeight="1">
      <c r="A122" s="32">
        <v>16</v>
      </c>
      <c r="B122" s="35" t="s">
        <v>361</v>
      </c>
      <c r="C122" s="83">
        <f>C123</f>
        <v>400</v>
      </c>
      <c r="D122" s="83">
        <f t="shared" ref="D122:T122" si="53">D123</f>
        <v>0</v>
      </c>
      <c r="E122" s="83">
        <f t="shared" si="53"/>
        <v>400</v>
      </c>
      <c r="F122" s="83">
        <f t="shared" si="53"/>
        <v>0</v>
      </c>
      <c r="G122" s="83">
        <f t="shared" si="53"/>
        <v>0</v>
      </c>
      <c r="H122" s="83">
        <f t="shared" si="53"/>
        <v>0</v>
      </c>
      <c r="I122" s="83">
        <f t="shared" si="53"/>
        <v>0</v>
      </c>
      <c r="J122" s="83">
        <f t="shared" si="53"/>
        <v>0</v>
      </c>
      <c r="K122" s="83">
        <f t="shared" si="53"/>
        <v>0</v>
      </c>
      <c r="L122" s="83">
        <f t="shared" si="53"/>
        <v>0</v>
      </c>
      <c r="M122" s="83">
        <f t="shared" si="53"/>
        <v>0</v>
      </c>
      <c r="N122" s="83">
        <f t="shared" si="53"/>
        <v>0</v>
      </c>
      <c r="O122" s="83">
        <f t="shared" si="53"/>
        <v>0</v>
      </c>
      <c r="P122" s="83">
        <f t="shared" si="53"/>
        <v>0</v>
      </c>
      <c r="Q122" s="83">
        <f t="shared" si="53"/>
        <v>0</v>
      </c>
      <c r="R122" s="83">
        <f t="shared" si="53"/>
        <v>0</v>
      </c>
      <c r="S122" s="83">
        <f t="shared" si="53"/>
        <v>0</v>
      </c>
      <c r="T122" s="83">
        <f t="shared" si="53"/>
        <v>400</v>
      </c>
      <c r="U122" s="121"/>
      <c r="V122" s="83"/>
      <c r="W122" s="83"/>
      <c r="X122" s="83"/>
      <c r="Y122" s="83"/>
      <c r="Z122" s="83"/>
      <c r="AA122" s="83">
        <f t="shared" si="50"/>
        <v>0</v>
      </c>
      <c r="AC122" s="83"/>
      <c r="AF122" s="124">
        <f t="shared" si="35"/>
        <v>0</v>
      </c>
      <c r="AG122" s="124"/>
      <c r="AI122" s="124"/>
    </row>
    <row r="123" spans="1:35" s="8" customFormat="1" ht="24" customHeight="1">
      <c r="A123" s="81"/>
      <c r="B123" s="59" t="s">
        <v>392</v>
      </c>
      <c r="C123" s="83">
        <f t="shared" si="33"/>
        <v>400</v>
      </c>
      <c r="D123" s="83"/>
      <c r="E123" s="83">
        <f t="shared" si="34"/>
        <v>400</v>
      </c>
      <c r="F123" s="83"/>
      <c r="G123" s="83"/>
      <c r="H123" s="83"/>
      <c r="I123" s="83"/>
      <c r="J123" s="83"/>
      <c r="K123" s="83"/>
      <c r="L123" s="83"/>
      <c r="M123" s="83"/>
      <c r="N123" s="83"/>
      <c r="O123" s="83"/>
      <c r="P123" s="83"/>
      <c r="Q123" s="83"/>
      <c r="R123" s="83"/>
      <c r="S123" s="83"/>
      <c r="T123" s="83">
        <v>400</v>
      </c>
      <c r="U123" s="121"/>
      <c r="V123" s="83"/>
      <c r="W123" s="83"/>
      <c r="X123" s="83"/>
      <c r="Y123" s="83"/>
      <c r="Z123" s="83"/>
      <c r="AA123" s="83">
        <f t="shared" si="50"/>
        <v>0</v>
      </c>
      <c r="AB123" s="118"/>
      <c r="AC123" s="83"/>
      <c r="AF123" s="124">
        <f t="shared" si="35"/>
        <v>0</v>
      </c>
      <c r="AG123" s="124"/>
      <c r="AI123" s="124">
        <f>E123-U123-V123</f>
        <v>400</v>
      </c>
    </row>
    <row r="124" spans="1:35" ht="34.5" customHeight="1">
      <c r="A124" s="32">
        <v>17</v>
      </c>
      <c r="B124" s="35" t="s">
        <v>362</v>
      </c>
      <c r="C124" s="83">
        <f>C125</f>
        <v>300</v>
      </c>
      <c r="D124" s="83">
        <f t="shared" ref="D124:T124" si="54">D125</f>
        <v>0</v>
      </c>
      <c r="E124" s="83">
        <f t="shared" si="54"/>
        <v>300</v>
      </c>
      <c r="F124" s="83">
        <f t="shared" si="54"/>
        <v>0</v>
      </c>
      <c r="G124" s="83">
        <f t="shared" si="54"/>
        <v>0</v>
      </c>
      <c r="H124" s="83">
        <f t="shared" si="54"/>
        <v>0</v>
      </c>
      <c r="I124" s="83">
        <f t="shared" si="54"/>
        <v>0</v>
      </c>
      <c r="J124" s="83">
        <f t="shared" si="54"/>
        <v>0</v>
      </c>
      <c r="K124" s="83">
        <f t="shared" si="54"/>
        <v>0</v>
      </c>
      <c r="L124" s="83">
        <f t="shared" si="54"/>
        <v>0</v>
      </c>
      <c r="M124" s="83">
        <f t="shared" si="54"/>
        <v>0</v>
      </c>
      <c r="N124" s="83">
        <f t="shared" si="54"/>
        <v>0</v>
      </c>
      <c r="O124" s="83">
        <f t="shared" si="54"/>
        <v>0</v>
      </c>
      <c r="P124" s="83">
        <f t="shared" si="54"/>
        <v>0</v>
      </c>
      <c r="Q124" s="83">
        <f t="shared" si="54"/>
        <v>0</v>
      </c>
      <c r="R124" s="83">
        <f t="shared" si="54"/>
        <v>0</v>
      </c>
      <c r="S124" s="83">
        <f t="shared" si="54"/>
        <v>0</v>
      </c>
      <c r="T124" s="83">
        <f t="shared" si="54"/>
        <v>300</v>
      </c>
      <c r="U124" s="121"/>
      <c r="V124" s="83"/>
      <c r="W124" s="83"/>
      <c r="X124" s="83"/>
      <c r="Y124" s="83"/>
      <c r="Z124" s="83"/>
      <c r="AA124" s="83">
        <f>W124+X124+Y124+Z124</f>
        <v>0</v>
      </c>
      <c r="AC124" s="83"/>
      <c r="AF124" s="124">
        <f t="shared" si="35"/>
        <v>0</v>
      </c>
      <c r="AG124" s="124"/>
      <c r="AI124" s="124"/>
    </row>
    <row r="125" spans="1:35" s="8" customFormat="1" ht="24" customHeight="1">
      <c r="A125" s="81"/>
      <c r="B125" s="59" t="s">
        <v>392</v>
      </c>
      <c r="C125" s="83">
        <f t="shared" si="33"/>
        <v>300</v>
      </c>
      <c r="D125" s="83"/>
      <c r="E125" s="83">
        <f t="shared" si="34"/>
        <v>300</v>
      </c>
      <c r="F125" s="83"/>
      <c r="G125" s="83"/>
      <c r="H125" s="83"/>
      <c r="I125" s="83"/>
      <c r="J125" s="83"/>
      <c r="K125" s="83"/>
      <c r="L125" s="83"/>
      <c r="M125" s="83"/>
      <c r="N125" s="83"/>
      <c r="O125" s="83"/>
      <c r="P125" s="83"/>
      <c r="Q125" s="83"/>
      <c r="R125" s="83"/>
      <c r="S125" s="83"/>
      <c r="T125" s="83">
        <v>300</v>
      </c>
      <c r="U125" s="121"/>
      <c r="V125" s="83"/>
      <c r="W125" s="83"/>
      <c r="X125" s="83"/>
      <c r="Y125" s="83"/>
      <c r="Z125" s="83"/>
      <c r="AA125" s="83">
        <f t="shared" ref="AA125:AA132" si="55">W125+X125+Y125+Z125</f>
        <v>0</v>
      </c>
      <c r="AB125" s="118"/>
      <c r="AC125" s="83"/>
      <c r="AF125" s="124">
        <f t="shared" si="35"/>
        <v>0</v>
      </c>
      <c r="AG125" s="124"/>
      <c r="AI125" s="124">
        <f>E125-U125-V125</f>
        <v>300</v>
      </c>
    </row>
    <row r="126" spans="1:35" ht="33.75" customHeight="1">
      <c r="A126" s="32">
        <v>18</v>
      </c>
      <c r="B126" s="35" t="s">
        <v>363</v>
      </c>
      <c r="C126" s="83">
        <f>C127</f>
        <v>70</v>
      </c>
      <c r="D126" s="83">
        <f t="shared" ref="D126:T126" si="56">D127</f>
        <v>0</v>
      </c>
      <c r="E126" s="83">
        <f t="shared" si="56"/>
        <v>70</v>
      </c>
      <c r="F126" s="83">
        <f t="shared" si="56"/>
        <v>0</v>
      </c>
      <c r="G126" s="83">
        <f t="shared" si="56"/>
        <v>0</v>
      </c>
      <c r="H126" s="83">
        <f t="shared" si="56"/>
        <v>0</v>
      </c>
      <c r="I126" s="83">
        <f t="shared" si="56"/>
        <v>0</v>
      </c>
      <c r="J126" s="83">
        <f t="shared" si="56"/>
        <v>0</v>
      </c>
      <c r="K126" s="83">
        <f t="shared" si="56"/>
        <v>0</v>
      </c>
      <c r="L126" s="83">
        <f t="shared" si="56"/>
        <v>0</v>
      </c>
      <c r="M126" s="83">
        <f t="shared" si="56"/>
        <v>0</v>
      </c>
      <c r="N126" s="83">
        <f t="shared" si="56"/>
        <v>0</v>
      </c>
      <c r="O126" s="83">
        <f t="shared" si="56"/>
        <v>0</v>
      </c>
      <c r="P126" s="83">
        <f t="shared" si="56"/>
        <v>0</v>
      </c>
      <c r="Q126" s="83">
        <f t="shared" si="56"/>
        <v>0</v>
      </c>
      <c r="R126" s="83">
        <f t="shared" si="56"/>
        <v>0</v>
      </c>
      <c r="S126" s="83">
        <f t="shared" si="56"/>
        <v>0</v>
      </c>
      <c r="T126" s="83">
        <f t="shared" si="56"/>
        <v>70</v>
      </c>
      <c r="U126" s="121"/>
      <c r="V126" s="83"/>
      <c r="W126" s="83"/>
      <c r="X126" s="83"/>
      <c r="Y126" s="83"/>
      <c r="Z126" s="83"/>
      <c r="AA126" s="83">
        <f t="shared" si="55"/>
        <v>0</v>
      </c>
      <c r="AC126" s="83"/>
      <c r="AF126" s="124">
        <f t="shared" si="35"/>
        <v>0</v>
      </c>
      <c r="AG126" s="124"/>
      <c r="AI126" s="124"/>
    </row>
    <row r="127" spans="1:35" s="8" customFormat="1" ht="24" customHeight="1">
      <c r="A127" s="81"/>
      <c r="B127" s="59" t="s">
        <v>392</v>
      </c>
      <c r="C127" s="83">
        <f t="shared" si="33"/>
        <v>70</v>
      </c>
      <c r="D127" s="83"/>
      <c r="E127" s="83">
        <f t="shared" si="34"/>
        <v>70</v>
      </c>
      <c r="F127" s="83"/>
      <c r="G127" s="83"/>
      <c r="H127" s="83"/>
      <c r="I127" s="83"/>
      <c r="J127" s="83"/>
      <c r="K127" s="83"/>
      <c r="L127" s="83"/>
      <c r="M127" s="83"/>
      <c r="N127" s="83"/>
      <c r="O127" s="83"/>
      <c r="P127" s="83"/>
      <c r="Q127" s="83"/>
      <c r="R127" s="83"/>
      <c r="S127" s="83"/>
      <c r="T127" s="83">
        <v>70</v>
      </c>
      <c r="U127" s="121"/>
      <c r="V127" s="83"/>
      <c r="W127" s="83"/>
      <c r="X127" s="83"/>
      <c r="Y127" s="83"/>
      <c r="Z127" s="83"/>
      <c r="AA127" s="83">
        <f t="shared" si="55"/>
        <v>0</v>
      </c>
      <c r="AB127" s="118"/>
      <c r="AC127" s="83"/>
      <c r="AF127" s="124">
        <f t="shared" si="35"/>
        <v>0</v>
      </c>
      <c r="AG127" s="124"/>
      <c r="AI127" s="124">
        <f>E127-U127-V127</f>
        <v>70</v>
      </c>
    </row>
    <row r="128" spans="1:35" ht="19.5" customHeight="1">
      <c r="A128" s="32">
        <v>19</v>
      </c>
      <c r="B128" s="35" t="s">
        <v>364</v>
      </c>
      <c r="C128" s="83">
        <f t="shared" ref="C128:S128" si="57">C129+C130</f>
        <v>1025</v>
      </c>
      <c r="D128" s="83">
        <f t="shared" si="57"/>
        <v>0</v>
      </c>
      <c r="E128" s="83">
        <f t="shared" si="57"/>
        <v>1025</v>
      </c>
      <c r="F128" s="83">
        <f t="shared" si="57"/>
        <v>0</v>
      </c>
      <c r="G128" s="83">
        <f t="shared" si="57"/>
        <v>0</v>
      </c>
      <c r="H128" s="83">
        <f t="shared" si="57"/>
        <v>0</v>
      </c>
      <c r="I128" s="83">
        <f t="shared" si="57"/>
        <v>0</v>
      </c>
      <c r="J128" s="83">
        <f t="shared" si="57"/>
        <v>0</v>
      </c>
      <c r="K128" s="83">
        <f t="shared" si="57"/>
        <v>0</v>
      </c>
      <c r="L128" s="83">
        <f t="shared" si="57"/>
        <v>0</v>
      </c>
      <c r="M128" s="83">
        <f t="shared" si="57"/>
        <v>0</v>
      </c>
      <c r="N128" s="83">
        <f t="shared" si="57"/>
        <v>0</v>
      </c>
      <c r="O128" s="83">
        <f t="shared" si="57"/>
        <v>0</v>
      </c>
      <c r="P128" s="83">
        <f t="shared" si="57"/>
        <v>0</v>
      </c>
      <c r="Q128" s="83">
        <f t="shared" si="57"/>
        <v>0</v>
      </c>
      <c r="R128" s="83">
        <f t="shared" si="57"/>
        <v>0</v>
      </c>
      <c r="S128" s="83">
        <f t="shared" si="57"/>
        <v>0</v>
      </c>
      <c r="T128" s="83">
        <f>T129+T130</f>
        <v>1025</v>
      </c>
      <c r="U128" s="121"/>
      <c r="V128" s="83"/>
      <c r="W128" s="83"/>
      <c r="X128" s="83"/>
      <c r="Y128" s="83"/>
      <c r="Z128" s="83"/>
      <c r="AA128" s="83">
        <f t="shared" si="55"/>
        <v>0</v>
      </c>
      <c r="AC128" s="83"/>
      <c r="AF128" s="124">
        <f t="shared" si="35"/>
        <v>0</v>
      </c>
      <c r="AG128" s="124"/>
      <c r="AI128" s="124"/>
    </row>
    <row r="129" spans="1:36" s="8" customFormat="1" ht="24" customHeight="1">
      <c r="A129" s="81"/>
      <c r="B129" s="59" t="s">
        <v>392</v>
      </c>
      <c r="C129" s="83">
        <f t="shared" si="33"/>
        <v>920</v>
      </c>
      <c r="D129" s="83"/>
      <c r="E129" s="83">
        <f t="shared" si="34"/>
        <v>920</v>
      </c>
      <c r="F129" s="83"/>
      <c r="G129" s="83"/>
      <c r="H129" s="83"/>
      <c r="I129" s="83"/>
      <c r="J129" s="83"/>
      <c r="K129" s="83"/>
      <c r="L129" s="83"/>
      <c r="M129" s="83"/>
      <c r="N129" s="83"/>
      <c r="O129" s="83"/>
      <c r="P129" s="83"/>
      <c r="Q129" s="83"/>
      <c r="R129" s="83"/>
      <c r="S129" s="83"/>
      <c r="T129" s="83">
        <v>920</v>
      </c>
      <c r="U129" s="121"/>
      <c r="V129" s="83"/>
      <c r="W129" s="83"/>
      <c r="X129" s="83"/>
      <c r="Y129" s="83"/>
      <c r="Z129" s="83"/>
      <c r="AA129" s="83">
        <f t="shared" si="55"/>
        <v>0</v>
      </c>
      <c r="AB129" s="118"/>
      <c r="AC129" s="83"/>
      <c r="AF129" s="124">
        <f t="shared" si="35"/>
        <v>0</v>
      </c>
      <c r="AG129" s="124"/>
      <c r="AI129" s="124">
        <f>E129-U129-V129</f>
        <v>920</v>
      </c>
    </row>
    <row r="130" spans="1:36" s="8" customFormat="1" ht="24" customHeight="1">
      <c r="A130" s="81"/>
      <c r="B130" s="59" t="s">
        <v>393</v>
      </c>
      <c r="C130" s="83">
        <f t="shared" si="33"/>
        <v>105</v>
      </c>
      <c r="D130" s="83"/>
      <c r="E130" s="83">
        <f t="shared" si="34"/>
        <v>105</v>
      </c>
      <c r="F130" s="83"/>
      <c r="G130" s="83"/>
      <c r="H130" s="83"/>
      <c r="I130" s="83"/>
      <c r="J130" s="83"/>
      <c r="K130" s="83"/>
      <c r="L130" s="83"/>
      <c r="M130" s="83"/>
      <c r="N130" s="83"/>
      <c r="O130" s="83"/>
      <c r="P130" s="83"/>
      <c r="Q130" s="83"/>
      <c r="R130" s="83"/>
      <c r="S130" s="83"/>
      <c r="T130" s="83">
        <v>105</v>
      </c>
      <c r="U130" s="121"/>
      <c r="V130" s="83"/>
      <c r="W130" s="83"/>
      <c r="X130" s="83"/>
      <c r="Y130" s="83"/>
      <c r="Z130" s="83"/>
      <c r="AA130" s="83">
        <f t="shared" si="55"/>
        <v>0</v>
      </c>
      <c r="AB130" s="118"/>
      <c r="AC130" s="83">
        <v>105</v>
      </c>
      <c r="AF130" s="124">
        <f t="shared" si="35"/>
        <v>105</v>
      </c>
      <c r="AG130" s="124">
        <f>E130-AF130</f>
        <v>0</v>
      </c>
      <c r="AI130" s="124"/>
    </row>
    <row r="131" spans="1:36" ht="19.5" customHeight="1">
      <c r="A131" s="32">
        <v>20</v>
      </c>
      <c r="B131" s="35" t="s">
        <v>386</v>
      </c>
      <c r="C131" s="83">
        <f>C132</f>
        <v>100</v>
      </c>
      <c r="D131" s="83">
        <f t="shared" ref="D131:T131" si="58">D132</f>
        <v>0</v>
      </c>
      <c r="E131" s="83">
        <f t="shared" si="58"/>
        <v>100</v>
      </c>
      <c r="F131" s="83">
        <f t="shared" si="58"/>
        <v>0</v>
      </c>
      <c r="G131" s="83">
        <f t="shared" si="58"/>
        <v>0</v>
      </c>
      <c r="H131" s="83">
        <f t="shared" si="58"/>
        <v>0</v>
      </c>
      <c r="I131" s="83">
        <f t="shared" si="58"/>
        <v>0</v>
      </c>
      <c r="J131" s="83">
        <f t="shared" si="58"/>
        <v>0</v>
      </c>
      <c r="K131" s="83">
        <f t="shared" si="58"/>
        <v>0</v>
      </c>
      <c r="L131" s="83">
        <f t="shared" si="58"/>
        <v>0</v>
      </c>
      <c r="M131" s="83">
        <f t="shared" si="58"/>
        <v>0</v>
      </c>
      <c r="N131" s="83">
        <f t="shared" si="58"/>
        <v>0</v>
      </c>
      <c r="O131" s="83">
        <f t="shared" si="58"/>
        <v>0</v>
      </c>
      <c r="P131" s="83">
        <f t="shared" si="58"/>
        <v>0</v>
      </c>
      <c r="Q131" s="83">
        <f t="shared" si="58"/>
        <v>0</v>
      </c>
      <c r="R131" s="83">
        <f t="shared" si="58"/>
        <v>100</v>
      </c>
      <c r="S131" s="83">
        <f t="shared" si="58"/>
        <v>0</v>
      </c>
      <c r="T131" s="83">
        <f t="shared" si="58"/>
        <v>0</v>
      </c>
      <c r="U131" s="121"/>
      <c r="V131" s="83"/>
      <c r="W131" s="83"/>
      <c r="X131" s="83"/>
      <c r="Y131" s="83"/>
      <c r="Z131" s="83"/>
      <c r="AA131" s="83">
        <f t="shared" si="55"/>
        <v>0</v>
      </c>
      <c r="AC131" s="83"/>
      <c r="AF131" s="124">
        <f t="shared" si="35"/>
        <v>0</v>
      </c>
      <c r="AG131" s="124"/>
      <c r="AI131" s="124"/>
    </row>
    <row r="132" spans="1:36" s="8" customFormat="1" ht="24" customHeight="1">
      <c r="A132" s="81"/>
      <c r="B132" s="59" t="s">
        <v>393</v>
      </c>
      <c r="C132" s="83">
        <f t="shared" si="33"/>
        <v>100</v>
      </c>
      <c r="D132" s="83"/>
      <c r="E132" s="83">
        <f t="shared" si="34"/>
        <v>100</v>
      </c>
      <c r="F132" s="83"/>
      <c r="G132" s="83"/>
      <c r="H132" s="83"/>
      <c r="I132" s="83"/>
      <c r="J132" s="83"/>
      <c r="K132" s="83"/>
      <c r="L132" s="83"/>
      <c r="M132" s="83"/>
      <c r="N132" s="83"/>
      <c r="O132" s="83"/>
      <c r="P132" s="83"/>
      <c r="Q132" s="83"/>
      <c r="R132" s="83">
        <v>100</v>
      </c>
      <c r="S132" s="83"/>
      <c r="T132" s="83"/>
      <c r="U132" s="121"/>
      <c r="V132" s="83"/>
      <c r="W132" s="83"/>
      <c r="X132" s="83"/>
      <c r="Y132" s="83"/>
      <c r="Z132" s="83"/>
      <c r="AA132" s="83">
        <f t="shared" si="55"/>
        <v>0</v>
      </c>
      <c r="AB132" s="118"/>
      <c r="AC132" s="83">
        <v>100</v>
      </c>
      <c r="AF132" s="124">
        <f t="shared" si="35"/>
        <v>100</v>
      </c>
      <c r="AG132" s="124">
        <f>E132-AF132</f>
        <v>0</v>
      </c>
      <c r="AI132" s="124"/>
    </row>
    <row r="133" spans="1:36" s="7" customFormat="1" ht="22.5" customHeight="1">
      <c r="A133" s="78" t="s">
        <v>272</v>
      </c>
      <c r="B133" s="79" t="s">
        <v>365</v>
      </c>
      <c r="C133" s="94">
        <f>SUM(C134:C135)</f>
        <v>402409</v>
      </c>
      <c r="D133" s="94">
        <f t="shared" ref="D133:V133" si="59">SUM(D134:D135)</f>
        <v>1175</v>
      </c>
      <c r="E133" s="94">
        <f t="shared" si="59"/>
        <v>401234</v>
      </c>
      <c r="F133" s="94">
        <f t="shared" si="59"/>
        <v>977</v>
      </c>
      <c r="G133" s="94">
        <f t="shared" si="59"/>
        <v>0</v>
      </c>
      <c r="H133" s="94">
        <f t="shared" si="59"/>
        <v>0</v>
      </c>
      <c r="I133" s="94">
        <f t="shared" si="59"/>
        <v>0</v>
      </c>
      <c r="J133" s="94">
        <f t="shared" si="59"/>
        <v>0</v>
      </c>
      <c r="K133" s="94">
        <f t="shared" si="59"/>
        <v>14801</v>
      </c>
      <c r="L133" s="94">
        <f t="shared" si="59"/>
        <v>92644</v>
      </c>
      <c r="M133" s="94">
        <f t="shared" si="59"/>
        <v>0</v>
      </c>
      <c r="N133" s="94">
        <f t="shared" si="59"/>
        <v>0</v>
      </c>
      <c r="O133" s="94">
        <f t="shared" si="59"/>
        <v>2995</v>
      </c>
      <c r="P133" s="94">
        <f t="shared" si="59"/>
        <v>0</v>
      </c>
      <c r="Q133" s="94">
        <f t="shared" si="59"/>
        <v>0</v>
      </c>
      <c r="R133" s="94">
        <f t="shared" si="59"/>
        <v>289817</v>
      </c>
      <c r="S133" s="94">
        <f t="shared" si="59"/>
        <v>0</v>
      </c>
      <c r="T133" s="94">
        <f t="shared" si="59"/>
        <v>0</v>
      </c>
      <c r="U133" s="94">
        <f t="shared" si="59"/>
        <v>0</v>
      </c>
      <c r="V133" s="94">
        <f t="shared" si="59"/>
        <v>0</v>
      </c>
      <c r="W133" s="94"/>
      <c r="X133" s="94"/>
      <c r="Y133" s="94"/>
      <c r="Z133" s="94"/>
      <c r="AA133" s="83">
        <f>W133+X133+Y133+Z133</f>
        <v>0</v>
      </c>
      <c r="AB133" s="133"/>
      <c r="AC133" s="94"/>
      <c r="AF133" s="124">
        <f t="shared" si="35"/>
        <v>0</v>
      </c>
      <c r="AG133" s="124">
        <f>E133-AF133</f>
        <v>401234</v>
      </c>
      <c r="AI133" s="124">
        <f>E133-U133-V133</f>
        <v>401234</v>
      </c>
      <c r="AJ133" s="122">
        <f>SUM(AJ136:AJ141)</f>
        <v>1559468</v>
      </c>
    </row>
    <row r="134" spans="1:36" s="8" customFormat="1" ht="22.5" customHeight="1">
      <c r="A134" s="81"/>
      <c r="B134" s="59" t="s">
        <v>392</v>
      </c>
      <c r="C134" s="115">
        <f t="shared" si="33"/>
        <v>276199</v>
      </c>
      <c r="D134" s="115">
        <f>249+773</f>
        <v>1022</v>
      </c>
      <c r="E134" s="115">
        <f t="shared" si="34"/>
        <v>275177</v>
      </c>
      <c r="F134" s="115"/>
      <c r="G134" s="115"/>
      <c r="H134" s="115"/>
      <c r="I134" s="115"/>
      <c r="J134" s="115"/>
      <c r="K134" s="115"/>
      <c r="L134" s="83">
        <v>63560</v>
      </c>
      <c r="M134" s="115"/>
      <c r="N134" s="115"/>
      <c r="O134" s="115"/>
      <c r="P134" s="115"/>
      <c r="Q134" s="115"/>
      <c r="R134" s="115">
        <f>216796-5179</f>
        <v>211617</v>
      </c>
      <c r="S134" s="115"/>
      <c r="T134" s="115"/>
      <c r="U134" s="123"/>
      <c r="V134" s="115"/>
      <c r="W134" s="115"/>
      <c r="X134" s="115"/>
      <c r="Y134" s="115"/>
      <c r="Z134" s="115"/>
      <c r="AA134" s="115"/>
      <c r="AB134" s="118"/>
      <c r="AC134" s="115"/>
      <c r="AF134" s="124"/>
      <c r="AG134" s="124"/>
      <c r="AI134" s="124"/>
      <c r="AJ134" s="131"/>
    </row>
    <row r="135" spans="1:36" s="8" customFormat="1" ht="22.5" customHeight="1">
      <c r="A135" s="81"/>
      <c r="B135" s="59" t="s">
        <v>393</v>
      </c>
      <c r="C135" s="115">
        <f t="shared" si="33"/>
        <v>126210</v>
      </c>
      <c r="D135" s="115">
        <v>153</v>
      </c>
      <c r="E135" s="115">
        <f t="shared" si="34"/>
        <v>126057</v>
      </c>
      <c r="F135" s="115">
        <v>977</v>
      </c>
      <c r="G135" s="115"/>
      <c r="H135" s="115"/>
      <c r="I135" s="115"/>
      <c r="J135" s="115"/>
      <c r="K135" s="115">
        <v>14801</v>
      </c>
      <c r="L135" s="83">
        <f>-312+29396</f>
        <v>29084</v>
      </c>
      <c r="M135" s="115"/>
      <c r="N135" s="115"/>
      <c r="O135" s="115">
        <v>2995</v>
      </c>
      <c r="P135" s="115"/>
      <c r="Q135" s="115"/>
      <c r="R135" s="115">
        <v>78200</v>
      </c>
      <c r="S135" s="115"/>
      <c r="T135" s="115"/>
      <c r="U135" s="123"/>
      <c r="V135" s="115"/>
      <c r="W135" s="115"/>
      <c r="X135" s="115"/>
      <c r="Y135" s="115"/>
      <c r="Z135" s="115"/>
      <c r="AA135" s="115"/>
      <c r="AB135" s="118"/>
      <c r="AC135" s="115"/>
      <c r="AF135" s="124"/>
      <c r="AG135" s="124"/>
      <c r="AI135" s="124"/>
      <c r="AJ135" s="131"/>
    </row>
    <row r="136" spans="1:36" s="7" customFormat="1" ht="32.25" customHeight="1">
      <c r="A136" s="78" t="s">
        <v>273</v>
      </c>
      <c r="B136" s="79" t="s">
        <v>454</v>
      </c>
      <c r="C136" s="94">
        <f t="shared" ref="C136:V136" si="60">C137+C140+C143+C147+C148+C149+C152+C155+C158+C220+C224</f>
        <v>650326</v>
      </c>
      <c r="D136" s="94">
        <f t="shared" si="60"/>
        <v>1274</v>
      </c>
      <c r="E136" s="94">
        <f t="shared" si="60"/>
        <v>649052</v>
      </c>
      <c r="F136" s="94">
        <f t="shared" si="60"/>
        <v>192873</v>
      </c>
      <c r="G136" s="94">
        <f t="shared" si="60"/>
        <v>0</v>
      </c>
      <c r="H136" s="94">
        <f t="shared" si="60"/>
        <v>112788</v>
      </c>
      <c r="I136" s="94">
        <f t="shared" si="60"/>
        <v>61409</v>
      </c>
      <c r="J136" s="94">
        <f t="shared" si="60"/>
        <v>20984</v>
      </c>
      <c r="K136" s="94">
        <f t="shared" si="60"/>
        <v>0</v>
      </c>
      <c r="L136" s="94">
        <f t="shared" si="60"/>
        <v>0</v>
      </c>
      <c r="M136" s="94">
        <f t="shared" si="60"/>
        <v>0</v>
      </c>
      <c r="N136" s="94">
        <f t="shared" si="60"/>
        <v>0</v>
      </c>
      <c r="O136" s="94">
        <f t="shared" si="60"/>
        <v>121675</v>
      </c>
      <c r="P136" s="94">
        <f t="shared" si="60"/>
        <v>0</v>
      </c>
      <c r="Q136" s="94">
        <f t="shared" si="60"/>
        <v>78968</v>
      </c>
      <c r="R136" s="94">
        <f t="shared" si="60"/>
        <v>0</v>
      </c>
      <c r="S136" s="94">
        <f t="shared" si="60"/>
        <v>28475</v>
      </c>
      <c r="T136" s="94">
        <f t="shared" si="60"/>
        <v>110848</v>
      </c>
      <c r="U136" s="94">
        <f t="shared" si="60"/>
        <v>0</v>
      </c>
      <c r="V136" s="94">
        <f t="shared" si="60"/>
        <v>0</v>
      </c>
      <c r="W136" s="94">
        <f>W137+W140+W143+W147+W148+W149</f>
        <v>0</v>
      </c>
      <c r="X136" s="94">
        <f>X137+X140+X143+X147+X148+X149</f>
        <v>0</v>
      </c>
      <c r="Y136" s="94">
        <f>Y137+Y140+Y143+Y147+Y148+Y149</f>
        <v>0</v>
      </c>
      <c r="Z136" s="94">
        <f>Z137+Z140+Z143+Z147+Z148+Z149</f>
        <v>0</v>
      </c>
      <c r="AA136" s="94">
        <f>AA137+AA140+AA143+AA147+AA148+AA149</f>
        <v>0</v>
      </c>
      <c r="AB136" s="94"/>
      <c r="AC136" s="94">
        <f t="shared" ref="AC136:AH136" si="61">AC137+AC140+AC143+AC147+AC148+AC149</f>
        <v>0</v>
      </c>
      <c r="AD136" s="94">
        <f t="shared" si="61"/>
        <v>0</v>
      </c>
      <c r="AE136" s="94">
        <f t="shared" si="61"/>
        <v>0</v>
      </c>
      <c r="AF136" s="94">
        <f t="shared" si="61"/>
        <v>0</v>
      </c>
      <c r="AG136" s="94">
        <f t="shared" si="61"/>
        <v>0</v>
      </c>
      <c r="AH136" s="94">
        <f t="shared" si="61"/>
        <v>0</v>
      </c>
      <c r="AI136" s="94"/>
      <c r="AJ136" s="122">
        <f>SUM(AI137:AI229)</f>
        <v>1223068</v>
      </c>
    </row>
    <row r="137" spans="1:36" ht="22.5" customHeight="1">
      <c r="A137" s="32">
        <v>1</v>
      </c>
      <c r="B137" s="35" t="s">
        <v>367</v>
      </c>
      <c r="C137" s="83">
        <f>C138+C139</f>
        <v>0</v>
      </c>
      <c r="D137" s="83">
        <f t="shared" ref="D137:T137" si="62">D138+D139</f>
        <v>0</v>
      </c>
      <c r="E137" s="83">
        <f t="shared" si="62"/>
        <v>0</v>
      </c>
      <c r="F137" s="83">
        <f t="shared" si="62"/>
        <v>0</v>
      </c>
      <c r="G137" s="83">
        <f t="shared" si="62"/>
        <v>0</v>
      </c>
      <c r="H137" s="83">
        <f t="shared" si="62"/>
        <v>0</v>
      </c>
      <c r="I137" s="83">
        <f t="shared" si="62"/>
        <v>0</v>
      </c>
      <c r="J137" s="83">
        <f t="shared" si="62"/>
        <v>0</v>
      </c>
      <c r="K137" s="83">
        <f t="shared" si="62"/>
        <v>0</v>
      </c>
      <c r="L137" s="83">
        <f t="shared" si="62"/>
        <v>0</v>
      </c>
      <c r="M137" s="83">
        <f t="shared" si="62"/>
        <v>0</v>
      </c>
      <c r="N137" s="83">
        <f t="shared" si="62"/>
        <v>0</v>
      </c>
      <c r="O137" s="83">
        <f t="shared" si="62"/>
        <v>0</v>
      </c>
      <c r="P137" s="83">
        <f t="shared" si="62"/>
        <v>0</v>
      </c>
      <c r="Q137" s="83">
        <f t="shared" si="62"/>
        <v>0</v>
      </c>
      <c r="R137" s="83">
        <f t="shared" si="62"/>
        <v>0</v>
      </c>
      <c r="S137" s="83">
        <f t="shared" si="62"/>
        <v>0</v>
      </c>
      <c r="T137" s="83">
        <f t="shared" si="62"/>
        <v>0</v>
      </c>
      <c r="U137" s="121"/>
      <c r="V137" s="83"/>
      <c r="W137" s="83"/>
      <c r="X137" s="83"/>
      <c r="Y137" s="83"/>
      <c r="Z137" s="83"/>
      <c r="AA137" s="83">
        <f t="shared" ref="AA137:AA157" si="63">W137+X137+Y137+Z137</f>
        <v>0</v>
      </c>
      <c r="AB137" s="465" t="s">
        <v>447</v>
      </c>
      <c r="AC137" s="83"/>
      <c r="AF137" s="124">
        <f t="shared" si="35"/>
        <v>0</v>
      </c>
      <c r="AG137" s="124"/>
      <c r="AI137" s="124"/>
      <c r="AJ137" s="5">
        <v>46000</v>
      </c>
    </row>
    <row r="138" spans="1:36" s="8" customFormat="1" ht="24" customHeight="1">
      <c r="A138" s="81"/>
      <c r="B138" s="59" t="s">
        <v>392</v>
      </c>
      <c r="C138" s="83">
        <f t="shared" si="33"/>
        <v>0</v>
      </c>
      <c r="D138" s="83"/>
      <c r="E138" s="83">
        <f t="shared" si="34"/>
        <v>0</v>
      </c>
      <c r="F138" s="83"/>
      <c r="G138" s="83"/>
      <c r="H138" s="83"/>
      <c r="I138" s="83"/>
      <c r="J138" s="83"/>
      <c r="K138" s="83"/>
      <c r="L138" s="83"/>
      <c r="M138" s="83"/>
      <c r="N138" s="83"/>
      <c r="O138" s="83"/>
      <c r="P138" s="83"/>
      <c r="Q138" s="83"/>
      <c r="R138" s="83"/>
      <c r="S138" s="83"/>
      <c r="T138" s="83"/>
      <c r="U138" s="121"/>
      <c r="V138" s="83"/>
      <c r="W138" s="83"/>
      <c r="X138" s="83"/>
      <c r="Y138" s="83"/>
      <c r="Z138" s="83"/>
      <c r="AA138" s="83">
        <f t="shared" si="63"/>
        <v>0</v>
      </c>
      <c r="AB138" s="465"/>
      <c r="AC138" s="83"/>
      <c r="AF138" s="124">
        <f t="shared" si="35"/>
        <v>0</v>
      </c>
      <c r="AG138" s="124"/>
      <c r="AI138" s="124">
        <f>E138-U138-V138</f>
        <v>0</v>
      </c>
      <c r="AJ138" s="8">
        <v>104000</v>
      </c>
    </row>
    <row r="139" spans="1:36" s="8" customFormat="1" ht="24" customHeight="1">
      <c r="A139" s="81"/>
      <c r="B139" s="59" t="s">
        <v>393</v>
      </c>
      <c r="C139" s="83">
        <f t="shared" si="33"/>
        <v>0</v>
      </c>
      <c r="D139" s="83"/>
      <c r="E139" s="83">
        <f t="shared" si="34"/>
        <v>0</v>
      </c>
      <c r="F139" s="83"/>
      <c r="G139" s="83"/>
      <c r="H139" s="83"/>
      <c r="I139" s="83"/>
      <c r="J139" s="83"/>
      <c r="K139" s="83"/>
      <c r="L139" s="83"/>
      <c r="M139" s="83"/>
      <c r="N139" s="83"/>
      <c r="O139" s="83"/>
      <c r="P139" s="83"/>
      <c r="Q139" s="83"/>
      <c r="R139" s="83"/>
      <c r="S139" s="83"/>
      <c r="T139" s="83"/>
      <c r="U139" s="121"/>
      <c r="V139" s="83"/>
      <c r="W139" s="83">
        <v>-312</v>
      </c>
      <c r="X139" s="83"/>
      <c r="Y139" s="83"/>
      <c r="Z139" s="83"/>
      <c r="AA139" s="83">
        <f t="shared" si="63"/>
        <v>-312</v>
      </c>
      <c r="AB139" s="465"/>
      <c r="AC139" s="83">
        <v>29084</v>
      </c>
      <c r="AF139" s="124">
        <f t="shared" si="35"/>
        <v>29084</v>
      </c>
      <c r="AG139" s="124">
        <f>E139-AF139</f>
        <v>-29084</v>
      </c>
      <c r="AI139" s="124"/>
      <c r="AJ139" s="8">
        <v>23532</v>
      </c>
    </row>
    <row r="140" spans="1:36" ht="19.5" customHeight="1">
      <c r="A140" s="32">
        <v>2</v>
      </c>
      <c r="B140" s="35" t="s">
        <v>368</v>
      </c>
      <c r="C140" s="83">
        <f>C141+C142</f>
        <v>23940</v>
      </c>
      <c r="D140" s="83">
        <f t="shared" ref="D140:T140" si="64">D141+D142</f>
        <v>229</v>
      </c>
      <c r="E140" s="83">
        <f t="shared" si="64"/>
        <v>23711</v>
      </c>
      <c r="F140" s="83">
        <f t="shared" si="64"/>
        <v>23711</v>
      </c>
      <c r="G140" s="83">
        <f t="shared" si="64"/>
        <v>0</v>
      </c>
      <c r="H140" s="83">
        <f t="shared" si="64"/>
        <v>0</v>
      </c>
      <c r="I140" s="83">
        <f t="shared" si="64"/>
        <v>0</v>
      </c>
      <c r="J140" s="83">
        <f t="shared" si="64"/>
        <v>0</v>
      </c>
      <c r="K140" s="83">
        <f t="shared" si="64"/>
        <v>0</v>
      </c>
      <c r="L140" s="83">
        <f t="shared" si="64"/>
        <v>0</v>
      </c>
      <c r="M140" s="83">
        <f t="shared" si="64"/>
        <v>0</v>
      </c>
      <c r="N140" s="83">
        <f t="shared" si="64"/>
        <v>0</v>
      </c>
      <c r="O140" s="83">
        <f t="shared" si="64"/>
        <v>0</v>
      </c>
      <c r="P140" s="83">
        <f t="shared" si="64"/>
        <v>0</v>
      </c>
      <c r="Q140" s="83">
        <f t="shared" si="64"/>
        <v>0</v>
      </c>
      <c r="R140" s="83">
        <f t="shared" si="64"/>
        <v>0</v>
      </c>
      <c r="S140" s="83">
        <f t="shared" si="64"/>
        <v>0</v>
      </c>
      <c r="T140" s="83">
        <f t="shared" si="64"/>
        <v>0</v>
      </c>
      <c r="U140" s="121"/>
      <c r="V140" s="83"/>
      <c r="W140" s="83"/>
      <c r="X140" s="83"/>
      <c r="Y140" s="83"/>
      <c r="Z140" s="83"/>
      <c r="AA140" s="83">
        <f t="shared" si="63"/>
        <v>0</v>
      </c>
      <c r="AC140" s="83"/>
      <c r="AF140" s="124">
        <f t="shared" si="35"/>
        <v>0</v>
      </c>
      <c r="AG140" s="124"/>
      <c r="AI140" s="124"/>
      <c r="AJ140" s="5">
        <v>77868</v>
      </c>
    </row>
    <row r="141" spans="1:36" s="8" customFormat="1" ht="21.75" customHeight="1">
      <c r="A141" s="81"/>
      <c r="B141" s="59" t="s">
        <v>392</v>
      </c>
      <c r="C141" s="83">
        <f t="shared" si="33"/>
        <v>15997</v>
      </c>
      <c r="D141" s="83">
        <v>81</v>
      </c>
      <c r="E141" s="83">
        <f t="shared" ref="E141:E146" si="65">F141+G141+H141+I141+J141+K141+L141+M141+N141+O141+R141+S141+T141</f>
        <v>15916</v>
      </c>
      <c r="F141" s="83">
        <f>335+15581</f>
        <v>15916</v>
      </c>
      <c r="G141" s="83"/>
      <c r="H141" s="83"/>
      <c r="I141" s="83"/>
      <c r="J141" s="83"/>
      <c r="K141" s="83"/>
      <c r="L141" s="83"/>
      <c r="M141" s="83"/>
      <c r="N141" s="83"/>
      <c r="O141" s="83"/>
      <c r="P141" s="83"/>
      <c r="Q141" s="83"/>
      <c r="R141" s="83"/>
      <c r="S141" s="83"/>
      <c r="T141" s="83"/>
      <c r="U141" s="121"/>
      <c r="V141" s="83">
        <v>335</v>
      </c>
      <c r="W141" s="83"/>
      <c r="X141" s="83"/>
      <c r="Y141" s="83"/>
      <c r="Z141" s="83"/>
      <c r="AA141" s="83">
        <f t="shared" si="63"/>
        <v>0</v>
      </c>
      <c r="AB141" s="118" t="s">
        <v>448</v>
      </c>
      <c r="AC141" s="83"/>
      <c r="AF141" s="124">
        <f t="shared" si="35"/>
        <v>0</v>
      </c>
      <c r="AG141" s="124"/>
      <c r="AI141" s="124">
        <f>E141-U141-V141</f>
        <v>15581</v>
      </c>
      <c r="AJ141" s="8">
        <v>85000</v>
      </c>
    </row>
    <row r="142" spans="1:36" s="8" customFormat="1" ht="24" customHeight="1">
      <c r="A142" s="81"/>
      <c r="B142" s="59" t="s">
        <v>393</v>
      </c>
      <c r="C142" s="83">
        <f t="shared" si="33"/>
        <v>7943</v>
      </c>
      <c r="D142" s="83">
        <v>148</v>
      </c>
      <c r="E142" s="83">
        <f t="shared" si="65"/>
        <v>7795</v>
      </c>
      <c r="F142" s="83">
        <f>-567+8362</f>
        <v>7795</v>
      </c>
      <c r="G142" s="83"/>
      <c r="H142" s="83"/>
      <c r="I142" s="83"/>
      <c r="J142" s="83"/>
      <c r="K142" s="83"/>
      <c r="L142" s="83"/>
      <c r="M142" s="83"/>
      <c r="N142" s="83"/>
      <c r="O142" s="83"/>
      <c r="P142" s="83"/>
      <c r="Q142" s="83"/>
      <c r="R142" s="83"/>
      <c r="S142" s="83"/>
      <c r="T142" s="83"/>
      <c r="U142" s="121"/>
      <c r="V142" s="83"/>
      <c r="W142" s="83">
        <v>-567</v>
      </c>
      <c r="X142" s="83"/>
      <c r="Y142" s="83"/>
      <c r="Z142" s="83"/>
      <c r="AA142" s="83">
        <f t="shared" si="63"/>
        <v>-567</v>
      </c>
      <c r="AB142" s="118"/>
      <c r="AC142" s="83">
        <v>7795</v>
      </c>
      <c r="AF142" s="124">
        <f t="shared" si="35"/>
        <v>7795</v>
      </c>
      <c r="AG142" s="124">
        <f>E142-AF142</f>
        <v>0</v>
      </c>
      <c r="AI142" s="124"/>
    </row>
    <row r="143" spans="1:36" s="8" customFormat="1" ht="20.25" customHeight="1">
      <c r="A143" s="81">
        <v>3</v>
      </c>
      <c r="B143" s="35" t="s">
        <v>369</v>
      </c>
      <c r="C143" s="83">
        <f>C144+C145+C146</f>
        <v>152207</v>
      </c>
      <c r="D143" s="83">
        <f t="shared" ref="D143:T143" si="66">D144+D145+D146</f>
        <v>1045</v>
      </c>
      <c r="E143" s="83">
        <f t="shared" si="66"/>
        <v>151162</v>
      </c>
      <c r="F143" s="83">
        <f t="shared" si="66"/>
        <v>151162</v>
      </c>
      <c r="G143" s="83">
        <f t="shared" si="66"/>
        <v>0</v>
      </c>
      <c r="H143" s="83">
        <f t="shared" si="66"/>
        <v>0</v>
      </c>
      <c r="I143" s="83">
        <f t="shared" si="66"/>
        <v>0</v>
      </c>
      <c r="J143" s="83">
        <f t="shared" si="66"/>
        <v>0</v>
      </c>
      <c r="K143" s="83">
        <f t="shared" si="66"/>
        <v>0</v>
      </c>
      <c r="L143" s="83">
        <f t="shared" si="66"/>
        <v>0</v>
      </c>
      <c r="M143" s="83">
        <f t="shared" si="66"/>
        <v>0</v>
      </c>
      <c r="N143" s="83">
        <f t="shared" si="66"/>
        <v>0</v>
      </c>
      <c r="O143" s="83">
        <f t="shared" si="66"/>
        <v>0</v>
      </c>
      <c r="P143" s="83">
        <f t="shared" si="66"/>
        <v>0</v>
      </c>
      <c r="Q143" s="83">
        <f t="shared" si="66"/>
        <v>0</v>
      </c>
      <c r="R143" s="83">
        <f t="shared" si="66"/>
        <v>0</v>
      </c>
      <c r="S143" s="83">
        <f t="shared" si="66"/>
        <v>0</v>
      </c>
      <c r="T143" s="83">
        <f t="shared" si="66"/>
        <v>0</v>
      </c>
      <c r="U143" s="121"/>
      <c r="V143" s="83"/>
      <c r="W143" s="83"/>
      <c r="X143" s="83"/>
      <c r="Y143" s="83"/>
      <c r="Z143" s="83"/>
      <c r="AA143" s="83">
        <f t="shared" si="63"/>
        <v>0</v>
      </c>
      <c r="AB143" s="118"/>
      <c r="AC143" s="83"/>
      <c r="AF143" s="124">
        <f t="shared" si="35"/>
        <v>0</v>
      </c>
      <c r="AG143" s="124"/>
      <c r="AI143" s="124"/>
    </row>
    <row r="144" spans="1:36" s="8" customFormat="1" ht="23.25" customHeight="1">
      <c r="A144" s="81"/>
      <c r="B144" s="59" t="s">
        <v>369</v>
      </c>
      <c r="C144" s="83">
        <f>D144+E144</f>
        <v>94688</v>
      </c>
      <c r="D144" s="83">
        <v>583</v>
      </c>
      <c r="E144" s="83">
        <f t="shared" si="65"/>
        <v>94105</v>
      </c>
      <c r="F144" s="83">
        <v>94105</v>
      </c>
      <c r="G144" s="83"/>
      <c r="H144" s="83"/>
      <c r="I144" s="83"/>
      <c r="J144" s="83"/>
      <c r="K144" s="83"/>
      <c r="L144" s="83"/>
      <c r="M144" s="83"/>
      <c r="N144" s="83"/>
      <c r="O144" s="83"/>
      <c r="P144" s="83"/>
      <c r="Q144" s="83"/>
      <c r="R144" s="83"/>
      <c r="S144" s="83"/>
      <c r="T144" s="83"/>
      <c r="U144" s="121"/>
      <c r="V144" s="83"/>
      <c r="W144" s="83"/>
      <c r="X144" s="83"/>
      <c r="Y144" s="83"/>
      <c r="Z144" s="83"/>
      <c r="AA144" s="83">
        <f t="shared" si="63"/>
        <v>0</v>
      </c>
      <c r="AB144" s="118"/>
      <c r="AC144" s="83"/>
      <c r="AF144" s="124">
        <f t="shared" si="35"/>
        <v>0</v>
      </c>
      <c r="AG144" s="124"/>
      <c r="AI144" s="124">
        <f>E144-U144-V144</f>
        <v>94105</v>
      </c>
    </row>
    <row r="145" spans="1:35" s="8" customFormat="1" ht="23.25" customHeight="1">
      <c r="A145" s="81"/>
      <c r="B145" s="59" t="s">
        <v>370</v>
      </c>
      <c r="C145" s="83">
        <f>D145+E145</f>
        <v>37445</v>
      </c>
      <c r="D145" s="83">
        <v>462</v>
      </c>
      <c r="E145" s="83">
        <f t="shared" si="65"/>
        <v>36983</v>
      </c>
      <c r="F145" s="83">
        <f>-142+37125</f>
        <v>36983</v>
      </c>
      <c r="G145" s="83"/>
      <c r="H145" s="83"/>
      <c r="I145" s="83"/>
      <c r="J145" s="83"/>
      <c r="K145" s="83"/>
      <c r="L145" s="83"/>
      <c r="M145" s="83"/>
      <c r="N145" s="83"/>
      <c r="O145" s="83"/>
      <c r="P145" s="83"/>
      <c r="Q145" s="83"/>
      <c r="R145" s="83"/>
      <c r="S145" s="83"/>
      <c r="T145" s="83"/>
      <c r="U145" s="121"/>
      <c r="V145" s="83"/>
      <c r="W145" s="83">
        <v>-142</v>
      </c>
      <c r="X145" s="83"/>
      <c r="Y145" s="83"/>
      <c r="Z145" s="83"/>
      <c r="AA145" s="83">
        <f t="shared" si="63"/>
        <v>-142</v>
      </c>
      <c r="AB145" s="118"/>
      <c r="AC145" s="83">
        <v>36983</v>
      </c>
      <c r="AF145" s="124">
        <f t="shared" si="35"/>
        <v>36983</v>
      </c>
      <c r="AG145" s="124">
        <f>E145-AF145</f>
        <v>0</v>
      </c>
      <c r="AI145" s="124"/>
    </row>
    <row r="146" spans="1:35" s="8" customFormat="1" ht="33.75" customHeight="1">
      <c r="A146" s="81"/>
      <c r="B146" s="59" t="s">
        <v>371</v>
      </c>
      <c r="C146" s="83">
        <f>D146+E146</f>
        <v>20074</v>
      </c>
      <c r="D146" s="83"/>
      <c r="E146" s="83">
        <f t="shared" si="65"/>
        <v>20074</v>
      </c>
      <c r="F146" s="83">
        <v>20074</v>
      </c>
      <c r="G146" s="83"/>
      <c r="H146" s="83"/>
      <c r="I146" s="83"/>
      <c r="J146" s="83"/>
      <c r="K146" s="83"/>
      <c r="L146" s="83"/>
      <c r="M146" s="83"/>
      <c r="N146" s="83"/>
      <c r="O146" s="83"/>
      <c r="P146" s="83"/>
      <c r="Q146" s="83"/>
      <c r="R146" s="83"/>
      <c r="S146" s="83"/>
      <c r="T146" s="83"/>
      <c r="U146" s="121"/>
      <c r="V146" s="83">
        <v>20074</v>
      </c>
      <c r="W146" s="83"/>
      <c r="X146" s="83"/>
      <c r="Y146" s="83"/>
      <c r="Z146" s="83"/>
      <c r="AA146" s="83">
        <f t="shared" si="63"/>
        <v>0</v>
      </c>
      <c r="AB146" s="118" t="s">
        <v>449</v>
      </c>
      <c r="AC146" s="83"/>
      <c r="AF146" s="124">
        <f t="shared" si="35"/>
        <v>0</v>
      </c>
      <c r="AG146" s="124"/>
      <c r="AI146" s="124">
        <f t="shared" ref="AI146:AI151" si="67">E146-U146-V146</f>
        <v>0</v>
      </c>
    </row>
    <row r="147" spans="1:35" ht="38.25" customHeight="1">
      <c r="A147" s="32">
        <v>4</v>
      </c>
      <c r="B147" s="35" t="s">
        <v>387</v>
      </c>
      <c r="C147" s="83">
        <f>D147+E147</f>
        <v>20984</v>
      </c>
      <c r="D147" s="83"/>
      <c r="E147" s="83">
        <f t="shared" ref="E147:E159" si="68">F147+G147+H147+I147+J147+K147+L147+M147+N147+O147+R147+S147+T147</f>
        <v>20984</v>
      </c>
      <c r="F147" s="83"/>
      <c r="G147" s="83"/>
      <c r="H147" s="83"/>
      <c r="I147" s="83"/>
      <c r="J147" s="83">
        <v>20984</v>
      </c>
      <c r="K147" s="83"/>
      <c r="L147" s="83"/>
      <c r="M147" s="83"/>
      <c r="N147" s="83"/>
      <c r="O147" s="83"/>
      <c r="P147" s="83"/>
      <c r="Q147" s="83"/>
      <c r="R147" s="83"/>
      <c r="S147" s="83"/>
      <c r="T147" s="83"/>
      <c r="U147" s="121"/>
      <c r="V147" s="83"/>
      <c r="W147" s="83"/>
      <c r="X147" s="83"/>
      <c r="Y147" s="83"/>
      <c r="Z147" s="83"/>
      <c r="AA147" s="83">
        <f t="shared" si="63"/>
        <v>0</v>
      </c>
      <c r="AC147" s="83"/>
      <c r="AF147" s="124">
        <f t="shared" ref="AF147:AF157" si="69">AC147+AD147-AE147</f>
        <v>0</v>
      </c>
      <c r="AG147" s="124"/>
      <c r="AI147" s="124">
        <f t="shared" si="67"/>
        <v>20984</v>
      </c>
    </row>
    <row r="148" spans="1:35" ht="49.5" customHeight="1">
      <c r="A148" s="32">
        <v>5</v>
      </c>
      <c r="B148" s="35" t="s">
        <v>388</v>
      </c>
      <c r="C148" s="83">
        <f>D148+E148</f>
        <v>15000</v>
      </c>
      <c r="D148" s="83"/>
      <c r="E148" s="83">
        <f t="shared" si="68"/>
        <v>15000</v>
      </c>
      <c r="F148" s="83"/>
      <c r="G148" s="83"/>
      <c r="H148" s="83"/>
      <c r="I148" s="83"/>
      <c r="J148" s="83"/>
      <c r="K148" s="83"/>
      <c r="L148" s="83"/>
      <c r="M148" s="83"/>
      <c r="N148" s="83"/>
      <c r="O148" s="83">
        <v>15000</v>
      </c>
      <c r="P148" s="83"/>
      <c r="Q148" s="83"/>
      <c r="R148" s="83"/>
      <c r="S148" s="83"/>
      <c r="T148" s="83"/>
      <c r="U148" s="121"/>
      <c r="V148" s="83"/>
      <c r="W148" s="83"/>
      <c r="X148" s="83"/>
      <c r="Y148" s="83"/>
      <c r="Z148" s="83"/>
      <c r="AA148" s="83">
        <f t="shared" si="63"/>
        <v>0</v>
      </c>
      <c r="AC148" s="83"/>
      <c r="AF148" s="124">
        <f t="shared" si="69"/>
        <v>0</v>
      </c>
      <c r="AG148" s="124"/>
      <c r="AI148" s="124">
        <f t="shared" si="67"/>
        <v>15000</v>
      </c>
    </row>
    <row r="149" spans="1:35" ht="21.75" customHeight="1">
      <c r="A149" s="32">
        <v>6</v>
      </c>
      <c r="B149" s="35" t="s">
        <v>389</v>
      </c>
      <c r="C149" s="83">
        <f>C150+C151</f>
        <v>2542</v>
      </c>
      <c r="D149" s="83">
        <f t="shared" ref="D149:T149" si="70">D150+D151</f>
        <v>0</v>
      </c>
      <c r="E149" s="83">
        <f t="shared" si="68"/>
        <v>2542</v>
      </c>
      <c r="F149" s="83">
        <f t="shared" si="70"/>
        <v>0</v>
      </c>
      <c r="G149" s="83">
        <f t="shared" si="70"/>
        <v>0</v>
      </c>
      <c r="H149" s="83">
        <f t="shared" si="70"/>
        <v>0</v>
      </c>
      <c r="I149" s="83">
        <f t="shared" si="70"/>
        <v>0</v>
      </c>
      <c r="J149" s="83">
        <f t="shared" si="70"/>
        <v>0</v>
      </c>
      <c r="K149" s="83">
        <f t="shared" si="70"/>
        <v>0</v>
      </c>
      <c r="L149" s="83">
        <f t="shared" si="70"/>
        <v>0</v>
      </c>
      <c r="M149" s="83">
        <f t="shared" si="70"/>
        <v>0</v>
      </c>
      <c r="N149" s="83">
        <f t="shared" si="70"/>
        <v>0</v>
      </c>
      <c r="O149" s="83">
        <f t="shared" si="70"/>
        <v>2542</v>
      </c>
      <c r="P149" s="83">
        <f t="shared" si="70"/>
        <v>0</v>
      </c>
      <c r="Q149" s="83">
        <f t="shared" si="70"/>
        <v>0</v>
      </c>
      <c r="R149" s="83">
        <f t="shared" si="70"/>
        <v>0</v>
      </c>
      <c r="S149" s="83">
        <f t="shared" si="70"/>
        <v>0</v>
      </c>
      <c r="T149" s="83">
        <f t="shared" si="70"/>
        <v>0</v>
      </c>
      <c r="U149" s="121"/>
      <c r="V149" s="83"/>
      <c r="W149" s="83"/>
      <c r="X149" s="83"/>
      <c r="Y149" s="83"/>
      <c r="Z149" s="83"/>
      <c r="AA149" s="83">
        <f t="shared" si="63"/>
        <v>0</v>
      </c>
      <c r="AC149" s="83"/>
      <c r="AF149" s="124">
        <f t="shared" si="69"/>
        <v>0</v>
      </c>
      <c r="AG149" s="124"/>
      <c r="AI149" s="124"/>
    </row>
    <row r="150" spans="1:35" s="8" customFormat="1" ht="24" customHeight="1">
      <c r="A150" s="81"/>
      <c r="B150" s="59" t="s">
        <v>392</v>
      </c>
      <c r="C150" s="83">
        <f>D150+E150</f>
        <v>2542</v>
      </c>
      <c r="D150" s="83"/>
      <c r="E150" s="83">
        <f t="shared" si="68"/>
        <v>2542</v>
      </c>
      <c r="F150" s="83"/>
      <c r="G150" s="83"/>
      <c r="H150" s="83"/>
      <c r="I150" s="83"/>
      <c r="J150" s="83"/>
      <c r="K150" s="83"/>
      <c r="L150" s="83"/>
      <c r="M150" s="83"/>
      <c r="N150" s="83"/>
      <c r="O150" s="83">
        <v>2542</v>
      </c>
      <c r="P150" s="83"/>
      <c r="Q150" s="83"/>
      <c r="R150" s="83"/>
      <c r="S150" s="83"/>
      <c r="T150" s="83"/>
      <c r="U150" s="121"/>
      <c r="V150" s="83"/>
      <c r="W150" s="83"/>
      <c r="X150" s="83"/>
      <c r="Y150" s="83"/>
      <c r="Z150" s="83"/>
      <c r="AA150" s="83">
        <f t="shared" si="63"/>
        <v>0</v>
      </c>
      <c r="AB150" s="118"/>
      <c r="AC150" s="83"/>
      <c r="AF150" s="124">
        <f t="shared" si="69"/>
        <v>0</v>
      </c>
      <c r="AG150" s="124"/>
      <c r="AI150" s="124">
        <f t="shared" si="67"/>
        <v>2542</v>
      </c>
    </row>
    <row r="151" spans="1:35" s="8" customFormat="1" ht="27" customHeight="1">
      <c r="A151" s="81"/>
      <c r="B151" s="59" t="s">
        <v>393</v>
      </c>
      <c r="C151" s="83">
        <f>D151+E151</f>
        <v>0</v>
      </c>
      <c r="D151" s="83"/>
      <c r="E151" s="83">
        <f t="shared" si="68"/>
        <v>0</v>
      </c>
      <c r="F151" s="83"/>
      <c r="G151" s="83"/>
      <c r="H151" s="83"/>
      <c r="I151" s="83"/>
      <c r="J151" s="83"/>
      <c r="K151" s="83"/>
      <c r="L151" s="83"/>
      <c r="M151" s="83"/>
      <c r="N151" s="83"/>
      <c r="O151" s="83"/>
      <c r="P151" s="83"/>
      <c r="Q151" s="83"/>
      <c r="R151" s="83"/>
      <c r="S151" s="83"/>
      <c r="T151" s="83"/>
      <c r="U151" s="121"/>
      <c r="V151" s="83"/>
      <c r="W151" s="83"/>
      <c r="X151" s="83"/>
      <c r="Y151" s="83"/>
      <c r="Z151" s="83"/>
      <c r="AA151" s="83">
        <f t="shared" si="63"/>
        <v>0</v>
      </c>
      <c r="AB151" s="118"/>
      <c r="AC151" s="83"/>
      <c r="AF151" s="124">
        <f t="shared" si="69"/>
        <v>0</v>
      </c>
      <c r="AG151" s="124">
        <f>E151-AF151</f>
        <v>0</v>
      </c>
      <c r="AI151" s="124">
        <f t="shared" si="67"/>
        <v>0</v>
      </c>
    </row>
    <row r="152" spans="1:35" ht="21.75" customHeight="1">
      <c r="A152" s="32">
        <v>7</v>
      </c>
      <c r="B152" s="35" t="s">
        <v>394</v>
      </c>
      <c r="C152" s="83">
        <f>C153+C154</f>
        <v>90914</v>
      </c>
      <c r="D152" s="83">
        <f t="shared" ref="D152:T152" si="71">D153+D154</f>
        <v>0</v>
      </c>
      <c r="E152" s="83">
        <f t="shared" si="68"/>
        <v>90914</v>
      </c>
      <c r="F152" s="83">
        <f t="shared" si="71"/>
        <v>1000</v>
      </c>
      <c r="G152" s="83">
        <f t="shared" si="71"/>
        <v>0</v>
      </c>
      <c r="H152" s="83">
        <f t="shared" si="71"/>
        <v>0</v>
      </c>
      <c r="I152" s="83">
        <f>I153+I154</f>
        <v>61409</v>
      </c>
      <c r="J152" s="83">
        <f t="shared" si="71"/>
        <v>0</v>
      </c>
      <c r="K152" s="83">
        <f t="shared" si="71"/>
        <v>0</v>
      </c>
      <c r="L152" s="83">
        <f t="shared" si="71"/>
        <v>0</v>
      </c>
      <c r="M152" s="83">
        <f t="shared" si="71"/>
        <v>0</v>
      </c>
      <c r="N152" s="83">
        <f t="shared" si="71"/>
        <v>0</v>
      </c>
      <c r="O152" s="83">
        <f t="shared" si="71"/>
        <v>30</v>
      </c>
      <c r="P152" s="83">
        <f t="shared" si="71"/>
        <v>0</v>
      </c>
      <c r="Q152" s="83">
        <f t="shared" si="71"/>
        <v>0</v>
      </c>
      <c r="R152" s="83">
        <f t="shared" si="71"/>
        <v>0</v>
      </c>
      <c r="S152" s="83">
        <f t="shared" si="71"/>
        <v>28475</v>
      </c>
      <c r="T152" s="83">
        <f t="shared" si="71"/>
        <v>0</v>
      </c>
      <c r="U152" s="121"/>
      <c r="V152" s="83"/>
      <c r="W152" s="83"/>
      <c r="X152" s="83"/>
      <c r="Y152" s="83"/>
      <c r="Z152" s="83"/>
      <c r="AA152" s="83">
        <f t="shared" si="63"/>
        <v>0</v>
      </c>
      <c r="AC152" s="83"/>
      <c r="AF152" s="124">
        <f t="shared" si="69"/>
        <v>0</v>
      </c>
      <c r="AG152" s="124"/>
      <c r="AI152" s="124"/>
    </row>
    <row r="153" spans="1:35" s="8" customFormat="1" ht="24" customHeight="1">
      <c r="A153" s="81"/>
      <c r="B153" s="59" t="s">
        <v>392</v>
      </c>
      <c r="C153" s="83">
        <f>D153+E153</f>
        <v>76425</v>
      </c>
      <c r="D153" s="83"/>
      <c r="E153" s="83">
        <f t="shared" si="68"/>
        <v>76425</v>
      </c>
      <c r="F153" s="83">
        <v>1000</v>
      </c>
      <c r="G153" s="83"/>
      <c r="H153" s="83"/>
      <c r="I153" s="83">
        <f>1950+45000</f>
        <v>46950</v>
      </c>
      <c r="J153" s="83"/>
      <c r="K153" s="83"/>
      <c r="L153" s="83"/>
      <c r="M153" s="83"/>
      <c r="N153" s="83"/>
      <c r="O153" s="83"/>
      <c r="P153" s="83"/>
      <c r="Q153" s="83"/>
      <c r="R153" s="83"/>
      <c r="S153" s="83">
        <v>28475</v>
      </c>
      <c r="T153" s="83"/>
      <c r="U153" s="121"/>
      <c r="V153" s="83"/>
      <c r="W153" s="83"/>
      <c r="X153" s="83"/>
      <c r="Y153" s="83"/>
      <c r="Z153" s="83"/>
      <c r="AA153" s="83">
        <f t="shared" si="63"/>
        <v>0</v>
      </c>
      <c r="AB153" s="118"/>
      <c r="AC153" s="83"/>
      <c r="AF153" s="124">
        <f t="shared" si="69"/>
        <v>0</v>
      </c>
      <c r="AG153" s="124"/>
      <c r="AI153" s="124">
        <f>E153-U153-V153</f>
        <v>76425</v>
      </c>
    </row>
    <row r="154" spans="1:35" s="8" customFormat="1" ht="27" customHeight="1">
      <c r="A154" s="81"/>
      <c r="B154" s="59" t="s">
        <v>393</v>
      </c>
      <c r="C154" s="83">
        <f>D154+E154</f>
        <v>14489</v>
      </c>
      <c r="D154" s="83"/>
      <c r="E154" s="83">
        <f t="shared" si="68"/>
        <v>14489</v>
      </c>
      <c r="F154" s="83"/>
      <c r="G154" s="83"/>
      <c r="H154" s="83"/>
      <c r="I154" s="83">
        <v>14459</v>
      </c>
      <c r="J154" s="83"/>
      <c r="K154" s="83"/>
      <c r="L154" s="83"/>
      <c r="M154" s="83"/>
      <c r="N154" s="83"/>
      <c r="O154" s="83">
        <v>30</v>
      </c>
      <c r="P154" s="83"/>
      <c r="Q154" s="83"/>
      <c r="R154" s="83"/>
      <c r="S154" s="83"/>
      <c r="T154" s="83"/>
      <c r="U154" s="121"/>
      <c r="V154" s="83"/>
      <c r="W154" s="83"/>
      <c r="X154" s="83"/>
      <c r="Y154" s="83"/>
      <c r="Z154" s="83"/>
      <c r="AA154" s="83">
        <f t="shared" si="63"/>
        <v>0</v>
      </c>
      <c r="AB154" s="118"/>
      <c r="AC154" s="83"/>
      <c r="AF154" s="124">
        <f t="shared" si="69"/>
        <v>0</v>
      </c>
      <c r="AG154" s="124">
        <f>E154-AF154</f>
        <v>14489</v>
      </c>
      <c r="AI154" s="124">
        <f>E154-U154-V154</f>
        <v>14489</v>
      </c>
    </row>
    <row r="155" spans="1:35" ht="21.75" customHeight="1">
      <c r="A155" s="32">
        <v>8</v>
      </c>
      <c r="B155" s="35" t="s">
        <v>420</v>
      </c>
      <c r="C155" s="83">
        <f>C156+C157</f>
        <v>129788</v>
      </c>
      <c r="D155" s="83">
        <f t="shared" ref="D155:T155" si="72">D156+D157</f>
        <v>0</v>
      </c>
      <c r="E155" s="83">
        <f t="shared" si="68"/>
        <v>129788</v>
      </c>
      <c r="F155" s="83">
        <f t="shared" si="72"/>
        <v>17000</v>
      </c>
      <c r="G155" s="83">
        <f t="shared" si="72"/>
        <v>0</v>
      </c>
      <c r="H155" s="83">
        <f t="shared" si="72"/>
        <v>112788</v>
      </c>
      <c r="I155" s="83">
        <f t="shared" si="72"/>
        <v>0</v>
      </c>
      <c r="J155" s="83">
        <f t="shared" si="72"/>
        <v>0</v>
      </c>
      <c r="K155" s="83">
        <f t="shared" si="72"/>
        <v>0</v>
      </c>
      <c r="L155" s="83">
        <f t="shared" si="72"/>
        <v>0</v>
      </c>
      <c r="M155" s="83">
        <f t="shared" si="72"/>
        <v>0</v>
      </c>
      <c r="N155" s="83">
        <f t="shared" si="72"/>
        <v>0</v>
      </c>
      <c r="O155" s="83">
        <f t="shared" si="72"/>
        <v>0</v>
      </c>
      <c r="P155" s="83">
        <f t="shared" si="72"/>
        <v>0</v>
      </c>
      <c r="Q155" s="83">
        <f t="shared" si="72"/>
        <v>0</v>
      </c>
      <c r="R155" s="83">
        <f t="shared" si="72"/>
        <v>0</v>
      </c>
      <c r="S155" s="83">
        <f t="shared" si="72"/>
        <v>0</v>
      </c>
      <c r="T155" s="83">
        <f t="shared" si="72"/>
        <v>0</v>
      </c>
      <c r="U155" s="121"/>
      <c r="V155" s="83"/>
      <c r="W155" s="83"/>
      <c r="X155" s="83"/>
      <c r="Y155" s="83"/>
      <c r="Z155" s="83"/>
      <c r="AA155" s="83">
        <f t="shared" si="63"/>
        <v>0</v>
      </c>
      <c r="AC155" s="83"/>
      <c r="AF155" s="124">
        <f t="shared" si="69"/>
        <v>0</v>
      </c>
      <c r="AG155" s="124"/>
      <c r="AI155" s="124"/>
    </row>
    <row r="156" spans="1:35" s="8" customFormat="1" ht="24" customHeight="1">
      <c r="A156" s="81"/>
      <c r="B156" s="59" t="s">
        <v>392</v>
      </c>
      <c r="C156" s="83">
        <f>D156+E156</f>
        <v>104000</v>
      </c>
      <c r="D156" s="83"/>
      <c r="E156" s="83">
        <f t="shared" si="68"/>
        <v>104000</v>
      </c>
      <c r="F156" s="83">
        <v>17000</v>
      </c>
      <c r="G156" s="83"/>
      <c r="H156" s="83">
        <v>87000</v>
      </c>
      <c r="I156" s="83"/>
      <c r="J156" s="83"/>
      <c r="K156" s="83"/>
      <c r="L156" s="83"/>
      <c r="M156" s="83"/>
      <c r="N156" s="83"/>
      <c r="O156" s="83"/>
      <c r="P156" s="83"/>
      <c r="Q156" s="83"/>
      <c r="R156" s="83"/>
      <c r="S156" s="83"/>
      <c r="T156" s="83"/>
      <c r="U156" s="121"/>
      <c r="V156" s="83"/>
      <c r="W156" s="83"/>
      <c r="X156" s="83"/>
      <c r="Y156" s="83"/>
      <c r="Z156" s="83"/>
      <c r="AA156" s="83">
        <f t="shared" si="63"/>
        <v>0</v>
      </c>
      <c r="AB156" s="118"/>
      <c r="AC156" s="83"/>
      <c r="AF156" s="124">
        <f t="shared" si="69"/>
        <v>0</v>
      </c>
      <c r="AG156" s="124"/>
      <c r="AI156" s="124">
        <f>E156-U156-V156</f>
        <v>104000</v>
      </c>
    </row>
    <row r="157" spans="1:35" s="8" customFormat="1" ht="27" customHeight="1">
      <c r="A157" s="81"/>
      <c r="B157" s="59" t="s">
        <v>393</v>
      </c>
      <c r="C157" s="83">
        <f>D157+E157</f>
        <v>25788</v>
      </c>
      <c r="D157" s="83"/>
      <c r="E157" s="83">
        <f t="shared" si="68"/>
        <v>25788</v>
      </c>
      <c r="F157" s="83"/>
      <c r="G157" s="83"/>
      <c r="H157" s="83">
        <v>25788</v>
      </c>
      <c r="I157" s="83"/>
      <c r="J157" s="83"/>
      <c r="K157" s="83"/>
      <c r="L157" s="83"/>
      <c r="M157" s="83"/>
      <c r="N157" s="83"/>
      <c r="O157" s="83"/>
      <c r="P157" s="83"/>
      <c r="Q157" s="83"/>
      <c r="R157" s="83"/>
      <c r="S157" s="83"/>
      <c r="T157" s="83"/>
      <c r="U157" s="121"/>
      <c r="V157" s="83"/>
      <c r="W157" s="83"/>
      <c r="X157" s="83"/>
      <c r="Y157" s="83"/>
      <c r="Z157" s="83"/>
      <c r="AA157" s="83">
        <f t="shared" si="63"/>
        <v>0</v>
      </c>
      <c r="AB157" s="118"/>
      <c r="AC157" s="83"/>
      <c r="AF157" s="124">
        <f t="shared" si="69"/>
        <v>0</v>
      </c>
      <c r="AG157" s="124">
        <f>E157-AF157</f>
        <v>25788</v>
      </c>
      <c r="AI157" s="124">
        <f>E157-U157-V157</f>
        <v>25788</v>
      </c>
    </row>
    <row r="158" spans="1:35" s="138" customFormat="1" ht="27.75" customHeight="1">
      <c r="A158" s="139">
        <v>9</v>
      </c>
      <c r="B158" s="140" t="s">
        <v>421</v>
      </c>
      <c r="C158" s="141">
        <f>SUM(C159:C160)</f>
        <v>50983</v>
      </c>
      <c r="D158" s="141">
        <f t="shared" ref="D158:V158" si="73">SUM(D159:D160)</f>
        <v>0</v>
      </c>
      <c r="E158" s="141">
        <f t="shared" si="68"/>
        <v>50983</v>
      </c>
      <c r="F158" s="141">
        <f>SUM(F159:F160)</f>
        <v>0</v>
      </c>
      <c r="G158" s="141">
        <f t="shared" si="73"/>
        <v>0</v>
      </c>
      <c r="H158" s="141">
        <f t="shared" si="73"/>
        <v>0</v>
      </c>
      <c r="I158" s="141">
        <f t="shared" si="73"/>
        <v>0</v>
      </c>
      <c r="J158" s="141">
        <f t="shared" si="73"/>
        <v>0</v>
      </c>
      <c r="K158" s="141">
        <f t="shared" si="73"/>
        <v>0</v>
      </c>
      <c r="L158" s="141">
        <f t="shared" si="73"/>
        <v>0</v>
      </c>
      <c r="M158" s="141">
        <f t="shared" si="73"/>
        <v>0</v>
      </c>
      <c r="N158" s="141">
        <f t="shared" si="73"/>
        <v>0</v>
      </c>
      <c r="O158" s="141">
        <f t="shared" si="73"/>
        <v>25135</v>
      </c>
      <c r="P158" s="141">
        <f t="shared" si="73"/>
        <v>0</v>
      </c>
      <c r="Q158" s="141">
        <f t="shared" si="73"/>
        <v>0</v>
      </c>
      <c r="R158" s="141">
        <f t="shared" si="73"/>
        <v>0</v>
      </c>
      <c r="S158" s="141">
        <f t="shared" si="73"/>
        <v>0</v>
      </c>
      <c r="T158" s="141">
        <f t="shared" si="73"/>
        <v>25848</v>
      </c>
      <c r="U158" s="141">
        <f t="shared" si="73"/>
        <v>0</v>
      </c>
      <c r="V158" s="141">
        <f t="shared" si="73"/>
        <v>0</v>
      </c>
      <c r="W158" s="141"/>
      <c r="X158" s="141"/>
      <c r="Y158" s="141"/>
      <c r="Z158" s="141"/>
      <c r="AA158" s="141"/>
      <c r="AB158" s="142"/>
      <c r="AC158" s="141"/>
      <c r="AF158" s="143"/>
      <c r="AG158" s="143"/>
      <c r="AI158" s="143"/>
    </row>
    <row r="159" spans="1:35" s="8" customFormat="1" ht="27.75" customHeight="1">
      <c r="A159" s="81"/>
      <c r="B159" s="59" t="s">
        <v>392</v>
      </c>
      <c r="C159" s="115">
        <f>C162+C165+C168+C171+C174+C177</f>
        <v>23532</v>
      </c>
      <c r="D159" s="115">
        <f t="shared" ref="D159:V159" si="74">D162+D165+D168+D171+D174+D177</f>
        <v>0</v>
      </c>
      <c r="E159" s="115">
        <f t="shared" si="68"/>
        <v>23532</v>
      </c>
      <c r="F159" s="115">
        <f t="shared" si="74"/>
        <v>0</v>
      </c>
      <c r="G159" s="115">
        <f t="shared" si="74"/>
        <v>0</v>
      </c>
      <c r="H159" s="115">
        <f t="shared" si="74"/>
        <v>0</v>
      </c>
      <c r="I159" s="115">
        <f t="shared" si="74"/>
        <v>0</v>
      </c>
      <c r="J159" s="115">
        <f t="shared" si="74"/>
        <v>0</v>
      </c>
      <c r="K159" s="115">
        <f t="shared" si="74"/>
        <v>0</v>
      </c>
      <c r="L159" s="115">
        <f t="shared" si="74"/>
        <v>0</v>
      </c>
      <c r="M159" s="115">
        <f t="shared" si="74"/>
        <v>0</v>
      </c>
      <c r="N159" s="115">
        <f t="shared" si="74"/>
        <v>0</v>
      </c>
      <c r="O159" s="115">
        <f t="shared" si="74"/>
        <v>0</v>
      </c>
      <c r="P159" s="115">
        <f t="shared" si="74"/>
        <v>0</v>
      </c>
      <c r="Q159" s="115">
        <f t="shared" si="74"/>
        <v>0</v>
      </c>
      <c r="R159" s="115">
        <f t="shared" si="74"/>
        <v>0</v>
      </c>
      <c r="S159" s="115">
        <f t="shared" si="74"/>
        <v>0</v>
      </c>
      <c r="T159" s="115">
        <f t="shared" si="74"/>
        <v>23532</v>
      </c>
      <c r="U159" s="115">
        <f t="shared" si="74"/>
        <v>0</v>
      </c>
      <c r="V159" s="115">
        <f t="shared" si="74"/>
        <v>0</v>
      </c>
      <c r="W159" s="115"/>
      <c r="X159" s="115"/>
      <c r="Y159" s="115"/>
      <c r="Z159" s="115"/>
      <c r="AA159" s="115"/>
      <c r="AB159" s="118"/>
      <c r="AC159" s="115"/>
      <c r="AF159" s="124"/>
      <c r="AG159" s="124"/>
      <c r="AI159" s="124"/>
    </row>
    <row r="160" spans="1:35" ht="27.75" customHeight="1">
      <c r="A160" s="32"/>
      <c r="B160" s="59" t="s">
        <v>393</v>
      </c>
      <c r="C160" s="83">
        <f>C163+C166+C169+C172+C175+C178+C179+SUM(C180:C219)</f>
        <v>27451</v>
      </c>
      <c r="D160" s="83">
        <f>D163+D166+D169+D172+D175+D178+D179+SUM(D180:D219)</f>
        <v>0</v>
      </c>
      <c r="E160" s="83">
        <f>E163+E166+E169+E172+E175+E178+E179+SUM(E180:E219)</f>
        <v>27451</v>
      </c>
      <c r="F160" s="83">
        <f t="shared" ref="F160:AA160" si="75">F163+F166+F169+F172+F175+F178+F179+SUM(F180:F219)</f>
        <v>0</v>
      </c>
      <c r="G160" s="83">
        <f t="shared" si="75"/>
        <v>0</v>
      </c>
      <c r="H160" s="83">
        <f t="shared" si="75"/>
        <v>0</v>
      </c>
      <c r="I160" s="83">
        <f t="shared" si="75"/>
        <v>0</v>
      </c>
      <c r="J160" s="83">
        <f t="shared" si="75"/>
        <v>0</v>
      </c>
      <c r="K160" s="83">
        <f t="shared" si="75"/>
        <v>0</v>
      </c>
      <c r="L160" s="83">
        <f t="shared" si="75"/>
        <v>0</v>
      </c>
      <c r="M160" s="83">
        <f t="shared" si="75"/>
        <v>0</v>
      </c>
      <c r="N160" s="83">
        <f t="shared" si="75"/>
        <v>0</v>
      </c>
      <c r="O160" s="83">
        <f t="shared" si="75"/>
        <v>25135</v>
      </c>
      <c r="P160" s="83">
        <f t="shared" si="75"/>
        <v>0</v>
      </c>
      <c r="Q160" s="83">
        <f t="shared" si="75"/>
        <v>0</v>
      </c>
      <c r="R160" s="83">
        <f t="shared" si="75"/>
        <v>0</v>
      </c>
      <c r="S160" s="83">
        <f t="shared" si="75"/>
        <v>0</v>
      </c>
      <c r="T160" s="83">
        <f t="shared" si="75"/>
        <v>2316</v>
      </c>
      <c r="U160" s="83">
        <f t="shared" si="75"/>
        <v>0</v>
      </c>
      <c r="V160" s="83">
        <f t="shared" si="75"/>
        <v>0</v>
      </c>
      <c r="W160" s="83">
        <f t="shared" si="75"/>
        <v>0</v>
      </c>
      <c r="X160" s="83">
        <f t="shared" si="75"/>
        <v>0</v>
      </c>
      <c r="Y160" s="83">
        <f t="shared" si="75"/>
        <v>0</v>
      </c>
      <c r="Z160" s="83">
        <f t="shared" si="75"/>
        <v>0</v>
      </c>
      <c r="AA160" s="83">
        <f t="shared" si="75"/>
        <v>0</v>
      </c>
      <c r="AC160" s="83"/>
      <c r="AF160" s="95"/>
      <c r="AG160" s="95"/>
      <c r="AI160" s="95"/>
    </row>
    <row r="161" spans="1:35" ht="21.75" customHeight="1">
      <c r="A161" s="32" t="s">
        <v>278</v>
      </c>
      <c r="B161" s="35" t="s">
        <v>422</v>
      </c>
      <c r="C161" s="83">
        <f>C162+C163</f>
        <v>20000</v>
      </c>
      <c r="D161" s="83">
        <f t="shared" ref="D161:T161" si="76">D162+D163</f>
        <v>0</v>
      </c>
      <c r="E161" s="83">
        <f t="shared" ref="E161:E178" si="77">F161+G161+H161+I161+J161+K161+L161+M161+N161+O161+R161+S161+T161</f>
        <v>20000</v>
      </c>
      <c r="F161" s="83">
        <f t="shared" si="76"/>
        <v>0</v>
      </c>
      <c r="G161" s="83">
        <f t="shared" si="76"/>
        <v>0</v>
      </c>
      <c r="H161" s="83">
        <f t="shared" si="76"/>
        <v>0</v>
      </c>
      <c r="I161" s="83">
        <f t="shared" si="76"/>
        <v>0</v>
      </c>
      <c r="J161" s="83">
        <f t="shared" si="76"/>
        <v>0</v>
      </c>
      <c r="K161" s="83">
        <f t="shared" si="76"/>
        <v>0</v>
      </c>
      <c r="L161" s="83">
        <f t="shared" si="76"/>
        <v>0</v>
      </c>
      <c r="M161" s="83">
        <f t="shared" si="76"/>
        <v>0</v>
      </c>
      <c r="N161" s="83">
        <f t="shared" si="76"/>
        <v>0</v>
      </c>
      <c r="O161" s="83">
        <f t="shared" si="76"/>
        <v>0</v>
      </c>
      <c r="P161" s="83">
        <f t="shared" si="76"/>
        <v>0</v>
      </c>
      <c r="Q161" s="83">
        <f t="shared" si="76"/>
        <v>0</v>
      </c>
      <c r="R161" s="83">
        <f t="shared" si="76"/>
        <v>0</v>
      </c>
      <c r="S161" s="83">
        <f t="shared" si="76"/>
        <v>0</v>
      </c>
      <c r="T161" s="83">
        <f t="shared" si="76"/>
        <v>20000</v>
      </c>
      <c r="U161" s="121"/>
      <c r="V161" s="83"/>
      <c r="W161" s="83"/>
      <c r="X161" s="83"/>
      <c r="Y161" s="83"/>
      <c r="Z161" s="83"/>
      <c r="AA161" s="83">
        <f t="shared" ref="AA161:AA179" si="78">W161+X161+Y161+Z161</f>
        <v>0</v>
      </c>
      <c r="AC161" s="83"/>
      <c r="AF161" s="124">
        <f t="shared" ref="AF161:AF179" si="79">AC161+AD161-AE161</f>
        <v>0</v>
      </c>
      <c r="AG161" s="124"/>
      <c r="AI161" s="124"/>
    </row>
    <row r="162" spans="1:35" s="8" customFormat="1" ht="24" customHeight="1">
      <c r="A162" s="81"/>
      <c r="B162" s="59" t="s">
        <v>392</v>
      </c>
      <c r="C162" s="115">
        <f>D162+E162</f>
        <v>20000</v>
      </c>
      <c r="D162" s="115"/>
      <c r="E162" s="115">
        <f t="shared" si="77"/>
        <v>20000</v>
      </c>
      <c r="F162" s="115"/>
      <c r="G162" s="115"/>
      <c r="H162" s="115"/>
      <c r="I162" s="115"/>
      <c r="J162" s="115"/>
      <c r="K162" s="115"/>
      <c r="L162" s="115"/>
      <c r="M162" s="115"/>
      <c r="N162" s="115"/>
      <c r="O162" s="115"/>
      <c r="P162" s="115"/>
      <c r="Q162" s="115"/>
      <c r="R162" s="115"/>
      <c r="S162" s="115"/>
      <c r="T162" s="115">
        <v>20000</v>
      </c>
      <c r="U162" s="123"/>
      <c r="V162" s="115"/>
      <c r="W162" s="115"/>
      <c r="X162" s="115"/>
      <c r="Y162" s="115"/>
      <c r="Z162" s="115"/>
      <c r="AA162" s="115">
        <f t="shared" si="78"/>
        <v>0</v>
      </c>
      <c r="AB162" s="118"/>
      <c r="AC162" s="115"/>
      <c r="AF162" s="124">
        <f t="shared" si="79"/>
        <v>0</v>
      </c>
      <c r="AG162" s="124"/>
      <c r="AI162" s="124">
        <f>E162-U162-V162</f>
        <v>20000</v>
      </c>
    </row>
    <row r="163" spans="1:35" s="8" customFormat="1" ht="27" customHeight="1">
      <c r="A163" s="81"/>
      <c r="B163" s="59" t="s">
        <v>393</v>
      </c>
      <c r="C163" s="83">
        <f>D163+E163</f>
        <v>0</v>
      </c>
      <c r="D163" s="83"/>
      <c r="E163" s="83">
        <f t="shared" si="77"/>
        <v>0</v>
      </c>
      <c r="F163" s="83"/>
      <c r="G163" s="83"/>
      <c r="H163" s="83"/>
      <c r="I163" s="83"/>
      <c r="J163" s="83"/>
      <c r="K163" s="83"/>
      <c r="L163" s="83"/>
      <c r="M163" s="83"/>
      <c r="N163" s="83"/>
      <c r="O163" s="83"/>
      <c r="P163" s="83"/>
      <c r="Q163" s="83"/>
      <c r="R163" s="83"/>
      <c r="S163" s="83"/>
      <c r="T163" s="83"/>
      <c r="U163" s="121"/>
      <c r="V163" s="83"/>
      <c r="W163" s="83"/>
      <c r="X163" s="83"/>
      <c r="Y163" s="83"/>
      <c r="Z163" s="83"/>
      <c r="AA163" s="83">
        <f t="shared" si="78"/>
        <v>0</v>
      </c>
      <c r="AB163" s="118"/>
      <c r="AC163" s="83"/>
      <c r="AF163" s="124">
        <f t="shared" si="79"/>
        <v>0</v>
      </c>
      <c r="AG163" s="124">
        <f>E163-AF163</f>
        <v>0</v>
      </c>
      <c r="AI163" s="124">
        <f>E163-U163-V163</f>
        <v>0</v>
      </c>
    </row>
    <row r="164" spans="1:35" ht="21.75" customHeight="1">
      <c r="A164" s="32" t="s">
        <v>278</v>
      </c>
      <c r="B164" s="35" t="s">
        <v>423</v>
      </c>
      <c r="C164" s="83">
        <f>C165+C166</f>
        <v>1275</v>
      </c>
      <c r="D164" s="83">
        <f t="shared" ref="D164:T164" si="80">D165+D166</f>
        <v>0</v>
      </c>
      <c r="E164" s="83">
        <f t="shared" si="77"/>
        <v>1275</v>
      </c>
      <c r="F164" s="83">
        <f t="shared" si="80"/>
        <v>0</v>
      </c>
      <c r="G164" s="83">
        <f t="shared" si="80"/>
        <v>0</v>
      </c>
      <c r="H164" s="83">
        <f t="shared" si="80"/>
        <v>0</v>
      </c>
      <c r="I164" s="83">
        <f t="shared" si="80"/>
        <v>0</v>
      </c>
      <c r="J164" s="83">
        <f t="shared" si="80"/>
        <v>0</v>
      </c>
      <c r="K164" s="83">
        <f t="shared" si="80"/>
        <v>0</v>
      </c>
      <c r="L164" s="83">
        <f t="shared" si="80"/>
        <v>0</v>
      </c>
      <c r="M164" s="83">
        <f t="shared" si="80"/>
        <v>0</v>
      </c>
      <c r="N164" s="83">
        <f t="shared" si="80"/>
        <v>0</v>
      </c>
      <c r="O164" s="83">
        <f t="shared" si="80"/>
        <v>10</v>
      </c>
      <c r="P164" s="83">
        <f t="shared" si="80"/>
        <v>0</v>
      </c>
      <c r="Q164" s="83">
        <f t="shared" si="80"/>
        <v>0</v>
      </c>
      <c r="R164" s="83">
        <f t="shared" si="80"/>
        <v>0</v>
      </c>
      <c r="S164" s="83">
        <f t="shared" si="80"/>
        <v>0</v>
      </c>
      <c r="T164" s="83">
        <f t="shared" si="80"/>
        <v>1265</v>
      </c>
      <c r="U164" s="121"/>
      <c r="V164" s="83"/>
      <c r="W164" s="83"/>
      <c r="X164" s="83"/>
      <c r="Y164" s="83"/>
      <c r="Z164" s="83"/>
      <c r="AA164" s="83">
        <f t="shared" si="78"/>
        <v>0</v>
      </c>
      <c r="AC164" s="83"/>
      <c r="AF164" s="124">
        <f t="shared" si="79"/>
        <v>0</v>
      </c>
      <c r="AG164" s="124"/>
      <c r="AI164" s="124"/>
    </row>
    <row r="165" spans="1:35" s="8" customFormat="1" ht="24" customHeight="1">
      <c r="A165" s="81"/>
      <c r="B165" s="59" t="s">
        <v>392</v>
      </c>
      <c r="C165" s="115">
        <f>D165+E165</f>
        <v>1115</v>
      </c>
      <c r="D165" s="115"/>
      <c r="E165" s="115">
        <f t="shared" si="77"/>
        <v>1115</v>
      </c>
      <c r="F165" s="115"/>
      <c r="G165" s="115"/>
      <c r="H165" s="115"/>
      <c r="I165" s="115"/>
      <c r="J165" s="115"/>
      <c r="K165" s="115"/>
      <c r="L165" s="115"/>
      <c r="M165" s="115"/>
      <c r="N165" s="115"/>
      <c r="O165" s="115"/>
      <c r="P165" s="115"/>
      <c r="Q165" s="115"/>
      <c r="R165" s="115"/>
      <c r="S165" s="115"/>
      <c r="T165" s="115">
        <v>1115</v>
      </c>
      <c r="U165" s="123"/>
      <c r="V165" s="115"/>
      <c r="W165" s="115"/>
      <c r="X165" s="115"/>
      <c r="Y165" s="115"/>
      <c r="Z165" s="115"/>
      <c r="AA165" s="115">
        <f t="shared" si="78"/>
        <v>0</v>
      </c>
      <c r="AB165" s="118"/>
      <c r="AC165" s="115"/>
      <c r="AF165" s="124">
        <f t="shared" si="79"/>
        <v>0</v>
      </c>
      <c r="AG165" s="124"/>
      <c r="AI165" s="124">
        <f>E165-U165-V165</f>
        <v>1115</v>
      </c>
    </row>
    <row r="166" spans="1:35" s="8" customFormat="1" ht="27" customHeight="1">
      <c r="A166" s="81"/>
      <c r="B166" s="59" t="s">
        <v>393</v>
      </c>
      <c r="C166" s="83">
        <f>D166+E166</f>
        <v>160</v>
      </c>
      <c r="D166" s="83"/>
      <c r="E166" s="83">
        <f t="shared" si="77"/>
        <v>160</v>
      </c>
      <c r="F166" s="83"/>
      <c r="G166" s="83"/>
      <c r="H166" s="83"/>
      <c r="I166" s="83"/>
      <c r="J166" s="83"/>
      <c r="K166" s="83"/>
      <c r="L166" s="83"/>
      <c r="M166" s="83"/>
      <c r="N166" s="83"/>
      <c r="O166" s="83">
        <v>10</v>
      </c>
      <c r="P166" s="83"/>
      <c r="Q166" s="83"/>
      <c r="R166" s="83"/>
      <c r="S166" s="83"/>
      <c r="T166" s="83">
        <v>150</v>
      </c>
      <c r="U166" s="121"/>
      <c r="V166" s="83"/>
      <c r="W166" s="83"/>
      <c r="X166" s="83"/>
      <c r="Y166" s="83"/>
      <c r="Z166" s="83"/>
      <c r="AA166" s="83">
        <f t="shared" si="78"/>
        <v>0</v>
      </c>
      <c r="AB166" s="118"/>
      <c r="AC166" s="83"/>
      <c r="AF166" s="124">
        <f t="shared" si="79"/>
        <v>0</v>
      </c>
      <c r="AG166" s="124">
        <f>E166-AF166</f>
        <v>160</v>
      </c>
      <c r="AI166" s="124">
        <f>E166-U166-V166</f>
        <v>160</v>
      </c>
    </row>
    <row r="167" spans="1:35" ht="21.75" customHeight="1">
      <c r="A167" s="32" t="s">
        <v>278</v>
      </c>
      <c r="B167" s="35" t="s">
        <v>424</v>
      </c>
      <c r="C167" s="83">
        <f>C168+C169</f>
        <v>273</v>
      </c>
      <c r="D167" s="83">
        <f t="shared" ref="D167:T167" si="81">D168+D169</f>
        <v>0</v>
      </c>
      <c r="E167" s="83">
        <f t="shared" si="77"/>
        <v>273</v>
      </c>
      <c r="F167" s="83">
        <f t="shared" si="81"/>
        <v>0</v>
      </c>
      <c r="G167" s="83">
        <f t="shared" si="81"/>
        <v>0</v>
      </c>
      <c r="H167" s="83">
        <f t="shared" si="81"/>
        <v>0</v>
      </c>
      <c r="I167" s="83">
        <f t="shared" si="81"/>
        <v>0</v>
      </c>
      <c r="J167" s="83">
        <f t="shared" si="81"/>
        <v>0</v>
      </c>
      <c r="K167" s="83">
        <f t="shared" si="81"/>
        <v>0</v>
      </c>
      <c r="L167" s="83">
        <f t="shared" si="81"/>
        <v>0</v>
      </c>
      <c r="M167" s="83">
        <f t="shared" si="81"/>
        <v>0</v>
      </c>
      <c r="N167" s="83">
        <f t="shared" si="81"/>
        <v>0</v>
      </c>
      <c r="O167" s="83">
        <f t="shared" si="81"/>
        <v>0</v>
      </c>
      <c r="P167" s="83">
        <f t="shared" si="81"/>
        <v>0</v>
      </c>
      <c r="Q167" s="83">
        <f t="shared" si="81"/>
        <v>0</v>
      </c>
      <c r="R167" s="83">
        <f t="shared" si="81"/>
        <v>0</v>
      </c>
      <c r="S167" s="83">
        <f t="shared" si="81"/>
        <v>0</v>
      </c>
      <c r="T167" s="83">
        <f t="shared" si="81"/>
        <v>273</v>
      </c>
      <c r="U167" s="121"/>
      <c r="V167" s="83"/>
      <c r="W167" s="83"/>
      <c r="X167" s="83"/>
      <c r="Y167" s="83"/>
      <c r="Z167" s="83"/>
      <c r="AA167" s="83">
        <f t="shared" si="78"/>
        <v>0</v>
      </c>
      <c r="AC167" s="83"/>
      <c r="AF167" s="124">
        <f t="shared" si="79"/>
        <v>0</v>
      </c>
      <c r="AG167" s="124"/>
      <c r="AI167" s="124"/>
    </row>
    <row r="168" spans="1:35" s="8" customFormat="1" ht="24" customHeight="1">
      <c r="A168" s="81"/>
      <c r="B168" s="59" t="s">
        <v>392</v>
      </c>
      <c r="C168" s="115">
        <f>D168+E168</f>
        <v>97</v>
      </c>
      <c r="D168" s="115"/>
      <c r="E168" s="115">
        <f t="shared" si="77"/>
        <v>97</v>
      </c>
      <c r="F168" s="115"/>
      <c r="G168" s="115"/>
      <c r="H168" s="115"/>
      <c r="I168" s="115"/>
      <c r="J168" s="115"/>
      <c r="K168" s="115"/>
      <c r="L168" s="115"/>
      <c r="M168" s="115"/>
      <c r="N168" s="115"/>
      <c r="O168" s="115"/>
      <c r="P168" s="115"/>
      <c r="Q168" s="115"/>
      <c r="R168" s="115"/>
      <c r="S168" s="115"/>
      <c r="T168" s="115">
        <v>97</v>
      </c>
      <c r="U168" s="123"/>
      <c r="V168" s="115"/>
      <c r="W168" s="115"/>
      <c r="X168" s="115"/>
      <c r="Y168" s="115"/>
      <c r="Z168" s="115"/>
      <c r="AA168" s="115">
        <f t="shared" si="78"/>
        <v>0</v>
      </c>
      <c r="AB168" s="118"/>
      <c r="AC168" s="115"/>
      <c r="AF168" s="124">
        <f t="shared" si="79"/>
        <v>0</v>
      </c>
      <c r="AG168" s="124"/>
      <c r="AI168" s="124">
        <f>E168-U168-V168</f>
        <v>97</v>
      </c>
    </row>
    <row r="169" spans="1:35" s="8" customFormat="1" ht="27" customHeight="1">
      <c r="A169" s="81"/>
      <c r="B169" s="59" t="s">
        <v>393</v>
      </c>
      <c r="C169" s="83">
        <f>D169+E169</f>
        <v>176</v>
      </c>
      <c r="D169" s="83"/>
      <c r="E169" s="83">
        <f t="shared" si="77"/>
        <v>176</v>
      </c>
      <c r="F169" s="83"/>
      <c r="G169" s="83"/>
      <c r="H169" s="83"/>
      <c r="I169" s="83"/>
      <c r="J169" s="83"/>
      <c r="K169" s="83"/>
      <c r="L169" s="83"/>
      <c r="M169" s="83"/>
      <c r="N169" s="83"/>
      <c r="O169" s="83"/>
      <c r="P169" s="83"/>
      <c r="Q169" s="83"/>
      <c r="R169" s="83"/>
      <c r="S169" s="83"/>
      <c r="T169" s="83">
        <v>176</v>
      </c>
      <c r="U169" s="121"/>
      <c r="V169" s="83"/>
      <c r="W169" s="83"/>
      <c r="X169" s="83"/>
      <c r="Y169" s="83"/>
      <c r="Z169" s="83"/>
      <c r="AA169" s="83">
        <f t="shared" si="78"/>
        <v>0</v>
      </c>
      <c r="AB169" s="118"/>
      <c r="AC169" s="83"/>
      <c r="AF169" s="124">
        <f t="shared" si="79"/>
        <v>0</v>
      </c>
      <c r="AG169" s="124">
        <f>E169-AF169</f>
        <v>176</v>
      </c>
      <c r="AI169" s="124">
        <f>E169-U169-V169</f>
        <v>176</v>
      </c>
    </row>
    <row r="170" spans="1:35" ht="21.75" customHeight="1">
      <c r="A170" s="32" t="s">
        <v>278</v>
      </c>
      <c r="B170" s="35" t="s">
        <v>450</v>
      </c>
      <c r="C170" s="83">
        <f>C171+C172</f>
        <v>518</v>
      </c>
      <c r="D170" s="83">
        <f t="shared" ref="D170:T170" si="82">D171+D172</f>
        <v>0</v>
      </c>
      <c r="E170" s="83">
        <f t="shared" si="77"/>
        <v>518</v>
      </c>
      <c r="F170" s="83">
        <f t="shared" si="82"/>
        <v>0</v>
      </c>
      <c r="G170" s="83">
        <f t="shared" si="82"/>
        <v>0</v>
      </c>
      <c r="H170" s="83">
        <f t="shared" si="82"/>
        <v>0</v>
      </c>
      <c r="I170" s="83">
        <f t="shared" si="82"/>
        <v>0</v>
      </c>
      <c r="J170" s="83">
        <f t="shared" si="82"/>
        <v>0</v>
      </c>
      <c r="K170" s="83">
        <f t="shared" si="82"/>
        <v>0</v>
      </c>
      <c r="L170" s="83">
        <f t="shared" si="82"/>
        <v>0</v>
      </c>
      <c r="M170" s="83">
        <f t="shared" si="82"/>
        <v>0</v>
      </c>
      <c r="N170" s="83">
        <f t="shared" si="82"/>
        <v>0</v>
      </c>
      <c r="O170" s="83">
        <f t="shared" si="82"/>
        <v>0</v>
      </c>
      <c r="P170" s="83">
        <f t="shared" si="82"/>
        <v>0</v>
      </c>
      <c r="Q170" s="83">
        <f t="shared" si="82"/>
        <v>0</v>
      </c>
      <c r="R170" s="83">
        <f t="shared" si="82"/>
        <v>0</v>
      </c>
      <c r="S170" s="83">
        <f t="shared" si="82"/>
        <v>0</v>
      </c>
      <c r="T170" s="83">
        <f t="shared" si="82"/>
        <v>518</v>
      </c>
      <c r="U170" s="121"/>
      <c r="V170" s="83"/>
      <c r="W170" s="83"/>
      <c r="X170" s="83"/>
      <c r="Y170" s="83"/>
      <c r="Z170" s="83"/>
      <c r="AA170" s="83">
        <f t="shared" si="78"/>
        <v>0</v>
      </c>
      <c r="AC170" s="83"/>
      <c r="AF170" s="124">
        <f t="shared" si="79"/>
        <v>0</v>
      </c>
      <c r="AG170" s="124"/>
      <c r="AI170" s="124"/>
    </row>
    <row r="171" spans="1:35" s="8" customFormat="1" ht="24" customHeight="1">
      <c r="A171" s="81"/>
      <c r="B171" s="59" t="s">
        <v>392</v>
      </c>
      <c r="C171" s="115">
        <f>D171+E171</f>
        <v>500</v>
      </c>
      <c r="D171" s="115"/>
      <c r="E171" s="115">
        <f t="shared" si="77"/>
        <v>500</v>
      </c>
      <c r="F171" s="115"/>
      <c r="G171" s="115"/>
      <c r="H171" s="115"/>
      <c r="I171" s="115"/>
      <c r="J171" s="115"/>
      <c r="K171" s="115"/>
      <c r="L171" s="115"/>
      <c r="M171" s="115"/>
      <c r="N171" s="115"/>
      <c r="O171" s="115"/>
      <c r="P171" s="115"/>
      <c r="Q171" s="115"/>
      <c r="R171" s="115"/>
      <c r="S171" s="115"/>
      <c r="T171" s="115">
        <v>500</v>
      </c>
      <c r="U171" s="123"/>
      <c r="V171" s="115"/>
      <c r="W171" s="115"/>
      <c r="X171" s="115"/>
      <c r="Y171" s="115"/>
      <c r="Z171" s="115"/>
      <c r="AA171" s="115">
        <f t="shared" si="78"/>
        <v>0</v>
      </c>
      <c r="AB171" s="118"/>
      <c r="AC171" s="115"/>
      <c r="AF171" s="124">
        <f t="shared" si="79"/>
        <v>0</v>
      </c>
      <c r="AG171" s="124"/>
      <c r="AI171" s="124">
        <f>E171-U171-V171</f>
        <v>500</v>
      </c>
    </row>
    <row r="172" spans="1:35" s="8" customFormat="1" ht="27" customHeight="1">
      <c r="A172" s="81"/>
      <c r="B172" s="59" t="s">
        <v>393</v>
      </c>
      <c r="C172" s="83">
        <f>D172+E172</f>
        <v>18</v>
      </c>
      <c r="D172" s="83"/>
      <c r="E172" s="83">
        <f t="shared" si="77"/>
        <v>18</v>
      </c>
      <c r="F172" s="83"/>
      <c r="G172" s="83"/>
      <c r="H172" s="83"/>
      <c r="I172" s="83"/>
      <c r="J172" s="83"/>
      <c r="K172" s="83"/>
      <c r="L172" s="83"/>
      <c r="M172" s="83"/>
      <c r="N172" s="83"/>
      <c r="O172" s="83"/>
      <c r="P172" s="83"/>
      <c r="Q172" s="83"/>
      <c r="R172" s="83"/>
      <c r="S172" s="83"/>
      <c r="T172" s="83">
        <v>18</v>
      </c>
      <c r="U172" s="121"/>
      <c r="V172" s="83"/>
      <c r="W172" s="83"/>
      <c r="X172" s="83"/>
      <c r="Y172" s="83"/>
      <c r="Z172" s="83"/>
      <c r="AA172" s="83">
        <f t="shared" si="78"/>
        <v>0</v>
      </c>
      <c r="AB172" s="118"/>
      <c r="AC172" s="83"/>
      <c r="AF172" s="124">
        <f t="shared" si="79"/>
        <v>0</v>
      </c>
      <c r="AG172" s="124">
        <f>E172-AF172</f>
        <v>18</v>
      </c>
      <c r="AI172" s="124">
        <f>E172-U172-V172</f>
        <v>18</v>
      </c>
    </row>
    <row r="173" spans="1:35" ht="21.75" customHeight="1">
      <c r="A173" s="32" t="s">
        <v>278</v>
      </c>
      <c r="B173" s="35" t="s">
        <v>425</v>
      </c>
      <c r="C173" s="83">
        <f>C174+C175</f>
        <v>562</v>
      </c>
      <c r="D173" s="83">
        <f t="shared" ref="D173:T173" si="83">D174+D175</f>
        <v>0</v>
      </c>
      <c r="E173" s="83">
        <f t="shared" si="77"/>
        <v>562</v>
      </c>
      <c r="F173" s="83">
        <f t="shared" si="83"/>
        <v>0</v>
      </c>
      <c r="G173" s="83">
        <f t="shared" si="83"/>
        <v>0</v>
      </c>
      <c r="H173" s="83">
        <f t="shared" si="83"/>
        <v>0</v>
      </c>
      <c r="I173" s="83">
        <f t="shared" si="83"/>
        <v>0</v>
      </c>
      <c r="J173" s="83">
        <f t="shared" si="83"/>
        <v>0</v>
      </c>
      <c r="K173" s="83">
        <f t="shared" si="83"/>
        <v>0</v>
      </c>
      <c r="L173" s="83">
        <f t="shared" si="83"/>
        <v>0</v>
      </c>
      <c r="M173" s="83">
        <f t="shared" si="83"/>
        <v>0</v>
      </c>
      <c r="N173" s="83">
        <f t="shared" si="83"/>
        <v>0</v>
      </c>
      <c r="O173" s="83">
        <f t="shared" si="83"/>
        <v>0</v>
      </c>
      <c r="P173" s="83">
        <f t="shared" si="83"/>
        <v>0</v>
      </c>
      <c r="Q173" s="83">
        <f t="shared" si="83"/>
        <v>0</v>
      </c>
      <c r="R173" s="83">
        <f t="shared" si="83"/>
        <v>0</v>
      </c>
      <c r="S173" s="83">
        <f t="shared" si="83"/>
        <v>0</v>
      </c>
      <c r="T173" s="83">
        <f t="shared" si="83"/>
        <v>562</v>
      </c>
      <c r="U173" s="121"/>
      <c r="V173" s="83"/>
      <c r="W173" s="83"/>
      <c r="X173" s="83"/>
      <c r="Y173" s="83"/>
      <c r="Z173" s="83"/>
      <c r="AA173" s="83">
        <f t="shared" si="78"/>
        <v>0</v>
      </c>
      <c r="AC173" s="83"/>
      <c r="AF173" s="124">
        <f t="shared" si="79"/>
        <v>0</v>
      </c>
      <c r="AG173" s="124"/>
      <c r="AI173" s="124"/>
    </row>
    <row r="174" spans="1:35" s="8" customFormat="1" ht="24" customHeight="1">
      <c r="A174" s="81"/>
      <c r="B174" s="59" t="s">
        <v>392</v>
      </c>
      <c r="C174" s="115">
        <f>D174+E174</f>
        <v>400</v>
      </c>
      <c r="D174" s="115"/>
      <c r="E174" s="115">
        <f t="shared" si="77"/>
        <v>400</v>
      </c>
      <c r="F174" s="115"/>
      <c r="G174" s="115"/>
      <c r="H174" s="115"/>
      <c r="I174" s="115"/>
      <c r="J174" s="115"/>
      <c r="K174" s="115"/>
      <c r="L174" s="115"/>
      <c r="M174" s="115"/>
      <c r="N174" s="115"/>
      <c r="O174" s="115"/>
      <c r="P174" s="115"/>
      <c r="Q174" s="115"/>
      <c r="R174" s="115"/>
      <c r="S174" s="115"/>
      <c r="T174" s="115">
        <v>400</v>
      </c>
      <c r="U174" s="123"/>
      <c r="V174" s="115"/>
      <c r="W174" s="115"/>
      <c r="X174" s="115"/>
      <c r="Y174" s="115"/>
      <c r="Z174" s="115"/>
      <c r="AA174" s="115">
        <f t="shared" si="78"/>
        <v>0</v>
      </c>
      <c r="AB174" s="118"/>
      <c r="AC174" s="115"/>
      <c r="AF174" s="124">
        <f t="shared" si="79"/>
        <v>0</v>
      </c>
      <c r="AG174" s="124"/>
      <c r="AI174" s="124">
        <f>E174-U174-V174</f>
        <v>400</v>
      </c>
    </row>
    <row r="175" spans="1:35" s="8" customFormat="1" ht="27" customHeight="1">
      <c r="A175" s="81"/>
      <c r="B175" s="59" t="s">
        <v>393</v>
      </c>
      <c r="C175" s="83">
        <f>D175+E175</f>
        <v>162</v>
      </c>
      <c r="D175" s="83"/>
      <c r="E175" s="83">
        <f t="shared" si="77"/>
        <v>162</v>
      </c>
      <c r="F175" s="83"/>
      <c r="G175" s="83"/>
      <c r="H175" s="83"/>
      <c r="I175" s="83"/>
      <c r="J175" s="83"/>
      <c r="K175" s="83"/>
      <c r="L175" s="83"/>
      <c r="M175" s="83"/>
      <c r="N175" s="83"/>
      <c r="O175" s="83"/>
      <c r="P175" s="83"/>
      <c r="Q175" s="83"/>
      <c r="R175" s="83"/>
      <c r="S175" s="83"/>
      <c r="T175" s="83">
        <v>162</v>
      </c>
      <c r="U175" s="121"/>
      <c r="V175" s="83"/>
      <c r="W175" s="83"/>
      <c r="X175" s="83"/>
      <c r="Y175" s="83"/>
      <c r="Z175" s="83"/>
      <c r="AA175" s="83">
        <f t="shared" si="78"/>
        <v>0</v>
      </c>
      <c r="AB175" s="118"/>
      <c r="AC175" s="83"/>
      <c r="AF175" s="124">
        <f t="shared" si="79"/>
        <v>0</v>
      </c>
      <c r="AG175" s="124">
        <f>E175-AF175</f>
        <v>162</v>
      </c>
      <c r="AI175" s="124">
        <f>E175-U175-V175</f>
        <v>162</v>
      </c>
    </row>
    <row r="176" spans="1:35" ht="21.75" customHeight="1">
      <c r="A176" s="32" t="s">
        <v>278</v>
      </c>
      <c r="B176" s="35" t="s">
        <v>451</v>
      </c>
      <c r="C176" s="83">
        <f>C177+C178</f>
        <v>1490</v>
      </c>
      <c r="D176" s="83">
        <f t="shared" ref="D176:T176" si="84">D177+D178</f>
        <v>0</v>
      </c>
      <c r="E176" s="83">
        <f t="shared" si="77"/>
        <v>1490</v>
      </c>
      <c r="F176" s="83">
        <f t="shared" si="84"/>
        <v>0</v>
      </c>
      <c r="G176" s="83">
        <f t="shared" si="84"/>
        <v>0</v>
      </c>
      <c r="H176" s="83">
        <f t="shared" si="84"/>
        <v>0</v>
      </c>
      <c r="I176" s="83">
        <f t="shared" si="84"/>
        <v>0</v>
      </c>
      <c r="J176" s="83">
        <f t="shared" si="84"/>
        <v>0</v>
      </c>
      <c r="K176" s="83">
        <f t="shared" si="84"/>
        <v>0</v>
      </c>
      <c r="L176" s="83">
        <f t="shared" si="84"/>
        <v>0</v>
      </c>
      <c r="M176" s="83">
        <f t="shared" si="84"/>
        <v>0</v>
      </c>
      <c r="N176" s="83">
        <f t="shared" si="84"/>
        <v>0</v>
      </c>
      <c r="O176" s="83">
        <f t="shared" si="84"/>
        <v>0</v>
      </c>
      <c r="P176" s="83">
        <f t="shared" si="84"/>
        <v>0</v>
      </c>
      <c r="Q176" s="83">
        <f t="shared" si="84"/>
        <v>0</v>
      </c>
      <c r="R176" s="83">
        <f t="shared" si="84"/>
        <v>0</v>
      </c>
      <c r="S176" s="83">
        <f t="shared" si="84"/>
        <v>0</v>
      </c>
      <c r="T176" s="83">
        <f t="shared" si="84"/>
        <v>1490</v>
      </c>
      <c r="U176" s="121"/>
      <c r="V176" s="83"/>
      <c r="W176" s="83"/>
      <c r="X176" s="83"/>
      <c r="Y176" s="83"/>
      <c r="Z176" s="83"/>
      <c r="AA176" s="83">
        <f t="shared" si="78"/>
        <v>0</v>
      </c>
      <c r="AC176" s="83"/>
      <c r="AF176" s="124">
        <f t="shared" si="79"/>
        <v>0</v>
      </c>
      <c r="AG176" s="124"/>
      <c r="AI176" s="124"/>
    </row>
    <row r="177" spans="1:35" s="8" customFormat="1" ht="24" customHeight="1">
      <c r="A177" s="81"/>
      <c r="B177" s="59" t="s">
        <v>392</v>
      </c>
      <c r="C177" s="115">
        <f>D177+E177</f>
        <v>1420</v>
      </c>
      <c r="D177" s="115"/>
      <c r="E177" s="115">
        <f t="shared" si="77"/>
        <v>1420</v>
      </c>
      <c r="F177" s="115"/>
      <c r="G177" s="115"/>
      <c r="H177" s="115"/>
      <c r="I177" s="115"/>
      <c r="J177" s="115"/>
      <c r="K177" s="115"/>
      <c r="L177" s="115"/>
      <c r="M177" s="115"/>
      <c r="N177" s="115"/>
      <c r="O177" s="115"/>
      <c r="P177" s="115"/>
      <c r="Q177" s="115"/>
      <c r="R177" s="115"/>
      <c r="S177" s="115"/>
      <c r="T177" s="115">
        <v>1420</v>
      </c>
      <c r="U177" s="123"/>
      <c r="V177" s="115"/>
      <c r="W177" s="115"/>
      <c r="X177" s="115"/>
      <c r="Y177" s="115"/>
      <c r="Z177" s="115"/>
      <c r="AA177" s="115">
        <f t="shared" si="78"/>
        <v>0</v>
      </c>
      <c r="AB177" s="118"/>
      <c r="AC177" s="115"/>
      <c r="AF177" s="124">
        <f t="shared" si="79"/>
        <v>0</v>
      </c>
      <c r="AG177" s="124"/>
      <c r="AI177" s="124">
        <f>E177-U177-V177</f>
        <v>1420</v>
      </c>
    </row>
    <row r="178" spans="1:35" s="8" customFormat="1" ht="27" customHeight="1">
      <c r="A178" s="81"/>
      <c r="B178" s="59" t="s">
        <v>393</v>
      </c>
      <c r="C178" s="83">
        <f>D178+E178</f>
        <v>70</v>
      </c>
      <c r="D178" s="83"/>
      <c r="E178" s="83">
        <f t="shared" si="77"/>
        <v>70</v>
      </c>
      <c r="F178" s="83"/>
      <c r="G178" s="83"/>
      <c r="H178" s="83"/>
      <c r="I178" s="83"/>
      <c r="J178" s="83"/>
      <c r="K178" s="83"/>
      <c r="L178" s="83"/>
      <c r="M178" s="83"/>
      <c r="N178" s="83"/>
      <c r="O178" s="83"/>
      <c r="P178" s="83"/>
      <c r="Q178" s="83"/>
      <c r="R178" s="83"/>
      <c r="S178" s="83"/>
      <c r="T178" s="83">
        <v>70</v>
      </c>
      <c r="U178" s="121"/>
      <c r="V178" s="83"/>
      <c r="W178" s="83"/>
      <c r="X178" s="83"/>
      <c r="Y178" s="83"/>
      <c r="Z178" s="83"/>
      <c r="AA178" s="83">
        <f t="shared" si="78"/>
        <v>0</v>
      </c>
      <c r="AB178" s="118"/>
      <c r="AC178" s="83"/>
      <c r="AF178" s="124">
        <f t="shared" si="79"/>
        <v>0</v>
      </c>
      <c r="AG178" s="124">
        <f>E178-AF178</f>
        <v>70</v>
      </c>
      <c r="AI178" s="124">
        <f>E178-U178-V178</f>
        <v>70</v>
      </c>
    </row>
    <row r="179" spans="1:35" ht="36" customHeight="1">
      <c r="A179" s="32" t="s">
        <v>278</v>
      </c>
      <c r="B179" s="82" t="s">
        <v>373</v>
      </c>
      <c r="C179" s="83">
        <f>D179+E179</f>
        <v>12</v>
      </c>
      <c r="D179" s="83"/>
      <c r="E179" s="83">
        <f>F179+G179+I179+J179+K179+L179+M179+N179+O179+R179+S179+T179</f>
        <v>12</v>
      </c>
      <c r="F179" s="83"/>
      <c r="G179" s="83"/>
      <c r="H179" s="83"/>
      <c r="I179" s="83"/>
      <c r="J179" s="83"/>
      <c r="K179" s="83"/>
      <c r="L179" s="83"/>
      <c r="M179" s="83"/>
      <c r="N179" s="83"/>
      <c r="O179" s="83"/>
      <c r="P179" s="83"/>
      <c r="Q179" s="83"/>
      <c r="R179" s="83"/>
      <c r="S179" s="83"/>
      <c r="T179" s="83">
        <v>12</v>
      </c>
      <c r="U179" s="121"/>
      <c r="V179" s="83"/>
      <c r="W179" s="83"/>
      <c r="X179" s="83"/>
      <c r="Y179" s="83"/>
      <c r="Z179" s="83"/>
      <c r="AA179" s="83">
        <f t="shared" si="78"/>
        <v>0</v>
      </c>
      <c r="AC179" s="135">
        <v>12</v>
      </c>
      <c r="AF179" s="124">
        <f t="shared" si="79"/>
        <v>12</v>
      </c>
      <c r="AG179" s="124">
        <f>E179-AF179</f>
        <v>0</v>
      </c>
      <c r="AI179" s="124"/>
    </row>
    <row r="180" spans="1:35" ht="36" customHeight="1">
      <c r="A180" s="32" t="s">
        <v>278</v>
      </c>
      <c r="B180" s="82" t="s">
        <v>460</v>
      </c>
      <c r="C180" s="83">
        <f t="shared" ref="C180:C219" si="85">D180+E180</f>
        <v>25000</v>
      </c>
      <c r="D180" s="83"/>
      <c r="E180" s="83">
        <f t="shared" ref="E180:E219" si="86">F180+G180+I180+J180+K180+L180+M180+N180+O180+R180+S180+T180</f>
        <v>25000</v>
      </c>
      <c r="F180" s="94"/>
      <c r="G180" s="94"/>
      <c r="H180" s="94"/>
      <c r="I180" s="94"/>
      <c r="J180" s="94"/>
      <c r="K180" s="94"/>
      <c r="L180" s="94"/>
      <c r="M180" s="94"/>
      <c r="N180" s="94"/>
      <c r="O180" s="83">
        <v>25000</v>
      </c>
      <c r="P180" s="94"/>
      <c r="Q180" s="94"/>
      <c r="R180" s="94"/>
      <c r="S180" s="94"/>
      <c r="T180" s="94"/>
      <c r="U180" s="121"/>
      <c r="V180" s="83"/>
      <c r="W180" s="83"/>
      <c r="X180" s="83"/>
      <c r="Y180" s="83"/>
      <c r="Z180" s="83"/>
      <c r="AC180" s="135"/>
      <c r="AF180" s="124"/>
      <c r="AG180" s="124"/>
      <c r="AI180" s="124"/>
    </row>
    <row r="181" spans="1:35" ht="36" customHeight="1">
      <c r="A181" s="32" t="s">
        <v>278</v>
      </c>
      <c r="B181" s="82" t="s">
        <v>461</v>
      </c>
      <c r="C181" s="83">
        <f t="shared" si="85"/>
        <v>24</v>
      </c>
      <c r="D181" s="83"/>
      <c r="E181" s="83">
        <f t="shared" si="86"/>
        <v>24</v>
      </c>
      <c r="F181" s="94"/>
      <c r="G181" s="94"/>
      <c r="H181" s="94"/>
      <c r="I181" s="94"/>
      <c r="J181" s="94"/>
      <c r="K181" s="94"/>
      <c r="L181" s="94"/>
      <c r="M181" s="94"/>
      <c r="N181" s="94"/>
      <c r="O181" s="94"/>
      <c r="P181" s="94"/>
      <c r="Q181" s="94"/>
      <c r="R181" s="94"/>
      <c r="S181" s="94"/>
      <c r="T181" s="83">
        <v>24</v>
      </c>
      <c r="U181" s="121"/>
      <c r="V181" s="83"/>
      <c r="W181" s="83"/>
      <c r="X181" s="83"/>
      <c r="Y181" s="83"/>
      <c r="Z181" s="83"/>
      <c r="AC181" s="135"/>
      <c r="AF181" s="124"/>
      <c r="AG181" s="124"/>
      <c r="AI181" s="124"/>
    </row>
    <row r="182" spans="1:35" ht="36" customHeight="1">
      <c r="A182" s="32" t="s">
        <v>278</v>
      </c>
      <c r="B182" s="82" t="s">
        <v>462</v>
      </c>
      <c r="C182" s="83">
        <f t="shared" si="85"/>
        <v>18</v>
      </c>
      <c r="D182" s="83"/>
      <c r="E182" s="83">
        <f t="shared" si="86"/>
        <v>18</v>
      </c>
      <c r="F182" s="94"/>
      <c r="G182" s="94"/>
      <c r="H182" s="94"/>
      <c r="I182" s="94"/>
      <c r="J182" s="94"/>
      <c r="K182" s="94"/>
      <c r="L182" s="94"/>
      <c r="M182" s="94"/>
      <c r="N182" s="94"/>
      <c r="O182" s="94"/>
      <c r="P182" s="94"/>
      <c r="Q182" s="94"/>
      <c r="R182" s="94"/>
      <c r="S182" s="94"/>
      <c r="T182" s="83">
        <v>18</v>
      </c>
      <c r="U182" s="121"/>
      <c r="V182" s="83"/>
      <c r="W182" s="83"/>
      <c r="X182" s="83"/>
      <c r="Y182" s="83"/>
      <c r="Z182" s="83"/>
      <c r="AC182" s="135"/>
      <c r="AF182" s="124"/>
      <c r="AG182" s="124"/>
      <c r="AI182" s="124"/>
    </row>
    <row r="183" spans="1:35" ht="36" customHeight="1">
      <c r="A183" s="32" t="s">
        <v>278</v>
      </c>
      <c r="B183" s="82" t="s">
        <v>463</v>
      </c>
      <c r="C183" s="83">
        <f t="shared" si="85"/>
        <v>18</v>
      </c>
      <c r="D183" s="83"/>
      <c r="E183" s="83">
        <f t="shared" si="86"/>
        <v>18</v>
      </c>
      <c r="F183" s="94"/>
      <c r="G183" s="94"/>
      <c r="H183" s="94"/>
      <c r="I183" s="94"/>
      <c r="J183" s="94"/>
      <c r="K183" s="94"/>
      <c r="L183" s="94"/>
      <c r="M183" s="94"/>
      <c r="N183" s="94"/>
      <c r="O183" s="94"/>
      <c r="P183" s="94"/>
      <c r="Q183" s="94"/>
      <c r="R183" s="94"/>
      <c r="S183" s="94"/>
      <c r="T183" s="83">
        <v>18</v>
      </c>
      <c r="U183" s="121"/>
      <c r="V183" s="83"/>
      <c r="W183" s="83"/>
      <c r="X183" s="83"/>
      <c r="Y183" s="83"/>
      <c r="Z183" s="83"/>
      <c r="AC183" s="135"/>
      <c r="AF183" s="124"/>
      <c r="AG183" s="124"/>
      <c r="AI183" s="124"/>
    </row>
    <row r="184" spans="1:35" ht="36" customHeight="1">
      <c r="A184" s="32" t="s">
        <v>278</v>
      </c>
      <c r="B184" s="82" t="s">
        <v>464</v>
      </c>
      <c r="C184" s="83">
        <f t="shared" si="85"/>
        <v>125</v>
      </c>
      <c r="D184" s="83"/>
      <c r="E184" s="83">
        <f t="shared" si="86"/>
        <v>125</v>
      </c>
      <c r="F184" s="94"/>
      <c r="G184" s="94"/>
      <c r="H184" s="94"/>
      <c r="I184" s="94"/>
      <c r="J184" s="94"/>
      <c r="K184" s="94"/>
      <c r="L184" s="94"/>
      <c r="M184" s="94"/>
      <c r="N184" s="94"/>
      <c r="O184" s="83">
        <v>125</v>
      </c>
      <c r="P184" s="94"/>
      <c r="Q184" s="94"/>
      <c r="R184" s="94"/>
      <c r="S184" s="94"/>
      <c r="T184" s="83"/>
      <c r="U184" s="121"/>
      <c r="V184" s="83"/>
      <c r="W184" s="83"/>
      <c r="X184" s="83"/>
      <c r="Y184" s="83"/>
      <c r="Z184" s="83"/>
      <c r="AC184" s="135"/>
      <c r="AF184" s="124"/>
      <c r="AG184" s="124"/>
      <c r="AI184" s="124"/>
    </row>
    <row r="185" spans="1:35" ht="36" customHeight="1">
      <c r="A185" s="32" t="s">
        <v>278</v>
      </c>
      <c r="B185" s="82" t="s">
        <v>465</v>
      </c>
      <c r="C185" s="83">
        <f t="shared" si="85"/>
        <v>114</v>
      </c>
      <c r="D185" s="83"/>
      <c r="E185" s="83">
        <f t="shared" si="86"/>
        <v>114</v>
      </c>
      <c r="F185" s="94"/>
      <c r="G185" s="94"/>
      <c r="H185" s="94"/>
      <c r="I185" s="94"/>
      <c r="J185" s="94"/>
      <c r="K185" s="94"/>
      <c r="L185" s="94"/>
      <c r="M185" s="94"/>
      <c r="N185" s="94"/>
      <c r="O185" s="94"/>
      <c r="P185" s="94"/>
      <c r="Q185" s="94"/>
      <c r="R185" s="94"/>
      <c r="S185" s="94"/>
      <c r="T185" s="83">
        <v>114</v>
      </c>
      <c r="U185" s="121"/>
      <c r="V185" s="83"/>
      <c r="W185" s="83"/>
      <c r="X185" s="83"/>
      <c r="Y185" s="83"/>
      <c r="Z185" s="83"/>
      <c r="AC185" s="135"/>
      <c r="AF185" s="124"/>
      <c r="AG185" s="124"/>
      <c r="AI185" s="124"/>
    </row>
    <row r="186" spans="1:35" ht="36" customHeight="1">
      <c r="A186" s="32" t="s">
        <v>278</v>
      </c>
      <c r="B186" s="82" t="s">
        <v>466</v>
      </c>
      <c r="C186" s="83">
        <f t="shared" si="85"/>
        <v>44</v>
      </c>
      <c r="D186" s="83"/>
      <c r="E186" s="83">
        <f t="shared" si="86"/>
        <v>44</v>
      </c>
      <c r="F186" s="94"/>
      <c r="G186" s="94"/>
      <c r="H186" s="94"/>
      <c r="I186" s="94"/>
      <c r="J186" s="94"/>
      <c r="K186" s="94"/>
      <c r="L186" s="94"/>
      <c r="M186" s="94"/>
      <c r="N186" s="94"/>
      <c r="O186" s="94"/>
      <c r="P186" s="94"/>
      <c r="Q186" s="94"/>
      <c r="R186" s="94"/>
      <c r="S186" s="94"/>
      <c r="T186" s="83">
        <v>44</v>
      </c>
      <c r="U186" s="121"/>
      <c r="V186" s="83"/>
      <c r="W186" s="83"/>
      <c r="X186" s="83"/>
      <c r="Y186" s="83"/>
      <c r="Z186" s="83"/>
      <c r="AC186" s="135"/>
      <c r="AF186" s="124"/>
      <c r="AG186" s="124"/>
      <c r="AI186" s="124"/>
    </row>
    <row r="187" spans="1:35" ht="36" customHeight="1">
      <c r="A187" s="32" t="s">
        <v>278</v>
      </c>
      <c r="B187" s="82" t="s">
        <v>467</v>
      </c>
      <c r="C187" s="83">
        <f t="shared" si="85"/>
        <v>64</v>
      </c>
      <c r="D187" s="83"/>
      <c r="E187" s="83">
        <f t="shared" si="86"/>
        <v>64</v>
      </c>
      <c r="F187" s="94"/>
      <c r="G187" s="94"/>
      <c r="H187" s="94"/>
      <c r="I187" s="94"/>
      <c r="J187" s="94"/>
      <c r="K187" s="94"/>
      <c r="L187" s="94"/>
      <c r="M187" s="94"/>
      <c r="N187" s="94"/>
      <c r="O187" s="94"/>
      <c r="P187" s="94"/>
      <c r="Q187" s="94"/>
      <c r="R187" s="94"/>
      <c r="S187" s="94"/>
      <c r="T187" s="83">
        <v>64</v>
      </c>
      <c r="U187" s="121"/>
      <c r="V187" s="83"/>
      <c r="W187" s="83"/>
      <c r="X187" s="83"/>
      <c r="Y187" s="83"/>
      <c r="Z187" s="83"/>
      <c r="AC187" s="135"/>
      <c r="AF187" s="124"/>
      <c r="AG187" s="124"/>
      <c r="AI187" s="124"/>
    </row>
    <row r="188" spans="1:35" ht="36" customHeight="1">
      <c r="A188" s="32" t="s">
        <v>278</v>
      </c>
      <c r="B188" s="82" t="s">
        <v>468</v>
      </c>
      <c r="C188" s="83">
        <f t="shared" si="85"/>
        <v>9</v>
      </c>
      <c r="D188" s="83"/>
      <c r="E188" s="83">
        <f t="shared" si="86"/>
        <v>9</v>
      </c>
      <c r="F188" s="94"/>
      <c r="G188" s="94"/>
      <c r="H188" s="94"/>
      <c r="I188" s="94"/>
      <c r="J188" s="94"/>
      <c r="K188" s="94"/>
      <c r="L188" s="94"/>
      <c r="M188" s="94"/>
      <c r="N188" s="94"/>
      <c r="O188" s="94"/>
      <c r="P188" s="94"/>
      <c r="Q188" s="94"/>
      <c r="R188" s="94"/>
      <c r="S188" s="94"/>
      <c r="T188" s="83">
        <v>9</v>
      </c>
      <c r="U188" s="121"/>
      <c r="V188" s="83"/>
      <c r="W188" s="83"/>
      <c r="X188" s="83"/>
      <c r="Y188" s="83"/>
      <c r="Z188" s="83"/>
      <c r="AC188" s="135"/>
      <c r="AF188" s="124"/>
      <c r="AG188" s="124"/>
      <c r="AI188" s="124"/>
    </row>
    <row r="189" spans="1:35" ht="36" customHeight="1">
      <c r="A189" s="32" t="s">
        <v>278</v>
      </c>
      <c r="B189" s="82" t="s">
        <v>469</v>
      </c>
      <c r="C189" s="83">
        <f t="shared" si="85"/>
        <v>39</v>
      </c>
      <c r="D189" s="83"/>
      <c r="E189" s="83">
        <f t="shared" si="86"/>
        <v>39</v>
      </c>
      <c r="F189" s="94"/>
      <c r="G189" s="94"/>
      <c r="H189" s="94"/>
      <c r="I189" s="94"/>
      <c r="J189" s="94"/>
      <c r="K189" s="94"/>
      <c r="L189" s="94"/>
      <c r="M189" s="94"/>
      <c r="N189" s="94"/>
      <c r="O189" s="94"/>
      <c r="P189" s="94"/>
      <c r="Q189" s="94"/>
      <c r="R189" s="94"/>
      <c r="S189" s="94"/>
      <c r="T189" s="83">
        <v>39</v>
      </c>
      <c r="U189" s="121"/>
      <c r="V189" s="83"/>
      <c r="W189" s="83"/>
      <c r="X189" s="83"/>
      <c r="Y189" s="83"/>
      <c r="Z189" s="83"/>
      <c r="AC189" s="135"/>
      <c r="AF189" s="124"/>
      <c r="AG189" s="124"/>
      <c r="AI189" s="124"/>
    </row>
    <row r="190" spans="1:35" ht="36" customHeight="1">
      <c r="A190" s="32" t="s">
        <v>278</v>
      </c>
      <c r="B190" s="82" t="s">
        <v>470</v>
      </c>
      <c r="C190" s="83">
        <f t="shared" si="85"/>
        <v>90</v>
      </c>
      <c r="D190" s="83"/>
      <c r="E190" s="83">
        <f t="shared" si="86"/>
        <v>90</v>
      </c>
      <c r="F190" s="94"/>
      <c r="G190" s="94"/>
      <c r="H190" s="94"/>
      <c r="I190" s="94"/>
      <c r="J190" s="94"/>
      <c r="K190" s="94"/>
      <c r="L190" s="94"/>
      <c r="M190" s="94"/>
      <c r="N190" s="94"/>
      <c r="O190" s="94"/>
      <c r="P190" s="94"/>
      <c r="Q190" s="94"/>
      <c r="R190" s="94"/>
      <c r="S190" s="94"/>
      <c r="T190" s="83">
        <v>90</v>
      </c>
      <c r="U190" s="121"/>
      <c r="V190" s="83"/>
      <c r="W190" s="83"/>
      <c r="X190" s="83"/>
      <c r="Y190" s="83"/>
      <c r="Z190" s="83"/>
      <c r="AC190" s="135"/>
      <c r="AF190" s="124"/>
      <c r="AG190" s="124"/>
      <c r="AI190" s="124"/>
    </row>
    <row r="191" spans="1:35" ht="36" customHeight="1">
      <c r="A191" s="32" t="s">
        <v>278</v>
      </c>
      <c r="B191" s="82" t="s">
        <v>471</v>
      </c>
      <c r="C191" s="83">
        <f t="shared" si="85"/>
        <v>13</v>
      </c>
      <c r="D191" s="83"/>
      <c r="E191" s="83">
        <f t="shared" si="86"/>
        <v>13</v>
      </c>
      <c r="F191" s="94"/>
      <c r="G191" s="94"/>
      <c r="H191" s="94"/>
      <c r="I191" s="94"/>
      <c r="J191" s="94"/>
      <c r="K191" s="94"/>
      <c r="L191" s="94"/>
      <c r="M191" s="94"/>
      <c r="N191" s="94"/>
      <c r="O191" s="94"/>
      <c r="P191" s="94"/>
      <c r="Q191" s="94"/>
      <c r="R191" s="94"/>
      <c r="S191" s="94"/>
      <c r="T191" s="83">
        <v>13</v>
      </c>
      <c r="U191" s="121"/>
      <c r="V191" s="83"/>
      <c r="W191" s="83"/>
      <c r="X191" s="83"/>
      <c r="Y191" s="83"/>
      <c r="Z191" s="83"/>
      <c r="AC191" s="135"/>
      <c r="AF191" s="124"/>
      <c r="AG191" s="124"/>
      <c r="AI191" s="124"/>
    </row>
    <row r="192" spans="1:35" ht="36" customHeight="1">
      <c r="A192" s="32" t="s">
        <v>278</v>
      </c>
      <c r="B192" s="82" t="s">
        <v>472</v>
      </c>
      <c r="C192" s="83">
        <f t="shared" si="85"/>
        <v>47</v>
      </c>
      <c r="D192" s="83"/>
      <c r="E192" s="83">
        <f t="shared" si="86"/>
        <v>47</v>
      </c>
      <c r="F192" s="94"/>
      <c r="G192" s="94"/>
      <c r="H192" s="94"/>
      <c r="I192" s="94"/>
      <c r="J192" s="94"/>
      <c r="K192" s="94"/>
      <c r="L192" s="94"/>
      <c r="M192" s="94"/>
      <c r="N192" s="94"/>
      <c r="O192" s="94"/>
      <c r="P192" s="94"/>
      <c r="Q192" s="94"/>
      <c r="R192" s="94"/>
      <c r="S192" s="94"/>
      <c r="T192" s="83">
        <v>47</v>
      </c>
      <c r="U192" s="121"/>
      <c r="V192" s="83"/>
      <c r="W192" s="83"/>
      <c r="X192" s="83"/>
      <c r="Y192" s="83"/>
      <c r="Z192" s="83"/>
      <c r="AC192" s="135"/>
      <c r="AF192" s="124"/>
      <c r="AG192" s="124"/>
      <c r="AI192" s="124"/>
    </row>
    <row r="193" spans="1:35" ht="36" customHeight="1">
      <c r="A193" s="32" t="s">
        <v>278</v>
      </c>
      <c r="B193" s="82" t="s">
        <v>473</v>
      </c>
      <c r="C193" s="83">
        <f t="shared" si="85"/>
        <v>78</v>
      </c>
      <c r="D193" s="83"/>
      <c r="E193" s="83">
        <f t="shared" si="86"/>
        <v>78</v>
      </c>
      <c r="F193" s="94"/>
      <c r="G193" s="94"/>
      <c r="H193" s="94"/>
      <c r="I193" s="94"/>
      <c r="J193" s="94"/>
      <c r="K193" s="94"/>
      <c r="L193" s="94"/>
      <c r="M193" s="94"/>
      <c r="N193" s="94"/>
      <c r="O193" s="94"/>
      <c r="P193" s="94"/>
      <c r="Q193" s="94"/>
      <c r="R193" s="94"/>
      <c r="S193" s="94"/>
      <c r="T193" s="83">
        <v>78</v>
      </c>
      <c r="U193" s="121"/>
      <c r="V193" s="83"/>
      <c r="W193" s="83"/>
      <c r="X193" s="83"/>
      <c r="Y193" s="83"/>
      <c r="Z193" s="83"/>
      <c r="AC193" s="135"/>
      <c r="AF193" s="124"/>
      <c r="AG193" s="124"/>
      <c r="AI193" s="124"/>
    </row>
    <row r="194" spans="1:35" ht="36" customHeight="1">
      <c r="A194" s="32" t="s">
        <v>278</v>
      </c>
      <c r="B194" s="82" t="s">
        <v>474</v>
      </c>
      <c r="C194" s="83">
        <f t="shared" si="85"/>
        <v>430</v>
      </c>
      <c r="D194" s="83"/>
      <c r="E194" s="83">
        <f t="shared" si="86"/>
        <v>430</v>
      </c>
      <c r="F194" s="94"/>
      <c r="G194" s="94"/>
      <c r="H194" s="94"/>
      <c r="I194" s="94"/>
      <c r="J194" s="94"/>
      <c r="K194" s="94"/>
      <c r="L194" s="94"/>
      <c r="M194" s="94"/>
      <c r="N194" s="94"/>
      <c r="O194" s="94"/>
      <c r="P194" s="94"/>
      <c r="Q194" s="94"/>
      <c r="R194" s="94"/>
      <c r="S194" s="94"/>
      <c r="T194" s="83">
        <v>430</v>
      </c>
      <c r="U194" s="121"/>
      <c r="V194" s="83"/>
      <c r="W194" s="83"/>
      <c r="X194" s="83"/>
      <c r="Y194" s="83"/>
      <c r="Z194" s="83"/>
      <c r="AC194" s="135"/>
      <c r="AF194" s="124"/>
      <c r="AG194" s="124"/>
      <c r="AI194" s="124"/>
    </row>
    <row r="195" spans="1:35" ht="36" customHeight="1">
      <c r="A195" s="32" t="s">
        <v>278</v>
      </c>
      <c r="B195" s="82" t="s">
        <v>475</v>
      </c>
      <c r="C195" s="83">
        <f t="shared" si="85"/>
        <v>28</v>
      </c>
      <c r="D195" s="83"/>
      <c r="E195" s="83">
        <f t="shared" si="86"/>
        <v>28</v>
      </c>
      <c r="F195" s="94"/>
      <c r="G195" s="94"/>
      <c r="H195" s="94"/>
      <c r="I195" s="94"/>
      <c r="J195" s="94"/>
      <c r="K195" s="94"/>
      <c r="L195" s="94"/>
      <c r="M195" s="94"/>
      <c r="N195" s="94"/>
      <c r="O195" s="94"/>
      <c r="P195" s="94"/>
      <c r="Q195" s="94"/>
      <c r="R195" s="94"/>
      <c r="S195" s="94"/>
      <c r="T195" s="83">
        <v>28</v>
      </c>
      <c r="U195" s="121"/>
      <c r="V195" s="83"/>
      <c r="W195" s="83"/>
      <c r="X195" s="83"/>
      <c r="Y195" s="83"/>
      <c r="Z195" s="83"/>
      <c r="AC195" s="135"/>
      <c r="AF195" s="124"/>
      <c r="AG195" s="124"/>
      <c r="AI195" s="124"/>
    </row>
    <row r="196" spans="1:35" ht="36" customHeight="1">
      <c r="A196" s="32" t="s">
        <v>278</v>
      </c>
      <c r="B196" s="82" t="s">
        <v>476</v>
      </c>
      <c r="C196" s="83">
        <f t="shared" si="85"/>
        <v>40</v>
      </c>
      <c r="D196" s="83"/>
      <c r="E196" s="83">
        <f t="shared" si="86"/>
        <v>40</v>
      </c>
      <c r="F196" s="94"/>
      <c r="G196" s="94"/>
      <c r="H196" s="94"/>
      <c r="I196" s="94"/>
      <c r="J196" s="94"/>
      <c r="K196" s="94"/>
      <c r="L196" s="94"/>
      <c r="M196" s="94"/>
      <c r="N196" s="94"/>
      <c r="O196" s="94"/>
      <c r="P196" s="94"/>
      <c r="Q196" s="94"/>
      <c r="R196" s="94"/>
      <c r="S196" s="94"/>
      <c r="T196" s="83">
        <v>40</v>
      </c>
      <c r="U196" s="121"/>
      <c r="V196" s="83"/>
      <c r="W196" s="83"/>
      <c r="X196" s="83"/>
      <c r="Y196" s="83"/>
      <c r="Z196" s="83"/>
      <c r="AC196" s="135"/>
      <c r="AF196" s="124"/>
      <c r="AG196" s="124"/>
      <c r="AI196" s="124"/>
    </row>
    <row r="197" spans="1:35" ht="36" customHeight="1">
      <c r="A197" s="32" t="s">
        <v>278</v>
      </c>
      <c r="B197" s="82" t="s">
        <v>477</v>
      </c>
      <c r="C197" s="83">
        <f t="shared" si="85"/>
        <v>45</v>
      </c>
      <c r="D197" s="83"/>
      <c r="E197" s="83">
        <f t="shared" si="86"/>
        <v>45</v>
      </c>
      <c r="F197" s="94"/>
      <c r="G197" s="94"/>
      <c r="H197" s="94"/>
      <c r="I197" s="94"/>
      <c r="J197" s="94"/>
      <c r="K197" s="94"/>
      <c r="L197" s="94"/>
      <c r="M197" s="94"/>
      <c r="N197" s="94"/>
      <c r="O197" s="94"/>
      <c r="P197" s="94"/>
      <c r="Q197" s="94"/>
      <c r="R197" s="94"/>
      <c r="S197" s="94"/>
      <c r="T197" s="83">
        <v>45</v>
      </c>
      <c r="U197" s="121"/>
      <c r="V197" s="83"/>
      <c r="W197" s="83"/>
      <c r="X197" s="83"/>
      <c r="Y197" s="83"/>
      <c r="Z197" s="83"/>
      <c r="AC197" s="135"/>
      <c r="AF197" s="124"/>
      <c r="AG197" s="124"/>
      <c r="AI197" s="124"/>
    </row>
    <row r="198" spans="1:35" ht="36" customHeight="1">
      <c r="A198" s="32" t="s">
        <v>278</v>
      </c>
      <c r="B198" s="82" t="s">
        <v>478</v>
      </c>
      <c r="C198" s="83">
        <f t="shared" si="85"/>
        <v>27</v>
      </c>
      <c r="D198" s="83"/>
      <c r="E198" s="83">
        <f t="shared" si="86"/>
        <v>27</v>
      </c>
      <c r="F198" s="94"/>
      <c r="G198" s="94"/>
      <c r="H198" s="94"/>
      <c r="I198" s="94"/>
      <c r="J198" s="94"/>
      <c r="K198" s="94"/>
      <c r="L198" s="94"/>
      <c r="M198" s="94"/>
      <c r="N198" s="94"/>
      <c r="O198" s="94"/>
      <c r="P198" s="94"/>
      <c r="Q198" s="94"/>
      <c r="R198" s="94"/>
      <c r="S198" s="94"/>
      <c r="T198" s="83">
        <v>27</v>
      </c>
      <c r="U198" s="121"/>
      <c r="V198" s="83"/>
      <c r="W198" s="83"/>
      <c r="X198" s="83"/>
      <c r="Y198" s="83"/>
      <c r="Z198" s="83"/>
      <c r="AC198" s="135"/>
      <c r="AF198" s="124"/>
      <c r="AG198" s="124"/>
      <c r="AI198" s="124"/>
    </row>
    <row r="199" spans="1:35" ht="36" customHeight="1">
      <c r="A199" s="32" t="s">
        <v>278</v>
      </c>
      <c r="B199" s="82" t="s">
        <v>479</v>
      </c>
      <c r="C199" s="83">
        <f t="shared" si="85"/>
        <v>27</v>
      </c>
      <c r="D199" s="83"/>
      <c r="E199" s="83">
        <f t="shared" si="86"/>
        <v>27</v>
      </c>
      <c r="F199" s="94"/>
      <c r="G199" s="94"/>
      <c r="H199" s="94"/>
      <c r="I199" s="94"/>
      <c r="J199" s="94"/>
      <c r="K199" s="94"/>
      <c r="L199" s="94"/>
      <c r="M199" s="94"/>
      <c r="N199" s="94"/>
      <c r="O199" s="94"/>
      <c r="P199" s="94"/>
      <c r="Q199" s="94"/>
      <c r="R199" s="94"/>
      <c r="S199" s="94"/>
      <c r="T199" s="83">
        <v>27</v>
      </c>
      <c r="U199" s="121"/>
      <c r="V199" s="83"/>
      <c r="W199" s="83"/>
      <c r="X199" s="83"/>
      <c r="Y199" s="83"/>
      <c r="Z199" s="83"/>
      <c r="AC199" s="135"/>
      <c r="AF199" s="124"/>
      <c r="AG199" s="124"/>
      <c r="AI199" s="124"/>
    </row>
    <row r="200" spans="1:35" ht="36" customHeight="1">
      <c r="A200" s="32" t="s">
        <v>278</v>
      </c>
      <c r="B200" s="82" t="s">
        <v>480</v>
      </c>
      <c r="C200" s="83">
        <f t="shared" si="85"/>
        <v>9</v>
      </c>
      <c r="D200" s="83"/>
      <c r="E200" s="83">
        <f t="shared" si="86"/>
        <v>9</v>
      </c>
      <c r="F200" s="94"/>
      <c r="G200" s="94"/>
      <c r="H200" s="94"/>
      <c r="I200" s="94"/>
      <c r="J200" s="94"/>
      <c r="K200" s="94"/>
      <c r="L200" s="94"/>
      <c r="M200" s="94"/>
      <c r="N200" s="94"/>
      <c r="O200" s="94"/>
      <c r="P200" s="94"/>
      <c r="Q200" s="94"/>
      <c r="R200" s="94"/>
      <c r="S200" s="94"/>
      <c r="T200" s="83">
        <v>9</v>
      </c>
      <c r="U200" s="121"/>
      <c r="V200" s="83"/>
      <c r="W200" s="83"/>
      <c r="X200" s="83"/>
      <c r="Y200" s="83"/>
      <c r="Z200" s="83"/>
      <c r="AC200" s="135"/>
      <c r="AF200" s="124"/>
      <c r="AG200" s="124"/>
      <c r="AI200" s="124"/>
    </row>
    <row r="201" spans="1:35" ht="36" customHeight="1">
      <c r="A201" s="32" t="s">
        <v>278</v>
      </c>
      <c r="B201" s="82" t="s">
        <v>481</v>
      </c>
      <c r="C201" s="83">
        <f t="shared" si="85"/>
        <v>40</v>
      </c>
      <c r="D201" s="83"/>
      <c r="E201" s="83">
        <f t="shared" si="86"/>
        <v>40</v>
      </c>
      <c r="F201" s="94"/>
      <c r="G201" s="94"/>
      <c r="H201" s="94"/>
      <c r="I201" s="94"/>
      <c r="J201" s="94"/>
      <c r="K201" s="94"/>
      <c r="L201" s="94"/>
      <c r="M201" s="94"/>
      <c r="N201" s="94"/>
      <c r="O201" s="94"/>
      <c r="P201" s="94"/>
      <c r="Q201" s="94"/>
      <c r="R201" s="94"/>
      <c r="S201" s="94"/>
      <c r="T201" s="83">
        <v>40</v>
      </c>
      <c r="U201" s="121"/>
      <c r="V201" s="83"/>
      <c r="W201" s="83"/>
      <c r="X201" s="83"/>
      <c r="Y201" s="83"/>
      <c r="Z201" s="83"/>
      <c r="AC201" s="135"/>
      <c r="AF201" s="124"/>
      <c r="AG201" s="124"/>
      <c r="AI201" s="124"/>
    </row>
    <row r="202" spans="1:35" ht="36" customHeight="1">
      <c r="A202" s="32" t="s">
        <v>278</v>
      </c>
      <c r="B202" s="82" t="s">
        <v>482</v>
      </c>
      <c r="C202" s="83">
        <f t="shared" si="85"/>
        <v>20</v>
      </c>
      <c r="D202" s="83"/>
      <c r="E202" s="83">
        <f t="shared" si="86"/>
        <v>20</v>
      </c>
      <c r="F202" s="94"/>
      <c r="G202" s="94"/>
      <c r="H202" s="94"/>
      <c r="I202" s="94"/>
      <c r="J202" s="94"/>
      <c r="K202" s="94"/>
      <c r="L202" s="94"/>
      <c r="M202" s="94"/>
      <c r="N202" s="94"/>
      <c r="O202" s="94"/>
      <c r="P202" s="94"/>
      <c r="Q202" s="94"/>
      <c r="R202" s="94"/>
      <c r="S202" s="94"/>
      <c r="T202" s="83">
        <v>20</v>
      </c>
      <c r="U202" s="121"/>
      <c r="V202" s="83"/>
      <c r="W202" s="83"/>
      <c r="X202" s="83"/>
      <c r="Y202" s="83"/>
      <c r="Z202" s="83"/>
      <c r="AC202" s="135"/>
      <c r="AF202" s="124"/>
      <c r="AG202" s="124"/>
      <c r="AI202" s="124"/>
    </row>
    <row r="203" spans="1:35" ht="36" customHeight="1">
      <c r="A203" s="32" t="s">
        <v>278</v>
      </c>
      <c r="B203" s="82" t="s">
        <v>483</v>
      </c>
      <c r="C203" s="83">
        <f t="shared" si="85"/>
        <v>54</v>
      </c>
      <c r="D203" s="83"/>
      <c r="E203" s="83">
        <f t="shared" si="86"/>
        <v>54</v>
      </c>
      <c r="F203" s="94"/>
      <c r="G203" s="94"/>
      <c r="H203" s="94"/>
      <c r="I203" s="94"/>
      <c r="J203" s="94"/>
      <c r="K203" s="94"/>
      <c r="L203" s="94"/>
      <c r="M203" s="94"/>
      <c r="N203" s="94"/>
      <c r="O203" s="94"/>
      <c r="P203" s="94"/>
      <c r="Q203" s="94"/>
      <c r="R203" s="94"/>
      <c r="S203" s="94"/>
      <c r="T203" s="83">
        <v>54</v>
      </c>
      <c r="U203" s="121"/>
      <c r="V203" s="83"/>
      <c r="W203" s="83"/>
      <c r="X203" s="83"/>
      <c r="Y203" s="83"/>
      <c r="Z203" s="83"/>
      <c r="AC203" s="135"/>
      <c r="AF203" s="124"/>
      <c r="AG203" s="124"/>
      <c r="AI203" s="124"/>
    </row>
    <row r="204" spans="1:35" ht="36" customHeight="1">
      <c r="A204" s="32" t="s">
        <v>278</v>
      </c>
      <c r="B204" s="82" t="s">
        <v>484</v>
      </c>
      <c r="C204" s="83">
        <f t="shared" si="85"/>
        <v>10</v>
      </c>
      <c r="D204" s="83"/>
      <c r="E204" s="83">
        <f t="shared" si="86"/>
        <v>10</v>
      </c>
      <c r="F204" s="94"/>
      <c r="G204" s="94"/>
      <c r="H204" s="94"/>
      <c r="I204" s="94"/>
      <c r="J204" s="94"/>
      <c r="K204" s="94"/>
      <c r="L204" s="94"/>
      <c r="M204" s="94"/>
      <c r="N204" s="94"/>
      <c r="O204" s="94"/>
      <c r="P204" s="94"/>
      <c r="Q204" s="94"/>
      <c r="R204" s="94"/>
      <c r="S204" s="94"/>
      <c r="T204" s="83">
        <v>10</v>
      </c>
      <c r="U204" s="121"/>
      <c r="V204" s="83"/>
      <c r="W204" s="83"/>
      <c r="X204" s="83"/>
      <c r="Y204" s="83"/>
      <c r="Z204" s="83"/>
      <c r="AC204" s="135"/>
      <c r="AF204" s="124"/>
      <c r="AG204" s="124"/>
      <c r="AI204" s="124"/>
    </row>
    <row r="205" spans="1:35" ht="36" customHeight="1">
      <c r="A205" s="32" t="s">
        <v>278</v>
      </c>
      <c r="B205" s="82" t="s">
        <v>485</v>
      </c>
      <c r="C205" s="83">
        <f t="shared" si="85"/>
        <v>30</v>
      </c>
      <c r="D205" s="83"/>
      <c r="E205" s="83">
        <f t="shared" si="86"/>
        <v>30</v>
      </c>
      <c r="F205" s="94"/>
      <c r="G205" s="94"/>
      <c r="H205" s="94"/>
      <c r="I205" s="94"/>
      <c r="J205" s="94"/>
      <c r="K205" s="94"/>
      <c r="L205" s="94"/>
      <c r="M205" s="94"/>
      <c r="N205" s="94"/>
      <c r="O205" s="94"/>
      <c r="P205" s="94"/>
      <c r="Q205" s="94"/>
      <c r="R205" s="94"/>
      <c r="S205" s="94"/>
      <c r="T205" s="83">
        <v>30</v>
      </c>
      <c r="U205" s="121"/>
      <c r="V205" s="83"/>
      <c r="W205" s="83"/>
      <c r="X205" s="83"/>
      <c r="Y205" s="83"/>
      <c r="Z205" s="83"/>
      <c r="AC205" s="135"/>
      <c r="AF205" s="124"/>
      <c r="AG205" s="124"/>
      <c r="AI205" s="124"/>
    </row>
    <row r="206" spans="1:35" ht="36" customHeight="1">
      <c r="A206" s="32" t="s">
        <v>278</v>
      </c>
      <c r="B206" s="82" t="s">
        <v>486</v>
      </c>
      <c r="C206" s="83">
        <f t="shared" si="85"/>
        <v>30</v>
      </c>
      <c r="D206" s="83"/>
      <c r="E206" s="83">
        <f t="shared" si="86"/>
        <v>30</v>
      </c>
      <c r="F206" s="94"/>
      <c r="G206" s="94"/>
      <c r="H206" s="94"/>
      <c r="I206" s="94"/>
      <c r="J206" s="94"/>
      <c r="K206" s="94"/>
      <c r="L206" s="94"/>
      <c r="M206" s="94"/>
      <c r="N206" s="94"/>
      <c r="O206" s="94"/>
      <c r="P206" s="94"/>
      <c r="Q206" s="94"/>
      <c r="R206" s="94"/>
      <c r="S206" s="94"/>
      <c r="T206" s="83">
        <v>30</v>
      </c>
      <c r="U206" s="121"/>
      <c r="V206" s="83"/>
      <c r="W206" s="83"/>
      <c r="X206" s="83"/>
      <c r="Y206" s="83"/>
      <c r="Z206" s="83"/>
      <c r="AC206" s="135"/>
      <c r="AF206" s="124"/>
      <c r="AG206" s="124"/>
      <c r="AI206" s="124"/>
    </row>
    <row r="207" spans="1:35" ht="36" customHeight="1">
      <c r="A207" s="32" t="s">
        <v>278</v>
      </c>
      <c r="B207" s="82" t="s">
        <v>487</v>
      </c>
      <c r="C207" s="83">
        <f t="shared" si="85"/>
        <v>50</v>
      </c>
      <c r="D207" s="83"/>
      <c r="E207" s="83">
        <f t="shared" si="86"/>
        <v>50</v>
      </c>
      <c r="F207" s="94"/>
      <c r="G207" s="94"/>
      <c r="H207" s="94"/>
      <c r="I207" s="94"/>
      <c r="J207" s="94"/>
      <c r="K207" s="94"/>
      <c r="L207" s="94"/>
      <c r="M207" s="94"/>
      <c r="N207" s="94"/>
      <c r="O207" s="94"/>
      <c r="P207" s="94"/>
      <c r="Q207" s="94"/>
      <c r="R207" s="94"/>
      <c r="S207" s="94"/>
      <c r="T207" s="83">
        <v>50</v>
      </c>
      <c r="U207" s="121"/>
      <c r="V207" s="83"/>
      <c r="W207" s="83"/>
      <c r="X207" s="83"/>
      <c r="Y207" s="83"/>
      <c r="Z207" s="83"/>
      <c r="AC207" s="135"/>
      <c r="AF207" s="124"/>
      <c r="AG207" s="124"/>
      <c r="AI207" s="124"/>
    </row>
    <row r="208" spans="1:35" ht="36" customHeight="1">
      <c r="A208" s="32" t="s">
        <v>278</v>
      </c>
      <c r="B208" s="82" t="s">
        <v>488</v>
      </c>
      <c r="C208" s="83">
        <f t="shared" si="85"/>
        <v>20</v>
      </c>
      <c r="D208" s="83"/>
      <c r="E208" s="83">
        <f t="shared" si="86"/>
        <v>20</v>
      </c>
      <c r="F208" s="94"/>
      <c r="G208" s="94"/>
      <c r="H208" s="94"/>
      <c r="I208" s="94"/>
      <c r="J208" s="94"/>
      <c r="K208" s="94"/>
      <c r="L208" s="94"/>
      <c r="M208" s="94"/>
      <c r="N208" s="94"/>
      <c r="O208" s="94"/>
      <c r="P208" s="94"/>
      <c r="Q208" s="94"/>
      <c r="R208" s="94"/>
      <c r="S208" s="94"/>
      <c r="T208" s="83">
        <v>20</v>
      </c>
      <c r="U208" s="121"/>
      <c r="V208" s="83"/>
      <c r="W208" s="83"/>
      <c r="X208" s="83"/>
      <c r="Y208" s="83"/>
      <c r="Z208" s="83"/>
      <c r="AC208" s="135"/>
      <c r="AF208" s="124"/>
      <c r="AG208" s="124"/>
      <c r="AI208" s="124"/>
    </row>
    <row r="209" spans="1:35" ht="36" customHeight="1">
      <c r="A209" s="32" t="s">
        <v>278</v>
      </c>
      <c r="B209" s="82" t="s">
        <v>489</v>
      </c>
      <c r="C209" s="83">
        <f t="shared" si="85"/>
        <v>13</v>
      </c>
      <c r="D209" s="83"/>
      <c r="E209" s="83">
        <f t="shared" si="86"/>
        <v>13</v>
      </c>
      <c r="F209" s="94"/>
      <c r="G209" s="94"/>
      <c r="H209" s="94"/>
      <c r="I209" s="94"/>
      <c r="J209" s="94"/>
      <c r="K209" s="94"/>
      <c r="L209" s="94"/>
      <c r="M209" s="94"/>
      <c r="N209" s="94"/>
      <c r="O209" s="94"/>
      <c r="P209" s="94"/>
      <c r="Q209" s="94"/>
      <c r="R209" s="94"/>
      <c r="S209" s="94"/>
      <c r="T209" s="83">
        <v>13</v>
      </c>
      <c r="U209" s="121"/>
      <c r="V209" s="83"/>
      <c r="W209" s="83"/>
      <c r="X209" s="83"/>
      <c r="Y209" s="83"/>
      <c r="Z209" s="83"/>
      <c r="AC209" s="135"/>
      <c r="AF209" s="124"/>
      <c r="AG209" s="124"/>
      <c r="AI209" s="124"/>
    </row>
    <row r="210" spans="1:35" ht="36" customHeight="1">
      <c r="A210" s="32" t="s">
        <v>278</v>
      </c>
      <c r="B210" s="82" t="s">
        <v>490</v>
      </c>
      <c r="C210" s="83">
        <f t="shared" si="85"/>
        <v>12</v>
      </c>
      <c r="D210" s="83"/>
      <c r="E210" s="83">
        <f t="shared" si="86"/>
        <v>12</v>
      </c>
      <c r="F210" s="94"/>
      <c r="G210" s="94"/>
      <c r="H210" s="94"/>
      <c r="I210" s="94"/>
      <c r="J210" s="94"/>
      <c r="K210" s="94"/>
      <c r="L210" s="94"/>
      <c r="M210" s="94"/>
      <c r="N210" s="94"/>
      <c r="O210" s="94"/>
      <c r="P210" s="94"/>
      <c r="Q210" s="94"/>
      <c r="R210" s="94"/>
      <c r="S210" s="94"/>
      <c r="T210" s="83">
        <v>12</v>
      </c>
      <c r="U210" s="121"/>
      <c r="V210" s="83"/>
      <c r="W210" s="83"/>
      <c r="X210" s="83"/>
      <c r="Y210" s="83"/>
      <c r="Z210" s="83"/>
      <c r="AC210" s="135"/>
      <c r="AF210" s="124"/>
      <c r="AG210" s="124"/>
      <c r="AI210" s="124"/>
    </row>
    <row r="211" spans="1:35" ht="36" customHeight="1">
      <c r="A211" s="32" t="s">
        <v>278</v>
      </c>
      <c r="B211" s="82" t="s">
        <v>491</v>
      </c>
      <c r="C211" s="83">
        <f t="shared" si="85"/>
        <v>13</v>
      </c>
      <c r="D211" s="83"/>
      <c r="E211" s="83">
        <f t="shared" si="86"/>
        <v>13</v>
      </c>
      <c r="F211" s="94"/>
      <c r="G211" s="94"/>
      <c r="H211" s="94"/>
      <c r="I211" s="94"/>
      <c r="J211" s="94"/>
      <c r="K211" s="94"/>
      <c r="L211" s="94"/>
      <c r="M211" s="94"/>
      <c r="N211" s="94"/>
      <c r="O211" s="94"/>
      <c r="P211" s="94"/>
      <c r="Q211" s="94"/>
      <c r="R211" s="94"/>
      <c r="S211" s="94"/>
      <c r="T211" s="83">
        <v>13</v>
      </c>
      <c r="U211" s="121"/>
      <c r="V211" s="83"/>
      <c r="W211" s="83"/>
      <c r="X211" s="83"/>
      <c r="Y211" s="83"/>
      <c r="Z211" s="83"/>
      <c r="AC211" s="135"/>
      <c r="AF211" s="124"/>
      <c r="AG211" s="124"/>
      <c r="AI211" s="124"/>
    </row>
    <row r="212" spans="1:35" ht="36" customHeight="1">
      <c r="A212" s="32" t="s">
        <v>278</v>
      </c>
      <c r="B212" s="82" t="s">
        <v>492</v>
      </c>
      <c r="C212" s="83">
        <f t="shared" si="85"/>
        <v>36</v>
      </c>
      <c r="D212" s="83"/>
      <c r="E212" s="83">
        <f t="shared" si="86"/>
        <v>36</v>
      </c>
      <c r="F212" s="94"/>
      <c r="G212" s="94"/>
      <c r="H212" s="94"/>
      <c r="I212" s="94"/>
      <c r="J212" s="94"/>
      <c r="K212" s="94"/>
      <c r="L212" s="94"/>
      <c r="M212" s="94"/>
      <c r="N212" s="94"/>
      <c r="O212" s="94"/>
      <c r="P212" s="94"/>
      <c r="Q212" s="94"/>
      <c r="R212" s="94"/>
      <c r="S212" s="94"/>
      <c r="T212" s="83">
        <v>36</v>
      </c>
      <c r="U212" s="121"/>
      <c r="V212" s="83"/>
      <c r="W212" s="83"/>
      <c r="X212" s="83"/>
      <c r="Y212" s="83"/>
      <c r="Z212" s="83"/>
      <c r="AC212" s="135"/>
      <c r="AF212" s="124"/>
      <c r="AG212" s="124"/>
      <c r="AI212" s="124"/>
    </row>
    <row r="213" spans="1:35" ht="36" customHeight="1">
      <c r="A213" s="32" t="s">
        <v>278</v>
      </c>
      <c r="B213" s="82" t="s">
        <v>493</v>
      </c>
      <c r="C213" s="83">
        <f t="shared" si="85"/>
        <v>22</v>
      </c>
      <c r="D213" s="83"/>
      <c r="E213" s="83">
        <f t="shared" si="86"/>
        <v>22</v>
      </c>
      <c r="F213" s="94"/>
      <c r="G213" s="94"/>
      <c r="H213" s="94"/>
      <c r="I213" s="94"/>
      <c r="J213" s="94"/>
      <c r="K213" s="94"/>
      <c r="L213" s="94"/>
      <c r="M213" s="94"/>
      <c r="N213" s="94"/>
      <c r="O213" s="94"/>
      <c r="P213" s="94"/>
      <c r="Q213" s="94"/>
      <c r="R213" s="94"/>
      <c r="S213" s="94"/>
      <c r="T213" s="83">
        <v>22</v>
      </c>
      <c r="U213" s="121"/>
      <c r="V213" s="83"/>
      <c r="W213" s="83"/>
      <c r="X213" s="83"/>
      <c r="Y213" s="83"/>
      <c r="Z213" s="83"/>
      <c r="AC213" s="135"/>
      <c r="AF213" s="124"/>
      <c r="AG213" s="124"/>
      <c r="AI213" s="124"/>
    </row>
    <row r="214" spans="1:35" ht="36" customHeight="1">
      <c r="A214" s="32" t="s">
        <v>278</v>
      </c>
      <c r="B214" s="82" t="s">
        <v>494</v>
      </c>
      <c r="C214" s="83">
        <f t="shared" si="85"/>
        <v>31</v>
      </c>
      <c r="D214" s="83"/>
      <c r="E214" s="83">
        <f t="shared" si="86"/>
        <v>31</v>
      </c>
      <c r="F214" s="94"/>
      <c r="G214" s="94"/>
      <c r="H214" s="94"/>
      <c r="I214" s="94"/>
      <c r="J214" s="94"/>
      <c r="K214" s="94"/>
      <c r="L214" s="94"/>
      <c r="M214" s="94"/>
      <c r="N214" s="94"/>
      <c r="O214" s="94"/>
      <c r="P214" s="94"/>
      <c r="Q214" s="94"/>
      <c r="R214" s="94"/>
      <c r="S214" s="94"/>
      <c r="T214" s="83">
        <v>31</v>
      </c>
      <c r="U214" s="121"/>
      <c r="V214" s="83"/>
      <c r="W214" s="83"/>
      <c r="X214" s="83"/>
      <c r="Y214" s="83"/>
      <c r="Z214" s="83"/>
      <c r="AC214" s="135"/>
      <c r="AF214" s="124"/>
      <c r="AG214" s="124"/>
      <c r="AI214" s="124"/>
    </row>
    <row r="215" spans="1:35" ht="36" customHeight="1">
      <c r="A215" s="32" t="s">
        <v>278</v>
      </c>
      <c r="B215" s="82" t="s">
        <v>495</v>
      </c>
      <c r="C215" s="83">
        <f t="shared" si="85"/>
        <v>63</v>
      </c>
      <c r="D215" s="83"/>
      <c r="E215" s="83">
        <f t="shared" si="86"/>
        <v>63</v>
      </c>
      <c r="F215" s="94"/>
      <c r="G215" s="94"/>
      <c r="H215" s="94"/>
      <c r="I215" s="94"/>
      <c r="J215" s="94"/>
      <c r="K215" s="94"/>
      <c r="L215" s="94"/>
      <c r="M215" s="94"/>
      <c r="N215" s="94"/>
      <c r="O215" s="94"/>
      <c r="P215" s="94"/>
      <c r="Q215" s="94"/>
      <c r="R215" s="94"/>
      <c r="S215" s="94"/>
      <c r="T215" s="83">
        <v>63</v>
      </c>
      <c r="U215" s="121"/>
      <c r="V215" s="83"/>
      <c r="W215" s="83"/>
      <c r="X215" s="83"/>
      <c r="Y215" s="83"/>
      <c r="Z215" s="83"/>
      <c r="AC215" s="135"/>
      <c r="AF215" s="124"/>
      <c r="AG215" s="124"/>
      <c r="AI215" s="124"/>
    </row>
    <row r="216" spans="1:35" ht="36" customHeight="1">
      <c r="A216" s="32" t="s">
        <v>278</v>
      </c>
      <c r="B216" s="82" t="s">
        <v>496</v>
      </c>
      <c r="C216" s="83">
        <f t="shared" si="85"/>
        <v>33</v>
      </c>
      <c r="D216" s="83"/>
      <c r="E216" s="83">
        <f t="shared" si="86"/>
        <v>33</v>
      </c>
      <c r="F216" s="94"/>
      <c r="G216" s="94"/>
      <c r="H216" s="94"/>
      <c r="I216" s="94"/>
      <c r="J216" s="94"/>
      <c r="K216" s="94"/>
      <c r="L216" s="94"/>
      <c r="M216" s="94"/>
      <c r="N216" s="94"/>
      <c r="O216" s="94"/>
      <c r="P216" s="94"/>
      <c r="Q216" s="94"/>
      <c r="R216" s="94"/>
      <c r="S216" s="94"/>
      <c r="T216" s="83">
        <v>33</v>
      </c>
      <c r="U216" s="121"/>
      <c r="V216" s="83"/>
      <c r="W216" s="83"/>
      <c r="X216" s="83"/>
      <c r="Y216" s="83"/>
      <c r="Z216" s="83"/>
      <c r="AC216" s="135"/>
      <c r="AF216" s="124"/>
      <c r="AG216" s="124"/>
      <c r="AI216" s="124"/>
    </row>
    <row r="217" spans="1:35" ht="36" customHeight="1">
      <c r="A217" s="32" t="s">
        <v>278</v>
      </c>
      <c r="B217" s="82" t="s">
        <v>497</v>
      </c>
      <c r="C217" s="83">
        <f t="shared" si="85"/>
        <v>10</v>
      </c>
      <c r="D217" s="83"/>
      <c r="E217" s="83">
        <f t="shared" si="86"/>
        <v>10</v>
      </c>
      <c r="F217" s="94"/>
      <c r="G217" s="94"/>
      <c r="H217" s="94"/>
      <c r="I217" s="94"/>
      <c r="J217" s="94"/>
      <c r="K217" s="94"/>
      <c r="L217" s="94"/>
      <c r="M217" s="94"/>
      <c r="N217" s="94"/>
      <c r="O217" s="94"/>
      <c r="P217" s="94"/>
      <c r="Q217" s="94"/>
      <c r="R217" s="94"/>
      <c r="S217" s="94"/>
      <c r="T217" s="83">
        <v>10</v>
      </c>
      <c r="U217" s="121"/>
      <c r="V217" s="83"/>
      <c r="W217" s="83"/>
      <c r="X217" s="83"/>
      <c r="Y217" s="83"/>
      <c r="Z217" s="83"/>
      <c r="AC217" s="135"/>
      <c r="AF217" s="124"/>
      <c r="AG217" s="124"/>
      <c r="AI217" s="124"/>
    </row>
    <row r="218" spans="1:35" ht="36" customHeight="1">
      <c r="A218" s="32" t="s">
        <v>278</v>
      </c>
      <c r="B218" s="82" t="s">
        <v>498</v>
      </c>
      <c r="C218" s="83">
        <f t="shared" si="85"/>
        <v>15</v>
      </c>
      <c r="D218" s="83"/>
      <c r="E218" s="83">
        <f t="shared" si="86"/>
        <v>15</v>
      </c>
      <c r="F218" s="94"/>
      <c r="G218" s="94"/>
      <c r="H218" s="94"/>
      <c r="I218" s="94"/>
      <c r="J218" s="94"/>
      <c r="K218" s="94"/>
      <c r="L218" s="94"/>
      <c r="M218" s="94"/>
      <c r="N218" s="94"/>
      <c r="O218" s="94"/>
      <c r="P218" s="94"/>
      <c r="Q218" s="94"/>
      <c r="R218" s="94"/>
      <c r="S218" s="94"/>
      <c r="T218" s="83">
        <v>15</v>
      </c>
      <c r="U218" s="121"/>
      <c r="V218" s="83"/>
      <c r="W218" s="83"/>
      <c r="X218" s="83"/>
      <c r="Y218" s="83"/>
      <c r="Z218" s="83"/>
      <c r="AC218" s="135"/>
      <c r="AF218" s="124"/>
      <c r="AG218" s="124"/>
      <c r="AI218" s="124"/>
    </row>
    <row r="219" spans="1:35" ht="36" customHeight="1">
      <c r="A219" s="32" t="s">
        <v>278</v>
      </c>
      <c r="B219" s="82" t="s">
        <v>499</v>
      </c>
      <c r="C219" s="83">
        <f t="shared" si="85"/>
        <v>62</v>
      </c>
      <c r="D219" s="83"/>
      <c r="E219" s="83">
        <f t="shared" si="86"/>
        <v>62</v>
      </c>
      <c r="F219" s="94"/>
      <c r="G219" s="94"/>
      <c r="H219" s="94"/>
      <c r="I219" s="94"/>
      <c r="J219" s="94"/>
      <c r="K219" s="94"/>
      <c r="L219" s="94"/>
      <c r="M219" s="94"/>
      <c r="N219" s="94"/>
      <c r="O219" s="94"/>
      <c r="P219" s="94"/>
      <c r="Q219" s="94"/>
      <c r="R219" s="94"/>
      <c r="S219" s="94"/>
      <c r="T219" s="83">
        <v>62</v>
      </c>
      <c r="U219" s="121"/>
      <c r="V219" s="83"/>
      <c r="W219" s="83"/>
      <c r="X219" s="83"/>
      <c r="Y219" s="83"/>
      <c r="Z219" s="83"/>
      <c r="AC219" s="135"/>
      <c r="AF219" s="124"/>
      <c r="AG219" s="124"/>
      <c r="AI219" s="124"/>
    </row>
    <row r="220" spans="1:35" ht="63">
      <c r="A220" s="32">
        <v>10</v>
      </c>
      <c r="B220" s="35" t="s">
        <v>426</v>
      </c>
      <c r="C220" s="83">
        <f>C221+C222+C223</f>
        <v>78968</v>
      </c>
      <c r="D220" s="83">
        <f t="shared" ref="D220:V220" si="87">D221+D222+D223</f>
        <v>0</v>
      </c>
      <c r="E220" s="83">
        <f t="shared" si="87"/>
        <v>78968</v>
      </c>
      <c r="F220" s="83">
        <f t="shared" si="87"/>
        <v>0</v>
      </c>
      <c r="G220" s="83">
        <f t="shared" si="87"/>
        <v>0</v>
      </c>
      <c r="H220" s="83">
        <f t="shared" si="87"/>
        <v>0</v>
      </c>
      <c r="I220" s="83">
        <f t="shared" si="87"/>
        <v>0</v>
      </c>
      <c r="J220" s="83">
        <f t="shared" si="87"/>
        <v>0</v>
      </c>
      <c r="K220" s="83">
        <f t="shared" si="87"/>
        <v>0</v>
      </c>
      <c r="L220" s="83">
        <f t="shared" si="87"/>
        <v>0</v>
      </c>
      <c r="M220" s="83">
        <f t="shared" si="87"/>
        <v>0</v>
      </c>
      <c r="N220" s="83">
        <f t="shared" si="87"/>
        <v>0</v>
      </c>
      <c r="O220" s="83">
        <f t="shared" si="87"/>
        <v>78968</v>
      </c>
      <c r="P220" s="83">
        <f t="shared" si="87"/>
        <v>0</v>
      </c>
      <c r="Q220" s="83">
        <f t="shared" si="87"/>
        <v>78968</v>
      </c>
      <c r="R220" s="83">
        <f t="shared" si="87"/>
        <v>0</v>
      </c>
      <c r="S220" s="83">
        <f t="shared" si="87"/>
        <v>0</v>
      </c>
      <c r="T220" s="83">
        <f t="shared" si="87"/>
        <v>0</v>
      </c>
      <c r="U220" s="83">
        <f t="shared" si="87"/>
        <v>0</v>
      </c>
      <c r="V220" s="83">
        <f t="shared" si="87"/>
        <v>0</v>
      </c>
      <c r="W220" s="83">
        <f>W221+W222</f>
        <v>0</v>
      </c>
      <c r="X220" s="83">
        <f>X221+X222</f>
        <v>0</v>
      </c>
      <c r="Y220" s="83">
        <f>Y221+Y222</f>
        <v>0</v>
      </c>
      <c r="Z220" s="83">
        <f>Z221+Z222</f>
        <v>0</v>
      </c>
      <c r="AA220" s="83">
        <f>AA221+AA222</f>
        <v>0</v>
      </c>
      <c r="AC220" s="83"/>
      <c r="AF220" s="95"/>
      <c r="AG220" s="95"/>
      <c r="AI220" s="95"/>
    </row>
    <row r="221" spans="1:35" s="8" customFormat="1" ht="31.5">
      <c r="A221" s="81"/>
      <c r="B221" s="59" t="s">
        <v>427</v>
      </c>
      <c r="C221" s="83">
        <f>D221+E221</f>
        <v>72638</v>
      </c>
      <c r="D221" s="83"/>
      <c r="E221" s="83">
        <f t="shared" ref="E221:E227" si="88">F221+G221+H221+I221+J221+K221+L221+M221+N221+O221+R221+S221+T221</f>
        <v>72638</v>
      </c>
      <c r="F221" s="83"/>
      <c r="G221" s="83"/>
      <c r="H221" s="83"/>
      <c r="I221" s="83"/>
      <c r="J221" s="83"/>
      <c r="K221" s="83"/>
      <c r="L221" s="83"/>
      <c r="M221" s="83"/>
      <c r="N221" s="83"/>
      <c r="O221" s="83">
        <v>72638</v>
      </c>
      <c r="P221" s="83"/>
      <c r="Q221" s="83">
        <v>72638</v>
      </c>
      <c r="R221" s="83"/>
      <c r="S221" s="83"/>
      <c r="T221" s="83"/>
      <c r="U221" s="121"/>
      <c r="V221" s="83"/>
      <c r="W221" s="83"/>
      <c r="X221" s="83"/>
      <c r="Y221" s="83"/>
      <c r="Z221" s="83"/>
      <c r="AA221" s="83"/>
      <c r="AB221" s="118"/>
      <c r="AC221" s="83"/>
      <c r="AF221" s="124"/>
      <c r="AG221" s="124"/>
      <c r="AI221" s="124"/>
    </row>
    <row r="222" spans="1:35" s="8" customFormat="1" ht="47.25">
      <c r="A222" s="81"/>
      <c r="B222" s="59" t="s">
        <v>428</v>
      </c>
      <c r="C222" s="83">
        <f>D222+E222</f>
        <v>5230</v>
      </c>
      <c r="D222" s="83"/>
      <c r="E222" s="83">
        <f t="shared" si="88"/>
        <v>5230</v>
      </c>
      <c r="F222" s="83"/>
      <c r="G222" s="83"/>
      <c r="H222" s="83"/>
      <c r="I222" s="83"/>
      <c r="J222" s="83"/>
      <c r="K222" s="83"/>
      <c r="L222" s="83"/>
      <c r="M222" s="83"/>
      <c r="N222" s="83"/>
      <c r="O222" s="83">
        <v>5230</v>
      </c>
      <c r="P222" s="83"/>
      <c r="Q222" s="83">
        <v>5230</v>
      </c>
      <c r="R222" s="83"/>
      <c r="S222" s="83"/>
      <c r="T222" s="83"/>
      <c r="U222" s="121"/>
      <c r="V222" s="83"/>
      <c r="W222" s="83"/>
      <c r="X222" s="83"/>
      <c r="Y222" s="83"/>
      <c r="Z222" s="83"/>
      <c r="AA222" s="83"/>
      <c r="AB222" s="118"/>
      <c r="AC222" s="83"/>
      <c r="AF222" s="124"/>
      <c r="AG222" s="124"/>
      <c r="AI222" s="124"/>
    </row>
    <row r="223" spans="1:35" s="130" customFormat="1" ht="47.25">
      <c r="A223" s="127"/>
      <c r="B223" s="128" t="s">
        <v>500</v>
      </c>
      <c r="C223" s="126">
        <f>D223+E223</f>
        <v>1100</v>
      </c>
      <c r="D223" s="126"/>
      <c r="E223" s="126">
        <f t="shared" si="88"/>
        <v>1100</v>
      </c>
      <c r="F223" s="126"/>
      <c r="G223" s="126"/>
      <c r="H223" s="126"/>
      <c r="I223" s="126"/>
      <c r="J223" s="126"/>
      <c r="K223" s="126"/>
      <c r="L223" s="126"/>
      <c r="M223" s="126"/>
      <c r="N223" s="126"/>
      <c r="O223" s="126">
        <v>1100</v>
      </c>
      <c r="P223" s="126"/>
      <c r="Q223" s="126">
        <v>1100</v>
      </c>
      <c r="R223" s="126"/>
      <c r="S223" s="126"/>
      <c r="T223" s="126"/>
      <c r="U223" s="126"/>
      <c r="V223" s="126"/>
      <c r="W223" s="126"/>
      <c r="X223" s="126"/>
      <c r="Y223" s="126"/>
      <c r="Z223" s="126"/>
      <c r="AA223" s="126"/>
      <c r="AB223" s="129"/>
      <c r="AC223" s="126"/>
      <c r="AF223" s="131"/>
      <c r="AG223" s="131"/>
      <c r="AI223" s="131"/>
    </row>
    <row r="224" spans="1:35" ht="40.5" customHeight="1">
      <c r="A224" s="32">
        <v>11</v>
      </c>
      <c r="B224" s="35" t="s">
        <v>452</v>
      </c>
      <c r="C224" s="83">
        <f>D224+E224</f>
        <v>85000</v>
      </c>
      <c r="D224" s="83"/>
      <c r="E224" s="83">
        <f t="shared" si="88"/>
        <v>85000</v>
      </c>
      <c r="F224" s="83"/>
      <c r="G224" s="83"/>
      <c r="H224" s="83"/>
      <c r="I224" s="83"/>
      <c r="J224" s="83"/>
      <c r="K224" s="83"/>
      <c r="L224" s="83"/>
      <c r="M224" s="83"/>
      <c r="N224" s="83"/>
      <c r="O224" s="83"/>
      <c r="P224" s="83"/>
      <c r="Q224" s="83"/>
      <c r="R224" s="83"/>
      <c r="S224" s="83"/>
      <c r="T224" s="83">
        <v>85000</v>
      </c>
      <c r="U224" s="121"/>
      <c r="V224" s="83"/>
      <c r="W224" s="83"/>
      <c r="X224" s="83"/>
      <c r="Y224" s="83"/>
      <c r="Z224" s="83"/>
      <c r="AC224" s="83"/>
      <c r="AF224" s="95"/>
      <c r="AG224" s="95"/>
      <c r="AI224" s="95"/>
    </row>
    <row r="225" spans="1:35" s="7" customFormat="1" ht="21.75" customHeight="1">
      <c r="A225" s="78" t="s">
        <v>274</v>
      </c>
      <c r="B225" s="79" t="s">
        <v>453</v>
      </c>
      <c r="C225" s="94">
        <f>C226+C227</f>
        <v>830036</v>
      </c>
      <c r="D225" s="94">
        <f>D226+D227</f>
        <v>0</v>
      </c>
      <c r="E225" s="94">
        <f t="shared" si="88"/>
        <v>830036</v>
      </c>
      <c r="F225" s="94">
        <f t="shared" ref="F225:T225" si="89">F226+F227</f>
        <v>0</v>
      </c>
      <c r="G225" s="94">
        <f t="shared" si="89"/>
        <v>0</v>
      </c>
      <c r="H225" s="94">
        <f t="shared" si="89"/>
        <v>0</v>
      </c>
      <c r="I225" s="94">
        <f t="shared" si="89"/>
        <v>0</v>
      </c>
      <c r="J225" s="94">
        <f t="shared" si="89"/>
        <v>830036</v>
      </c>
      <c r="K225" s="94">
        <f t="shared" si="89"/>
        <v>0</v>
      </c>
      <c r="L225" s="94">
        <f t="shared" si="89"/>
        <v>0</v>
      </c>
      <c r="M225" s="94">
        <f t="shared" si="89"/>
        <v>0</v>
      </c>
      <c r="N225" s="94">
        <f t="shared" si="89"/>
        <v>0</v>
      </c>
      <c r="O225" s="94">
        <f t="shared" si="89"/>
        <v>0</v>
      </c>
      <c r="P225" s="94">
        <f t="shared" si="89"/>
        <v>0</v>
      </c>
      <c r="Q225" s="94">
        <f t="shared" si="89"/>
        <v>0</v>
      </c>
      <c r="R225" s="94">
        <f t="shared" si="89"/>
        <v>0</v>
      </c>
      <c r="S225" s="94">
        <f t="shared" si="89"/>
        <v>0</v>
      </c>
      <c r="T225" s="94">
        <f t="shared" si="89"/>
        <v>0</v>
      </c>
      <c r="U225" s="119"/>
      <c r="V225" s="94"/>
      <c r="W225" s="94"/>
      <c r="X225" s="94"/>
      <c r="Y225" s="94"/>
      <c r="Z225" s="94"/>
      <c r="AA225" s="94">
        <f>W225+X225+Y225+Z225</f>
        <v>0</v>
      </c>
      <c r="AB225" s="133"/>
      <c r="AC225" s="94"/>
      <c r="AF225" s="134">
        <f>AC225+AD225-AE225</f>
        <v>0</v>
      </c>
      <c r="AG225" s="134"/>
      <c r="AI225" s="134"/>
    </row>
    <row r="226" spans="1:35" s="8" customFormat="1" ht="24" customHeight="1">
      <c r="A226" s="81"/>
      <c r="B226" s="59" t="s">
        <v>392</v>
      </c>
      <c r="C226" s="115">
        <f>D226+E226</f>
        <v>700000</v>
      </c>
      <c r="D226" s="115"/>
      <c r="E226" s="115">
        <f t="shared" si="88"/>
        <v>700000</v>
      </c>
      <c r="F226" s="115"/>
      <c r="G226" s="115"/>
      <c r="H226" s="115"/>
      <c r="I226" s="115"/>
      <c r="J226" s="115">
        <v>700000</v>
      </c>
      <c r="K226" s="115"/>
      <c r="L226" s="115"/>
      <c r="M226" s="115"/>
      <c r="N226" s="115"/>
      <c r="O226" s="115"/>
      <c r="P226" s="115"/>
      <c r="Q226" s="115"/>
      <c r="R226" s="115"/>
      <c r="S226" s="115"/>
      <c r="T226" s="115"/>
      <c r="U226" s="123"/>
      <c r="V226" s="115"/>
      <c r="W226" s="115"/>
      <c r="X226" s="115"/>
      <c r="Y226" s="115"/>
      <c r="Z226" s="115"/>
      <c r="AA226" s="115">
        <f>W226+X226+Y226+Z226</f>
        <v>0</v>
      </c>
      <c r="AB226" s="118"/>
      <c r="AC226" s="115"/>
      <c r="AF226" s="124">
        <f>AC226+AD226-AE226</f>
        <v>0</v>
      </c>
      <c r="AG226" s="124"/>
      <c r="AI226" s="124">
        <f>E226-U226-V226</f>
        <v>700000</v>
      </c>
    </row>
    <row r="227" spans="1:35" s="8" customFormat="1" ht="27" customHeight="1">
      <c r="A227" s="81"/>
      <c r="B227" s="59" t="s">
        <v>393</v>
      </c>
      <c r="C227" s="83">
        <f>D227+E227</f>
        <v>130036</v>
      </c>
      <c r="D227" s="83"/>
      <c r="E227" s="83">
        <f t="shared" si="88"/>
        <v>130036</v>
      </c>
      <c r="F227" s="83"/>
      <c r="G227" s="83"/>
      <c r="H227" s="83"/>
      <c r="I227" s="83"/>
      <c r="J227" s="83">
        <v>130036</v>
      </c>
      <c r="K227" s="83"/>
      <c r="L227" s="83"/>
      <c r="M227" s="83"/>
      <c r="N227" s="83"/>
      <c r="O227" s="83"/>
      <c r="P227" s="83"/>
      <c r="Q227" s="83"/>
      <c r="R227" s="83"/>
      <c r="S227" s="83"/>
      <c r="T227" s="83"/>
      <c r="U227" s="121"/>
      <c r="V227" s="83"/>
      <c r="W227" s="83"/>
      <c r="X227" s="83"/>
      <c r="Y227" s="83"/>
      <c r="Z227" s="83"/>
      <c r="AA227" s="83">
        <f>W227+X227+Y227+Z227</f>
        <v>0</v>
      </c>
      <c r="AB227" s="118"/>
      <c r="AC227" s="83"/>
      <c r="AF227" s="124">
        <f>AC227+AD227-AE227</f>
        <v>0</v>
      </c>
      <c r="AG227" s="124">
        <f>E227-AF227</f>
        <v>130036</v>
      </c>
      <c r="AI227" s="124">
        <f>E227-U227-V227</f>
        <v>130036</v>
      </c>
    </row>
    <row r="228" spans="1:35" s="7" customFormat="1" ht="19.5" hidden="1" customHeight="1">
      <c r="A228" s="78" t="s">
        <v>274</v>
      </c>
      <c r="B228" s="80" t="s">
        <v>372</v>
      </c>
      <c r="C228" s="94">
        <f>C229</f>
        <v>0</v>
      </c>
      <c r="D228" s="94">
        <f t="shared" ref="D228:V228" si="90">D229</f>
        <v>0</v>
      </c>
      <c r="E228" s="94">
        <f t="shared" si="90"/>
        <v>0</v>
      </c>
      <c r="F228" s="94">
        <f t="shared" si="90"/>
        <v>0</v>
      </c>
      <c r="G228" s="94">
        <f t="shared" si="90"/>
        <v>0</v>
      </c>
      <c r="H228" s="94">
        <f t="shared" si="90"/>
        <v>0</v>
      </c>
      <c r="I228" s="94">
        <f t="shared" si="90"/>
        <v>0</v>
      </c>
      <c r="J228" s="94">
        <f t="shared" si="90"/>
        <v>0</v>
      </c>
      <c r="K228" s="94">
        <f t="shared" si="90"/>
        <v>0</v>
      </c>
      <c r="L228" s="94">
        <f t="shared" si="90"/>
        <v>0</v>
      </c>
      <c r="M228" s="94">
        <f t="shared" si="90"/>
        <v>0</v>
      </c>
      <c r="N228" s="94">
        <f t="shared" si="90"/>
        <v>0</v>
      </c>
      <c r="O228" s="94">
        <f t="shared" si="90"/>
        <v>0</v>
      </c>
      <c r="P228" s="94">
        <f t="shared" si="90"/>
        <v>0</v>
      </c>
      <c r="Q228" s="94">
        <f t="shared" si="90"/>
        <v>0</v>
      </c>
      <c r="R228" s="94">
        <f t="shared" si="90"/>
        <v>0</v>
      </c>
      <c r="S228" s="94">
        <f t="shared" si="90"/>
        <v>0</v>
      </c>
      <c r="T228" s="94">
        <f t="shared" si="90"/>
        <v>0</v>
      </c>
      <c r="U228" s="119">
        <f t="shared" si="90"/>
        <v>0</v>
      </c>
      <c r="V228" s="94">
        <f t="shared" si="90"/>
        <v>0</v>
      </c>
      <c r="W228" s="94"/>
      <c r="X228" s="94"/>
      <c r="Y228" s="94"/>
      <c r="Z228" s="94"/>
      <c r="AA228" s="83">
        <f>W228+X228+Y228+Z228</f>
        <v>0</v>
      </c>
      <c r="AB228" s="133"/>
      <c r="AC228" s="94"/>
      <c r="AF228" s="124">
        <f>AC228+AD228-AE228</f>
        <v>0</v>
      </c>
      <c r="AG228" s="124"/>
      <c r="AI228" s="124"/>
    </row>
    <row r="229" spans="1:35" ht="36" hidden="1" customHeight="1">
      <c r="A229" s="32"/>
      <c r="B229" s="82"/>
      <c r="C229" s="83"/>
      <c r="D229" s="83"/>
      <c r="E229" s="83"/>
      <c r="F229" s="83"/>
      <c r="G229" s="83"/>
      <c r="H229" s="83"/>
      <c r="I229" s="83"/>
      <c r="J229" s="83"/>
      <c r="K229" s="83"/>
      <c r="L229" s="83"/>
      <c r="M229" s="83"/>
      <c r="N229" s="83"/>
      <c r="O229" s="83"/>
      <c r="P229" s="83"/>
      <c r="Q229" s="83"/>
      <c r="R229" s="83"/>
      <c r="S229" s="83"/>
      <c r="T229" s="83"/>
      <c r="U229" s="121"/>
      <c r="V229" s="83"/>
      <c r="W229" s="83"/>
      <c r="X229" s="83"/>
      <c r="Y229" s="83"/>
      <c r="Z229" s="83"/>
      <c r="AC229" s="135"/>
      <c r="AF229" s="124"/>
      <c r="AG229" s="124"/>
      <c r="AI229" s="124"/>
    </row>
    <row r="230" spans="1:35" hidden="1">
      <c r="A230" s="5" t="s">
        <v>274</v>
      </c>
      <c r="AA230" s="113"/>
    </row>
    <row r="231" spans="1:35">
      <c r="AA231" s="113"/>
    </row>
    <row r="232" spans="1:35">
      <c r="AA232" s="113"/>
    </row>
    <row r="233" spans="1:35">
      <c r="AA233" s="113"/>
    </row>
    <row r="234" spans="1:35">
      <c r="AA234" s="113"/>
    </row>
    <row r="235" spans="1:35">
      <c r="AA235" s="113"/>
    </row>
    <row r="236" spans="1:35">
      <c r="AA236" s="113"/>
    </row>
    <row r="237" spans="1:35">
      <c r="AA237" s="113"/>
    </row>
    <row r="238" spans="1:35">
      <c r="U238" s="5"/>
      <c r="AA238" s="113"/>
      <c r="AB238" s="5"/>
    </row>
    <row r="239" spans="1:35">
      <c r="U239" s="5"/>
      <c r="AA239" s="113"/>
      <c r="AB239" s="5"/>
    </row>
    <row r="240" spans="1:35">
      <c r="U240" s="5"/>
      <c r="AA240" s="113"/>
      <c r="AB240" s="5"/>
    </row>
    <row r="241" spans="21:28">
      <c r="U241" s="5"/>
      <c r="AA241" s="113"/>
      <c r="AB241" s="5"/>
    </row>
    <row r="242" spans="21:28">
      <c r="U242" s="5"/>
      <c r="AA242" s="114"/>
      <c r="AB242" s="5"/>
    </row>
    <row r="243" spans="21:28">
      <c r="U243" s="5"/>
      <c r="AA243" s="113"/>
      <c r="AB243" s="5"/>
    </row>
    <row r="244" spans="21:28">
      <c r="U244" s="5"/>
      <c r="AA244" s="466"/>
      <c r="AB244" s="5"/>
    </row>
    <row r="245" spans="21:28">
      <c r="U245" s="5"/>
      <c r="AA245" s="466"/>
      <c r="AB245" s="5"/>
    </row>
    <row r="246" spans="21:28">
      <c r="U246" s="5"/>
      <c r="AA246" s="102"/>
      <c r="AB246" s="5"/>
    </row>
    <row r="247" spans="21:28">
      <c r="U247" s="5"/>
      <c r="AA247" s="114"/>
      <c r="AB247" s="5"/>
    </row>
    <row r="248" spans="21:28">
      <c r="U248" s="5"/>
      <c r="AA248" s="113"/>
      <c r="AB248" s="5"/>
    </row>
    <row r="249" spans="21:28">
      <c r="U249" s="5"/>
      <c r="AA249" s="113"/>
      <c r="AB249" s="5"/>
    </row>
    <row r="250" spans="21:28">
      <c r="U250" s="5"/>
      <c r="AA250" s="114"/>
      <c r="AB250" s="5"/>
    </row>
    <row r="251" spans="21:28">
      <c r="U251" s="5"/>
      <c r="AA251" s="113"/>
      <c r="AB251" s="5"/>
    </row>
    <row r="252" spans="21:28">
      <c r="U252" s="5"/>
      <c r="AA252" s="113"/>
      <c r="AB252" s="5"/>
    </row>
    <row r="253" spans="21:28">
      <c r="U253" s="5"/>
      <c r="AA253" s="113"/>
      <c r="AB253" s="5"/>
    </row>
    <row r="254" spans="21:28">
      <c r="U254" s="5"/>
      <c r="AA254" s="113"/>
      <c r="AB254" s="5"/>
    </row>
    <row r="255" spans="21:28">
      <c r="U255" s="5"/>
      <c r="AA255" s="113"/>
      <c r="AB255" s="5"/>
    </row>
    <row r="256" spans="21:28">
      <c r="U256" s="5"/>
      <c r="AA256" s="113"/>
      <c r="AB256" s="5"/>
    </row>
    <row r="257" spans="21:28">
      <c r="U257" s="5"/>
      <c r="AA257" s="113"/>
      <c r="AB257" s="5"/>
    </row>
    <row r="258" spans="21:28">
      <c r="U258" s="5"/>
      <c r="AA258" s="113"/>
      <c r="AB258" s="5"/>
    </row>
    <row r="259" spans="21:28">
      <c r="U259" s="5"/>
      <c r="AA259" s="113"/>
      <c r="AB259" s="5"/>
    </row>
    <row r="260" spans="21:28">
      <c r="U260" s="5"/>
      <c r="AA260" s="113"/>
      <c r="AB260" s="5"/>
    </row>
    <row r="261" spans="21:28">
      <c r="U261" s="5"/>
      <c r="AA261" s="113"/>
      <c r="AB261" s="5"/>
    </row>
    <row r="262" spans="21:28">
      <c r="U262" s="5"/>
      <c r="AA262" s="113"/>
      <c r="AB262" s="5"/>
    </row>
    <row r="263" spans="21:28">
      <c r="U263" s="5"/>
      <c r="AA263" s="113"/>
      <c r="AB263" s="5"/>
    </row>
    <row r="264" spans="21:28">
      <c r="U264" s="5"/>
      <c r="AA264" s="113"/>
      <c r="AB264" s="5"/>
    </row>
    <row r="265" spans="21:28">
      <c r="U265" s="5"/>
      <c r="AA265" s="113"/>
      <c r="AB265" s="5"/>
    </row>
    <row r="266" spans="21:28">
      <c r="U266" s="5"/>
      <c r="AA266" s="113"/>
      <c r="AB266" s="5"/>
    </row>
    <row r="267" spans="21:28">
      <c r="U267" s="5"/>
      <c r="AA267" s="113"/>
      <c r="AB267" s="5"/>
    </row>
    <row r="268" spans="21:28">
      <c r="U268" s="5"/>
      <c r="AA268" s="113"/>
      <c r="AB268" s="5"/>
    </row>
    <row r="269" spans="21:28">
      <c r="U269" s="5"/>
      <c r="AA269" s="113"/>
      <c r="AB269" s="5"/>
    </row>
    <row r="270" spans="21:28">
      <c r="U270" s="5"/>
      <c r="AA270" s="113"/>
      <c r="AB270" s="5"/>
    </row>
    <row r="271" spans="21:28">
      <c r="U271" s="5"/>
      <c r="AA271" s="113"/>
      <c r="AB271" s="5"/>
    </row>
    <row r="272" spans="21:28">
      <c r="U272" s="5"/>
      <c r="AA272" s="113"/>
      <c r="AB272" s="5"/>
    </row>
    <row r="273" spans="21:28">
      <c r="U273" s="5"/>
      <c r="AA273" s="113"/>
      <c r="AB273" s="5"/>
    </row>
    <row r="274" spans="21:28">
      <c r="U274" s="5"/>
      <c r="AA274" s="113"/>
      <c r="AB274" s="5"/>
    </row>
    <row r="275" spans="21:28">
      <c r="U275" s="5"/>
      <c r="AA275" s="113"/>
      <c r="AB275" s="5"/>
    </row>
    <row r="276" spans="21:28">
      <c r="U276" s="5"/>
      <c r="AA276" s="113"/>
      <c r="AB276" s="5"/>
    </row>
    <row r="277" spans="21:28">
      <c r="U277" s="5"/>
      <c r="AA277" s="113"/>
      <c r="AB277" s="5"/>
    </row>
    <row r="278" spans="21:28">
      <c r="U278" s="5"/>
      <c r="AA278" s="113"/>
      <c r="AB278" s="5"/>
    </row>
    <row r="279" spans="21:28">
      <c r="U279" s="5"/>
      <c r="AA279" s="113"/>
      <c r="AB279" s="5"/>
    </row>
    <row r="280" spans="21:28">
      <c r="U280" s="5"/>
      <c r="AA280" s="113"/>
      <c r="AB280" s="5"/>
    </row>
    <row r="281" spans="21:28">
      <c r="U281" s="5"/>
      <c r="AA281" s="113"/>
      <c r="AB281" s="5"/>
    </row>
    <row r="282" spans="21:28">
      <c r="U282" s="5"/>
      <c r="AA282" s="113"/>
      <c r="AB282" s="5"/>
    </row>
    <row r="283" spans="21:28">
      <c r="U283" s="5"/>
      <c r="AA283" s="113"/>
      <c r="AB283" s="5"/>
    </row>
    <row r="284" spans="21:28">
      <c r="U284" s="5"/>
      <c r="AA284" s="113"/>
      <c r="AB284" s="5"/>
    </row>
    <row r="285" spans="21:28">
      <c r="U285" s="5"/>
      <c r="AA285" s="113"/>
      <c r="AB285" s="5"/>
    </row>
    <row r="286" spans="21:28">
      <c r="U286" s="5"/>
      <c r="AA286" s="113"/>
      <c r="AB286" s="5"/>
    </row>
    <row r="287" spans="21:28">
      <c r="U287" s="5"/>
      <c r="AA287" s="113"/>
      <c r="AB287" s="5"/>
    </row>
    <row r="288" spans="21:28">
      <c r="U288" s="5"/>
      <c r="AA288" s="113"/>
      <c r="AB288" s="5"/>
    </row>
    <row r="289" spans="21:28">
      <c r="U289" s="5"/>
      <c r="AA289" s="113"/>
      <c r="AB289" s="5"/>
    </row>
    <row r="290" spans="21:28">
      <c r="U290" s="5"/>
      <c r="AA290" s="113"/>
      <c r="AB290" s="5"/>
    </row>
    <row r="291" spans="21:28">
      <c r="U291" s="5"/>
      <c r="AA291" s="113"/>
      <c r="AB291" s="5"/>
    </row>
    <row r="292" spans="21:28">
      <c r="U292" s="5"/>
      <c r="AA292" s="113"/>
      <c r="AB292" s="5"/>
    </row>
    <row r="293" spans="21:28">
      <c r="U293" s="5"/>
      <c r="AA293" s="113"/>
      <c r="AB293" s="5"/>
    </row>
    <row r="294" spans="21:28">
      <c r="U294" s="5"/>
      <c r="AA294" s="113"/>
      <c r="AB294" s="5"/>
    </row>
    <row r="295" spans="21:28">
      <c r="U295" s="5"/>
      <c r="AA295" s="113"/>
      <c r="AB295" s="5"/>
    </row>
    <row r="296" spans="21:28">
      <c r="U296" s="5"/>
      <c r="AA296" s="113"/>
      <c r="AB296" s="5"/>
    </row>
    <row r="297" spans="21:28">
      <c r="U297" s="5"/>
      <c r="AA297" s="113"/>
      <c r="AB297" s="5"/>
    </row>
    <row r="298" spans="21:28">
      <c r="U298" s="5"/>
      <c r="AA298" s="113"/>
      <c r="AB298" s="5"/>
    </row>
    <row r="299" spans="21:28">
      <c r="U299" s="5"/>
      <c r="AA299" s="113"/>
      <c r="AB299" s="5"/>
    </row>
    <row r="300" spans="21:28">
      <c r="U300" s="5"/>
      <c r="AA300" s="114"/>
      <c r="AB300" s="5"/>
    </row>
    <row r="301" spans="21:28">
      <c r="U301" s="5"/>
      <c r="AA301" s="113"/>
      <c r="AB301" s="5"/>
    </row>
    <row r="302" spans="21:28">
      <c r="U302" s="5"/>
      <c r="AA302" s="113"/>
      <c r="AB302" s="5"/>
    </row>
    <row r="303" spans="21:28">
      <c r="U303" s="5"/>
      <c r="AA303" s="113"/>
      <c r="AB303" s="5"/>
    </row>
    <row r="304" spans="21:28">
      <c r="U304" s="5"/>
      <c r="AA304" s="113"/>
      <c r="AB304" s="5"/>
    </row>
    <row r="305" spans="21:28">
      <c r="U305" s="5"/>
      <c r="AA305" s="113"/>
      <c r="AB305" s="5"/>
    </row>
    <row r="306" spans="21:28">
      <c r="U306" s="5"/>
      <c r="AA306" s="113"/>
      <c r="AB306" s="5"/>
    </row>
    <row r="307" spans="21:28">
      <c r="U307" s="5"/>
      <c r="AA307" s="113"/>
      <c r="AB307" s="5"/>
    </row>
    <row r="308" spans="21:28">
      <c r="U308" s="5"/>
      <c r="AA308" s="113"/>
      <c r="AB308" s="5"/>
    </row>
    <row r="309" spans="21:28">
      <c r="U309" s="5"/>
      <c r="AA309" s="113"/>
      <c r="AB309" s="5"/>
    </row>
    <row r="310" spans="21:28">
      <c r="U310" s="5"/>
      <c r="AA310" s="113"/>
      <c r="AB310" s="5"/>
    </row>
    <row r="311" spans="21:28">
      <c r="U311" s="5"/>
      <c r="AA311" s="113"/>
      <c r="AB311" s="5"/>
    </row>
    <row r="312" spans="21:28">
      <c r="U312" s="5"/>
      <c r="AA312" s="113"/>
      <c r="AB312" s="5"/>
    </row>
    <row r="313" spans="21:28">
      <c r="U313" s="5"/>
      <c r="AA313" s="113"/>
      <c r="AB313" s="5"/>
    </row>
    <row r="314" spans="21:28">
      <c r="U314" s="5"/>
      <c r="AA314" s="113"/>
      <c r="AB314" s="5"/>
    </row>
    <row r="315" spans="21:28">
      <c r="U315" s="5"/>
      <c r="AA315" s="113"/>
      <c r="AB315" s="5"/>
    </row>
    <row r="316" spans="21:28">
      <c r="U316" s="5"/>
      <c r="AA316" s="113"/>
      <c r="AB316" s="5"/>
    </row>
    <row r="317" spans="21:28">
      <c r="U317" s="5"/>
      <c r="AA317" s="113"/>
      <c r="AB317" s="5"/>
    </row>
    <row r="318" spans="21:28">
      <c r="U318" s="5"/>
      <c r="AA318" s="113"/>
      <c r="AB318" s="5"/>
    </row>
    <row r="319" spans="21:28">
      <c r="U319" s="5"/>
      <c r="AA319" s="113"/>
      <c r="AB319" s="5"/>
    </row>
    <row r="320" spans="21:28">
      <c r="U320" s="5"/>
      <c r="AA320" s="113"/>
      <c r="AB320" s="5"/>
    </row>
    <row r="321" spans="21:28">
      <c r="U321" s="5"/>
      <c r="AA321" s="113"/>
      <c r="AB321" s="5"/>
    </row>
    <row r="322" spans="21:28">
      <c r="U322" s="5"/>
      <c r="AA322" s="113"/>
      <c r="AB322" s="5"/>
    </row>
    <row r="323" spans="21:28">
      <c r="U323" s="5"/>
      <c r="AA323" s="113"/>
      <c r="AB323" s="5"/>
    </row>
    <row r="324" spans="21:28">
      <c r="U324" s="5"/>
      <c r="AA324" s="113"/>
      <c r="AB324" s="5"/>
    </row>
    <row r="325" spans="21:28">
      <c r="U325" s="5"/>
      <c r="AA325" s="113"/>
      <c r="AB325" s="5"/>
    </row>
    <row r="326" spans="21:28">
      <c r="U326" s="5"/>
      <c r="AA326" s="113"/>
      <c r="AB326" s="5"/>
    </row>
    <row r="327" spans="21:28">
      <c r="U327" s="5"/>
      <c r="AA327" s="113"/>
      <c r="AB327" s="5"/>
    </row>
    <row r="328" spans="21:28">
      <c r="U328" s="5"/>
      <c r="AA328" s="113"/>
      <c r="AB328" s="5"/>
    </row>
    <row r="329" spans="21:28">
      <c r="U329" s="5"/>
      <c r="AA329" s="113"/>
      <c r="AB329" s="5"/>
    </row>
    <row r="330" spans="21:28">
      <c r="U330" s="5"/>
      <c r="AA330" s="113"/>
      <c r="AB330" s="5"/>
    </row>
    <row r="331" spans="21:28">
      <c r="U331" s="5"/>
      <c r="AA331" s="113"/>
      <c r="AB331" s="5"/>
    </row>
    <row r="332" spans="21:28">
      <c r="U332" s="5"/>
      <c r="AA332" s="113"/>
      <c r="AB332" s="5"/>
    </row>
    <row r="333" spans="21:28">
      <c r="U333" s="5"/>
      <c r="AA333" s="113"/>
      <c r="AB333" s="5"/>
    </row>
    <row r="334" spans="21:28">
      <c r="U334" s="5"/>
      <c r="AA334" s="113"/>
      <c r="AB334" s="5"/>
    </row>
    <row r="335" spans="21:28">
      <c r="U335" s="5"/>
      <c r="AA335" s="113"/>
      <c r="AB335" s="5"/>
    </row>
    <row r="336" spans="21:28">
      <c r="U336" s="5"/>
      <c r="AA336" s="113"/>
      <c r="AB336" s="5"/>
    </row>
    <row r="337" spans="21:28">
      <c r="U337" s="5"/>
      <c r="AA337" s="113"/>
      <c r="AB337" s="5"/>
    </row>
    <row r="338" spans="21:28">
      <c r="U338" s="5"/>
      <c r="AA338" s="113"/>
      <c r="AB338" s="5"/>
    </row>
    <row r="339" spans="21:28">
      <c r="U339" s="5"/>
      <c r="AA339" s="113"/>
      <c r="AB339" s="5"/>
    </row>
    <row r="340" spans="21:28">
      <c r="U340" s="5"/>
      <c r="AA340" s="113"/>
      <c r="AB340" s="5"/>
    </row>
    <row r="341" spans="21:28">
      <c r="U341" s="5"/>
      <c r="AA341" s="113"/>
      <c r="AB341" s="5"/>
    </row>
    <row r="342" spans="21:28">
      <c r="U342" s="5"/>
      <c r="AA342" s="113"/>
      <c r="AB342" s="5"/>
    </row>
    <row r="343" spans="21:28">
      <c r="U343" s="5"/>
      <c r="AA343" s="113"/>
      <c r="AB343" s="5"/>
    </row>
    <row r="344" spans="21:28">
      <c r="U344" s="5"/>
      <c r="AA344" s="113"/>
      <c r="AB344" s="5"/>
    </row>
    <row r="345" spans="21:28">
      <c r="U345" s="5"/>
      <c r="AA345" s="113"/>
      <c r="AB345" s="5"/>
    </row>
    <row r="346" spans="21:28">
      <c r="U346" s="5"/>
      <c r="AA346" s="113"/>
      <c r="AB346" s="5"/>
    </row>
    <row r="347" spans="21:28">
      <c r="U347" s="5"/>
      <c r="AA347" s="113"/>
      <c r="AB347" s="5"/>
    </row>
    <row r="348" spans="21:28">
      <c r="U348" s="5"/>
      <c r="AA348" s="113"/>
      <c r="AB348" s="5"/>
    </row>
    <row r="349" spans="21:28">
      <c r="U349" s="5"/>
      <c r="AA349" s="113"/>
      <c r="AB349" s="5"/>
    </row>
    <row r="350" spans="21:28">
      <c r="U350" s="5"/>
      <c r="AA350" s="113"/>
      <c r="AB350" s="5"/>
    </row>
    <row r="351" spans="21:28">
      <c r="U351" s="5"/>
      <c r="AA351" s="113"/>
      <c r="AB351" s="5"/>
    </row>
    <row r="352" spans="21:28">
      <c r="U352" s="5"/>
      <c r="AA352" s="113"/>
      <c r="AB352" s="5"/>
    </row>
    <row r="353" spans="21:28">
      <c r="U353" s="5"/>
      <c r="AA353" s="113"/>
      <c r="AB353" s="5"/>
    </row>
    <row r="354" spans="21:28">
      <c r="U354" s="5"/>
      <c r="AA354" s="113"/>
      <c r="AB354" s="5"/>
    </row>
    <row r="355" spans="21:28">
      <c r="U355" s="5"/>
      <c r="AA355" s="113"/>
      <c r="AB355" s="5"/>
    </row>
    <row r="356" spans="21:28">
      <c r="U356" s="5"/>
      <c r="AA356" s="113"/>
      <c r="AB356" s="5"/>
    </row>
    <row r="357" spans="21:28">
      <c r="U357" s="5"/>
      <c r="AA357" s="113"/>
      <c r="AB357" s="5"/>
    </row>
    <row r="358" spans="21:28">
      <c r="U358" s="5"/>
      <c r="AA358" s="113"/>
      <c r="AB358" s="5"/>
    </row>
    <row r="359" spans="21:28">
      <c r="U359" s="5"/>
      <c r="AA359" s="113"/>
      <c r="AB359" s="5"/>
    </row>
    <row r="360" spans="21:28">
      <c r="U360" s="5"/>
      <c r="AA360" s="113"/>
      <c r="AB360" s="5"/>
    </row>
    <row r="361" spans="21:28">
      <c r="U361" s="5"/>
      <c r="AA361" s="113"/>
      <c r="AB361" s="5"/>
    </row>
    <row r="362" spans="21:28">
      <c r="U362" s="5"/>
      <c r="AA362" s="113"/>
      <c r="AB362" s="5"/>
    </row>
    <row r="363" spans="21:28">
      <c r="U363" s="5"/>
      <c r="AA363" s="113"/>
      <c r="AB363" s="5"/>
    </row>
    <row r="364" spans="21:28">
      <c r="U364" s="5"/>
      <c r="AA364" s="113"/>
      <c r="AB364" s="5"/>
    </row>
    <row r="365" spans="21:28">
      <c r="U365" s="5"/>
      <c r="AA365" s="113"/>
      <c r="AB365" s="5"/>
    </row>
    <row r="366" spans="21:28">
      <c r="U366" s="5"/>
      <c r="AA366" s="136"/>
      <c r="AB366" s="5"/>
    </row>
    <row r="370" spans="21:28">
      <c r="U370" s="5"/>
      <c r="AA370" s="94"/>
      <c r="AB370" s="5"/>
    </row>
    <row r="371" spans="21:28">
      <c r="U371" s="5"/>
      <c r="AA371" s="94"/>
      <c r="AB371" s="5"/>
    </row>
    <row r="388" spans="21:28">
      <c r="U388" s="5"/>
      <c r="AA388" s="94"/>
      <c r="AB388" s="5"/>
    </row>
    <row r="390" spans="21:28">
      <c r="U390" s="5"/>
      <c r="AA390" s="458"/>
      <c r="AB390" s="5"/>
    </row>
    <row r="391" spans="21:28">
      <c r="U391" s="5"/>
      <c r="AA391" s="458"/>
      <c r="AB391" s="5"/>
    </row>
    <row r="392" spans="21:28">
      <c r="U392" s="5"/>
      <c r="AA392" s="93"/>
      <c r="AB392" s="5"/>
    </row>
    <row r="393" spans="21:28">
      <c r="U393" s="5"/>
      <c r="AA393" s="94"/>
      <c r="AB393" s="5"/>
    </row>
    <row r="396" spans="21:28">
      <c r="U396" s="5"/>
      <c r="AA396" s="94"/>
      <c r="AB396" s="5"/>
    </row>
    <row r="446" spans="21:28">
      <c r="U446" s="5"/>
      <c r="AA446" s="94"/>
      <c r="AB446" s="5"/>
    </row>
    <row r="516" spans="21:28">
      <c r="U516" s="5"/>
      <c r="AA516" s="94"/>
      <c r="AB516" s="5"/>
    </row>
    <row r="517" spans="21:28">
      <c r="U517" s="5"/>
      <c r="AA517" s="94"/>
      <c r="AB517" s="5"/>
    </row>
    <row r="534" spans="21:28">
      <c r="U534" s="5"/>
      <c r="AA534" s="94"/>
      <c r="AB534" s="5"/>
    </row>
    <row r="536" spans="21:28">
      <c r="U536" s="5"/>
      <c r="AA536" s="458"/>
      <c r="AB536" s="5"/>
    </row>
    <row r="537" spans="21:28">
      <c r="U537" s="5"/>
      <c r="AA537" s="458"/>
      <c r="AB537" s="5"/>
    </row>
    <row r="538" spans="21:28">
      <c r="U538" s="5"/>
      <c r="AA538" s="93"/>
      <c r="AB538" s="5"/>
    </row>
    <row r="539" spans="21:28">
      <c r="U539" s="5"/>
      <c r="AA539" s="94"/>
      <c r="AB539" s="5"/>
    </row>
    <row r="542" spans="21:28">
      <c r="U542" s="5"/>
      <c r="AA542" s="94"/>
      <c r="AB542" s="5"/>
    </row>
    <row r="592" spans="21:28">
      <c r="U592" s="5"/>
      <c r="AA592" s="94"/>
      <c r="AB592" s="5"/>
    </row>
    <row r="662" spans="21:28">
      <c r="U662" s="5"/>
      <c r="AA662" s="94"/>
      <c r="AB662" s="5"/>
    </row>
    <row r="663" spans="21:28">
      <c r="U663" s="5"/>
      <c r="AA663" s="94"/>
      <c r="AB663" s="5"/>
    </row>
    <row r="680" spans="21:28">
      <c r="U680" s="5"/>
      <c r="AA680" s="94"/>
      <c r="AB680" s="5"/>
    </row>
    <row r="682" spans="21:28">
      <c r="U682" s="5"/>
      <c r="AA682" s="458"/>
      <c r="AB682" s="5"/>
    </row>
    <row r="683" spans="21:28">
      <c r="U683" s="5"/>
      <c r="AA683" s="458"/>
      <c r="AB683" s="5"/>
    </row>
    <row r="684" spans="21:28">
      <c r="U684" s="5"/>
      <c r="AA684" s="93"/>
      <c r="AB684" s="5"/>
    </row>
    <row r="685" spans="21:28">
      <c r="U685" s="5"/>
      <c r="AA685" s="94"/>
      <c r="AB685" s="5"/>
    </row>
    <row r="688" spans="21:28">
      <c r="U688" s="5"/>
      <c r="AA688" s="94"/>
      <c r="AB688" s="5"/>
    </row>
    <row r="738" spans="21:28">
      <c r="U738" s="5"/>
      <c r="AA738" s="94"/>
      <c r="AB738" s="5"/>
    </row>
    <row r="808" spans="21:28">
      <c r="U808" s="5"/>
      <c r="AA808" s="94"/>
      <c r="AB808" s="5"/>
    </row>
    <row r="809" spans="21:28">
      <c r="U809" s="5"/>
      <c r="AA809" s="94"/>
      <c r="AB809" s="5"/>
    </row>
    <row r="826" spans="21:28">
      <c r="U826" s="5"/>
      <c r="AA826" s="94"/>
      <c r="AB826" s="5"/>
    </row>
    <row r="828" spans="21:28">
      <c r="U828" s="5"/>
      <c r="AA828" s="458"/>
      <c r="AB828" s="5"/>
    </row>
    <row r="829" spans="21:28">
      <c r="U829" s="5"/>
      <c r="AA829" s="458"/>
      <c r="AB829" s="5"/>
    </row>
    <row r="830" spans="21:28">
      <c r="U830" s="5"/>
      <c r="AA830" s="93"/>
      <c r="AB830" s="5"/>
    </row>
    <row r="831" spans="21:28">
      <c r="U831" s="5"/>
      <c r="AA831" s="94"/>
      <c r="AB831" s="5"/>
    </row>
    <row r="834" spans="21:28">
      <c r="U834" s="5"/>
      <c r="AA834" s="94"/>
      <c r="AB834" s="5"/>
    </row>
    <row r="884" spans="21:28">
      <c r="U884" s="5"/>
      <c r="AA884" s="94"/>
      <c r="AB884" s="5"/>
    </row>
    <row r="954" spans="21:28">
      <c r="U954" s="5"/>
      <c r="AA954" s="94"/>
      <c r="AB954" s="5"/>
    </row>
    <row r="955" spans="21:28">
      <c r="U955" s="5"/>
      <c r="AA955" s="94"/>
      <c r="AB955" s="5"/>
    </row>
    <row r="972" spans="21:28">
      <c r="U972" s="5"/>
      <c r="AA972" s="94"/>
      <c r="AB972" s="5"/>
    </row>
    <row r="974" spans="21:28">
      <c r="U974" s="5"/>
      <c r="AA974" s="458"/>
      <c r="AB974" s="5"/>
    </row>
    <row r="975" spans="21:28">
      <c r="U975" s="5"/>
      <c r="AA975" s="458"/>
      <c r="AB975" s="5"/>
    </row>
    <row r="976" spans="21:28">
      <c r="U976" s="5"/>
      <c r="AA976" s="93"/>
      <c r="AB976" s="5"/>
    </row>
    <row r="977" spans="21:28">
      <c r="U977" s="5"/>
      <c r="AA977" s="94"/>
      <c r="AB977" s="5"/>
    </row>
    <row r="980" spans="21:28">
      <c r="U980" s="5"/>
      <c r="AA980" s="94"/>
      <c r="AB980" s="5"/>
    </row>
    <row r="1030" spans="21:28">
      <c r="U1030" s="5"/>
      <c r="AA1030" s="94"/>
      <c r="AB1030" s="5"/>
    </row>
    <row r="1100" spans="21:28">
      <c r="U1100" s="5"/>
      <c r="AA1100" s="94"/>
      <c r="AB1100" s="5"/>
    </row>
    <row r="1101" spans="21:28">
      <c r="U1101" s="5"/>
      <c r="AA1101" s="94"/>
      <c r="AB1101" s="5"/>
    </row>
    <row r="1118" spans="21:28">
      <c r="U1118" s="5"/>
      <c r="AA1118" s="94"/>
      <c r="AB1118" s="5"/>
    </row>
    <row r="1120" spans="21:28">
      <c r="U1120" s="5"/>
      <c r="AA1120" s="458"/>
      <c r="AB1120" s="5"/>
    </row>
    <row r="1121" spans="21:28">
      <c r="U1121" s="5"/>
      <c r="AA1121" s="458"/>
      <c r="AB1121" s="5"/>
    </row>
    <row r="1122" spans="21:28">
      <c r="U1122" s="5"/>
      <c r="AA1122" s="93"/>
      <c r="AB1122" s="5"/>
    </row>
    <row r="1123" spans="21:28">
      <c r="U1123" s="5"/>
      <c r="AA1123" s="94"/>
      <c r="AB1123" s="5"/>
    </row>
    <row r="1126" spans="21:28">
      <c r="U1126" s="5"/>
      <c r="AA1126" s="94"/>
      <c r="AB1126" s="5"/>
    </row>
    <row r="1176" spans="21:28">
      <c r="U1176" s="5"/>
      <c r="AA1176" s="94"/>
      <c r="AB1176" s="5"/>
    </row>
    <row r="1246" spans="21:28">
      <c r="U1246" s="5"/>
      <c r="AA1246" s="94"/>
      <c r="AB1246" s="5"/>
    </row>
    <row r="1247" spans="21:28">
      <c r="U1247" s="5"/>
      <c r="AA1247" s="94"/>
      <c r="AB1247" s="5"/>
    </row>
    <row r="1264" spans="21:28">
      <c r="U1264" s="5"/>
      <c r="AA1264" s="94"/>
      <c r="AB1264" s="5"/>
    </row>
    <row r="1266" spans="21:28">
      <c r="U1266" s="5"/>
      <c r="AA1266" s="458"/>
      <c r="AB1266" s="5"/>
    </row>
    <row r="1267" spans="21:28">
      <c r="U1267" s="5"/>
      <c r="AA1267" s="458"/>
      <c r="AB1267" s="5"/>
    </row>
    <row r="1268" spans="21:28">
      <c r="U1268" s="5"/>
      <c r="AA1268" s="93"/>
      <c r="AB1268" s="5"/>
    </row>
    <row r="1269" spans="21:28">
      <c r="U1269" s="5"/>
      <c r="AA1269" s="94"/>
      <c r="AB1269" s="5"/>
    </row>
    <row r="1272" spans="21:28">
      <c r="U1272" s="5"/>
      <c r="AA1272" s="94"/>
      <c r="AB1272" s="5"/>
    </row>
    <row r="1322" spans="21:28">
      <c r="U1322" s="5"/>
      <c r="AA1322" s="94"/>
      <c r="AB1322" s="5"/>
    </row>
    <row r="1392" spans="21:28">
      <c r="U1392" s="5"/>
      <c r="AA1392" s="94"/>
      <c r="AB1392" s="5"/>
    </row>
    <row r="1393" spans="21:28">
      <c r="U1393" s="5"/>
      <c r="AA1393" s="94"/>
      <c r="AB1393" s="5"/>
    </row>
    <row r="1410" spans="21:28">
      <c r="U1410" s="5"/>
      <c r="AA1410" s="94"/>
      <c r="AB1410" s="5"/>
    </row>
    <row r="1412" spans="21:28">
      <c r="U1412" s="5"/>
      <c r="AA1412" s="458"/>
      <c r="AB1412" s="5"/>
    </row>
    <row r="1413" spans="21:28">
      <c r="U1413" s="5"/>
      <c r="AA1413" s="458"/>
      <c r="AB1413" s="5"/>
    </row>
    <row r="1414" spans="21:28">
      <c r="U1414" s="5"/>
      <c r="AA1414" s="93"/>
      <c r="AB1414" s="5"/>
    </row>
    <row r="1415" spans="21:28">
      <c r="U1415" s="5"/>
      <c r="AA1415" s="94"/>
      <c r="AB1415" s="5"/>
    </row>
    <row r="1418" spans="21:28">
      <c r="U1418" s="5"/>
      <c r="AA1418" s="94"/>
      <c r="AB1418" s="5"/>
    </row>
    <row r="1468" spans="21:28">
      <c r="U1468" s="5"/>
      <c r="AA1468" s="94"/>
      <c r="AB1468" s="5"/>
    </row>
    <row r="1538" spans="21:28">
      <c r="U1538" s="5"/>
      <c r="AA1538" s="94"/>
      <c r="AB1538" s="5"/>
    </row>
    <row r="1539" spans="21:28">
      <c r="U1539" s="5"/>
      <c r="AA1539" s="94"/>
      <c r="AB1539" s="5"/>
    </row>
    <row r="1556" spans="21:28">
      <c r="U1556" s="5"/>
      <c r="AA1556" s="94"/>
      <c r="AB1556" s="5"/>
    </row>
    <row r="1558" spans="21:28">
      <c r="U1558" s="5"/>
      <c r="AA1558" s="458"/>
      <c r="AB1558" s="5"/>
    </row>
    <row r="1559" spans="21:28">
      <c r="U1559" s="5"/>
      <c r="AA1559" s="458"/>
      <c r="AB1559" s="5"/>
    </row>
    <row r="1560" spans="21:28">
      <c r="U1560" s="5"/>
      <c r="AA1560" s="93"/>
      <c r="AB1560" s="5"/>
    </row>
    <row r="1561" spans="21:28">
      <c r="U1561" s="5"/>
      <c r="AA1561" s="94"/>
      <c r="AB1561" s="5"/>
    </row>
    <row r="1564" spans="21:28">
      <c r="U1564" s="5"/>
      <c r="AA1564" s="94"/>
      <c r="AB1564" s="5"/>
    </row>
    <row r="1614" spans="21:28">
      <c r="U1614" s="5"/>
      <c r="AA1614" s="94"/>
      <c r="AB1614" s="5"/>
    </row>
    <row r="1684" spans="21:28">
      <c r="U1684" s="5"/>
      <c r="AA1684" s="94"/>
      <c r="AB1684" s="5"/>
    </row>
    <row r="1685" spans="21:28">
      <c r="U1685" s="5"/>
      <c r="AA1685" s="94"/>
      <c r="AB1685" s="5"/>
    </row>
    <row r="1702" spans="21:28">
      <c r="U1702" s="5"/>
      <c r="AA1702" s="94"/>
      <c r="AB1702" s="5"/>
    </row>
    <row r="1704" spans="21:28">
      <c r="U1704" s="5"/>
      <c r="AA1704" s="458"/>
      <c r="AB1704" s="5"/>
    </row>
    <row r="1705" spans="21:28">
      <c r="U1705" s="5"/>
      <c r="AA1705" s="458"/>
      <c r="AB1705" s="5"/>
    </row>
    <row r="1706" spans="21:28">
      <c r="U1706" s="5"/>
      <c r="AA1706" s="93"/>
      <c r="AB1706" s="5"/>
    </row>
    <row r="1707" spans="21:28">
      <c r="U1707" s="5"/>
      <c r="AA1707" s="94"/>
      <c r="AB1707" s="5"/>
    </row>
    <row r="1710" spans="21:28">
      <c r="U1710" s="5"/>
      <c r="AA1710" s="94"/>
      <c r="AB1710" s="5"/>
    </row>
    <row r="1760" spans="21:28">
      <c r="U1760" s="5"/>
      <c r="AA1760" s="94"/>
      <c r="AB1760" s="5"/>
    </row>
    <row r="1830" spans="21:28">
      <c r="U1830" s="5"/>
      <c r="AA1830" s="94"/>
      <c r="AB1830" s="5"/>
    </row>
    <row r="1831" spans="21:28">
      <c r="U1831" s="5"/>
      <c r="AA1831" s="94"/>
      <c r="AB1831" s="5"/>
    </row>
    <row r="1848" spans="21:28">
      <c r="U1848" s="5"/>
      <c r="AA1848" s="94"/>
      <c r="AB1848" s="5"/>
    </row>
    <row r="1850" spans="21:28">
      <c r="U1850" s="5"/>
      <c r="AA1850" s="458"/>
      <c r="AB1850" s="5"/>
    </row>
    <row r="1851" spans="21:28">
      <c r="U1851" s="5"/>
      <c r="AA1851" s="458"/>
      <c r="AB1851" s="5"/>
    </row>
    <row r="1852" spans="21:28">
      <c r="U1852" s="5"/>
      <c r="AA1852" s="93"/>
      <c r="AB1852" s="5"/>
    </row>
    <row r="1853" spans="21:28">
      <c r="U1853" s="5"/>
      <c r="AA1853" s="94"/>
      <c r="AB1853" s="5"/>
    </row>
    <row r="1856" spans="21:28">
      <c r="U1856" s="5"/>
      <c r="AA1856" s="94"/>
      <c r="AB1856" s="5"/>
    </row>
    <row r="1906" spans="21:28">
      <c r="U1906" s="5"/>
      <c r="AA1906" s="94"/>
      <c r="AB1906" s="5"/>
    </row>
    <row r="1976" spans="21:28">
      <c r="U1976" s="5"/>
      <c r="AA1976" s="94"/>
      <c r="AB1976" s="5"/>
    </row>
    <row r="1977" spans="21:28">
      <c r="U1977" s="5"/>
      <c r="AA1977" s="94"/>
      <c r="AB1977" s="5"/>
    </row>
    <row r="1994" spans="21:28">
      <c r="U1994" s="5"/>
      <c r="AA1994" s="94"/>
      <c r="AB1994" s="5"/>
    </row>
    <row r="1996" spans="21:28">
      <c r="U1996" s="5"/>
      <c r="AA1996" s="458"/>
      <c r="AB1996" s="5"/>
    </row>
    <row r="1997" spans="21:28">
      <c r="U1997" s="5"/>
      <c r="AA1997" s="458"/>
      <c r="AB1997" s="5"/>
    </row>
    <row r="1998" spans="21:28">
      <c r="U1998" s="5"/>
      <c r="AA1998" s="93"/>
      <c r="AB1998" s="5"/>
    </row>
    <row r="1999" spans="21:28">
      <c r="U1999" s="5"/>
      <c r="AA1999" s="94"/>
      <c r="AB1999" s="5"/>
    </row>
    <row r="2002" spans="21:28">
      <c r="U2002" s="5"/>
      <c r="AA2002" s="94"/>
      <c r="AB2002" s="5"/>
    </row>
    <row r="2052" spans="21:28">
      <c r="U2052" s="5"/>
      <c r="AA2052" s="94"/>
      <c r="AB2052" s="5"/>
    </row>
    <row r="2122" spans="21:28">
      <c r="U2122" s="5"/>
      <c r="AA2122" s="94"/>
      <c r="AB2122" s="5"/>
    </row>
    <row r="2123" spans="21:28">
      <c r="U2123" s="5"/>
      <c r="AA2123" s="94"/>
      <c r="AB2123" s="5"/>
    </row>
    <row r="2140" spans="21:28">
      <c r="U2140" s="5"/>
      <c r="AA2140" s="94"/>
      <c r="AB2140" s="5"/>
    </row>
    <row r="2142" spans="21:28">
      <c r="U2142" s="5"/>
      <c r="AA2142" s="458"/>
      <c r="AB2142" s="5"/>
    </row>
    <row r="2143" spans="21:28">
      <c r="U2143" s="5"/>
      <c r="AA2143" s="458"/>
      <c r="AB2143" s="5"/>
    </row>
    <row r="2144" spans="21:28">
      <c r="U2144" s="5"/>
      <c r="AA2144" s="93"/>
      <c r="AB2144" s="5"/>
    </row>
    <row r="2145" spans="21:28">
      <c r="U2145" s="5"/>
      <c r="AA2145" s="94"/>
      <c r="AB2145" s="5"/>
    </row>
    <row r="2148" spans="21:28">
      <c r="U2148" s="5"/>
      <c r="AA2148" s="94"/>
      <c r="AB2148" s="5"/>
    </row>
    <row r="2198" spans="21:28">
      <c r="U2198" s="5"/>
      <c r="AA2198" s="94"/>
      <c r="AB2198" s="5"/>
    </row>
    <row r="2268" spans="21:28">
      <c r="U2268" s="5"/>
      <c r="AA2268" s="94"/>
      <c r="AB2268" s="5"/>
    </row>
    <row r="2269" spans="21:28">
      <c r="U2269" s="5"/>
      <c r="AA2269" s="94"/>
      <c r="AB2269" s="5"/>
    </row>
    <row r="2286" spans="21:28">
      <c r="U2286" s="5"/>
      <c r="AA2286" s="94"/>
      <c r="AB2286" s="5"/>
    </row>
    <row r="2288" spans="21:28">
      <c r="U2288" s="5"/>
      <c r="AA2288" s="458"/>
      <c r="AB2288" s="5"/>
    </row>
    <row r="2289" spans="21:28">
      <c r="U2289" s="5"/>
      <c r="AA2289" s="458"/>
      <c r="AB2289" s="5"/>
    </row>
    <row r="2290" spans="21:28">
      <c r="U2290" s="5"/>
      <c r="AA2290" s="93"/>
      <c r="AB2290" s="5"/>
    </row>
    <row r="2291" spans="21:28">
      <c r="U2291" s="5"/>
      <c r="AA2291" s="94"/>
      <c r="AB2291" s="5"/>
    </row>
    <row r="2294" spans="21:28">
      <c r="U2294" s="5"/>
      <c r="AA2294" s="94"/>
      <c r="AB2294" s="5"/>
    </row>
    <row r="2344" spans="21:28">
      <c r="U2344" s="5"/>
      <c r="AA2344" s="94"/>
      <c r="AB2344" s="5"/>
    </row>
    <row r="2414" spans="21:28">
      <c r="U2414" s="5"/>
      <c r="AA2414" s="94"/>
      <c r="AB2414" s="5"/>
    </row>
    <row r="2415" spans="21:28">
      <c r="U2415" s="5"/>
      <c r="AA2415" s="94"/>
      <c r="AB2415" s="5"/>
    </row>
    <row r="2432" spans="21:28">
      <c r="U2432" s="5"/>
      <c r="AA2432" s="94"/>
      <c r="AB2432" s="5"/>
    </row>
    <row r="2434" spans="21:28">
      <c r="U2434" s="5"/>
      <c r="AA2434" s="458"/>
      <c r="AB2434" s="5"/>
    </row>
    <row r="2435" spans="21:28">
      <c r="U2435" s="5"/>
      <c r="AA2435" s="458"/>
      <c r="AB2435" s="5"/>
    </row>
    <row r="2436" spans="21:28">
      <c r="U2436" s="5"/>
      <c r="AA2436" s="93"/>
      <c r="AB2436" s="5"/>
    </row>
    <row r="2437" spans="21:28">
      <c r="U2437" s="5"/>
      <c r="AA2437" s="94"/>
      <c r="AB2437" s="5"/>
    </row>
    <row r="2440" spans="21:28">
      <c r="U2440" s="5"/>
      <c r="AA2440" s="94"/>
      <c r="AB2440" s="5"/>
    </row>
    <row r="2490" spans="21:28">
      <c r="U2490" s="5"/>
      <c r="AA2490" s="94"/>
      <c r="AB2490" s="5"/>
    </row>
    <row r="2560" spans="21:28">
      <c r="U2560" s="5"/>
      <c r="AA2560" s="94"/>
      <c r="AB2560" s="5"/>
    </row>
    <row r="2561" spans="21:28">
      <c r="U2561" s="5"/>
      <c r="AA2561" s="94"/>
      <c r="AB2561" s="5"/>
    </row>
    <row r="2578" spans="21:28">
      <c r="U2578" s="5"/>
      <c r="AA2578" s="94"/>
      <c r="AB2578" s="5"/>
    </row>
    <row r="2580" spans="21:28">
      <c r="U2580" s="5"/>
      <c r="AA2580" s="458"/>
      <c r="AB2580" s="5"/>
    </row>
    <row r="2581" spans="21:28">
      <c r="U2581" s="5"/>
      <c r="AA2581" s="458"/>
      <c r="AB2581" s="5"/>
    </row>
    <row r="2582" spans="21:28">
      <c r="U2582" s="5"/>
      <c r="AA2582" s="93"/>
      <c r="AB2582" s="5"/>
    </row>
    <row r="2583" spans="21:28">
      <c r="U2583" s="5"/>
      <c r="AA2583" s="94"/>
      <c r="AB2583" s="5"/>
    </row>
    <row r="2586" spans="21:28">
      <c r="U2586" s="5"/>
      <c r="AA2586" s="94"/>
      <c r="AB2586" s="5"/>
    </row>
    <row r="2636" spans="21:28">
      <c r="U2636" s="5"/>
      <c r="AA2636" s="94"/>
      <c r="AB2636" s="5"/>
    </row>
    <row r="2706" spans="21:28">
      <c r="U2706" s="5"/>
      <c r="AA2706" s="94"/>
      <c r="AB2706" s="5"/>
    </row>
    <row r="2707" spans="21:28">
      <c r="U2707" s="5"/>
      <c r="AA2707" s="94"/>
      <c r="AB2707" s="5"/>
    </row>
    <row r="2724" spans="21:28">
      <c r="U2724" s="5"/>
      <c r="AA2724" s="94"/>
      <c r="AB2724" s="5"/>
    </row>
    <row r="2726" spans="21:28">
      <c r="U2726" s="5"/>
      <c r="AA2726" s="458"/>
      <c r="AB2726" s="5"/>
    </row>
    <row r="2727" spans="21:28">
      <c r="U2727" s="5"/>
      <c r="AA2727" s="458"/>
      <c r="AB2727" s="5"/>
    </row>
    <row r="2728" spans="21:28">
      <c r="U2728" s="5"/>
      <c r="AA2728" s="93"/>
      <c r="AB2728" s="5"/>
    </row>
    <row r="2729" spans="21:28">
      <c r="U2729" s="5"/>
      <c r="AA2729" s="94"/>
      <c r="AB2729" s="5"/>
    </row>
    <row r="2732" spans="21:28">
      <c r="U2732" s="5"/>
      <c r="AA2732" s="94"/>
      <c r="AB2732" s="5"/>
    </row>
    <row r="2782" spans="21:28">
      <c r="U2782" s="5"/>
      <c r="AA2782" s="94"/>
      <c r="AB2782" s="5"/>
    </row>
    <row r="2852" spans="21:28">
      <c r="U2852" s="5"/>
      <c r="AA2852" s="94"/>
      <c r="AB2852" s="5"/>
    </row>
    <row r="2853" spans="21:28">
      <c r="U2853" s="5"/>
      <c r="AA2853" s="94"/>
      <c r="AB2853" s="5"/>
    </row>
    <row r="2870" spans="21:28">
      <c r="U2870" s="5"/>
      <c r="AA2870" s="94"/>
      <c r="AB2870" s="5"/>
    </row>
    <row r="2872" spans="21:28">
      <c r="U2872" s="5"/>
      <c r="AA2872" s="458"/>
      <c r="AB2872" s="5"/>
    </row>
    <row r="2873" spans="21:28">
      <c r="U2873" s="5"/>
      <c r="AA2873" s="458"/>
      <c r="AB2873" s="5"/>
    </row>
    <row r="2874" spans="21:28">
      <c r="U2874" s="5"/>
      <c r="AA2874" s="93"/>
      <c r="AB2874" s="5"/>
    </row>
    <row r="2875" spans="21:28">
      <c r="U2875" s="5"/>
      <c r="AA2875" s="94"/>
      <c r="AB2875" s="5"/>
    </row>
    <row r="2878" spans="21:28">
      <c r="U2878" s="5"/>
      <c r="AA2878" s="94"/>
      <c r="AB2878" s="5"/>
    </row>
    <row r="2928" spans="21:28">
      <c r="U2928" s="5"/>
      <c r="AA2928" s="94"/>
      <c r="AB2928" s="5"/>
    </row>
    <row r="2998" spans="21:28">
      <c r="U2998" s="5"/>
      <c r="AA2998" s="94"/>
      <c r="AB2998" s="5"/>
    </row>
    <row r="2999" spans="21:28">
      <c r="U2999" s="5"/>
      <c r="AA2999" s="94"/>
      <c r="AB2999" s="5"/>
    </row>
    <row r="3016" spans="21:28">
      <c r="U3016" s="5"/>
      <c r="AA3016" s="94"/>
      <c r="AB3016" s="5"/>
    </row>
    <row r="3018" spans="21:28">
      <c r="U3018" s="5"/>
      <c r="AA3018" s="458"/>
      <c r="AB3018" s="5"/>
    </row>
    <row r="3019" spans="21:28">
      <c r="U3019" s="5"/>
      <c r="AA3019" s="458"/>
      <c r="AB3019" s="5"/>
    </row>
    <row r="3020" spans="21:28">
      <c r="U3020" s="5"/>
      <c r="AA3020" s="93"/>
      <c r="AB3020" s="5"/>
    </row>
    <row r="3021" spans="21:28">
      <c r="U3021" s="5"/>
      <c r="AA3021" s="94"/>
      <c r="AB3021" s="5"/>
    </row>
    <row r="3024" spans="21:28">
      <c r="U3024" s="5"/>
      <c r="AA3024" s="94"/>
      <c r="AB3024" s="5"/>
    </row>
    <row r="3074" spans="21:28">
      <c r="U3074" s="5"/>
      <c r="AA3074" s="94"/>
      <c r="AB3074" s="5"/>
    </row>
    <row r="3144" spans="21:28">
      <c r="U3144" s="5"/>
      <c r="AA3144" s="94"/>
      <c r="AB3144" s="5"/>
    </row>
    <row r="3145" spans="21:28">
      <c r="U3145" s="5"/>
      <c r="AA3145" s="94"/>
      <c r="AB3145" s="5"/>
    </row>
    <row r="3162" spans="21:28">
      <c r="U3162" s="5"/>
      <c r="AA3162" s="94"/>
      <c r="AB3162" s="5"/>
    </row>
    <row r="3164" spans="21:28">
      <c r="U3164" s="5"/>
      <c r="AA3164" s="458"/>
      <c r="AB3164" s="5"/>
    </row>
    <row r="3165" spans="21:28">
      <c r="U3165" s="5"/>
      <c r="AA3165" s="458"/>
      <c r="AB3165" s="5"/>
    </row>
    <row r="3166" spans="21:28">
      <c r="U3166" s="5"/>
      <c r="AA3166" s="93"/>
      <c r="AB3166" s="5"/>
    </row>
    <row r="3167" spans="21:28">
      <c r="U3167" s="5"/>
      <c r="AA3167" s="94"/>
      <c r="AB3167" s="5"/>
    </row>
    <row r="3170" spans="21:28">
      <c r="U3170" s="5"/>
      <c r="AA3170" s="94"/>
      <c r="AB3170" s="5"/>
    </row>
    <row r="3220" spans="21:28">
      <c r="U3220" s="5"/>
      <c r="AA3220" s="94"/>
      <c r="AB3220" s="5"/>
    </row>
    <row r="3290" spans="21:28">
      <c r="U3290" s="5"/>
      <c r="AA3290" s="94"/>
      <c r="AB3290" s="5"/>
    </row>
    <row r="3291" spans="21:28">
      <c r="U3291" s="5"/>
      <c r="AA3291" s="94"/>
      <c r="AB3291" s="5"/>
    </row>
    <row r="3308" spans="21:28">
      <c r="U3308" s="5"/>
      <c r="AA3308" s="94"/>
      <c r="AB3308" s="5"/>
    </row>
    <row r="3310" spans="21:28">
      <c r="U3310" s="5"/>
      <c r="AA3310" s="458"/>
      <c r="AB3310" s="5"/>
    </row>
    <row r="3311" spans="21:28">
      <c r="U3311" s="5"/>
      <c r="AA3311" s="458"/>
      <c r="AB3311" s="5"/>
    </row>
    <row r="3312" spans="21:28">
      <c r="U3312" s="5"/>
      <c r="AA3312" s="93"/>
      <c r="AB3312" s="5"/>
    </row>
    <row r="3313" spans="21:28">
      <c r="U3313" s="5"/>
      <c r="AA3313" s="94"/>
      <c r="AB3313" s="5"/>
    </row>
    <row r="3316" spans="21:28">
      <c r="U3316" s="5"/>
      <c r="AA3316" s="94"/>
      <c r="AB3316" s="5"/>
    </row>
    <row r="3366" spans="21:28">
      <c r="U3366" s="5"/>
      <c r="AA3366" s="94"/>
      <c r="AB3366" s="5"/>
    </row>
    <row r="3436" spans="21:28">
      <c r="U3436" s="5"/>
      <c r="AA3436" s="94"/>
      <c r="AB3436" s="5"/>
    </row>
    <row r="3437" spans="21:28">
      <c r="U3437" s="5"/>
      <c r="AA3437" s="94"/>
      <c r="AB3437" s="5"/>
    </row>
    <row r="3454" spans="21:28">
      <c r="U3454" s="5"/>
      <c r="AA3454" s="94"/>
      <c r="AB3454" s="5"/>
    </row>
    <row r="3456" spans="21:28">
      <c r="U3456" s="5"/>
      <c r="AA3456" s="458"/>
      <c r="AB3456" s="5"/>
    </row>
    <row r="3457" spans="21:28">
      <c r="U3457" s="5"/>
      <c r="AA3457" s="458"/>
      <c r="AB3457" s="5"/>
    </row>
    <row r="3458" spans="21:28">
      <c r="U3458" s="5"/>
      <c r="AA3458" s="93"/>
      <c r="AB3458" s="5"/>
    </row>
    <row r="3459" spans="21:28">
      <c r="U3459" s="5"/>
      <c r="AA3459" s="94"/>
      <c r="AB3459" s="5"/>
    </row>
    <row r="3462" spans="21:28">
      <c r="U3462" s="5"/>
      <c r="AA3462" s="94"/>
      <c r="AB3462" s="5"/>
    </row>
    <row r="3512" spans="21:28">
      <c r="U3512" s="5"/>
      <c r="AA3512" s="94"/>
      <c r="AB3512" s="5"/>
    </row>
    <row r="3582" spans="21:28">
      <c r="U3582" s="5"/>
      <c r="AA3582" s="94"/>
      <c r="AB3582" s="5"/>
    </row>
    <row r="3583" spans="21:28">
      <c r="U3583" s="5"/>
      <c r="AA3583" s="94"/>
      <c r="AB3583" s="5"/>
    </row>
    <row r="3600" spans="21:28">
      <c r="U3600" s="5"/>
      <c r="AA3600" s="94"/>
      <c r="AB3600" s="5"/>
    </row>
    <row r="3602" spans="21:28">
      <c r="U3602" s="5"/>
      <c r="AA3602" s="458"/>
      <c r="AB3602" s="5"/>
    </row>
    <row r="3603" spans="21:28">
      <c r="U3603" s="5"/>
      <c r="AA3603" s="458"/>
      <c r="AB3603" s="5"/>
    </row>
    <row r="3604" spans="21:28">
      <c r="U3604" s="5"/>
      <c r="AA3604" s="93"/>
      <c r="AB3604" s="5"/>
    </row>
    <row r="3605" spans="21:28">
      <c r="U3605" s="5"/>
      <c r="AA3605" s="94"/>
      <c r="AB3605" s="5"/>
    </row>
    <row r="3608" spans="21:28">
      <c r="U3608" s="5"/>
      <c r="AA3608" s="94"/>
      <c r="AB3608" s="5"/>
    </row>
    <row r="3658" spans="21:28">
      <c r="U3658" s="5"/>
      <c r="AA3658" s="94"/>
      <c r="AB3658" s="5"/>
    </row>
    <row r="3728" spans="21:28">
      <c r="U3728" s="5"/>
      <c r="AA3728" s="94"/>
      <c r="AB3728" s="5"/>
    </row>
    <row r="3729" spans="21:28">
      <c r="U3729" s="5"/>
      <c r="AA3729" s="94"/>
      <c r="AB3729" s="5"/>
    </row>
    <row r="3746" spans="21:28">
      <c r="U3746" s="5"/>
      <c r="AA3746" s="94"/>
      <c r="AB3746" s="5"/>
    </row>
    <row r="3748" spans="21:28">
      <c r="U3748" s="5"/>
      <c r="AA3748" s="458"/>
      <c r="AB3748" s="5"/>
    </row>
    <row r="3749" spans="21:28">
      <c r="U3749" s="5"/>
      <c r="AA3749" s="458"/>
      <c r="AB3749" s="5"/>
    </row>
    <row r="3750" spans="21:28">
      <c r="U3750" s="5"/>
      <c r="AA3750" s="93"/>
      <c r="AB3750" s="5"/>
    </row>
    <row r="3751" spans="21:28">
      <c r="U3751" s="5"/>
      <c r="AA3751" s="94"/>
      <c r="AB3751" s="5"/>
    </row>
    <row r="3754" spans="21:28">
      <c r="U3754" s="5"/>
      <c r="AA3754" s="94"/>
      <c r="AB3754" s="5"/>
    </row>
    <row r="3804" spans="21:28">
      <c r="U3804" s="5"/>
      <c r="AA3804" s="94"/>
      <c r="AB3804" s="5"/>
    </row>
    <row r="3874" spans="21:28">
      <c r="U3874" s="5"/>
      <c r="AA3874" s="94"/>
      <c r="AB3874" s="5"/>
    </row>
    <row r="3875" spans="21:28">
      <c r="U3875" s="5"/>
      <c r="AA3875" s="94"/>
      <c r="AB3875" s="5"/>
    </row>
    <row r="3892" spans="21:28">
      <c r="U3892" s="5"/>
      <c r="AA3892" s="94"/>
      <c r="AB3892" s="5"/>
    </row>
    <row r="3894" spans="21:28">
      <c r="U3894" s="5"/>
      <c r="AA3894" s="458"/>
      <c r="AB3894" s="5"/>
    </row>
    <row r="3895" spans="21:28">
      <c r="U3895" s="5"/>
      <c r="AA3895" s="458"/>
      <c r="AB3895" s="5"/>
    </row>
    <row r="3896" spans="21:28">
      <c r="U3896" s="5"/>
      <c r="AA3896" s="93"/>
      <c r="AB3896" s="5"/>
    </row>
    <row r="3897" spans="21:28">
      <c r="U3897" s="5"/>
      <c r="AA3897" s="94"/>
      <c r="AB3897" s="5"/>
    </row>
    <row r="3900" spans="21:28">
      <c r="U3900" s="5"/>
      <c r="AA3900" s="94"/>
      <c r="AB3900" s="5"/>
    </row>
    <row r="3950" spans="21:28">
      <c r="U3950" s="5"/>
      <c r="AA3950" s="94"/>
      <c r="AB3950" s="5"/>
    </row>
    <row r="4020" spans="21:28">
      <c r="U4020" s="5"/>
      <c r="AA4020" s="94"/>
      <c r="AB4020" s="5"/>
    </row>
    <row r="4021" spans="21:28">
      <c r="U4021" s="5"/>
      <c r="AA4021" s="94"/>
      <c r="AB4021" s="5"/>
    </row>
    <row r="4038" spans="21:28">
      <c r="U4038" s="5"/>
      <c r="AA4038" s="94"/>
      <c r="AB4038" s="5"/>
    </row>
    <row r="4040" spans="21:28">
      <c r="U4040" s="5"/>
      <c r="AA4040" s="458"/>
      <c r="AB4040" s="5"/>
    </row>
    <row r="4041" spans="21:28">
      <c r="U4041" s="5"/>
      <c r="AA4041" s="458"/>
      <c r="AB4041" s="5"/>
    </row>
    <row r="4042" spans="21:28">
      <c r="U4042" s="5"/>
      <c r="AA4042" s="93"/>
      <c r="AB4042" s="5"/>
    </row>
    <row r="4043" spans="21:28">
      <c r="U4043" s="5"/>
      <c r="AA4043" s="94"/>
      <c r="AB4043" s="5"/>
    </row>
    <row r="4046" spans="21:28">
      <c r="U4046" s="5"/>
      <c r="AA4046" s="94"/>
      <c r="AB4046" s="5"/>
    </row>
    <row r="4096" spans="21:28">
      <c r="U4096" s="5"/>
      <c r="AA4096" s="94"/>
      <c r="AB4096" s="5"/>
    </row>
    <row r="4166" spans="21:28">
      <c r="U4166" s="5"/>
      <c r="AA4166" s="94"/>
      <c r="AB4166" s="5"/>
    </row>
    <row r="4167" spans="21:28">
      <c r="U4167" s="5"/>
      <c r="AA4167" s="94"/>
      <c r="AB4167" s="5"/>
    </row>
    <row r="4184" spans="21:28">
      <c r="U4184" s="5"/>
      <c r="AA4184" s="94"/>
      <c r="AB4184" s="5"/>
    </row>
    <row r="4186" spans="21:28">
      <c r="U4186" s="5"/>
      <c r="AA4186" s="458"/>
      <c r="AB4186" s="5"/>
    </row>
    <row r="4187" spans="21:28">
      <c r="U4187" s="5"/>
      <c r="AA4187" s="458"/>
      <c r="AB4187" s="5"/>
    </row>
    <row r="4188" spans="21:28">
      <c r="U4188" s="5"/>
      <c r="AA4188" s="93"/>
      <c r="AB4188" s="5"/>
    </row>
    <row r="4189" spans="21:28">
      <c r="U4189" s="5"/>
      <c r="AA4189" s="94"/>
      <c r="AB4189" s="5"/>
    </row>
    <row r="4192" spans="21:28">
      <c r="U4192" s="5"/>
      <c r="AA4192" s="94"/>
      <c r="AB4192" s="5"/>
    </row>
    <row r="4242" spans="21:28">
      <c r="U4242" s="5"/>
      <c r="AA4242" s="94"/>
      <c r="AB4242" s="5"/>
    </row>
    <row r="4312" spans="21:28">
      <c r="U4312" s="5"/>
      <c r="AA4312" s="94"/>
      <c r="AB4312" s="5"/>
    </row>
    <row r="4313" spans="21:28">
      <c r="U4313" s="5"/>
      <c r="AA4313" s="94"/>
      <c r="AB4313" s="5"/>
    </row>
    <row r="4330" spans="21:28">
      <c r="U4330" s="5"/>
      <c r="AA4330" s="94"/>
      <c r="AB4330" s="5"/>
    </row>
    <row r="4332" spans="21:28">
      <c r="U4332" s="5"/>
      <c r="AA4332" s="458"/>
      <c r="AB4332" s="5"/>
    </row>
    <row r="4333" spans="21:28">
      <c r="U4333" s="5"/>
      <c r="AA4333" s="458"/>
      <c r="AB4333" s="5"/>
    </row>
    <row r="4334" spans="21:28">
      <c r="U4334" s="5"/>
      <c r="AA4334" s="93"/>
      <c r="AB4334" s="5"/>
    </row>
    <row r="4335" spans="21:28">
      <c r="U4335" s="5"/>
      <c r="AA4335" s="94"/>
      <c r="AB4335" s="5"/>
    </row>
    <row r="4338" spans="21:28">
      <c r="U4338" s="5"/>
      <c r="AA4338" s="94"/>
      <c r="AB4338" s="5"/>
    </row>
    <row r="4388" spans="21:28">
      <c r="U4388" s="5"/>
      <c r="AA4388" s="94"/>
      <c r="AB4388" s="5"/>
    </row>
    <row r="4458" spans="21:28">
      <c r="U4458" s="5"/>
      <c r="AA4458" s="94"/>
      <c r="AB4458" s="5"/>
    </row>
    <row r="4459" spans="21:28">
      <c r="U4459" s="5"/>
      <c r="AA4459" s="94"/>
      <c r="AB4459" s="5"/>
    </row>
    <row r="4476" spans="21:28">
      <c r="U4476" s="5"/>
      <c r="AA4476" s="94"/>
      <c r="AB4476" s="5"/>
    </row>
    <row r="4478" spans="21:28">
      <c r="U4478" s="5"/>
      <c r="AA4478" s="458"/>
      <c r="AB4478" s="5"/>
    </row>
    <row r="4479" spans="21:28">
      <c r="U4479" s="5"/>
      <c r="AA4479" s="458"/>
      <c r="AB4479" s="5"/>
    </row>
    <row r="4480" spans="21:28">
      <c r="U4480" s="5"/>
      <c r="AA4480" s="93"/>
      <c r="AB4480" s="5"/>
    </row>
    <row r="4481" spans="21:28">
      <c r="U4481" s="5"/>
      <c r="AA4481" s="94"/>
      <c r="AB4481" s="5"/>
    </row>
    <row r="4484" spans="21:28">
      <c r="U4484" s="5"/>
      <c r="AA4484" s="94"/>
      <c r="AB4484" s="5"/>
    </row>
    <row r="4534" spans="21:28">
      <c r="U4534" s="5"/>
      <c r="AA4534" s="94"/>
      <c r="AB4534" s="5"/>
    </row>
    <row r="4604" spans="21:28">
      <c r="U4604" s="5"/>
      <c r="AA4604" s="94"/>
      <c r="AB4604" s="5"/>
    </row>
    <row r="4605" spans="21:28">
      <c r="U4605" s="5"/>
      <c r="AA4605" s="94"/>
      <c r="AB4605" s="5"/>
    </row>
    <row r="4622" spans="21:28">
      <c r="U4622" s="5"/>
      <c r="AA4622" s="94"/>
      <c r="AB4622" s="5"/>
    </row>
    <row r="4624" spans="21:28">
      <c r="U4624" s="5"/>
      <c r="AA4624" s="458"/>
      <c r="AB4624" s="5"/>
    </row>
    <row r="4625" spans="21:28">
      <c r="U4625" s="5"/>
      <c r="AA4625" s="458"/>
      <c r="AB4625" s="5"/>
    </row>
    <row r="4626" spans="21:28">
      <c r="U4626" s="5"/>
      <c r="AA4626" s="93"/>
      <c r="AB4626" s="5"/>
    </row>
    <row r="4627" spans="21:28">
      <c r="U4627" s="5"/>
      <c r="AA4627" s="94"/>
      <c r="AB4627" s="5"/>
    </row>
    <row r="4630" spans="21:28">
      <c r="U4630" s="5"/>
      <c r="AA4630" s="94"/>
      <c r="AB4630" s="5"/>
    </row>
    <row r="4680" spans="21:28">
      <c r="U4680" s="5"/>
      <c r="AA4680" s="94"/>
      <c r="AB4680" s="5"/>
    </row>
    <row r="4750" spans="21:28">
      <c r="U4750" s="5"/>
      <c r="AA4750" s="94"/>
      <c r="AB4750" s="5"/>
    </row>
    <row r="4751" spans="21:28">
      <c r="U4751" s="5"/>
      <c r="AA4751" s="94"/>
      <c r="AB4751" s="5"/>
    </row>
    <row r="4768" spans="21:28">
      <c r="U4768" s="5"/>
      <c r="AA4768" s="94"/>
      <c r="AB4768" s="5"/>
    </row>
    <row r="4770" spans="21:28">
      <c r="U4770" s="5"/>
      <c r="AA4770" s="458"/>
      <c r="AB4770" s="5"/>
    </row>
    <row r="4771" spans="21:28">
      <c r="U4771" s="5"/>
      <c r="AA4771" s="458"/>
      <c r="AB4771" s="5"/>
    </row>
    <row r="4772" spans="21:28">
      <c r="U4772" s="5"/>
      <c r="AA4772" s="93"/>
      <c r="AB4772" s="5"/>
    </row>
    <row r="4773" spans="21:28">
      <c r="U4773" s="5"/>
      <c r="AA4773" s="94"/>
      <c r="AB4773" s="5"/>
    </row>
    <row r="4776" spans="21:28">
      <c r="U4776" s="5"/>
      <c r="AA4776" s="94"/>
      <c r="AB4776" s="5"/>
    </row>
    <row r="4826" spans="21:28">
      <c r="U4826" s="5"/>
      <c r="AA4826" s="94"/>
      <c r="AB4826" s="5"/>
    </row>
    <row r="4896" spans="21:28">
      <c r="U4896" s="5"/>
      <c r="AA4896" s="94"/>
      <c r="AB4896" s="5"/>
    </row>
    <row r="4897" spans="21:28">
      <c r="U4897" s="5"/>
      <c r="AA4897" s="94"/>
      <c r="AB4897" s="5"/>
    </row>
    <row r="4914" spans="21:28">
      <c r="U4914" s="5"/>
      <c r="AA4914" s="94"/>
      <c r="AB4914" s="5"/>
    </row>
    <row r="4916" spans="21:28">
      <c r="U4916" s="5"/>
      <c r="AA4916" s="458"/>
      <c r="AB4916" s="5"/>
    </row>
    <row r="4917" spans="21:28">
      <c r="U4917" s="5"/>
      <c r="AA4917" s="458"/>
      <c r="AB4917" s="5"/>
    </row>
    <row r="4918" spans="21:28">
      <c r="U4918" s="5"/>
      <c r="AA4918" s="93"/>
      <c r="AB4918" s="5"/>
    </row>
    <row r="4919" spans="21:28">
      <c r="U4919" s="5"/>
      <c r="AA4919" s="94"/>
      <c r="AB4919" s="5"/>
    </row>
    <row r="4922" spans="21:28">
      <c r="U4922" s="5"/>
      <c r="AA4922" s="94"/>
      <c r="AB4922" s="5"/>
    </row>
    <row r="4972" spans="21:28">
      <c r="U4972" s="5"/>
      <c r="AA4972" s="94"/>
      <c r="AB4972" s="5"/>
    </row>
    <row r="5042" spans="21:28">
      <c r="U5042" s="5"/>
      <c r="AA5042" s="94"/>
      <c r="AB5042" s="5"/>
    </row>
    <row r="5043" spans="21:28">
      <c r="U5043" s="5"/>
      <c r="AA5043" s="94"/>
      <c r="AB5043" s="5"/>
    </row>
    <row r="5060" spans="21:28">
      <c r="U5060" s="5"/>
      <c r="AA5060" s="94"/>
      <c r="AB5060" s="5"/>
    </row>
    <row r="5062" spans="21:28">
      <c r="U5062" s="5"/>
      <c r="AA5062" s="458"/>
      <c r="AB5062" s="5"/>
    </row>
    <row r="5063" spans="21:28">
      <c r="U5063" s="5"/>
      <c r="AA5063" s="458"/>
      <c r="AB5063" s="5"/>
    </row>
    <row r="5064" spans="21:28">
      <c r="U5064" s="5"/>
      <c r="AA5064" s="93"/>
      <c r="AB5064" s="5"/>
    </row>
    <row r="5065" spans="21:28">
      <c r="U5065" s="5"/>
      <c r="AA5065" s="94"/>
      <c r="AB5065" s="5"/>
    </row>
    <row r="5068" spans="21:28">
      <c r="U5068" s="5"/>
      <c r="AA5068" s="94"/>
      <c r="AB5068" s="5"/>
    </row>
    <row r="5118" spans="21:28">
      <c r="U5118" s="5"/>
      <c r="AA5118" s="94"/>
      <c r="AB5118" s="5"/>
    </row>
    <row r="5188" spans="21:28">
      <c r="U5188" s="5"/>
      <c r="AA5188" s="94"/>
      <c r="AB5188" s="5"/>
    </row>
    <row r="5189" spans="21:28">
      <c r="U5189" s="5"/>
      <c r="AA5189" s="94"/>
      <c r="AB5189" s="5"/>
    </row>
    <row r="5206" spans="21:28">
      <c r="U5206" s="5"/>
      <c r="AA5206" s="94"/>
      <c r="AB5206" s="5"/>
    </row>
    <row r="5208" spans="21:28">
      <c r="U5208" s="5"/>
      <c r="AA5208" s="458"/>
      <c r="AB5208" s="5"/>
    </row>
    <row r="5209" spans="21:28">
      <c r="U5209" s="5"/>
      <c r="AA5209" s="458"/>
      <c r="AB5209" s="5"/>
    </row>
    <row r="5210" spans="21:28">
      <c r="U5210" s="5"/>
      <c r="AA5210" s="93"/>
      <c r="AB5210" s="5"/>
    </row>
    <row r="5211" spans="21:28">
      <c r="U5211" s="5"/>
      <c r="AA5211" s="94"/>
      <c r="AB5211" s="5"/>
    </row>
    <row r="5214" spans="21:28">
      <c r="U5214" s="5"/>
      <c r="AA5214" s="94"/>
      <c r="AB5214" s="5"/>
    </row>
    <row r="5264" spans="21:28">
      <c r="U5264" s="5"/>
      <c r="AA5264" s="94"/>
      <c r="AB5264" s="5"/>
    </row>
    <row r="5334" spans="21:28">
      <c r="U5334" s="5"/>
      <c r="AA5334" s="94"/>
      <c r="AB5334" s="5"/>
    </row>
    <row r="5335" spans="21:28">
      <c r="U5335" s="5"/>
      <c r="AA5335" s="94"/>
      <c r="AB5335" s="5"/>
    </row>
    <row r="5352" spans="21:28">
      <c r="U5352" s="5"/>
      <c r="AA5352" s="94"/>
      <c r="AB5352" s="5"/>
    </row>
    <row r="5354" spans="21:28">
      <c r="U5354" s="5"/>
      <c r="AA5354" s="458"/>
      <c r="AB5354" s="5"/>
    </row>
    <row r="5355" spans="21:28">
      <c r="U5355" s="5"/>
      <c r="AA5355" s="458"/>
      <c r="AB5355" s="5"/>
    </row>
    <row r="5356" spans="21:28">
      <c r="U5356" s="5"/>
      <c r="AA5356" s="93"/>
      <c r="AB5356" s="5"/>
    </row>
    <row r="5357" spans="21:28">
      <c r="U5357" s="5"/>
      <c r="AA5357" s="94"/>
      <c r="AB5357" s="5"/>
    </row>
    <row r="5360" spans="21:28">
      <c r="U5360" s="5"/>
      <c r="AA5360" s="94"/>
      <c r="AB5360" s="5"/>
    </row>
    <row r="5410" spans="21:28">
      <c r="U5410" s="5"/>
      <c r="AA5410" s="94"/>
      <c r="AB5410" s="5"/>
    </row>
    <row r="5480" spans="21:28">
      <c r="U5480" s="5"/>
      <c r="AA5480" s="94"/>
      <c r="AB5480" s="5"/>
    </row>
    <row r="5481" spans="21:28">
      <c r="U5481" s="5"/>
      <c r="AA5481" s="94"/>
      <c r="AB5481" s="5"/>
    </row>
    <row r="5498" spans="21:28">
      <c r="U5498" s="5"/>
      <c r="AA5498" s="94"/>
      <c r="AB5498" s="5"/>
    </row>
    <row r="5500" spans="21:28">
      <c r="U5500" s="5"/>
      <c r="AA5500" s="458"/>
      <c r="AB5500" s="5"/>
    </row>
    <row r="5501" spans="21:28">
      <c r="U5501" s="5"/>
      <c r="AA5501" s="458"/>
      <c r="AB5501" s="5"/>
    </row>
    <row r="5502" spans="21:28">
      <c r="U5502" s="5"/>
      <c r="AA5502" s="93"/>
      <c r="AB5502" s="5"/>
    </row>
    <row r="5503" spans="21:28">
      <c r="U5503" s="5"/>
      <c r="AA5503" s="94"/>
      <c r="AB5503" s="5"/>
    </row>
    <row r="5506" spans="21:28">
      <c r="U5506" s="5"/>
      <c r="AA5506" s="94"/>
      <c r="AB5506" s="5"/>
    </row>
    <row r="5556" spans="21:28">
      <c r="U5556" s="5"/>
      <c r="AA5556" s="94"/>
      <c r="AB5556" s="5"/>
    </row>
    <row r="5626" spans="21:28">
      <c r="U5626" s="5"/>
      <c r="AA5626" s="94"/>
      <c r="AB5626" s="5"/>
    </row>
    <row r="5627" spans="21:28">
      <c r="U5627" s="5"/>
      <c r="AA5627" s="94"/>
      <c r="AB5627" s="5"/>
    </row>
    <row r="5644" spans="21:28">
      <c r="U5644" s="5"/>
      <c r="AA5644" s="94"/>
      <c r="AB5644" s="5"/>
    </row>
    <row r="5646" spans="21:28">
      <c r="U5646" s="5"/>
      <c r="AA5646" s="458"/>
      <c r="AB5646" s="5"/>
    </row>
    <row r="5647" spans="21:28">
      <c r="U5647" s="5"/>
      <c r="AA5647" s="458"/>
      <c r="AB5647" s="5"/>
    </row>
    <row r="5648" spans="21:28">
      <c r="U5648" s="5"/>
      <c r="AA5648" s="93"/>
      <c r="AB5648" s="5"/>
    </row>
    <row r="5649" spans="21:28">
      <c r="U5649" s="5"/>
      <c r="AA5649" s="94"/>
      <c r="AB5649" s="5"/>
    </row>
    <row r="5652" spans="21:28">
      <c r="U5652" s="5"/>
      <c r="AA5652" s="94"/>
      <c r="AB5652" s="5"/>
    </row>
    <row r="5702" spans="21:28">
      <c r="U5702" s="5"/>
      <c r="AA5702" s="94"/>
      <c r="AB5702" s="5"/>
    </row>
    <row r="5772" spans="21:28">
      <c r="U5772" s="5"/>
      <c r="AA5772" s="94"/>
      <c r="AB5772" s="5"/>
    </row>
    <row r="5773" spans="21:28">
      <c r="U5773" s="5"/>
      <c r="AA5773" s="94"/>
      <c r="AB5773" s="5"/>
    </row>
    <row r="5790" spans="21:28">
      <c r="U5790" s="5"/>
      <c r="AA5790" s="94"/>
      <c r="AB5790" s="5"/>
    </row>
    <row r="5792" spans="21:28">
      <c r="U5792" s="5"/>
      <c r="AA5792" s="458"/>
      <c r="AB5792" s="5"/>
    </row>
    <row r="5793" spans="21:28">
      <c r="U5793" s="5"/>
      <c r="AA5793" s="458"/>
      <c r="AB5793" s="5"/>
    </row>
    <row r="5794" spans="21:28">
      <c r="U5794" s="5"/>
      <c r="AA5794" s="93"/>
      <c r="AB5794" s="5"/>
    </row>
    <row r="5795" spans="21:28">
      <c r="U5795" s="5"/>
      <c r="AA5795" s="94"/>
      <c r="AB5795" s="5"/>
    </row>
    <row r="5798" spans="21:28">
      <c r="U5798" s="5"/>
      <c r="AA5798" s="94"/>
      <c r="AB5798" s="5"/>
    </row>
    <row r="5848" spans="21:28">
      <c r="U5848" s="5"/>
      <c r="AA5848" s="94"/>
      <c r="AB5848" s="5"/>
    </row>
    <row r="5918" spans="21:28">
      <c r="U5918" s="5"/>
      <c r="AA5918" s="94"/>
      <c r="AB5918" s="5"/>
    </row>
    <row r="5919" spans="21:28">
      <c r="U5919" s="5"/>
      <c r="AA5919" s="94"/>
      <c r="AB5919" s="5"/>
    </row>
    <row r="5936" spans="21:28">
      <c r="U5936" s="5"/>
      <c r="AA5936" s="94"/>
      <c r="AB5936" s="5"/>
    </row>
    <row r="5938" spans="21:28">
      <c r="U5938" s="5"/>
      <c r="AA5938" s="458"/>
      <c r="AB5938" s="5"/>
    </row>
    <row r="5939" spans="21:28">
      <c r="U5939" s="5"/>
      <c r="AA5939" s="458"/>
      <c r="AB5939" s="5"/>
    </row>
    <row r="5940" spans="21:28">
      <c r="U5940" s="5"/>
      <c r="AA5940" s="93"/>
      <c r="AB5940" s="5"/>
    </row>
    <row r="5941" spans="21:28">
      <c r="U5941" s="5"/>
      <c r="AA5941" s="94"/>
      <c r="AB5941" s="5"/>
    </row>
    <row r="5944" spans="21:28">
      <c r="U5944" s="5"/>
      <c r="AA5944" s="94"/>
      <c r="AB5944" s="5"/>
    </row>
    <row r="5994" spans="21:28">
      <c r="U5994" s="5"/>
      <c r="AA5994" s="94"/>
      <c r="AB5994" s="5"/>
    </row>
    <row r="6064" spans="21:28">
      <c r="U6064" s="5"/>
      <c r="AA6064" s="94"/>
      <c r="AB6064" s="5"/>
    </row>
    <row r="6065" spans="21:28">
      <c r="U6065" s="5"/>
      <c r="AA6065" s="94"/>
      <c r="AB6065" s="5"/>
    </row>
    <row r="6082" spans="21:28">
      <c r="U6082" s="5"/>
      <c r="AA6082" s="94"/>
      <c r="AB6082" s="5"/>
    </row>
    <row r="6084" spans="21:28">
      <c r="U6084" s="5"/>
      <c r="AA6084" s="458"/>
      <c r="AB6084" s="5"/>
    </row>
    <row r="6085" spans="21:28">
      <c r="U6085" s="5"/>
      <c r="AA6085" s="458"/>
      <c r="AB6085" s="5"/>
    </row>
    <row r="6086" spans="21:28">
      <c r="U6086" s="5"/>
      <c r="AA6086" s="93"/>
      <c r="AB6086" s="5"/>
    </row>
    <row r="6087" spans="21:28">
      <c r="U6087" s="5"/>
      <c r="AA6087" s="94"/>
      <c r="AB6087" s="5"/>
    </row>
    <row r="6090" spans="21:28">
      <c r="U6090" s="5"/>
      <c r="AA6090" s="94"/>
      <c r="AB6090" s="5"/>
    </row>
    <row r="6140" spans="21:28">
      <c r="U6140" s="5"/>
      <c r="AA6140" s="94"/>
      <c r="AB6140" s="5"/>
    </row>
    <row r="6210" spans="21:28">
      <c r="U6210" s="5"/>
      <c r="AA6210" s="94"/>
      <c r="AB6210" s="5"/>
    </row>
    <row r="6211" spans="21:28">
      <c r="U6211" s="5"/>
      <c r="AA6211" s="94"/>
      <c r="AB6211" s="5"/>
    </row>
    <row r="6228" spans="21:28">
      <c r="U6228" s="5"/>
      <c r="AA6228" s="94"/>
      <c r="AB6228" s="5"/>
    </row>
    <row r="6230" spans="21:28">
      <c r="U6230" s="5"/>
      <c r="AA6230" s="458"/>
      <c r="AB6230" s="5"/>
    </row>
    <row r="6231" spans="21:28">
      <c r="U6231" s="5"/>
      <c r="AA6231" s="458"/>
      <c r="AB6231" s="5"/>
    </row>
    <row r="6232" spans="21:28">
      <c r="U6232" s="5"/>
      <c r="AA6232" s="93"/>
      <c r="AB6232" s="5"/>
    </row>
    <row r="6233" spans="21:28">
      <c r="U6233" s="5"/>
      <c r="AA6233" s="94"/>
      <c r="AB6233" s="5"/>
    </row>
    <row r="6236" spans="21:28">
      <c r="U6236" s="5"/>
      <c r="AA6236" s="94"/>
      <c r="AB6236" s="5"/>
    </row>
    <row r="6286" spans="21:28">
      <c r="U6286" s="5"/>
      <c r="AA6286" s="94"/>
      <c r="AB6286" s="5"/>
    </row>
    <row r="6356" spans="21:28">
      <c r="U6356" s="5"/>
      <c r="AA6356" s="94"/>
      <c r="AB6356" s="5"/>
    </row>
    <row r="6357" spans="21:28">
      <c r="U6357" s="5"/>
      <c r="AA6357" s="94"/>
      <c r="AB6357" s="5"/>
    </row>
    <row r="6374" spans="21:28">
      <c r="U6374" s="5"/>
      <c r="AA6374" s="94"/>
      <c r="AB6374" s="5"/>
    </row>
    <row r="6376" spans="21:28">
      <c r="U6376" s="5"/>
      <c r="AA6376" s="458"/>
      <c r="AB6376" s="5"/>
    </row>
    <row r="6377" spans="21:28">
      <c r="U6377" s="5"/>
      <c r="AA6377" s="458"/>
      <c r="AB6377" s="5"/>
    </row>
    <row r="6378" spans="21:28">
      <c r="U6378" s="5"/>
      <c r="AA6378" s="93"/>
      <c r="AB6378" s="5"/>
    </row>
    <row r="6379" spans="21:28">
      <c r="U6379" s="5"/>
      <c r="AA6379" s="94"/>
      <c r="AB6379" s="5"/>
    </row>
    <row r="6382" spans="21:28">
      <c r="U6382" s="5"/>
      <c r="AA6382" s="94"/>
      <c r="AB6382" s="5"/>
    </row>
    <row r="6432" spans="21:28">
      <c r="U6432" s="5"/>
      <c r="AA6432" s="94"/>
      <c r="AB6432" s="5"/>
    </row>
    <row r="6502" spans="21:28">
      <c r="U6502" s="5"/>
      <c r="AA6502" s="94"/>
      <c r="AB6502" s="5"/>
    </row>
    <row r="6503" spans="21:28">
      <c r="U6503" s="5"/>
      <c r="AA6503" s="94"/>
      <c r="AB6503" s="5"/>
    </row>
    <row r="6520" spans="21:28">
      <c r="U6520" s="5"/>
      <c r="AA6520" s="94"/>
      <c r="AB6520" s="5"/>
    </row>
    <row r="6522" spans="21:28">
      <c r="U6522" s="5"/>
      <c r="AA6522" s="458"/>
      <c r="AB6522" s="5"/>
    </row>
    <row r="6523" spans="21:28">
      <c r="U6523" s="5"/>
      <c r="AA6523" s="458"/>
      <c r="AB6523" s="5"/>
    </row>
    <row r="6524" spans="21:28">
      <c r="U6524" s="5"/>
      <c r="AA6524" s="93"/>
      <c r="AB6524" s="5"/>
    </row>
    <row r="6525" spans="21:28">
      <c r="U6525" s="5"/>
      <c r="AA6525" s="94"/>
      <c r="AB6525" s="5"/>
    </row>
    <row r="6528" spans="21:28">
      <c r="U6528" s="5"/>
      <c r="AA6528" s="94"/>
      <c r="AB6528" s="5"/>
    </row>
    <row r="6578" spans="21:28">
      <c r="U6578" s="5"/>
      <c r="AA6578" s="94"/>
      <c r="AB6578" s="5"/>
    </row>
    <row r="6648" spans="21:28">
      <c r="U6648" s="5"/>
      <c r="AA6648" s="94"/>
      <c r="AB6648" s="5"/>
    </row>
    <row r="6649" spans="21:28">
      <c r="U6649" s="5"/>
      <c r="AA6649" s="94"/>
      <c r="AB6649" s="5"/>
    </row>
    <row r="6666" spans="21:28">
      <c r="U6666" s="5"/>
      <c r="AA6666" s="94"/>
      <c r="AB6666" s="5"/>
    </row>
    <row r="6668" spans="21:28">
      <c r="U6668" s="5"/>
      <c r="AA6668" s="458"/>
      <c r="AB6668" s="5"/>
    </row>
    <row r="6669" spans="21:28">
      <c r="U6669" s="5"/>
      <c r="AA6669" s="458"/>
      <c r="AB6669" s="5"/>
    </row>
    <row r="6670" spans="21:28">
      <c r="U6670" s="5"/>
      <c r="AA6670" s="93"/>
      <c r="AB6670" s="5"/>
    </row>
    <row r="6671" spans="21:28">
      <c r="U6671" s="5"/>
      <c r="AA6671" s="94"/>
      <c r="AB6671" s="5"/>
    </row>
    <row r="6674" spans="21:28">
      <c r="U6674" s="5"/>
      <c r="AA6674" s="94"/>
      <c r="AB6674" s="5"/>
    </row>
    <row r="6724" spans="21:28">
      <c r="U6724" s="5"/>
      <c r="AA6724" s="94"/>
      <c r="AB6724" s="5"/>
    </row>
    <row r="6794" spans="21:28">
      <c r="U6794" s="5"/>
      <c r="AA6794" s="94"/>
      <c r="AB6794" s="5"/>
    </row>
    <row r="6795" spans="21:28">
      <c r="U6795" s="5"/>
      <c r="AA6795" s="94"/>
      <c r="AB6795" s="5"/>
    </row>
    <row r="6812" spans="21:28">
      <c r="U6812" s="5"/>
      <c r="AA6812" s="94"/>
      <c r="AB6812" s="5"/>
    </row>
    <row r="6814" spans="21:28">
      <c r="U6814" s="5"/>
      <c r="AA6814" s="458"/>
      <c r="AB6814" s="5"/>
    </row>
    <row r="6815" spans="21:28">
      <c r="U6815" s="5"/>
      <c r="AA6815" s="458"/>
      <c r="AB6815" s="5"/>
    </row>
    <row r="6816" spans="21:28">
      <c r="U6816" s="5"/>
      <c r="AA6816" s="93"/>
      <c r="AB6816" s="5"/>
    </row>
    <row r="6817" spans="21:28">
      <c r="U6817" s="5"/>
      <c r="AA6817" s="94"/>
      <c r="AB6817" s="5"/>
    </row>
    <row r="6820" spans="21:28">
      <c r="U6820" s="5"/>
      <c r="AA6820" s="94"/>
      <c r="AB6820" s="5"/>
    </row>
    <row r="6870" spans="21:28">
      <c r="U6870" s="5"/>
      <c r="AA6870" s="94"/>
      <c r="AB6870" s="5"/>
    </row>
    <row r="6940" spans="21:28">
      <c r="U6940" s="5"/>
      <c r="AA6940" s="94"/>
      <c r="AB6940" s="5"/>
    </row>
    <row r="6941" spans="21:28">
      <c r="U6941" s="5"/>
      <c r="AA6941" s="94"/>
      <c r="AB6941" s="5"/>
    </row>
    <row r="6958" spans="21:28">
      <c r="U6958" s="5"/>
      <c r="AA6958" s="94"/>
      <c r="AB6958" s="5"/>
    </row>
    <row r="6960" spans="21:28">
      <c r="U6960" s="5"/>
      <c r="AA6960" s="458"/>
      <c r="AB6960" s="5"/>
    </row>
    <row r="6961" spans="21:28">
      <c r="U6961" s="5"/>
      <c r="AA6961" s="458"/>
      <c r="AB6961" s="5"/>
    </row>
    <row r="6962" spans="21:28">
      <c r="U6962" s="5"/>
      <c r="AA6962" s="93"/>
      <c r="AB6962" s="5"/>
    </row>
    <row r="6963" spans="21:28">
      <c r="U6963" s="5"/>
      <c r="AA6963" s="94"/>
      <c r="AB6963" s="5"/>
    </row>
    <row r="6966" spans="21:28">
      <c r="U6966" s="5"/>
      <c r="AA6966" s="94"/>
      <c r="AB6966" s="5"/>
    </row>
    <row r="7016" spans="21:28">
      <c r="U7016" s="5"/>
      <c r="AA7016" s="94"/>
      <c r="AB7016" s="5"/>
    </row>
    <row r="7086" spans="21:28">
      <c r="U7086" s="5"/>
      <c r="AA7086" s="94"/>
      <c r="AB7086" s="5"/>
    </row>
    <row r="7087" spans="21:28">
      <c r="U7087" s="5"/>
      <c r="AA7087" s="94"/>
      <c r="AB7087" s="5"/>
    </row>
    <row r="7104" spans="21:28">
      <c r="U7104" s="5"/>
      <c r="AA7104" s="94"/>
      <c r="AB7104" s="5"/>
    </row>
    <row r="7106" spans="21:28">
      <c r="U7106" s="5"/>
      <c r="AA7106" s="458"/>
      <c r="AB7106" s="5"/>
    </row>
    <row r="7107" spans="21:28">
      <c r="U7107" s="5"/>
      <c r="AA7107" s="458"/>
      <c r="AB7107" s="5"/>
    </row>
    <row r="7108" spans="21:28">
      <c r="U7108" s="5"/>
      <c r="AA7108" s="93"/>
      <c r="AB7108" s="5"/>
    </row>
    <row r="7109" spans="21:28">
      <c r="U7109" s="5"/>
      <c r="AA7109" s="94"/>
      <c r="AB7109" s="5"/>
    </row>
    <row r="7112" spans="21:28">
      <c r="U7112" s="5"/>
      <c r="AA7112" s="94"/>
      <c r="AB7112" s="5"/>
    </row>
    <row r="7162" spans="21:28">
      <c r="U7162" s="5"/>
      <c r="AA7162" s="94"/>
      <c r="AB7162" s="5"/>
    </row>
    <row r="7232" spans="21:28">
      <c r="U7232" s="5"/>
      <c r="AA7232" s="94"/>
      <c r="AB7232" s="5"/>
    </row>
    <row r="7233" spans="21:28">
      <c r="U7233" s="5"/>
      <c r="AA7233" s="94"/>
      <c r="AB7233" s="5"/>
    </row>
    <row r="7250" spans="21:28">
      <c r="U7250" s="5"/>
      <c r="AA7250" s="94"/>
      <c r="AB7250" s="5"/>
    </row>
    <row r="7252" spans="21:28">
      <c r="U7252" s="5"/>
      <c r="AA7252" s="458"/>
      <c r="AB7252" s="5"/>
    </row>
    <row r="7253" spans="21:28">
      <c r="U7253" s="5"/>
      <c r="AA7253" s="458"/>
      <c r="AB7253" s="5"/>
    </row>
    <row r="7254" spans="21:28">
      <c r="U7254" s="5"/>
      <c r="AA7254" s="93"/>
      <c r="AB7254" s="5"/>
    </row>
    <row r="7255" spans="21:28">
      <c r="U7255" s="5"/>
      <c r="AA7255" s="94"/>
      <c r="AB7255" s="5"/>
    </row>
    <row r="7258" spans="21:28">
      <c r="U7258" s="5"/>
      <c r="AA7258" s="94"/>
      <c r="AB7258" s="5"/>
    </row>
    <row r="7308" spans="21:28">
      <c r="U7308" s="5"/>
      <c r="AA7308" s="94"/>
      <c r="AB7308" s="5"/>
    </row>
    <row r="7378" spans="21:28">
      <c r="U7378" s="5"/>
      <c r="AA7378" s="94"/>
      <c r="AB7378" s="5"/>
    </row>
    <row r="7379" spans="21:28">
      <c r="U7379" s="5"/>
      <c r="AA7379" s="94"/>
      <c r="AB7379" s="5"/>
    </row>
    <row r="7396" spans="21:28">
      <c r="U7396" s="5"/>
      <c r="AA7396" s="94"/>
      <c r="AB7396" s="5"/>
    </row>
    <row r="7398" spans="21:28">
      <c r="U7398" s="5"/>
      <c r="AA7398" s="458"/>
      <c r="AB7398" s="5"/>
    </row>
    <row r="7399" spans="21:28">
      <c r="U7399" s="5"/>
      <c r="AA7399" s="458"/>
      <c r="AB7399" s="5"/>
    </row>
    <row r="7400" spans="21:28">
      <c r="U7400" s="5"/>
      <c r="AA7400" s="93"/>
      <c r="AB7400" s="5"/>
    </row>
    <row r="7401" spans="21:28">
      <c r="U7401" s="5"/>
      <c r="AA7401" s="94"/>
      <c r="AB7401" s="5"/>
    </row>
    <row r="7404" spans="21:28">
      <c r="U7404" s="5"/>
      <c r="AA7404" s="94"/>
      <c r="AB7404" s="5"/>
    </row>
    <row r="7454" spans="21:28">
      <c r="U7454" s="5"/>
      <c r="AA7454" s="94"/>
      <c r="AB7454" s="5"/>
    </row>
    <row r="7524" spans="21:28">
      <c r="U7524" s="5"/>
      <c r="AA7524" s="94"/>
      <c r="AB7524" s="5"/>
    </row>
    <row r="7525" spans="21:28">
      <c r="U7525" s="5"/>
      <c r="AA7525" s="94"/>
      <c r="AB7525" s="5"/>
    </row>
    <row r="7542" spans="21:28">
      <c r="U7542" s="5"/>
      <c r="AA7542" s="94"/>
      <c r="AB7542" s="5"/>
    </row>
    <row r="7544" spans="21:28">
      <c r="U7544" s="5"/>
      <c r="AA7544" s="458"/>
      <c r="AB7544" s="5"/>
    </row>
    <row r="7545" spans="21:28">
      <c r="U7545" s="5"/>
      <c r="AA7545" s="458"/>
      <c r="AB7545" s="5"/>
    </row>
    <row r="7546" spans="21:28">
      <c r="U7546" s="5"/>
      <c r="AA7546" s="93"/>
      <c r="AB7546" s="5"/>
    </row>
    <row r="7547" spans="21:28">
      <c r="U7547" s="5"/>
      <c r="AA7547" s="94"/>
      <c r="AB7547" s="5"/>
    </row>
    <row r="7550" spans="21:28">
      <c r="U7550" s="5"/>
      <c r="AA7550" s="94"/>
      <c r="AB7550" s="5"/>
    </row>
    <row r="7600" spans="21:28">
      <c r="U7600" s="5"/>
      <c r="AA7600" s="94"/>
      <c r="AB7600" s="5"/>
    </row>
    <row r="7670" spans="21:28">
      <c r="U7670" s="5"/>
      <c r="AA7670" s="94"/>
      <c r="AB7670" s="5"/>
    </row>
    <row r="7671" spans="21:28">
      <c r="U7671" s="5"/>
      <c r="AA7671" s="94"/>
      <c r="AB7671" s="5"/>
    </row>
    <row r="7688" spans="21:28">
      <c r="U7688" s="5"/>
      <c r="AA7688" s="94"/>
      <c r="AB7688" s="5"/>
    </row>
    <row r="7690" spans="21:28">
      <c r="U7690" s="5"/>
      <c r="AA7690" s="458"/>
      <c r="AB7690" s="5"/>
    </row>
    <row r="7691" spans="21:28">
      <c r="U7691" s="5"/>
      <c r="AA7691" s="458"/>
      <c r="AB7691" s="5"/>
    </row>
    <row r="7692" spans="21:28">
      <c r="U7692" s="5"/>
      <c r="AA7692" s="93"/>
      <c r="AB7692" s="5"/>
    </row>
    <row r="7693" spans="21:28">
      <c r="U7693" s="5"/>
      <c r="AA7693" s="94"/>
      <c r="AB7693" s="5"/>
    </row>
    <row r="7696" spans="21:28">
      <c r="U7696" s="5"/>
      <c r="AA7696" s="94"/>
      <c r="AB7696" s="5"/>
    </row>
    <row r="7746" spans="21:28">
      <c r="U7746" s="5"/>
      <c r="AA7746" s="94"/>
      <c r="AB7746" s="5"/>
    </row>
    <row r="7816" spans="21:28">
      <c r="U7816" s="5"/>
      <c r="AA7816" s="94"/>
      <c r="AB7816" s="5"/>
    </row>
    <row r="7817" spans="21:28">
      <c r="U7817" s="5"/>
      <c r="AA7817" s="94"/>
      <c r="AB7817" s="5"/>
    </row>
    <row r="7834" spans="21:28">
      <c r="U7834" s="5"/>
      <c r="AA7834" s="94"/>
      <c r="AB7834" s="5"/>
    </row>
    <row r="7836" spans="21:28">
      <c r="U7836" s="5"/>
      <c r="AA7836" s="458"/>
      <c r="AB7836" s="5"/>
    </row>
    <row r="7837" spans="21:28">
      <c r="U7837" s="5"/>
      <c r="AA7837" s="458"/>
      <c r="AB7837" s="5"/>
    </row>
    <row r="7838" spans="21:28">
      <c r="U7838" s="5"/>
      <c r="AA7838" s="93"/>
      <c r="AB7838" s="5"/>
    </row>
    <row r="7839" spans="21:28">
      <c r="U7839" s="5"/>
      <c r="AA7839" s="94"/>
      <c r="AB7839" s="5"/>
    </row>
    <row r="7842" spans="21:28">
      <c r="U7842" s="5"/>
      <c r="AA7842" s="94"/>
      <c r="AB7842" s="5"/>
    </row>
    <row r="7892" spans="21:28">
      <c r="U7892" s="5"/>
      <c r="AA7892" s="94"/>
      <c r="AB7892" s="5"/>
    </row>
    <row r="7962" spans="21:28">
      <c r="U7962" s="5"/>
      <c r="AA7962" s="94"/>
      <c r="AB7962" s="5"/>
    </row>
    <row r="7963" spans="21:28">
      <c r="U7963" s="5"/>
      <c r="AA7963" s="94"/>
      <c r="AB7963" s="5"/>
    </row>
    <row r="7980" spans="21:28">
      <c r="U7980" s="5"/>
      <c r="AA7980" s="94"/>
      <c r="AB7980" s="5"/>
    </row>
    <row r="7982" spans="21:28">
      <c r="U7982" s="5"/>
      <c r="AA7982" s="458"/>
      <c r="AB7982" s="5"/>
    </row>
    <row r="7983" spans="21:28">
      <c r="U7983" s="5"/>
      <c r="AA7983" s="458"/>
      <c r="AB7983" s="5"/>
    </row>
    <row r="7984" spans="21:28">
      <c r="U7984" s="5"/>
      <c r="AA7984" s="93"/>
      <c r="AB7984" s="5"/>
    </row>
    <row r="7985" spans="21:28">
      <c r="U7985" s="5"/>
      <c r="AA7985" s="94"/>
      <c r="AB7985" s="5"/>
    </row>
    <row r="7988" spans="21:28">
      <c r="U7988" s="5"/>
      <c r="AA7988" s="94"/>
      <c r="AB7988" s="5"/>
    </row>
    <row r="8038" spans="21:28">
      <c r="U8038" s="5"/>
      <c r="AA8038" s="94"/>
      <c r="AB8038" s="5"/>
    </row>
    <row r="8108" spans="21:28">
      <c r="U8108" s="5"/>
      <c r="AA8108" s="94"/>
      <c r="AB8108" s="5"/>
    </row>
    <row r="8109" spans="21:28">
      <c r="U8109" s="5"/>
      <c r="AA8109" s="94"/>
      <c r="AB8109" s="5"/>
    </row>
    <row r="8126" spans="21:28">
      <c r="U8126" s="5"/>
      <c r="AA8126" s="94"/>
      <c r="AB8126" s="5"/>
    </row>
    <row r="8128" spans="21:28">
      <c r="U8128" s="5"/>
      <c r="AA8128" s="458"/>
      <c r="AB8128" s="5"/>
    </row>
    <row r="8129" spans="21:28">
      <c r="U8129" s="5"/>
      <c r="AA8129" s="458"/>
      <c r="AB8129" s="5"/>
    </row>
    <row r="8130" spans="21:28">
      <c r="U8130" s="5"/>
      <c r="AA8130" s="93"/>
      <c r="AB8130" s="5"/>
    </row>
    <row r="8131" spans="21:28">
      <c r="U8131" s="5"/>
      <c r="AA8131" s="94"/>
      <c r="AB8131" s="5"/>
    </row>
    <row r="8134" spans="21:28">
      <c r="U8134" s="5"/>
      <c r="AA8134" s="94"/>
      <c r="AB8134" s="5"/>
    </row>
    <row r="8184" spans="21:28">
      <c r="U8184" s="5"/>
      <c r="AA8184" s="94"/>
      <c r="AB8184" s="5"/>
    </row>
    <row r="8254" spans="21:28">
      <c r="U8254" s="5"/>
      <c r="AA8254" s="94"/>
      <c r="AB8254" s="5"/>
    </row>
    <row r="8255" spans="21:28">
      <c r="U8255" s="5"/>
      <c r="AA8255" s="94"/>
      <c r="AB8255" s="5"/>
    </row>
    <row r="8272" spans="21:28">
      <c r="U8272" s="5"/>
      <c r="AA8272" s="94"/>
      <c r="AB8272" s="5"/>
    </row>
    <row r="8274" spans="21:28">
      <c r="U8274" s="5"/>
      <c r="AA8274" s="458"/>
      <c r="AB8274" s="5"/>
    </row>
    <row r="8275" spans="21:28">
      <c r="U8275" s="5"/>
      <c r="AA8275" s="458"/>
      <c r="AB8275" s="5"/>
    </row>
    <row r="8276" spans="21:28">
      <c r="U8276" s="5"/>
      <c r="AA8276" s="93"/>
      <c r="AB8276" s="5"/>
    </row>
    <row r="8277" spans="21:28">
      <c r="U8277" s="5"/>
      <c r="AA8277" s="94"/>
      <c r="AB8277" s="5"/>
    </row>
    <row r="8280" spans="21:28">
      <c r="U8280" s="5"/>
      <c r="AA8280" s="94"/>
      <c r="AB8280" s="5"/>
    </row>
    <row r="8330" spans="21:28">
      <c r="U8330" s="5"/>
      <c r="AA8330" s="94"/>
      <c r="AB8330" s="5"/>
    </row>
    <row r="8400" spans="21:28">
      <c r="U8400" s="5"/>
      <c r="AA8400" s="94"/>
      <c r="AB8400" s="5"/>
    </row>
    <row r="8401" spans="21:28">
      <c r="U8401" s="5"/>
      <c r="AA8401" s="94"/>
      <c r="AB8401" s="5"/>
    </row>
    <row r="8418" spans="21:28">
      <c r="U8418" s="5"/>
      <c r="AA8418" s="94"/>
      <c r="AB8418" s="5"/>
    </row>
    <row r="8420" spans="21:28">
      <c r="U8420" s="5"/>
      <c r="AA8420" s="458"/>
      <c r="AB8420" s="5"/>
    </row>
    <row r="8421" spans="21:28">
      <c r="U8421" s="5"/>
      <c r="AA8421" s="458"/>
      <c r="AB8421" s="5"/>
    </row>
    <row r="8422" spans="21:28">
      <c r="U8422" s="5"/>
      <c r="AA8422" s="93"/>
      <c r="AB8422" s="5"/>
    </row>
    <row r="8423" spans="21:28">
      <c r="U8423" s="5"/>
      <c r="AA8423" s="94"/>
      <c r="AB8423" s="5"/>
    </row>
    <row r="8426" spans="21:28">
      <c r="U8426" s="5"/>
      <c r="AA8426" s="94"/>
      <c r="AB8426" s="5"/>
    </row>
    <row r="8476" spans="21:28">
      <c r="U8476" s="5"/>
      <c r="AA8476" s="94"/>
      <c r="AB8476" s="5"/>
    </row>
    <row r="8546" spans="21:28">
      <c r="U8546" s="5"/>
      <c r="AA8546" s="94"/>
      <c r="AB8546" s="5"/>
    </row>
    <row r="8547" spans="21:28">
      <c r="U8547" s="5"/>
      <c r="AA8547" s="94"/>
      <c r="AB8547" s="5"/>
    </row>
    <row r="8564" spans="21:28">
      <c r="U8564" s="5"/>
      <c r="AA8564" s="94"/>
      <c r="AB8564" s="5"/>
    </row>
    <row r="8566" spans="21:28">
      <c r="U8566" s="5"/>
      <c r="AA8566" s="458"/>
      <c r="AB8566" s="5"/>
    </row>
    <row r="8567" spans="21:28">
      <c r="U8567" s="5"/>
      <c r="AA8567" s="458"/>
      <c r="AB8567" s="5"/>
    </row>
    <row r="8568" spans="21:28">
      <c r="U8568" s="5"/>
      <c r="AA8568" s="93"/>
      <c r="AB8568" s="5"/>
    </row>
    <row r="8569" spans="21:28">
      <c r="U8569" s="5"/>
      <c r="AA8569" s="94"/>
      <c r="AB8569" s="5"/>
    </row>
    <row r="8572" spans="21:28">
      <c r="U8572" s="5"/>
      <c r="AA8572" s="94"/>
      <c r="AB8572" s="5"/>
    </row>
    <row r="8622" spans="21:28">
      <c r="U8622" s="5"/>
      <c r="AA8622" s="94"/>
      <c r="AB8622" s="5"/>
    </row>
    <row r="8692" spans="21:28">
      <c r="U8692" s="5"/>
      <c r="AA8692" s="94"/>
      <c r="AB8692" s="5"/>
    </row>
    <row r="8693" spans="21:28">
      <c r="U8693" s="5"/>
      <c r="AA8693" s="94"/>
      <c r="AB8693" s="5"/>
    </row>
    <row r="8710" spans="21:28">
      <c r="U8710" s="5"/>
      <c r="AA8710" s="94"/>
      <c r="AB8710" s="5"/>
    </row>
    <row r="8712" spans="21:28">
      <c r="U8712" s="5"/>
      <c r="AA8712" s="458"/>
      <c r="AB8712" s="5"/>
    </row>
    <row r="8713" spans="21:28">
      <c r="U8713" s="5"/>
      <c r="AA8713" s="458"/>
      <c r="AB8713" s="5"/>
    </row>
    <row r="8714" spans="21:28">
      <c r="U8714" s="5"/>
      <c r="AA8714" s="93"/>
      <c r="AB8714" s="5"/>
    </row>
    <row r="8715" spans="21:28">
      <c r="U8715" s="5"/>
      <c r="AA8715" s="94"/>
      <c r="AB8715" s="5"/>
    </row>
    <row r="8718" spans="21:28">
      <c r="U8718" s="5"/>
      <c r="AA8718" s="94"/>
      <c r="AB8718" s="5"/>
    </row>
    <row r="8768" spans="21:28">
      <c r="U8768" s="5"/>
      <c r="AA8768" s="94"/>
      <c r="AB8768" s="5"/>
    </row>
    <row r="8838" spans="21:28">
      <c r="U8838" s="5"/>
      <c r="AA8838" s="94"/>
      <c r="AB8838" s="5"/>
    </row>
    <row r="8839" spans="21:28">
      <c r="U8839" s="5"/>
      <c r="AA8839" s="94"/>
      <c r="AB8839" s="5"/>
    </row>
    <row r="8856" spans="21:28">
      <c r="U8856" s="5"/>
      <c r="AA8856" s="94"/>
      <c r="AB8856" s="5"/>
    </row>
    <row r="8858" spans="21:28">
      <c r="U8858" s="5"/>
      <c r="AA8858" s="458"/>
      <c r="AB8858" s="5"/>
    </row>
    <row r="8859" spans="21:28">
      <c r="U8859" s="5"/>
      <c r="AA8859" s="458"/>
      <c r="AB8859" s="5"/>
    </row>
    <row r="8860" spans="21:28">
      <c r="U8860" s="5"/>
      <c r="AA8860" s="93"/>
      <c r="AB8860" s="5"/>
    </row>
    <row r="8861" spans="21:28">
      <c r="U8861" s="5"/>
      <c r="AA8861" s="94"/>
      <c r="AB8861" s="5"/>
    </row>
    <row r="8864" spans="21:28">
      <c r="U8864" s="5"/>
      <c r="AA8864" s="94"/>
      <c r="AB8864" s="5"/>
    </row>
    <row r="8914" spans="21:28">
      <c r="U8914" s="5"/>
      <c r="AA8914" s="94"/>
      <c r="AB8914" s="5"/>
    </row>
    <row r="8984" spans="21:28">
      <c r="U8984" s="5"/>
      <c r="AA8984" s="94"/>
      <c r="AB8984" s="5"/>
    </row>
    <row r="8985" spans="21:28">
      <c r="U8985" s="5"/>
      <c r="AA8985" s="94"/>
      <c r="AB8985" s="5"/>
    </row>
    <row r="9002" spans="21:28">
      <c r="U9002" s="5"/>
      <c r="AA9002" s="94"/>
      <c r="AB9002" s="5"/>
    </row>
    <row r="9004" spans="21:28">
      <c r="U9004" s="5"/>
      <c r="AA9004" s="458"/>
      <c r="AB9004" s="5"/>
    </row>
    <row r="9005" spans="21:28">
      <c r="U9005" s="5"/>
      <c r="AA9005" s="458"/>
      <c r="AB9005" s="5"/>
    </row>
    <row r="9006" spans="21:28">
      <c r="U9006" s="5"/>
      <c r="AA9006" s="93"/>
      <c r="AB9006" s="5"/>
    </row>
    <row r="9007" spans="21:28">
      <c r="U9007" s="5"/>
      <c r="AA9007" s="94"/>
      <c r="AB9007" s="5"/>
    </row>
    <row r="9010" spans="21:28">
      <c r="U9010" s="5"/>
      <c r="AA9010" s="94"/>
      <c r="AB9010" s="5"/>
    </row>
    <row r="9060" spans="21:28">
      <c r="U9060" s="5"/>
      <c r="AA9060" s="94"/>
      <c r="AB9060" s="5"/>
    </row>
    <row r="9130" spans="21:28">
      <c r="U9130" s="5"/>
      <c r="AA9130" s="94"/>
      <c r="AB9130" s="5"/>
    </row>
    <row r="9131" spans="21:28">
      <c r="U9131" s="5"/>
      <c r="AA9131" s="94"/>
      <c r="AB9131" s="5"/>
    </row>
    <row r="9148" spans="21:28">
      <c r="U9148" s="5"/>
      <c r="AA9148" s="94"/>
      <c r="AB9148" s="5"/>
    </row>
    <row r="9150" spans="21:28">
      <c r="U9150" s="5"/>
      <c r="AA9150" s="458"/>
      <c r="AB9150" s="5"/>
    </row>
    <row r="9151" spans="21:28">
      <c r="U9151" s="5"/>
      <c r="AA9151" s="458"/>
      <c r="AB9151" s="5"/>
    </row>
    <row r="9152" spans="21:28">
      <c r="U9152" s="5"/>
      <c r="AA9152" s="93"/>
      <c r="AB9152" s="5"/>
    </row>
    <row r="9153" spans="21:28">
      <c r="U9153" s="5"/>
      <c r="AA9153" s="94"/>
      <c r="AB9153" s="5"/>
    </row>
    <row r="9156" spans="21:28">
      <c r="U9156" s="5"/>
      <c r="AA9156" s="94"/>
      <c r="AB9156" s="5"/>
    </row>
    <row r="9206" spans="21:28">
      <c r="U9206" s="5"/>
      <c r="AA9206" s="94"/>
      <c r="AB9206" s="5"/>
    </row>
    <row r="9276" spans="21:28">
      <c r="U9276" s="5"/>
      <c r="AA9276" s="94"/>
      <c r="AB9276" s="5"/>
    </row>
    <row r="9277" spans="21:28">
      <c r="U9277" s="5"/>
      <c r="AA9277" s="94"/>
      <c r="AB9277" s="5"/>
    </row>
    <row r="9294" spans="21:28">
      <c r="U9294" s="5"/>
      <c r="AA9294" s="94"/>
      <c r="AB9294" s="5"/>
    </row>
    <row r="9296" spans="21:28">
      <c r="U9296" s="5"/>
      <c r="AA9296" s="458"/>
      <c r="AB9296" s="5"/>
    </row>
    <row r="9297" spans="21:28">
      <c r="U9297" s="5"/>
      <c r="AA9297" s="458"/>
      <c r="AB9297" s="5"/>
    </row>
    <row r="9298" spans="21:28">
      <c r="U9298" s="5"/>
      <c r="AA9298" s="93"/>
      <c r="AB9298" s="5"/>
    </row>
    <row r="9299" spans="21:28">
      <c r="U9299" s="5"/>
      <c r="AA9299" s="94"/>
      <c r="AB9299" s="5"/>
    </row>
    <row r="9302" spans="21:28">
      <c r="U9302" s="5"/>
      <c r="AA9302" s="94"/>
      <c r="AB9302" s="5"/>
    </row>
    <row r="9352" spans="21:28">
      <c r="U9352" s="5"/>
      <c r="AA9352" s="94"/>
      <c r="AB9352" s="5"/>
    </row>
    <row r="9422" spans="21:28">
      <c r="U9422" s="5"/>
      <c r="AA9422" s="94"/>
      <c r="AB9422" s="5"/>
    </row>
    <row r="9423" spans="21:28">
      <c r="U9423" s="5"/>
      <c r="AA9423" s="94"/>
      <c r="AB9423" s="5"/>
    </row>
    <row r="9440" spans="21:28">
      <c r="U9440" s="5"/>
      <c r="AA9440" s="94"/>
      <c r="AB9440" s="5"/>
    </row>
    <row r="9442" spans="21:28">
      <c r="U9442" s="5"/>
      <c r="AA9442" s="458"/>
      <c r="AB9442" s="5"/>
    </row>
    <row r="9443" spans="21:28">
      <c r="U9443" s="5"/>
      <c r="AA9443" s="458"/>
      <c r="AB9443" s="5"/>
    </row>
    <row r="9444" spans="21:28">
      <c r="U9444" s="5"/>
      <c r="AA9444" s="93"/>
      <c r="AB9444" s="5"/>
    </row>
    <row r="9445" spans="21:28">
      <c r="U9445" s="5"/>
      <c r="AA9445" s="94"/>
      <c r="AB9445" s="5"/>
    </row>
    <row r="9448" spans="21:28">
      <c r="U9448" s="5"/>
      <c r="AA9448" s="94"/>
      <c r="AB9448" s="5"/>
    </row>
    <row r="9498" spans="21:28">
      <c r="U9498" s="5"/>
      <c r="AA9498" s="94"/>
      <c r="AB9498" s="5"/>
    </row>
    <row r="9568" spans="21:28">
      <c r="U9568" s="5"/>
      <c r="AA9568" s="94"/>
      <c r="AB9568" s="5"/>
    </row>
    <row r="9569" spans="21:28">
      <c r="U9569" s="5"/>
      <c r="AA9569" s="94"/>
      <c r="AB9569" s="5"/>
    </row>
    <row r="9586" spans="21:28">
      <c r="U9586" s="5"/>
      <c r="AA9586" s="94"/>
      <c r="AB9586" s="5"/>
    </row>
    <row r="9588" spans="21:28">
      <c r="U9588" s="5"/>
      <c r="AA9588" s="458"/>
      <c r="AB9588" s="5"/>
    </row>
    <row r="9589" spans="21:28">
      <c r="U9589" s="5"/>
      <c r="AA9589" s="458"/>
      <c r="AB9589" s="5"/>
    </row>
    <row r="9590" spans="21:28">
      <c r="U9590" s="5"/>
      <c r="AA9590" s="93"/>
      <c r="AB9590" s="5"/>
    </row>
    <row r="9591" spans="21:28">
      <c r="U9591" s="5"/>
      <c r="AA9591" s="94"/>
      <c r="AB9591" s="5"/>
    </row>
    <row r="9594" spans="21:28">
      <c r="U9594" s="5"/>
      <c r="AA9594" s="94"/>
      <c r="AB9594" s="5"/>
    </row>
    <row r="9644" spans="21:28">
      <c r="U9644" s="5"/>
      <c r="AA9644" s="94"/>
      <c r="AB9644" s="5"/>
    </row>
    <row r="9714" spans="21:28">
      <c r="U9714" s="5"/>
      <c r="AA9714" s="94"/>
      <c r="AB9714" s="5"/>
    </row>
    <row r="9715" spans="21:28">
      <c r="U9715" s="5"/>
      <c r="AA9715" s="94"/>
      <c r="AB9715" s="5"/>
    </row>
    <row r="9732" spans="21:28">
      <c r="U9732" s="5"/>
      <c r="AA9732" s="94"/>
      <c r="AB9732" s="5"/>
    </row>
    <row r="9734" spans="21:28">
      <c r="U9734" s="5"/>
      <c r="AA9734" s="458"/>
      <c r="AB9734" s="5"/>
    </row>
    <row r="9735" spans="21:28">
      <c r="U9735" s="5"/>
      <c r="AA9735" s="458"/>
      <c r="AB9735" s="5"/>
    </row>
    <row r="9736" spans="21:28">
      <c r="U9736" s="5"/>
      <c r="AA9736" s="93"/>
      <c r="AB9736" s="5"/>
    </row>
    <row r="9737" spans="21:28">
      <c r="U9737" s="5"/>
      <c r="AA9737" s="94"/>
      <c r="AB9737" s="5"/>
    </row>
    <row r="9740" spans="21:28">
      <c r="U9740" s="5"/>
      <c r="AA9740" s="94"/>
      <c r="AB9740" s="5"/>
    </row>
    <row r="9790" spans="21:28">
      <c r="U9790" s="5"/>
      <c r="AA9790" s="94"/>
      <c r="AB9790" s="5"/>
    </row>
    <row r="9860" spans="21:28">
      <c r="U9860" s="5"/>
      <c r="AA9860" s="94"/>
      <c r="AB9860" s="5"/>
    </row>
    <row r="9861" spans="21:28">
      <c r="U9861" s="5"/>
      <c r="AA9861" s="94"/>
      <c r="AB9861" s="5"/>
    </row>
    <row r="9878" spans="21:28">
      <c r="U9878" s="5"/>
      <c r="AA9878" s="94"/>
      <c r="AB9878" s="5"/>
    </row>
    <row r="9880" spans="21:28">
      <c r="U9880" s="5"/>
      <c r="AA9880" s="458"/>
      <c r="AB9880" s="5"/>
    </row>
    <row r="9881" spans="21:28">
      <c r="U9881" s="5"/>
      <c r="AA9881" s="458"/>
      <c r="AB9881" s="5"/>
    </row>
    <row r="9882" spans="21:28">
      <c r="U9882" s="5"/>
      <c r="AA9882" s="93"/>
      <c r="AB9882" s="5"/>
    </row>
    <row r="9883" spans="21:28">
      <c r="U9883" s="5"/>
      <c r="AA9883" s="94"/>
      <c r="AB9883" s="5"/>
    </row>
    <row r="9886" spans="21:28">
      <c r="U9886" s="5"/>
      <c r="AA9886" s="94"/>
      <c r="AB9886" s="5"/>
    </row>
    <row r="9936" spans="21:28">
      <c r="U9936" s="5"/>
      <c r="AA9936" s="94"/>
      <c r="AB9936" s="5"/>
    </row>
    <row r="10006" spans="21:28">
      <c r="U10006" s="5"/>
      <c r="AA10006" s="94"/>
      <c r="AB10006" s="5"/>
    </row>
    <row r="10007" spans="21:28">
      <c r="U10007" s="5"/>
      <c r="AA10007" s="94"/>
      <c r="AB10007" s="5"/>
    </row>
    <row r="10024" spans="21:28">
      <c r="U10024" s="5"/>
      <c r="AA10024" s="94"/>
      <c r="AB10024" s="5"/>
    </row>
    <row r="10026" spans="21:28">
      <c r="U10026" s="5"/>
      <c r="AA10026" s="458"/>
      <c r="AB10026" s="5"/>
    </row>
    <row r="10027" spans="21:28">
      <c r="U10027" s="5"/>
      <c r="AA10027" s="458"/>
      <c r="AB10027" s="5"/>
    </row>
    <row r="10028" spans="21:28">
      <c r="U10028" s="5"/>
      <c r="AA10028" s="93"/>
      <c r="AB10028" s="5"/>
    </row>
    <row r="10029" spans="21:28">
      <c r="U10029" s="5"/>
      <c r="AA10029" s="94"/>
      <c r="AB10029" s="5"/>
    </row>
    <row r="10032" spans="21:28">
      <c r="U10032" s="5"/>
      <c r="AA10032" s="94"/>
      <c r="AB10032" s="5"/>
    </row>
    <row r="10082" spans="21:28">
      <c r="U10082" s="5"/>
      <c r="AA10082" s="94"/>
      <c r="AB10082" s="5"/>
    </row>
    <row r="10152" spans="21:28">
      <c r="U10152" s="5"/>
      <c r="AA10152" s="94"/>
      <c r="AB10152" s="5"/>
    </row>
    <row r="10153" spans="21:28">
      <c r="U10153" s="5"/>
      <c r="AA10153" s="94"/>
      <c r="AB10153" s="5"/>
    </row>
    <row r="10170" spans="21:28">
      <c r="U10170" s="5"/>
      <c r="AA10170" s="94"/>
      <c r="AB10170" s="5"/>
    </row>
    <row r="10172" spans="21:28">
      <c r="U10172" s="5"/>
      <c r="AA10172" s="458"/>
      <c r="AB10172" s="5"/>
    </row>
    <row r="10173" spans="21:28">
      <c r="U10173" s="5"/>
      <c r="AA10173" s="458"/>
      <c r="AB10173" s="5"/>
    </row>
    <row r="10174" spans="21:28">
      <c r="U10174" s="5"/>
      <c r="AA10174" s="93"/>
      <c r="AB10174" s="5"/>
    </row>
    <row r="10175" spans="21:28">
      <c r="U10175" s="5"/>
      <c r="AA10175" s="94"/>
      <c r="AB10175" s="5"/>
    </row>
    <row r="10178" spans="21:28">
      <c r="U10178" s="5"/>
      <c r="AA10178" s="94"/>
      <c r="AB10178" s="5"/>
    </row>
    <row r="10228" spans="21:28">
      <c r="U10228" s="5"/>
      <c r="AA10228" s="94"/>
      <c r="AB10228" s="5"/>
    </row>
    <row r="10298" spans="21:28">
      <c r="U10298" s="5"/>
      <c r="AA10298" s="94"/>
      <c r="AB10298" s="5"/>
    </row>
    <row r="10299" spans="21:28">
      <c r="U10299" s="5"/>
      <c r="AA10299" s="94"/>
      <c r="AB10299" s="5"/>
    </row>
    <row r="10316" spans="21:28">
      <c r="U10316" s="5"/>
      <c r="AA10316" s="94"/>
      <c r="AB10316" s="5"/>
    </row>
    <row r="10318" spans="21:28">
      <c r="U10318" s="5"/>
      <c r="AA10318" s="458"/>
      <c r="AB10318" s="5"/>
    </row>
    <row r="10319" spans="21:28">
      <c r="U10319" s="5"/>
      <c r="AA10319" s="458"/>
      <c r="AB10319" s="5"/>
    </row>
    <row r="10320" spans="21:28">
      <c r="U10320" s="5"/>
      <c r="AA10320" s="93"/>
      <c r="AB10320" s="5"/>
    </row>
    <row r="10321" spans="21:28">
      <c r="U10321" s="5"/>
      <c r="AA10321" s="94"/>
      <c r="AB10321" s="5"/>
    </row>
    <row r="10324" spans="21:28">
      <c r="U10324" s="5"/>
      <c r="AA10324" s="94"/>
      <c r="AB10324" s="5"/>
    </row>
    <row r="10374" spans="21:28">
      <c r="U10374" s="5"/>
      <c r="AA10374" s="94"/>
      <c r="AB10374" s="5"/>
    </row>
    <row r="10444" spans="21:28">
      <c r="U10444" s="5"/>
      <c r="AA10444" s="94"/>
      <c r="AB10444" s="5"/>
    </row>
    <row r="10445" spans="21:28">
      <c r="U10445" s="5"/>
      <c r="AA10445" s="94"/>
      <c r="AB10445" s="5"/>
    </row>
    <row r="10462" spans="21:28">
      <c r="U10462" s="5"/>
      <c r="AA10462" s="94"/>
      <c r="AB10462" s="5"/>
    </row>
    <row r="10464" spans="21:28">
      <c r="U10464" s="5"/>
      <c r="AA10464" s="458"/>
      <c r="AB10464" s="5"/>
    </row>
    <row r="10465" spans="21:28">
      <c r="U10465" s="5"/>
      <c r="AA10465" s="458"/>
      <c r="AB10465" s="5"/>
    </row>
    <row r="10466" spans="21:28">
      <c r="U10466" s="5"/>
      <c r="AA10466" s="93"/>
      <c r="AB10466" s="5"/>
    </row>
    <row r="10467" spans="21:28">
      <c r="U10467" s="5"/>
      <c r="AA10467" s="94"/>
      <c r="AB10467" s="5"/>
    </row>
    <row r="10470" spans="21:28">
      <c r="U10470" s="5"/>
      <c r="AA10470" s="94"/>
      <c r="AB10470" s="5"/>
    </row>
    <row r="10520" spans="21:28">
      <c r="U10520" s="5"/>
      <c r="AA10520" s="94"/>
      <c r="AB10520" s="5"/>
    </row>
    <row r="10590" spans="21:28">
      <c r="U10590" s="5"/>
      <c r="AA10590" s="94"/>
      <c r="AB10590" s="5"/>
    </row>
    <row r="10591" spans="21:28">
      <c r="U10591" s="5"/>
      <c r="AA10591" s="94"/>
      <c r="AB10591" s="5"/>
    </row>
    <row r="10608" spans="21:28">
      <c r="U10608" s="5"/>
      <c r="AA10608" s="94"/>
      <c r="AB10608" s="5"/>
    </row>
    <row r="10610" spans="21:28">
      <c r="U10610" s="5"/>
      <c r="AA10610" s="458"/>
      <c r="AB10610" s="5"/>
    </row>
    <row r="10611" spans="21:28">
      <c r="U10611" s="5"/>
      <c r="AA10611" s="458"/>
      <c r="AB10611" s="5"/>
    </row>
    <row r="10612" spans="21:28">
      <c r="U10612" s="5"/>
      <c r="AA10612" s="93"/>
      <c r="AB10612" s="5"/>
    </row>
    <row r="10613" spans="21:28">
      <c r="U10613" s="5"/>
      <c r="AA10613" s="94"/>
      <c r="AB10613" s="5"/>
    </row>
    <row r="10616" spans="21:28">
      <c r="U10616" s="5"/>
      <c r="AA10616" s="94"/>
      <c r="AB10616" s="5"/>
    </row>
    <row r="10666" spans="21:28">
      <c r="U10666" s="5"/>
      <c r="AA10666" s="94"/>
      <c r="AB10666" s="5"/>
    </row>
    <row r="10736" spans="21:28">
      <c r="U10736" s="5"/>
      <c r="AA10736" s="94"/>
      <c r="AB10736" s="5"/>
    </row>
    <row r="10737" spans="21:28">
      <c r="U10737" s="5"/>
      <c r="AA10737" s="94"/>
      <c r="AB10737" s="5"/>
    </row>
    <row r="10754" spans="21:28">
      <c r="U10754" s="5"/>
      <c r="AA10754" s="94"/>
      <c r="AB10754" s="5"/>
    </row>
    <row r="10756" spans="21:28">
      <c r="U10756" s="5"/>
      <c r="AA10756" s="458"/>
      <c r="AB10756" s="5"/>
    </row>
    <row r="10757" spans="21:28">
      <c r="U10757" s="5"/>
      <c r="AA10757" s="458"/>
      <c r="AB10757" s="5"/>
    </row>
    <row r="10758" spans="21:28">
      <c r="U10758" s="5"/>
      <c r="AA10758" s="93"/>
      <c r="AB10758" s="5"/>
    </row>
    <row r="10759" spans="21:28">
      <c r="U10759" s="5"/>
      <c r="AA10759" s="94"/>
      <c r="AB10759" s="5"/>
    </row>
    <row r="10762" spans="21:28">
      <c r="U10762" s="5"/>
      <c r="AA10762" s="94"/>
      <c r="AB10762" s="5"/>
    </row>
    <row r="10812" spans="21:28">
      <c r="U10812" s="5"/>
      <c r="AA10812" s="94"/>
      <c r="AB10812" s="5"/>
    </row>
    <row r="10882" spans="21:28">
      <c r="U10882" s="5"/>
      <c r="AA10882" s="94"/>
      <c r="AB10882" s="5"/>
    </row>
    <row r="10883" spans="21:28">
      <c r="U10883" s="5"/>
      <c r="AA10883" s="94"/>
      <c r="AB10883" s="5"/>
    </row>
    <row r="10900" spans="21:28">
      <c r="U10900" s="5"/>
      <c r="AA10900" s="94"/>
      <c r="AB10900" s="5"/>
    </row>
    <row r="10902" spans="21:28">
      <c r="U10902" s="5"/>
      <c r="AA10902" s="458"/>
      <c r="AB10902" s="5"/>
    </row>
    <row r="10903" spans="21:28">
      <c r="U10903" s="5"/>
      <c r="AA10903" s="458"/>
      <c r="AB10903" s="5"/>
    </row>
    <row r="10904" spans="21:28">
      <c r="U10904" s="5"/>
      <c r="AA10904" s="93"/>
      <c r="AB10904" s="5"/>
    </row>
    <row r="10905" spans="21:28">
      <c r="U10905" s="5"/>
      <c r="AA10905" s="94"/>
      <c r="AB10905" s="5"/>
    </row>
    <row r="10908" spans="21:28">
      <c r="U10908" s="5"/>
      <c r="AA10908" s="94"/>
      <c r="AB10908" s="5"/>
    </row>
    <row r="10958" spans="21:28">
      <c r="U10958" s="5"/>
      <c r="AA10958" s="94"/>
      <c r="AB10958" s="5"/>
    </row>
    <row r="11028" spans="21:28">
      <c r="U11028" s="5"/>
      <c r="AA11028" s="94"/>
      <c r="AB11028" s="5"/>
    </row>
    <row r="11029" spans="21:28">
      <c r="U11029" s="5"/>
      <c r="AA11029" s="94"/>
      <c r="AB11029" s="5"/>
    </row>
    <row r="11046" spans="21:28">
      <c r="U11046" s="5"/>
      <c r="AA11046" s="94"/>
      <c r="AB11046" s="5"/>
    </row>
    <row r="11048" spans="21:28">
      <c r="U11048" s="5"/>
      <c r="AA11048" s="458"/>
      <c r="AB11048" s="5"/>
    </row>
    <row r="11049" spans="21:28">
      <c r="U11049" s="5"/>
      <c r="AA11049" s="458"/>
      <c r="AB11049" s="5"/>
    </row>
    <row r="11050" spans="21:28">
      <c r="U11050" s="5"/>
      <c r="AA11050" s="93"/>
      <c r="AB11050" s="5"/>
    </row>
    <row r="11051" spans="21:28">
      <c r="U11051" s="5"/>
      <c r="AA11051" s="94"/>
      <c r="AB11051" s="5"/>
    </row>
    <row r="11054" spans="21:28">
      <c r="U11054" s="5"/>
      <c r="AA11054" s="94"/>
      <c r="AB11054" s="5"/>
    </row>
    <row r="11104" spans="21:28">
      <c r="U11104" s="5"/>
      <c r="AA11104" s="94"/>
      <c r="AB11104" s="5"/>
    </row>
    <row r="11174" spans="21:28">
      <c r="U11174" s="5"/>
      <c r="AA11174" s="94"/>
      <c r="AB11174" s="5"/>
    </row>
    <row r="11175" spans="21:28">
      <c r="U11175" s="5"/>
      <c r="AA11175" s="94"/>
      <c r="AB11175" s="5"/>
    </row>
    <row r="11192" spans="21:28">
      <c r="U11192" s="5"/>
      <c r="AA11192" s="94"/>
      <c r="AB11192" s="5"/>
    </row>
    <row r="11194" spans="21:28">
      <c r="U11194" s="5"/>
      <c r="AA11194" s="458"/>
      <c r="AB11194" s="5"/>
    </row>
    <row r="11195" spans="21:28">
      <c r="U11195" s="5"/>
      <c r="AA11195" s="458"/>
      <c r="AB11195" s="5"/>
    </row>
    <row r="11196" spans="21:28">
      <c r="U11196" s="5"/>
      <c r="AA11196" s="93"/>
      <c r="AB11196" s="5"/>
    </row>
    <row r="11197" spans="21:28">
      <c r="U11197" s="5"/>
      <c r="AA11197" s="94"/>
      <c r="AB11197" s="5"/>
    </row>
    <row r="11200" spans="21:28">
      <c r="U11200" s="5"/>
      <c r="AA11200" s="94"/>
      <c r="AB11200" s="5"/>
    </row>
    <row r="11250" spans="21:28">
      <c r="U11250" s="5"/>
      <c r="AA11250" s="94"/>
      <c r="AB11250" s="5"/>
    </row>
    <row r="11320" spans="21:28">
      <c r="U11320" s="5"/>
      <c r="AA11320" s="94"/>
      <c r="AB11320" s="5"/>
    </row>
    <row r="11321" spans="21:28">
      <c r="U11321" s="5"/>
      <c r="AA11321" s="94"/>
      <c r="AB11321" s="5"/>
    </row>
    <row r="11338" spans="21:28">
      <c r="U11338" s="5"/>
      <c r="AA11338" s="94"/>
      <c r="AB11338" s="5"/>
    </row>
    <row r="11340" spans="21:28">
      <c r="U11340" s="5"/>
      <c r="AA11340" s="458"/>
      <c r="AB11340" s="5"/>
    </row>
    <row r="11341" spans="21:28">
      <c r="U11341" s="5"/>
      <c r="AA11341" s="458"/>
      <c r="AB11341" s="5"/>
    </row>
    <row r="11342" spans="21:28">
      <c r="U11342" s="5"/>
      <c r="AA11342" s="93"/>
      <c r="AB11342" s="5"/>
    </row>
    <row r="11343" spans="21:28">
      <c r="U11343" s="5"/>
      <c r="AA11343" s="94"/>
      <c r="AB11343" s="5"/>
    </row>
    <row r="11346" spans="21:28">
      <c r="U11346" s="5"/>
      <c r="AA11346" s="94"/>
      <c r="AB11346" s="5"/>
    </row>
    <row r="11396" spans="21:28">
      <c r="U11396" s="5"/>
      <c r="AA11396" s="94"/>
      <c r="AB11396" s="5"/>
    </row>
    <row r="11466" spans="21:28">
      <c r="U11466" s="5"/>
      <c r="AA11466" s="94"/>
      <c r="AB11466" s="5"/>
    </row>
    <row r="11467" spans="21:28">
      <c r="U11467" s="5"/>
      <c r="AA11467" s="94"/>
      <c r="AB11467" s="5"/>
    </row>
    <row r="11484" spans="21:28">
      <c r="U11484" s="5"/>
      <c r="AA11484" s="94"/>
      <c r="AB11484" s="5"/>
    </row>
    <row r="11486" spans="21:28">
      <c r="U11486" s="5"/>
      <c r="AA11486" s="458"/>
      <c r="AB11486" s="5"/>
    </row>
    <row r="11487" spans="21:28">
      <c r="U11487" s="5"/>
      <c r="AA11487" s="458"/>
      <c r="AB11487" s="5"/>
    </row>
    <row r="11488" spans="21:28">
      <c r="U11488" s="5"/>
      <c r="AA11488" s="93"/>
      <c r="AB11488" s="5"/>
    </row>
    <row r="11489" spans="21:28">
      <c r="U11489" s="5"/>
      <c r="AA11489" s="94"/>
      <c r="AB11489" s="5"/>
    </row>
    <row r="11492" spans="21:28">
      <c r="U11492" s="5"/>
      <c r="AA11492" s="94"/>
      <c r="AB11492" s="5"/>
    </row>
    <row r="11542" spans="21:28">
      <c r="U11542" s="5"/>
      <c r="AA11542" s="94"/>
      <c r="AB11542" s="5"/>
    </row>
    <row r="11612" spans="21:28">
      <c r="U11612" s="5"/>
      <c r="AA11612" s="94"/>
      <c r="AB11612" s="5"/>
    </row>
    <row r="11613" spans="21:28">
      <c r="U11613" s="5"/>
      <c r="AA11613" s="94"/>
      <c r="AB11613" s="5"/>
    </row>
    <row r="11630" spans="21:28">
      <c r="U11630" s="5"/>
      <c r="AA11630" s="94"/>
      <c r="AB11630" s="5"/>
    </row>
    <row r="11632" spans="21:28">
      <c r="U11632" s="5"/>
      <c r="AA11632" s="458"/>
      <c r="AB11632" s="5"/>
    </row>
    <row r="11633" spans="21:28">
      <c r="U11633" s="5"/>
      <c r="AA11633" s="458"/>
      <c r="AB11633" s="5"/>
    </row>
    <row r="11634" spans="21:28">
      <c r="U11634" s="5"/>
      <c r="AA11634" s="93"/>
      <c r="AB11634" s="5"/>
    </row>
    <row r="11635" spans="21:28">
      <c r="U11635" s="5"/>
      <c r="AA11635" s="94"/>
      <c r="AB11635" s="5"/>
    </row>
    <row r="11638" spans="21:28">
      <c r="U11638" s="5"/>
      <c r="AA11638" s="94"/>
      <c r="AB11638" s="5"/>
    </row>
    <row r="11688" spans="21:28">
      <c r="U11688" s="5"/>
      <c r="AA11688" s="94"/>
      <c r="AB11688" s="5"/>
    </row>
    <row r="11758" spans="21:28">
      <c r="U11758" s="5"/>
      <c r="AA11758" s="94"/>
      <c r="AB11758" s="5"/>
    </row>
    <row r="11759" spans="21:28">
      <c r="U11759" s="5"/>
      <c r="AA11759" s="94"/>
      <c r="AB11759" s="5"/>
    </row>
    <row r="11776" spans="21:28">
      <c r="U11776" s="5"/>
      <c r="AA11776" s="94"/>
      <c r="AB11776" s="5"/>
    </row>
    <row r="11778" spans="21:28">
      <c r="U11778" s="5"/>
      <c r="AA11778" s="458"/>
      <c r="AB11778" s="5"/>
    </row>
    <row r="11779" spans="21:28">
      <c r="U11779" s="5"/>
      <c r="AA11779" s="458"/>
      <c r="AB11779" s="5"/>
    </row>
    <row r="11780" spans="21:28">
      <c r="U11780" s="5"/>
      <c r="AA11780" s="93"/>
      <c r="AB11780" s="5"/>
    </row>
    <row r="11781" spans="21:28">
      <c r="U11781" s="5"/>
      <c r="AA11781" s="94"/>
      <c r="AB11781" s="5"/>
    </row>
    <row r="11784" spans="21:28">
      <c r="U11784" s="5"/>
      <c r="AA11784" s="94"/>
      <c r="AB11784" s="5"/>
    </row>
    <row r="11834" spans="21:28">
      <c r="U11834" s="5"/>
      <c r="AA11834" s="94"/>
      <c r="AB11834" s="5"/>
    </row>
    <row r="11904" spans="21:28">
      <c r="U11904" s="5"/>
      <c r="AA11904" s="94"/>
      <c r="AB11904" s="5"/>
    </row>
    <row r="11905" spans="21:28">
      <c r="U11905" s="5"/>
      <c r="AA11905" s="94"/>
      <c r="AB11905" s="5"/>
    </row>
    <row r="11922" spans="21:28">
      <c r="U11922" s="5"/>
      <c r="AA11922" s="94"/>
      <c r="AB11922" s="5"/>
    </row>
    <row r="11924" spans="21:28">
      <c r="U11924" s="5"/>
      <c r="AA11924" s="458"/>
      <c r="AB11924" s="5"/>
    </row>
    <row r="11925" spans="21:28">
      <c r="U11925" s="5"/>
      <c r="AA11925" s="458"/>
      <c r="AB11925" s="5"/>
    </row>
    <row r="11926" spans="21:28">
      <c r="U11926" s="5"/>
      <c r="AA11926" s="93"/>
      <c r="AB11926" s="5"/>
    </row>
    <row r="11927" spans="21:28">
      <c r="U11927" s="5"/>
      <c r="AA11927" s="94"/>
      <c r="AB11927" s="5"/>
    </row>
    <row r="11930" spans="21:28">
      <c r="U11930" s="5"/>
      <c r="AA11930" s="94"/>
      <c r="AB11930" s="5"/>
    </row>
    <row r="11980" spans="21:28">
      <c r="U11980" s="5"/>
      <c r="AA11980" s="94"/>
      <c r="AB11980" s="5"/>
    </row>
    <row r="12050" spans="21:28">
      <c r="U12050" s="5"/>
      <c r="AA12050" s="94"/>
      <c r="AB12050" s="5"/>
    </row>
    <row r="12051" spans="21:28">
      <c r="U12051" s="5"/>
      <c r="AA12051" s="94"/>
      <c r="AB12051" s="5"/>
    </row>
    <row r="12068" spans="21:28">
      <c r="U12068" s="5"/>
      <c r="AA12068" s="94"/>
      <c r="AB12068" s="5"/>
    </row>
    <row r="12070" spans="21:28">
      <c r="U12070" s="5"/>
      <c r="AA12070" s="458"/>
      <c r="AB12070" s="5"/>
    </row>
    <row r="12071" spans="21:28">
      <c r="U12071" s="5"/>
      <c r="AA12071" s="458"/>
      <c r="AB12071" s="5"/>
    </row>
    <row r="12072" spans="21:28">
      <c r="U12072" s="5"/>
      <c r="AA12072" s="93"/>
      <c r="AB12072" s="5"/>
    </row>
    <row r="12073" spans="21:28">
      <c r="U12073" s="5"/>
      <c r="AA12073" s="94"/>
      <c r="AB12073" s="5"/>
    </row>
    <row r="12076" spans="21:28">
      <c r="U12076" s="5"/>
      <c r="AA12076" s="94"/>
      <c r="AB12076" s="5"/>
    </row>
    <row r="12126" spans="21:28">
      <c r="U12126" s="5"/>
      <c r="AA12126" s="94"/>
      <c r="AB12126" s="5"/>
    </row>
    <row r="12196" spans="21:28">
      <c r="U12196" s="5"/>
      <c r="AA12196" s="94"/>
      <c r="AB12196" s="5"/>
    </row>
    <row r="12197" spans="21:28">
      <c r="U12197" s="5"/>
      <c r="AA12197" s="94"/>
      <c r="AB12197" s="5"/>
    </row>
    <row r="12214" spans="21:28">
      <c r="U12214" s="5"/>
      <c r="AA12214" s="94"/>
      <c r="AB12214" s="5"/>
    </row>
    <row r="12216" spans="21:28">
      <c r="U12216" s="5"/>
      <c r="AA12216" s="458"/>
      <c r="AB12216" s="5"/>
    </row>
    <row r="12217" spans="21:28">
      <c r="U12217" s="5"/>
      <c r="AA12217" s="458"/>
      <c r="AB12217" s="5"/>
    </row>
    <row r="12218" spans="21:28">
      <c r="U12218" s="5"/>
      <c r="AA12218" s="93"/>
      <c r="AB12218" s="5"/>
    </row>
    <row r="12219" spans="21:28">
      <c r="U12219" s="5"/>
      <c r="AA12219" s="94"/>
      <c r="AB12219" s="5"/>
    </row>
    <row r="12222" spans="21:28">
      <c r="U12222" s="5"/>
      <c r="AA12222" s="94"/>
      <c r="AB12222" s="5"/>
    </row>
    <row r="12272" spans="21:28">
      <c r="U12272" s="5"/>
      <c r="AA12272" s="94"/>
      <c r="AB12272" s="5"/>
    </row>
    <row r="12342" spans="21:28">
      <c r="U12342" s="5"/>
      <c r="AA12342" s="94"/>
      <c r="AB12342" s="5"/>
    </row>
    <row r="12343" spans="21:28">
      <c r="U12343" s="5"/>
      <c r="AA12343" s="94"/>
      <c r="AB12343" s="5"/>
    </row>
    <row r="12360" spans="21:28">
      <c r="U12360" s="5"/>
      <c r="AA12360" s="94"/>
      <c r="AB12360" s="5"/>
    </row>
    <row r="12362" spans="21:28">
      <c r="U12362" s="5"/>
      <c r="AA12362" s="458"/>
      <c r="AB12362" s="5"/>
    </row>
    <row r="12363" spans="21:28">
      <c r="U12363" s="5"/>
      <c r="AA12363" s="458"/>
      <c r="AB12363" s="5"/>
    </row>
    <row r="12364" spans="21:28">
      <c r="U12364" s="5"/>
      <c r="AA12364" s="93"/>
      <c r="AB12364" s="5"/>
    </row>
    <row r="12365" spans="21:28">
      <c r="U12365" s="5"/>
      <c r="AA12365" s="94"/>
      <c r="AB12365" s="5"/>
    </row>
    <row r="12368" spans="21:28">
      <c r="U12368" s="5"/>
      <c r="AA12368" s="94"/>
      <c r="AB12368" s="5"/>
    </row>
    <row r="12418" spans="21:28">
      <c r="U12418" s="5"/>
      <c r="AA12418" s="94"/>
      <c r="AB12418" s="5"/>
    </row>
    <row r="12488" spans="21:28">
      <c r="U12488" s="5"/>
      <c r="AA12488" s="94"/>
      <c r="AB12488" s="5"/>
    </row>
    <row r="12489" spans="21:28">
      <c r="U12489" s="5"/>
      <c r="AA12489" s="94"/>
      <c r="AB12489" s="5"/>
    </row>
    <row r="12506" spans="21:28">
      <c r="U12506" s="5"/>
      <c r="AA12506" s="94"/>
      <c r="AB12506" s="5"/>
    </row>
    <row r="12508" spans="21:28">
      <c r="U12508" s="5"/>
      <c r="AA12508" s="458"/>
      <c r="AB12508" s="5"/>
    </row>
    <row r="12509" spans="21:28">
      <c r="U12509" s="5"/>
      <c r="AA12509" s="458"/>
      <c r="AB12509" s="5"/>
    </row>
    <row r="12510" spans="21:28">
      <c r="U12510" s="5"/>
      <c r="AA12510" s="93"/>
      <c r="AB12510" s="5"/>
    </row>
    <row r="12511" spans="21:28">
      <c r="U12511" s="5"/>
      <c r="AA12511" s="94"/>
      <c r="AB12511" s="5"/>
    </row>
    <row r="12514" spans="21:28">
      <c r="U12514" s="5"/>
      <c r="AA12514" s="94"/>
      <c r="AB12514" s="5"/>
    </row>
    <row r="12564" spans="21:28">
      <c r="U12564" s="5"/>
      <c r="AA12564" s="94"/>
      <c r="AB12564" s="5"/>
    </row>
    <row r="12634" spans="21:28">
      <c r="U12634" s="5"/>
      <c r="AA12634" s="94"/>
      <c r="AB12634" s="5"/>
    </row>
    <row r="12635" spans="21:28">
      <c r="U12635" s="5"/>
      <c r="AA12635" s="94"/>
      <c r="AB12635" s="5"/>
    </row>
    <row r="12652" spans="21:28">
      <c r="U12652" s="5"/>
      <c r="AA12652" s="94"/>
      <c r="AB12652" s="5"/>
    </row>
    <row r="12654" spans="21:28">
      <c r="U12654" s="5"/>
      <c r="AA12654" s="458"/>
      <c r="AB12654" s="5"/>
    </row>
    <row r="12655" spans="21:28">
      <c r="U12655" s="5"/>
      <c r="AA12655" s="458"/>
      <c r="AB12655" s="5"/>
    </row>
    <row r="12656" spans="21:28">
      <c r="U12656" s="5"/>
      <c r="AA12656" s="93"/>
      <c r="AB12656" s="5"/>
    </row>
    <row r="12657" spans="21:28">
      <c r="U12657" s="5"/>
      <c r="AA12657" s="94"/>
      <c r="AB12657" s="5"/>
    </row>
    <row r="12660" spans="21:28">
      <c r="U12660" s="5"/>
      <c r="AA12660" s="94"/>
      <c r="AB12660" s="5"/>
    </row>
    <row r="12710" spans="21:28">
      <c r="U12710" s="5"/>
      <c r="AA12710" s="94"/>
      <c r="AB12710" s="5"/>
    </row>
    <row r="12780" spans="21:28">
      <c r="U12780" s="5"/>
      <c r="AA12780" s="94"/>
      <c r="AB12780" s="5"/>
    </row>
    <row r="12781" spans="21:28">
      <c r="U12781" s="5"/>
      <c r="AA12781" s="94"/>
      <c r="AB12781" s="5"/>
    </row>
    <row r="12798" spans="21:28">
      <c r="U12798" s="5"/>
      <c r="AA12798" s="94"/>
      <c r="AB12798" s="5"/>
    </row>
    <row r="12800" spans="21:28">
      <c r="U12800" s="5"/>
      <c r="AA12800" s="458"/>
      <c r="AB12800" s="5"/>
    </row>
    <row r="12801" spans="21:28">
      <c r="U12801" s="5"/>
      <c r="AA12801" s="458"/>
      <c r="AB12801" s="5"/>
    </row>
    <row r="12802" spans="21:28">
      <c r="U12802" s="5"/>
      <c r="AA12802" s="93"/>
      <c r="AB12802" s="5"/>
    </row>
    <row r="12803" spans="21:28">
      <c r="U12803" s="5"/>
      <c r="AA12803" s="94"/>
      <c r="AB12803" s="5"/>
    </row>
    <row r="12806" spans="21:28">
      <c r="U12806" s="5"/>
      <c r="AA12806" s="94"/>
      <c r="AB12806" s="5"/>
    </row>
    <row r="12856" spans="21:28">
      <c r="U12856" s="5"/>
      <c r="AA12856" s="94"/>
      <c r="AB12856" s="5"/>
    </row>
    <row r="12926" spans="21:28">
      <c r="U12926" s="5"/>
      <c r="AA12926" s="94"/>
      <c r="AB12926" s="5"/>
    </row>
    <row r="12927" spans="21:28">
      <c r="U12927" s="5"/>
      <c r="AA12927" s="94"/>
      <c r="AB12927" s="5"/>
    </row>
    <row r="12944" spans="21:28">
      <c r="U12944" s="5"/>
      <c r="AA12944" s="94"/>
      <c r="AB12944" s="5"/>
    </row>
    <row r="12946" spans="21:28">
      <c r="U12946" s="5"/>
      <c r="AA12946" s="458"/>
      <c r="AB12946" s="5"/>
    </row>
    <row r="12947" spans="21:28">
      <c r="U12947" s="5"/>
      <c r="AA12947" s="458"/>
      <c r="AB12947" s="5"/>
    </row>
    <row r="12948" spans="21:28">
      <c r="U12948" s="5"/>
      <c r="AA12948" s="93"/>
      <c r="AB12948" s="5"/>
    </row>
    <row r="12949" spans="21:28">
      <c r="U12949" s="5"/>
      <c r="AA12949" s="94"/>
      <c r="AB12949" s="5"/>
    </row>
    <row r="12952" spans="21:28">
      <c r="U12952" s="5"/>
      <c r="AA12952" s="94"/>
      <c r="AB12952" s="5"/>
    </row>
    <row r="13002" spans="21:28">
      <c r="U13002" s="5"/>
      <c r="AA13002" s="94"/>
      <c r="AB13002" s="5"/>
    </row>
    <row r="13072" spans="21:28">
      <c r="U13072" s="5"/>
      <c r="AA13072" s="94"/>
      <c r="AB13072" s="5"/>
    </row>
    <row r="13073" spans="21:28">
      <c r="U13073" s="5"/>
      <c r="AA13073" s="94"/>
      <c r="AB13073" s="5"/>
    </row>
    <row r="13090" spans="21:28">
      <c r="U13090" s="5"/>
      <c r="AA13090" s="94"/>
      <c r="AB13090" s="5"/>
    </row>
    <row r="13092" spans="21:28">
      <c r="U13092" s="5"/>
      <c r="AA13092" s="458"/>
      <c r="AB13092" s="5"/>
    </row>
    <row r="13093" spans="21:28">
      <c r="U13093" s="5"/>
      <c r="AA13093" s="458"/>
      <c r="AB13093" s="5"/>
    </row>
    <row r="13094" spans="21:28">
      <c r="U13094" s="5"/>
      <c r="AA13094" s="93"/>
      <c r="AB13094" s="5"/>
    </row>
    <row r="13095" spans="21:28">
      <c r="U13095" s="5"/>
      <c r="AA13095" s="94"/>
      <c r="AB13095" s="5"/>
    </row>
    <row r="13098" spans="21:28">
      <c r="U13098" s="5"/>
      <c r="AA13098" s="94"/>
      <c r="AB13098" s="5"/>
    </row>
    <row r="13148" spans="21:28">
      <c r="U13148" s="5"/>
      <c r="AA13148" s="94"/>
      <c r="AB13148" s="5"/>
    </row>
    <row r="13218" spans="21:28">
      <c r="U13218" s="5"/>
      <c r="AA13218" s="94"/>
      <c r="AB13218" s="5"/>
    </row>
    <row r="13219" spans="21:28">
      <c r="U13219" s="5"/>
      <c r="AA13219" s="94"/>
      <c r="AB13219" s="5"/>
    </row>
    <row r="13236" spans="21:28">
      <c r="U13236" s="5"/>
      <c r="AA13236" s="94"/>
      <c r="AB13236" s="5"/>
    </row>
    <row r="13238" spans="21:28">
      <c r="U13238" s="5"/>
      <c r="AA13238" s="458"/>
      <c r="AB13238" s="5"/>
    </row>
    <row r="13239" spans="21:28">
      <c r="U13239" s="5"/>
      <c r="AA13239" s="458"/>
      <c r="AB13239" s="5"/>
    </row>
    <row r="13240" spans="21:28">
      <c r="U13240" s="5"/>
      <c r="AA13240" s="93"/>
      <c r="AB13240" s="5"/>
    </row>
    <row r="13241" spans="21:28">
      <c r="U13241" s="5"/>
      <c r="AA13241" s="94"/>
      <c r="AB13241" s="5"/>
    </row>
    <row r="13244" spans="21:28">
      <c r="U13244" s="5"/>
      <c r="AA13244" s="94"/>
      <c r="AB13244" s="5"/>
    </row>
    <row r="13294" spans="21:28">
      <c r="U13294" s="5"/>
      <c r="AA13294" s="94"/>
      <c r="AB13294" s="5"/>
    </row>
    <row r="13364" spans="21:28">
      <c r="U13364" s="5"/>
      <c r="AA13364" s="94"/>
      <c r="AB13364" s="5"/>
    </row>
    <row r="13365" spans="21:28">
      <c r="U13365" s="5"/>
      <c r="AA13365" s="94"/>
      <c r="AB13365" s="5"/>
    </row>
    <row r="13382" spans="21:28">
      <c r="U13382" s="5"/>
      <c r="AA13382" s="94"/>
      <c r="AB13382" s="5"/>
    </row>
    <row r="13384" spans="21:28">
      <c r="U13384" s="5"/>
      <c r="AA13384" s="458"/>
      <c r="AB13384" s="5"/>
    </row>
    <row r="13385" spans="21:28">
      <c r="U13385" s="5"/>
      <c r="AA13385" s="458"/>
      <c r="AB13385" s="5"/>
    </row>
    <row r="13386" spans="21:28">
      <c r="U13386" s="5"/>
      <c r="AA13386" s="93"/>
      <c r="AB13386" s="5"/>
    </row>
    <row r="13387" spans="21:28">
      <c r="U13387" s="5"/>
      <c r="AA13387" s="94"/>
      <c r="AB13387" s="5"/>
    </row>
    <row r="13390" spans="21:28">
      <c r="U13390" s="5"/>
      <c r="AA13390" s="94"/>
      <c r="AB13390" s="5"/>
    </row>
    <row r="13440" spans="21:28">
      <c r="U13440" s="5"/>
      <c r="AA13440" s="94"/>
      <c r="AB13440" s="5"/>
    </row>
    <row r="13510" spans="21:28">
      <c r="U13510" s="5"/>
      <c r="AA13510" s="94"/>
      <c r="AB13510" s="5"/>
    </row>
    <row r="13511" spans="21:28">
      <c r="U13511" s="5"/>
      <c r="AA13511" s="94"/>
      <c r="AB13511" s="5"/>
    </row>
    <row r="13528" spans="21:28">
      <c r="U13528" s="5"/>
      <c r="AA13528" s="94"/>
      <c r="AB13528" s="5"/>
    </row>
    <row r="13530" spans="21:28">
      <c r="U13530" s="5"/>
      <c r="AA13530" s="458"/>
      <c r="AB13530" s="5"/>
    </row>
    <row r="13531" spans="21:28">
      <c r="U13531" s="5"/>
      <c r="AA13531" s="458"/>
      <c r="AB13531" s="5"/>
    </row>
    <row r="13532" spans="21:28">
      <c r="U13532" s="5"/>
      <c r="AA13532" s="93"/>
      <c r="AB13532" s="5"/>
    </row>
    <row r="13533" spans="21:28">
      <c r="U13533" s="5"/>
      <c r="AA13533" s="94"/>
      <c r="AB13533" s="5"/>
    </row>
    <row r="13536" spans="21:28">
      <c r="U13536" s="5"/>
      <c r="AA13536" s="94"/>
      <c r="AB13536" s="5"/>
    </row>
    <row r="13586" spans="21:28">
      <c r="U13586" s="5"/>
      <c r="AA13586" s="94"/>
      <c r="AB13586" s="5"/>
    </row>
    <row r="13656" spans="21:28">
      <c r="U13656" s="5"/>
      <c r="AA13656" s="94"/>
      <c r="AB13656" s="5"/>
    </row>
    <row r="13657" spans="21:28">
      <c r="U13657" s="5"/>
      <c r="AA13657" s="94"/>
      <c r="AB13657" s="5"/>
    </row>
    <row r="13674" spans="21:28">
      <c r="U13674" s="5"/>
      <c r="AA13674" s="94"/>
      <c r="AB13674" s="5"/>
    </row>
    <row r="13676" spans="21:28">
      <c r="U13676" s="5"/>
      <c r="AA13676" s="458"/>
      <c r="AB13676" s="5"/>
    </row>
    <row r="13677" spans="21:28">
      <c r="U13677" s="5"/>
      <c r="AA13677" s="458"/>
      <c r="AB13677" s="5"/>
    </row>
    <row r="13678" spans="21:28">
      <c r="U13678" s="5"/>
      <c r="AA13678" s="93"/>
      <c r="AB13678" s="5"/>
    </row>
    <row r="13679" spans="21:28">
      <c r="U13679" s="5"/>
      <c r="AA13679" s="94"/>
      <c r="AB13679" s="5"/>
    </row>
    <row r="13682" spans="21:28">
      <c r="U13682" s="5"/>
      <c r="AA13682" s="94"/>
      <c r="AB13682" s="5"/>
    </row>
    <row r="13732" spans="21:28">
      <c r="U13732" s="5"/>
      <c r="AA13732" s="94"/>
      <c r="AB13732" s="5"/>
    </row>
    <row r="13802" spans="21:28">
      <c r="U13802" s="5"/>
      <c r="AA13802" s="94"/>
      <c r="AB13802" s="5"/>
    </row>
    <row r="13803" spans="21:28">
      <c r="U13803" s="5"/>
      <c r="AA13803" s="94"/>
      <c r="AB13803" s="5"/>
    </row>
    <row r="13820" spans="21:28">
      <c r="U13820" s="5"/>
      <c r="AA13820" s="94"/>
      <c r="AB13820" s="5"/>
    </row>
    <row r="13822" spans="21:28">
      <c r="U13822" s="5"/>
      <c r="AA13822" s="458"/>
      <c r="AB13822" s="5"/>
    </row>
    <row r="13823" spans="21:28">
      <c r="U13823" s="5"/>
      <c r="AA13823" s="458"/>
      <c r="AB13823" s="5"/>
    </row>
    <row r="13824" spans="21:28">
      <c r="U13824" s="5"/>
      <c r="AA13824" s="93"/>
      <c r="AB13824" s="5"/>
    </row>
    <row r="13825" spans="21:28">
      <c r="U13825" s="5"/>
      <c r="AA13825" s="94"/>
      <c r="AB13825" s="5"/>
    </row>
    <row r="13828" spans="21:28">
      <c r="U13828" s="5"/>
      <c r="AA13828" s="94"/>
      <c r="AB13828" s="5"/>
    </row>
    <row r="13878" spans="21:28">
      <c r="U13878" s="5"/>
      <c r="AA13878" s="94"/>
      <c r="AB13878" s="5"/>
    </row>
    <row r="13948" spans="21:28">
      <c r="U13948" s="5"/>
      <c r="AA13948" s="94"/>
      <c r="AB13948" s="5"/>
    </row>
    <row r="13949" spans="21:28">
      <c r="U13949" s="5"/>
      <c r="AA13949" s="94"/>
      <c r="AB13949" s="5"/>
    </row>
    <row r="13966" spans="21:28">
      <c r="U13966" s="5"/>
      <c r="AA13966" s="94"/>
      <c r="AB13966" s="5"/>
    </row>
    <row r="13968" spans="21:28">
      <c r="U13968" s="5"/>
      <c r="AA13968" s="458"/>
      <c r="AB13968" s="5"/>
    </row>
    <row r="13969" spans="21:28">
      <c r="U13969" s="5"/>
      <c r="AA13969" s="458"/>
      <c r="AB13969" s="5"/>
    </row>
    <row r="13970" spans="21:28">
      <c r="U13970" s="5"/>
      <c r="AA13970" s="93"/>
      <c r="AB13970" s="5"/>
    </row>
    <row r="13971" spans="21:28">
      <c r="U13971" s="5"/>
      <c r="AA13971" s="94"/>
      <c r="AB13971" s="5"/>
    </row>
    <row r="13974" spans="21:28">
      <c r="U13974" s="5"/>
      <c r="AA13974" s="94"/>
      <c r="AB13974" s="5"/>
    </row>
    <row r="14024" spans="21:28">
      <c r="U14024" s="5"/>
      <c r="AA14024" s="94"/>
      <c r="AB14024" s="5"/>
    </row>
    <row r="14094" spans="21:28">
      <c r="U14094" s="5"/>
      <c r="AA14094" s="94"/>
      <c r="AB14094" s="5"/>
    </row>
    <row r="14095" spans="21:28">
      <c r="U14095" s="5"/>
      <c r="AA14095" s="94"/>
      <c r="AB14095" s="5"/>
    </row>
    <row r="14112" spans="21:28">
      <c r="U14112" s="5"/>
      <c r="AA14112" s="94"/>
      <c r="AB14112" s="5"/>
    </row>
    <row r="14114" spans="21:28">
      <c r="U14114" s="5"/>
      <c r="AA14114" s="458"/>
      <c r="AB14114" s="5"/>
    </row>
    <row r="14115" spans="21:28">
      <c r="U14115" s="5"/>
      <c r="AA14115" s="458"/>
      <c r="AB14115" s="5"/>
    </row>
    <row r="14116" spans="21:28">
      <c r="U14116" s="5"/>
      <c r="AA14116" s="93"/>
      <c r="AB14116" s="5"/>
    </row>
    <row r="14117" spans="21:28">
      <c r="U14117" s="5"/>
      <c r="AA14117" s="94"/>
      <c r="AB14117" s="5"/>
    </row>
    <row r="14120" spans="21:28">
      <c r="U14120" s="5"/>
      <c r="AA14120" s="94"/>
      <c r="AB14120" s="5"/>
    </row>
    <row r="14170" spans="21:28">
      <c r="U14170" s="5"/>
      <c r="AA14170" s="94"/>
      <c r="AB14170" s="5"/>
    </row>
    <row r="14240" spans="21:28">
      <c r="U14240" s="5"/>
      <c r="AA14240" s="94"/>
      <c r="AB14240" s="5"/>
    </row>
    <row r="14241" spans="21:28">
      <c r="U14241" s="5"/>
      <c r="AA14241" s="94"/>
      <c r="AB14241" s="5"/>
    </row>
    <row r="14258" spans="21:28">
      <c r="U14258" s="5"/>
      <c r="AA14258" s="94"/>
      <c r="AB14258" s="5"/>
    </row>
    <row r="14260" spans="21:28">
      <c r="U14260" s="5"/>
      <c r="AA14260" s="458"/>
      <c r="AB14260" s="5"/>
    </row>
    <row r="14261" spans="21:28">
      <c r="U14261" s="5"/>
      <c r="AA14261" s="458"/>
      <c r="AB14261" s="5"/>
    </row>
    <row r="14262" spans="21:28">
      <c r="U14262" s="5"/>
      <c r="AA14262" s="93"/>
      <c r="AB14262" s="5"/>
    </row>
    <row r="14263" spans="21:28">
      <c r="U14263" s="5"/>
      <c r="AA14263" s="94"/>
      <c r="AB14263" s="5"/>
    </row>
    <row r="14266" spans="21:28">
      <c r="U14266" s="5"/>
      <c r="AA14266" s="94"/>
      <c r="AB14266" s="5"/>
    </row>
    <row r="14316" spans="21:28">
      <c r="U14316" s="5"/>
      <c r="AA14316" s="94"/>
      <c r="AB14316" s="5"/>
    </row>
    <row r="14386" spans="21:28">
      <c r="U14386" s="5"/>
      <c r="AA14386" s="94"/>
      <c r="AB14386" s="5"/>
    </row>
    <row r="14387" spans="21:28">
      <c r="U14387" s="5"/>
      <c r="AA14387" s="94"/>
      <c r="AB14387" s="5"/>
    </row>
    <row r="14404" spans="21:28">
      <c r="U14404" s="5"/>
      <c r="AA14404" s="94"/>
      <c r="AB14404" s="5"/>
    </row>
    <row r="14406" spans="21:28">
      <c r="U14406" s="5"/>
      <c r="AA14406" s="458"/>
      <c r="AB14406" s="5"/>
    </row>
    <row r="14407" spans="21:28">
      <c r="U14407" s="5"/>
      <c r="AA14407" s="458"/>
      <c r="AB14407" s="5"/>
    </row>
    <row r="14408" spans="21:28">
      <c r="U14408" s="5"/>
      <c r="AA14408" s="93"/>
      <c r="AB14408" s="5"/>
    </row>
    <row r="14409" spans="21:28">
      <c r="U14409" s="5"/>
      <c r="AA14409" s="94"/>
      <c r="AB14409" s="5"/>
    </row>
    <row r="14412" spans="21:28">
      <c r="U14412" s="5"/>
      <c r="AA14412" s="94"/>
      <c r="AB14412" s="5"/>
    </row>
    <row r="14462" spans="21:28">
      <c r="U14462" s="5"/>
      <c r="AA14462" s="94"/>
      <c r="AB14462" s="5"/>
    </row>
    <row r="14532" spans="21:28">
      <c r="U14532" s="5"/>
      <c r="AA14532" s="94"/>
      <c r="AB14532" s="5"/>
    </row>
    <row r="14533" spans="21:28">
      <c r="U14533" s="5"/>
      <c r="AA14533" s="94"/>
      <c r="AB14533" s="5"/>
    </row>
    <row r="14550" spans="21:28">
      <c r="U14550" s="5"/>
      <c r="AA14550" s="94"/>
      <c r="AB14550" s="5"/>
    </row>
    <row r="14552" spans="21:28">
      <c r="U14552" s="5"/>
      <c r="AA14552" s="458"/>
      <c r="AB14552" s="5"/>
    </row>
    <row r="14553" spans="21:28">
      <c r="U14553" s="5"/>
      <c r="AA14553" s="458"/>
      <c r="AB14553" s="5"/>
    </row>
    <row r="14554" spans="21:28">
      <c r="U14554" s="5"/>
      <c r="AA14554" s="93"/>
      <c r="AB14554" s="5"/>
    </row>
    <row r="14555" spans="21:28">
      <c r="U14555" s="5"/>
      <c r="AA14555" s="94"/>
      <c r="AB14555" s="5"/>
    </row>
    <row r="14558" spans="21:28">
      <c r="U14558" s="5"/>
      <c r="AA14558" s="94"/>
      <c r="AB14558" s="5"/>
    </row>
    <row r="14608" spans="21:28">
      <c r="U14608" s="5"/>
      <c r="AA14608" s="94"/>
      <c r="AB14608" s="5"/>
    </row>
    <row r="14678" spans="21:28">
      <c r="U14678" s="5"/>
      <c r="AA14678" s="94"/>
      <c r="AB14678" s="5"/>
    </row>
    <row r="14679" spans="21:28">
      <c r="U14679" s="5"/>
      <c r="AA14679" s="94"/>
      <c r="AB14679" s="5"/>
    </row>
    <row r="14696" spans="21:28">
      <c r="U14696" s="5"/>
      <c r="AA14696" s="94"/>
      <c r="AB14696" s="5"/>
    </row>
    <row r="14698" spans="21:28">
      <c r="U14698" s="5"/>
      <c r="AA14698" s="458"/>
      <c r="AB14698" s="5"/>
    </row>
    <row r="14699" spans="21:28">
      <c r="U14699" s="5"/>
      <c r="AA14699" s="458"/>
      <c r="AB14699" s="5"/>
    </row>
    <row r="14700" spans="21:28">
      <c r="U14700" s="5"/>
      <c r="AA14700" s="93"/>
      <c r="AB14700" s="5"/>
    </row>
    <row r="14701" spans="21:28">
      <c r="U14701" s="5"/>
      <c r="AA14701" s="94"/>
      <c r="AB14701" s="5"/>
    </row>
    <row r="14704" spans="21:28">
      <c r="U14704" s="5"/>
      <c r="AA14704" s="94"/>
      <c r="AB14704" s="5"/>
    </row>
    <row r="14754" spans="21:28">
      <c r="U14754" s="5"/>
      <c r="AA14754" s="94"/>
      <c r="AB14754" s="5"/>
    </row>
    <row r="14824" spans="21:28">
      <c r="U14824" s="5"/>
      <c r="AA14824" s="94"/>
      <c r="AB14824" s="5"/>
    </row>
    <row r="14825" spans="21:28">
      <c r="U14825" s="5"/>
      <c r="AA14825" s="94"/>
      <c r="AB14825" s="5"/>
    </row>
    <row r="14842" spans="21:28">
      <c r="U14842" s="5"/>
      <c r="AA14842" s="94"/>
      <c r="AB14842" s="5"/>
    </row>
    <row r="14844" spans="21:28">
      <c r="U14844" s="5"/>
      <c r="AA14844" s="458"/>
      <c r="AB14844" s="5"/>
    </row>
    <row r="14845" spans="21:28">
      <c r="U14845" s="5"/>
      <c r="AA14845" s="458"/>
      <c r="AB14845" s="5"/>
    </row>
    <row r="14846" spans="21:28">
      <c r="U14846" s="5"/>
      <c r="AA14846" s="93"/>
      <c r="AB14846" s="5"/>
    </row>
    <row r="14847" spans="21:28">
      <c r="U14847" s="5"/>
      <c r="AA14847" s="94"/>
      <c r="AB14847" s="5"/>
    </row>
    <row r="14850" spans="21:28">
      <c r="U14850" s="5"/>
      <c r="AA14850" s="94"/>
      <c r="AB14850" s="5"/>
    </row>
    <row r="14900" spans="21:28">
      <c r="U14900" s="5"/>
      <c r="AA14900" s="94"/>
      <c r="AB14900" s="5"/>
    </row>
    <row r="14970" spans="21:28">
      <c r="U14970" s="5"/>
      <c r="AA14970" s="94"/>
      <c r="AB14970" s="5"/>
    </row>
    <row r="14971" spans="21:28">
      <c r="U14971" s="5"/>
      <c r="AA14971" s="94"/>
      <c r="AB14971" s="5"/>
    </row>
    <row r="14988" spans="21:28">
      <c r="U14988" s="5"/>
      <c r="AA14988" s="94"/>
      <c r="AB14988" s="5"/>
    </row>
    <row r="14990" spans="21:28">
      <c r="U14990" s="5"/>
      <c r="AA14990" s="458"/>
      <c r="AB14990" s="5"/>
    </row>
    <row r="14991" spans="21:28">
      <c r="U14991" s="5"/>
      <c r="AA14991" s="458"/>
      <c r="AB14991" s="5"/>
    </row>
    <row r="14992" spans="21:28">
      <c r="U14992" s="5"/>
      <c r="AA14992" s="93"/>
      <c r="AB14992" s="5"/>
    </row>
    <row r="14993" spans="21:28">
      <c r="U14993" s="5"/>
      <c r="AA14993" s="94"/>
      <c r="AB14993" s="5"/>
    </row>
    <row r="14996" spans="21:28">
      <c r="U14996" s="5"/>
      <c r="AA14996" s="94"/>
      <c r="AB14996" s="5"/>
    </row>
    <row r="15046" spans="21:28">
      <c r="U15046" s="5"/>
      <c r="AA15046" s="94"/>
      <c r="AB15046" s="5"/>
    </row>
    <row r="15116" spans="21:28">
      <c r="U15116" s="5"/>
      <c r="AA15116" s="94"/>
      <c r="AB15116" s="5"/>
    </row>
    <row r="15117" spans="21:28">
      <c r="U15117" s="5"/>
      <c r="AA15117" s="94"/>
      <c r="AB15117" s="5"/>
    </row>
    <row r="15134" spans="21:28">
      <c r="U15134" s="5"/>
      <c r="AA15134" s="94"/>
      <c r="AB15134" s="5"/>
    </row>
    <row r="15136" spans="21:28">
      <c r="U15136" s="5"/>
      <c r="AA15136" s="458"/>
      <c r="AB15136" s="5"/>
    </row>
    <row r="15137" spans="21:28">
      <c r="U15137" s="5"/>
      <c r="AA15137" s="458"/>
      <c r="AB15137" s="5"/>
    </row>
    <row r="15138" spans="21:28">
      <c r="U15138" s="5"/>
      <c r="AA15138" s="93"/>
      <c r="AB15138" s="5"/>
    </row>
    <row r="15139" spans="21:28">
      <c r="U15139" s="5"/>
      <c r="AA15139" s="94"/>
      <c r="AB15139" s="5"/>
    </row>
    <row r="15142" spans="21:28">
      <c r="U15142" s="5"/>
      <c r="AA15142" s="94"/>
      <c r="AB15142" s="5"/>
    </row>
    <row r="15192" spans="21:28">
      <c r="U15192" s="5"/>
      <c r="AA15192" s="94"/>
      <c r="AB15192" s="5"/>
    </row>
    <row r="15262" spans="21:28">
      <c r="U15262" s="5"/>
      <c r="AA15262" s="94"/>
      <c r="AB15262" s="5"/>
    </row>
    <row r="15263" spans="21:28">
      <c r="U15263" s="5"/>
      <c r="AA15263" s="94"/>
      <c r="AB15263" s="5"/>
    </row>
    <row r="15280" spans="21:28">
      <c r="U15280" s="5"/>
      <c r="AA15280" s="94"/>
      <c r="AB15280" s="5"/>
    </row>
    <row r="15282" spans="21:28">
      <c r="U15282" s="5"/>
      <c r="AA15282" s="458"/>
      <c r="AB15282" s="5"/>
    </row>
    <row r="15283" spans="21:28">
      <c r="U15283" s="5"/>
      <c r="AA15283" s="458"/>
      <c r="AB15283" s="5"/>
    </row>
    <row r="15284" spans="21:28">
      <c r="U15284" s="5"/>
      <c r="AA15284" s="93"/>
      <c r="AB15284" s="5"/>
    </row>
    <row r="15285" spans="21:28">
      <c r="U15285" s="5"/>
      <c r="AA15285" s="94"/>
      <c r="AB15285" s="5"/>
    </row>
    <row r="15288" spans="21:28">
      <c r="U15288" s="5"/>
      <c r="AA15288" s="94"/>
      <c r="AB15288" s="5"/>
    </row>
    <row r="15338" spans="21:28">
      <c r="U15338" s="5"/>
      <c r="AA15338" s="94"/>
      <c r="AB15338" s="5"/>
    </row>
    <row r="15408" spans="21:28">
      <c r="U15408" s="5"/>
      <c r="AA15408" s="94"/>
      <c r="AB15408" s="5"/>
    </row>
    <row r="15409" spans="21:28">
      <c r="U15409" s="5"/>
      <c r="AA15409" s="94"/>
      <c r="AB15409" s="5"/>
    </row>
    <row r="15426" spans="21:28">
      <c r="U15426" s="5"/>
      <c r="AA15426" s="94"/>
      <c r="AB15426" s="5"/>
    </row>
    <row r="15428" spans="21:28">
      <c r="U15428" s="5"/>
      <c r="AA15428" s="458"/>
      <c r="AB15428" s="5"/>
    </row>
    <row r="15429" spans="21:28">
      <c r="U15429" s="5"/>
      <c r="AA15429" s="458"/>
      <c r="AB15429" s="5"/>
    </row>
    <row r="15430" spans="21:28">
      <c r="U15430" s="5"/>
      <c r="AA15430" s="93"/>
      <c r="AB15430" s="5"/>
    </row>
    <row r="15431" spans="21:28">
      <c r="U15431" s="5"/>
      <c r="AA15431" s="94"/>
      <c r="AB15431" s="5"/>
    </row>
    <row r="15434" spans="21:28">
      <c r="U15434" s="5"/>
      <c r="AA15434" s="94"/>
      <c r="AB15434" s="5"/>
    </row>
    <row r="15484" spans="21:28">
      <c r="U15484" s="5"/>
      <c r="AA15484" s="94"/>
      <c r="AB15484" s="5"/>
    </row>
    <row r="15554" spans="21:28">
      <c r="U15554" s="5"/>
      <c r="AA15554" s="94"/>
      <c r="AB15554" s="5"/>
    </row>
    <row r="15555" spans="21:28">
      <c r="U15555" s="5"/>
      <c r="AA15555" s="94"/>
      <c r="AB15555" s="5"/>
    </row>
    <row r="15572" spans="21:28">
      <c r="U15572" s="5"/>
      <c r="AA15572" s="94"/>
      <c r="AB15572" s="5"/>
    </row>
    <row r="15574" spans="21:28">
      <c r="U15574" s="5"/>
      <c r="AA15574" s="458"/>
      <c r="AB15574" s="5"/>
    </row>
    <row r="15575" spans="21:28">
      <c r="U15575" s="5"/>
      <c r="AA15575" s="458"/>
      <c r="AB15575" s="5"/>
    </row>
    <row r="15576" spans="21:28">
      <c r="U15576" s="5"/>
      <c r="AA15576" s="93"/>
      <c r="AB15576" s="5"/>
    </row>
    <row r="15577" spans="21:28">
      <c r="U15577" s="5"/>
      <c r="AA15577" s="94"/>
      <c r="AB15577" s="5"/>
    </row>
    <row r="15580" spans="21:28">
      <c r="U15580" s="5"/>
      <c r="AA15580" s="94"/>
      <c r="AB15580" s="5"/>
    </row>
    <row r="15630" spans="21:28">
      <c r="U15630" s="5"/>
      <c r="AA15630" s="94"/>
      <c r="AB15630" s="5"/>
    </row>
    <row r="15700" spans="21:28">
      <c r="U15700" s="5"/>
      <c r="AA15700" s="94"/>
      <c r="AB15700" s="5"/>
    </row>
    <row r="15701" spans="21:28">
      <c r="U15701" s="5"/>
      <c r="AA15701" s="94"/>
      <c r="AB15701" s="5"/>
    </row>
    <row r="15718" spans="21:28">
      <c r="U15718" s="5"/>
      <c r="AA15718" s="94"/>
      <c r="AB15718" s="5"/>
    </row>
    <row r="15720" spans="21:28">
      <c r="U15720" s="5"/>
      <c r="AA15720" s="458"/>
      <c r="AB15720" s="5"/>
    </row>
    <row r="15721" spans="21:28">
      <c r="U15721" s="5"/>
      <c r="AA15721" s="458"/>
      <c r="AB15721" s="5"/>
    </row>
    <row r="15722" spans="21:28">
      <c r="U15722" s="5"/>
      <c r="AA15722" s="93"/>
      <c r="AB15722" s="5"/>
    </row>
    <row r="15723" spans="21:28">
      <c r="U15723" s="5"/>
      <c r="AA15723" s="94"/>
      <c r="AB15723" s="5"/>
    </row>
    <row r="15726" spans="21:28">
      <c r="U15726" s="5"/>
      <c r="AA15726" s="94"/>
      <c r="AB15726" s="5"/>
    </row>
    <row r="15776" spans="21:28">
      <c r="U15776" s="5"/>
      <c r="AA15776" s="94"/>
      <c r="AB15776" s="5"/>
    </row>
    <row r="15846" spans="21:28">
      <c r="U15846" s="5"/>
      <c r="AA15846" s="94"/>
      <c r="AB15846" s="5"/>
    </row>
    <row r="15847" spans="21:28">
      <c r="U15847" s="5"/>
      <c r="AA15847" s="94"/>
      <c r="AB15847" s="5"/>
    </row>
    <row r="15864" spans="21:28">
      <c r="U15864" s="5"/>
      <c r="AA15864" s="94"/>
      <c r="AB15864" s="5"/>
    </row>
    <row r="15866" spans="21:28">
      <c r="U15866" s="5"/>
      <c r="AA15866" s="458"/>
      <c r="AB15866" s="5"/>
    </row>
    <row r="15867" spans="21:28">
      <c r="U15867" s="5"/>
      <c r="AA15867" s="458"/>
      <c r="AB15867" s="5"/>
    </row>
    <row r="15868" spans="21:28">
      <c r="U15868" s="5"/>
      <c r="AA15868" s="93"/>
      <c r="AB15868" s="5"/>
    </row>
    <row r="15869" spans="21:28">
      <c r="U15869" s="5"/>
      <c r="AA15869" s="94"/>
      <c r="AB15869" s="5"/>
    </row>
    <row r="15872" spans="21:28">
      <c r="U15872" s="5"/>
      <c r="AA15872" s="94"/>
      <c r="AB15872" s="5"/>
    </row>
    <row r="15922" spans="21:28">
      <c r="U15922" s="5"/>
      <c r="AA15922" s="94"/>
      <c r="AB15922" s="5"/>
    </row>
    <row r="15992" spans="21:28">
      <c r="U15992" s="5"/>
      <c r="AA15992" s="94"/>
      <c r="AB15992" s="5"/>
    </row>
    <row r="15993" spans="21:28">
      <c r="U15993" s="5"/>
      <c r="AA15993" s="94"/>
      <c r="AB15993" s="5"/>
    </row>
    <row r="16010" spans="21:28">
      <c r="U16010" s="5"/>
      <c r="AA16010" s="94"/>
      <c r="AB16010" s="5"/>
    </row>
    <row r="16012" spans="21:28">
      <c r="U16012" s="5"/>
      <c r="AA16012" s="458"/>
      <c r="AB16012" s="5"/>
    </row>
    <row r="16013" spans="21:28">
      <c r="U16013" s="5"/>
      <c r="AA16013" s="458"/>
      <c r="AB16013" s="5"/>
    </row>
    <row r="16014" spans="21:28">
      <c r="U16014" s="5"/>
      <c r="AA16014" s="93"/>
      <c r="AB16014" s="5"/>
    </row>
    <row r="16015" spans="21:28">
      <c r="U16015" s="5"/>
      <c r="AA16015" s="94"/>
      <c r="AB16015" s="5"/>
    </row>
    <row r="16018" spans="21:28">
      <c r="U16018" s="5"/>
      <c r="AA16018" s="94"/>
      <c r="AB16018" s="5"/>
    </row>
    <row r="16068" spans="21:28">
      <c r="U16068" s="5"/>
      <c r="AA16068" s="94"/>
      <c r="AB16068" s="5"/>
    </row>
    <row r="16138" spans="21:28">
      <c r="U16138" s="5"/>
      <c r="AA16138" s="94"/>
      <c r="AB16138" s="5"/>
    </row>
    <row r="16139" spans="21:28">
      <c r="U16139" s="5"/>
      <c r="AA16139" s="94"/>
      <c r="AB16139" s="5"/>
    </row>
    <row r="16156" spans="21:28">
      <c r="U16156" s="5"/>
      <c r="AA16156" s="94"/>
      <c r="AB16156" s="5"/>
    </row>
    <row r="16158" spans="21:28">
      <c r="U16158" s="5"/>
      <c r="AA16158" s="458"/>
      <c r="AB16158" s="5"/>
    </row>
    <row r="16159" spans="21:28">
      <c r="U16159" s="5"/>
      <c r="AA16159" s="458"/>
      <c r="AB16159" s="5"/>
    </row>
    <row r="16160" spans="21:28">
      <c r="U16160" s="5"/>
      <c r="AA16160" s="93"/>
      <c r="AB16160" s="5"/>
    </row>
    <row r="16161" spans="21:28">
      <c r="U16161" s="5"/>
      <c r="AA16161" s="94"/>
      <c r="AB16161" s="5"/>
    </row>
    <row r="16164" spans="21:28">
      <c r="U16164" s="5"/>
      <c r="AA16164" s="94"/>
      <c r="AB16164" s="5"/>
    </row>
    <row r="16214" spans="21:28">
      <c r="U16214" s="5"/>
      <c r="AA16214" s="94"/>
      <c r="AB16214" s="5"/>
    </row>
    <row r="16284" spans="21:28">
      <c r="U16284" s="5"/>
      <c r="AA16284" s="94"/>
      <c r="AB16284" s="5"/>
    </row>
    <row r="16285" spans="21:28">
      <c r="U16285" s="5"/>
      <c r="AA16285" s="94"/>
      <c r="AB16285" s="5"/>
    </row>
    <row r="16302" spans="21:28">
      <c r="U16302" s="5"/>
      <c r="AA16302" s="94"/>
      <c r="AB16302" s="5"/>
    </row>
    <row r="16304" spans="21:28">
      <c r="U16304" s="5"/>
      <c r="AA16304" s="458"/>
      <c r="AB16304" s="5"/>
    </row>
    <row r="16305" spans="21:28">
      <c r="U16305" s="5"/>
      <c r="AA16305" s="458"/>
      <c r="AB16305" s="5"/>
    </row>
    <row r="16306" spans="21:28">
      <c r="U16306" s="5"/>
      <c r="AA16306" s="93"/>
      <c r="AB16306" s="5"/>
    </row>
    <row r="16307" spans="21:28">
      <c r="U16307" s="5"/>
      <c r="AA16307" s="94"/>
      <c r="AB16307" s="5"/>
    </row>
    <row r="16310" spans="21:28">
      <c r="U16310" s="5"/>
      <c r="AA16310" s="94"/>
      <c r="AB16310" s="5"/>
    </row>
    <row r="16360" spans="21:28">
      <c r="U16360" s="5"/>
      <c r="AA16360" s="94"/>
      <c r="AB16360" s="5"/>
    </row>
    <row r="16430" spans="21:28">
      <c r="U16430" s="5"/>
      <c r="AA16430" s="94"/>
      <c r="AB16430" s="5"/>
    </row>
    <row r="16431" spans="21:28">
      <c r="U16431" s="5"/>
      <c r="AA16431" s="94"/>
      <c r="AB16431" s="5"/>
    </row>
    <row r="16448" spans="21:28">
      <c r="U16448" s="5"/>
      <c r="AA16448" s="94"/>
      <c r="AB16448" s="5"/>
    </row>
    <row r="16450" spans="21:28">
      <c r="U16450" s="5"/>
      <c r="AA16450" s="458"/>
      <c r="AB16450" s="5"/>
    </row>
    <row r="16451" spans="21:28">
      <c r="U16451" s="5"/>
      <c r="AA16451" s="458"/>
      <c r="AB16451" s="5"/>
    </row>
    <row r="16452" spans="21:28">
      <c r="U16452" s="5"/>
      <c r="AA16452" s="93"/>
      <c r="AB16452" s="5"/>
    </row>
    <row r="16453" spans="21:28">
      <c r="U16453" s="5"/>
      <c r="AA16453" s="94"/>
      <c r="AB16453" s="5"/>
    </row>
    <row r="16456" spans="21:28">
      <c r="U16456" s="5"/>
      <c r="AA16456" s="94"/>
      <c r="AB16456" s="5"/>
    </row>
    <row r="16506" spans="21:28">
      <c r="U16506" s="5"/>
      <c r="AA16506" s="94"/>
      <c r="AB16506" s="5"/>
    </row>
    <row r="16576" spans="21:28">
      <c r="U16576" s="5"/>
      <c r="AA16576" s="94"/>
      <c r="AB16576" s="5"/>
    </row>
    <row r="16577" spans="21:28">
      <c r="U16577" s="5"/>
      <c r="AA16577" s="94"/>
      <c r="AB16577" s="5"/>
    </row>
    <row r="16594" spans="21:28">
      <c r="U16594" s="5"/>
      <c r="AA16594" s="94"/>
      <c r="AB16594" s="5"/>
    </row>
    <row r="16596" spans="21:28">
      <c r="U16596" s="5"/>
      <c r="AA16596" s="458"/>
      <c r="AB16596" s="5"/>
    </row>
    <row r="16597" spans="21:28">
      <c r="U16597" s="5"/>
      <c r="AA16597" s="458"/>
      <c r="AB16597" s="5"/>
    </row>
    <row r="16598" spans="21:28">
      <c r="U16598" s="5"/>
      <c r="AA16598" s="93"/>
      <c r="AB16598" s="5"/>
    </row>
    <row r="16599" spans="21:28">
      <c r="U16599" s="5"/>
      <c r="AA16599" s="94"/>
      <c r="AB16599" s="5"/>
    </row>
    <row r="16602" spans="21:28">
      <c r="U16602" s="5"/>
      <c r="AA16602" s="94"/>
      <c r="AB16602" s="5"/>
    </row>
    <row r="16652" spans="21:28">
      <c r="U16652" s="5"/>
      <c r="AA16652" s="94"/>
      <c r="AB16652" s="5"/>
    </row>
    <row r="16722" spans="21:28">
      <c r="U16722" s="5"/>
      <c r="AA16722" s="94"/>
      <c r="AB16722" s="5"/>
    </row>
    <row r="16723" spans="21:28">
      <c r="U16723" s="5"/>
      <c r="AA16723" s="94"/>
      <c r="AB16723" s="5"/>
    </row>
    <row r="16740" spans="21:28">
      <c r="U16740" s="5"/>
      <c r="AA16740" s="94"/>
      <c r="AB16740" s="5"/>
    </row>
    <row r="16742" spans="21:28">
      <c r="U16742" s="5"/>
      <c r="AA16742" s="458"/>
      <c r="AB16742" s="5"/>
    </row>
    <row r="16743" spans="21:28">
      <c r="U16743" s="5"/>
      <c r="AA16743" s="458"/>
      <c r="AB16743" s="5"/>
    </row>
    <row r="16744" spans="21:28">
      <c r="U16744" s="5"/>
      <c r="AA16744" s="93"/>
      <c r="AB16744" s="5"/>
    </row>
    <row r="16745" spans="21:28">
      <c r="U16745" s="5"/>
      <c r="AA16745" s="94"/>
      <c r="AB16745" s="5"/>
    </row>
    <row r="16748" spans="21:28">
      <c r="U16748" s="5"/>
      <c r="AA16748" s="94"/>
      <c r="AB16748" s="5"/>
    </row>
    <row r="16798" spans="21:28">
      <c r="U16798" s="5"/>
      <c r="AA16798" s="94"/>
      <c r="AB16798" s="5"/>
    </row>
    <row r="16868" spans="21:28">
      <c r="U16868" s="5"/>
      <c r="AA16868" s="94"/>
      <c r="AB16868" s="5"/>
    </row>
    <row r="16869" spans="21:28">
      <c r="U16869" s="5"/>
      <c r="AA16869" s="94"/>
      <c r="AB16869" s="5"/>
    </row>
    <row r="16886" spans="21:28">
      <c r="U16886" s="5"/>
      <c r="AA16886" s="94"/>
      <c r="AB16886" s="5"/>
    </row>
    <row r="16888" spans="21:28">
      <c r="U16888" s="5"/>
      <c r="AA16888" s="458"/>
      <c r="AB16888" s="5"/>
    </row>
    <row r="16889" spans="21:28">
      <c r="U16889" s="5"/>
      <c r="AA16889" s="458"/>
      <c r="AB16889" s="5"/>
    </row>
    <row r="16890" spans="21:28">
      <c r="U16890" s="5"/>
      <c r="AA16890" s="93"/>
      <c r="AB16890" s="5"/>
    </row>
    <row r="16891" spans="21:28">
      <c r="U16891" s="5"/>
      <c r="AA16891" s="94"/>
      <c r="AB16891" s="5"/>
    </row>
    <row r="16894" spans="21:28">
      <c r="U16894" s="5"/>
      <c r="AA16894" s="94"/>
      <c r="AB16894" s="5"/>
    </row>
    <row r="16944" spans="21:28">
      <c r="U16944" s="5"/>
      <c r="AA16944" s="94"/>
      <c r="AB16944" s="5"/>
    </row>
    <row r="17014" spans="21:28">
      <c r="U17014" s="5"/>
      <c r="AA17014" s="94"/>
      <c r="AB17014" s="5"/>
    </row>
    <row r="17015" spans="21:28">
      <c r="U17015" s="5"/>
      <c r="AA17015" s="94"/>
      <c r="AB17015" s="5"/>
    </row>
    <row r="17032" spans="21:28">
      <c r="U17032" s="5"/>
      <c r="AA17032" s="94"/>
      <c r="AB17032" s="5"/>
    </row>
    <row r="17034" spans="21:28">
      <c r="U17034" s="5"/>
      <c r="AA17034" s="458"/>
      <c r="AB17034" s="5"/>
    </row>
    <row r="17035" spans="21:28">
      <c r="U17035" s="5"/>
      <c r="AA17035" s="458"/>
      <c r="AB17035" s="5"/>
    </row>
    <row r="17036" spans="21:28">
      <c r="U17036" s="5"/>
      <c r="AA17036" s="93"/>
      <c r="AB17036" s="5"/>
    </row>
    <row r="17037" spans="21:28">
      <c r="U17037" s="5"/>
      <c r="AA17037" s="94"/>
      <c r="AB17037" s="5"/>
    </row>
    <row r="17040" spans="21:28">
      <c r="U17040" s="5"/>
      <c r="AA17040" s="94"/>
      <c r="AB17040" s="5"/>
    </row>
    <row r="17090" spans="21:28">
      <c r="U17090" s="5"/>
      <c r="AA17090" s="94"/>
      <c r="AB17090" s="5"/>
    </row>
    <row r="17160" spans="21:28">
      <c r="U17160" s="5"/>
      <c r="AA17160" s="94"/>
      <c r="AB17160" s="5"/>
    </row>
    <row r="17161" spans="21:28">
      <c r="U17161" s="5"/>
      <c r="AA17161" s="94"/>
      <c r="AB17161" s="5"/>
    </row>
    <row r="17178" spans="21:28">
      <c r="U17178" s="5"/>
      <c r="AA17178" s="94"/>
      <c r="AB17178" s="5"/>
    </row>
    <row r="17180" spans="21:28">
      <c r="U17180" s="5"/>
      <c r="AA17180" s="458"/>
      <c r="AB17180" s="5"/>
    </row>
    <row r="17181" spans="21:28">
      <c r="U17181" s="5"/>
      <c r="AA17181" s="458"/>
      <c r="AB17181" s="5"/>
    </row>
    <row r="17182" spans="21:28">
      <c r="U17182" s="5"/>
      <c r="AA17182" s="93"/>
      <c r="AB17182" s="5"/>
    </row>
    <row r="17183" spans="21:28">
      <c r="U17183" s="5"/>
      <c r="AA17183" s="94"/>
      <c r="AB17183" s="5"/>
    </row>
    <row r="17186" spans="21:28">
      <c r="U17186" s="5"/>
      <c r="AA17186" s="94"/>
      <c r="AB17186" s="5"/>
    </row>
    <row r="17236" spans="21:28">
      <c r="U17236" s="5"/>
      <c r="AA17236" s="94"/>
      <c r="AB17236" s="5"/>
    </row>
    <row r="17306" spans="21:28">
      <c r="U17306" s="5"/>
      <c r="AA17306" s="94"/>
      <c r="AB17306" s="5"/>
    </row>
    <row r="17307" spans="21:28">
      <c r="U17307" s="5"/>
      <c r="AA17307" s="94"/>
      <c r="AB17307" s="5"/>
    </row>
    <row r="17324" spans="21:28">
      <c r="U17324" s="5"/>
      <c r="AA17324" s="94"/>
      <c r="AB17324" s="5"/>
    </row>
    <row r="17326" spans="21:28">
      <c r="U17326" s="5"/>
      <c r="AA17326" s="458"/>
      <c r="AB17326" s="5"/>
    </row>
    <row r="17327" spans="21:28">
      <c r="U17327" s="5"/>
      <c r="AA17327" s="458"/>
      <c r="AB17327" s="5"/>
    </row>
    <row r="17328" spans="21:28">
      <c r="U17328" s="5"/>
      <c r="AA17328" s="93"/>
      <c r="AB17328" s="5"/>
    </row>
    <row r="17329" spans="21:28">
      <c r="U17329" s="5"/>
      <c r="AA17329" s="94"/>
      <c r="AB17329" s="5"/>
    </row>
    <row r="17332" spans="21:28">
      <c r="U17332" s="5"/>
      <c r="AA17332" s="94"/>
      <c r="AB17332" s="5"/>
    </row>
    <row r="17382" spans="21:28">
      <c r="U17382" s="5"/>
      <c r="AA17382" s="94"/>
      <c r="AB17382" s="5"/>
    </row>
    <row r="17452" spans="21:28">
      <c r="U17452" s="5"/>
      <c r="AA17452" s="94"/>
      <c r="AB17452" s="5"/>
    </row>
    <row r="17453" spans="21:28">
      <c r="U17453" s="5"/>
      <c r="AA17453" s="94"/>
      <c r="AB17453" s="5"/>
    </row>
    <row r="17470" spans="21:28">
      <c r="U17470" s="5"/>
      <c r="AA17470" s="94"/>
      <c r="AB17470" s="5"/>
    </row>
    <row r="17472" spans="21:28">
      <c r="U17472" s="5"/>
      <c r="AA17472" s="458"/>
      <c r="AB17472" s="5"/>
    </row>
    <row r="17473" spans="21:28">
      <c r="U17473" s="5"/>
      <c r="AA17473" s="458"/>
      <c r="AB17473" s="5"/>
    </row>
    <row r="17474" spans="21:28">
      <c r="U17474" s="5"/>
      <c r="AA17474" s="93"/>
      <c r="AB17474" s="5"/>
    </row>
    <row r="17475" spans="21:28">
      <c r="U17475" s="5"/>
      <c r="AA17475" s="94"/>
      <c r="AB17475" s="5"/>
    </row>
    <row r="17478" spans="21:28">
      <c r="U17478" s="5"/>
      <c r="AA17478" s="94"/>
      <c r="AB17478" s="5"/>
    </row>
    <row r="17528" spans="21:28">
      <c r="U17528" s="5"/>
      <c r="AA17528" s="94"/>
      <c r="AB17528" s="5"/>
    </row>
    <row r="17598" spans="21:28">
      <c r="U17598" s="5"/>
      <c r="AA17598" s="94"/>
      <c r="AB17598" s="5"/>
    </row>
    <row r="17599" spans="21:28">
      <c r="U17599" s="5"/>
      <c r="AA17599" s="94"/>
      <c r="AB17599" s="5"/>
    </row>
    <row r="17616" spans="21:28">
      <c r="U17616" s="5"/>
      <c r="AA17616" s="94"/>
      <c r="AB17616" s="5"/>
    </row>
    <row r="17618" spans="21:28">
      <c r="U17618" s="5"/>
      <c r="AA17618" s="458"/>
      <c r="AB17618" s="5"/>
    </row>
    <row r="17619" spans="21:28">
      <c r="U17619" s="5"/>
      <c r="AA17619" s="458"/>
      <c r="AB17619" s="5"/>
    </row>
    <row r="17620" spans="21:28">
      <c r="U17620" s="5"/>
      <c r="AA17620" s="93"/>
      <c r="AB17620" s="5"/>
    </row>
    <row r="17621" spans="21:28">
      <c r="U17621" s="5"/>
      <c r="AA17621" s="94"/>
      <c r="AB17621" s="5"/>
    </row>
    <row r="17624" spans="21:28">
      <c r="U17624" s="5"/>
      <c r="AA17624" s="94"/>
      <c r="AB17624" s="5"/>
    </row>
    <row r="17674" spans="21:28">
      <c r="U17674" s="5"/>
      <c r="AA17674" s="94"/>
      <c r="AB17674" s="5"/>
    </row>
    <row r="17744" spans="21:28">
      <c r="U17744" s="5"/>
      <c r="AA17744" s="94"/>
      <c r="AB17744" s="5"/>
    </row>
    <row r="17745" spans="21:28">
      <c r="U17745" s="5"/>
      <c r="AA17745" s="94"/>
      <c r="AB17745" s="5"/>
    </row>
    <row r="17762" spans="21:28">
      <c r="U17762" s="5"/>
      <c r="AA17762" s="94"/>
      <c r="AB17762" s="5"/>
    </row>
    <row r="17764" spans="21:28">
      <c r="U17764" s="5"/>
      <c r="AA17764" s="458"/>
      <c r="AB17764" s="5"/>
    </row>
    <row r="17765" spans="21:28">
      <c r="U17765" s="5"/>
      <c r="AA17765" s="458"/>
      <c r="AB17765" s="5"/>
    </row>
    <row r="17766" spans="21:28">
      <c r="U17766" s="5"/>
      <c r="AA17766" s="93"/>
      <c r="AB17766" s="5"/>
    </row>
    <row r="17767" spans="21:28">
      <c r="U17767" s="5"/>
      <c r="AA17767" s="94"/>
      <c r="AB17767" s="5"/>
    </row>
    <row r="17770" spans="21:28">
      <c r="U17770" s="5"/>
      <c r="AA17770" s="94"/>
      <c r="AB17770" s="5"/>
    </row>
    <row r="17820" spans="21:28">
      <c r="U17820" s="5"/>
      <c r="AA17820" s="94"/>
      <c r="AB17820" s="5"/>
    </row>
    <row r="17890" spans="21:28">
      <c r="U17890" s="5"/>
      <c r="AA17890" s="94"/>
      <c r="AB17890" s="5"/>
    </row>
    <row r="17891" spans="21:28">
      <c r="U17891" s="5"/>
      <c r="AA17891" s="94"/>
      <c r="AB17891" s="5"/>
    </row>
    <row r="17908" spans="21:28">
      <c r="U17908" s="5"/>
      <c r="AA17908" s="94"/>
      <c r="AB17908" s="5"/>
    </row>
    <row r="17910" spans="21:28">
      <c r="U17910" s="5"/>
      <c r="AA17910" s="458"/>
      <c r="AB17910" s="5"/>
    </row>
    <row r="17911" spans="21:28">
      <c r="U17911" s="5"/>
      <c r="AA17911" s="458"/>
      <c r="AB17911" s="5"/>
    </row>
    <row r="17912" spans="21:28">
      <c r="U17912" s="5"/>
      <c r="AA17912" s="93"/>
      <c r="AB17912" s="5"/>
    </row>
    <row r="17913" spans="21:28">
      <c r="U17913" s="5"/>
      <c r="AA17913" s="94"/>
      <c r="AB17913" s="5"/>
    </row>
    <row r="17916" spans="21:28">
      <c r="U17916" s="5"/>
      <c r="AA17916" s="94"/>
      <c r="AB17916" s="5"/>
    </row>
    <row r="17966" spans="21:28">
      <c r="U17966" s="5"/>
      <c r="AA17966" s="94"/>
      <c r="AB17966" s="5"/>
    </row>
    <row r="18036" spans="21:28">
      <c r="U18036" s="5"/>
      <c r="AA18036" s="94"/>
      <c r="AB18036" s="5"/>
    </row>
    <row r="18037" spans="21:28">
      <c r="U18037" s="5"/>
      <c r="AA18037" s="94"/>
      <c r="AB18037" s="5"/>
    </row>
    <row r="18054" spans="21:28">
      <c r="U18054" s="5"/>
      <c r="AA18054" s="94"/>
      <c r="AB18054" s="5"/>
    </row>
    <row r="18056" spans="21:28">
      <c r="U18056" s="5"/>
      <c r="AA18056" s="458"/>
      <c r="AB18056" s="5"/>
    </row>
    <row r="18057" spans="21:28">
      <c r="U18057" s="5"/>
      <c r="AA18057" s="458"/>
      <c r="AB18057" s="5"/>
    </row>
    <row r="18058" spans="21:28">
      <c r="U18058" s="5"/>
      <c r="AA18058" s="93"/>
      <c r="AB18058" s="5"/>
    </row>
    <row r="18059" spans="21:28">
      <c r="U18059" s="5"/>
      <c r="AA18059" s="94"/>
      <c r="AB18059" s="5"/>
    </row>
    <row r="18062" spans="21:28">
      <c r="U18062" s="5"/>
      <c r="AA18062" s="94"/>
      <c r="AB18062" s="5"/>
    </row>
    <row r="18112" spans="21:28">
      <c r="U18112" s="5"/>
      <c r="AA18112" s="94"/>
      <c r="AB18112" s="5"/>
    </row>
    <row r="18182" spans="21:28">
      <c r="U18182" s="5"/>
      <c r="AA18182" s="94"/>
      <c r="AB18182" s="5"/>
    </row>
    <row r="18183" spans="21:28">
      <c r="U18183" s="5"/>
      <c r="AA18183" s="94"/>
      <c r="AB18183" s="5"/>
    </row>
    <row r="18200" spans="21:28">
      <c r="U18200" s="5"/>
      <c r="AA18200" s="94"/>
      <c r="AB18200" s="5"/>
    </row>
    <row r="18202" spans="21:28">
      <c r="U18202" s="5"/>
      <c r="AA18202" s="458"/>
      <c r="AB18202" s="5"/>
    </row>
    <row r="18203" spans="21:28">
      <c r="U18203" s="5"/>
      <c r="AA18203" s="458"/>
      <c r="AB18203" s="5"/>
    </row>
    <row r="18204" spans="21:28">
      <c r="U18204" s="5"/>
      <c r="AA18204" s="93"/>
      <c r="AB18204" s="5"/>
    </row>
    <row r="18205" spans="21:28">
      <c r="U18205" s="5"/>
      <c r="AA18205" s="94"/>
      <c r="AB18205" s="5"/>
    </row>
    <row r="18208" spans="21:28">
      <c r="U18208" s="5"/>
      <c r="AA18208" s="94"/>
      <c r="AB18208" s="5"/>
    </row>
    <row r="18258" spans="21:28">
      <c r="U18258" s="5"/>
      <c r="AA18258" s="94"/>
      <c r="AB18258" s="5"/>
    </row>
    <row r="18328" spans="21:28">
      <c r="U18328" s="5"/>
      <c r="AA18328" s="94"/>
      <c r="AB18328" s="5"/>
    </row>
    <row r="18329" spans="21:28">
      <c r="U18329" s="5"/>
      <c r="AA18329" s="94"/>
      <c r="AB18329" s="5"/>
    </row>
    <row r="18346" spans="21:28">
      <c r="U18346" s="5"/>
      <c r="AA18346" s="94"/>
      <c r="AB18346" s="5"/>
    </row>
    <row r="18348" spans="21:28">
      <c r="U18348" s="5"/>
      <c r="AA18348" s="458"/>
      <c r="AB18348" s="5"/>
    </row>
    <row r="18349" spans="21:28">
      <c r="U18349" s="5"/>
      <c r="AA18349" s="458"/>
      <c r="AB18349" s="5"/>
    </row>
    <row r="18350" spans="21:28">
      <c r="U18350" s="5"/>
      <c r="AA18350" s="93"/>
      <c r="AB18350" s="5"/>
    </row>
    <row r="18351" spans="21:28">
      <c r="U18351" s="5"/>
      <c r="AA18351" s="94"/>
      <c r="AB18351" s="5"/>
    </row>
    <row r="18354" spans="21:28">
      <c r="U18354" s="5"/>
      <c r="AA18354" s="94"/>
      <c r="AB18354" s="5"/>
    </row>
    <row r="18404" spans="21:28">
      <c r="U18404" s="5"/>
      <c r="AA18404" s="94"/>
      <c r="AB18404" s="5"/>
    </row>
    <row r="18474" spans="21:28">
      <c r="U18474" s="5"/>
      <c r="AA18474" s="94"/>
      <c r="AB18474" s="5"/>
    </row>
    <row r="18475" spans="21:28">
      <c r="U18475" s="5"/>
      <c r="AA18475" s="94"/>
      <c r="AB18475" s="5"/>
    </row>
    <row r="18492" spans="21:28">
      <c r="U18492" s="5"/>
      <c r="AA18492" s="94"/>
      <c r="AB18492" s="5"/>
    </row>
    <row r="18494" spans="21:28">
      <c r="U18494" s="5"/>
      <c r="AA18494" s="458"/>
      <c r="AB18494" s="5"/>
    </row>
    <row r="18495" spans="21:28">
      <c r="U18495" s="5"/>
      <c r="AA18495" s="458"/>
      <c r="AB18495" s="5"/>
    </row>
    <row r="18496" spans="21:28">
      <c r="U18496" s="5"/>
      <c r="AA18496" s="93"/>
      <c r="AB18496" s="5"/>
    </row>
    <row r="18497" spans="21:28">
      <c r="U18497" s="5"/>
      <c r="AA18497" s="94"/>
      <c r="AB18497" s="5"/>
    </row>
    <row r="18500" spans="21:28">
      <c r="U18500" s="5"/>
      <c r="AA18500" s="94"/>
      <c r="AB18500" s="5"/>
    </row>
    <row r="18550" spans="21:28">
      <c r="U18550" s="5"/>
      <c r="AA18550" s="94"/>
      <c r="AB18550" s="5"/>
    </row>
    <row r="18620" spans="21:28">
      <c r="U18620" s="5"/>
      <c r="AA18620" s="94"/>
      <c r="AB18620" s="5"/>
    </row>
    <row r="18621" spans="21:28">
      <c r="U18621" s="5"/>
      <c r="AA18621" s="94"/>
      <c r="AB18621" s="5"/>
    </row>
    <row r="18638" spans="21:28">
      <c r="U18638" s="5"/>
      <c r="AA18638" s="94"/>
      <c r="AB18638" s="5"/>
    </row>
    <row r="18640" spans="21:28">
      <c r="U18640" s="5"/>
      <c r="AA18640" s="458"/>
      <c r="AB18640" s="5"/>
    </row>
    <row r="18641" spans="21:28">
      <c r="U18641" s="5"/>
      <c r="AA18641" s="458"/>
      <c r="AB18641" s="5"/>
    </row>
    <row r="18642" spans="21:28">
      <c r="U18642" s="5"/>
      <c r="AA18642" s="93"/>
      <c r="AB18642" s="5"/>
    </row>
    <row r="18643" spans="21:28">
      <c r="U18643" s="5"/>
      <c r="AA18643" s="94"/>
      <c r="AB18643" s="5"/>
    </row>
    <row r="18646" spans="21:28">
      <c r="U18646" s="5"/>
      <c r="AA18646" s="94"/>
      <c r="AB18646" s="5"/>
    </row>
    <row r="18696" spans="21:28">
      <c r="U18696" s="5"/>
      <c r="AA18696" s="94"/>
      <c r="AB18696" s="5"/>
    </row>
    <row r="18766" spans="21:28">
      <c r="U18766" s="5"/>
      <c r="AA18766" s="94"/>
      <c r="AB18766" s="5"/>
    </row>
    <row r="18767" spans="21:28">
      <c r="U18767" s="5"/>
      <c r="AA18767" s="94"/>
      <c r="AB18767" s="5"/>
    </row>
    <row r="18784" spans="21:28">
      <c r="U18784" s="5"/>
      <c r="AA18784" s="94"/>
      <c r="AB18784" s="5"/>
    </row>
    <row r="18786" spans="21:28">
      <c r="U18786" s="5"/>
      <c r="AA18786" s="458"/>
      <c r="AB18786" s="5"/>
    </row>
    <row r="18787" spans="21:28">
      <c r="U18787" s="5"/>
      <c r="AA18787" s="458"/>
      <c r="AB18787" s="5"/>
    </row>
    <row r="18788" spans="21:28">
      <c r="U18788" s="5"/>
      <c r="AA18788" s="93"/>
      <c r="AB18788" s="5"/>
    </row>
    <row r="18789" spans="21:28">
      <c r="U18789" s="5"/>
      <c r="AA18789" s="94"/>
      <c r="AB18789" s="5"/>
    </row>
    <row r="18792" spans="21:28">
      <c r="U18792" s="5"/>
      <c r="AA18792" s="94"/>
      <c r="AB18792" s="5"/>
    </row>
    <row r="18842" spans="21:28">
      <c r="U18842" s="5"/>
      <c r="AA18842" s="94"/>
      <c r="AB18842" s="5"/>
    </row>
    <row r="18912" spans="21:28">
      <c r="U18912" s="5"/>
      <c r="AA18912" s="94"/>
      <c r="AB18912" s="5"/>
    </row>
    <row r="18913" spans="21:28">
      <c r="U18913" s="5"/>
      <c r="AA18913" s="94"/>
      <c r="AB18913" s="5"/>
    </row>
    <row r="18930" spans="21:28">
      <c r="U18930" s="5"/>
      <c r="AA18930" s="94"/>
      <c r="AB18930" s="5"/>
    </row>
    <row r="18932" spans="21:28">
      <c r="U18932" s="5"/>
      <c r="AA18932" s="458"/>
      <c r="AB18932" s="5"/>
    </row>
    <row r="18933" spans="21:28">
      <c r="U18933" s="5"/>
      <c r="AA18933" s="458"/>
      <c r="AB18933" s="5"/>
    </row>
    <row r="18934" spans="21:28">
      <c r="U18934" s="5"/>
      <c r="AA18934" s="93"/>
      <c r="AB18934" s="5"/>
    </row>
    <row r="18935" spans="21:28">
      <c r="U18935" s="5"/>
      <c r="AA18935" s="94"/>
      <c r="AB18935" s="5"/>
    </row>
    <row r="18938" spans="21:28">
      <c r="U18938" s="5"/>
      <c r="AA18938" s="94"/>
      <c r="AB18938" s="5"/>
    </row>
    <row r="18988" spans="21:28">
      <c r="U18988" s="5"/>
      <c r="AA18988" s="94"/>
      <c r="AB18988" s="5"/>
    </row>
    <row r="19058" spans="21:28">
      <c r="U19058" s="5"/>
      <c r="AA19058" s="94"/>
      <c r="AB19058" s="5"/>
    </row>
    <row r="19059" spans="21:28">
      <c r="U19059" s="5"/>
      <c r="AA19059" s="94"/>
      <c r="AB19059" s="5"/>
    </row>
    <row r="19076" spans="21:28">
      <c r="U19076" s="5"/>
      <c r="AA19076" s="94"/>
      <c r="AB19076" s="5"/>
    </row>
    <row r="19078" spans="21:28">
      <c r="U19078" s="5"/>
      <c r="AA19078" s="458"/>
      <c r="AB19078" s="5"/>
    </row>
    <row r="19079" spans="21:28">
      <c r="U19079" s="5"/>
      <c r="AA19079" s="458"/>
      <c r="AB19079" s="5"/>
    </row>
    <row r="19080" spans="21:28">
      <c r="U19080" s="5"/>
      <c r="AA19080" s="93"/>
      <c r="AB19080" s="5"/>
    </row>
    <row r="19081" spans="21:28">
      <c r="U19081" s="5"/>
      <c r="AA19081" s="94"/>
      <c r="AB19081" s="5"/>
    </row>
    <row r="19084" spans="21:28">
      <c r="U19084" s="5"/>
      <c r="AA19084" s="94"/>
      <c r="AB19084" s="5"/>
    </row>
    <row r="19134" spans="21:28">
      <c r="U19134" s="5"/>
      <c r="AA19134" s="94"/>
      <c r="AB19134" s="5"/>
    </row>
    <row r="19204" spans="21:28">
      <c r="U19204" s="5"/>
      <c r="AA19204" s="94"/>
      <c r="AB19204" s="5"/>
    </row>
    <row r="19205" spans="21:28">
      <c r="U19205" s="5"/>
      <c r="AA19205" s="94"/>
      <c r="AB19205" s="5"/>
    </row>
    <row r="19222" spans="21:28">
      <c r="U19222" s="5"/>
      <c r="AA19222" s="94"/>
      <c r="AB19222" s="5"/>
    </row>
    <row r="19224" spans="21:28">
      <c r="U19224" s="5"/>
      <c r="AA19224" s="458"/>
      <c r="AB19224" s="5"/>
    </row>
    <row r="19225" spans="21:28">
      <c r="U19225" s="5"/>
      <c r="AA19225" s="458"/>
      <c r="AB19225" s="5"/>
    </row>
    <row r="19226" spans="21:28">
      <c r="U19226" s="5"/>
      <c r="AA19226" s="93"/>
      <c r="AB19226" s="5"/>
    </row>
    <row r="19227" spans="21:28">
      <c r="U19227" s="5"/>
      <c r="AA19227" s="94"/>
      <c r="AB19227" s="5"/>
    </row>
    <row r="19230" spans="21:28">
      <c r="U19230" s="5"/>
      <c r="AA19230" s="94"/>
      <c r="AB19230" s="5"/>
    </row>
    <row r="19280" spans="21:28">
      <c r="U19280" s="5"/>
      <c r="AA19280" s="94"/>
      <c r="AB19280" s="5"/>
    </row>
    <row r="19350" spans="21:28">
      <c r="U19350" s="5"/>
      <c r="AA19350" s="94"/>
      <c r="AB19350" s="5"/>
    </row>
    <row r="19351" spans="21:28">
      <c r="U19351" s="5"/>
      <c r="AA19351" s="94"/>
      <c r="AB19351" s="5"/>
    </row>
    <row r="19368" spans="21:28">
      <c r="U19368" s="5"/>
      <c r="AA19368" s="94"/>
      <c r="AB19368" s="5"/>
    </row>
    <row r="19370" spans="21:28">
      <c r="U19370" s="5"/>
      <c r="AA19370" s="458"/>
      <c r="AB19370" s="5"/>
    </row>
    <row r="19371" spans="21:28">
      <c r="U19371" s="5"/>
      <c r="AA19371" s="458"/>
      <c r="AB19371" s="5"/>
    </row>
    <row r="19372" spans="21:28">
      <c r="U19372" s="5"/>
      <c r="AA19372" s="93"/>
      <c r="AB19372" s="5"/>
    </row>
    <row r="19373" spans="21:28">
      <c r="U19373" s="5"/>
      <c r="AA19373" s="94"/>
      <c r="AB19373" s="5"/>
    </row>
    <row r="19376" spans="21:28">
      <c r="U19376" s="5"/>
      <c r="AA19376" s="94"/>
      <c r="AB19376" s="5"/>
    </row>
    <row r="19426" spans="21:28">
      <c r="U19426" s="5"/>
      <c r="AA19426" s="94"/>
      <c r="AB19426" s="5"/>
    </row>
    <row r="19496" spans="21:28">
      <c r="U19496" s="5"/>
      <c r="AA19496" s="94"/>
      <c r="AB19496" s="5"/>
    </row>
    <row r="19497" spans="21:28">
      <c r="U19497" s="5"/>
      <c r="AA19497" s="94"/>
      <c r="AB19497" s="5"/>
    </row>
    <row r="19514" spans="21:28">
      <c r="U19514" s="5"/>
      <c r="AA19514" s="94"/>
      <c r="AB19514" s="5"/>
    </row>
    <row r="19516" spans="21:28">
      <c r="U19516" s="5"/>
      <c r="AA19516" s="458"/>
      <c r="AB19516" s="5"/>
    </row>
    <row r="19517" spans="21:28">
      <c r="U19517" s="5"/>
      <c r="AA19517" s="458"/>
      <c r="AB19517" s="5"/>
    </row>
    <row r="19518" spans="21:28">
      <c r="U19518" s="5"/>
      <c r="AA19518" s="93"/>
      <c r="AB19518" s="5"/>
    </row>
    <row r="19519" spans="21:28">
      <c r="U19519" s="5"/>
      <c r="AA19519" s="94"/>
      <c r="AB19519" s="5"/>
    </row>
    <row r="19522" spans="21:28">
      <c r="U19522" s="5"/>
      <c r="AA19522" s="94"/>
      <c r="AB19522" s="5"/>
    </row>
    <row r="19572" spans="21:28">
      <c r="U19572" s="5"/>
      <c r="AA19572" s="94"/>
      <c r="AB19572" s="5"/>
    </row>
    <row r="19642" spans="21:28">
      <c r="U19642" s="5"/>
      <c r="AA19642" s="94"/>
      <c r="AB19642" s="5"/>
    </row>
    <row r="19643" spans="21:28">
      <c r="U19643" s="5"/>
      <c r="AA19643" s="94"/>
      <c r="AB19643" s="5"/>
    </row>
    <row r="19660" spans="21:28">
      <c r="U19660" s="5"/>
      <c r="AA19660" s="94"/>
      <c r="AB19660" s="5"/>
    </row>
    <row r="19662" spans="21:28">
      <c r="U19662" s="5"/>
      <c r="AA19662" s="458"/>
      <c r="AB19662" s="5"/>
    </row>
    <row r="19663" spans="21:28">
      <c r="U19663" s="5"/>
      <c r="AA19663" s="458"/>
      <c r="AB19663" s="5"/>
    </row>
    <row r="19664" spans="21:28">
      <c r="U19664" s="5"/>
      <c r="AA19664" s="93"/>
      <c r="AB19664" s="5"/>
    </row>
    <row r="19665" spans="21:28">
      <c r="U19665" s="5"/>
      <c r="AA19665" s="94"/>
      <c r="AB19665" s="5"/>
    </row>
    <row r="19668" spans="21:28">
      <c r="U19668" s="5"/>
      <c r="AA19668" s="94"/>
      <c r="AB19668" s="5"/>
    </row>
    <row r="19718" spans="21:28">
      <c r="U19718" s="5"/>
      <c r="AA19718" s="94"/>
      <c r="AB19718" s="5"/>
    </row>
    <row r="19788" spans="21:28">
      <c r="U19788" s="5"/>
      <c r="AA19788" s="94"/>
      <c r="AB19788" s="5"/>
    </row>
    <row r="19789" spans="21:28">
      <c r="U19789" s="5"/>
      <c r="AA19789" s="94"/>
      <c r="AB19789" s="5"/>
    </row>
    <row r="19806" spans="21:28">
      <c r="U19806" s="5"/>
      <c r="AA19806" s="94"/>
      <c r="AB19806" s="5"/>
    </row>
    <row r="19808" spans="21:28">
      <c r="U19808" s="5"/>
      <c r="AA19808" s="458"/>
      <c r="AB19808" s="5"/>
    </row>
    <row r="19809" spans="21:28">
      <c r="U19809" s="5"/>
      <c r="AA19809" s="458"/>
      <c r="AB19809" s="5"/>
    </row>
    <row r="19810" spans="21:28">
      <c r="U19810" s="5"/>
      <c r="AA19810" s="93"/>
      <c r="AB19810" s="5"/>
    </row>
    <row r="19811" spans="21:28">
      <c r="U19811" s="5"/>
      <c r="AA19811" s="94"/>
      <c r="AB19811" s="5"/>
    </row>
    <row r="19814" spans="21:28">
      <c r="U19814" s="5"/>
      <c r="AA19814" s="94"/>
      <c r="AB19814" s="5"/>
    </row>
    <row r="19864" spans="21:28">
      <c r="U19864" s="5"/>
      <c r="AA19864" s="94"/>
      <c r="AB19864" s="5"/>
    </row>
    <row r="19934" spans="21:28">
      <c r="U19934" s="5"/>
      <c r="AA19934" s="94"/>
      <c r="AB19934" s="5"/>
    </row>
    <row r="19935" spans="21:28">
      <c r="U19935" s="5"/>
      <c r="AA19935" s="94"/>
      <c r="AB19935" s="5"/>
    </row>
    <row r="19952" spans="21:28">
      <c r="U19952" s="5"/>
      <c r="AA19952" s="94"/>
      <c r="AB19952" s="5"/>
    </row>
    <row r="19954" spans="21:28">
      <c r="U19954" s="5"/>
      <c r="AA19954" s="458"/>
      <c r="AB19954" s="5"/>
    </row>
    <row r="19955" spans="21:28">
      <c r="U19955" s="5"/>
      <c r="AA19955" s="458"/>
      <c r="AB19955" s="5"/>
    </row>
    <row r="19956" spans="21:28">
      <c r="U19956" s="5"/>
      <c r="AA19956" s="93"/>
      <c r="AB19956" s="5"/>
    </row>
    <row r="19957" spans="21:28">
      <c r="U19957" s="5"/>
      <c r="AA19957" s="94"/>
      <c r="AB19957" s="5"/>
    </row>
    <row r="19960" spans="21:28">
      <c r="U19960" s="5"/>
      <c r="AA19960" s="94"/>
      <c r="AB19960" s="5"/>
    </row>
    <row r="20010" spans="21:28">
      <c r="U20010" s="5"/>
      <c r="AA20010" s="94"/>
      <c r="AB20010" s="5"/>
    </row>
    <row r="20080" spans="21:28">
      <c r="U20080" s="5"/>
      <c r="AA20080" s="94"/>
      <c r="AB20080" s="5"/>
    </row>
    <row r="20081" spans="21:28">
      <c r="U20081" s="5"/>
      <c r="AA20081" s="94"/>
      <c r="AB20081" s="5"/>
    </row>
    <row r="20098" spans="21:28">
      <c r="U20098" s="5"/>
      <c r="AA20098" s="94"/>
      <c r="AB20098" s="5"/>
    </row>
    <row r="20100" spans="21:28">
      <c r="U20100" s="5"/>
      <c r="AA20100" s="458"/>
      <c r="AB20100" s="5"/>
    </row>
    <row r="20101" spans="21:28">
      <c r="U20101" s="5"/>
      <c r="AA20101" s="458"/>
      <c r="AB20101" s="5"/>
    </row>
    <row r="20102" spans="21:28">
      <c r="U20102" s="5"/>
      <c r="AA20102" s="93"/>
      <c r="AB20102" s="5"/>
    </row>
    <row r="20103" spans="21:28">
      <c r="U20103" s="5"/>
      <c r="AA20103" s="94"/>
      <c r="AB20103" s="5"/>
    </row>
    <row r="20106" spans="21:28">
      <c r="U20106" s="5"/>
      <c r="AA20106" s="94"/>
      <c r="AB20106" s="5"/>
    </row>
    <row r="20156" spans="21:28">
      <c r="U20156" s="5"/>
      <c r="AA20156" s="94"/>
      <c r="AB20156" s="5"/>
    </row>
    <row r="20226" spans="21:28">
      <c r="U20226" s="5"/>
      <c r="AA20226" s="94"/>
      <c r="AB20226" s="5"/>
    </row>
    <row r="20227" spans="21:28">
      <c r="U20227" s="5"/>
      <c r="AA20227" s="94"/>
      <c r="AB20227" s="5"/>
    </row>
    <row r="20244" spans="21:28">
      <c r="U20244" s="5"/>
      <c r="AA20244" s="94"/>
      <c r="AB20244" s="5"/>
    </row>
    <row r="20246" spans="21:28">
      <c r="U20246" s="5"/>
      <c r="AA20246" s="458"/>
      <c r="AB20246" s="5"/>
    </row>
    <row r="20247" spans="21:28">
      <c r="U20247" s="5"/>
      <c r="AA20247" s="458"/>
      <c r="AB20247" s="5"/>
    </row>
    <row r="20248" spans="21:28">
      <c r="U20248" s="5"/>
      <c r="AA20248" s="93"/>
      <c r="AB20248" s="5"/>
    </row>
    <row r="20249" spans="21:28">
      <c r="U20249" s="5"/>
      <c r="AA20249" s="94"/>
      <c r="AB20249" s="5"/>
    </row>
    <row r="20252" spans="21:28">
      <c r="U20252" s="5"/>
      <c r="AA20252" s="94"/>
      <c r="AB20252" s="5"/>
    </row>
    <row r="20302" spans="21:28">
      <c r="U20302" s="5"/>
      <c r="AA20302" s="94"/>
      <c r="AB20302" s="5"/>
    </row>
    <row r="20372" spans="21:28">
      <c r="U20372" s="5"/>
      <c r="AA20372" s="94"/>
      <c r="AB20372" s="5"/>
    </row>
    <row r="20373" spans="21:28">
      <c r="U20373" s="5"/>
      <c r="AA20373" s="94"/>
      <c r="AB20373" s="5"/>
    </row>
    <row r="20390" spans="21:28">
      <c r="U20390" s="5"/>
      <c r="AA20390" s="94"/>
      <c r="AB20390" s="5"/>
    </row>
    <row r="20392" spans="21:28">
      <c r="U20392" s="5"/>
      <c r="AA20392" s="458"/>
      <c r="AB20392" s="5"/>
    </row>
    <row r="20393" spans="21:28">
      <c r="U20393" s="5"/>
      <c r="AA20393" s="458"/>
      <c r="AB20393" s="5"/>
    </row>
    <row r="20394" spans="21:28">
      <c r="U20394" s="5"/>
      <c r="AA20394" s="93"/>
      <c r="AB20394" s="5"/>
    </row>
    <row r="20395" spans="21:28">
      <c r="U20395" s="5"/>
      <c r="AA20395" s="94"/>
      <c r="AB20395" s="5"/>
    </row>
    <row r="20398" spans="21:28">
      <c r="U20398" s="5"/>
      <c r="AA20398" s="94"/>
      <c r="AB20398" s="5"/>
    </row>
    <row r="20448" spans="21:28">
      <c r="U20448" s="5"/>
      <c r="AA20448" s="94"/>
      <c r="AB20448" s="5"/>
    </row>
    <row r="20518" spans="21:28">
      <c r="U20518" s="5"/>
      <c r="AA20518" s="94"/>
      <c r="AB20518" s="5"/>
    </row>
    <row r="20519" spans="21:28">
      <c r="U20519" s="5"/>
      <c r="AA20519" s="94"/>
      <c r="AB20519" s="5"/>
    </row>
    <row r="20536" spans="21:28">
      <c r="U20536" s="5"/>
      <c r="AA20536" s="94"/>
      <c r="AB20536" s="5"/>
    </row>
    <row r="20538" spans="21:28">
      <c r="U20538" s="5"/>
      <c r="AA20538" s="458"/>
      <c r="AB20538" s="5"/>
    </row>
    <row r="20539" spans="21:28">
      <c r="U20539" s="5"/>
      <c r="AA20539" s="458"/>
      <c r="AB20539" s="5"/>
    </row>
    <row r="20540" spans="21:28">
      <c r="U20540" s="5"/>
      <c r="AA20540" s="93"/>
      <c r="AB20540" s="5"/>
    </row>
    <row r="20541" spans="21:28">
      <c r="U20541" s="5"/>
      <c r="AA20541" s="94"/>
      <c r="AB20541" s="5"/>
    </row>
    <row r="20544" spans="21:28">
      <c r="U20544" s="5"/>
      <c r="AA20544" s="94"/>
      <c r="AB20544" s="5"/>
    </row>
    <row r="20594" spans="21:28">
      <c r="U20594" s="5"/>
      <c r="AA20594" s="94"/>
      <c r="AB20594" s="5"/>
    </row>
    <row r="20664" spans="21:28">
      <c r="U20664" s="5"/>
      <c r="AA20664" s="94"/>
      <c r="AB20664" s="5"/>
    </row>
    <row r="20665" spans="21:28">
      <c r="U20665" s="5"/>
      <c r="AA20665" s="94"/>
      <c r="AB20665" s="5"/>
    </row>
    <row r="20682" spans="21:28">
      <c r="U20682" s="5"/>
      <c r="AA20682" s="94"/>
      <c r="AB20682" s="5"/>
    </row>
    <row r="20684" spans="21:28">
      <c r="U20684" s="5"/>
      <c r="AA20684" s="458"/>
      <c r="AB20684" s="5"/>
    </row>
    <row r="20685" spans="21:28">
      <c r="U20685" s="5"/>
      <c r="AA20685" s="458"/>
      <c r="AB20685" s="5"/>
    </row>
    <row r="20686" spans="21:28">
      <c r="U20686" s="5"/>
      <c r="AA20686" s="93"/>
      <c r="AB20686" s="5"/>
    </row>
    <row r="20687" spans="21:28">
      <c r="U20687" s="5"/>
      <c r="AA20687" s="94"/>
      <c r="AB20687" s="5"/>
    </row>
    <row r="20690" spans="21:28">
      <c r="U20690" s="5"/>
      <c r="AA20690" s="94"/>
      <c r="AB20690" s="5"/>
    </row>
    <row r="20740" spans="21:28">
      <c r="U20740" s="5"/>
      <c r="AA20740" s="94"/>
      <c r="AB20740" s="5"/>
    </row>
    <row r="20810" spans="21:28">
      <c r="U20810" s="5"/>
      <c r="AA20810" s="94"/>
      <c r="AB20810" s="5"/>
    </row>
    <row r="20811" spans="21:28">
      <c r="U20811" s="5"/>
      <c r="AA20811" s="94"/>
      <c r="AB20811" s="5"/>
    </row>
    <row r="20828" spans="21:28">
      <c r="U20828" s="5"/>
      <c r="AA20828" s="94"/>
      <c r="AB20828" s="5"/>
    </row>
    <row r="20830" spans="21:28">
      <c r="U20830" s="5"/>
      <c r="AA20830" s="458"/>
      <c r="AB20830" s="5"/>
    </row>
    <row r="20831" spans="21:28">
      <c r="U20831" s="5"/>
      <c r="AA20831" s="458"/>
      <c r="AB20831" s="5"/>
    </row>
    <row r="20832" spans="21:28">
      <c r="U20832" s="5"/>
      <c r="AA20832" s="93"/>
      <c r="AB20832" s="5"/>
    </row>
    <row r="20833" spans="21:28">
      <c r="U20833" s="5"/>
      <c r="AA20833" s="94"/>
      <c r="AB20833" s="5"/>
    </row>
    <row r="20836" spans="21:28">
      <c r="U20836" s="5"/>
      <c r="AA20836" s="94"/>
      <c r="AB20836" s="5"/>
    </row>
    <row r="20886" spans="21:28">
      <c r="U20886" s="5"/>
      <c r="AA20886" s="94"/>
      <c r="AB20886" s="5"/>
    </row>
    <row r="20956" spans="21:28">
      <c r="U20956" s="5"/>
      <c r="AA20956" s="94"/>
      <c r="AB20956" s="5"/>
    </row>
    <row r="20957" spans="21:28">
      <c r="U20957" s="5"/>
      <c r="AA20957" s="94"/>
      <c r="AB20957" s="5"/>
    </row>
    <row r="20974" spans="21:28">
      <c r="U20974" s="5"/>
      <c r="AA20974" s="94"/>
      <c r="AB20974" s="5"/>
    </row>
    <row r="20976" spans="21:28">
      <c r="U20976" s="5"/>
      <c r="AA20976" s="458"/>
      <c r="AB20976" s="5"/>
    </row>
    <row r="20977" spans="21:28">
      <c r="U20977" s="5"/>
      <c r="AA20977" s="458"/>
      <c r="AB20977" s="5"/>
    </row>
    <row r="20978" spans="21:28">
      <c r="U20978" s="5"/>
      <c r="AA20978" s="93"/>
      <c r="AB20978" s="5"/>
    </row>
    <row r="20979" spans="21:28">
      <c r="U20979" s="5"/>
      <c r="AA20979" s="94"/>
      <c r="AB20979" s="5"/>
    </row>
    <row r="20982" spans="21:28">
      <c r="U20982" s="5"/>
      <c r="AA20982" s="94"/>
      <c r="AB20982" s="5"/>
    </row>
    <row r="21032" spans="21:28">
      <c r="U21032" s="5"/>
      <c r="AA21032" s="94"/>
      <c r="AB21032" s="5"/>
    </row>
    <row r="21102" spans="21:28">
      <c r="U21102" s="5"/>
      <c r="AA21102" s="94"/>
      <c r="AB21102" s="5"/>
    </row>
    <row r="21103" spans="21:28">
      <c r="U21103" s="5"/>
      <c r="AA21103" s="94"/>
      <c r="AB21103" s="5"/>
    </row>
    <row r="21120" spans="21:28">
      <c r="U21120" s="5"/>
      <c r="AA21120" s="94"/>
      <c r="AB21120" s="5"/>
    </row>
    <row r="21122" spans="21:28">
      <c r="U21122" s="5"/>
      <c r="AA21122" s="458"/>
      <c r="AB21122" s="5"/>
    </row>
    <row r="21123" spans="21:28">
      <c r="U21123" s="5"/>
      <c r="AA21123" s="458"/>
      <c r="AB21123" s="5"/>
    </row>
    <row r="21124" spans="21:28">
      <c r="U21124" s="5"/>
      <c r="AA21124" s="93"/>
      <c r="AB21124" s="5"/>
    </row>
    <row r="21125" spans="21:28">
      <c r="U21125" s="5"/>
      <c r="AA21125" s="94"/>
      <c r="AB21125" s="5"/>
    </row>
    <row r="21128" spans="21:28">
      <c r="U21128" s="5"/>
      <c r="AA21128" s="94"/>
      <c r="AB21128" s="5"/>
    </row>
    <row r="21178" spans="21:28">
      <c r="U21178" s="5"/>
      <c r="AA21178" s="94"/>
      <c r="AB21178" s="5"/>
    </row>
    <row r="21248" spans="21:28">
      <c r="U21248" s="5"/>
      <c r="AA21248" s="94"/>
      <c r="AB21248" s="5"/>
    </row>
    <row r="21249" spans="21:28">
      <c r="U21249" s="5"/>
      <c r="AA21249" s="94"/>
      <c r="AB21249" s="5"/>
    </row>
    <row r="21266" spans="21:28">
      <c r="U21266" s="5"/>
      <c r="AA21266" s="94"/>
      <c r="AB21266" s="5"/>
    </row>
    <row r="21268" spans="21:28">
      <c r="U21268" s="5"/>
      <c r="AA21268" s="458"/>
      <c r="AB21268" s="5"/>
    </row>
    <row r="21269" spans="21:28">
      <c r="U21269" s="5"/>
      <c r="AA21269" s="458"/>
      <c r="AB21269" s="5"/>
    </row>
    <row r="21270" spans="21:28">
      <c r="U21270" s="5"/>
      <c r="AA21270" s="93"/>
      <c r="AB21270" s="5"/>
    </row>
    <row r="21271" spans="21:28">
      <c r="U21271" s="5"/>
      <c r="AA21271" s="94"/>
      <c r="AB21271" s="5"/>
    </row>
    <row r="21274" spans="21:28">
      <c r="U21274" s="5"/>
      <c r="AA21274" s="94"/>
      <c r="AB21274" s="5"/>
    </row>
    <row r="21324" spans="21:28">
      <c r="U21324" s="5"/>
      <c r="AA21324" s="94"/>
      <c r="AB21324" s="5"/>
    </row>
    <row r="21394" spans="21:28">
      <c r="U21394" s="5"/>
      <c r="AA21394" s="94"/>
      <c r="AB21394" s="5"/>
    </row>
    <row r="21395" spans="21:28">
      <c r="U21395" s="5"/>
      <c r="AA21395" s="94"/>
      <c r="AB21395" s="5"/>
    </row>
    <row r="21412" spans="21:28">
      <c r="U21412" s="5"/>
      <c r="AA21412" s="94"/>
      <c r="AB21412" s="5"/>
    </row>
    <row r="21414" spans="21:28">
      <c r="U21414" s="5"/>
      <c r="AA21414" s="458"/>
      <c r="AB21414" s="5"/>
    </row>
    <row r="21415" spans="21:28">
      <c r="U21415" s="5"/>
      <c r="AA21415" s="458"/>
      <c r="AB21415" s="5"/>
    </row>
    <row r="21416" spans="21:28">
      <c r="U21416" s="5"/>
      <c r="AA21416" s="93"/>
      <c r="AB21416" s="5"/>
    </row>
    <row r="21417" spans="21:28">
      <c r="U21417" s="5"/>
      <c r="AA21417" s="94"/>
      <c r="AB21417" s="5"/>
    </row>
    <row r="21420" spans="21:28">
      <c r="U21420" s="5"/>
      <c r="AA21420" s="94"/>
      <c r="AB21420" s="5"/>
    </row>
    <row r="21470" spans="21:28">
      <c r="U21470" s="5"/>
      <c r="AA21470" s="94"/>
      <c r="AB21470" s="5"/>
    </row>
    <row r="21540" spans="21:28">
      <c r="U21540" s="5"/>
      <c r="AA21540" s="94"/>
      <c r="AB21540" s="5"/>
    </row>
    <row r="21541" spans="21:28">
      <c r="U21541" s="5"/>
      <c r="AA21541" s="94"/>
      <c r="AB21541" s="5"/>
    </row>
    <row r="21558" spans="21:28">
      <c r="U21558" s="5"/>
      <c r="AA21558" s="94"/>
      <c r="AB21558" s="5"/>
    </row>
    <row r="21560" spans="21:28">
      <c r="U21560" s="5"/>
      <c r="AA21560" s="458"/>
      <c r="AB21560" s="5"/>
    </row>
    <row r="21561" spans="21:28">
      <c r="U21561" s="5"/>
      <c r="AA21561" s="458"/>
      <c r="AB21561" s="5"/>
    </row>
    <row r="21562" spans="21:28">
      <c r="U21562" s="5"/>
      <c r="AA21562" s="93"/>
      <c r="AB21562" s="5"/>
    </row>
    <row r="21563" spans="21:28">
      <c r="U21563" s="5"/>
      <c r="AA21563" s="94"/>
      <c r="AB21563" s="5"/>
    </row>
    <row r="21566" spans="21:28">
      <c r="U21566" s="5"/>
      <c r="AA21566" s="94"/>
      <c r="AB21566" s="5"/>
    </row>
    <row r="21616" spans="21:28">
      <c r="U21616" s="5"/>
      <c r="AA21616" s="94"/>
      <c r="AB21616" s="5"/>
    </row>
    <row r="21686" spans="21:28">
      <c r="U21686" s="5"/>
      <c r="AA21686" s="94"/>
      <c r="AB21686" s="5"/>
    </row>
    <row r="21687" spans="21:28">
      <c r="U21687" s="5"/>
      <c r="AA21687" s="94"/>
      <c r="AB21687" s="5"/>
    </row>
    <row r="21704" spans="21:28">
      <c r="U21704" s="5"/>
      <c r="AA21704" s="94"/>
      <c r="AB21704" s="5"/>
    </row>
    <row r="21706" spans="21:28">
      <c r="U21706" s="5"/>
      <c r="AA21706" s="458"/>
      <c r="AB21706" s="5"/>
    </row>
    <row r="21707" spans="21:28">
      <c r="U21707" s="5"/>
      <c r="AA21707" s="458"/>
      <c r="AB21707" s="5"/>
    </row>
    <row r="21708" spans="21:28">
      <c r="U21708" s="5"/>
      <c r="AA21708" s="93"/>
      <c r="AB21708" s="5"/>
    </row>
    <row r="21709" spans="21:28">
      <c r="U21709" s="5"/>
      <c r="AA21709" s="94"/>
      <c r="AB21709" s="5"/>
    </row>
    <row r="21712" spans="21:28">
      <c r="U21712" s="5"/>
      <c r="AA21712" s="94"/>
      <c r="AB21712" s="5"/>
    </row>
    <row r="21762" spans="21:28">
      <c r="U21762" s="5"/>
      <c r="AA21762" s="94"/>
      <c r="AB21762" s="5"/>
    </row>
    <row r="21832" spans="21:28">
      <c r="U21832" s="5"/>
      <c r="AA21832" s="94"/>
      <c r="AB21832" s="5"/>
    </row>
    <row r="21833" spans="21:28">
      <c r="U21833" s="5"/>
      <c r="AA21833" s="94"/>
      <c r="AB21833" s="5"/>
    </row>
    <row r="21850" spans="21:28">
      <c r="U21850" s="5"/>
      <c r="AA21850" s="94"/>
      <c r="AB21850" s="5"/>
    </row>
    <row r="21852" spans="21:28">
      <c r="U21852" s="5"/>
      <c r="AA21852" s="458"/>
      <c r="AB21852" s="5"/>
    </row>
    <row r="21853" spans="21:28">
      <c r="U21853" s="5"/>
      <c r="AA21853" s="458"/>
      <c r="AB21853" s="5"/>
    </row>
    <row r="21854" spans="21:28">
      <c r="U21854" s="5"/>
      <c r="AA21854" s="93"/>
      <c r="AB21854" s="5"/>
    </row>
    <row r="21855" spans="21:28">
      <c r="U21855" s="5"/>
      <c r="AA21855" s="94"/>
      <c r="AB21855" s="5"/>
    </row>
    <row r="21858" spans="21:28">
      <c r="U21858" s="5"/>
      <c r="AA21858" s="94"/>
      <c r="AB21858" s="5"/>
    </row>
    <row r="21908" spans="21:28">
      <c r="U21908" s="5"/>
      <c r="AA21908" s="94"/>
      <c r="AB21908" s="5"/>
    </row>
    <row r="21978" spans="21:28">
      <c r="U21978" s="5"/>
      <c r="AA21978" s="94"/>
      <c r="AB21978" s="5"/>
    </row>
    <row r="21979" spans="21:28">
      <c r="U21979" s="5"/>
      <c r="AA21979" s="94"/>
      <c r="AB21979" s="5"/>
    </row>
    <row r="21996" spans="21:28">
      <c r="U21996" s="5"/>
      <c r="AA21996" s="94"/>
      <c r="AB21996" s="5"/>
    </row>
    <row r="21998" spans="21:28">
      <c r="U21998" s="5"/>
      <c r="AA21998" s="458"/>
      <c r="AB21998" s="5"/>
    </row>
    <row r="21999" spans="21:28">
      <c r="U21999" s="5"/>
      <c r="AA21999" s="458"/>
      <c r="AB21999" s="5"/>
    </row>
    <row r="22000" spans="21:28">
      <c r="U22000" s="5"/>
      <c r="AA22000" s="93"/>
      <c r="AB22000" s="5"/>
    </row>
    <row r="22001" spans="21:28">
      <c r="U22001" s="5"/>
      <c r="AA22001" s="94"/>
      <c r="AB22001" s="5"/>
    </row>
    <row r="22004" spans="21:28">
      <c r="U22004" s="5"/>
      <c r="AA22004" s="94"/>
      <c r="AB22004" s="5"/>
    </row>
    <row r="22054" spans="21:28">
      <c r="U22054" s="5"/>
      <c r="AA22054" s="94"/>
      <c r="AB22054" s="5"/>
    </row>
    <row r="22124" spans="21:28">
      <c r="U22124" s="5"/>
      <c r="AA22124" s="94"/>
      <c r="AB22124" s="5"/>
    </row>
    <row r="22125" spans="21:28">
      <c r="U22125" s="5"/>
      <c r="AA22125" s="94"/>
      <c r="AB22125" s="5"/>
    </row>
    <row r="22142" spans="21:28">
      <c r="U22142" s="5"/>
      <c r="AA22142" s="94"/>
      <c r="AB22142" s="5"/>
    </row>
    <row r="22144" spans="21:28">
      <c r="U22144" s="5"/>
      <c r="AA22144" s="458"/>
      <c r="AB22144" s="5"/>
    </row>
    <row r="22145" spans="21:28">
      <c r="U22145" s="5"/>
      <c r="AA22145" s="458"/>
      <c r="AB22145" s="5"/>
    </row>
    <row r="22146" spans="21:28">
      <c r="U22146" s="5"/>
      <c r="AA22146" s="93"/>
      <c r="AB22146" s="5"/>
    </row>
    <row r="22147" spans="21:28">
      <c r="U22147" s="5"/>
      <c r="AA22147" s="94"/>
      <c r="AB22147" s="5"/>
    </row>
    <row r="22150" spans="21:28">
      <c r="U22150" s="5"/>
      <c r="AA22150" s="94"/>
      <c r="AB22150" s="5"/>
    </row>
    <row r="22200" spans="21:28">
      <c r="U22200" s="5"/>
      <c r="AA22200" s="94"/>
      <c r="AB22200" s="5"/>
    </row>
    <row r="22270" spans="21:28">
      <c r="U22270" s="5"/>
      <c r="AA22270" s="94"/>
      <c r="AB22270" s="5"/>
    </row>
    <row r="22271" spans="21:28">
      <c r="U22271" s="5"/>
      <c r="AA22271" s="94"/>
      <c r="AB22271" s="5"/>
    </row>
    <row r="22288" spans="21:28">
      <c r="U22288" s="5"/>
      <c r="AA22288" s="94"/>
      <c r="AB22288" s="5"/>
    </row>
    <row r="22290" spans="21:28">
      <c r="U22290" s="5"/>
      <c r="AA22290" s="458"/>
      <c r="AB22290" s="5"/>
    </row>
    <row r="22291" spans="21:28">
      <c r="U22291" s="5"/>
      <c r="AA22291" s="458"/>
      <c r="AB22291" s="5"/>
    </row>
    <row r="22292" spans="21:28">
      <c r="U22292" s="5"/>
      <c r="AA22292" s="93"/>
      <c r="AB22292" s="5"/>
    </row>
    <row r="22293" spans="21:28">
      <c r="U22293" s="5"/>
      <c r="AA22293" s="94"/>
      <c r="AB22293" s="5"/>
    </row>
    <row r="22296" spans="21:28">
      <c r="U22296" s="5"/>
      <c r="AA22296" s="94"/>
      <c r="AB22296" s="5"/>
    </row>
    <row r="22346" spans="21:28">
      <c r="U22346" s="5"/>
      <c r="AA22346" s="94"/>
      <c r="AB22346" s="5"/>
    </row>
    <row r="22416" spans="21:28">
      <c r="U22416" s="5"/>
      <c r="AA22416" s="94"/>
      <c r="AB22416" s="5"/>
    </row>
    <row r="22417" spans="21:28">
      <c r="U22417" s="5"/>
      <c r="AA22417" s="94"/>
      <c r="AB22417" s="5"/>
    </row>
    <row r="22434" spans="21:28">
      <c r="U22434" s="5"/>
      <c r="AA22434" s="94"/>
      <c r="AB22434" s="5"/>
    </row>
    <row r="22436" spans="21:28">
      <c r="U22436" s="5"/>
      <c r="AA22436" s="458"/>
      <c r="AB22436" s="5"/>
    </row>
    <row r="22437" spans="21:28">
      <c r="U22437" s="5"/>
      <c r="AA22437" s="458"/>
      <c r="AB22437" s="5"/>
    </row>
    <row r="22438" spans="21:28">
      <c r="U22438" s="5"/>
      <c r="AA22438" s="93"/>
      <c r="AB22438" s="5"/>
    </row>
    <row r="22439" spans="21:28">
      <c r="U22439" s="5"/>
      <c r="AA22439" s="94"/>
      <c r="AB22439" s="5"/>
    </row>
    <row r="22442" spans="21:28">
      <c r="U22442" s="5"/>
      <c r="AA22442" s="94"/>
      <c r="AB22442" s="5"/>
    </row>
    <row r="22492" spans="21:28">
      <c r="U22492" s="5"/>
      <c r="AA22492" s="94"/>
      <c r="AB22492" s="5"/>
    </row>
    <row r="22562" spans="21:28">
      <c r="U22562" s="5"/>
      <c r="AA22562" s="94"/>
      <c r="AB22562" s="5"/>
    </row>
    <row r="22563" spans="21:28">
      <c r="U22563" s="5"/>
      <c r="AA22563" s="94"/>
      <c r="AB22563" s="5"/>
    </row>
    <row r="22580" spans="21:28">
      <c r="U22580" s="5"/>
      <c r="AA22580" s="94"/>
      <c r="AB22580" s="5"/>
    </row>
    <row r="22582" spans="21:28">
      <c r="U22582" s="5"/>
      <c r="AA22582" s="458"/>
      <c r="AB22582" s="5"/>
    </row>
    <row r="22583" spans="21:28">
      <c r="U22583" s="5"/>
      <c r="AA22583" s="458"/>
      <c r="AB22583" s="5"/>
    </row>
    <row r="22584" spans="21:28">
      <c r="U22584" s="5"/>
      <c r="AA22584" s="93"/>
      <c r="AB22584" s="5"/>
    </row>
    <row r="22585" spans="21:28">
      <c r="U22585" s="5"/>
      <c r="AA22585" s="94"/>
      <c r="AB22585" s="5"/>
    </row>
    <row r="22588" spans="21:28">
      <c r="U22588" s="5"/>
      <c r="AA22588" s="94"/>
      <c r="AB22588" s="5"/>
    </row>
    <row r="22638" spans="21:28">
      <c r="U22638" s="5"/>
      <c r="AA22638" s="94"/>
      <c r="AB22638" s="5"/>
    </row>
    <row r="22708" spans="21:28">
      <c r="U22708" s="5"/>
      <c r="AA22708" s="94"/>
      <c r="AB22708" s="5"/>
    </row>
    <row r="22709" spans="21:28">
      <c r="U22709" s="5"/>
      <c r="AA22709" s="94"/>
      <c r="AB22709" s="5"/>
    </row>
    <row r="22726" spans="21:28">
      <c r="U22726" s="5"/>
      <c r="AA22726" s="94"/>
      <c r="AB22726" s="5"/>
    </row>
    <row r="22728" spans="21:28">
      <c r="U22728" s="5"/>
      <c r="AA22728" s="458"/>
      <c r="AB22728" s="5"/>
    </row>
    <row r="22729" spans="21:28">
      <c r="U22729" s="5"/>
      <c r="AA22729" s="458"/>
      <c r="AB22729" s="5"/>
    </row>
    <row r="22730" spans="21:28">
      <c r="U22730" s="5"/>
      <c r="AA22730" s="93"/>
      <c r="AB22730" s="5"/>
    </row>
    <row r="22731" spans="21:28">
      <c r="U22731" s="5"/>
      <c r="AA22731" s="94"/>
      <c r="AB22731" s="5"/>
    </row>
    <row r="22734" spans="21:28">
      <c r="U22734" s="5"/>
      <c r="AA22734" s="94"/>
      <c r="AB22734" s="5"/>
    </row>
    <row r="22784" spans="21:28">
      <c r="U22784" s="5"/>
      <c r="AA22784" s="94"/>
      <c r="AB22784" s="5"/>
    </row>
    <row r="22854" spans="21:28">
      <c r="U22854" s="5"/>
      <c r="AA22854" s="94"/>
      <c r="AB22854" s="5"/>
    </row>
    <row r="22855" spans="21:28">
      <c r="U22855" s="5"/>
      <c r="AA22855" s="94"/>
      <c r="AB22855" s="5"/>
    </row>
    <row r="22872" spans="21:28">
      <c r="U22872" s="5"/>
      <c r="AA22872" s="94"/>
      <c r="AB22872" s="5"/>
    </row>
    <row r="22874" spans="21:28">
      <c r="U22874" s="5"/>
      <c r="AA22874" s="458"/>
      <c r="AB22874" s="5"/>
    </row>
    <row r="22875" spans="21:28">
      <c r="U22875" s="5"/>
      <c r="AA22875" s="458"/>
      <c r="AB22875" s="5"/>
    </row>
    <row r="22876" spans="21:28">
      <c r="U22876" s="5"/>
      <c r="AA22876" s="93"/>
      <c r="AB22876" s="5"/>
    </row>
    <row r="22877" spans="21:28">
      <c r="U22877" s="5"/>
      <c r="AA22877" s="94"/>
      <c r="AB22877" s="5"/>
    </row>
    <row r="22880" spans="21:28">
      <c r="U22880" s="5"/>
      <c r="AA22880" s="94"/>
      <c r="AB22880" s="5"/>
    </row>
    <row r="22930" spans="21:28">
      <c r="U22930" s="5"/>
      <c r="AA22930" s="94"/>
      <c r="AB22930" s="5"/>
    </row>
    <row r="23000" spans="21:28">
      <c r="U23000" s="5"/>
      <c r="AA23000" s="94"/>
      <c r="AB23000" s="5"/>
    </row>
    <row r="23001" spans="21:28">
      <c r="U23001" s="5"/>
      <c r="AA23001" s="94"/>
      <c r="AB23001" s="5"/>
    </row>
    <row r="23018" spans="21:28">
      <c r="U23018" s="5"/>
      <c r="AA23018" s="94"/>
      <c r="AB23018" s="5"/>
    </row>
    <row r="23020" spans="21:28">
      <c r="U23020" s="5"/>
      <c r="AA23020" s="458"/>
      <c r="AB23020" s="5"/>
    </row>
    <row r="23021" spans="21:28">
      <c r="U23021" s="5"/>
      <c r="AA23021" s="458"/>
      <c r="AB23021" s="5"/>
    </row>
    <row r="23022" spans="21:28">
      <c r="U23022" s="5"/>
      <c r="AA23022" s="93"/>
      <c r="AB23022" s="5"/>
    </row>
    <row r="23023" spans="21:28">
      <c r="U23023" s="5"/>
      <c r="AA23023" s="94"/>
      <c r="AB23023" s="5"/>
    </row>
    <row r="23026" spans="21:28">
      <c r="U23026" s="5"/>
      <c r="AA23026" s="94"/>
      <c r="AB23026" s="5"/>
    </row>
    <row r="23076" spans="21:28">
      <c r="U23076" s="5"/>
      <c r="AA23076" s="94"/>
      <c r="AB23076" s="5"/>
    </row>
    <row r="23146" spans="21:28">
      <c r="U23146" s="5"/>
      <c r="AA23146" s="94"/>
      <c r="AB23146" s="5"/>
    </row>
    <row r="23147" spans="21:28">
      <c r="U23147" s="5"/>
      <c r="AA23147" s="94"/>
      <c r="AB23147" s="5"/>
    </row>
    <row r="23164" spans="21:28">
      <c r="U23164" s="5"/>
      <c r="AA23164" s="94"/>
      <c r="AB23164" s="5"/>
    </row>
    <row r="23166" spans="21:28">
      <c r="U23166" s="5"/>
      <c r="AA23166" s="458"/>
      <c r="AB23166" s="5"/>
    </row>
    <row r="23167" spans="21:28">
      <c r="U23167" s="5"/>
      <c r="AA23167" s="458"/>
      <c r="AB23167" s="5"/>
    </row>
    <row r="23168" spans="21:28">
      <c r="U23168" s="5"/>
      <c r="AA23168" s="93"/>
      <c r="AB23168" s="5"/>
    </row>
    <row r="23169" spans="21:28">
      <c r="U23169" s="5"/>
      <c r="AA23169" s="94"/>
      <c r="AB23169" s="5"/>
    </row>
    <row r="23172" spans="21:28">
      <c r="U23172" s="5"/>
      <c r="AA23172" s="94"/>
      <c r="AB23172" s="5"/>
    </row>
    <row r="23222" spans="21:28">
      <c r="U23222" s="5"/>
      <c r="AA23222" s="94"/>
      <c r="AB23222" s="5"/>
    </row>
    <row r="23292" spans="21:28">
      <c r="U23292" s="5"/>
      <c r="AA23292" s="94"/>
      <c r="AB23292" s="5"/>
    </row>
    <row r="23293" spans="21:28">
      <c r="U23293" s="5"/>
      <c r="AA23293" s="94"/>
      <c r="AB23293" s="5"/>
    </row>
    <row r="23310" spans="21:28">
      <c r="U23310" s="5"/>
      <c r="AA23310" s="94"/>
      <c r="AB23310" s="5"/>
    </row>
    <row r="23312" spans="21:28">
      <c r="U23312" s="5"/>
      <c r="AA23312" s="458"/>
      <c r="AB23312" s="5"/>
    </row>
    <row r="23313" spans="21:28">
      <c r="U23313" s="5"/>
      <c r="AA23313" s="458"/>
      <c r="AB23313" s="5"/>
    </row>
    <row r="23314" spans="21:28">
      <c r="U23314" s="5"/>
      <c r="AA23314" s="93"/>
      <c r="AB23314" s="5"/>
    </row>
    <row r="23315" spans="21:28">
      <c r="U23315" s="5"/>
      <c r="AA23315" s="94"/>
      <c r="AB23315" s="5"/>
    </row>
    <row r="23318" spans="21:28">
      <c r="U23318" s="5"/>
      <c r="AA23318" s="94"/>
      <c r="AB23318" s="5"/>
    </row>
    <row r="23368" spans="21:28">
      <c r="U23368" s="5"/>
      <c r="AA23368" s="94"/>
      <c r="AB23368" s="5"/>
    </row>
    <row r="23438" spans="21:28">
      <c r="U23438" s="5"/>
      <c r="AA23438" s="94"/>
      <c r="AB23438" s="5"/>
    </row>
    <row r="23439" spans="21:28">
      <c r="U23439" s="5"/>
      <c r="AA23439" s="94"/>
      <c r="AB23439" s="5"/>
    </row>
    <row r="23456" spans="21:28">
      <c r="U23456" s="5"/>
      <c r="AA23456" s="94"/>
      <c r="AB23456" s="5"/>
    </row>
    <row r="23458" spans="21:28">
      <c r="U23458" s="5"/>
      <c r="AA23458" s="458"/>
      <c r="AB23458" s="5"/>
    </row>
    <row r="23459" spans="21:28">
      <c r="U23459" s="5"/>
      <c r="AA23459" s="458"/>
      <c r="AB23459" s="5"/>
    </row>
    <row r="23460" spans="21:28">
      <c r="U23460" s="5"/>
      <c r="AA23460" s="93"/>
      <c r="AB23460" s="5"/>
    </row>
    <row r="23461" spans="21:28">
      <c r="U23461" s="5"/>
      <c r="AA23461" s="94"/>
      <c r="AB23461" s="5"/>
    </row>
    <row r="23464" spans="21:28">
      <c r="U23464" s="5"/>
      <c r="AA23464" s="94"/>
      <c r="AB23464" s="5"/>
    </row>
    <row r="23514" spans="21:28">
      <c r="U23514" s="5"/>
      <c r="AA23514" s="94"/>
      <c r="AB23514" s="5"/>
    </row>
    <row r="23584" spans="21:28">
      <c r="U23584" s="5"/>
      <c r="AA23584" s="94"/>
      <c r="AB23584" s="5"/>
    </row>
    <row r="23585" spans="21:28">
      <c r="U23585" s="5"/>
      <c r="AA23585" s="94"/>
      <c r="AB23585" s="5"/>
    </row>
    <row r="23602" spans="21:28">
      <c r="U23602" s="5"/>
      <c r="AA23602" s="94"/>
      <c r="AB23602" s="5"/>
    </row>
    <row r="23604" spans="21:28">
      <c r="U23604" s="5"/>
      <c r="AA23604" s="458"/>
      <c r="AB23604" s="5"/>
    </row>
    <row r="23605" spans="21:28">
      <c r="U23605" s="5"/>
      <c r="AA23605" s="458"/>
      <c r="AB23605" s="5"/>
    </row>
    <row r="23606" spans="21:28">
      <c r="U23606" s="5"/>
      <c r="AA23606" s="93"/>
      <c r="AB23606" s="5"/>
    </row>
    <row r="23607" spans="21:28">
      <c r="U23607" s="5"/>
      <c r="AA23607" s="94"/>
      <c r="AB23607" s="5"/>
    </row>
    <row r="23610" spans="21:28">
      <c r="U23610" s="5"/>
      <c r="AA23610" s="94"/>
      <c r="AB23610" s="5"/>
    </row>
    <row r="23660" spans="21:28">
      <c r="U23660" s="5"/>
      <c r="AA23660" s="94"/>
      <c r="AB23660" s="5"/>
    </row>
    <row r="23730" spans="21:28">
      <c r="U23730" s="5"/>
      <c r="AA23730" s="94"/>
      <c r="AB23730" s="5"/>
    </row>
    <row r="23731" spans="21:28">
      <c r="U23731" s="5"/>
      <c r="AA23731" s="94"/>
      <c r="AB23731" s="5"/>
    </row>
    <row r="23748" spans="21:28">
      <c r="U23748" s="5"/>
      <c r="AA23748" s="94"/>
      <c r="AB23748" s="5"/>
    </row>
    <row r="23750" spans="21:28">
      <c r="U23750" s="5"/>
      <c r="AA23750" s="458"/>
      <c r="AB23750" s="5"/>
    </row>
    <row r="23751" spans="21:28">
      <c r="U23751" s="5"/>
      <c r="AA23751" s="458"/>
      <c r="AB23751" s="5"/>
    </row>
    <row r="23752" spans="21:28">
      <c r="U23752" s="5"/>
      <c r="AA23752" s="93"/>
      <c r="AB23752" s="5"/>
    </row>
    <row r="23753" spans="21:28">
      <c r="U23753" s="5"/>
      <c r="AA23753" s="94"/>
      <c r="AB23753" s="5"/>
    </row>
    <row r="23756" spans="21:28">
      <c r="U23756" s="5"/>
      <c r="AA23756" s="94"/>
      <c r="AB23756" s="5"/>
    </row>
    <row r="23806" spans="21:28">
      <c r="U23806" s="5"/>
      <c r="AA23806" s="94"/>
      <c r="AB23806" s="5"/>
    </row>
    <row r="23876" spans="21:28">
      <c r="U23876" s="5"/>
      <c r="AA23876" s="94"/>
      <c r="AB23876" s="5"/>
    </row>
    <row r="23877" spans="21:28">
      <c r="U23877" s="5"/>
      <c r="AA23877" s="94"/>
      <c r="AB23877" s="5"/>
    </row>
    <row r="23894" spans="21:28">
      <c r="U23894" s="5"/>
      <c r="AA23894" s="94"/>
      <c r="AB23894" s="5"/>
    </row>
    <row r="23896" spans="21:28">
      <c r="U23896" s="5"/>
      <c r="AA23896" s="458"/>
      <c r="AB23896" s="5"/>
    </row>
    <row r="23897" spans="21:28">
      <c r="U23897" s="5"/>
      <c r="AA23897" s="458"/>
      <c r="AB23897" s="5"/>
    </row>
    <row r="23898" spans="21:28">
      <c r="U23898" s="5"/>
      <c r="AA23898" s="93"/>
      <c r="AB23898" s="5"/>
    </row>
    <row r="23899" spans="21:28">
      <c r="U23899" s="5"/>
      <c r="AA23899" s="94"/>
      <c r="AB23899" s="5"/>
    </row>
    <row r="23902" spans="21:28">
      <c r="U23902" s="5"/>
      <c r="AA23902" s="94"/>
      <c r="AB23902" s="5"/>
    </row>
    <row r="23952" spans="21:28">
      <c r="U23952" s="5"/>
      <c r="AA23952" s="94"/>
      <c r="AB23952" s="5"/>
    </row>
    <row r="24022" spans="21:28">
      <c r="U24022" s="5"/>
      <c r="AA24022" s="94"/>
      <c r="AB24022" s="5"/>
    </row>
    <row r="24023" spans="21:28">
      <c r="U24023" s="5"/>
      <c r="AA24023" s="94"/>
      <c r="AB24023" s="5"/>
    </row>
    <row r="24040" spans="21:28">
      <c r="U24040" s="5"/>
      <c r="AA24040" s="94"/>
      <c r="AB24040" s="5"/>
    </row>
    <row r="24042" spans="21:28">
      <c r="U24042" s="5"/>
      <c r="AA24042" s="458"/>
      <c r="AB24042" s="5"/>
    </row>
    <row r="24043" spans="21:28">
      <c r="U24043" s="5"/>
      <c r="AA24043" s="458"/>
      <c r="AB24043" s="5"/>
    </row>
    <row r="24044" spans="21:28">
      <c r="U24044" s="5"/>
      <c r="AA24044" s="93"/>
      <c r="AB24044" s="5"/>
    </row>
    <row r="24045" spans="21:28">
      <c r="U24045" s="5"/>
      <c r="AA24045" s="94"/>
      <c r="AB24045" s="5"/>
    </row>
    <row r="24048" spans="21:28">
      <c r="U24048" s="5"/>
      <c r="AA24048" s="94"/>
      <c r="AB24048" s="5"/>
    </row>
    <row r="24098" spans="21:28">
      <c r="U24098" s="5"/>
      <c r="AA24098" s="94"/>
      <c r="AB24098" s="5"/>
    </row>
    <row r="24168" spans="21:28">
      <c r="U24168" s="5"/>
      <c r="AA24168" s="94"/>
      <c r="AB24168" s="5"/>
    </row>
    <row r="24169" spans="21:28">
      <c r="U24169" s="5"/>
      <c r="AA24169" s="94"/>
      <c r="AB24169" s="5"/>
    </row>
    <row r="24186" spans="21:28">
      <c r="U24186" s="5"/>
      <c r="AA24186" s="94"/>
      <c r="AB24186" s="5"/>
    </row>
    <row r="24188" spans="21:28">
      <c r="U24188" s="5"/>
      <c r="AA24188" s="458"/>
      <c r="AB24188" s="5"/>
    </row>
    <row r="24189" spans="21:28">
      <c r="U24189" s="5"/>
      <c r="AA24189" s="458"/>
      <c r="AB24189" s="5"/>
    </row>
    <row r="24190" spans="21:28">
      <c r="U24190" s="5"/>
      <c r="AA24190" s="93"/>
      <c r="AB24190" s="5"/>
    </row>
    <row r="24191" spans="21:28">
      <c r="U24191" s="5"/>
      <c r="AA24191" s="94"/>
      <c r="AB24191" s="5"/>
    </row>
    <row r="24194" spans="21:28">
      <c r="U24194" s="5"/>
      <c r="AA24194" s="94"/>
      <c r="AB24194" s="5"/>
    </row>
    <row r="24244" spans="21:28">
      <c r="U24244" s="5"/>
      <c r="AA24244" s="94"/>
      <c r="AB24244" s="5"/>
    </row>
    <row r="24314" spans="21:28">
      <c r="U24314" s="5"/>
      <c r="AA24314" s="94"/>
      <c r="AB24314" s="5"/>
    </row>
    <row r="24315" spans="21:28">
      <c r="U24315" s="5"/>
      <c r="AA24315" s="94"/>
      <c r="AB24315" s="5"/>
    </row>
    <row r="24332" spans="21:28">
      <c r="U24332" s="5"/>
      <c r="AA24332" s="94"/>
      <c r="AB24332" s="5"/>
    </row>
    <row r="24334" spans="21:28">
      <c r="U24334" s="5"/>
      <c r="AA24334" s="458"/>
      <c r="AB24334" s="5"/>
    </row>
    <row r="24335" spans="21:28">
      <c r="U24335" s="5"/>
      <c r="AA24335" s="458"/>
      <c r="AB24335" s="5"/>
    </row>
    <row r="24336" spans="21:28">
      <c r="U24336" s="5"/>
      <c r="AA24336" s="93"/>
      <c r="AB24336" s="5"/>
    </row>
    <row r="24337" spans="21:28">
      <c r="U24337" s="5"/>
      <c r="AA24337" s="94"/>
      <c r="AB24337" s="5"/>
    </row>
    <row r="24340" spans="21:28">
      <c r="U24340" s="5"/>
      <c r="AA24340" s="94"/>
      <c r="AB24340" s="5"/>
    </row>
    <row r="24390" spans="21:28">
      <c r="U24390" s="5"/>
      <c r="AA24390" s="94"/>
      <c r="AB24390" s="5"/>
    </row>
    <row r="24460" spans="21:28">
      <c r="U24460" s="5"/>
      <c r="AA24460" s="94"/>
      <c r="AB24460" s="5"/>
    </row>
    <row r="24461" spans="21:28">
      <c r="U24461" s="5"/>
      <c r="AA24461" s="94"/>
      <c r="AB24461" s="5"/>
    </row>
    <row r="24478" spans="21:28">
      <c r="U24478" s="5"/>
      <c r="AA24478" s="94"/>
      <c r="AB24478" s="5"/>
    </row>
    <row r="24480" spans="21:28">
      <c r="U24480" s="5"/>
      <c r="AA24480" s="458"/>
      <c r="AB24480" s="5"/>
    </row>
    <row r="24481" spans="21:28">
      <c r="U24481" s="5"/>
      <c r="AA24481" s="458"/>
      <c r="AB24481" s="5"/>
    </row>
    <row r="24482" spans="21:28">
      <c r="U24482" s="5"/>
      <c r="AA24482" s="93"/>
      <c r="AB24482" s="5"/>
    </row>
    <row r="24483" spans="21:28">
      <c r="U24483" s="5"/>
      <c r="AA24483" s="94"/>
      <c r="AB24483" s="5"/>
    </row>
    <row r="24486" spans="21:28">
      <c r="U24486" s="5"/>
      <c r="AA24486" s="94"/>
      <c r="AB24486" s="5"/>
    </row>
    <row r="24536" spans="21:28">
      <c r="U24536" s="5"/>
      <c r="AA24536" s="94"/>
      <c r="AB24536" s="5"/>
    </row>
    <row r="24606" spans="21:28">
      <c r="U24606" s="5"/>
      <c r="AA24606" s="94"/>
      <c r="AB24606" s="5"/>
    </row>
    <row r="24607" spans="21:28">
      <c r="U24607" s="5"/>
      <c r="AA24607" s="94"/>
      <c r="AB24607" s="5"/>
    </row>
    <row r="24624" spans="21:28">
      <c r="U24624" s="5"/>
      <c r="AA24624" s="94"/>
      <c r="AB24624" s="5"/>
    </row>
    <row r="24626" spans="21:28">
      <c r="U24626" s="5"/>
      <c r="AA24626" s="458"/>
      <c r="AB24626" s="5"/>
    </row>
    <row r="24627" spans="21:28">
      <c r="U24627" s="5"/>
      <c r="AA24627" s="458"/>
      <c r="AB24627" s="5"/>
    </row>
    <row r="24628" spans="21:28">
      <c r="U24628" s="5"/>
      <c r="AA24628" s="93"/>
      <c r="AB24628" s="5"/>
    </row>
    <row r="24629" spans="21:28">
      <c r="U24629" s="5"/>
      <c r="AA24629" s="94"/>
      <c r="AB24629" s="5"/>
    </row>
    <row r="24632" spans="21:28">
      <c r="U24632" s="5"/>
      <c r="AA24632" s="94"/>
      <c r="AB24632" s="5"/>
    </row>
    <row r="24682" spans="21:28">
      <c r="U24682" s="5"/>
      <c r="AA24682" s="94"/>
      <c r="AB24682" s="5"/>
    </row>
    <row r="24752" spans="21:28">
      <c r="U24752" s="5"/>
      <c r="AA24752" s="94"/>
      <c r="AB24752" s="5"/>
    </row>
    <row r="24753" spans="21:28">
      <c r="U24753" s="5"/>
      <c r="AA24753" s="94"/>
      <c r="AB24753" s="5"/>
    </row>
    <row r="24770" spans="21:28">
      <c r="U24770" s="5"/>
      <c r="AA24770" s="94"/>
      <c r="AB24770" s="5"/>
    </row>
    <row r="24772" spans="21:28">
      <c r="U24772" s="5"/>
      <c r="AA24772" s="458"/>
      <c r="AB24772" s="5"/>
    </row>
    <row r="24773" spans="21:28">
      <c r="U24773" s="5"/>
      <c r="AA24773" s="458"/>
      <c r="AB24773" s="5"/>
    </row>
    <row r="24774" spans="21:28">
      <c r="U24774" s="5"/>
      <c r="AA24774" s="93"/>
      <c r="AB24774" s="5"/>
    </row>
    <row r="24775" spans="21:28">
      <c r="U24775" s="5"/>
      <c r="AA24775" s="94"/>
      <c r="AB24775" s="5"/>
    </row>
    <row r="24778" spans="21:28">
      <c r="U24778" s="5"/>
      <c r="AA24778" s="94"/>
      <c r="AB24778" s="5"/>
    </row>
    <row r="24828" spans="21:28">
      <c r="U24828" s="5"/>
      <c r="AA24828" s="94"/>
      <c r="AB24828" s="5"/>
    </row>
    <row r="24898" spans="21:28">
      <c r="U24898" s="5"/>
      <c r="AA24898" s="94"/>
      <c r="AB24898" s="5"/>
    </row>
    <row r="24899" spans="21:28">
      <c r="U24899" s="5"/>
      <c r="AA24899" s="94"/>
      <c r="AB24899" s="5"/>
    </row>
    <row r="24916" spans="21:28">
      <c r="U24916" s="5"/>
      <c r="AA24916" s="94"/>
      <c r="AB24916" s="5"/>
    </row>
    <row r="24918" spans="21:28">
      <c r="U24918" s="5"/>
      <c r="AA24918" s="458"/>
      <c r="AB24918" s="5"/>
    </row>
    <row r="24919" spans="21:28">
      <c r="U24919" s="5"/>
      <c r="AA24919" s="458"/>
      <c r="AB24919" s="5"/>
    </row>
    <row r="24920" spans="21:28">
      <c r="U24920" s="5"/>
      <c r="AA24920" s="93"/>
      <c r="AB24920" s="5"/>
    </row>
    <row r="24921" spans="21:28">
      <c r="U24921" s="5"/>
      <c r="AA24921" s="94"/>
      <c r="AB24921" s="5"/>
    </row>
    <row r="24924" spans="21:28">
      <c r="U24924" s="5"/>
      <c r="AA24924" s="94"/>
      <c r="AB24924" s="5"/>
    </row>
    <row r="24974" spans="21:28">
      <c r="U24974" s="5"/>
      <c r="AA24974" s="94"/>
      <c r="AB24974" s="5"/>
    </row>
    <row r="25044" spans="21:28">
      <c r="U25044" s="5"/>
      <c r="AA25044" s="94"/>
      <c r="AB25044" s="5"/>
    </row>
    <row r="25045" spans="21:28">
      <c r="U25045" s="5"/>
      <c r="AA25045" s="94"/>
      <c r="AB25045" s="5"/>
    </row>
    <row r="25062" spans="21:28">
      <c r="U25062" s="5"/>
      <c r="AA25062" s="94"/>
      <c r="AB25062" s="5"/>
    </row>
    <row r="25064" spans="21:28">
      <c r="U25064" s="5"/>
      <c r="AA25064" s="458"/>
      <c r="AB25064" s="5"/>
    </row>
    <row r="25065" spans="21:28">
      <c r="U25065" s="5"/>
      <c r="AA25065" s="458"/>
      <c r="AB25065" s="5"/>
    </row>
    <row r="25066" spans="21:28">
      <c r="U25066" s="5"/>
      <c r="AA25066" s="93"/>
      <c r="AB25066" s="5"/>
    </row>
    <row r="25067" spans="21:28">
      <c r="U25067" s="5"/>
      <c r="AA25067" s="94"/>
      <c r="AB25067" s="5"/>
    </row>
    <row r="25070" spans="21:28">
      <c r="U25070" s="5"/>
      <c r="AA25070" s="94"/>
      <c r="AB25070" s="5"/>
    </row>
    <row r="25120" spans="21:28">
      <c r="U25120" s="5"/>
      <c r="AA25120" s="94"/>
      <c r="AB25120" s="5"/>
    </row>
    <row r="25190" spans="21:28">
      <c r="U25190" s="5"/>
      <c r="AA25190" s="94"/>
      <c r="AB25190" s="5"/>
    </row>
    <row r="25191" spans="21:28">
      <c r="U25191" s="5"/>
      <c r="AA25191" s="94"/>
      <c r="AB25191" s="5"/>
    </row>
    <row r="25208" spans="21:28">
      <c r="U25208" s="5"/>
      <c r="AA25208" s="94"/>
      <c r="AB25208" s="5"/>
    </row>
    <row r="25210" spans="21:28">
      <c r="U25210" s="5"/>
      <c r="AA25210" s="458"/>
      <c r="AB25210" s="5"/>
    </row>
    <row r="25211" spans="21:28">
      <c r="U25211" s="5"/>
      <c r="AA25211" s="458"/>
      <c r="AB25211" s="5"/>
    </row>
    <row r="25212" spans="21:28">
      <c r="U25212" s="5"/>
      <c r="AA25212" s="93"/>
      <c r="AB25212" s="5"/>
    </row>
    <row r="25213" spans="21:28">
      <c r="U25213" s="5"/>
      <c r="AA25213" s="94"/>
      <c r="AB25213" s="5"/>
    </row>
    <row r="25216" spans="21:28">
      <c r="U25216" s="5"/>
      <c r="AA25216" s="94"/>
      <c r="AB25216" s="5"/>
    </row>
    <row r="25266" spans="21:28">
      <c r="U25266" s="5"/>
      <c r="AA25266" s="94"/>
      <c r="AB25266" s="5"/>
    </row>
    <row r="25336" spans="21:28">
      <c r="U25336" s="5"/>
      <c r="AA25336" s="94"/>
      <c r="AB25336" s="5"/>
    </row>
    <row r="25337" spans="21:28">
      <c r="U25337" s="5"/>
      <c r="AA25337" s="94"/>
      <c r="AB25337" s="5"/>
    </row>
    <row r="25354" spans="21:28">
      <c r="U25354" s="5"/>
      <c r="AA25354" s="94"/>
      <c r="AB25354" s="5"/>
    </row>
    <row r="25356" spans="21:28">
      <c r="U25356" s="5"/>
      <c r="AA25356" s="458"/>
      <c r="AB25356" s="5"/>
    </row>
    <row r="25357" spans="21:28">
      <c r="U25357" s="5"/>
      <c r="AA25357" s="458"/>
      <c r="AB25357" s="5"/>
    </row>
    <row r="25358" spans="21:28">
      <c r="U25358" s="5"/>
      <c r="AA25358" s="93"/>
      <c r="AB25358" s="5"/>
    </row>
    <row r="25359" spans="21:28">
      <c r="U25359" s="5"/>
      <c r="AA25359" s="94"/>
      <c r="AB25359" s="5"/>
    </row>
    <row r="25362" spans="21:28">
      <c r="U25362" s="5"/>
      <c r="AA25362" s="94"/>
      <c r="AB25362" s="5"/>
    </row>
    <row r="25412" spans="21:28">
      <c r="U25412" s="5"/>
      <c r="AA25412" s="94"/>
      <c r="AB25412" s="5"/>
    </row>
    <row r="25482" spans="21:28">
      <c r="U25482" s="5"/>
      <c r="AA25482" s="94"/>
      <c r="AB25482" s="5"/>
    </row>
    <row r="25483" spans="21:28">
      <c r="U25483" s="5"/>
      <c r="AA25483" s="94"/>
      <c r="AB25483" s="5"/>
    </row>
    <row r="25500" spans="21:28">
      <c r="U25500" s="5"/>
      <c r="AA25500" s="94"/>
      <c r="AB25500" s="5"/>
    </row>
    <row r="25502" spans="21:28">
      <c r="U25502" s="5"/>
      <c r="AA25502" s="458"/>
      <c r="AB25502" s="5"/>
    </row>
    <row r="25503" spans="21:28">
      <c r="U25503" s="5"/>
      <c r="AA25503" s="458"/>
      <c r="AB25503" s="5"/>
    </row>
    <row r="25504" spans="21:28">
      <c r="U25504" s="5"/>
      <c r="AA25504" s="93"/>
      <c r="AB25504" s="5"/>
    </row>
    <row r="25505" spans="21:28">
      <c r="U25505" s="5"/>
      <c r="AA25505" s="94"/>
      <c r="AB25505" s="5"/>
    </row>
    <row r="25508" spans="21:28">
      <c r="U25508" s="5"/>
      <c r="AA25508" s="94"/>
      <c r="AB25508" s="5"/>
    </row>
    <row r="25558" spans="21:28">
      <c r="U25558" s="5"/>
      <c r="AA25558" s="94"/>
      <c r="AB25558" s="5"/>
    </row>
    <row r="25628" spans="21:28">
      <c r="U25628" s="5"/>
      <c r="AA25628" s="94"/>
      <c r="AB25628" s="5"/>
    </row>
    <row r="25629" spans="21:28">
      <c r="U25629" s="5"/>
      <c r="AA25629" s="94"/>
      <c r="AB25629" s="5"/>
    </row>
    <row r="25646" spans="21:28">
      <c r="U25646" s="5"/>
      <c r="AA25646" s="94"/>
      <c r="AB25646" s="5"/>
    </row>
    <row r="25648" spans="21:28">
      <c r="U25648" s="5"/>
      <c r="AA25648" s="458"/>
      <c r="AB25648" s="5"/>
    </row>
    <row r="25649" spans="21:28">
      <c r="U25649" s="5"/>
      <c r="AA25649" s="458"/>
      <c r="AB25649" s="5"/>
    </row>
    <row r="25650" spans="21:28">
      <c r="U25650" s="5"/>
      <c r="AA25650" s="93"/>
      <c r="AB25650" s="5"/>
    </row>
    <row r="25651" spans="21:28">
      <c r="U25651" s="5"/>
      <c r="AA25651" s="94"/>
      <c r="AB25651" s="5"/>
    </row>
    <row r="25654" spans="21:28">
      <c r="U25654" s="5"/>
      <c r="AA25654" s="94"/>
      <c r="AB25654" s="5"/>
    </row>
    <row r="25704" spans="21:28">
      <c r="U25704" s="5"/>
      <c r="AA25704" s="94"/>
      <c r="AB25704" s="5"/>
    </row>
    <row r="25774" spans="21:28">
      <c r="U25774" s="5"/>
      <c r="AA25774" s="94"/>
      <c r="AB25774" s="5"/>
    </row>
    <row r="25775" spans="21:28">
      <c r="U25775" s="5"/>
      <c r="AA25775" s="94"/>
      <c r="AB25775" s="5"/>
    </row>
    <row r="25792" spans="21:28">
      <c r="U25792" s="5"/>
      <c r="AA25792" s="94"/>
      <c r="AB25792" s="5"/>
    </row>
    <row r="25794" spans="21:28">
      <c r="U25794" s="5"/>
      <c r="AA25794" s="458"/>
      <c r="AB25794" s="5"/>
    </row>
    <row r="25795" spans="21:28">
      <c r="U25795" s="5"/>
      <c r="AA25795" s="458"/>
      <c r="AB25795" s="5"/>
    </row>
    <row r="25796" spans="21:28">
      <c r="U25796" s="5"/>
      <c r="AA25796" s="93"/>
      <c r="AB25796" s="5"/>
    </row>
    <row r="25797" spans="21:28">
      <c r="U25797" s="5"/>
      <c r="AA25797" s="94"/>
      <c r="AB25797" s="5"/>
    </row>
    <row r="25800" spans="21:28">
      <c r="U25800" s="5"/>
      <c r="AA25800" s="94"/>
      <c r="AB25800" s="5"/>
    </row>
    <row r="25850" spans="21:28">
      <c r="U25850" s="5"/>
      <c r="AA25850" s="94"/>
      <c r="AB25850" s="5"/>
    </row>
    <row r="25920" spans="21:28">
      <c r="U25920" s="5"/>
      <c r="AA25920" s="94"/>
      <c r="AB25920" s="5"/>
    </row>
    <row r="25921" spans="21:28">
      <c r="U25921" s="5"/>
      <c r="AA25921" s="94"/>
      <c r="AB25921" s="5"/>
    </row>
    <row r="25938" spans="21:28">
      <c r="U25938" s="5"/>
      <c r="AA25938" s="94"/>
      <c r="AB25938" s="5"/>
    </row>
    <row r="25940" spans="21:28">
      <c r="U25940" s="5"/>
      <c r="AA25940" s="458"/>
      <c r="AB25940" s="5"/>
    </row>
    <row r="25941" spans="21:28">
      <c r="U25941" s="5"/>
      <c r="AA25941" s="458"/>
      <c r="AB25941" s="5"/>
    </row>
    <row r="25942" spans="21:28">
      <c r="U25942" s="5"/>
      <c r="AA25942" s="93"/>
      <c r="AB25942" s="5"/>
    </row>
    <row r="25943" spans="21:28">
      <c r="U25943" s="5"/>
      <c r="AA25943" s="94"/>
      <c r="AB25943" s="5"/>
    </row>
    <row r="25946" spans="21:28">
      <c r="U25946" s="5"/>
      <c r="AA25946" s="94"/>
      <c r="AB25946" s="5"/>
    </row>
    <row r="25996" spans="21:28">
      <c r="U25996" s="5"/>
      <c r="AA25996" s="94"/>
      <c r="AB25996" s="5"/>
    </row>
    <row r="26066" spans="21:28">
      <c r="U26066" s="5"/>
      <c r="AA26066" s="94"/>
      <c r="AB26066" s="5"/>
    </row>
    <row r="26067" spans="21:28">
      <c r="U26067" s="5"/>
      <c r="AA26067" s="94"/>
      <c r="AB26067" s="5"/>
    </row>
    <row r="26084" spans="21:28">
      <c r="U26084" s="5"/>
      <c r="AA26084" s="94"/>
      <c r="AB26084" s="5"/>
    </row>
    <row r="26086" spans="21:28">
      <c r="U26086" s="5"/>
      <c r="AA26086" s="458"/>
      <c r="AB26086" s="5"/>
    </row>
    <row r="26087" spans="21:28">
      <c r="U26087" s="5"/>
      <c r="AA26087" s="458"/>
      <c r="AB26087" s="5"/>
    </row>
    <row r="26088" spans="21:28">
      <c r="U26088" s="5"/>
      <c r="AA26088" s="93"/>
      <c r="AB26088" s="5"/>
    </row>
    <row r="26089" spans="21:28">
      <c r="U26089" s="5"/>
      <c r="AA26089" s="94"/>
      <c r="AB26089" s="5"/>
    </row>
    <row r="26092" spans="21:28">
      <c r="U26092" s="5"/>
      <c r="AA26092" s="94"/>
      <c r="AB26092" s="5"/>
    </row>
    <row r="26142" spans="21:28">
      <c r="U26142" s="5"/>
      <c r="AA26142" s="94"/>
      <c r="AB26142" s="5"/>
    </row>
    <row r="26212" spans="21:28">
      <c r="U26212" s="5"/>
      <c r="AA26212" s="94"/>
      <c r="AB26212" s="5"/>
    </row>
    <row r="26213" spans="21:28">
      <c r="U26213" s="5"/>
      <c r="AA26213" s="94"/>
      <c r="AB26213" s="5"/>
    </row>
    <row r="26230" spans="21:28">
      <c r="U26230" s="5"/>
      <c r="AA26230" s="94"/>
      <c r="AB26230" s="5"/>
    </row>
    <row r="26232" spans="21:28">
      <c r="U26232" s="5"/>
      <c r="AA26232" s="458"/>
      <c r="AB26232" s="5"/>
    </row>
    <row r="26233" spans="21:28">
      <c r="U26233" s="5"/>
      <c r="AA26233" s="458"/>
      <c r="AB26233" s="5"/>
    </row>
    <row r="26234" spans="21:28">
      <c r="U26234" s="5"/>
      <c r="AA26234" s="93"/>
      <c r="AB26234" s="5"/>
    </row>
    <row r="26235" spans="21:28">
      <c r="U26235" s="5"/>
      <c r="AA26235" s="94"/>
      <c r="AB26235" s="5"/>
    </row>
    <row r="26238" spans="21:28">
      <c r="U26238" s="5"/>
      <c r="AA26238" s="94"/>
      <c r="AB26238" s="5"/>
    </row>
    <row r="26288" spans="21:28">
      <c r="U26288" s="5"/>
      <c r="AA26288" s="94"/>
      <c r="AB26288" s="5"/>
    </row>
    <row r="26358" spans="21:28">
      <c r="U26358" s="5"/>
      <c r="AA26358" s="94"/>
      <c r="AB26358" s="5"/>
    </row>
    <row r="26359" spans="21:28">
      <c r="U26359" s="5"/>
      <c r="AA26359" s="94"/>
      <c r="AB26359" s="5"/>
    </row>
    <row r="26376" spans="21:28">
      <c r="U26376" s="5"/>
      <c r="AA26376" s="94"/>
      <c r="AB26376" s="5"/>
    </row>
    <row r="26378" spans="21:28">
      <c r="U26378" s="5"/>
      <c r="AA26378" s="458"/>
      <c r="AB26378" s="5"/>
    </row>
    <row r="26379" spans="21:28">
      <c r="U26379" s="5"/>
      <c r="AA26379" s="458"/>
      <c r="AB26379" s="5"/>
    </row>
    <row r="26380" spans="21:28">
      <c r="U26380" s="5"/>
      <c r="AA26380" s="93"/>
      <c r="AB26380" s="5"/>
    </row>
    <row r="26381" spans="21:28">
      <c r="U26381" s="5"/>
      <c r="AA26381" s="94"/>
      <c r="AB26381" s="5"/>
    </row>
    <row r="26384" spans="21:28">
      <c r="U26384" s="5"/>
      <c r="AA26384" s="94"/>
      <c r="AB26384" s="5"/>
    </row>
    <row r="26434" spans="21:28">
      <c r="U26434" s="5"/>
      <c r="AA26434" s="94"/>
      <c r="AB26434" s="5"/>
    </row>
    <row r="26504" spans="21:28">
      <c r="U26504" s="5"/>
      <c r="AA26504" s="94"/>
      <c r="AB26504" s="5"/>
    </row>
    <row r="26505" spans="21:28">
      <c r="U26505" s="5"/>
      <c r="AA26505" s="94"/>
      <c r="AB26505" s="5"/>
    </row>
    <row r="26522" spans="21:28">
      <c r="U26522" s="5"/>
      <c r="AA26522" s="94"/>
      <c r="AB26522" s="5"/>
    </row>
    <row r="26524" spans="21:28">
      <c r="U26524" s="5"/>
      <c r="AA26524" s="458"/>
      <c r="AB26524" s="5"/>
    </row>
    <row r="26525" spans="21:28">
      <c r="U26525" s="5"/>
      <c r="AA26525" s="458"/>
      <c r="AB26525" s="5"/>
    </row>
    <row r="26526" spans="21:28">
      <c r="U26526" s="5"/>
      <c r="AA26526" s="93"/>
      <c r="AB26526" s="5"/>
    </row>
    <row r="26527" spans="21:28">
      <c r="U26527" s="5"/>
      <c r="AA26527" s="94"/>
      <c r="AB26527" s="5"/>
    </row>
    <row r="26530" spans="21:28">
      <c r="U26530" s="5"/>
      <c r="AA26530" s="94"/>
      <c r="AB26530" s="5"/>
    </row>
    <row r="26580" spans="21:28">
      <c r="U26580" s="5"/>
      <c r="AA26580" s="94"/>
      <c r="AB26580" s="5"/>
    </row>
    <row r="26650" spans="21:28">
      <c r="U26650" s="5"/>
      <c r="AA26650" s="94"/>
      <c r="AB26650" s="5"/>
    </row>
    <row r="26651" spans="21:28">
      <c r="U26651" s="5"/>
      <c r="AA26651" s="94"/>
      <c r="AB26651" s="5"/>
    </row>
    <row r="26668" spans="21:28">
      <c r="U26668" s="5"/>
      <c r="AA26668" s="94"/>
      <c r="AB26668" s="5"/>
    </row>
    <row r="26670" spans="21:28">
      <c r="U26670" s="5"/>
      <c r="AA26670" s="458"/>
      <c r="AB26670" s="5"/>
    </row>
    <row r="26671" spans="21:28">
      <c r="U26671" s="5"/>
      <c r="AA26671" s="458"/>
      <c r="AB26671" s="5"/>
    </row>
    <row r="26672" spans="21:28">
      <c r="U26672" s="5"/>
      <c r="AA26672" s="93"/>
      <c r="AB26672" s="5"/>
    </row>
    <row r="26673" spans="21:28">
      <c r="U26673" s="5"/>
      <c r="AA26673" s="94"/>
      <c r="AB26673" s="5"/>
    </row>
    <row r="26676" spans="21:28">
      <c r="U26676" s="5"/>
      <c r="AA26676" s="94"/>
      <c r="AB26676" s="5"/>
    </row>
    <row r="26726" spans="21:28">
      <c r="U26726" s="5"/>
      <c r="AA26726" s="94"/>
      <c r="AB26726" s="5"/>
    </row>
    <row r="26796" spans="21:28">
      <c r="U26796" s="5"/>
      <c r="AA26796" s="94"/>
      <c r="AB26796" s="5"/>
    </row>
    <row r="26797" spans="21:28">
      <c r="U26797" s="5"/>
      <c r="AA26797" s="94"/>
      <c r="AB26797" s="5"/>
    </row>
    <row r="26814" spans="21:28">
      <c r="U26814" s="5"/>
      <c r="AA26814" s="94"/>
      <c r="AB26814" s="5"/>
    </row>
    <row r="26816" spans="21:28">
      <c r="U26816" s="5"/>
      <c r="AA26816" s="458"/>
      <c r="AB26816" s="5"/>
    </row>
    <row r="26817" spans="21:28">
      <c r="U26817" s="5"/>
      <c r="AA26817" s="458"/>
      <c r="AB26817" s="5"/>
    </row>
    <row r="26818" spans="21:28">
      <c r="U26818" s="5"/>
      <c r="AA26818" s="93"/>
      <c r="AB26818" s="5"/>
    </row>
    <row r="26819" spans="21:28">
      <c r="U26819" s="5"/>
      <c r="AA26819" s="94"/>
      <c r="AB26819" s="5"/>
    </row>
    <row r="26822" spans="21:28">
      <c r="U26822" s="5"/>
      <c r="AA26822" s="94"/>
      <c r="AB26822" s="5"/>
    </row>
    <row r="26872" spans="21:28">
      <c r="U26872" s="5"/>
      <c r="AA26872" s="94"/>
      <c r="AB26872" s="5"/>
    </row>
    <row r="26942" spans="21:28">
      <c r="U26942" s="5"/>
      <c r="AA26942" s="94"/>
      <c r="AB26942" s="5"/>
    </row>
    <row r="26943" spans="21:28">
      <c r="U26943" s="5"/>
      <c r="AA26943" s="94"/>
      <c r="AB26943" s="5"/>
    </row>
    <row r="26960" spans="21:28">
      <c r="U26960" s="5"/>
      <c r="AA26960" s="94"/>
      <c r="AB26960" s="5"/>
    </row>
    <row r="26962" spans="21:28">
      <c r="U26962" s="5"/>
      <c r="AA26962" s="458"/>
      <c r="AB26962" s="5"/>
    </row>
    <row r="26963" spans="21:28">
      <c r="U26963" s="5"/>
      <c r="AA26963" s="458"/>
      <c r="AB26963" s="5"/>
    </row>
    <row r="26964" spans="21:28">
      <c r="U26964" s="5"/>
      <c r="AA26964" s="93"/>
      <c r="AB26964" s="5"/>
    </row>
    <row r="26965" spans="21:28">
      <c r="U26965" s="5"/>
      <c r="AA26965" s="94"/>
      <c r="AB26965" s="5"/>
    </row>
    <row r="26968" spans="21:28">
      <c r="U26968" s="5"/>
      <c r="AA26968" s="94"/>
      <c r="AB26968" s="5"/>
    </row>
    <row r="27018" spans="21:28">
      <c r="U27018" s="5"/>
      <c r="AA27018" s="94"/>
      <c r="AB27018" s="5"/>
    </row>
    <row r="27088" spans="21:28">
      <c r="U27088" s="5"/>
      <c r="AA27088" s="94"/>
      <c r="AB27088" s="5"/>
    </row>
    <row r="27089" spans="21:28">
      <c r="U27089" s="5"/>
      <c r="AA27089" s="94"/>
      <c r="AB27089" s="5"/>
    </row>
    <row r="27106" spans="21:28">
      <c r="U27106" s="5"/>
      <c r="AA27106" s="94"/>
      <c r="AB27106" s="5"/>
    </row>
    <row r="27108" spans="21:28">
      <c r="U27108" s="5"/>
      <c r="AA27108" s="458"/>
      <c r="AB27108" s="5"/>
    </row>
    <row r="27109" spans="21:28">
      <c r="U27109" s="5"/>
      <c r="AA27109" s="458"/>
      <c r="AB27109" s="5"/>
    </row>
    <row r="27110" spans="21:28">
      <c r="U27110" s="5"/>
      <c r="AA27110" s="93"/>
      <c r="AB27110" s="5"/>
    </row>
    <row r="27111" spans="21:28">
      <c r="U27111" s="5"/>
      <c r="AA27111" s="94"/>
      <c r="AB27111" s="5"/>
    </row>
    <row r="27114" spans="21:28">
      <c r="U27114" s="5"/>
      <c r="AA27114" s="94"/>
      <c r="AB27114" s="5"/>
    </row>
    <row r="27164" spans="21:28">
      <c r="U27164" s="5"/>
      <c r="AA27164" s="94"/>
      <c r="AB27164" s="5"/>
    </row>
    <row r="27234" spans="21:28">
      <c r="U27234" s="5"/>
      <c r="AA27234" s="94"/>
      <c r="AB27234" s="5"/>
    </row>
    <row r="27235" spans="21:28">
      <c r="U27235" s="5"/>
      <c r="AA27235" s="94"/>
      <c r="AB27235" s="5"/>
    </row>
    <row r="27252" spans="21:28">
      <c r="U27252" s="5"/>
      <c r="AA27252" s="94"/>
      <c r="AB27252" s="5"/>
    </row>
    <row r="27254" spans="21:28">
      <c r="U27254" s="5"/>
      <c r="AA27254" s="458"/>
      <c r="AB27254" s="5"/>
    </row>
    <row r="27255" spans="21:28">
      <c r="U27255" s="5"/>
      <c r="AA27255" s="458"/>
      <c r="AB27255" s="5"/>
    </row>
    <row r="27256" spans="21:28">
      <c r="U27256" s="5"/>
      <c r="AA27256" s="93"/>
      <c r="AB27256" s="5"/>
    </row>
    <row r="27257" spans="21:28">
      <c r="U27257" s="5"/>
      <c r="AA27257" s="94"/>
      <c r="AB27257" s="5"/>
    </row>
    <row r="27260" spans="21:28">
      <c r="U27260" s="5"/>
      <c r="AA27260" s="94"/>
      <c r="AB27260" s="5"/>
    </row>
    <row r="27310" spans="21:28">
      <c r="U27310" s="5"/>
      <c r="AA27310" s="94"/>
      <c r="AB27310" s="5"/>
    </row>
    <row r="27380" spans="21:28">
      <c r="U27380" s="5"/>
      <c r="AA27380" s="94"/>
      <c r="AB27380" s="5"/>
    </row>
    <row r="27381" spans="21:28">
      <c r="U27381" s="5"/>
      <c r="AA27381" s="94"/>
      <c r="AB27381" s="5"/>
    </row>
    <row r="27398" spans="21:28">
      <c r="U27398" s="5"/>
      <c r="AA27398" s="94"/>
      <c r="AB27398" s="5"/>
    </row>
    <row r="27400" spans="21:28">
      <c r="U27400" s="5"/>
      <c r="AA27400" s="458"/>
      <c r="AB27400" s="5"/>
    </row>
    <row r="27401" spans="21:28">
      <c r="U27401" s="5"/>
      <c r="AA27401" s="458"/>
      <c r="AB27401" s="5"/>
    </row>
    <row r="27402" spans="21:28">
      <c r="U27402" s="5"/>
      <c r="AA27402" s="93"/>
      <c r="AB27402" s="5"/>
    </row>
    <row r="27403" spans="21:28">
      <c r="U27403" s="5"/>
      <c r="AA27403" s="94"/>
      <c r="AB27403" s="5"/>
    </row>
    <row r="27406" spans="21:28">
      <c r="U27406" s="5"/>
      <c r="AA27406" s="94"/>
      <c r="AB27406" s="5"/>
    </row>
    <row r="27456" spans="21:28">
      <c r="U27456" s="5"/>
      <c r="AA27456" s="94"/>
      <c r="AB27456" s="5"/>
    </row>
    <row r="27526" spans="21:28">
      <c r="U27526" s="5"/>
      <c r="AA27526" s="94"/>
      <c r="AB27526" s="5"/>
    </row>
    <row r="27527" spans="21:28">
      <c r="U27527" s="5"/>
      <c r="AA27527" s="94"/>
      <c r="AB27527" s="5"/>
    </row>
    <row r="27544" spans="21:28">
      <c r="U27544" s="5"/>
      <c r="AA27544" s="94"/>
      <c r="AB27544" s="5"/>
    </row>
    <row r="27546" spans="21:28">
      <c r="U27546" s="5"/>
      <c r="AA27546" s="458"/>
      <c r="AB27546" s="5"/>
    </row>
    <row r="27547" spans="21:28">
      <c r="U27547" s="5"/>
      <c r="AA27547" s="458"/>
      <c r="AB27547" s="5"/>
    </row>
    <row r="27548" spans="21:28">
      <c r="U27548" s="5"/>
      <c r="AA27548" s="93"/>
      <c r="AB27548" s="5"/>
    </row>
    <row r="27549" spans="21:28">
      <c r="U27549" s="5"/>
      <c r="AA27549" s="94"/>
      <c r="AB27549" s="5"/>
    </row>
    <row r="27552" spans="21:28">
      <c r="U27552" s="5"/>
      <c r="AA27552" s="94"/>
      <c r="AB27552" s="5"/>
    </row>
    <row r="27602" spans="21:28">
      <c r="U27602" s="5"/>
      <c r="AA27602" s="94"/>
      <c r="AB27602" s="5"/>
    </row>
    <row r="27672" spans="21:28">
      <c r="U27672" s="5"/>
      <c r="AA27672" s="94"/>
      <c r="AB27672" s="5"/>
    </row>
    <row r="27673" spans="21:28">
      <c r="U27673" s="5"/>
      <c r="AA27673" s="94"/>
      <c r="AB27673" s="5"/>
    </row>
    <row r="27690" spans="21:28">
      <c r="U27690" s="5"/>
      <c r="AA27690" s="94"/>
      <c r="AB27690" s="5"/>
    </row>
    <row r="27692" spans="21:28">
      <c r="U27692" s="5"/>
      <c r="AA27692" s="458"/>
      <c r="AB27692" s="5"/>
    </row>
    <row r="27693" spans="21:28">
      <c r="U27693" s="5"/>
      <c r="AA27693" s="458"/>
      <c r="AB27693" s="5"/>
    </row>
    <row r="27694" spans="21:28">
      <c r="U27694" s="5"/>
      <c r="AA27694" s="93"/>
      <c r="AB27694" s="5"/>
    </row>
    <row r="27695" spans="21:28">
      <c r="U27695" s="5"/>
      <c r="AA27695" s="94"/>
      <c r="AB27695" s="5"/>
    </row>
    <row r="27698" spans="21:28">
      <c r="U27698" s="5"/>
      <c r="AA27698" s="94"/>
      <c r="AB27698" s="5"/>
    </row>
    <row r="27748" spans="21:28">
      <c r="U27748" s="5"/>
      <c r="AA27748" s="94"/>
      <c r="AB27748" s="5"/>
    </row>
    <row r="27818" spans="21:28">
      <c r="U27818" s="5"/>
      <c r="AA27818" s="94"/>
      <c r="AB27818" s="5"/>
    </row>
    <row r="27819" spans="21:28">
      <c r="U27819" s="5"/>
      <c r="AA27819" s="94"/>
      <c r="AB27819" s="5"/>
    </row>
    <row r="27836" spans="21:28">
      <c r="U27836" s="5"/>
      <c r="AA27836" s="94"/>
      <c r="AB27836" s="5"/>
    </row>
    <row r="27838" spans="21:28">
      <c r="U27838" s="5"/>
      <c r="AA27838" s="458"/>
      <c r="AB27838" s="5"/>
    </row>
    <row r="27839" spans="21:28">
      <c r="U27839" s="5"/>
      <c r="AA27839" s="458"/>
      <c r="AB27839" s="5"/>
    </row>
    <row r="27840" spans="21:28">
      <c r="U27840" s="5"/>
      <c r="AA27840" s="93"/>
      <c r="AB27840" s="5"/>
    </row>
    <row r="27841" spans="21:28">
      <c r="U27841" s="5"/>
      <c r="AA27841" s="94"/>
      <c r="AB27841" s="5"/>
    </row>
    <row r="27844" spans="21:28">
      <c r="U27844" s="5"/>
      <c r="AA27844" s="94"/>
      <c r="AB27844" s="5"/>
    </row>
    <row r="27894" spans="21:28">
      <c r="U27894" s="5"/>
      <c r="AA27894" s="94"/>
      <c r="AB27894" s="5"/>
    </row>
    <row r="27964" spans="21:28">
      <c r="U27964" s="5"/>
      <c r="AA27964" s="94"/>
      <c r="AB27964" s="5"/>
    </row>
    <row r="27965" spans="21:28">
      <c r="U27965" s="5"/>
      <c r="AA27965" s="94"/>
      <c r="AB27965" s="5"/>
    </row>
    <row r="27982" spans="21:28">
      <c r="U27982" s="5"/>
      <c r="AA27982" s="94"/>
      <c r="AB27982" s="5"/>
    </row>
    <row r="27984" spans="21:28">
      <c r="U27984" s="5"/>
      <c r="AA27984" s="458"/>
      <c r="AB27984" s="5"/>
    </row>
    <row r="27985" spans="21:28">
      <c r="U27985" s="5"/>
      <c r="AA27985" s="458"/>
      <c r="AB27985" s="5"/>
    </row>
    <row r="27986" spans="21:28">
      <c r="U27986" s="5"/>
      <c r="AA27986" s="93"/>
      <c r="AB27986" s="5"/>
    </row>
    <row r="27987" spans="21:28">
      <c r="U27987" s="5"/>
      <c r="AA27987" s="94"/>
      <c r="AB27987" s="5"/>
    </row>
    <row r="27990" spans="21:28">
      <c r="U27990" s="5"/>
      <c r="AA27990" s="94"/>
      <c r="AB27990" s="5"/>
    </row>
    <row r="28040" spans="21:28">
      <c r="U28040" s="5"/>
      <c r="AA28040" s="94"/>
      <c r="AB28040" s="5"/>
    </row>
    <row r="28110" spans="21:28">
      <c r="U28110" s="5"/>
      <c r="AA28110" s="94"/>
      <c r="AB28110" s="5"/>
    </row>
    <row r="28111" spans="21:28">
      <c r="U28111" s="5"/>
      <c r="AA28111" s="94"/>
      <c r="AB28111" s="5"/>
    </row>
    <row r="28128" spans="21:28">
      <c r="U28128" s="5"/>
      <c r="AA28128" s="94"/>
      <c r="AB28128" s="5"/>
    </row>
    <row r="28130" spans="21:28">
      <c r="U28130" s="5"/>
      <c r="AA28130" s="458"/>
      <c r="AB28130" s="5"/>
    </row>
    <row r="28131" spans="21:28">
      <c r="U28131" s="5"/>
      <c r="AA28131" s="458"/>
      <c r="AB28131" s="5"/>
    </row>
    <row r="28132" spans="21:28">
      <c r="U28132" s="5"/>
      <c r="AA28132" s="93"/>
      <c r="AB28132" s="5"/>
    </row>
    <row r="28133" spans="21:28">
      <c r="U28133" s="5"/>
      <c r="AA28133" s="94"/>
      <c r="AB28133" s="5"/>
    </row>
    <row r="28136" spans="21:28">
      <c r="U28136" s="5"/>
      <c r="AA28136" s="94"/>
      <c r="AB28136" s="5"/>
    </row>
    <row r="28186" spans="21:28">
      <c r="U28186" s="5"/>
      <c r="AA28186" s="94"/>
      <c r="AB28186" s="5"/>
    </row>
    <row r="28256" spans="21:28">
      <c r="U28256" s="5"/>
      <c r="AA28256" s="94"/>
      <c r="AB28256" s="5"/>
    </row>
    <row r="28257" spans="21:28">
      <c r="U28257" s="5"/>
      <c r="AA28257" s="94"/>
      <c r="AB28257" s="5"/>
    </row>
    <row r="28274" spans="21:28">
      <c r="U28274" s="5"/>
      <c r="AA28274" s="94"/>
      <c r="AB28274" s="5"/>
    </row>
    <row r="28276" spans="21:28">
      <c r="U28276" s="5"/>
      <c r="AA28276" s="458"/>
      <c r="AB28276" s="5"/>
    </row>
    <row r="28277" spans="21:28">
      <c r="U28277" s="5"/>
      <c r="AA28277" s="458"/>
      <c r="AB28277" s="5"/>
    </row>
    <row r="28278" spans="21:28">
      <c r="U28278" s="5"/>
      <c r="AA28278" s="93"/>
      <c r="AB28278" s="5"/>
    </row>
    <row r="28279" spans="21:28">
      <c r="U28279" s="5"/>
      <c r="AA28279" s="94"/>
      <c r="AB28279" s="5"/>
    </row>
    <row r="28282" spans="21:28">
      <c r="U28282" s="5"/>
      <c r="AA28282" s="94"/>
      <c r="AB28282" s="5"/>
    </row>
    <row r="28332" spans="21:28">
      <c r="U28332" s="5"/>
      <c r="AA28332" s="94"/>
      <c r="AB28332" s="5"/>
    </row>
    <row r="28402" spans="21:28">
      <c r="U28402" s="5"/>
      <c r="AA28402" s="94"/>
      <c r="AB28402" s="5"/>
    </row>
    <row r="28403" spans="21:28">
      <c r="U28403" s="5"/>
      <c r="AA28403" s="94"/>
      <c r="AB28403" s="5"/>
    </row>
    <row r="28420" spans="21:28">
      <c r="U28420" s="5"/>
      <c r="AA28420" s="94"/>
      <c r="AB28420" s="5"/>
    </row>
    <row r="28422" spans="21:28">
      <c r="U28422" s="5"/>
      <c r="AA28422" s="458"/>
      <c r="AB28422" s="5"/>
    </row>
    <row r="28423" spans="21:28">
      <c r="U28423" s="5"/>
      <c r="AA28423" s="458"/>
      <c r="AB28423" s="5"/>
    </row>
    <row r="28424" spans="21:28">
      <c r="U28424" s="5"/>
      <c r="AA28424" s="93"/>
      <c r="AB28424" s="5"/>
    </row>
    <row r="28425" spans="21:28">
      <c r="U28425" s="5"/>
      <c r="AA28425" s="94"/>
      <c r="AB28425" s="5"/>
    </row>
    <row r="28428" spans="21:28">
      <c r="U28428" s="5"/>
      <c r="AA28428" s="94"/>
      <c r="AB28428" s="5"/>
    </row>
    <row r="28478" spans="21:28">
      <c r="U28478" s="5"/>
      <c r="AA28478" s="94"/>
      <c r="AB28478" s="5"/>
    </row>
    <row r="28548" spans="21:28">
      <c r="U28548" s="5"/>
      <c r="AA28548" s="94"/>
      <c r="AB28548" s="5"/>
    </row>
    <row r="28549" spans="21:28">
      <c r="U28549" s="5"/>
      <c r="AA28549" s="94"/>
      <c r="AB28549" s="5"/>
    </row>
    <row r="28566" spans="21:28">
      <c r="U28566" s="5"/>
      <c r="AA28566" s="94"/>
      <c r="AB28566" s="5"/>
    </row>
    <row r="28568" spans="21:28">
      <c r="U28568" s="5"/>
      <c r="AA28568" s="458"/>
      <c r="AB28568" s="5"/>
    </row>
    <row r="28569" spans="21:28">
      <c r="U28569" s="5"/>
      <c r="AA28569" s="458"/>
      <c r="AB28569" s="5"/>
    </row>
    <row r="28570" spans="21:28">
      <c r="U28570" s="5"/>
      <c r="AA28570" s="93"/>
      <c r="AB28570" s="5"/>
    </row>
    <row r="28571" spans="21:28">
      <c r="U28571" s="5"/>
      <c r="AA28571" s="94"/>
      <c r="AB28571" s="5"/>
    </row>
    <row r="28574" spans="21:28">
      <c r="U28574" s="5"/>
      <c r="AA28574" s="94"/>
      <c r="AB28574" s="5"/>
    </row>
    <row r="28624" spans="21:28">
      <c r="U28624" s="5"/>
      <c r="AA28624" s="94"/>
      <c r="AB28624" s="5"/>
    </row>
    <row r="28694" spans="21:28">
      <c r="U28694" s="5"/>
      <c r="AA28694" s="94"/>
      <c r="AB28694" s="5"/>
    </row>
    <row r="28695" spans="21:28">
      <c r="U28695" s="5"/>
      <c r="AA28695" s="94"/>
      <c r="AB28695" s="5"/>
    </row>
    <row r="28712" spans="21:28">
      <c r="U28712" s="5"/>
      <c r="AA28712" s="94"/>
      <c r="AB28712" s="5"/>
    </row>
    <row r="28714" spans="21:28">
      <c r="U28714" s="5"/>
      <c r="AA28714" s="458"/>
      <c r="AB28714" s="5"/>
    </row>
    <row r="28715" spans="21:28">
      <c r="U28715" s="5"/>
      <c r="AA28715" s="458"/>
      <c r="AB28715" s="5"/>
    </row>
    <row r="28716" spans="21:28">
      <c r="U28716" s="5"/>
      <c r="AA28716" s="93"/>
      <c r="AB28716" s="5"/>
    </row>
    <row r="28717" spans="21:28">
      <c r="U28717" s="5"/>
      <c r="AA28717" s="94"/>
      <c r="AB28717" s="5"/>
    </row>
    <row r="28720" spans="21:28">
      <c r="U28720" s="5"/>
      <c r="AA28720" s="94"/>
      <c r="AB28720" s="5"/>
    </row>
    <row r="28770" spans="21:28">
      <c r="U28770" s="5"/>
      <c r="AA28770" s="94"/>
      <c r="AB28770" s="5"/>
    </row>
    <row r="28840" spans="21:28">
      <c r="U28840" s="5"/>
      <c r="AA28840" s="94"/>
      <c r="AB28840" s="5"/>
    </row>
    <row r="28841" spans="21:28">
      <c r="U28841" s="5"/>
      <c r="AA28841" s="94"/>
      <c r="AB28841" s="5"/>
    </row>
    <row r="28858" spans="21:28">
      <c r="U28858" s="5"/>
      <c r="AA28858" s="94"/>
      <c r="AB28858" s="5"/>
    </row>
    <row r="28860" spans="21:28">
      <c r="U28860" s="5"/>
      <c r="AA28860" s="458"/>
      <c r="AB28860" s="5"/>
    </row>
    <row r="28861" spans="21:28">
      <c r="U28861" s="5"/>
      <c r="AA28861" s="458"/>
      <c r="AB28861" s="5"/>
    </row>
    <row r="28862" spans="21:28">
      <c r="U28862" s="5"/>
      <c r="AA28862" s="93"/>
      <c r="AB28862" s="5"/>
    </row>
    <row r="28863" spans="21:28">
      <c r="U28863" s="5"/>
      <c r="AA28863" s="94"/>
      <c r="AB28863" s="5"/>
    </row>
    <row r="28866" spans="21:28">
      <c r="U28866" s="5"/>
      <c r="AA28866" s="94"/>
      <c r="AB28866" s="5"/>
    </row>
    <row r="28916" spans="21:28">
      <c r="U28916" s="5"/>
      <c r="AA28916" s="94"/>
      <c r="AB28916" s="5"/>
    </row>
    <row r="28986" spans="21:28">
      <c r="U28986" s="5"/>
      <c r="AA28986" s="94"/>
      <c r="AB28986" s="5"/>
    </row>
    <row r="28987" spans="21:28">
      <c r="U28987" s="5"/>
      <c r="AA28987" s="94"/>
      <c r="AB28987" s="5"/>
    </row>
    <row r="29004" spans="21:28">
      <c r="U29004" s="5"/>
      <c r="AA29004" s="94"/>
      <c r="AB29004" s="5"/>
    </row>
    <row r="29006" spans="21:28">
      <c r="U29006" s="5"/>
      <c r="AA29006" s="458"/>
      <c r="AB29006" s="5"/>
    </row>
    <row r="29007" spans="21:28">
      <c r="U29007" s="5"/>
      <c r="AA29007" s="458"/>
      <c r="AB29007" s="5"/>
    </row>
    <row r="29008" spans="21:28">
      <c r="U29008" s="5"/>
      <c r="AA29008" s="93"/>
      <c r="AB29008" s="5"/>
    </row>
    <row r="29009" spans="21:28">
      <c r="U29009" s="5"/>
      <c r="AA29009" s="94"/>
      <c r="AB29009" s="5"/>
    </row>
    <row r="29012" spans="21:28">
      <c r="U29012" s="5"/>
      <c r="AA29012" s="94"/>
      <c r="AB29012" s="5"/>
    </row>
    <row r="29062" spans="21:28">
      <c r="U29062" s="5"/>
      <c r="AA29062" s="94"/>
      <c r="AB29062" s="5"/>
    </row>
    <row r="29132" spans="21:28">
      <c r="U29132" s="5"/>
      <c r="AA29132" s="94"/>
      <c r="AB29132" s="5"/>
    </row>
    <row r="29133" spans="21:28">
      <c r="U29133" s="5"/>
      <c r="AA29133" s="94"/>
      <c r="AB29133" s="5"/>
    </row>
    <row r="29150" spans="21:28">
      <c r="U29150" s="5"/>
      <c r="AA29150" s="94"/>
      <c r="AB29150" s="5"/>
    </row>
    <row r="29152" spans="21:28">
      <c r="U29152" s="5"/>
      <c r="AA29152" s="458"/>
      <c r="AB29152" s="5"/>
    </row>
    <row r="29153" spans="21:28">
      <c r="U29153" s="5"/>
      <c r="AA29153" s="458"/>
      <c r="AB29153" s="5"/>
    </row>
    <row r="29154" spans="21:28">
      <c r="U29154" s="5"/>
      <c r="AA29154" s="93"/>
      <c r="AB29154" s="5"/>
    </row>
    <row r="29155" spans="21:28">
      <c r="U29155" s="5"/>
      <c r="AA29155" s="94"/>
      <c r="AB29155" s="5"/>
    </row>
    <row r="29158" spans="21:28">
      <c r="U29158" s="5"/>
      <c r="AA29158" s="94"/>
      <c r="AB29158" s="5"/>
    </row>
    <row r="29208" spans="21:28">
      <c r="U29208" s="5"/>
      <c r="AA29208" s="94"/>
      <c r="AB29208" s="5"/>
    </row>
    <row r="29278" spans="21:28">
      <c r="U29278" s="5"/>
      <c r="AA29278" s="94"/>
      <c r="AB29278" s="5"/>
    </row>
    <row r="29279" spans="21:28">
      <c r="U29279" s="5"/>
      <c r="AA29279" s="94"/>
      <c r="AB29279" s="5"/>
    </row>
    <row r="29296" spans="21:28">
      <c r="U29296" s="5"/>
      <c r="AA29296" s="94"/>
      <c r="AB29296" s="5"/>
    </row>
    <row r="29298" spans="21:28">
      <c r="U29298" s="5"/>
      <c r="AA29298" s="458"/>
      <c r="AB29298" s="5"/>
    </row>
    <row r="29299" spans="21:28">
      <c r="U29299" s="5"/>
      <c r="AA29299" s="458"/>
      <c r="AB29299" s="5"/>
    </row>
    <row r="29300" spans="21:28">
      <c r="U29300" s="5"/>
      <c r="AA29300" s="93"/>
      <c r="AB29300" s="5"/>
    </row>
    <row r="29301" spans="21:28">
      <c r="U29301" s="5"/>
      <c r="AA29301" s="94"/>
      <c r="AB29301" s="5"/>
    </row>
    <row r="29304" spans="21:28">
      <c r="U29304" s="5"/>
      <c r="AA29304" s="94"/>
      <c r="AB29304" s="5"/>
    </row>
    <row r="29354" spans="21:28">
      <c r="U29354" s="5"/>
      <c r="AA29354" s="94"/>
      <c r="AB29354" s="5"/>
    </row>
    <row r="29424" spans="21:28">
      <c r="U29424" s="5"/>
      <c r="AA29424" s="94"/>
      <c r="AB29424" s="5"/>
    </row>
    <row r="29425" spans="21:28">
      <c r="U29425" s="5"/>
      <c r="AA29425" s="94"/>
      <c r="AB29425" s="5"/>
    </row>
    <row r="29442" spans="21:28">
      <c r="U29442" s="5"/>
      <c r="AA29442" s="94"/>
      <c r="AB29442" s="5"/>
    </row>
    <row r="29444" spans="21:28">
      <c r="U29444" s="5"/>
      <c r="AA29444" s="458"/>
      <c r="AB29444" s="5"/>
    </row>
    <row r="29445" spans="21:28">
      <c r="U29445" s="5"/>
      <c r="AA29445" s="458"/>
      <c r="AB29445" s="5"/>
    </row>
    <row r="29446" spans="21:28">
      <c r="U29446" s="5"/>
      <c r="AA29446" s="93"/>
      <c r="AB29446" s="5"/>
    </row>
    <row r="29447" spans="21:28">
      <c r="U29447" s="5"/>
      <c r="AA29447" s="94"/>
      <c r="AB29447" s="5"/>
    </row>
    <row r="29450" spans="21:28">
      <c r="U29450" s="5"/>
      <c r="AA29450" s="94"/>
      <c r="AB29450" s="5"/>
    </row>
    <row r="29500" spans="21:28">
      <c r="U29500" s="5"/>
      <c r="AA29500" s="94"/>
      <c r="AB29500" s="5"/>
    </row>
    <row r="29570" spans="21:28">
      <c r="U29570" s="5"/>
      <c r="AA29570" s="94"/>
      <c r="AB29570" s="5"/>
    </row>
    <row r="29571" spans="21:28">
      <c r="U29571" s="5"/>
      <c r="AA29571" s="94"/>
      <c r="AB29571" s="5"/>
    </row>
    <row r="29588" spans="21:28">
      <c r="U29588" s="5"/>
      <c r="AA29588" s="94"/>
      <c r="AB29588" s="5"/>
    </row>
    <row r="29590" spans="21:28">
      <c r="U29590" s="5"/>
      <c r="AA29590" s="458"/>
      <c r="AB29590" s="5"/>
    </row>
    <row r="29591" spans="21:28">
      <c r="U29591" s="5"/>
      <c r="AA29591" s="458"/>
      <c r="AB29591" s="5"/>
    </row>
    <row r="29592" spans="21:28">
      <c r="U29592" s="5"/>
      <c r="AA29592" s="93"/>
      <c r="AB29592" s="5"/>
    </row>
    <row r="29593" spans="21:28">
      <c r="U29593" s="5"/>
      <c r="AA29593" s="94"/>
      <c r="AB29593" s="5"/>
    </row>
    <row r="29596" spans="21:28">
      <c r="U29596" s="5"/>
      <c r="AA29596" s="94"/>
      <c r="AB29596" s="5"/>
    </row>
    <row r="29646" spans="21:28">
      <c r="U29646" s="5"/>
      <c r="AA29646" s="94"/>
      <c r="AB29646" s="5"/>
    </row>
    <row r="29716" spans="21:28">
      <c r="U29716" s="5"/>
      <c r="AA29716" s="94"/>
      <c r="AB29716" s="5"/>
    </row>
    <row r="29717" spans="21:28">
      <c r="U29717" s="5"/>
      <c r="AA29717" s="94"/>
      <c r="AB29717" s="5"/>
    </row>
    <row r="29734" spans="21:28">
      <c r="U29734" s="5"/>
      <c r="AA29734" s="94"/>
      <c r="AB29734" s="5"/>
    </row>
    <row r="29736" spans="21:28">
      <c r="U29736" s="5"/>
      <c r="AA29736" s="458"/>
      <c r="AB29736" s="5"/>
    </row>
    <row r="29737" spans="21:28">
      <c r="U29737" s="5"/>
      <c r="AA29737" s="458"/>
      <c r="AB29737" s="5"/>
    </row>
    <row r="29738" spans="21:28">
      <c r="U29738" s="5"/>
      <c r="AA29738" s="93"/>
      <c r="AB29738" s="5"/>
    </row>
    <row r="29739" spans="21:28">
      <c r="U29739" s="5"/>
      <c r="AA29739" s="94"/>
      <c r="AB29739" s="5"/>
    </row>
    <row r="29742" spans="21:28">
      <c r="U29742" s="5"/>
      <c r="AA29742" s="94"/>
      <c r="AB29742" s="5"/>
    </row>
    <row r="29792" spans="21:28">
      <c r="U29792" s="5"/>
      <c r="AA29792" s="94"/>
      <c r="AB29792" s="5"/>
    </row>
    <row r="29862" spans="21:28">
      <c r="U29862" s="5"/>
      <c r="AA29862" s="94"/>
      <c r="AB29862" s="5"/>
    </row>
    <row r="29863" spans="21:28">
      <c r="U29863" s="5"/>
      <c r="AA29863" s="94"/>
      <c r="AB29863" s="5"/>
    </row>
    <row r="29880" spans="21:28">
      <c r="U29880" s="5"/>
      <c r="AA29880" s="94"/>
      <c r="AB29880" s="5"/>
    </row>
    <row r="29882" spans="21:28">
      <c r="U29882" s="5"/>
      <c r="AA29882" s="458"/>
      <c r="AB29882" s="5"/>
    </row>
    <row r="29883" spans="21:28">
      <c r="U29883" s="5"/>
      <c r="AA29883" s="458"/>
      <c r="AB29883" s="5"/>
    </row>
    <row r="29884" spans="21:28">
      <c r="U29884" s="5"/>
      <c r="AA29884" s="93"/>
      <c r="AB29884" s="5"/>
    </row>
    <row r="29885" spans="21:28">
      <c r="U29885" s="5"/>
      <c r="AA29885" s="94"/>
      <c r="AB29885" s="5"/>
    </row>
    <row r="29888" spans="21:28">
      <c r="U29888" s="5"/>
      <c r="AA29888" s="94"/>
      <c r="AB29888" s="5"/>
    </row>
    <row r="29938" spans="21:28">
      <c r="U29938" s="5"/>
      <c r="AA29938" s="94"/>
      <c r="AB29938" s="5"/>
    </row>
    <row r="30008" spans="21:28">
      <c r="U30008" s="5"/>
      <c r="AA30008" s="94"/>
      <c r="AB30008" s="5"/>
    </row>
    <row r="30009" spans="21:28">
      <c r="U30009" s="5"/>
      <c r="AA30009" s="94"/>
      <c r="AB30009" s="5"/>
    </row>
    <row r="30026" spans="21:28">
      <c r="U30026" s="5"/>
      <c r="AA30026" s="94"/>
      <c r="AB30026" s="5"/>
    </row>
    <row r="30028" spans="21:28">
      <c r="U30028" s="5"/>
      <c r="AA30028" s="458"/>
      <c r="AB30028" s="5"/>
    </row>
    <row r="30029" spans="21:28">
      <c r="U30029" s="5"/>
      <c r="AA30029" s="458"/>
      <c r="AB30029" s="5"/>
    </row>
    <row r="30030" spans="21:28">
      <c r="U30030" s="5"/>
      <c r="AA30030" s="93"/>
      <c r="AB30030" s="5"/>
    </row>
    <row r="30031" spans="21:28">
      <c r="U30031" s="5"/>
      <c r="AA30031" s="94"/>
      <c r="AB30031" s="5"/>
    </row>
    <row r="30034" spans="21:28">
      <c r="U30034" s="5"/>
      <c r="AA30034" s="94"/>
      <c r="AB30034" s="5"/>
    </row>
    <row r="30084" spans="21:28">
      <c r="U30084" s="5"/>
      <c r="AA30084" s="94"/>
      <c r="AB30084" s="5"/>
    </row>
    <row r="30154" spans="21:28">
      <c r="U30154" s="5"/>
      <c r="AA30154" s="94"/>
      <c r="AB30154" s="5"/>
    </row>
    <row r="30155" spans="21:28">
      <c r="U30155" s="5"/>
      <c r="AA30155" s="94"/>
      <c r="AB30155" s="5"/>
    </row>
    <row r="30172" spans="21:28">
      <c r="U30172" s="5"/>
      <c r="AA30172" s="94"/>
      <c r="AB30172" s="5"/>
    </row>
    <row r="30174" spans="21:28">
      <c r="U30174" s="5"/>
      <c r="AA30174" s="458"/>
      <c r="AB30174" s="5"/>
    </row>
    <row r="30175" spans="21:28">
      <c r="U30175" s="5"/>
      <c r="AA30175" s="458"/>
      <c r="AB30175" s="5"/>
    </row>
    <row r="30176" spans="21:28">
      <c r="U30176" s="5"/>
      <c r="AA30176" s="93"/>
      <c r="AB30176" s="5"/>
    </row>
    <row r="30177" spans="21:28">
      <c r="U30177" s="5"/>
      <c r="AA30177" s="94"/>
      <c r="AB30177" s="5"/>
    </row>
    <row r="30180" spans="21:28">
      <c r="U30180" s="5"/>
      <c r="AA30180" s="94"/>
      <c r="AB30180" s="5"/>
    </row>
    <row r="30230" spans="21:28">
      <c r="U30230" s="5"/>
      <c r="AA30230" s="94"/>
      <c r="AB30230" s="5"/>
    </row>
    <row r="30300" spans="21:28">
      <c r="U30300" s="5"/>
      <c r="AA30300" s="94"/>
      <c r="AB30300" s="5"/>
    </row>
    <row r="30301" spans="21:28">
      <c r="U30301" s="5"/>
      <c r="AA30301" s="94"/>
      <c r="AB30301" s="5"/>
    </row>
    <row r="30318" spans="21:28">
      <c r="U30318" s="5"/>
      <c r="AA30318" s="94"/>
      <c r="AB30318" s="5"/>
    </row>
    <row r="30320" spans="21:28">
      <c r="U30320" s="5"/>
      <c r="AA30320" s="458"/>
      <c r="AB30320" s="5"/>
    </row>
    <row r="30321" spans="21:28">
      <c r="U30321" s="5"/>
      <c r="AA30321" s="458"/>
      <c r="AB30321" s="5"/>
    </row>
    <row r="30322" spans="21:28">
      <c r="U30322" s="5"/>
      <c r="AA30322" s="93"/>
      <c r="AB30322" s="5"/>
    </row>
    <row r="30323" spans="21:28">
      <c r="U30323" s="5"/>
      <c r="AA30323" s="94"/>
      <c r="AB30323" s="5"/>
    </row>
    <row r="30326" spans="21:28">
      <c r="U30326" s="5"/>
      <c r="AA30326" s="94"/>
      <c r="AB30326" s="5"/>
    </row>
    <row r="30376" spans="21:28">
      <c r="U30376" s="5"/>
      <c r="AA30376" s="94"/>
      <c r="AB30376" s="5"/>
    </row>
    <row r="30446" spans="21:28">
      <c r="U30446" s="5"/>
      <c r="AA30446" s="94"/>
      <c r="AB30446" s="5"/>
    </row>
    <row r="30447" spans="21:28">
      <c r="U30447" s="5"/>
      <c r="AA30447" s="94"/>
      <c r="AB30447" s="5"/>
    </row>
    <row r="30464" spans="21:28">
      <c r="U30464" s="5"/>
      <c r="AA30464" s="94"/>
      <c r="AB30464" s="5"/>
    </row>
    <row r="30466" spans="21:28">
      <c r="U30466" s="5"/>
      <c r="AA30466" s="458"/>
      <c r="AB30466" s="5"/>
    </row>
    <row r="30467" spans="21:28">
      <c r="U30467" s="5"/>
      <c r="AA30467" s="458"/>
      <c r="AB30467" s="5"/>
    </row>
    <row r="30468" spans="21:28">
      <c r="U30468" s="5"/>
      <c r="AA30468" s="93"/>
      <c r="AB30468" s="5"/>
    </row>
    <row r="30469" spans="21:28">
      <c r="U30469" s="5"/>
      <c r="AA30469" s="94"/>
      <c r="AB30469" s="5"/>
    </row>
    <row r="30472" spans="21:28">
      <c r="U30472" s="5"/>
      <c r="AA30472" s="94"/>
      <c r="AB30472" s="5"/>
    </row>
    <row r="30522" spans="21:28">
      <c r="U30522" s="5"/>
      <c r="AA30522" s="94"/>
      <c r="AB30522" s="5"/>
    </row>
    <row r="30592" spans="21:28">
      <c r="U30592" s="5"/>
      <c r="AA30592" s="94"/>
      <c r="AB30592" s="5"/>
    </row>
    <row r="30593" spans="21:28">
      <c r="U30593" s="5"/>
      <c r="AA30593" s="94"/>
      <c r="AB30593" s="5"/>
    </row>
    <row r="30610" spans="21:28">
      <c r="U30610" s="5"/>
      <c r="AA30610" s="94"/>
      <c r="AB30610" s="5"/>
    </row>
    <row r="30612" spans="21:28">
      <c r="U30612" s="5"/>
      <c r="AA30612" s="458"/>
      <c r="AB30612" s="5"/>
    </row>
    <row r="30613" spans="21:28">
      <c r="U30613" s="5"/>
      <c r="AA30613" s="458"/>
      <c r="AB30613" s="5"/>
    </row>
    <row r="30614" spans="21:28">
      <c r="U30614" s="5"/>
      <c r="AA30614" s="93"/>
      <c r="AB30614" s="5"/>
    </row>
    <row r="30615" spans="21:28">
      <c r="U30615" s="5"/>
      <c r="AA30615" s="94"/>
      <c r="AB30615" s="5"/>
    </row>
    <row r="30618" spans="21:28">
      <c r="U30618" s="5"/>
      <c r="AA30618" s="94"/>
      <c r="AB30618" s="5"/>
    </row>
    <row r="30668" spans="21:28">
      <c r="U30668" s="5"/>
      <c r="AA30668" s="94"/>
      <c r="AB30668" s="5"/>
    </row>
    <row r="30738" spans="21:28">
      <c r="U30738" s="5"/>
      <c r="AA30738" s="94"/>
      <c r="AB30738" s="5"/>
    </row>
    <row r="30739" spans="21:28">
      <c r="U30739" s="5"/>
      <c r="AA30739" s="94"/>
      <c r="AB30739" s="5"/>
    </row>
    <row r="30756" spans="21:28">
      <c r="U30756" s="5"/>
      <c r="AA30756" s="94"/>
      <c r="AB30756" s="5"/>
    </row>
    <row r="30758" spans="21:28">
      <c r="U30758" s="5"/>
      <c r="AA30758" s="458"/>
      <c r="AB30758" s="5"/>
    </row>
    <row r="30759" spans="21:28">
      <c r="U30759" s="5"/>
      <c r="AA30759" s="458"/>
      <c r="AB30759" s="5"/>
    </row>
    <row r="30760" spans="21:28">
      <c r="U30760" s="5"/>
      <c r="AA30760" s="93"/>
      <c r="AB30760" s="5"/>
    </row>
    <row r="30761" spans="21:28">
      <c r="U30761" s="5"/>
      <c r="AA30761" s="94"/>
      <c r="AB30761" s="5"/>
    </row>
    <row r="30764" spans="21:28">
      <c r="U30764" s="5"/>
      <c r="AA30764" s="94"/>
      <c r="AB30764" s="5"/>
    </row>
    <row r="30814" spans="21:28">
      <c r="U30814" s="5"/>
      <c r="AA30814" s="94"/>
      <c r="AB30814" s="5"/>
    </row>
    <row r="30884" spans="21:28">
      <c r="U30884" s="5"/>
      <c r="AA30884" s="94"/>
      <c r="AB30884" s="5"/>
    </row>
    <row r="30885" spans="21:28">
      <c r="U30885" s="5"/>
      <c r="AA30885" s="94"/>
      <c r="AB30885" s="5"/>
    </row>
    <row r="30902" spans="21:28">
      <c r="U30902" s="5"/>
      <c r="AA30902" s="94"/>
      <c r="AB30902" s="5"/>
    </row>
    <row r="30904" spans="21:28">
      <c r="U30904" s="5"/>
      <c r="AA30904" s="458"/>
      <c r="AB30904" s="5"/>
    </row>
    <row r="30905" spans="21:28">
      <c r="U30905" s="5"/>
      <c r="AA30905" s="458"/>
      <c r="AB30905" s="5"/>
    </row>
    <row r="30906" spans="21:28">
      <c r="U30906" s="5"/>
      <c r="AA30906" s="93"/>
      <c r="AB30906" s="5"/>
    </row>
    <row r="30907" spans="21:28">
      <c r="U30907" s="5"/>
      <c r="AA30907" s="94"/>
      <c r="AB30907" s="5"/>
    </row>
    <row r="30910" spans="21:28">
      <c r="U30910" s="5"/>
      <c r="AA30910" s="94"/>
      <c r="AB30910" s="5"/>
    </row>
    <row r="30960" spans="21:28">
      <c r="U30960" s="5"/>
      <c r="AA30960" s="94"/>
      <c r="AB30960" s="5"/>
    </row>
    <row r="31030" spans="21:28">
      <c r="U31030" s="5"/>
      <c r="AA31030" s="94"/>
      <c r="AB31030" s="5"/>
    </row>
    <row r="31031" spans="21:28">
      <c r="U31031" s="5"/>
      <c r="AA31031" s="94"/>
      <c r="AB31031" s="5"/>
    </row>
    <row r="31048" spans="21:28">
      <c r="U31048" s="5"/>
      <c r="AA31048" s="94"/>
      <c r="AB31048" s="5"/>
    </row>
    <row r="31050" spans="21:28">
      <c r="U31050" s="5"/>
      <c r="AA31050" s="458"/>
      <c r="AB31050" s="5"/>
    </row>
    <row r="31051" spans="21:28">
      <c r="U31051" s="5"/>
      <c r="AA31051" s="458"/>
      <c r="AB31051" s="5"/>
    </row>
    <row r="31052" spans="21:28">
      <c r="U31052" s="5"/>
      <c r="AA31052" s="93"/>
      <c r="AB31052" s="5"/>
    </row>
    <row r="31053" spans="21:28">
      <c r="U31053" s="5"/>
      <c r="AA31053" s="94"/>
      <c r="AB31053" s="5"/>
    </row>
    <row r="31056" spans="21:28">
      <c r="U31056" s="5"/>
      <c r="AA31056" s="94"/>
      <c r="AB31056" s="5"/>
    </row>
    <row r="31106" spans="21:28">
      <c r="U31106" s="5"/>
      <c r="AA31106" s="94"/>
      <c r="AB31106" s="5"/>
    </row>
    <row r="31176" spans="21:28">
      <c r="U31176" s="5"/>
      <c r="AA31176" s="94"/>
      <c r="AB31176" s="5"/>
    </row>
    <row r="31177" spans="21:28">
      <c r="U31177" s="5"/>
      <c r="AA31177" s="94"/>
      <c r="AB31177" s="5"/>
    </row>
    <row r="31194" spans="21:28">
      <c r="U31194" s="5"/>
      <c r="AA31194" s="94"/>
      <c r="AB31194" s="5"/>
    </row>
    <row r="31196" spans="21:28">
      <c r="U31196" s="5"/>
      <c r="AA31196" s="458"/>
      <c r="AB31196" s="5"/>
    </row>
    <row r="31197" spans="21:28">
      <c r="U31197" s="5"/>
      <c r="AA31197" s="458"/>
      <c r="AB31197" s="5"/>
    </row>
    <row r="31198" spans="21:28">
      <c r="U31198" s="5"/>
      <c r="AA31198" s="93"/>
      <c r="AB31198" s="5"/>
    </row>
    <row r="31199" spans="21:28">
      <c r="U31199" s="5"/>
      <c r="AA31199" s="94"/>
      <c r="AB31199" s="5"/>
    </row>
    <row r="31202" spans="21:28">
      <c r="U31202" s="5"/>
      <c r="AA31202" s="94"/>
      <c r="AB31202" s="5"/>
    </row>
    <row r="31252" spans="21:28">
      <c r="U31252" s="5"/>
      <c r="AA31252" s="94"/>
      <c r="AB31252" s="5"/>
    </row>
    <row r="31322" spans="21:28">
      <c r="U31322" s="5"/>
      <c r="AA31322" s="94"/>
      <c r="AB31322" s="5"/>
    </row>
    <row r="31323" spans="21:28">
      <c r="U31323" s="5"/>
      <c r="AA31323" s="94"/>
      <c r="AB31323" s="5"/>
    </row>
    <row r="31340" spans="21:28">
      <c r="U31340" s="5"/>
      <c r="AA31340" s="94"/>
      <c r="AB31340" s="5"/>
    </row>
    <row r="31342" spans="21:28">
      <c r="U31342" s="5"/>
      <c r="AA31342" s="458"/>
      <c r="AB31342" s="5"/>
    </row>
    <row r="31343" spans="21:28">
      <c r="U31343" s="5"/>
      <c r="AA31343" s="458"/>
      <c r="AB31343" s="5"/>
    </row>
    <row r="31344" spans="21:28">
      <c r="U31344" s="5"/>
      <c r="AA31344" s="93"/>
      <c r="AB31344" s="5"/>
    </row>
    <row r="31345" spans="21:28">
      <c r="U31345" s="5"/>
      <c r="AA31345" s="94"/>
      <c r="AB31345" s="5"/>
    </row>
    <row r="31348" spans="21:28">
      <c r="U31348" s="5"/>
      <c r="AA31348" s="94"/>
      <c r="AB31348" s="5"/>
    </row>
    <row r="31398" spans="21:28">
      <c r="U31398" s="5"/>
      <c r="AA31398" s="94"/>
      <c r="AB31398" s="5"/>
    </row>
    <row r="31468" spans="21:28">
      <c r="U31468" s="5"/>
      <c r="AA31468" s="94"/>
      <c r="AB31468" s="5"/>
    </row>
    <row r="31469" spans="21:28">
      <c r="U31469" s="5"/>
      <c r="AA31469" s="94"/>
      <c r="AB31469" s="5"/>
    </row>
    <row r="31486" spans="21:28">
      <c r="U31486" s="5"/>
      <c r="AA31486" s="94"/>
      <c r="AB31486" s="5"/>
    </row>
    <row r="31488" spans="21:28">
      <c r="U31488" s="5"/>
      <c r="AA31488" s="458"/>
      <c r="AB31488" s="5"/>
    </row>
    <row r="31489" spans="21:28">
      <c r="U31489" s="5"/>
      <c r="AA31489" s="458"/>
      <c r="AB31489" s="5"/>
    </row>
    <row r="31490" spans="21:28">
      <c r="U31490" s="5"/>
      <c r="AA31490" s="93"/>
      <c r="AB31490" s="5"/>
    </row>
    <row r="31491" spans="21:28">
      <c r="U31491" s="5"/>
      <c r="AA31491" s="94"/>
      <c r="AB31491" s="5"/>
    </row>
    <row r="31494" spans="21:28">
      <c r="U31494" s="5"/>
      <c r="AA31494" s="94"/>
      <c r="AB31494" s="5"/>
    </row>
    <row r="31544" spans="21:28">
      <c r="U31544" s="5"/>
      <c r="AA31544" s="94"/>
      <c r="AB31544" s="5"/>
    </row>
    <row r="31614" spans="21:28">
      <c r="U31614" s="5"/>
      <c r="AA31614" s="94"/>
      <c r="AB31614" s="5"/>
    </row>
    <row r="31615" spans="21:28">
      <c r="U31615" s="5"/>
      <c r="AA31615" s="94"/>
      <c r="AB31615" s="5"/>
    </row>
    <row r="31632" spans="21:28">
      <c r="U31632" s="5"/>
      <c r="AA31632" s="94"/>
      <c r="AB31632" s="5"/>
    </row>
    <row r="31634" spans="21:28">
      <c r="U31634" s="5"/>
      <c r="AA31634" s="458"/>
      <c r="AB31634" s="5"/>
    </row>
    <row r="31635" spans="21:28">
      <c r="U31635" s="5"/>
      <c r="AA31635" s="458"/>
      <c r="AB31635" s="5"/>
    </row>
    <row r="31636" spans="21:28">
      <c r="U31636" s="5"/>
      <c r="AA31636" s="93"/>
      <c r="AB31636" s="5"/>
    </row>
    <row r="31637" spans="21:28">
      <c r="U31637" s="5"/>
      <c r="AA31637" s="94"/>
      <c r="AB31637" s="5"/>
    </row>
    <row r="31640" spans="21:28">
      <c r="U31640" s="5"/>
      <c r="AA31640" s="94"/>
      <c r="AB31640" s="5"/>
    </row>
    <row r="31690" spans="21:28">
      <c r="U31690" s="5"/>
      <c r="AA31690" s="94"/>
      <c r="AB31690" s="5"/>
    </row>
    <row r="31760" spans="21:28">
      <c r="U31760" s="5"/>
      <c r="AA31760" s="94"/>
      <c r="AB31760" s="5"/>
    </row>
    <row r="31761" spans="21:28">
      <c r="U31761" s="5"/>
      <c r="AA31761" s="94"/>
      <c r="AB31761" s="5"/>
    </row>
    <row r="31778" spans="21:28">
      <c r="U31778" s="5"/>
      <c r="AA31778" s="94"/>
      <c r="AB31778" s="5"/>
    </row>
    <row r="31780" spans="21:28">
      <c r="U31780" s="5"/>
      <c r="AA31780" s="458"/>
      <c r="AB31780" s="5"/>
    </row>
    <row r="31781" spans="21:28">
      <c r="U31781" s="5"/>
      <c r="AA31781" s="458"/>
      <c r="AB31781" s="5"/>
    </row>
    <row r="31782" spans="21:28">
      <c r="U31782" s="5"/>
      <c r="AA31782" s="93"/>
      <c r="AB31782" s="5"/>
    </row>
    <row r="31783" spans="21:28">
      <c r="U31783" s="5"/>
      <c r="AA31783" s="94"/>
      <c r="AB31783" s="5"/>
    </row>
    <row r="31786" spans="21:28">
      <c r="U31786" s="5"/>
      <c r="AA31786" s="94"/>
      <c r="AB31786" s="5"/>
    </row>
    <row r="31836" spans="21:28">
      <c r="U31836" s="5"/>
      <c r="AA31836" s="94"/>
      <c r="AB31836" s="5"/>
    </row>
    <row r="31906" spans="21:28">
      <c r="U31906" s="5"/>
      <c r="AA31906" s="94"/>
      <c r="AB31906" s="5"/>
    </row>
    <row r="31907" spans="21:28">
      <c r="U31907" s="5"/>
      <c r="AA31907" s="94"/>
      <c r="AB31907" s="5"/>
    </row>
    <row r="31924" spans="21:28">
      <c r="U31924" s="5"/>
      <c r="AA31924" s="94"/>
      <c r="AB31924" s="5"/>
    </row>
    <row r="31926" spans="21:28">
      <c r="U31926" s="5"/>
      <c r="AA31926" s="458"/>
      <c r="AB31926" s="5"/>
    </row>
    <row r="31927" spans="21:28">
      <c r="U31927" s="5"/>
      <c r="AA31927" s="458"/>
      <c r="AB31927" s="5"/>
    </row>
    <row r="31928" spans="21:28">
      <c r="U31928" s="5"/>
      <c r="AA31928" s="93"/>
      <c r="AB31928" s="5"/>
    </row>
    <row r="31929" spans="21:28">
      <c r="U31929" s="5"/>
      <c r="AA31929" s="94"/>
      <c r="AB31929" s="5"/>
    </row>
    <row r="31932" spans="21:28">
      <c r="U31932" s="5"/>
      <c r="AA31932" s="94"/>
      <c r="AB31932" s="5"/>
    </row>
    <row r="31982" spans="21:28">
      <c r="U31982" s="5"/>
      <c r="AA31982" s="94"/>
      <c r="AB31982" s="5"/>
    </row>
    <row r="32052" spans="21:28">
      <c r="U32052" s="5"/>
      <c r="AA32052" s="94"/>
      <c r="AB32052" s="5"/>
    </row>
    <row r="32053" spans="21:28">
      <c r="U32053" s="5"/>
      <c r="AA32053" s="94"/>
      <c r="AB32053" s="5"/>
    </row>
    <row r="32070" spans="21:28">
      <c r="U32070" s="5"/>
      <c r="AA32070" s="94"/>
      <c r="AB32070" s="5"/>
    </row>
    <row r="32072" spans="21:28">
      <c r="U32072" s="5"/>
      <c r="AA32072" s="458"/>
      <c r="AB32072" s="5"/>
    </row>
    <row r="32073" spans="21:28">
      <c r="U32073" s="5"/>
      <c r="AA32073" s="458"/>
      <c r="AB32073" s="5"/>
    </row>
    <row r="32074" spans="21:28">
      <c r="U32074" s="5"/>
      <c r="AA32074" s="93"/>
      <c r="AB32074" s="5"/>
    </row>
    <row r="32075" spans="21:28">
      <c r="U32075" s="5"/>
      <c r="AA32075" s="94"/>
      <c r="AB32075" s="5"/>
    </row>
    <row r="32078" spans="21:28">
      <c r="U32078" s="5"/>
      <c r="AA32078" s="94"/>
      <c r="AB32078" s="5"/>
    </row>
    <row r="32128" spans="21:28">
      <c r="U32128" s="5"/>
      <c r="AA32128" s="94"/>
      <c r="AB32128" s="5"/>
    </row>
    <row r="32198" spans="21:28">
      <c r="U32198" s="5"/>
      <c r="AA32198" s="94"/>
      <c r="AB32198" s="5"/>
    </row>
    <row r="32199" spans="21:28">
      <c r="U32199" s="5"/>
      <c r="AA32199" s="94"/>
      <c r="AB32199" s="5"/>
    </row>
    <row r="32216" spans="21:28">
      <c r="U32216" s="5"/>
      <c r="AA32216" s="94"/>
      <c r="AB32216" s="5"/>
    </row>
    <row r="32218" spans="21:28">
      <c r="U32218" s="5"/>
      <c r="AA32218" s="458"/>
      <c r="AB32218" s="5"/>
    </row>
    <row r="32219" spans="21:28">
      <c r="U32219" s="5"/>
      <c r="AA32219" s="458"/>
      <c r="AB32219" s="5"/>
    </row>
    <row r="32220" spans="21:28">
      <c r="U32220" s="5"/>
      <c r="AA32220" s="93"/>
      <c r="AB32220" s="5"/>
    </row>
    <row r="32221" spans="21:28">
      <c r="U32221" s="5"/>
      <c r="AA32221" s="94"/>
      <c r="AB32221" s="5"/>
    </row>
    <row r="32224" spans="21:28">
      <c r="U32224" s="5"/>
      <c r="AA32224" s="94"/>
      <c r="AB32224" s="5"/>
    </row>
    <row r="32274" spans="21:28">
      <c r="U32274" s="5"/>
      <c r="AA32274" s="94"/>
      <c r="AB32274" s="5"/>
    </row>
    <row r="32344" spans="21:28">
      <c r="U32344" s="5"/>
      <c r="AA32344" s="94"/>
      <c r="AB32344" s="5"/>
    </row>
    <row r="32345" spans="21:28">
      <c r="U32345" s="5"/>
      <c r="AA32345" s="94"/>
      <c r="AB32345" s="5"/>
    </row>
    <row r="32362" spans="21:28">
      <c r="U32362" s="5"/>
      <c r="AA32362" s="94"/>
      <c r="AB32362" s="5"/>
    </row>
    <row r="32364" spans="21:28">
      <c r="U32364" s="5"/>
      <c r="AA32364" s="458"/>
      <c r="AB32364" s="5"/>
    </row>
    <row r="32365" spans="21:28">
      <c r="U32365" s="5"/>
      <c r="AA32365" s="458"/>
      <c r="AB32365" s="5"/>
    </row>
    <row r="32366" spans="21:28">
      <c r="U32366" s="5"/>
      <c r="AA32366" s="93"/>
      <c r="AB32366" s="5"/>
    </row>
    <row r="32367" spans="21:28">
      <c r="U32367" s="5"/>
      <c r="AA32367" s="94"/>
      <c r="AB32367" s="5"/>
    </row>
    <row r="32370" spans="21:28">
      <c r="U32370" s="5"/>
      <c r="AA32370" s="94"/>
      <c r="AB32370" s="5"/>
    </row>
    <row r="32420" spans="21:28">
      <c r="U32420" s="5"/>
      <c r="AA32420" s="94"/>
      <c r="AB32420" s="5"/>
    </row>
    <row r="32490" spans="21:28">
      <c r="U32490" s="5"/>
      <c r="AA32490" s="94"/>
      <c r="AB32490" s="5"/>
    </row>
    <row r="32491" spans="21:28">
      <c r="U32491" s="5"/>
      <c r="AA32491" s="94"/>
      <c r="AB32491" s="5"/>
    </row>
    <row r="32508" spans="21:28">
      <c r="U32508" s="5"/>
      <c r="AA32508" s="94"/>
      <c r="AB32508" s="5"/>
    </row>
    <row r="32510" spans="21:28">
      <c r="U32510" s="5"/>
      <c r="AA32510" s="458"/>
      <c r="AB32510" s="5"/>
    </row>
    <row r="32511" spans="21:28">
      <c r="U32511" s="5"/>
      <c r="AA32511" s="458"/>
      <c r="AB32511" s="5"/>
    </row>
    <row r="32512" spans="21:28">
      <c r="U32512" s="5"/>
      <c r="AA32512" s="93"/>
      <c r="AB32512" s="5"/>
    </row>
    <row r="32513" spans="21:28">
      <c r="U32513" s="5"/>
      <c r="AA32513" s="94"/>
      <c r="AB32513" s="5"/>
    </row>
    <row r="32516" spans="21:28">
      <c r="U32516" s="5"/>
      <c r="AA32516" s="94"/>
      <c r="AB32516" s="5"/>
    </row>
    <row r="32566" spans="21:28">
      <c r="U32566" s="5"/>
      <c r="AA32566" s="94"/>
      <c r="AB32566" s="5"/>
    </row>
    <row r="32636" spans="21:28">
      <c r="U32636" s="5"/>
      <c r="AA32636" s="94"/>
      <c r="AB32636" s="5"/>
    </row>
    <row r="32637" spans="21:28">
      <c r="U32637" s="5"/>
      <c r="AA32637" s="94"/>
      <c r="AB32637" s="5"/>
    </row>
    <row r="32654" spans="21:28">
      <c r="U32654" s="5"/>
      <c r="AA32654" s="94"/>
      <c r="AB32654" s="5"/>
    </row>
    <row r="32656" spans="21:28">
      <c r="U32656" s="5"/>
      <c r="AA32656" s="458"/>
      <c r="AB32656" s="5"/>
    </row>
    <row r="32657" spans="21:28">
      <c r="U32657" s="5"/>
      <c r="AA32657" s="458"/>
      <c r="AB32657" s="5"/>
    </row>
    <row r="32658" spans="21:28">
      <c r="U32658" s="5"/>
      <c r="AA32658" s="93"/>
      <c r="AB32658" s="5"/>
    </row>
    <row r="32659" spans="21:28">
      <c r="U32659" s="5"/>
      <c r="AA32659" s="94"/>
      <c r="AB32659" s="5"/>
    </row>
    <row r="32662" spans="21:28">
      <c r="U32662" s="5"/>
      <c r="AA32662" s="94"/>
      <c r="AB32662" s="5"/>
    </row>
    <row r="32712" spans="21:28">
      <c r="U32712" s="5"/>
      <c r="AA32712" s="94"/>
      <c r="AB32712" s="5"/>
    </row>
    <row r="32782" spans="21:28">
      <c r="U32782" s="5"/>
      <c r="AA32782" s="94"/>
      <c r="AB32782" s="5"/>
    </row>
    <row r="32783" spans="21:28">
      <c r="U32783" s="5"/>
      <c r="AA32783" s="94"/>
      <c r="AB32783" s="5"/>
    </row>
    <row r="32800" spans="21:28">
      <c r="U32800" s="5"/>
      <c r="AA32800" s="94"/>
      <c r="AB32800" s="5"/>
    </row>
    <row r="32802" spans="21:28">
      <c r="U32802" s="5"/>
      <c r="AA32802" s="458"/>
      <c r="AB32802" s="5"/>
    </row>
    <row r="32803" spans="21:28">
      <c r="U32803" s="5"/>
      <c r="AA32803" s="458"/>
      <c r="AB32803" s="5"/>
    </row>
    <row r="32804" spans="21:28">
      <c r="U32804" s="5"/>
      <c r="AA32804" s="93"/>
      <c r="AB32804" s="5"/>
    </row>
    <row r="32805" spans="21:28">
      <c r="U32805" s="5"/>
      <c r="AA32805" s="94"/>
      <c r="AB32805" s="5"/>
    </row>
    <row r="32808" spans="21:28">
      <c r="U32808" s="5"/>
      <c r="AA32808" s="94"/>
      <c r="AB32808" s="5"/>
    </row>
    <row r="32858" spans="21:28">
      <c r="U32858" s="5"/>
      <c r="AA32858" s="94"/>
      <c r="AB32858" s="5"/>
    </row>
    <row r="32928" spans="21:28">
      <c r="U32928" s="5"/>
      <c r="AA32928" s="94"/>
      <c r="AB32928" s="5"/>
    </row>
    <row r="32929" spans="21:28">
      <c r="U32929" s="5"/>
      <c r="AA32929" s="94"/>
      <c r="AB32929" s="5"/>
    </row>
    <row r="32946" spans="21:28">
      <c r="U32946" s="5"/>
      <c r="AA32946" s="94"/>
      <c r="AB32946" s="5"/>
    </row>
    <row r="32948" spans="21:28">
      <c r="U32948" s="5"/>
      <c r="AA32948" s="458"/>
      <c r="AB32948" s="5"/>
    </row>
    <row r="32949" spans="21:28">
      <c r="U32949" s="5"/>
      <c r="AA32949" s="458"/>
      <c r="AB32949" s="5"/>
    </row>
    <row r="32950" spans="21:28">
      <c r="U32950" s="5"/>
      <c r="AA32950" s="93"/>
      <c r="AB32950" s="5"/>
    </row>
    <row r="32951" spans="21:28">
      <c r="U32951" s="5"/>
      <c r="AA32951" s="94"/>
      <c r="AB32951" s="5"/>
    </row>
    <row r="32954" spans="21:28">
      <c r="U32954" s="5"/>
      <c r="AA32954" s="94"/>
      <c r="AB32954" s="5"/>
    </row>
    <row r="33004" spans="21:28">
      <c r="U33004" s="5"/>
      <c r="AA33004" s="94"/>
      <c r="AB33004" s="5"/>
    </row>
    <row r="33074" spans="21:28">
      <c r="U33074" s="5"/>
      <c r="AA33074" s="94"/>
      <c r="AB33074" s="5"/>
    </row>
    <row r="33075" spans="21:28">
      <c r="U33075" s="5"/>
      <c r="AA33075" s="94"/>
      <c r="AB33075" s="5"/>
    </row>
    <row r="33092" spans="21:28">
      <c r="U33092" s="5"/>
      <c r="AA33092" s="94"/>
      <c r="AB33092" s="5"/>
    </row>
    <row r="33094" spans="21:28">
      <c r="U33094" s="5"/>
      <c r="AA33094" s="458"/>
      <c r="AB33094" s="5"/>
    </row>
    <row r="33095" spans="21:28">
      <c r="U33095" s="5"/>
      <c r="AA33095" s="458"/>
      <c r="AB33095" s="5"/>
    </row>
    <row r="33096" spans="21:28">
      <c r="U33096" s="5"/>
      <c r="AA33096" s="93"/>
      <c r="AB33096" s="5"/>
    </row>
    <row r="33097" spans="21:28">
      <c r="U33097" s="5"/>
      <c r="AA33097" s="94"/>
      <c r="AB33097" s="5"/>
    </row>
    <row r="33100" spans="21:28">
      <c r="U33100" s="5"/>
      <c r="AA33100" s="94"/>
      <c r="AB33100" s="5"/>
    </row>
    <row r="33150" spans="21:28">
      <c r="U33150" s="5"/>
      <c r="AA33150" s="94"/>
      <c r="AB33150" s="5"/>
    </row>
    <row r="33220" spans="21:28">
      <c r="U33220" s="5"/>
      <c r="AA33220" s="94"/>
      <c r="AB33220" s="5"/>
    </row>
    <row r="33221" spans="21:28">
      <c r="U33221" s="5"/>
      <c r="AA33221" s="94"/>
      <c r="AB33221" s="5"/>
    </row>
    <row r="33238" spans="21:28">
      <c r="U33238" s="5"/>
      <c r="AA33238" s="94"/>
      <c r="AB33238" s="5"/>
    </row>
    <row r="33240" spans="21:28">
      <c r="U33240" s="5"/>
      <c r="AA33240" s="458"/>
      <c r="AB33240" s="5"/>
    </row>
    <row r="33241" spans="21:28">
      <c r="U33241" s="5"/>
      <c r="AA33241" s="458"/>
      <c r="AB33241" s="5"/>
    </row>
    <row r="33242" spans="21:28">
      <c r="U33242" s="5"/>
      <c r="AA33242" s="93"/>
      <c r="AB33242" s="5"/>
    </row>
    <row r="33243" spans="21:28">
      <c r="U33243" s="5"/>
      <c r="AA33243" s="94"/>
      <c r="AB33243" s="5"/>
    </row>
    <row r="33246" spans="21:28">
      <c r="U33246" s="5"/>
      <c r="AA33246" s="94"/>
      <c r="AB33246" s="5"/>
    </row>
    <row r="33296" spans="21:28">
      <c r="U33296" s="5"/>
      <c r="AA33296" s="94"/>
      <c r="AB33296" s="5"/>
    </row>
    <row r="33366" spans="21:28">
      <c r="U33366" s="5"/>
      <c r="AA33366" s="94"/>
      <c r="AB33366" s="5"/>
    </row>
    <row r="33367" spans="21:28">
      <c r="U33367" s="5"/>
      <c r="AA33367" s="94"/>
      <c r="AB33367" s="5"/>
    </row>
    <row r="33384" spans="21:28">
      <c r="U33384" s="5"/>
      <c r="AA33384" s="94"/>
      <c r="AB33384" s="5"/>
    </row>
    <row r="33386" spans="21:28">
      <c r="U33386" s="5"/>
      <c r="AA33386" s="458"/>
      <c r="AB33386" s="5"/>
    </row>
    <row r="33387" spans="21:28">
      <c r="U33387" s="5"/>
      <c r="AA33387" s="458"/>
      <c r="AB33387" s="5"/>
    </row>
    <row r="33388" spans="21:28">
      <c r="U33388" s="5"/>
      <c r="AA33388" s="93"/>
      <c r="AB33388" s="5"/>
    </row>
    <row r="33389" spans="21:28">
      <c r="U33389" s="5"/>
      <c r="AA33389" s="94"/>
      <c r="AB33389" s="5"/>
    </row>
    <row r="33392" spans="21:28">
      <c r="U33392" s="5"/>
      <c r="AA33392" s="94"/>
      <c r="AB33392" s="5"/>
    </row>
    <row r="33442" spans="21:28">
      <c r="U33442" s="5"/>
      <c r="AA33442" s="94"/>
      <c r="AB33442" s="5"/>
    </row>
    <row r="33512" spans="21:28">
      <c r="U33512" s="5"/>
      <c r="AA33512" s="94"/>
      <c r="AB33512" s="5"/>
    </row>
    <row r="33513" spans="21:28">
      <c r="U33513" s="5"/>
      <c r="AA33513" s="94"/>
      <c r="AB33513" s="5"/>
    </row>
    <row r="33530" spans="21:28">
      <c r="U33530" s="5"/>
      <c r="AA33530" s="94"/>
      <c r="AB33530" s="5"/>
    </row>
    <row r="33532" spans="21:28">
      <c r="U33532" s="5"/>
      <c r="AA33532" s="458"/>
      <c r="AB33532" s="5"/>
    </row>
    <row r="33533" spans="21:28">
      <c r="U33533" s="5"/>
      <c r="AA33533" s="458"/>
      <c r="AB33533" s="5"/>
    </row>
    <row r="33534" spans="21:28">
      <c r="U33534" s="5"/>
      <c r="AA33534" s="93"/>
      <c r="AB33534" s="5"/>
    </row>
    <row r="33535" spans="21:28">
      <c r="U33535" s="5"/>
      <c r="AA33535" s="94"/>
      <c r="AB33535" s="5"/>
    </row>
    <row r="33538" spans="21:28">
      <c r="U33538" s="5"/>
      <c r="AA33538" s="94"/>
      <c r="AB33538" s="5"/>
    </row>
    <row r="33588" spans="21:28">
      <c r="U33588" s="5"/>
      <c r="AA33588" s="94"/>
      <c r="AB33588" s="5"/>
    </row>
    <row r="33658" spans="21:28">
      <c r="U33658" s="5"/>
      <c r="AA33658" s="94"/>
      <c r="AB33658" s="5"/>
    </row>
    <row r="33659" spans="21:28">
      <c r="U33659" s="5"/>
      <c r="AA33659" s="94"/>
      <c r="AB33659" s="5"/>
    </row>
    <row r="33676" spans="21:28">
      <c r="U33676" s="5"/>
      <c r="AA33676" s="94"/>
      <c r="AB33676" s="5"/>
    </row>
    <row r="33678" spans="21:28">
      <c r="U33678" s="5"/>
      <c r="AA33678" s="458"/>
      <c r="AB33678" s="5"/>
    </row>
    <row r="33679" spans="21:28">
      <c r="U33679" s="5"/>
      <c r="AA33679" s="458"/>
      <c r="AB33679" s="5"/>
    </row>
    <row r="33680" spans="21:28">
      <c r="U33680" s="5"/>
      <c r="AA33680" s="93"/>
      <c r="AB33680" s="5"/>
    </row>
    <row r="33681" spans="21:28">
      <c r="U33681" s="5"/>
      <c r="AA33681" s="94"/>
      <c r="AB33681" s="5"/>
    </row>
    <row r="33684" spans="21:28">
      <c r="U33684" s="5"/>
      <c r="AA33684" s="94"/>
      <c r="AB33684" s="5"/>
    </row>
    <row r="33734" spans="21:28">
      <c r="U33734" s="5"/>
      <c r="AA33734" s="94"/>
      <c r="AB33734" s="5"/>
    </row>
    <row r="33804" spans="21:28">
      <c r="U33804" s="5"/>
      <c r="AA33804" s="94"/>
      <c r="AB33804" s="5"/>
    </row>
    <row r="33805" spans="21:28">
      <c r="U33805" s="5"/>
      <c r="AA33805" s="94"/>
      <c r="AB33805" s="5"/>
    </row>
    <row r="33822" spans="21:28">
      <c r="U33822" s="5"/>
      <c r="AA33822" s="94"/>
      <c r="AB33822" s="5"/>
    </row>
    <row r="33824" spans="21:28">
      <c r="U33824" s="5"/>
      <c r="AA33824" s="458"/>
      <c r="AB33824" s="5"/>
    </row>
    <row r="33825" spans="21:28">
      <c r="U33825" s="5"/>
      <c r="AA33825" s="458"/>
      <c r="AB33825" s="5"/>
    </row>
    <row r="33826" spans="21:28">
      <c r="U33826" s="5"/>
      <c r="AA33826" s="93"/>
      <c r="AB33826" s="5"/>
    </row>
    <row r="33827" spans="21:28">
      <c r="U33827" s="5"/>
      <c r="AA33827" s="94"/>
      <c r="AB33827" s="5"/>
    </row>
    <row r="33830" spans="21:28">
      <c r="U33830" s="5"/>
      <c r="AA33830" s="94"/>
      <c r="AB33830" s="5"/>
    </row>
    <row r="33880" spans="21:28">
      <c r="U33880" s="5"/>
      <c r="AA33880" s="94"/>
      <c r="AB33880" s="5"/>
    </row>
    <row r="33950" spans="21:28">
      <c r="U33950" s="5"/>
      <c r="AA33950" s="94"/>
      <c r="AB33950" s="5"/>
    </row>
    <row r="33951" spans="21:28">
      <c r="U33951" s="5"/>
      <c r="AA33951" s="94"/>
      <c r="AB33951" s="5"/>
    </row>
    <row r="33968" spans="21:28">
      <c r="U33968" s="5"/>
      <c r="AA33968" s="94"/>
      <c r="AB33968" s="5"/>
    </row>
    <row r="33970" spans="21:28">
      <c r="U33970" s="5"/>
      <c r="AA33970" s="458"/>
      <c r="AB33970" s="5"/>
    </row>
    <row r="33971" spans="21:28">
      <c r="U33971" s="5"/>
      <c r="AA33971" s="458"/>
      <c r="AB33971" s="5"/>
    </row>
    <row r="33972" spans="21:28">
      <c r="U33972" s="5"/>
      <c r="AA33972" s="93"/>
      <c r="AB33972" s="5"/>
    </row>
    <row r="33973" spans="21:28">
      <c r="U33973" s="5"/>
      <c r="AA33973" s="94"/>
      <c r="AB33973" s="5"/>
    </row>
    <row r="33976" spans="21:28">
      <c r="U33976" s="5"/>
      <c r="AA33976" s="94"/>
      <c r="AB33976" s="5"/>
    </row>
    <row r="34026" spans="21:28">
      <c r="U34026" s="5"/>
      <c r="AA34026" s="94"/>
      <c r="AB34026" s="5"/>
    </row>
    <row r="34096" spans="21:28">
      <c r="U34096" s="5"/>
      <c r="AA34096" s="94"/>
      <c r="AB34096" s="5"/>
    </row>
    <row r="34097" spans="21:28">
      <c r="U34097" s="5"/>
      <c r="AA34097" s="94"/>
      <c r="AB34097" s="5"/>
    </row>
    <row r="34114" spans="21:28">
      <c r="U34114" s="5"/>
      <c r="AA34114" s="94"/>
      <c r="AB34114" s="5"/>
    </row>
    <row r="34116" spans="21:28">
      <c r="U34116" s="5"/>
      <c r="AA34116" s="458"/>
      <c r="AB34116" s="5"/>
    </row>
    <row r="34117" spans="21:28">
      <c r="U34117" s="5"/>
      <c r="AA34117" s="458"/>
      <c r="AB34117" s="5"/>
    </row>
    <row r="34118" spans="21:28">
      <c r="U34118" s="5"/>
      <c r="AA34118" s="93"/>
      <c r="AB34118" s="5"/>
    </row>
    <row r="34119" spans="21:28">
      <c r="U34119" s="5"/>
      <c r="AA34119" s="94"/>
      <c r="AB34119" s="5"/>
    </row>
    <row r="34122" spans="21:28">
      <c r="U34122" s="5"/>
      <c r="AA34122" s="94"/>
      <c r="AB34122" s="5"/>
    </row>
    <row r="34172" spans="21:28">
      <c r="U34172" s="5"/>
      <c r="AA34172" s="94"/>
      <c r="AB34172" s="5"/>
    </row>
    <row r="34242" spans="21:28">
      <c r="U34242" s="5"/>
      <c r="AA34242" s="94"/>
      <c r="AB34242" s="5"/>
    </row>
    <row r="34243" spans="21:28">
      <c r="U34243" s="5"/>
      <c r="AA34243" s="94"/>
      <c r="AB34243" s="5"/>
    </row>
    <row r="34260" spans="21:28">
      <c r="U34260" s="5"/>
      <c r="AA34260" s="94"/>
      <c r="AB34260" s="5"/>
    </row>
    <row r="34262" spans="21:28">
      <c r="U34262" s="5"/>
      <c r="AA34262" s="458"/>
      <c r="AB34262" s="5"/>
    </row>
    <row r="34263" spans="21:28">
      <c r="U34263" s="5"/>
      <c r="AA34263" s="458"/>
      <c r="AB34263" s="5"/>
    </row>
    <row r="34264" spans="21:28">
      <c r="U34264" s="5"/>
      <c r="AA34264" s="93"/>
      <c r="AB34264" s="5"/>
    </row>
    <row r="34265" spans="21:28">
      <c r="U34265" s="5"/>
      <c r="AA34265" s="94"/>
      <c r="AB34265" s="5"/>
    </row>
    <row r="34268" spans="21:28">
      <c r="U34268" s="5"/>
      <c r="AA34268" s="94"/>
      <c r="AB34268" s="5"/>
    </row>
    <row r="34318" spans="21:28">
      <c r="U34318" s="5"/>
      <c r="AA34318" s="94"/>
      <c r="AB34318" s="5"/>
    </row>
    <row r="34388" spans="21:28">
      <c r="U34388" s="5"/>
      <c r="AA34388" s="94"/>
      <c r="AB34388" s="5"/>
    </row>
    <row r="34389" spans="21:28">
      <c r="U34389" s="5"/>
      <c r="AA34389" s="94"/>
      <c r="AB34389" s="5"/>
    </row>
    <row r="34406" spans="21:28">
      <c r="U34406" s="5"/>
      <c r="AA34406" s="94"/>
      <c r="AB34406" s="5"/>
    </row>
    <row r="34408" spans="21:28">
      <c r="U34408" s="5"/>
      <c r="AA34408" s="458"/>
      <c r="AB34408" s="5"/>
    </row>
    <row r="34409" spans="21:28">
      <c r="U34409" s="5"/>
      <c r="AA34409" s="458"/>
      <c r="AB34409" s="5"/>
    </row>
    <row r="34410" spans="21:28">
      <c r="U34410" s="5"/>
      <c r="AA34410" s="93"/>
      <c r="AB34410" s="5"/>
    </row>
    <row r="34411" spans="21:28">
      <c r="U34411" s="5"/>
      <c r="AA34411" s="94"/>
      <c r="AB34411" s="5"/>
    </row>
    <row r="34414" spans="21:28">
      <c r="U34414" s="5"/>
      <c r="AA34414" s="94"/>
      <c r="AB34414" s="5"/>
    </row>
    <row r="34464" spans="21:28">
      <c r="U34464" s="5"/>
      <c r="AA34464" s="94"/>
      <c r="AB34464" s="5"/>
    </row>
    <row r="34534" spans="21:28">
      <c r="U34534" s="5"/>
      <c r="AA34534" s="94"/>
      <c r="AB34534" s="5"/>
    </row>
    <row r="34535" spans="21:28">
      <c r="U34535" s="5"/>
      <c r="AA34535" s="94"/>
      <c r="AB34535" s="5"/>
    </row>
    <row r="34552" spans="21:28">
      <c r="U34552" s="5"/>
      <c r="AA34552" s="94"/>
      <c r="AB34552" s="5"/>
    </row>
    <row r="34554" spans="21:28">
      <c r="U34554" s="5"/>
      <c r="AA34554" s="458"/>
      <c r="AB34554" s="5"/>
    </row>
    <row r="34555" spans="21:28">
      <c r="U34555" s="5"/>
      <c r="AA34555" s="458"/>
      <c r="AB34555" s="5"/>
    </row>
    <row r="34556" spans="21:28">
      <c r="U34556" s="5"/>
      <c r="AA34556" s="93"/>
      <c r="AB34556" s="5"/>
    </row>
    <row r="34557" spans="21:28">
      <c r="U34557" s="5"/>
      <c r="AA34557" s="94"/>
      <c r="AB34557" s="5"/>
    </row>
    <row r="34560" spans="21:28">
      <c r="U34560" s="5"/>
      <c r="AA34560" s="94"/>
      <c r="AB34560" s="5"/>
    </row>
    <row r="34610" spans="21:28">
      <c r="U34610" s="5"/>
      <c r="AA34610" s="94"/>
      <c r="AB34610" s="5"/>
    </row>
    <row r="34680" spans="21:28">
      <c r="U34680" s="5"/>
      <c r="AA34680" s="94"/>
      <c r="AB34680" s="5"/>
    </row>
    <row r="34681" spans="21:28">
      <c r="U34681" s="5"/>
      <c r="AA34681" s="94"/>
      <c r="AB34681" s="5"/>
    </row>
    <row r="34698" spans="21:28">
      <c r="U34698" s="5"/>
      <c r="AA34698" s="94"/>
      <c r="AB34698" s="5"/>
    </row>
    <row r="34700" spans="21:28">
      <c r="U34700" s="5"/>
      <c r="AA34700" s="458"/>
      <c r="AB34700" s="5"/>
    </row>
    <row r="34701" spans="21:28">
      <c r="U34701" s="5"/>
      <c r="AA34701" s="458"/>
      <c r="AB34701" s="5"/>
    </row>
    <row r="34702" spans="21:28">
      <c r="U34702" s="5"/>
      <c r="AA34702" s="93"/>
      <c r="AB34702" s="5"/>
    </row>
    <row r="34703" spans="21:28">
      <c r="U34703" s="5"/>
      <c r="AA34703" s="94"/>
      <c r="AB34703" s="5"/>
    </row>
    <row r="34706" spans="21:28">
      <c r="U34706" s="5"/>
      <c r="AA34706" s="94"/>
      <c r="AB34706" s="5"/>
    </row>
    <row r="34756" spans="21:28">
      <c r="U34756" s="5"/>
      <c r="AA34756" s="94"/>
      <c r="AB34756" s="5"/>
    </row>
    <row r="34826" spans="21:28">
      <c r="U34826" s="5"/>
      <c r="AA34826" s="94"/>
      <c r="AB34826" s="5"/>
    </row>
    <row r="34827" spans="21:28">
      <c r="U34827" s="5"/>
      <c r="AA34827" s="94"/>
      <c r="AB34827" s="5"/>
    </row>
    <row r="34844" spans="21:28">
      <c r="U34844" s="5"/>
      <c r="AA34844" s="94"/>
      <c r="AB34844" s="5"/>
    </row>
    <row r="34846" spans="21:28">
      <c r="U34846" s="5"/>
      <c r="AA34846" s="458"/>
      <c r="AB34846" s="5"/>
    </row>
    <row r="34847" spans="21:28">
      <c r="U34847" s="5"/>
      <c r="AA34847" s="458"/>
      <c r="AB34847" s="5"/>
    </row>
    <row r="34848" spans="21:28">
      <c r="U34848" s="5"/>
      <c r="AA34848" s="93"/>
      <c r="AB34848" s="5"/>
    </row>
    <row r="34849" spans="21:28">
      <c r="U34849" s="5"/>
      <c r="AA34849" s="94"/>
      <c r="AB34849" s="5"/>
    </row>
    <row r="34852" spans="21:28">
      <c r="U34852" s="5"/>
      <c r="AA34852" s="94"/>
      <c r="AB34852" s="5"/>
    </row>
    <row r="34902" spans="21:28">
      <c r="U34902" s="5"/>
      <c r="AA34902" s="94"/>
      <c r="AB34902" s="5"/>
    </row>
    <row r="34972" spans="21:28">
      <c r="U34972" s="5"/>
      <c r="AA34972" s="94"/>
      <c r="AB34972" s="5"/>
    </row>
    <row r="34973" spans="21:28">
      <c r="U34973" s="5"/>
      <c r="AA34973" s="94"/>
      <c r="AB34973" s="5"/>
    </row>
    <row r="34990" spans="21:28">
      <c r="U34990" s="5"/>
      <c r="AA34990" s="94"/>
      <c r="AB34990" s="5"/>
    </row>
    <row r="34992" spans="21:28">
      <c r="U34992" s="5"/>
      <c r="AA34992" s="458"/>
      <c r="AB34992" s="5"/>
    </row>
    <row r="34993" spans="21:28">
      <c r="U34993" s="5"/>
      <c r="AA34993" s="458"/>
      <c r="AB34993" s="5"/>
    </row>
    <row r="34994" spans="21:28">
      <c r="U34994" s="5"/>
      <c r="AA34994" s="93"/>
      <c r="AB34994" s="5"/>
    </row>
    <row r="34995" spans="21:28">
      <c r="U34995" s="5"/>
      <c r="AA34995" s="94"/>
      <c r="AB34995" s="5"/>
    </row>
    <row r="34998" spans="21:28">
      <c r="U34998" s="5"/>
      <c r="AA34998" s="94"/>
      <c r="AB34998" s="5"/>
    </row>
    <row r="35048" spans="21:28">
      <c r="U35048" s="5"/>
      <c r="AA35048" s="94"/>
      <c r="AB35048" s="5"/>
    </row>
    <row r="35118" spans="21:28">
      <c r="U35118" s="5"/>
      <c r="AA35118" s="94"/>
      <c r="AB35118" s="5"/>
    </row>
    <row r="35119" spans="21:28">
      <c r="U35119" s="5"/>
      <c r="AA35119" s="94"/>
      <c r="AB35119" s="5"/>
    </row>
    <row r="35136" spans="21:28">
      <c r="U35136" s="5"/>
      <c r="AA35136" s="94"/>
      <c r="AB35136" s="5"/>
    </row>
    <row r="35138" spans="21:28">
      <c r="U35138" s="5"/>
      <c r="AA35138" s="458"/>
      <c r="AB35138" s="5"/>
    </row>
    <row r="35139" spans="21:28">
      <c r="U35139" s="5"/>
      <c r="AA35139" s="458"/>
      <c r="AB35139" s="5"/>
    </row>
    <row r="35140" spans="21:28">
      <c r="U35140" s="5"/>
      <c r="AA35140" s="93"/>
      <c r="AB35140" s="5"/>
    </row>
    <row r="35141" spans="21:28">
      <c r="U35141" s="5"/>
      <c r="AA35141" s="94"/>
      <c r="AB35141" s="5"/>
    </row>
    <row r="35144" spans="21:28">
      <c r="U35144" s="5"/>
      <c r="AA35144" s="94"/>
      <c r="AB35144" s="5"/>
    </row>
    <row r="35194" spans="21:28">
      <c r="U35194" s="5"/>
      <c r="AA35194" s="94"/>
      <c r="AB35194" s="5"/>
    </row>
    <row r="35264" spans="21:28">
      <c r="U35264" s="5"/>
      <c r="AA35264" s="94"/>
      <c r="AB35264" s="5"/>
    </row>
    <row r="35265" spans="21:28">
      <c r="U35265" s="5"/>
      <c r="AA35265" s="94"/>
      <c r="AB35265" s="5"/>
    </row>
    <row r="35282" spans="21:28">
      <c r="U35282" s="5"/>
      <c r="AA35282" s="94"/>
      <c r="AB35282" s="5"/>
    </row>
    <row r="35284" spans="21:28">
      <c r="U35284" s="5"/>
      <c r="AA35284" s="458"/>
      <c r="AB35284" s="5"/>
    </row>
    <row r="35285" spans="21:28">
      <c r="U35285" s="5"/>
      <c r="AA35285" s="458"/>
      <c r="AB35285" s="5"/>
    </row>
    <row r="35286" spans="21:28">
      <c r="U35286" s="5"/>
      <c r="AA35286" s="93"/>
      <c r="AB35286" s="5"/>
    </row>
    <row r="35287" spans="21:28">
      <c r="U35287" s="5"/>
      <c r="AA35287" s="94"/>
      <c r="AB35287" s="5"/>
    </row>
    <row r="35290" spans="21:28">
      <c r="U35290" s="5"/>
      <c r="AA35290" s="94"/>
      <c r="AB35290" s="5"/>
    </row>
    <row r="35340" spans="21:28">
      <c r="U35340" s="5"/>
      <c r="AA35340" s="94"/>
      <c r="AB35340" s="5"/>
    </row>
    <row r="35410" spans="21:28">
      <c r="U35410" s="5"/>
      <c r="AA35410" s="94"/>
      <c r="AB35410" s="5"/>
    </row>
    <row r="35411" spans="21:28">
      <c r="U35411" s="5"/>
      <c r="AA35411" s="94"/>
      <c r="AB35411" s="5"/>
    </row>
    <row r="35428" spans="21:28">
      <c r="U35428" s="5"/>
      <c r="AA35428" s="94"/>
      <c r="AB35428" s="5"/>
    </row>
    <row r="35430" spans="21:28">
      <c r="U35430" s="5"/>
      <c r="AA35430" s="458"/>
      <c r="AB35430" s="5"/>
    </row>
    <row r="35431" spans="21:28">
      <c r="U35431" s="5"/>
      <c r="AA35431" s="458"/>
      <c r="AB35431" s="5"/>
    </row>
    <row r="35432" spans="21:28">
      <c r="U35432" s="5"/>
      <c r="AA35432" s="93"/>
      <c r="AB35432" s="5"/>
    </row>
    <row r="35433" spans="21:28">
      <c r="U35433" s="5"/>
      <c r="AA35433" s="94"/>
      <c r="AB35433" s="5"/>
    </row>
    <row r="35436" spans="21:28">
      <c r="U35436" s="5"/>
      <c r="AA35436" s="94"/>
      <c r="AB35436" s="5"/>
    </row>
    <row r="35486" spans="21:28">
      <c r="U35486" s="5"/>
      <c r="AA35486" s="94"/>
      <c r="AB35486" s="5"/>
    </row>
    <row r="35556" spans="21:28">
      <c r="U35556" s="5"/>
      <c r="AA35556" s="94"/>
      <c r="AB35556" s="5"/>
    </row>
    <row r="35557" spans="21:28">
      <c r="U35557" s="5"/>
      <c r="AA35557" s="94"/>
      <c r="AB35557" s="5"/>
    </row>
    <row r="35574" spans="21:28">
      <c r="U35574" s="5"/>
      <c r="AA35574" s="94"/>
      <c r="AB35574" s="5"/>
    </row>
    <row r="35576" spans="21:28">
      <c r="U35576" s="5"/>
      <c r="AA35576" s="458"/>
      <c r="AB35576" s="5"/>
    </row>
    <row r="35577" spans="21:28">
      <c r="U35577" s="5"/>
      <c r="AA35577" s="458"/>
      <c r="AB35577" s="5"/>
    </row>
    <row r="35578" spans="21:28">
      <c r="U35578" s="5"/>
      <c r="AA35578" s="93"/>
      <c r="AB35578" s="5"/>
    </row>
    <row r="35579" spans="21:28">
      <c r="U35579" s="5"/>
      <c r="AA35579" s="94"/>
      <c r="AB35579" s="5"/>
    </row>
    <row r="35582" spans="21:28">
      <c r="U35582" s="5"/>
      <c r="AA35582" s="94"/>
      <c r="AB35582" s="5"/>
    </row>
    <row r="35632" spans="21:28">
      <c r="U35632" s="5"/>
      <c r="AA35632" s="94"/>
      <c r="AB35632" s="5"/>
    </row>
    <row r="35702" spans="21:28">
      <c r="U35702" s="5"/>
      <c r="AA35702" s="94"/>
      <c r="AB35702" s="5"/>
    </row>
    <row r="35703" spans="21:28">
      <c r="U35703" s="5"/>
      <c r="AA35703" s="94"/>
      <c r="AB35703" s="5"/>
    </row>
    <row r="35720" spans="21:28">
      <c r="U35720" s="5"/>
      <c r="AA35720" s="94"/>
      <c r="AB35720" s="5"/>
    </row>
    <row r="35722" spans="21:28">
      <c r="U35722" s="5"/>
      <c r="AA35722" s="458"/>
      <c r="AB35722" s="5"/>
    </row>
    <row r="35723" spans="21:28">
      <c r="U35723" s="5"/>
      <c r="AA35723" s="458"/>
      <c r="AB35723" s="5"/>
    </row>
    <row r="35724" spans="21:28">
      <c r="U35724" s="5"/>
      <c r="AA35724" s="93"/>
      <c r="AB35724" s="5"/>
    </row>
    <row r="35725" spans="21:28">
      <c r="U35725" s="5"/>
      <c r="AA35725" s="94"/>
      <c r="AB35725" s="5"/>
    </row>
    <row r="35728" spans="21:28">
      <c r="U35728" s="5"/>
      <c r="AA35728" s="94"/>
      <c r="AB35728" s="5"/>
    </row>
    <row r="35778" spans="21:28">
      <c r="U35778" s="5"/>
      <c r="AA35778" s="94"/>
      <c r="AB35778" s="5"/>
    </row>
    <row r="35848" spans="21:28">
      <c r="U35848" s="5"/>
      <c r="AA35848" s="94"/>
      <c r="AB35848" s="5"/>
    </row>
    <row r="35849" spans="21:28">
      <c r="U35849" s="5"/>
      <c r="AA35849" s="94"/>
      <c r="AB35849" s="5"/>
    </row>
    <row r="35866" spans="21:28">
      <c r="U35866" s="5"/>
      <c r="AA35866" s="94"/>
      <c r="AB35866" s="5"/>
    </row>
    <row r="35868" spans="21:28">
      <c r="U35868" s="5"/>
      <c r="AA35868" s="458"/>
      <c r="AB35868" s="5"/>
    </row>
    <row r="35869" spans="21:28">
      <c r="U35869" s="5"/>
      <c r="AA35869" s="458"/>
      <c r="AB35869" s="5"/>
    </row>
    <row r="35870" spans="21:28">
      <c r="U35870" s="5"/>
      <c r="AA35870" s="93"/>
      <c r="AB35870" s="5"/>
    </row>
    <row r="35871" spans="21:28">
      <c r="U35871" s="5"/>
      <c r="AA35871" s="94"/>
      <c r="AB35871" s="5"/>
    </row>
    <row r="35874" spans="21:28">
      <c r="U35874" s="5"/>
      <c r="AA35874" s="94"/>
      <c r="AB35874" s="5"/>
    </row>
    <row r="35924" spans="21:28">
      <c r="U35924" s="5"/>
      <c r="AA35924" s="94"/>
      <c r="AB35924" s="5"/>
    </row>
    <row r="35994" spans="21:28">
      <c r="U35994" s="5"/>
      <c r="AA35994" s="94"/>
      <c r="AB35994" s="5"/>
    </row>
    <row r="35995" spans="21:28">
      <c r="U35995" s="5"/>
      <c r="AA35995" s="94"/>
      <c r="AB35995" s="5"/>
    </row>
    <row r="36012" spans="21:28">
      <c r="U36012" s="5"/>
      <c r="AA36012" s="94"/>
      <c r="AB36012" s="5"/>
    </row>
    <row r="36014" spans="21:28">
      <c r="U36014" s="5"/>
      <c r="AA36014" s="458"/>
      <c r="AB36014" s="5"/>
    </row>
    <row r="36015" spans="21:28">
      <c r="U36015" s="5"/>
      <c r="AA36015" s="458"/>
      <c r="AB36015" s="5"/>
    </row>
    <row r="36016" spans="21:28">
      <c r="U36016" s="5"/>
      <c r="AA36016" s="93"/>
      <c r="AB36016" s="5"/>
    </row>
    <row r="36017" spans="21:28">
      <c r="U36017" s="5"/>
      <c r="AA36017" s="94"/>
      <c r="AB36017" s="5"/>
    </row>
    <row r="36020" spans="21:28">
      <c r="U36020" s="5"/>
      <c r="AA36020" s="94"/>
      <c r="AB36020" s="5"/>
    </row>
    <row r="36070" spans="21:28">
      <c r="U36070" s="5"/>
      <c r="AA36070" s="94"/>
      <c r="AB36070" s="5"/>
    </row>
    <row r="36140" spans="21:28">
      <c r="U36140" s="5"/>
      <c r="AA36140" s="94"/>
      <c r="AB36140" s="5"/>
    </row>
    <row r="36141" spans="21:28">
      <c r="U36141" s="5"/>
      <c r="AA36141" s="94"/>
      <c r="AB36141" s="5"/>
    </row>
    <row r="36158" spans="21:28">
      <c r="U36158" s="5"/>
      <c r="AA36158" s="94"/>
      <c r="AB36158" s="5"/>
    </row>
    <row r="36160" spans="21:28">
      <c r="U36160" s="5"/>
      <c r="AA36160" s="458"/>
      <c r="AB36160" s="5"/>
    </row>
    <row r="36161" spans="21:28">
      <c r="U36161" s="5"/>
      <c r="AA36161" s="458"/>
      <c r="AB36161" s="5"/>
    </row>
    <row r="36162" spans="21:28">
      <c r="U36162" s="5"/>
      <c r="AA36162" s="93"/>
      <c r="AB36162" s="5"/>
    </row>
    <row r="36163" spans="21:28">
      <c r="U36163" s="5"/>
      <c r="AA36163" s="94"/>
      <c r="AB36163" s="5"/>
    </row>
    <row r="36166" spans="21:28">
      <c r="U36166" s="5"/>
      <c r="AA36166" s="94"/>
      <c r="AB36166" s="5"/>
    </row>
    <row r="36216" spans="21:28">
      <c r="U36216" s="5"/>
      <c r="AA36216" s="94"/>
      <c r="AB36216" s="5"/>
    </row>
    <row r="36286" spans="21:28">
      <c r="U36286" s="5"/>
      <c r="AA36286" s="94"/>
      <c r="AB36286" s="5"/>
    </row>
    <row r="36287" spans="21:28">
      <c r="U36287" s="5"/>
      <c r="AA36287" s="94"/>
      <c r="AB36287" s="5"/>
    </row>
    <row r="36304" spans="21:28">
      <c r="U36304" s="5"/>
      <c r="AA36304" s="94"/>
      <c r="AB36304" s="5"/>
    </row>
    <row r="36306" spans="21:28">
      <c r="U36306" s="5"/>
      <c r="AA36306" s="458"/>
      <c r="AB36306" s="5"/>
    </row>
    <row r="36307" spans="21:28">
      <c r="U36307" s="5"/>
      <c r="AA36307" s="458"/>
      <c r="AB36307" s="5"/>
    </row>
    <row r="36308" spans="21:28">
      <c r="U36308" s="5"/>
      <c r="AA36308" s="93"/>
      <c r="AB36308" s="5"/>
    </row>
    <row r="36309" spans="21:28">
      <c r="U36309" s="5"/>
      <c r="AA36309" s="94"/>
      <c r="AB36309" s="5"/>
    </row>
    <row r="36312" spans="21:28">
      <c r="U36312" s="5"/>
      <c r="AA36312" s="94"/>
      <c r="AB36312" s="5"/>
    </row>
    <row r="36362" spans="21:28">
      <c r="U36362" s="5"/>
      <c r="AA36362" s="94"/>
      <c r="AB36362" s="5"/>
    </row>
    <row r="36432" spans="21:28">
      <c r="U36432" s="5"/>
      <c r="AA36432" s="94"/>
      <c r="AB36432" s="5"/>
    </row>
    <row r="36433" spans="21:28">
      <c r="U36433" s="5"/>
      <c r="AA36433" s="94"/>
      <c r="AB36433" s="5"/>
    </row>
    <row r="36450" spans="21:28">
      <c r="U36450" s="5"/>
      <c r="AA36450" s="94"/>
      <c r="AB36450" s="5"/>
    </row>
    <row r="36452" spans="21:28">
      <c r="U36452" s="5"/>
      <c r="AA36452" s="458"/>
      <c r="AB36452" s="5"/>
    </row>
    <row r="36453" spans="21:28">
      <c r="U36453" s="5"/>
      <c r="AA36453" s="458"/>
      <c r="AB36453" s="5"/>
    </row>
    <row r="36454" spans="21:28">
      <c r="U36454" s="5"/>
      <c r="AA36454" s="93"/>
      <c r="AB36454" s="5"/>
    </row>
    <row r="36455" spans="21:28">
      <c r="U36455" s="5"/>
      <c r="AA36455" s="94"/>
      <c r="AB36455" s="5"/>
    </row>
    <row r="36458" spans="21:28">
      <c r="U36458" s="5"/>
      <c r="AA36458" s="94"/>
      <c r="AB36458" s="5"/>
    </row>
    <row r="36508" spans="21:28">
      <c r="U36508" s="5"/>
      <c r="AA36508" s="94"/>
      <c r="AB36508" s="5"/>
    </row>
    <row r="36578" spans="21:28">
      <c r="U36578" s="5"/>
      <c r="AA36578" s="94"/>
      <c r="AB36578" s="5"/>
    </row>
    <row r="36579" spans="21:28">
      <c r="U36579" s="5"/>
      <c r="AA36579" s="94"/>
      <c r="AB36579" s="5"/>
    </row>
    <row r="36596" spans="21:28">
      <c r="U36596" s="5"/>
      <c r="AA36596" s="94"/>
      <c r="AB36596" s="5"/>
    </row>
    <row r="36598" spans="21:28">
      <c r="U36598" s="5"/>
      <c r="AA36598" s="458"/>
      <c r="AB36598" s="5"/>
    </row>
    <row r="36599" spans="21:28">
      <c r="U36599" s="5"/>
      <c r="AA36599" s="458"/>
      <c r="AB36599" s="5"/>
    </row>
    <row r="36600" spans="21:28">
      <c r="U36600" s="5"/>
      <c r="AA36600" s="93"/>
      <c r="AB36600" s="5"/>
    </row>
    <row r="36601" spans="21:28">
      <c r="U36601" s="5"/>
      <c r="AA36601" s="94"/>
      <c r="AB36601" s="5"/>
    </row>
    <row r="36604" spans="21:28">
      <c r="U36604" s="5"/>
      <c r="AA36604" s="94"/>
      <c r="AB36604" s="5"/>
    </row>
    <row r="36654" spans="21:28">
      <c r="U36654" s="5"/>
      <c r="AA36654" s="94"/>
      <c r="AB36654" s="5"/>
    </row>
    <row r="36724" spans="21:28">
      <c r="U36724" s="5"/>
      <c r="AA36724" s="94"/>
      <c r="AB36724" s="5"/>
    </row>
    <row r="36725" spans="21:28">
      <c r="U36725" s="5"/>
      <c r="AA36725" s="94"/>
      <c r="AB36725" s="5"/>
    </row>
    <row r="36742" spans="21:28">
      <c r="U36742" s="5"/>
      <c r="AA36742" s="94"/>
      <c r="AB36742" s="5"/>
    </row>
    <row r="36744" spans="21:28">
      <c r="U36744" s="5"/>
      <c r="AA36744" s="458"/>
      <c r="AB36744" s="5"/>
    </row>
    <row r="36745" spans="21:28">
      <c r="U36745" s="5"/>
      <c r="AA36745" s="458"/>
      <c r="AB36745" s="5"/>
    </row>
    <row r="36746" spans="21:28">
      <c r="U36746" s="5"/>
      <c r="AA36746" s="93"/>
      <c r="AB36746" s="5"/>
    </row>
    <row r="36747" spans="21:28">
      <c r="U36747" s="5"/>
      <c r="AA36747" s="94"/>
      <c r="AB36747" s="5"/>
    </row>
    <row r="36750" spans="21:28">
      <c r="U36750" s="5"/>
      <c r="AA36750" s="94"/>
      <c r="AB36750" s="5"/>
    </row>
    <row r="36800" spans="21:28">
      <c r="U36800" s="5"/>
      <c r="AA36800" s="94"/>
      <c r="AB36800" s="5"/>
    </row>
    <row r="36870" spans="21:28">
      <c r="U36870" s="5"/>
      <c r="AA36870" s="94"/>
      <c r="AB36870" s="5"/>
    </row>
    <row r="36871" spans="21:28">
      <c r="U36871" s="5"/>
      <c r="AA36871" s="94"/>
      <c r="AB36871" s="5"/>
    </row>
    <row r="36888" spans="21:28">
      <c r="U36888" s="5"/>
      <c r="AA36888" s="94"/>
      <c r="AB36888" s="5"/>
    </row>
    <row r="36890" spans="21:28">
      <c r="U36890" s="5"/>
      <c r="AA36890" s="458"/>
      <c r="AB36890" s="5"/>
    </row>
    <row r="36891" spans="21:28">
      <c r="U36891" s="5"/>
      <c r="AA36891" s="458"/>
      <c r="AB36891" s="5"/>
    </row>
    <row r="36892" spans="21:28">
      <c r="U36892" s="5"/>
      <c r="AA36892" s="93"/>
      <c r="AB36892" s="5"/>
    </row>
    <row r="36893" spans="21:28">
      <c r="U36893" s="5"/>
      <c r="AA36893" s="94"/>
      <c r="AB36893" s="5"/>
    </row>
    <row r="36896" spans="21:28">
      <c r="U36896" s="5"/>
      <c r="AA36896" s="94"/>
      <c r="AB36896" s="5"/>
    </row>
    <row r="36946" spans="21:28">
      <c r="U36946" s="5"/>
      <c r="AA36946" s="94"/>
      <c r="AB36946" s="5"/>
    </row>
    <row r="37016" spans="21:28">
      <c r="U37016" s="5"/>
      <c r="AA37016" s="94"/>
      <c r="AB37016" s="5"/>
    </row>
    <row r="37017" spans="21:28">
      <c r="U37017" s="5"/>
      <c r="AA37017" s="94"/>
      <c r="AB37017" s="5"/>
    </row>
    <row r="37034" spans="21:28">
      <c r="U37034" s="5"/>
      <c r="AA37034" s="94"/>
      <c r="AB37034" s="5"/>
    </row>
    <row r="37036" spans="21:28">
      <c r="U37036" s="5"/>
      <c r="AA37036" s="458"/>
      <c r="AB37036" s="5"/>
    </row>
    <row r="37037" spans="21:28">
      <c r="U37037" s="5"/>
      <c r="AA37037" s="458"/>
      <c r="AB37037" s="5"/>
    </row>
    <row r="37038" spans="21:28">
      <c r="U37038" s="5"/>
      <c r="AA37038" s="93"/>
      <c r="AB37038" s="5"/>
    </row>
    <row r="37039" spans="21:28">
      <c r="U37039" s="5"/>
      <c r="AA37039" s="94"/>
      <c r="AB37039" s="5"/>
    </row>
    <row r="37042" spans="21:28">
      <c r="U37042" s="5"/>
      <c r="AA37042" s="94"/>
      <c r="AB37042" s="5"/>
    </row>
    <row r="37092" spans="21:28">
      <c r="U37092" s="5"/>
      <c r="AA37092" s="94"/>
      <c r="AB37092" s="5"/>
    </row>
    <row r="37162" spans="21:28">
      <c r="U37162" s="5"/>
      <c r="AA37162" s="94"/>
      <c r="AB37162" s="5"/>
    </row>
    <row r="37163" spans="21:28">
      <c r="U37163" s="5"/>
      <c r="AA37163" s="94"/>
      <c r="AB37163" s="5"/>
    </row>
    <row r="37180" spans="21:28">
      <c r="U37180" s="5"/>
      <c r="AA37180" s="94"/>
      <c r="AB37180" s="5"/>
    </row>
    <row r="37182" spans="21:28">
      <c r="U37182" s="5"/>
      <c r="AA37182" s="458"/>
      <c r="AB37182" s="5"/>
    </row>
    <row r="37183" spans="21:28">
      <c r="U37183" s="5"/>
      <c r="AA37183" s="458"/>
      <c r="AB37183" s="5"/>
    </row>
    <row r="37184" spans="21:28">
      <c r="U37184" s="5"/>
      <c r="AA37184" s="93"/>
      <c r="AB37184" s="5"/>
    </row>
    <row r="37185" spans="21:28">
      <c r="U37185" s="5"/>
      <c r="AA37185" s="94"/>
      <c r="AB37185" s="5"/>
    </row>
    <row r="37188" spans="21:28">
      <c r="U37188" s="5"/>
      <c r="AA37188" s="94"/>
      <c r="AB37188" s="5"/>
    </row>
    <row r="37238" spans="21:28">
      <c r="U37238" s="5"/>
      <c r="AA37238" s="94"/>
      <c r="AB37238" s="5"/>
    </row>
    <row r="37308" spans="21:28">
      <c r="U37308" s="5"/>
      <c r="AA37308" s="94"/>
      <c r="AB37308" s="5"/>
    </row>
    <row r="37309" spans="21:28">
      <c r="U37309" s="5"/>
      <c r="AA37309" s="94"/>
      <c r="AB37309" s="5"/>
    </row>
    <row r="37326" spans="21:28">
      <c r="U37326" s="5"/>
      <c r="AA37326" s="94"/>
      <c r="AB37326" s="5"/>
    </row>
    <row r="37328" spans="21:28">
      <c r="U37328" s="5"/>
      <c r="AA37328" s="458"/>
      <c r="AB37328" s="5"/>
    </row>
    <row r="37329" spans="21:28">
      <c r="U37329" s="5"/>
      <c r="AA37329" s="458"/>
      <c r="AB37329" s="5"/>
    </row>
    <row r="37330" spans="21:28">
      <c r="U37330" s="5"/>
      <c r="AA37330" s="93"/>
      <c r="AB37330" s="5"/>
    </row>
    <row r="37331" spans="21:28">
      <c r="U37331" s="5"/>
      <c r="AA37331" s="94"/>
      <c r="AB37331" s="5"/>
    </row>
    <row r="37334" spans="21:28">
      <c r="U37334" s="5"/>
      <c r="AA37334" s="94"/>
      <c r="AB37334" s="5"/>
    </row>
    <row r="37384" spans="21:28">
      <c r="U37384" s="5"/>
      <c r="AA37384" s="94"/>
      <c r="AB37384" s="5"/>
    </row>
    <row r="37454" spans="21:28">
      <c r="U37454" s="5"/>
      <c r="AA37454" s="94"/>
      <c r="AB37454" s="5"/>
    </row>
    <row r="37455" spans="21:28">
      <c r="U37455" s="5"/>
      <c r="AA37455" s="94"/>
      <c r="AB37455" s="5"/>
    </row>
    <row r="37472" spans="21:28">
      <c r="U37472" s="5"/>
      <c r="AA37472" s="94"/>
      <c r="AB37472" s="5"/>
    </row>
    <row r="37474" spans="21:28">
      <c r="U37474" s="5"/>
      <c r="AA37474" s="458"/>
      <c r="AB37474" s="5"/>
    </row>
    <row r="37475" spans="21:28">
      <c r="U37475" s="5"/>
      <c r="AA37475" s="458"/>
      <c r="AB37475" s="5"/>
    </row>
    <row r="37476" spans="21:28">
      <c r="U37476" s="5"/>
      <c r="AA37476" s="93"/>
      <c r="AB37476" s="5"/>
    </row>
    <row r="37477" spans="21:28">
      <c r="U37477" s="5"/>
      <c r="AA37477" s="94"/>
      <c r="AB37477" s="5"/>
    </row>
    <row r="37480" spans="21:28">
      <c r="U37480" s="5"/>
      <c r="AA37480" s="94"/>
      <c r="AB37480" s="5"/>
    </row>
    <row r="37530" spans="21:28">
      <c r="U37530" s="5"/>
      <c r="AA37530" s="94"/>
      <c r="AB37530" s="5"/>
    </row>
    <row r="37600" spans="21:28">
      <c r="U37600" s="5"/>
      <c r="AA37600" s="94"/>
      <c r="AB37600" s="5"/>
    </row>
    <row r="37601" spans="21:28">
      <c r="U37601" s="5"/>
      <c r="AA37601" s="94"/>
      <c r="AB37601" s="5"/>
    </row>
    <row r="37618" spans="21:28">
      <c r="U37618" s="5"/>
      <c r="AA37618" s="94"/>
      <c r="AB37618" s="5"/>
    </row>
    <row r="37620" spans="21:28">
      <c r="U37620" s="5"/>
      <c r="AA37620" s="458"/>
      <c r="AB37620" s="5"/>
    </row>
    <row r="37621" spans="21:28">
      <c r="U37621" s="5"/>
      <c r="AA37621" s="458"/>
      <c r="AB37621" s="5"/>
    </row>
    <row r="37622" spans="21:28">
      <c r="U37622" s="5"/>
      <c r="AA37622" s="93"/>
      <c r="AB37622" s="5"/>
    </row>
    <row r="37623" spans="21:28">
      <c r="U37623" s="5"/>
      <c r="AA37623" s="94"/>
      <c r="AB37623" s="5"/>
    </row>
    <row r="37626" spans="21:28">
      <c r="U37626" s="5"/>
      <c r="AA37626" s="94"/>
      <c r="AB37626" s="5"/>
    </row>
    <row r="37676" spans="21:28">
      <c r="U37676" s="5"/>
      <c r="AA37676" s="94"/>
      <c r="AB37676" s="5"/>
    </row>
    <row r="37746" spans="21:28">
      <c r="U37746" s="5"/>
      <c r="AA37746" s="94"/>
      <c r="AB37746" s="5"/>
    </row>
    <row r="37747" spans="21:28">
      <c r="U37747" s="5"/>
      <c r="AA37747" s="94"/>
      <c r="AB37747" s="5"/>
    </row>
    <row r="37764" spans="21:28">
      <c r="U37764" s="5"/>
      <c r="AA37764" s="94"/>
      <c r="AB37764" s="5"/>
    </row>
    <row r="37766" spans="21:28">
      <c r="U37766" s="5"/>
      <c r="AA37766" s="458"/>
      <c r="AB37766" s="5"/>
    </row>
    <row r="37767" spans="21:28">
      <c r="U37767" s="5"/>
      <c r="AA37767" s="458"/>
      <c r="AB37767" s="5"/>
    </row>
    <row r="37768" spans="21:28">
      <c r="U37768" s="5"/>
      <c r="AA37768" s="93"/>
      <c r="AB37768" s="5"/>
    </row>
    <row r="37769" spans="21:28">
      <c r="U37769" s="5"/>
      <c r="AA37769" s="94"/>
      <c r="AB37769" s="5"/>
    </row>
    <row r="37772" spans="21:28">
      <c r="U37772" s="5"/>
      <c r="AA37772" s="94"/>
      <c r="AB37772" s="5"/>
    </row>
    <row r="37822" spans="21:28">
      <c r="U37822" s="5"/>
      <c r="AA37822" s="94"/>
      <c r="AB37822" s="5"/>
    </row>
    <row r="37892" spans="21:28">
      <c r="U37892" s="5"/>
      <c r="AA37892" s="94"/>
      <c r="AB37892" s="5"/>
    </row>
    <row r="37893" spans="21:28">
      <c r="U37893" s="5"/>
      <c r="AA37893" s="94"/>
      <c r="AB37893" s="5"/>
    </row>
    <row r="37910" spans="21:28">
      <c r="U37910" s="5"/>
      <c r="AA37910" s="94"/>
      <c r="AB37910" s="5"/>
    </row>
    <row r="37912" spans="21:28">
      <c r="U37912" s="5"/>
      <c r="AA37912" s="458"/>
      <c r="AB37912" s="5"/>
    </row>
    <row r="37913" spans="21:28">
      <c r="U37913" s="5"/>
      <c r="AA37913" s="458"/>
      <c r="AB37913" s="5"/>
    </row>
    <row r="37914" spans="21:28">
      <c r="U37914" s="5"/>
      <c r="AA37914" s="93"/>
      <c r="AB37914" s="5"/>
    </row>
    <row r="37915" spans="21:28">
      <c r="U37915" s="5"/>
      <c r="AA37915" s="94"/>
      <c r="AB37915" s="5"/>
    </row>
    <row r="37918" spans="21:28">
      <c r="U37918" s="5"/>
      <c r="AA37918" s="94"/>
      <c r="AB37918" s="5"/>
    </row>
    <row r="37968" spans="21:28">
      <c r="U37968" s="5"/>
      <c r="AA37968" s="94"/>
      <c r="AB37968" s="5"/>
    </row>
    <row r="38038" spans="21:28">
      <c r="U38038" s="5"/>
      <c r="AA38038" s="94"/>
      <c r="AB38038" s="5"/>
    </row>
    <row r="38039" spans="21:28">
      <c r="U38039" s="5"/>
      <c r="AA38039" s="94"/>
      <c r="AB38039" s="5"/>
    </row>
    <row r="38056" spans="21:28">
      <c r="U38056" s="5"/>
      <c r="AA38056" s="94"/>
      <c r="AB38056" s="5"/>
    </row>
    <row r="38058" spans="21:28">
      <c r="U38058" s="5"/>
      <c r="AA38058" s="458"/>
      <c r="AB38058" s="5"/>
    </row>
    <row r="38059" spans="21:28">
      <c r="U38059" s="5"/>
      <c r="AA38059" s="458"/>
      <c r="AB38059" s="5"/>
    </row>
    <row r="38060" spans="21:28">
      <c r="U38060" s="5"/>
      <c r="AA38060" s="93"/>
      <c r="AB38060" s="5"/>
    </row>
    <row r="38061" spans="21:28">
      <c r="U38061" s="5"/>
      <c r="AA38061" s="94"/>
      <c r="AB38061" s="5"/>
    </row>
    <row r="38064" spans="21:28">
      <c r="U38064" s="5"/>
      <c r="AA38064" s="94"/>
      <c r="AB38064" s="5"/>
    </row>
    <row r="38114" spans="21:28">
      <c r="U38114" s="5"/>
      <c r="AA38114" s="94"/>
      <c r="AB38114" s="5"/>
    </row>
    <row r="38184" spans="21:28">
      <c r="U38184" s="5"/>
      <c r="AA38184" s="94"/>
      <c r="AB38184" s="5"/>
    </row>
    <row r="38185" spans="21:28">
      <c r="U38185" s="5"/>
      <c r="AA38185" s="94"/>
      <c r="AB38185" s="5"/>
    </row>
    <row r="38202" spans="21:28">
      <c r="U38202" s="5"/>
      <c r="AA38202" s="94"/>
      <c r="AB38202" s="5"/>
    </row>
    <row r="38204" spans="21:28">
      <c r="U38204" s="5"/>
      <c r="AA38204" s="458"/>
      <c r="AB38204" s="5"/>
    </row>
    <row r="38205" spans="21:28">
      <c r="U38205" s="5"/>
      <c r="AA38205" s="458"/>
      <c r="AB38205" s="5"/>
    </row>
    <row r="38206" spans="21:28">
      <c r="U38206" s="5"/>
      <c r="AA38206" s="93"/>
      <c r="AB38206" s="5"/>
    </row>
    <row r="38207" spans="21:28">
      <c r="U38207" s="5"/>
      <c r="AA38207" s="94"/>
      <c r="AB38207" s="5"/>
    </row>
    <row r="38210" spans="21:28">
      <c r="U38210" s="5"/>
      <c r="AA38210" s="94"/>
      <c r="AB38210" s="5"/>
    </row>
    <row r="38260" spans="21:28">
      <c r="U38260" s="5"/>
      <c r="AA38260" s="94"/>
      <c r="AB38260" s="5"/>
    </row>
    <row r="38330" spans="21:28">
      <c r="U38330" s="5"/>
      <c r="AA38330" s="94"/>
      <c r="AB38330" s="5"/>
    </row>
    <row r="38331" spans="21:28">
      <c r="U38331" s="5"/>
      <c r="AA38331" s="94"/>
      <c r="AB38331" s="5"/>
    </row>
    <row r="38348" spans="21:28">
      <c r="U38348" s="5"/>
      <c r="AA38348" s="94"/>
      <c r="AB38348" s="5"/>
    </row>
    <row r="38350" spans="21:28">
      <c r="U38350" s="5"/>
      <c r="AA38350" s="458"/>
      <c r="AB38350" s="5"/>
    </row>
    <row r="38351" spans="21:28">
      <c r="U38351" s="5"/>
      <c r="AA38351" s="458"/>
      <c r="AB38351" s="5"/>
    </row>
    <row r="38352" spans="21:28">
      <c r="U38352" s="5"/>
      <c r="AA38352" s="93"/>
      <c r="AB38352" s="5"/>
    </row>
    <row r="38353" spans="21:28">
      <c r="U38353" s="5"/>
      <c r="AA38353" s="94"/>
      <c r="AB38353" s="5"/>
    </row>
    <row r="38356" spans="21:28">
      <c r="U38356" s="5"/>
      <c r="AA38356" s="94"/>
      <c r="AB38356" s="5"/>
    </row>
    <row r="38406" spans="21:28">
      <c r="U38406" s="5"/>
      <c r="AA38406" s="94"/>
      <c r="AB38406" s="5"/>
    </row>
    <row r="38476" spans="21:28">
      <c r="U38476" s="5"/>
      <c r="AA38476" s="94"/>
      <c r="AB38476" s="5"/>
    </row>
    <row r="38477" spans="21:28">
      <c r="U38477" s="5"/>
      <c r="AA38477" s="94"/>
      <c r="AB38477" s="5"/>
    </row>
    <row r="38494" spans="21:28">
      <c r="U38494" s="5"/>
      <c r="AA38494" s="94"/>
      <c r="AB38494" s="5"/>
    </row>
    <row r="38496" spans="21:28">
      <c r="U38496" s="5"/>
      <c r="AA38496" s="458"/>
      <c r="AB38496" s="5"/>
    </row>
    <row r="38497" spans="21:28">
      <c r="U38497" s="5"/>
      <c r="AA38497" s="458"/>
      <c r="AB38497" s="5"/>
    </row>
    <row r="38498" spans="21:28">
      <c r="U38498" s="5"/>
      <c r="AA38498" s="93"/>
      <c r="AB38498" s="5"/>
    </row>
    <row r="38499" spans="21:28">
      <c r="U38499" s="5"/>
      <c r="AA38499" s="94"/>
      <c r="AB38499" s="5"/>
    </row>
    <row r="38502" spans="21:28">
      <c r="U38502" s="5"/>
      <c r="AA38502" s="94"/>
      <c r="AB38502" s="5"/>
    </row>
    <row r="38552" spans="21:28">
      <c r="U38552" s="5"/>
      <c r="AA38552" s="94"/>
      <c r="AB38552" s="5"/>
    </row>
    <row r="38622" spans="21:28">
      <c r="U38622" s="5"/>
      <c r="AA38622" s="94"/>
      <c r="AB38622" s="5"/>
    </row>
    <row r="38623" spans="21:28">
      <c r="U38623" s="5"/>
      <c r="AA38623" s="94"/>
      <c r="AB38623" s="5"/>
    </row>
    <row r="38640" spans="21:28">
      <c r="U38640" s="5"/>
      <c r="AA38640" s="94"/>
      <c r="AB38640" s="5"/>
    </row>
    <row r="38642" spans="21:28">
      <c r="U38642" s="5"/>
      <c r="AA38642" s="458"/>
      <c r="AB38642" s="5"/>
    </row>
    <row r="38643" spans="21:28">
      <c r="U38643" s="5"/>
      <c r="AA38643" s="458"/>
      <c r="AB38643" s="5"/>
    </row>
    <row r="38644" spans="21:28">
      <c r="U38644" s="5"/>
      <c r="AA38644" s="93"/>
      <c r="AB38644" s="5"/>
    </row>
    <row r="38645" spans="21:28">
      <c r="U38645" s="5"/>
      <c r="AA38645" s="94"/>
      <c r="AB38645" s="5"/>
    </row>
    <row r="38648" spans="21:28">
      <c r="U38648" s="5"/>
      <c r="AA38648" s="94"/>
      <c r="AB38648" s="5"/>
    </row>
    <row r="38698" spans="21:28">
      <c r="U38698" s="5"/>
      <c r="AA38698" s="94"/>
      <c r="AB38698" s="5"/>
    </row>
    <row r="38768" spans="21:28">
      <c r="U38768" s="5"/>
      <c r="AA38768" s="94"/>
      <c r="AB38768" s="5"/>
    </row>
    <row r="38769" spans="21:28">
      <c r="U38769" s="5"/>
      <c r="AA38769" s="94"/>
      <c r="AB38769" s="5"/>
    </row>
    <row r="38786" spans="21:28">
      <c r="U38786" s="5"/>
      <c r="AA38786" s="94"/>
      <c r="AB38786" s="5"/>
    </row>
    <row r="38788" spans="21:28">
      <c r="U38788" s="5"/>
      <c r="AA38788" s="458"/>
      <c r="AB38788" s="5"/>
    </row>
    <row r="38789" spans="21:28">
      <c r="U38789" s="5"/>
      <c r="AA38789" s="458"/>
      <c r="AB38789" s="5"/>
    </row>
    <row r="38790" spans="21:28">
      <c r="U38790" s="5"/>
      <c r="AA38790" s="93"/>
      <c r="AB38790" s="5"/>
    </row>
    <row r="38791" spans="21:28">
      <c r="U38791" s="5"/>
      <c r="AA38791" s="94"/>
      <c r="AB38791" s="5"/>
    </row>
    <row r="38794" spans="21:28">
      <c r="U38794" s="5"/>
      <c r="AA38794" s="94"/>
      <c r="AB38794" s="5"/>
    </row>
    <row r="38844" spans="21:28">
      <c r="U38844" s="5"/>
      <c r="AA38844" s="94"/>
      <c r="AB38844" s="5"/>
    </row>
    <row r="38914" spans="21:28">
      <c r="U38914" s="5"/>
      <c r="AA38914" s="94"/>
      <c r="AB38914" s="5"/>
    </row>
    <row r="38915" spans="21:28">
      <c r="U38915" s="5"/>
      <c r="AA38915" s="94"/>
      <c r="AB38915" s="5"/>
    </row>
    <row r="38932" spans="21:28">
      <c r="U38932" s="5"/>
      <c r="AA38932" s="94"/>
      <c r="AB38932" s="5"/>
    </row>
    <row r="38934" spans="21:28">
      <c r="U38934" s="5"/>
      <c r="AA38934" s="458"/>
      <c r="AB38934" s="5"/>
    </row>
    <row r="38935" spans="21:28">
      <c r="U38935" s="5"/>
      <c r="AA38935" s="458"/>
      <c r="AB38935" s="5"/>
    </row>
    <row r="38936" spans="21:28">
      <c r="U38936" s="5"/>
      <c r="AA38936" s="93"/>
      <c r="AB38936" s="5"/>
    </row>
    <row r="38937" spans="21:28">
      <c r="U38937" s="5"/>
      <c r="AA38937" s="94"/>
      <c r="AB38937" s="5"/>
    </row>
    <row r="38940" spans="21:28">
      <c r="U38940" s="5"/>
      <c r="AA38940" s="94"/>
      <c r="AB38940" s="5"/>
    </row>
    <row r="38990" spans="21:28">
      <c r="U38990" s="5"/>
      <c r="AA38990" s="94"/>
      <c r="AB38990" s="5"/>
    </row>
    <row r="39060" spans="21:28">
      <c r="U39060" s="5"/>
      <c r="AA39060" s="94"/>
      <c r="AB39060" s="5"/>
    </row>
    <row r="39061" spans="21:28">
      <c r="U39061" s="5"/>
      <c r="AA39061" s="94"/>
      <c r="AB39061" s="5"/>
    </row>
    <row r="39078" spans="21:28">
      <c r="U39078" s="5"/>
      <c r="AA39078" s="94"/>
      <c r="AB39078" s="5"/>
    </row>
    <row r="39080" spans="21:28">
      <c r="U39080" s="5"/>
      <c r="AA39080" s="458"/>
      <c r="AB39080" s="5"/>
    </row>
    <row r="39081" spans="21:28">
      <c r="U39081" s="5"/>
      <c r="AA39081" s="458"/>
      <c r="AB39081" s="5"/>
    </row>
    <row r="39082" spans="21:28">
      <c r="U39082" s="5"/>
      <c r="AA39082" s="93"/>
      <c r="AB39082" s="5"/>
    </row>
    <row r="39083" spans="21:28">
      <c r="U39083" s="5"/>
      <c r="AA39083" s="94"/>
      <c r="AB39083" s="5"/>
    </row>
    <row r="39086" spans="21:28">
      <c r="U39086" s="5"/>
      <c r="AA39086" s="94"/>
      <c r="AB39086" s="5"/>
    </row>
    <row r="39136" spans="21:28">
      <c r="U39136" s="5"/>
      <c r="AA39136" s="94"/>
      <c r="AB39136" s="5"/>
    </row>
    <row r="39206" spans="21:28">
      <c r="U39206" s="5"/>
      <c r="AA39206" s="94"/>
      <c r="AB39206" s="5"/>
    </row>
    <row r="39207" spans="21:28">
      <c r="U39207" s="5"/>
      <c r="AA39207" s="94"/>
      <c r="AB39207" s="5"/>
    </row>
    <row r="39224" spans="21:28">
      <c r="U39224" s="5"/>
      <c r="AA39224" s="94"/>
      <c r="AB39224" s="5"/>
    </row>
    <row r="39226" spans="21:28">
      <c r="U39226" s="5"/>
      <c r="AA39226" s="458"/>
      <c r="AB39226" s="5"/>
    </row>
    <row r="39227" spans="21:28">
      <c r="U39227" s="5"/>
      <c r="AA39227" s="458"/>
      <c r="AB39227" s="5"/>
    </row>
    <row r="39228" spans="21:28">
      <c r="U39228" s="5"/>
      <c r="AA39228" s="93"/>
      <c r="AB39228" s="5"/>
    </row>
    <row r="39229" spans="21:28">
      <c r="U39229" s="5"/>
      <c r="AA39229" s="94"/>
      <c r="AB39229" s="5"/>
    </row>
    <row r="39232" spans="21:28">
      <c r="U39232" s="5"/>
      <c r="AA39232" s="94"/>
      <c r="AB39232" s="5"/>
    </row>
    <row r="39282" spans="21:28">
      <c r="U39282" s="5"/>
      <c r="AA39282" s="94"/>
      <c r="AB39282" s="5"/>
    </row>
    <row r="39352" spans="21:28">
      <c r="U39352" s="5"/>
      <c r="AA39352" s="94"/>
      <c r="AB39352" s="5"/>
    </row>
    <row r="39353" spans="21:28">
      <c r="U39353" s="5"/>
      <c r="AA39353" s="94"/>
      <c r="AB39353" s="5"/>
    </row>
    <row r="39370" spans="21:28">
      <c r="U39370" s="5"/>
      <c r="AA39370" s="94"/>
      <c r="AB39370" s="5"/>
    </row>
    <row r="39372" spans="21:28">
      <c r="U39372" s="5"/>
      <c r="AA39372" s="458"/>
      <c r="AB39372" s="5"/>
    </row>
    <row r="39373" spans="21:28">
      <c r="U39373" s="5"/>
      <c r="AA39373" s="458"/>
      <c r="AB39373" s="5"/>
    </row>
    <row r="39374" spans="21:28">
      <c r="U39374" s="5"/>
      <c r="AA39374" s="93"/>
      <c r="AB39374" s="5"/>
    </row>
    <row r="39375" spans="21:28">
      <c r="U39375" s="5"/>
      <c r="AA39375" s="94"/>
      <c r="AB39375" s="5"/>
    </row>
    <row r="39378" spans="21:28">
      <c r="U39378" s="5"/>
      <c r="AA39378" s="94"/>
      <c r="AB39378" s="5"/>
    </row>
    <row r="39428" spans="21:28">
      <c r="U39428" s="5"/>
      <c r="AA39428" s="94"/>
      <c r="AB39428" s="5"/>
    </row>
    <row r="39498" spans="21:28">
      <c r="U39498" s="5"/>
      <c r="AA39498" s="94"/>
      <c r="AB39498" s="5"/>
    </row>
    <row r="39499" spans="21:28">
      <c r="U39499" s="5"/>
      <c r="AA39499" s="94"/>
      <c r="AB39499" s="5"/>
    </row>
    <row r="39516" spans="21:28">
      <c r="U39516" s="5"/>
      <c r="AA39516" s="94"/>
      <c r="AB39516" s="5"/>
    </row>
    <row r="39518" spans="21:28">
      <c r="U39518" s="5"/>
      <c r="AA39518" s="458"/>
      <c r="AB39518" s="5"/>
    </row>
    <row r="39519" spans="21:28">
      <c r="U39519" s="5"/>
      <c r="AA39519" s="458"/>
      <c r="AB39519" s="5"/>
    </row>
    <row r="39520" spans="21:28">
      <c r="U39520" s="5"/>
      <c r="AA39520" s="93"/>
      <c r="AB39520" s="5"/>
    </row>
    <row r="39521" spans="21:28">
      <c r="U39521" s="5"/>
      <c r="AA39521" s="94"/>
      <c r="AB39521" s="5"/>
    </row>
    <row r="39524" spans="21:28">
      <c r="U39524" s="5"/>
      <c r="AA39524" s="94"/>
      <c r="AB39524" s="5"/>
    </row>
    <row r="39574" spans="21:28">
      <c r="U39574" s="5"/>
      <c r="AA39574" s="94"/>
      <c r="AB39574" s="5"/>
    </row>
    <row r="39644" spans="21:28">
      <c r="U39644" s="5"/>
      <c r="AA39644" s="94"/>
      <c r="AB39644" s="5"/>
    </row>
    <row r="39645" spans="21:28">
      <c r="U39645" s="5"/>
      <c r="AA39645" s="94"/>
      <c r="AB39645" s="5"/>
    </row>
    <row r="39662" spans="21:28">
      <c r="U39662" s="5"/>
      <c r="AA39662" s="94"/>
      <c r="AB39662" s="5"/>
    </row>
    <row r="39664" spans="21:28">
      <c r="U39664" s="5"/>
      <c r="AA39664" s="458"/>
      <c r="AB39664" s="5"/>
    </row>
    <row r="39665" spans="21:28">
      <c r="U39665" s="5"/>
      <c r="AA39665" s="458"/>
      <c r="AB39665" s="5"/>
    </row>
    <row r="39666" spans="21:28">
      <c r="U39666" s="5"/>
      <c r="AA39666" s="93"/>
      <c r="AB39666" s="5"/>
    </row>
    <row r="39667" spans="21:28">
      <c r="U39667" s="5"/>
      <c r="AA39667" s="94"/>
      <c r="AB39667" s="5"/>
    </row>
    <row r="39670" spans="21:28">
      <c r="U39670" s="5"/>
      <c r="AA39670" s="94"/>
      <c r="AB39670" s="5"/>
    </row>
    <row r="39720" spans="21:28">
      <c r="U39720" s="5"/>
      <c r="AA39720" s="94"/>
      <c r="AB39720" s="5"/>
    </row>
    <row r="39790" spans="21:28">
      <c r="U39790" s="5"/>
      <c r="AA39790" s="94"/>
      <c r="AB39790" s="5"/>
    </row>
    <row r="39791" spans="21:28">
      <c r="U39791" s="5"/>
      <c r="AA39791" s="94"/>
      <c r="AB39791" s="5"/>
    </row>
    <row r="39808" spans="21:28">
      <c r="U39808" s="5"/>
      <c r="AA39808" s="94"/>
      <c r="AB39808" s="5"/>
    </row>
    <row r="39810" spans="21:28">
      <c r="U39810" s="5"/>
      <c r="AA39810" s="458"/>
      <c r="AB39810" s="5"/>
    </row>
    <row r="39811" spans="21:28">
      <c r="U39811" s="5"/>
      <c r="AA39811" s="458"/>
      <c r="AB39811" s="5"/>
    </row>
    <row r="39812" spans="21:28">
      <c r="U39812" s="5"/>
      <c r="AA39812" s="93"/>
      <c r="AB39812" s="5"/>
    </row>
    <row r="39813" spans="21:28">
      <c r="U39813" s="5"/>
      <c r="AA39813" s="94"/>
      <c r="AB39813" s="5"/>
    </row>
    <row r="39816" spans="21:28">
      <c r="U39816" s="5"/>
      <c r="AA39816" s="94"/>
      <c r="AB39816" s="5"/>
    </row>
    <row r="39866" spans="21:28">
      <c r="U39866" s="5"/>
      <c r="AA39866" s="94"/>
      <c r="AB39866" s="5"/>
    </row>
    <row r="39936" spans="21:28">
      <c r="U39936" s="5"/>
      <c r="AA39936" s="94"/>
      <c r="AB39936" s="5"/>
    </row>
    <row r="39937" spans="21:28">
      <c r="U39937" s="5"/>
      <c r="AA39937" s="94"/>
      <c r="AB39937" s="5"/>
    </row>
    <row r="39954" spans="21:28">
      <c r="U39954" s="5"/>
      <c r="AA39954" s="94"/>
      <c r="AB39954" s="5"/>
    </row>
    <row r="39956" spans="21:28">
      <c r="U39956" s="5"/>
      <c r="AA39956" s="458"/>
      <c r="AB39956" s="5"/>
    </row>
    <row r="39957" spans="21:28">
      <c r="U39957" s="5"/>
      <c r="AA39957" s="458"/>
      <c r="AB39957" s="5"/>
    </row>
    <row r="39958" spans="21:28">
      <c r="U39958" s="5"/>
      <c r="AA39958" s="93"/>
      <c r="AB39958" s="5"/>
    </row>
    <row r="39959" spans="21:28">
      <c r="U39959" s="5"/>
      <c r="AA39959" s="94"/>
      <c r="AB39959" s="5"/>
    </row>
    <row r="39962" spans="21:28">
      <c r="U39962" s="5"/>
      <c r="AA39962" s="94"/>
      <c r="AB39962" s="5"/>
    </row>
    <row r="40012" spans="21:28">
      <c r="U40012" s="5"/>
      <c r="AA40012" s="94"/>
      <c r="AB40012" s="5"/>
    </row>
    <row r="40082" spans="21:28">
      <c r="U40082" s="5"/>
      <c r="AA40082" s="94"/>
      <c r="AB40082" s="5"/>
    </row>
    <row r="40083" spans="21:28">
      <c r="U40083" s="5"/>
      <c r="AA40083" s="94"/>
      <c r="AB40083" s="5"/>
    </row>
    <row r="40100" spans="21:28">
      <c r="U40100" s="5"/>
      <c r="AA40100" s="94"/>
      <c r="AB40100" s="5"/>
    </row>
    <row r="40102" spans="21:28">
      <c r="U40102" s="5"/>
      <c r="AA40102" s="458"/>
      <c r="AB40102" s="5"/>
    </row>
    <row r="40103" spans="21:28">
      <c r="U40103" s="5"/>
      <c r="AA40103" s="458"/>
      <c r="AB40103" s="5"/>
    </row>
    <row r="40104" spans="21:28">
      <c r="U40104" s="5"/>
      <c r="AA40104" s="93"/>
      <c r="AB40104" s="5"/>
    </row>
    <row r="40105" spans="21:28">
      <c r="U40105" s="5"/>
      <c r="AA40105" s="94"/>
      <c r="AB40105" s="5"/>
    </row>
    <row r="40108" spans="21:28">
      <c r="U40108" s="5"/>
      <c r="AA40108" s="94"/>
      <c r="AB40108" s="5"/>
    </row>
    <row r="40158" spans="21:28">
      <c r="U40158" s="5"/>
      <c r="AA40158" s="94"/>
      <c r="AB40158" s="5"/>
    </row>
    <row r="40228" spans="21:28">
      <c r="U40228" s="5"/>
      <c r="AA40228" s="94"/>
      <c r="AB40228" s="5"/>
    </row>
    <row r="40229" spans="21:28">
      <c r="U40229" s="5"/>
      <c r="AA40229" s="94"/>
      <c r="AB40229" s="5"/>
    </row>
    <row r="40246" spans="21:28">
      <c r="U40246" s="5"/>
      <c r="AA40246" s="94"/>
      <c r="AB40246" s="5"/>
    </row>
    <row r="40248" spans="21:28">
      <c r="U40248" s="5"/>
      <c r="AA40248" s="458"/>
      <c r="AB40248" s="5"/>
    </row>
    <row r="40249" spans="21:28">
      <c r="U40249" s="5"/>
      <c r="AA40249" s="458"/>
      <c r="AB40249" s="5"/>
    </row>
    <row r="40250" spans="21:28">
      <c r="U40250" s="5"/>
      <c r="AA40250" s="93"/>
      <c r="AB40250" s="5"/>
    </row>
    <row r="40251" spans="21:28">
      <c r="U40251" s="5"/>
      <c r="AA40251" s="94"/>
      <c r="AB40251" s="5"/>
    </row>
    <row r="40254" spans="21:28">
      <c r="U40254" s="5"/>
      <c r="AA40254" s="94"/>
      <c r="AB40254" s="5"/>
    </row>
    <row r="40304" spans="21:28">
      <c r="U40304" s="5"/>
      <c r="AA40304" s="94"/>
      <c r="AB40304" s="5"/>
    </row>
    <row r="40374" spans="21:28">
      <c r="U40374" s="5"/>
      <c r="AA40374" s="94"/>
      <c r="AB40374" s="5"/>
    </row>
    <row r="40375" spans="21:28">
      <c r="U40375" s="5"/>
      <c r="AA40375" s="94"/>
      <c r="AB40375" s="5"/>
    </row>
    <row r="40392" spans="21:28">
      <c r="U40392" s="5"/>
      <c r="AA40392" s="94"/>
      <c r="AB40392" s="5"/>
    </row>
    <row r="40394" spans="21:28">
      <c r="U40394" s="5"/>
      <c r="AA40394" s="458"/>
      <c r="AB40394" s="5"/>
    </row>
    <row r="40395" spans="21:28">
      <c r="U40395" s="5"/>
      <c r="AA40395" s="458"/>
      <c r="AB40395" s="5"/>
    </row>
    <row r="40396" spans="21:28">
      <c r="U40396" s="5"/>
      <c r="AA40396" s="93"/>
      <c r="AB40396" s="5"/>
    </row>
    <row r="40397" spans="21:28">
      <c r="U40397" s="5"/>
      <c r="AA40397" s="94"/>
      <c r="AB40397" s="5"/>
    </row>
    <row r="40400" spans="21:28">
      <c r="U40400" s="5"/>
      <c r="AA40400" s="94"/>
      <c r="AB40400" s="5"/>
    </row>
    <row r="40450" spans="21:28">
      <c r="U40450" s="5"/>
      <c r="AA40450" s="94"/>
      <c r="AB40450" s="5"/>
    </row>
    <row r="40520" spans="21:28">
      <c r="U40520" s="5"/>
      <c r="AA40520" s="94"/>
      <c r="AB40520" s="5"/>
    </row>
    <row r="40521" spans="21:28">
      <c r="U40521" s="5"/>
      <c r="AA40521" s="94"/>
      <c r="AB40521" s="5"/>
    </row>
    <row r="40538" spans="21:28">
      <c r="U40538" s="5"/>
      <c r="AA40538" s="94"/>
      <c r="AB40538" s="5"/>
    </row>
    <row r="40540" spans="21:28">
      <c r="U40540" s="5"/>
      <c r="AA40540" s="458"/>
      <c r="AB40540" s="5"/>
    </row>
    <row r="40541" spans="21:28">
      <c r="U40541" s="5"/>
      <c r="AA40541" s="458"/>
      <c r="AB40541" s="5"/>
    </row>
    <row r="40542" spans="21:28">
      <c r="U40542" s="5"/>
      <c r="AA40542" s="93"/>
      <c r="AB40542" s="5"/>
    </row>
    <row r="40543" spans="21:28">
      <c r="U40543" s="5"/>
      <c r="AA40543" s="94"/>
      <c r="AB40543" s="5"/>
    </row>
    <row r="40546" spans="21:28">
      <c r="U40546" s="5"/>
      <c r="AA40546" s="94"/>
      <c r="AB40546" s="5"/>
    </row>
    <row r="40596" spans="21:28">
      <c r="U40596" s="5"/>
      <c r="AA40596" s="94"/>
      <c r="AB40596" s="5"/>
    </row>
    <row r="40666" spans="21:28">
      <c r="U40666" s="5"/>
      <c r="AA40666" s="94"/>
      <c r="AB40666" s="5"/>
    </row>
    <row r="40667" spans="21:28">
      <c r="U40667" s="5"/>
      <c r="AA40667" s="94"/>
      <c r="AB40667" s="5"/>
    </row>
    <row r="40684" spans="21:28">
      <c r="U40684" s="5"/>
      <c r="AA40684" s="94"/>
      <c r="AB40684" s="5"/>
    </row>
    <row r="40686" spans="21:28">
      <c r="U40686" s="5"/>
      <c r="AA40686" s="458"/>
      <c r="AB40686" s="5"/>
    </row>
    <row r="40687" spans="21:28">
      <c r="U40687" s="5"/>
      <c r="AA40687" s="458"/>
      <c r="AB40687" s="5"/>
    </row>
    <row r="40688" spans="21:28">
      <c r="U40688" s="5"/>
      <c r="AA40688" s="93"/>
      <c r="AB40688" s="5"/>
    </row>
    <row r="40689" spans="21:28">
      <c r="U40689" s="5"/>
      <c r="AA40689" s="94"/>
      <c r="AB40689" s="5"/>
    </row>
    <row r="40692" spans="21:28">
      <c r="U40692" s="5"/>
      <c r="AA40692" s="94"/>
      <c r="AB40692" s="5"/>
    </row>
    <row r="40742" spans="21:28">
      <c r="U40742" s="5"/>
      <c r="AA40742" s="94"/>
      <c r="AB40742" s="5"/>
    </row>
    <row r="40812" spans="21:28">
      <c r="U40812" s="5"/>
      <c r="AA40812" s="94"/>
      <c r="AB40812" s="5"/>
    </row>
    <row r="40813" spans="21:28">
      <c r="U40813" s="5"/>
      <c r="AA40813" s="94"/>
      <c r="AB40813" s="5"/>
    </row>
    <row r="40830" spans="21:28">
      <c r="U40830" s="5"/>
      <c r="AA40830" s="94"/>
      <c r="AB40830" s="5"/>
    </row>
    <row r="40832" spans="21:28">
      <c r="U40832" s="5"/>
      <c r="AA40832" s="458"/>
      <c r="AB40832" s="5"/>
    </row>
    <row r="40833" spans="21:28">
      <c r="U40833" s="5"/>
      <c r="AA40833" s="458"/>
      <c r="AB40833" s="5"/>
    </row>
    <row r="40834" spans="21:28">
      <c r="U40834" s="5"/>
      <c r="AA40834" s="93"/>
      <c r="AB40834" s="5"/>
    </row>
    <row r="40835" spans="21:28">
      <c r="U40835" s="5"/>
      <c r="AA40835" s="94"/>
      <c r="AB40835" s="5"/>
    </row>
    <row r="40838" spans="21:28">
      <c r="U40838" s="5"/>
      <c r="AA40838" s="94"/>
      <c r="AB40838" s="5"/>
    </row>
    <row r="40888" spans="21:28">
      <c r="U40888" s="5"/>
      <c r="AA40888" s="94"/>
      <c r="AB40888" s="5"/>
    </row>
    <row r="40958" spans="21:28">
      <c r="U40958" s="5"/>
      <c r="AA40958" s="94"/>
      <c r="AB40958" s="5"/>
    </row>
    <row r="40959" spans="21:28">
      <c r="U40959" s="5"/>
      <c r="AA40959" s="94"/>
      <c r="AB40959" s="5"/>
    </row>
    <row r="40976" spans="21:28">
      <c r="U40976" s="5"/>
      <c r="AA40976" s="94"/>
      <c r="AB40976" s="5"/>
    </row>
    <row r="40978" spans="21:28">
      <c r="U40978" s="5"/>
      <c r="AA40978" s="458"/>
      <c r="AB40978" s="5"/>
    </row>
    <row r="40979" spans="21:28">
      <c r="U40979" s="5"/>
      <c r="AA40979" s="458"/>
      <c r="AB40979" s="5"/>
    </row>
    <row r="40980" spans="21:28">
      <c r="U40980" s="5"/>
      <c r="AA40980" s="93"/>
      <c r="AB40980" s="5"/>
    </row>
    <row r="40981" spans="21:28">
      <c r="U40981" s="5"/>
      <c r="AA40981" s="94"/>
      <c r="AB40981" s="5"/>
    </row>
    <row r="40984" spans="21:28">
      <c r="U40984" s="5"/>
      <c r="AA40984" s="94"/>
      <c r="AB40984" s="5"/>
    </row>
    <row r="41034" spans="21:28">
      <c r="U41034" s="5"/>
      <c r="AA41034" s="94"/>
      <c r="AB41034" s="5"/>
    </row>
    <row r="41104" spans="21:28">
      <c r="U41104" s="5"/>
      <c r="AA41104" s="94"/>
      <c r="AB41104" s="5"/>
    </row>
    <row r="41105" spans="21:28">
      <c r="U41105" s="5"/>
      <c r="AA41105" s="94"/>
      <c r="AB41105" s="5"/>
    </row>
    <row r="41122" spans="21:28">
      <c r="U41122" s="5"/>
      <c r="AA41122" s="94"/>
      <c r="AB41122" s="5"/>
    </row>
    <row r="41124" spans="21:28">
      <c r="U41124" s="5"/>
      <c r="AA41124" s="458"/>
      <c r="AB41124" s="5"/>
    </row>
    <row r="41125" spans="21:28">
      <c r="U41125" s="5"/>
      <c r="AA41125" s="458"/>
      <c r="AB41125" s="5"/>
    </row>
    <row r="41126" spans="21:28">
      <c r="U41126" s="5"/>
      <c r="AA41126" s="93"/>
      <c r="AB41126" s="5"/>
    </row>
    <row r="41127" spans="21:28">
      <c r="U41127" s="5"/>
      <c r="AA41127" s="94"/>
      <c r="AB41127" s="5"/>
    </row>
    <row r="41130" spans="21:28">
      <c r="U41130" s="5"/>
      <c r="AA41130" s="94"/>
      <c r="AB41130" s="5"/>
    </row>
    <row r="41180" spans="21:28">
      <c r="U41180" s="5"/>
      <c r="AA41180" s="94"/>
      <c r="AB41180" s="5"/>
    </row>
    <row r="41250" spans="21:28">
      <c r="U41250" s="5"/>
      <c r="AA41250" s="94"/>
      <c r="AB41250" s="5"/>
    </row>
    <row r="41251" spans="21:28">
      <c r="U41251" s="5"/>
      <c r="AA41251" s="94"/>
      <c r="AB41251" s="5"/>
    </row>
    <row r="41268" spans="21:28">
      <c r="U41268" s="5"/>
      <c r="AA41268" s="94"/>
      <c r="AB41268" s="5"/>
    </row>
    <row r="41270" spans="21:28">
      <c r="U41270" s="5"/>
      <c r="AA41270" s="458"/>
      <c r="AB41270" s="5"/>
    </row>
    <row r="41271" spans="21:28">
      <c r="U41271" s="5"/>
      <c r="AA41271" s="458"/>
      <c r="AB41271" s="5"/>
    </row>
    <row r="41272" spans="21:28">
      <c r="U41272" s="5"/>
      <c r="AA41272" s="93"/>
      <c r="AB41272" s="5"/>
    </row>
    <row r="41273" spans="21:28">
      <c r="U41273" s="5"/>
      <c r="AA41273" s="94"/>
      <c r="AB41273" s="5"/>
    </row>
    <row r="41276" spans="21:28">
      <c r="U41276" s="5"/>
      <c r="AA41276" s="94"/>
      <c r="AB41276" s="5"/>
    </row>
    <row r="41326" spans="21:28">
      <c r="U41326" s="5"/>
      <c r="AA41326" s="94"/>
      <c r="AB41326" s="5"/>
    </row>
    <row r="41396" spans="21:28">
      <c r="U41396" s="5"/>
      <c r="AA41396" s="94"/>
      <c r="AB41396" s="5"/>
    </row>
    <row r="41397" spans="21:28">
      <c r="U41397" s="5"/>
      <c r="AA41397" s="94"/>
      <c r="AB41397" s="5"/>
    </row>
    <row r="41414" spans="21:28">
      <c r="U41414" s="5"/>
      <c r="AA41414" s="94"/>
      <c r="AB41414" s="5"/>
    </row>
    <row r="41416" spans="21:28">
      <c r="U41416" s="5"/>
      <c r="AA41416" s="458"/>
      <c r="AB41416" s="5"/>
    </row>
    <row r="41417" spans="21:28">
      <c r="U41417" s="5"/>
      <c r="AA41417" s="458"/>
      <c r="AB41417" s="5"/>
    </row>
    <row r="41418" spans="21:28">
      <c r="U41418" s="5"/>
      <c r="AA41418" s="93"/>
      <c r="AB41418" s="5"/>
    </row>
    <row r="41419" spans="21:28">
      <c r="U41419" s="5"/>
      <c r="AA41419" s="94"/>
      <c r="AB41419" s="5"/>
    </row>
    <row r="41422" spans="21:28">
      <c r="U41422" s="5"/>
      <c r="AA41422" s="94"/>
      <c r="AB41422" s="5"/>
    </row>
    <row r="41472" spans="21:28">
      <c r="U41472" s="5"/>
      <c r="AA41472" s="94"/>
      <c r="AB41472" s="5"/>
    </row>
    <row r="41542" spans="21:28">
      <c r="U41542" s="5"/>
      <c r="AA41542" s="94"/>
      <c r="AB41542" s="5"/>
    </row>
    <row r="41543" spans="21:28">
      <c r="U41543" s="5"/>
      <c r="AA41543" s="94"/>
      <c r="AB41543" s="5"/>
    </row>
    <row r="41560" spans="21:28">
      <c r="U41560" s="5"/>
      <c r="AA41560" s="94"/>
      <c r="AB41560" s="5"/>
    </row>
    <row r="41562" spans="21:28">
      <c r="U41562" s="5"/>
      <c r="AA41562" s="458"/>
      <c r="AB41562" s="5"/>
    </row>
    <row r="41563" spans="21:28">
      <c r="U41563" s="5"/>
      <c r="AA41563" s="458"/>
      <c r="AB41563" s="5"/>
    </row>
    <row r="41564" spans="21:28">
      <c r="U41564" s="5"/>
      <c r="AA41564" s="93"/>
      <c r="AB41564" s="5"/>
    </row>
    <row r="41565" spans="21:28">
      <c r="U41565" s="5"/>
      <c r="AA41565" s="94"/>
      <c r="AB41565" s="5"/>
    </row>
    <row r="41568" spans="21:28">
      <c r="U41568" s="5"/>
      <c r="AA41568" s="94"/>
      <c r="AB41568" s="5"/>
    </row>
    <row r="41618" spans="21:28">
      <c r="U41618" s="5"/>
      <c r="AA41618" s="94"/>
      <c r="AB41618" s="5"/>
    </row>
    <row r="41688" spans="21:28">
      <c r="U41688" s="5"/>
      <c r="AA41688" s="94"/>
      <c r="AB41688" s="5"/>
    </row>
    <row r="41689" spans="21:28">
      <c r="U41689" s="5"/>
      <c r="AA41689" s="94"/>
      <c r="AB41689" s="5"/>
    </row>
    <row r="41706" spans="21:28">
      <c r="U41706" s="5"/>
      <c r="AA41706" s="94"/>
      <c r="AB41706" s="5"/>
    </row>
    <row r="41708" spans="21:28">
      <c r="U41708" s="5"/>
      <c r="AA41708" s="458"/>
      <c r="AB41708" s="5"/>
    </row>
    <row r="41709" spans="21:28">
      <c r="U41709" s="5"/>
      <c r="AA41709" s="458"/>
      <c r="AB41709" s="5"/>
    </row>
    <row r="41710" spans="21:28">
      <c r="U41710" s="5"/>
      <c r="AA41710" s="93"/>
      <c r="AB41710" s="5"/>
    </row>
    <row r="41711" spans="21:28">
      <c r="U41711" s="5"/>
      <c r="AA41711" s="94"/>
      <c r="AB41711" s="5"/>
    </row>
    <row r="41714" spans="21:28">
      <c r="U41714" s="5"/>
      <c r="AA41714" s="94"/>
      <c r="AB41714" s="5"/>
    </row>
    <row r="41764" spans="21:28">
      <c r="U41764" s="5"/>
      <c r="AA41764" s="94"/>
      <c r="AB41764" s="5"/>
    </row>
    <row r="41834" spans="21:28">
      <c r="U41834" s="5"/>
      <c r="AA41834" s="94"/>
      <c r="AB41834" s="5"/>
    </row>
    <row r="41835" spans="21:28">
      <c r="U41835" s="5"/>
      <c r="AA41835" s="94"/>
      <c r="AB41835" s="5"/>
    </row>
    <row r="41852" spans="21:28">
      <c r="U41852" s="5"/>
      <c r="AA41852" s="94"/>
      <c r="AB41852" s="5"/>
    </row>
    <row r="41854" spans="21:28">
      <c r="U41854" s="5"/>
      <c r="AA41854" s="458"/>
      <c r="AB41854" s="5"/>
    </row>
    <row r="41855" spans="21:28">
      <c r="U41855" s="5"/>
      <c r="AA41855" s="458"/>
      <c r="AB41855" s="5"/>
    </row>
    <row r="41856" spans="21:28">
      <c r="U41856" s="5"/>
      <c r="AA41856" s="93"/>
      <c r="AB41856" s="5"/>
    </row>
    <row r="41857" spans="21:28">
      <c r="U41857" s="5"/>
      <c r="AA41857" s="94"/>
      <c r="AB41857" s="5"/>
    </row>
    <row r="41860" spans="21:28">
      <c r="U41860" s="5"/>
      <c r="AA41860" s="94"/>
      <c r="AB41860" s="5"/>
    </row>
    <row r="41910" spans="21:28">
      <c r="U41910" s="5"/>
      <c r="AA41910" s="94"/>
      <c r="AB41910" s="5"/>
    </row>
    <row r="41980" spans="21:28">
      <c r="U41980" s="5"/>
      <c r="AA41980" s="94"/>
      <c r="AB41980" s="5"/>
    </row>
    <row r="41981" spans="21:28">
      <c r="U41981" s="5"/>
      <c r="AA41981" s="94"/>
      <c r="AB41981" s="5"/>
    </row>
    <row r="41998" spans="21:28">
      <c r="U41998" s="5"/>
      <c r="AA41998" s="94"/>
      <c r="AB41998" s="5"/>
    </row>
    <row r="42000" spans="21:28">
      <c r="U42000" s="5"/>
      <c r="AA42000" s="458"/>
      <c r="AB42000" s="5"/>
    </row>
    <row r="42001" spans="21:28">
      <c r="U42001" s="5"/>
      <c r="AA42001" s="458"/>
      <c r="AB42001" s="5"/>
    </row>
    <row r="42002" spans="21:28">
      <c r="U42002" s="5"/>
      <c r="AA42002" s="93"/>
      <c r="AB42002" s="5"/>
    </row>
    <row r="42003" spans="21:28">
      <c r="U42003" s="5"/>
      <c r="AA42003" s="94"/>
      <c r="AB42003" s="5"/>
    </row>
    <row r="42006" spans="21:28">
      <c r="U42006" s="5"/>
      <c r="AA42006" s="94"/>
      <c r="AB42006" s="5"/>
    </row>
    <row r="42056" spans="21:28">
      <c r="U42056" s="5"/>
      <c r="AA42056" s="94"/>
      <c r="AB42056" s="5"/>
    </row>
    <row r="42126" spans="21:28">
      <c r="U42126" s="5"/>
      <c r="AA42126" s="94"/>
      <c r="AB42126" s="5"/>
    </row>
    <row r="42127" spans="21:28">
      <c r="U42127" s="5"/>
      <c r="AA42127" s="94"/>
      <c r="AB42127" s="5"/>
    </row>
    <row r="42144" spans="21:28">
      <c r="U42144" s="5"/>
      <c r="AA42144" s="94"/>
      <c r="AB42144" s="5"/>
    </row>
    <row r="42146" spans="21:28">
      <c r="U42146" s="5"/>
      <c r="AA42146" s="458"/>
      <c r="AB42146" s="5"/>
    </row>
    <row r="42147" spans="21:28">
      <c r="U42147" s="5"/>
      <c r="AA42147" s="458"/>
      <c r="AB42147" s="5"/>
    </row>
    <row r="42148" spans="21:28">
      <c r="U42148" s="5"/>
      <c r="AA42148" s="93"/>
      <c r="AB42148" s="5"/>
    </row>
    <row r="42149" spans="21:28">
      <c r="U42149" s="5"/>
      <c r="AA42149" s="94"/>
      <c r="AB42149" s="5"/>
    </row>
    <row r="42152" spans="21:28">
      <c r="U42152" s="5"/>
      <c r="AA42152" s="94"/>
      <c r="AB42152" s="5"/>
    </row>
    <row r="42202" spans="21:28">
      <c r="U42202" s="5"/>
      <c r="AA42202" s="94"/>
      <c r="AB42202" s="5"/>
    </row>
    <row r="42272" spans="21:28">
      <c r="U42272" s="5"/>
      <c r="AA42272" s="94"/>
      <c r="AB42272" s="5"/>
    </row>
    <row r="42273" spans="21:28">
      <c r="U42273" s="5"/>
      <c r="AA42273" s="94"/>
      <c r="AB42273" s="5"/>
    </row>
    <row r="42290" spans="21:28">
      <c r="U42290" s="5"/>
      <c r="AA42290" s="94"/>
      <c r="AB42290" s="5"/>
    </row>
    <row r="42292" spans="21:28">
      <c r="U42292" s="5"/>
      <c r="AA42292" s="458"/>
      <c r="AB42292" s="5"/>
    </row>
    <row r="42293" spans="21:28">
      <c r="U42293" s="5"/>
      <c r="AA42293" s="458"/>
      <c r="AB42293" s="5"/>
    </row>
    <row r="42294" spans="21:28">
      <c r="U42294" s="5"/>
      <c r="AA42294" s="93"/>
      <c r="AB42294" s="5"/>
    </row>
    <row r="42295" spans="21:28">
      <c r="U42295" s="5"/>
      <c r="AA42295" s="94"/>
      <c r="AB42295" s="5"/>
    </row>
    <row r="42298" spans="21:28">
      <c r="U42298" s="5"/>
      <c r="AA42298" s="94"/>
      <c r="AB42298" s="5"/>
    </row>
    <row r="42348" spans="21:28">
      <c r="U42348" s="5"/>
      <c r="AA42348" s="94"/>
      <c r="AB42348" s="5"/>
    </row>
    <row r="42418" spans="21:28">
      <c r="U42418" s="5"/>
      <c r="AA42418" s="94"/>
      <c r="AB42418" s="5"/>
    </row>
    <row r="42419" spans="21:28">
      <c r="U42419" s="5"/>
      <c r="AA42419" s="94"/>
      <c r="AB42419" s="5"/>
    </row>
    <row r="42436" spans="21:28">
      <c r="U42436" s="5"/>
      <c r="AA42436" s="94"/>
      <c r="AB42436" s="5"/>
    </row>
    <row r="42438" spans="21:28">
      <c r="U42438" s="5"/>
      <c r="AA42438" s="458"/>
      <c r="AB42438" s="5"/>
    </row>
    <row r="42439" spans="21:28">
      <c r="U42439" s="5"/>
      <c r="AA42439" s="458"/>
      <c r="AB42439" s="5"/>
    </row>
    <row r="42440" spans="21:28">
      <c r="U42440" s="5"/>
      <c r="AA42440" s="93"/>
      <c r="AB42440" s="5"/>
    </row>
    <row r="42441" spans="21:28">
      <c r="U42441" s="5"/>
      <c r="AA42441" s="94"/>
      <c r="AB42441" s="5"/>
    </row>
    <row r="42444" spans="21:28">
      <c r="U42444" s="5"/>
      <c r="AA42444" s="94"/>
      <c r="AB42444" s="5"/>
    </row>
    <row r="42494" spans="21:28">
      <c r="U42494" s="5"/>
      <c r="AA42494" s="94"/>
      <c r="AB42494" s="5"/>
    </row>
    <row r="42564" spans="21:28">
      <c r="U42564" s="5"/>
      <c r="AA42564" s="94"/>
      <c r="AB42564" s="5"/>
    </row>
    <row r="42565" spans="21:28">
      <c r="U42565" s="5"/>
      <c r="AA42565" s="94"/>
      <c r="AB42565" s="5"/>
    </row>
    <row r="42582" spans="21:28">
      <c r="U42582" s="5"/>
      <c r="AA42582" s="94"/>
      <c r="AB42582" s="5"/>
    </row>
    <row r="42584" spans="21:28">
      <c r="U42584" s="5"/>
      <c r="AA42584" s="458"/>
      <c r="AB42584" s="5"/>
    </row>
    <row r="42585" spans="21:28">
      <c r="U42585" s="5"/>
      <c r="AA42585" s="458"/>
      <c r="AB42585" s="5"/>
    </row>
    <row r="42586" spans="21:28">
      <c r="U42586" s="5"/>
      <c r="AA42586" s="93"/>
      <c r="AB42586" s="5"/>
    </row>
    <row r="42587" spans="21:28">
      <c r="U42587" s="5"/>
      <c r="AA42587" s="94"/>
      <c r="AB42587" s="5"/>
    </row>
    <row r="42590" spans="21:28">
      <c r="U42590" s="5"/>
      <c r="AA42590" s="94"/>
      <c r="AB42590" s="5"/>
    </row>
    <row r="42640" spans="21:28">
      <c r="U42640" s="5"/>
      <c r="AA42640" s="94"/>
      <c r="AB42640" s="5"/>
    </row>
    <row r="42710" spans="21:28">
      <c r="U42710" s="5"/>
      <c r="AA42710" s="94"/>
      <c r="AB42710" s="5"/>
    </row>
    <row r="42711" spans="21:28">
      <c r="U42711" s="5"/>
      <c r="AA42711" s="94"/>
      <c r="AB42711" s="5"/>
    </row>
    <row r="42728" spans="21:28">
      <c r="U42728" s="5"/>
      <c r="AA42728" s="94"/>
      <c r="AB42728" s="5"/>
    </row>
    <row r="42730" spans="21:28">
      <c r="U42730" s="5"/>
      <c r="AA42730" s="458"/>
      <c r="AB42730" s="5"/>
    </row>
    <row r="42731" spans="21:28">
      <c r="U42731" s="5"/>
      <c r="AA42731" s="458"/>
      <c r="AB42731" s="5"/>
    </row>
    <row r="42732" spans="21:28">
      <c r="U42732" s="5"/>
      <c r="AA42732" s="93"/>
      <c r="AB42732" s="5"/>
    </row>
    <row r="42733" spans="21:28">
      <c r="U42733" s="5"/>
      <c r="AA42733" s="94"/>
      <c r="AB42733" s="5"/>
    </row>
    <row r="42736" spans="21:28">
      <c r="U42736" s="5"/>
      <c r="AA42736" s="94"/>
      <c r="AB42736" s="5"/>
    </row>
    <row r="42786" spans="21:28">
      <c r="U42786" s="5"/>
      <c r="AA42786" s="94"/>
      <c r="AB42786" s="5"/>
    </row>
    <row r="42856" spans="21:28">
      <c r="U42856" s="5"/>
      <c r="AA42856" s="94"/>
      <c r="AB42856" s="5"/>
    </row>
    <row r="42857" spans="21:28">
      <c r="U42857" s="5"/>
      <c r="AA42857" s="94"/>
      <c r="AB42857" s="5"/>
    </row>
    <row r="42874" spans="21:28">
      <c r="U42874" s="5"/>
      <c r="AA42874" s="94"/>
      <c r="AB42874" s="5"/>
    </row>
    <row r="42876" spans="21:28">
      <c r="U42876" s="5"/>
      <c r="AA42876" s="458"/>
      <c r="AB42876" s="5"/>
    </row>
    <row r="42877" spans="21:28">
      <c r="U42877" s="5"/>
      <c r="AA42877" s="458"/>
      <c r="AB42877" s="5"/>
    </row>
    <row r="42878" spans="21:28">
      <c r="U42878" s="5"/>
      <c r="AA42878" s="93"/>
      <c r="AB42878" s="5"/>
    </row>
    <row r="42879" spans="21:28">
      <c r="U42879" s="5"/>
      <c r="AA42879" s="94"/>
      <c r="AB42879" s="5"/>
    </row>
    <row r="42882" spans="21:28">
      <c r="U42882" s="5"/>
      <c r="AA42882" s="94"/>
      <c r="AB42882" s="5"/>
    </row>
    <row r="42932" spans="21:28">
      <c r="U42932" s="5"/>
      <c r="AA42932" s="94"/>
      <c r="AB42932" s="5"/>
    </row>
    <row r="43002" spans="21:28">
      <c r="U43002" s="5"/>
      <c r="AA43002" s="94"/>
      <c r="AB43002" s="5"/>
    </row>
    <row r="43003" spans="21:28">
      <c r="U43003" s="5"/>
      <c r="AA43003" s="94"/>
      <c r="AB43003" s="5"/>
    </row>
    <row r="43020" spans="21:28">
      <c r="U43020" s="5"/>
      <c r="AA43020" s="94"/>
      <c r="AB43020" s="5"/>
    </row>
    <row r="43022" spans="21:28">
      <c r="U43022" s="5"/>
      <c r="AA43022" s="458"/>
      <c r="AB43022" s="5"/>
    </row>
    <row r="43023" spans="21:28">
      <c r="U43023" s="5"/>
      <c r="AA43023" s="458"/>
      <c r="AB43023" s="5"/>
    </row>
    <row r="43024" spans="21:28">
      <c r="U43024" s="5"/>
      <c r="AA43024" s="93"/>
      <c r="AB43024" s="5"/>
    </row>
    <row r="43025" spans="21:28">
      <c r="U43025" s="5"/>
      <c r="AA43025" s="94"/>
      <c r="AB43025" s="5"/>
    </row>
    <row r="43028" spans="21:28">
      <c r="U43028" s="5"/>
      <c r="AA43028" s="94"/>
      <c r="AB43028" s="5"/>
    </row>
    <row r="43078" spans="21:28">
      <c r="U43078" s="5"/>
      <c r="AA43078" s="94"/>
      <c r="AB43078" s="5"/>
    </row>
    <row r="43148" spans="21:28">
      <c r="U43148" s="5"/>
      <c r="AA43148" s="94"/>
      <c r="AB43148" s="5"/>
    </row>
    <row r="43149" spans="21:28">
      <c r="U43149" s="5"/>
      <c r="AA43149" s="94"/>
      <c r="AB43149" s="5"/>
    </row>
    <row r="43166" spans="21:28">
      <c r="U43166" s="5"/>
      <c r="AA43166" s="94"/>
      <c r="AB43166" s="5"/>
    </row>
    <row r="43168" spans="21:28">
      <c r="U43168" s="5"/>
      <c r="AA43168" s="458"/>
      <c r="AB43168" s="5"/>
    </row>
    <row r="43169" spans="21:28">
      <c r="U43169" s="5"/>
      <c r="AA43169" s="458"/>
      <c r="AB43169" s="5"/>
    </row>
    <row r="43170" spans="21:28">
      <c r="U43170" s="5"/>
      <c r="AA43170" s="93"/>
      <c r="AB43170" s="5"/>
    </row>
    <row r="43171" spans="21:28">
      <c r="U43171" s="5"/>
      <c r="AA43171" s="94"/>
      <c r="AB43171" s="5"/>
    </row>
    <row r="43174" spans="21:28">
      <c r="U43174" s="5"/>
      <c r="AA43174" s="94"/>
      <c r="AB43174" s="5"/>
    </row>
    <row r="43224" spans="21:28">
      <c r="U43224" s="5"/>
      <c r="AA43224" s="94"/>
      <c r="AB43224" s="5"/>
    </row>
    <row r="43294" spans="21:28">
      <c r="U43294" s="5"/>
      <c r="AA43294" s="94"/>
      <c r="AB43294" s="5"/>
    </row>
    <row r="43295" spans="21:28">
      <c r="U43295" s="5"/>
      <c r="AA43295" s="94"/>
      <c r="AB43295" s="5"/>
    </row>
    <row r="43312" spans="21:28">
      <c r="U43312" s="5"/>
      <c r="AA43312" s="94"/>
      <c r="AB43312" s="5"/>
    </row>
    <row r="43314" spans="21:28">
      <c r="U43314" s="5"/>
      <c r="AA43314" s="458"/>
      <c r="AB43314" s="5"/>
    </row>
    <row r="43315" spans="21:28">
      <c r="U43315" s="5"/>
      <c r="AA43315" s="458"/>
      <c r="AB43315" s="5"/>
    </row>
    <row r="43316" spans="21:28">
      <c r="U43316" s="5"/>
      <c r="AA43316" s="93"/>
      <c r="AB43316" s="5"/>
    </row>
    <row r="43317" spans="21:28">
      <c r="U43317" s="5"/>
      <c r="AA43317" s="94"/>
      <c r="AB43317" s="5"/>
    </row>
    <row r="43320" spans="21:28">
      <c r="U43320" s="5"/>
      <c r="AA43320" s="94"/>
      <c r="AB43320" s="5"/>
    </row>
    <row r="43370" spans="21:28">
      <c r="U43370" s="5"/>
      <c r="AA43370" s="94"/>
      <c r="AB43370" s="5"/>
    </row>
    <row r="43440" spans="21:28">
      <c r="U43440" s="5"/>
      <c r="AA43440" s="94"/>
      <c r="AB43440" s="5"/>
    </row>
    <row r="43441" spans="21:28">
      <c r="U43441" s="5"/>
      <c r="AA43441" s="94"/>
      <c r="AB43441" s="5"/>
    </row>
    <row r="43458" spans="21:28">
      <c r="U43458" s="5"/>
      <c r="AA43458" s="94"/>
      <c r="AB43458" s="5"/>
    </row>
    <row r="43460" spans="21:28">
      <c r="U43460" s="5"/>
      <c r="AA43460" s="458"/>
      <c r="AB43460" s="5"/>
    </row>
    <row r="43461" spans="21:28">
      <c r="U43461" s="5"/>
      <c r="AA43461" s="458"/>
      <c r="AB43461" s="5"/>
    </row>
    <row r="43462" spans="21:28">
      <c r="U43462" s="5"/>
      <c r="AA43462" s="93"/>
      <c r="AB43462" s="5"/>
    </row>
    <row r="43463" spans="21:28">
      <c r="U43463" s="5"/>
      <c r="AA43463" s="94"/>
      <c r="AB43463" s="5"/>
    </row>
    <row r="43466" spans="21:28">
      <c r="U43466" s="5"/>
      <c r="AA43466" s="94"/>
      <c r="AB43466" s="5"/>
    </row>
    <row r="43516" spans="21:28">
      <c r="U43516" s="5"/>
      <c r="AA43516" s="94"/>
      <c r="AB43516" s="5"/>
    </row>
    <row r="43586" spans="21:28">
      <c r="U43586" s="5"/>
      <c r="AA43586" s="94"/>
      <c r="AB43586" s="5"/>
    </row>
    <row r="43587" spans="21:28">
      <c r="U43587" s="5"/>
      <c r="AA43587" s="94"/>
      <c r="AB43587" s="5"/>
    </row>
    <row r="43604" spans="21:28">
      <c r="U43604" s="5"/>
      <c r="AA43604" s="94"/>
      <c r="AB43604" s="5"/>
    </row>
    <row r="43606" spans="21:28">
      <c r="U43606" s="5"/>
      <c r="AA43606" s="458"/>
      <c r="AB43606" s="5"/>
    </row>
    <row r="43607" spans="21:28">
      <c r="U43607" s="5"/>
      <c r="AA43607" s="458"/>
      <c r="AB43607" s="5"/>
    </row>
    <row r="43608" spans="21:28">
      <c r="U43608" s="5"/>
      <c r="AA43608" s="93"/>
      <c r="AB43608" s="5"/>
    </row>
    <row r="43609" spans="21:28">
      <c r="U43609" s="5"/>
      <c r="AA43609" s="94"/>
      <c r="AB43609" s="5"/>
    </row>
    <row r="43612" spans="21:28">
      <c r="U43612" s="5"/>
      <c r="AA43612" s="94"/>
      <c r="AB43612" s="5"/>
    </row>
    <row r="43662" spans="21:28">
      <c r="U43662" s="5"/>
      <c r="AA43662" s="94"/>
      <c r="AB43662" s="5"/>
    </row>
    <row r="43732" spans="21:28">
      <c r="U43732" s="5"/>
      <c r="AA43732" s="94"/>
      <c r="AB43732" s="5"/>
    </row>
    <row r="43733" spans="21:28">
      <c r="U43733" s="5"/>
      <c r="AA43733" s="94"/>
      <c r="AB43733" s="5"/>
    </row>
    <row r="43750" spans="21:28">
      <c r="U43750" s="5"/>
      <c r="AA43750" s="94"/>
      <c r="AB43750" s="5"/>
    </row>
    <row r="43752" spans="21:28">
      <c r="U43752" s="5"/>
      <c r="AA43752" s="458"/>
      <c r="AB43752" s="5"/>
    </row>
    <row r="43753" spans="21:28">
      <c r="U43753" s="5"/>
      <c r="AA43753" s="458"/>
      <c r="AB43753" s="5"/>
    </row>
    <row r="43754" spans="21:28">
      <c r="U43754" s="5"/>
      <c r="AA43754" s="93"/>
      <c r="AB43754" s="5"/>
    </row>
    <row r="43755" spans="21:28">
      <c r="U43755" s="5"/>
      <c r="AA43755" s="94"/>
      <c r="AB43755" s="5"/>
    </row>
    <row r="43758" spans="21:28">
      <c r="U43758" s="5"/>
      <c r="AA43758" s="94"/>
      <c r="AB43758" s="5"/>
    </row>
    <row r="43808" spans="21:28">
      <c r="U43808" s="5"/>
      <c r="AA43808" s="94"/>
      <c r="AB43808" s="5"/>
    </row>
    <row r="43878" spans="21:28">
      <c r="U43878" s="5"/>
      <c r="AA43878" s="94"/>
      <c r="AB43878" s="5"/>
    </row>
    <row r="43879" spans="21:28">
      <c r="U43879" s="5"/>
      <c r="AA43879" s="94"/>
      <c r="AB43879" s="5"/>
    </row>
    <row r="43896" spans="21:28">
      <c r="U43896" s="5"/>
      <c r="AA43896" s="94"/>
      <c r="AB43896" s="5"/>
    </row>
    <row r="43898" spans="21:28">
      <c r="U43898" s="5"/>
      <c r="AA43898" s="458"/>
      <c r="AB43898" s="5"/>
    </row>
    <row r="43899" spans="21:28">
      <c r="U43899" s="5"/>
      <c r="AA43899" s="458"/>
      <c r="AB43899" s="5"/>
    </row>
    <row r="43900" spans="21:28">
      <c r="U43900" s="5"/>
      <c r="AA43900" s="93"/>
      <c r="AB43900" s="5"/>
    </row>
    <row r="43901" spans="21:28">
      <c r="U43901" s="5"/>
      <c r="AA43901" s="94"/>
      <c r="AB43901" s="5"/>
    </row>
    <row r="43904" spans="21:28">
      <c r="U43904" s="5"/>
      <c r="AA43904" s="94"/>
      <c r="AB43904" s="5"/>
    </row>
    <row r="43954" spans="21:28">
      <c r="U43954" s="5"/>
      <c r="AA43954" s="94"/>
      <c r="AB43954" s="5"/>
    </row>
    <row r="44024" spans="21:28">
      <c r="U44024" s="5"/>
      <c r="AA44024" s="94"/>
      <c r="AB44024" s="5"/>
    </row>
    <row r="44025" spans="21:28">
      <c r="U44025" s="5"/>
      <c r="AA44025" s="94"/>
      <c r="AB44025" s="5"/>
    </row>
    <row r="44042" spans="21:28">
      <c r="U44042" s="5"/>
      <c r="AA44042" s="94"/>
      <c r="AB44042" s="5"/>
    </row>
    <row r="44044" spans="21:28">
      <c r="U44044" s="5"/>
      <c r="AA44044" s="458"/>
      <c r="AB44044" s="5"/>
    </row>
    <row r="44045" spans="21:28">
      <c r="U44045" s="5"/>
      <c r="AA44045" s="458"/>
      <c r="AB44045" s="5"/>
    </row>
    <row r="44046" spans="21:28">
      <c r="U44046" s="5"/>
      <c r="AA44046" s="93"/>
      <c r="AB44046" s="5"/>
    </row>
    <row r="44047" spans="21:28">
      <c r="U44047" s="5"/>
      <c r="AA44047" s="94"/>
      <c r="AB44047" s="5"/>
    </row>
    <row r="44050" spans="21:28">
      <c r="U44050" s="5"/>
      <c r="AA44050" s="94"/>
      <c r="AB44050" s="5"/>
    </row>
    <row r="44100" spans="21:28">
      <c r="U44100" s="5"/>
      <c r="AA44100" s="94"/>
      <c r="AB44100" s="5"/>
    </row>
    <row r="44170" spans="21:28">
      <c r="U44170" s="5"/>
      <c r="AA44170" s="94"/>
      <c r="AB44170" s="5"/>
    </row>
    <row r="44171" spans="21:28">
      <c r="U44171" s="5"/>
      <c r="AA44171" s="94"/>
      <c r="AB44171" s="5"/>
    </row>
    <row r="44188" spans="21:28">
      <c r="U44188" s="5"/>
      <c r="AA44188" s="94"/>
      <c r="AB44188" s="5"/>
    </row>
    <row r="44190" spans="21:28">
      <c r="U44190" s="5"/>
      <c r="AA44190" s="458"/>
      <c r="AB44190" s="5"/>
    </row>
    <row r="44191" spans="21:28">
      <c r="U44191" s="5"/>
      <c r="AA44191" s="458"/>
      <c r="AB44191" s="5"/>
    </row>
    <row r="44192" spans="21:28">
      <c r="U44192" s="5"/>
      <c r="AA44192" s="93"/>
      <c r="AB44192" s="5"/>
    </row>
    <row r="44193" spans="21:28">
      <c r="U44193" s="5"/>
      <c r="AA44193" s="94"/>
      <c r="AB44193" s="5"/>
    </row>
    <row r="44196" spans="21:28">
      <c r="U44196" s="5"/>
      <c r="AA44196" s="94"/>
      <c r="AB44196" s="5"/>
    </row>
    <row r="44246" spans="21:28">
      <c r="U44246" s="5"/>
      <c r="AA44246" s="94"/>
      <c r="AB44246" s="5"/>
    </row>
    <row r="44316" spans="21:28">
      <c r="U44316" s="5"/>
      <c r="AA44316" s="94"/>
      <c r="AB44316" s="5"/>
    </row>
    <row r="44317" spans="21:28">
      <c r="U44317" s="5"/>
      <c r="AA44317" s="94"/>
      <c r="AB44317" s="5"/>
    </row>
    <row r="44334" spans="21:28">
      <c r="U44334" s="5"/>
      <c r="AA44334" s="94"/>
      <c r="AB44334" s="5"/>
    </row>
    <row r="44336" spans="21:28">
      <c r="U44336" s="5"/>
      <c r="AA44336" s="458"/>
      <c r="AB44336" s="5"/>
    </row>
    <row r="44337" spans="21:28">
      <c r="U44337" s="5"/>
      <c r="AA44337" s="458"/>
      <c r="AB44337" s="5"/>
    </row>
    <row r="44338" spans="21:28">
      <c r="U44338" s="5"/>
      <c r="AA44338" s="93"/>
      <c r="AB44338" s="5"/>
    </row>
    <row r="44339" spans="21:28">
      <c r="U44339" s="5"/>
      <c r="AA44339" s="94"/>
      <c r="AB44339" s="5"/>
    </row>
    <row r="44342" spans="21:28">
      <c r="U44342" s="5"/>
      <c r="AA44342" s="94"/>
      <c r="AB44342" s="5"/>
    </row>
    <row r="44392" spans="21:28">
      <c r="U44392" s="5"/>
      <c r="AA44392" s="94"/>
      <c r="AB44392" s="5"/>
    </row>
    <row r="44462" spans="21:28">
      <c r="U44462" s="5"/>
      <c r="AA44462" s="94"/>
      <c r="AB44462" s="5"/>
    </row>
    <row r="44463" spans="21:28">
      <c r="U44463" s="5"/>
      <c r="AA44463" s="94"/>
      <c r="AB44463" s="5"/>
    </row>
    <row r="44480" spans="21:28">
      <c r="U44480" s="5"/>
      <c r="AA44480" s="94"/>
      <c r="AB44480" s="5"/>
    </row>
    <row r="44482" spans="21:28">
      <c r="U44482" s="5"/>
      <c r="AA44482" s="458"/>
      <c r="AB44482" s="5"/>
    </row>
    <row r="44483" spans="21:28">
      <c r="U44483" s="5"/>
      <c r="AA44483" s="458"/>
      <c r="AB44483" s="5"/>
    </row>
    <row r="44484" spans="21:28">
      <c r="U44484" s="5"/>
      <c r="AA44484" s="93"/>
      <c r="AB44484" s="5"/>
    </row>
    <row r="44485" spans="21:28">
      <c r="U44485" s="5"/>
      <c r="AA44485" s="94"/>
      <c r="AB44485" s="5"/>
    </row>
    <row r="44488" spans="21:28">
      <c r="U44488" s="5"/>
      <c r="AA44488" s="94"/>
      <c r="AB44488" s="5"/>
    </row>
    <row r="44538" spans="21:28">
      <c r="U44538" s="5"/>
      <c r="AA44538" s="94"/>
      <c r="AB44538" s="5"/>
    </row>
    <row r="44608" spans="21:28">
      <c r="U44608" s="5"/>
      <c r="AA44608" s="94"/>
      <c r="AB44608" s="5"/>
    </row>
    <row r="44609" spans="21:28">
      <c r="U44609" s="5"/>
      <c r="AA44609" s="94"/>
      <c r="AB44609" s="5"/>
    </row>
    <row r="44626" spans="21:28">
      <c r="U44626" s="5"/>
      <c r="AA44626" s="94"/>
      <c r="AB44626" s="5"/>
    </row>
    <row r="44628" spans="21:28">
      <c r="U44628" s="5"/>
      <c r="AA44628" s="458"/>
      <c r="AB44628" s="5"/>
    </row>
    <row r="44629" spans="21:28">
      <c r="U44629" s="5"/>
      <c r="AA44629" s="458"/>
      <c r="AB44629" s="5"/>
    </row>
    <row r="44630" spans="21:28">
      <c r="U44630" s="5"/>
      <c r="AA44630" s="93"/>
      <c r="AB44630" s="5"/>
    </row>
    <row r="44631" spans="21:28">
      <c r="U44631" s="5"/>
      <c r="AA44631" s="94"/>
      <c r="AB44631" s="5"/>
    </row>
    <row r="44634" spans="21:28">
      <c r="U44634" s="5"/>
      <c r="AA44634" s="94"/>
      <c r="AB44634" s="5"/>
    </row>
    <row r="44684" spans="21:28">
      <c r="U44684" s="5"/>
      <c r="AA44684" s="94"/>
      <c r="AB44684" s="5"/>
    </row>
    <row r="44754" spans="21:28">
      <c r="U44754" s="5"/>
      <c r="AA44754" s="94"/>
      <c r="AB44754" s="5"/>
    </row>
    <row r="44755" spans="21:28">
      <c r="U44755" s="5"/>
      <c r="AA44755" s="94"/>
      <c r="AB44755" s="5"/>
    </row>
    <row r="44772" spans="21:28">
      <c r="U44772" s="5"/>
      <c r="AA44772" s="94"/>
      <c r="AB44772" s="5"/>
    </row>
    <row r="44774" spans="21:28">
      <c r="U44774" s="5"/>
      <c r="AA44774" s="458"/>
      <c r="AB44774" s="5"/>
    </row>
    <row r="44775" spans="21:28">
      <c r="U44775" s="5"/>
      <c r="AA44775" s="458"/>
      <c r="AB44775" s="5"/>
    </row>
    <row r="44776" spans="21:28">
      <c r="U44776" s="5"/>
      <c r="AA44776" s="93"/>
      <c r="AB44776" s="5"/>
    </row>
    <row r="44777" spans="21:28">
      <c r="U44777" s="5"/>
      <c r="AA44777" s="94"/>
      <c r="AB44777" s="5"/>
    </row>
    <row r="44780" spans="21:28">
      <c r="U44780" s="5"/>
      <c r="AA44780" s="94"/>
      <c r="AB44780" s="5"/>
    </row>
    <row r="44830" spans="21:28">
      <c r="U44830" s="5"/>
      <c r="AA44830" s="94"/>
      <c r="AB44830" s="5"/>
    </row>
    <row r="44900" spans="21:28">
      <c r="U44900" s="5"/>
      <c r="AA44900" s="94"/>
      <c r="AB44900" s="5"/>
    </row>
    <row r="44901" spans="21:28">
      <c r="U44901" s="5"/>
      <c r="AA44901" s="94"/>
      <c r="AB44901" s="5"/>
    </row>
    <row r="44918" spans="21:28">
      <c r="U44918" s="5"/>
      <c r="AA44918" s="94"/>
      <c r="AB44918" s="5"/>
    </row>
    <row r="44920" spans="21:28">
      <c r="U44920" s="5"/>
      <c r="AA44920" s="458"/>
      <c r="AB44920" s="5"/>
    </row>
    <row r="44921" spans="21:28">
      <c r="U44921" s="5"/>
      <c r="AA44921" s="458"/>
      <c r="AB44921" s="5"/>
    </row>
    <row r="44922" spans="21:28">
      <c r="U44922" s="5"/>
      <c r="AA44922" s="93"/>
      <c r="AB44922" s="5"/>
    </row>
    <row r="44923" spans="21:28">
      <c r="U44923" s="5"/>
      <c r="AA44923" s="94"/>
      <c r="AB44923" s="5"/>
    </row>
    <row r="44926" spans="21:28">
      <c r="U44926" s="5"/>
      <c r="AA44926" s="94"/>
      <c r="AB44926" s="5"/>
    </row>
    <row r="44976" spans="21:28">
      <c r="U44976" s="5"/>
      <c r="AA44976" s="94"/>
      <c r="AB44976" s="5"/>
    </row>
    <row r="45046" spans="21:28">
      <c r="U45046" s="5"/>
      <c r="AA45046" s="94"/>
      <c r="AB45046" s="5"/>
    </row>
    <row r="45047" spans="21:28">
      <c r="U45047" s="5"/>
      <c r="AA45047" s="94"/>
      <c r="AB45047" s="5"/>
    </row>
    <row r="45064" spans="21:28">
      <c r="U45064" s="5"/>
      <c r="AA45064" s="94"/>
      <c r="AB45064" s="5"/>
    </row>
    <row r="45066" spans="21:28">
      <c r="U45066" s="5"/>
      <c r="AA45066" s="458"/>
      <c r="AB45066" s="5"/>
    </row>
    <row r="45067" spans="21:28">
      <c r="U45067" s="5"/>
      <c r="AA45067" s="458"/>
      <c r="AB45067" s="5"/>
    </row>
    <row r="45068" spans="21:28">
      <c r="U45068" s="5"/>
      <c r="AA45068" s="93"/>
      <c r="AB45068" s="5"/>
    </row>
    <row r="45069" spans="21:28">
      <c r="U45069" s="5"/>
      <c r="AA45069" s="94"/>
      <c r="AB45069" s="5"/>
    </row>
    <row r="45072" spans="21:28">
      <c r="U45072" s="5"/>
      <c r="AA45072" s="94"/>
      <c r="AB45072" s="5"/>
    </row>
    <row r="45122" spans="21:28">
      <c r="U45122" s="5"/>
      <c r="AA45122" s="94"/>
      <c r="AB45122" s="5"/>
    </row>
    <row r="45192" spans="21:28">
      <c r="U45192" s="5"/>
      <c r="AA45192" s="94"/>
      <c r="AB45192" s="5"/>
    </row>
    <row r="45193" spans="21:28">
      <c r="U45193" s="5"/>
      <c r="AA45193" s="94"/>
      <c r="AB45193" s="5"/>
    </row>
    <row r="45210" spans="21:28">
      <c r="U45210" s="5"/>
      <c r="AA45210" s="94"/>
      <c r="AB45210" s="5"/>
    </row>
    <row r="45212" spans="21:28">
      <c r="U45212" s="5"/>
      <c r="AA45212" s="458"/>
      <c r="AB45212" s="5"/>
    </row>
    <row r="45213" spans="21:28">
      <c r="U45213" s="5"/>
      <c r="AA45213" s="458"/>
      <c r="AB45213" s="5"/>
    </row>
    <row r="45214" spans="21:28">
      <c r="U45214" s="5"/>
      <c r="AA45214" s="93"/>
      <c r="AB45214" s="5"/>
    </row>
    <row r="45215" spans="21:28">
      <c r="U45215" s="5"/>
      <c r="AA45215" s="94"/>
      <c r="AB45215" s="5"/>
    </row>
    <row r="45218" spans="21:28">
      <c r="U45218" s="5"/>
      <c r="AA45218" s="94"/>
      <c r="AB45218" s="5"/>
    </row>
    <row r="45268" spans="21:28">
      <c r="U45268" s="5"/>
      <c r="AA45268" s="94"/>
      <c r="AB45268" s="5"/>
    </row>
    <row r="45338" spans="21:28">
      <c r="U45338" s="5"/>
      <c r="AA45338" s="94"/>
      <c r="AB45338" s="5"/>
    </row>
    <row r="45339" spans="21:28">
      <c r="U45339" s="5"/>
      <c r="AA45339" s="94"/>
      <c r="AB45339" s="5"/>
    </row>
    <row r="45356" spans="21:28">
      <c r="U45356" s="5"/>
      <c r="AA45356" s="94"/>
      <c r="AB45356" s="5"/>
    </row>
    <row r="45358" spans="21:28">
      <c r="U45358" s="5"/>
      <c r="AA45358" s="458"/>
      <c r="AB45358" s="5"/>
    </row>
    <row r="45359" spans="21:28">
      <c r="U45359" s="5"/>
      <c r="AA45359" s="458"/>
      <c r="AB45359" s="5"/>
    </row>
    <row r="45360" spans="21:28">
      <c r="U45360" s="5"/>
      <c r="AA45360" s="93"/>
      <c r="AB45360" s="5"/>
    </row>
    <row r="45361" spans="21:28">
      <c r="U45361" s="5"/>
      <c r="AA45361" s="94"/>
      <c r="AB45361" s="5"/>
    </row>
    <row r="45364" spans="21:28">
      <c r="U45364" s="5"/>
      <c r="AA45364" s="94"/>
      <c r="AB45364" s="5"/>
    </row>
    <row r="45414" spans="21:28">
      <c r="U45414" s="5"/>
      <c r="AA45414" s="94"/>
      <c r="AB45414" s="5"/>
    </row>
    <row r="45484" spans="21:28">
      <c r="U45484" s="5"/>
      <c r="AA45484" s="94"/>
      <c r="AB45484" s="5"/>
    </row>
    <row r="45485" spans="21:28">
      <c r="U45485" s="5"/>
      <c r="AA45485" s="94"/>
      <c r="AB45485" s="5"/>
    </row>
    <row r="45502" spans="21:28">
      <c r="U45502" s="5"/>
      <c r="AA45502" s="94"/>
      <c r="AB45502" s="5"/>
    </row>
    <row r="45504" spans="21:28">
      <c r="U45504" s="5"/>
      <c r="AA45504" s="458"/>
      <c r="AB45504" s="5"/>
    </row>
    <row r="45505" spans="21:28">
      <c r="U45505" s="5"/>
      <c r="AA45505" s="458"/>
      <c r="AB45505" s="5"/>
    </row>
    <row r="45506" spans="21:28">
      <c r="U45506" s="5"/>
      <c r="AA45506" s="93"/>
      <c r="AB45506" s="5"/>
    </row>
    <row r="45507" spans="21:28">
      <c r="U45507" s="5"/>
      <c r="AA45507" s="94"/>
      <c r="AB45507" s="5"/>
    </row>
    <row r="45510" spans="21:28">
      <c r="U45510" s="5"/>
      <c r="AA45510" s="94"/>
      <c r="AB45510" s="5"/>
    </row>
    <row r="45560" spans="21:28">
      <c r="U45560" s="5"/>
      <c r="AA45560" s="94"/>
      <c r="AB45560" s="5"/>
    </row>
    <row r="45630" spans="21:28">
      <c r="U45630" s="5"/>
      <c r="AA45630" s="94"/>
      <c r="AB45630" s="5"/>
    </row>
    <row r="45631" spans="21:28">
      <c r="U45631" s="5"/>
      <c r="AA45631" s="94"/>
      <c r="AB45631" s="5"/>
    </row>
    <row r="45648" spans="21:28">
      <c r="U45648" s="5"/>
      <c r="AA45648" s="94"/>
      <c r="AB45648" s="5"/>
    </row>
    <row r="45650" spans="21:28">
      <c r="U45650" s="5"/>
      <c r="AA45650" s="458"/>
      <c r="AB45650" s="5"/>
    </row>
    <row r="45651" spans="21:28">
      <c r="U45651" s="5"/>
      <c r="AA45651" s="458"/>
      <c r="AB45651" s="5"/>
    </row>
    <row r="45652" spans="21:28">
      <c r="U45652" s="5"/>
      <c r="AA45652" s="93"/>
      <c r="AB45652" s="5"/>
    </row>
    <row r="45653" spans="21:28">
      <c r="U45653" s="5"/>
      <c r="AA45653" s="94"/>
      <c r="AB45653" s="5"/>
    </row>
    <row r="45656" spans="21:28">
      <c r="U45656" s="5"/>
      <c r="AA45656" s="94"/>
      <c r="AB45656" s="5"/>
    </row>
    <row r="45706" spans="21:28">
      <c r="U45706" s="5"/>
      <c r="AA45706" s="94"/>
      <c r="AB45706" s="5"/>
    </row>
    <row r="45776" spans="21:28">
      <c r="U45776" s="5"/>
      <c r="AA45776" s="94"/>
      <c r="AB45776" s="5"/>
    </row>
    <row r="45777" spans="21:28">
      <c r="U45777" s="5"/>
      <c r="AA45777" s="94"/>
      <c r="AB45777" s="5"/>
    </row>
    <row r="45794" spans="21:28">
      <c r="U45794" s="5"/>
      <c r="AA45794" s="94"/>
      <c r="AB45794" s="5"/>
    </row>
    <row r="45796" spans="21:28">
      <c r="U45796" s="5"/>
      <c r="AA45796" s="458"/>
      <c r="AB45796" s="5"/>
    </row>
    <row r="45797" spans="21:28">
      <c r="U45797" s="5"/>
      <c r="AA45797" s="458"/>
      <c r="AB45797" s="5"/>
    </row>
    <row r="45798" spans="21:28">
      <c r="U45798" s="5"/>
      <c r="AA45798" s="93"/>
      <c r="AB45798" s="5"/>
    </row>
    <row r="45799" spans="21:28">
      <c r="U45799" s="5"/>
      <c r="AA45799" s="94"/>
      <c r="AB45799" s="5"/>
    </row>
    <row r="45802" spans="21:28">
      <c r="U45802" s="5"/>
      <c r="AA45802" s="94"/>
      <c r="AB45802" s="5"/>
    </row>
    <row r="45852" spans="21:28">
      <c r="U45852" s="5"/>
      <c r="AA45852" s="94"/>
      <c r="AB45852" s="5"/>
    </row>
    <row r="45922" spans="21:28">
      <c r="U45922" s="5"/>
      <c r="AA45922" s="94"/>
      <c r="AB45922" s="5"/>
    </row>
    <row r="45923" spans="21:28">
      <c r="U45923" s="5"/>
      <c r="AA45923" s="94"/>
      <c r="AB45923" s="5"/>
    </row>
    <row r="45940" spans="21:28">
      <c r="U45940" s="5"/>
      <c r="AA45940" s="94"/>
      <c r="AB45940" s="5"/>
    </row>
    <row r="45942" spans="21:28">
      <c r="U45942" s="5"/>
      <c r="AA45942" s="458"/>
      <c r="AB45942" s="5"/>
    </row>
    <row r="45943" spans="21:28">
      <c r="U45943" s="5"/>
      <c r="AA45943" s="458"/>
      <c r="AB45943" s="5"/>
    </row>
    <row r="45944" spans="21:28">
      <c r="U45944" s="5"/>
      <c r="AA45944" s="93"/>
      <c r="AB45944" s="5"/>
    </row>
    <row r="45945" spans="21:28">
      <c r="U45945" s="5"/>
      <c r="AA45945" s="94"/>
      <c r="AB45945" s="5"/>
    </row>
    <row r="45948" spans="21:28">
      <c r="U45948" s="5"/>
      <c r="AA45948" s="94"/>
      <c r="AB45948" s="5"/>
    </row>
    <row r="45998" spans="21:28">
      <c r="U45998" s="5"/>
      <c r="AA45998" s="94"/>
      <c r="AB45998" s="5"/>
    </row>
    <row r="46068" spans="21:28">
      <c r="U46068" s="5"/>
      <c r="AA46068" s="94"/>
      <c r="AB46068" s="5"/>
    </row>
    <row r="46069" spans="21:28">
      <c r="U46069" s="5"/>
      <c r="AA46069" s="94"/>
      <c r="AB46069" s="5"/>
    </row>
    <row r="46086" spans="21:28">
      <c r="U46086" s="5"/>
      <c r="AA46086" s="94"/>
      <c r="AB46086" s="5"/>
    </row>
    <row r="46088" spans="21:28">
      <c r="U46088" s="5"/>
      <c r="AA46088" s="458"/>
      <c r="AB46088" s="5"/>
    </row>
    <row r="46089" spans="21:28">
      <c r="U46089" s="5"/>
      <c r="AA46089" s="458"/>
      <c r="AB46089" s="5"/>
    </row>
    <row r="46090" spans="21:28">
      <c r="U46090" s="5"/>
      <c r="AA46090" s="93"/>
      <c r="AB46090" s="5"/>
    </row>
    <row r="46091" spans="21:28">
      <c r="U46091" s="5"/>
      <c r="AA46091" s="94"/>
      <c r="AB46091" s="5"/>
    </row>
    <row r="46094" spans="21:28">
      <c r="U46094" s="5"/>
      <c r="AA46094" s="94"/>
      <c r="AB46094" s="5"/>
    </row>
    <row r="46144" spans="21:28">
      <c r="U46144" s="5"/>
      <c r="AA46144" s="94"/>
      <c r="AB46144" s="5"/>
    </row>
    <row r="46214" spans="21:28">
      <c r="U46214" s="5"/>
      <c r="AA46214" s="94"/>
      <c r="AB46214" s="5"/>
    </row>
    <row r="46215" spans="21:28">
      <c r="U46215" s="5"/>
      <c r="AA46215" s="94"/>
      <c r="AB46215" s="5"/>
    </row>
    <row r="46232" spans="21:28">
      <c r="U46232" s="5"/>
      <c r="AA46232" s="94"/>
      <c r="AB46232" s="5"/>
    </row>
    <row r="46234" spans="21:28">
      <c r="U46234" s="5"/>
      <c r="AA46234" s="458"/>
      <c r="AB46234" s="5"/>
    </row>
    <row r="46235" spans="21:28">
      <c r="U46235" s="5"/>
      <c r="AA46235" s="458"/>
      <c r="AB46235" s="5"/>
    </row>
    <row r="46236" spans="21:28">
      <c r="U46236" s="5"/>
      <c r="AA46236" s="93"/>
      <c r="AB46236" s="5"/>
    </row>
    <row r="46237" spans="21:28">
      <c r="U46237" s="5"/>
      <c r="AA46237" s="94"/>
      <c r="AB46237" s="5"/>
    </row>
    <row r="46240" spans="21:28">
      <c r="U46240" s="5"/>
      <c r="AA46240" s="94"/>
      <c r="AB46240" s="5"/>
    </row>
    <row r="46290" spans="21:28">
      <c r="U46290" s="5"/>
      <c r="AA46290" s="94"/>
      <c r="AB46290" s="5"/>
    </row>
    <row r="46360" spans="21:28">
      <c r="U46360" s="5"/>
      <c r="AA46360" s="94"/>
      <c r="AB46360" s="5"/>
    </row>
    <row r="46361" spans="21:28">
      <c r="U46361" s="5"/>
      <c r="AA46361" s="94"/>
      <c r="AB46361" s="5"/>
    </row>
    <row r="46378" spans="21:28">
      <c r="U46378" s="5"/>
      <c r="AA46378" s="94"/>
      <c r="AB46378" s="5"/>
    </row>
    <row r="46380" spans="21:28">
      <c r="U46380" s="5"/>
      <c r="AA46380" s="458"/>
      <c r="AB46380" s="5"/>
    </row>
    <row r="46381" spans="21:28">
      <c r="U46381" s="5"/>
      <c r="AA46381" s="458"/>
      <c r="AB46381" s="5"/>
    </row>
    <row r="46382" spans="21:28">
      <c r="U46382" s="5"/>
      <c r="AA46382" s="93"/>
      <c r="AB46382" s="5"/>
    </row>
    <row r="46383" spans="21:28">
      <c r="U46383" s="5"/>
      <c r="AA46383" s="94"/>
      <c r="AB46383" s="5"/>
    </row>
    <row r="46386" spans="21:28">
      <c r="U46386" s="5"/>
      <c r="AA46386" s="94"/>
      <c r="AB46386" s="5"/>
    </row>
    <row r="46436" spans="21:28">
      <c r="U46436" s="5"/>
      <c r="AA46436" s="94"/>
      <c r="AB46436" s="5"/>
    </row>
    <row r="46506" spans="21:28">
      <c r="U46506" s="5"/>
      <c r="AA46506" s="94"/>
      <c r="AB46506" s="5"/>
    </row>
    <row r="46507" spans="21:28">
      <c r="U46507" s="5"/>
      <c r="AA46507" s="94"/>
      <c r="AB46507" s="5"/>
    </row>
    <row r="46524" spans="21:28">
      <c r="U46524" s="5"/>
      <c r="AA46524" s="94"/>
      <c r="AB46524" s="5"/>
    </row>
    <row r="46526" spans="21:28">
      <c r="U46526" s="5"/>
      <c r="AA46526" s="458"/>
      <c r="AB46526" s="5"/>
    </row>
    <row r="46527" spans="21:28">
      <c r="U46527" s="5"/>
      <c r="AA46527" s="458"/>
      <c r="AB46527" s="5"/>
    </row>
    <row r="46528" spans="21:28">
      <c r="U46528" s="5"/>
      <c r="AA46528" s="93"/>
      <c r="AB46528" s="5"/>
    </row>
    <row r="46529" spans="21:28">
      <c r="U46529" s="5"/>
      <c r="AA46529" s="94"/>
      <c r="AB46529" s="5"/>
    </row>
    <row r="46532" spans="21:28">
      <c r="U46532" s="5"/>
      <c r="AA46532" s="94"/>
      <c r="AB46532" s="5"/>
    </row>
    <row r="46582" spans="21:28">
      <c r="U46582" s="5"/>
      <c r="AA46582" s="94"/>
      <c r="AB46582" s="5"/>
    </row>
    <row r="46652" spans="21:28">
      <c r="U46652" s="5"/>
      <c r="AA46652" s="94"/>
      <c r="AB46652" s="5"/>
    </row>
    <row r="46653" spans="21:28">
      <c r="U46653" s="5"/>
      <c r="AA46653" s="94"/>
      <c r="AB46653" s="5"/>
    </row>
    <row r="46670" spans="21:28">
      <c r="U46670" s="5"/>
      <c r="AA46670" s="94"/>
      <c r="AB46670" s="5"/>
    </row>
    <row r="46672" spans="21:28">
      <c r="U46672" s="5"/>
      <c r="AA46672" s="458"/>
      <c r="AB46672" s="5"/>
    </row>
    <row r="46673" spans="21:28">
      <c r="U46673" s="5"/>
      <c r="AA46673" s="458"/>
      <c r="AB46673" s="5"/>
    </row>
    <row r="46674" spans="21:28">
      <c r="U46674" s="5"/>
      <c r="AA46674" s="93"/>
      <c r="AB46674" s="5"/>
    </row>
    <row r="46675" spans="21:28">
      <c r="U46675" s="5"/>
      <c r="AA46675" s="94"/>
      <c r="AB46675" s="5"/>
    </row>
    <row r="46678" spans="21:28">
      <c r="U46678" s="5"/>
      <c r="AA46678" s="94"/>
      <c r="AB46678" s="5"/>
    </row>
    <row r="46728" spans="21:28">
      <c r="U46728" s="5"/>
      <c r="AA46728" s="94"/>
      <c r="AB46728" s="5"/>
    </row>
    <row r="46798" spans="21:28">
      <c r="U46798" s="5"/>
      <c r="AA46798" s="94"/>
      <c r="AB46798" s="5"/>
    </row>
    <row r="46799" spans="21:28">
      <c r="U46799" s="5"/>
      <c r="AA46799" s="94"/>
      <c r="AB46799" s="5"/>
    </row>
    <row r="46816" spans="21:28">
      <c r="U46816" s="5"/>
      <c r="AA46816" s="94"/>
      <c r="AB46816" s="5"/>
    </row>
    <row r="46818" spans="21:28">
      <c r="U46818" s="5"/>
      <c r="AA46818" s="458"/>
      <c r="AB46818" s="5"/>
    </row>
    <row r="46819" spans="21:28">
      <c r="U46819" s="5"/>
      <c r="AA46819" s="458"/>
      <c r="AB46819" s="5"/>
    </row>
    <row r="46820" spans="21:28">
      <c r="U46820" s="5"/>
      <c r="AA46820" s="93"/>
      <c r="AB46820" s="5"/>
    </row>
    <row r="46821" spans="21:28">
      <c r="U46821" s="5"/>
      <c r="AA46821" s="94"/>
      <c r="AB46821" s="5"/>
    </row>
    <row r="46824" spans="21:28">
      <c r="U46824" s="5"/>
      <c r="AA46824" s="94"/>
      <c r="AB46824" s="5"/>
    </row>
    <row r="46874" spans="21:28">
      <c r="U46874" s="5"/>
      <c r="AA46874" s="94"/>
      <c r="AB46874" s="5"/>
    </row>
    <row r="46944" spans="21:28">
      <c r="U46944" s="5"/>
      <c r="AA46944" s="94"/>
      <c r="AB46944" s="5"/>
    </row>
    <row r="46945" spans="21:28">
      <c r="U46945" s="5"/>
      <c r="AA46945" s="94"/>
      <c r="AB46945" s="5"/>
    </row>
    <row r="46962" spans="21:28">
      <c r="U46962" s="5"/>
      <c r="AA46962" s="94"/>
      <c r="AB46962" s="5"/>
    </row>
    <row r="46964" spans="21:28">
      <c r="U46964" s="5"/>
      <c r="AA46964" s="458"/>
      <c r="AB46964" s="5"/>
    </row>
    <row r="46965" spans="21:28">
      <c r="U46965" s="5"/>
      <c r="AA46965" s="458"/>
      <c r="AB46965" s="5"/>
    </row>
    <row r="46966" spans="21:28">
      <c r="U46966" s="5"/>
      <c r="AA46966" s="93"/>
      <c r="AB46966" s="5"/>
    </row>
    <row r="46967" spans="21:28">
      <c r="U46967" s="5"/>
      <c r="AA46967" s="94"/>
      <c r="AB46967" s="5"/>
    </row>
    <row r="46970" spans="21:28">
      <c r="U46970" s="5"/>
      <c r="AA46970" s="94"/>
      <c r="AB46970" s="5"/>
    </row>
    <row r="47020" spans="21:28">
      <c r="U47020" s="5"/>
      <c r="AA47020" s="94"/>
      <c r="AB47020" s="5"/>
    </row>
    <row r="47090" spans="21:28">
      <c r="U47090" s="5"/>
      <c r="AA47090" s="94"/>
      <c r="AB47090" s="5"/>
    </row>
    <row r="47091" spans="21:28">
      <c r="U47091" s="5"/>
      <c r="AA47091" s="94"/>
      <c r="AB47091" s="5"/>
    </row>
    <row r="47108" spans="21:28">
      <c r="U47108" s="5"/>
      <c r="AA47108" s="94"/>
      <c r="AB47108" s="5"/>
    </row>
    <row r="47110" spans="21:28">
      <c r="U47110" s="5"/>
      <c r="AA47110" s="458"/>
      <c r="AB47110" s="5"/>
    </row>
    <row r="47111" spans="21:28">
      <c r="U47111" s="5"/>
      <c r="AA47111" s="458"/>
      <c r="AB47111" s="5"/>
    </row>
    <row r="47112" spans="21:28">
      <c r="U47112" s="5"/>
      <c r="AA47112" s="93"/>
      <c r="AB47112" s="5"/>
    </row>
    <row r="47113" spans="21:28">
      <c r="U47113" s="5"/>
      <c r="AA47113" s="94"/>
      <c r="AB47113" s="5"/>
    </row>
    <row r="47116" spans="21:28">
      <c r="U47116" s="5"/>
      <c r="AA47116" s="94"/>
      <c r="AB47116" s="5"/>
    </row>
    <row r="47166" spans="21:28">
      <c r="U47166" s="5"/>
      <c r="AA47166" s="94"/>
      <c r="AB47166" s="5"/>
    </row>
    <row r="47236" spans="21:28">
      <c r="U47236" s="5"/>
      <c r="AA47236" s="94"/>
      <c r="AB47236" s="5"/>
    </row>
    <row r="47237" spans="21:28">
      <c r="U47237" s="5"/>
      <c r="AA47237" s="94"/>
      <c r="AB47237" s="5"/>
    </row>
    <row r="47254" spans="21:28">
      <c r="U47254" s="5"/>
      <c r="AA47254" s="94"/>
      <c r="AB47254" s="5"/>
    </row>
    <row r="47256" spans="21:28">
      <c r="U47256" s="5"/>
      <c r="AA47256" s="458"/>
      <c r="AB47256" s="5"/>
    </row>
    <row r="47257" spans="21:28">
      <c r="U47257" s="5"/>
      <c r="AA47257" s="458"/>
      <c r="AB47257" s="5"/>
    </row>
    <row r="47258" spans="21:28">
      <c r="U47258" s="5"/>
      <c r="AA47258" s="93"/>
      <c r="AB47258" s="5"/>
    </row>
    <row r="47259" spans="21:28">
      <c r="U47259" s="5"/>
      <c r="AA47259" s="94"/>
      <c r="AB47259" s="5"/>
    </row>
    <row r="47262" spans="21:28">
      <c r="U47262" s="5"/>
      <c r="AA47262" s="94"/>
      <c r="AB47262" s="5"/>
    </row>
    <row r="47312" spans="21:28">
      <c r="U47312" s="5"/>
      <c r="AA47312" s="94"/>
      <c r="AB47312" s="5"/>
    </row>
    <row r="47382" spans="21:28">
      <c r="U47382" s="5"/>
      <c r="AA47382" s="94"/>
      <c r="AB47382" s="5"/>
    </row>
    <row r="47383" spans="21:28">
      <c r="U47383" s="5"/>
      <c r="AA47383" s="94"/>
      <c r="AB47383" s="5"/>
    </row>
    <row r="47400" spans="21:28">
      <c r="U47400" s="5"/>
      <c r="AA47400" s="94"/>
      <c r="AB47400" s="5"/>
    </row>
    <row r="47402" spans="21:28">
      <c r="U47402" s="5"/>
      <c r="AA47402" s="458"/>
      <c r="AB47402" s="5"/>
    </row>
    <row r="47403" spans="21:28">
      <c r="U47403" s="5"/>
      <c r="AA47403" s="458"/>
      <c r="AB47403" s="5"/>
    </row>
    <row r="47404" spans="21:28">
      <c r="U47404" s="5"/>
      <c r="AA47404" s="93"/>
      <c r="AB47404" s="5"/>
    </row>
    <row r="47405" spans="21:28">
      <c r="U47405" s="5"/>
      <c r="AA47405" s="94"/>
      <c r="AB47405" s="5"/>
    </row>
    <row r="47408" spans="21:28">
      <c r="U47408" s="5"/>
      <c r="AA47408" s="94"/>
      <c r="AB47408" s="5"/>
    </row>
    <row r="47458" spans="21:28">
      <c r="U47458" s="5"/>
      <c r="AA47458" s="94"/>
      <c r="AB47458" s="5"/>
    </row>
    <row r="47528" spans="21:28">
      <c r="U47528" s="5"/>
      <c r="AA47528" s="94"/>
      <c r="AB47528" s="5"/>
    </row>
    <row r="47529" spans="21:28">
      <c r="U47529" s="5"/>
      <c r="AA47529" s="94"/>
      <c r="AB47529" s="5"/>
    </row>
    <row r="47546" spans="21:28">
      <c r="U47546" s="5"/>
      <c r="AA47546" s="94"/>
      <c r="AB47546" s="5"/>
    </row>
    <row r="47548" spans="21:28">
      <c r="U47548" s="5"/>
      <c r="AA47548" s="458"/>
      <c r="AB47548" s="5"/>
    </row>
    <row r="47549" spans="21:28">
      <c r="U47549" s="5"/>
      <c r="AA47549" s="458"/>
      <c r="AB47549" s="5"/>
    </row>
    <row r="47550" spans="21:28">
      <c r="U47550" s="5"/>
      <c r="AA47550" s="93"/>
      <c r="AB47550" s="5"/>
    </row>
    <row r="47551" spans="21:28">
      <c r="U47551" s="5"/>
      <c r="AA47551" s="94"/>
      <c r="AB47551" s="5"/>
    </row>
    <row r="47554" spans="21:28">
      <c r="U47554" s="5"/>
      <c r="AA47554" s="94"/>
      <c r="AB47554" s="5"/>
    </row>
    <row r="47604" spans="21:28">
      <c r="U47604" s="5"/>
      <c r="AA47604" s="94"/>
      <c r="AB47604" s="5"/>
    </row>
    <row r="47674" spans="21:28">
      <c r="U47674" s="5"/>
      <c r="AA47674" s="94"/>
      <c r="AB47674" s="5"/>
    </row>
    <row r="47675" spans="21:28">
      <c r="U47675" s="5"/>
      <c r="AA47675" s="94"/>
      <c r="AB47675" s="5"/>
    </row>
    <row r="47692" spans="21:28">
      <c r="U47692" s="5"/>
      <c r="AA47692" s="94"/>
      <c r="AB47692" s="5"/>
    </row>
    <row r="47694" spans="21:28">
      <c r="U47694" s="5"/>
      <c r="AA47694" s="458"/>
      <c r="AB47694" s="5"/>
    </row>
    <row r="47695" spans="21:28">
      <c r="U47695" s="5"/>
      <c r="AA47695" s="458"/>
      <c r="AB47695" s="5"/>
    </row>
    <row r="47696" spans="21:28">
      <c r="U47696" s="5"/>
      <c r="AA47696" s="93"/>
      <c r="AB47696" s="5"/>
    </row>
    <row r="47697" spans="21:28">
      <c r="U47697" s="5"/>
      <c r="AA47697" s="94"/>
      <c r="AB47697" s="5"/>
    </row>
    <row r="47700" spans="21:28">
      <c r="U47700" s="5"/>
      <c r="AA47700" s="94"/>
      <c r="AB47700" s="5"/>
    </row>
    <row r="47750" spans="21:28">
      <c r="U47750" s="5"/>
      <c r="AA47750" s="94"/>
      <c r="AB47750" s="5"/>
    </row>
    <row r="47820" spans="21:28">
      <c r="U47820" s="5"/>
      <c r="AA47820" s="94"/>
      <c r="AB47820" s="5"/>
    </row>
    <row r="47821" spans="21:28">
      <c r="U47821" s="5"/>
      <c r="AA47821" s="94"/>
      <c r="AB47821" s="5"/>
    </row>
    <row r="47838" spans="21:28">
      <c r="U47838" s="5"/>
      <c r="AA47838" s="94"/>
      <c r="AB47838" s="5"/>
    </row>
    <row r="47840" spans="21:28">
      <c r="U47840" s="5"/>
      <c r="AA47840" s="458"/>
      <c r="AB47840" s="5"/>
    </row>
    <row r="47841" spans="21:28">
      <c r="U47841" s="5"/>
      <c r="AA47841" s="458"/>
      <c r="AB47841" s="5"/>
    </row>
    <row r="47842" spans="21:28">
      <c r="U47842" s="5"/>
      <c r="AA47842" s="93"/>
      <c r="AB47842" s="5"/>
    </row>
    <row r="47843" spans="21:28">
      <c r="U47843" s="5"/>
      <c r="AA47843" s="94"/>
      <c r="AB47843" s="5"/>
    </row>
    <row r="47846" spans="21:28">
      <c r="U47846" s="5"/>
      <c r="AA47846" s="94"/>
      <c r="AB47846" s="5"/>
    </row>
    <row r="47896" spans="21:28">
      <c r="U47896" s="5"/>
      <c r="AA47896" s="94"/>
      <c r="AB47896" s="5"/>
    </row>
    <row r="47966" spans="21:28">
      <c r="U47966" s="5"/>
      <c r="AA47966" s="94"/>
      <c r="AB47966" s="5"/>
    </row>
    <row r="47967" spans="21:28">
      <c r="U47967" s="5"/>
      <c r="AA47967" s="94"/>
      <c r="AB47967" s="5"/>
    </row>
    <row r="47984" spans="21:28">
      <c r="U47984" s="5"/>
      <c r="AA47984" s="94"/>
      <c r="AB47984" s="5"/>
    </row>
    <row r="47986" spans="21:28">
      <c r="U47986" s="5"/>
      <c r="AA47986" s="458"/>
      <c r="AB47986" s="5"/>
    </row>
    <row r="47987" spans="21:28">
      <c r="U47987" s="5"/>
      <c r="AA47987" s="458"/>
      <c r="AB47987" s="5"/>
    </row>
    <row r="47988" spans="21:28">
      <c r="U47988" s="5"/>
      <c r="AA47988" s="93"/>
      <c r="AB47988" s="5"/>
    </row>
    <row r="47989" spans="21:28">
      <c r="U47989" s="5"/>
      <c r="AA47989" s="94"/>
      <c r="AB47989" s="5"/>
    </row>
    <row r="47992" spans="21:28">
      <c r="U47992" s="5"/>
      <c r="AA47992" s="94"/>
      <c r="AB47992" s="5"/>
    </row>
    <row r="48042" spans="21:28">
      <c r="U48042" s="5"/>
      <c r="AA48042" s="94"/>
      <c r="AB48042" s="5"/>
    </row>
    <row r="48112" spans="21:28">
      <c r="U48112" s="5"/>
      <c r="AA48112" s="94"/>
      <c r="AB48112" s="5"/>
    </row>
    <row r="48113" spans="21:28">
      <c r="U48113" s="5"/>
      <c r="AA48113" s="94"/>
      <c r="AB48113" s="5"/>
    </row>
    <row r="48130" spans="21:28">
      <c r="U48130" s="5"/>
      <c r="AA48130" s="94"/>
      <c r="AB48130" s="5"/>
    </row>
    <row r="48132" spans="21:28">
      <c r="U48132" s="5"/>
      <c r="AA48132" s="458"/>
      <c r="AB48132" s="5"/>
    </row>
    <row r="48133" spans="21:28">
      <c r="U48133" s="5"/>
      <c r="AA48133" s="458"/>
      <c r="AB48133" s="5"/>
    </row>
    <row r="48134" spans="21:28">
      <c r="U48134" s="5"/>
      <c r="AA48134" s="93"/>
      <c r="AB48134" s="5"/>
    </row>
    <row r="48135" spans="21:28">
      <c r="U48135" s="5"/>
      <c r="AA48135" s="94"/>
      <c r="AB48135" s="5"/>
    </row>
    <row r="48138" spans="21:28">
      <c r="U48138" s="5"/>
      <c r="AA48138" s="94"/>
      <c r="AB48138" s="5"/>
    </row>
    <row r="48188" spans="21:28">
      <c r="U48188" s="5"/>
      <c r="AA48188" s="94"/>
      <c r="AB48188" s="5"/>
    </row>
    <row r="48258" spans="21:28">
      <c r="U48258" s="5"/>
      <c r="AA48258" s="94"/>
      <c r="AB48258" s="5"/>
    </row>
    <row r="48259" spans="21:28">
      <c r="U48259" s="5"/>
      <c r="AA48259" s="94"/>
      <c r="AB48259" s="5"/>
    </row>
    <row r="48276" spans="21:28">
      <c r="U48276" s="5"/>
      <c r="AA48276" s="94"/>
      <c r="AB48276" s="5"/>
    </row>
    <row r="48278" spans="21:28">
      <c r="U48278" s="5"/>
      <c r="AA48278" s="458"/>
      <c r="AB48278" s="5"/>
    </row>
    <row r="48279" spans="21:28">
      <c r="U48279" s="5"/>
      <c r="AA48279" s="458"/>
      <c r="AB48279" s="5"/>
    </row>
    <row r="48280" spans="21:28">
      <c r="U48280" s="5"/>
      <c r="AA48280" s="93"/>
      <c r="AB48280" s="5"/>
    </row>
    <row r="48281" spans="21:28">
      <c r="U48281" s="5"/>
      <c r="AA48281" s="94"/>
      <c r="AB48281" s="5"/>
    </row>
    <row r="48284" spans="21:28">
      <c r="U48284" s="5"/>
      <c r="AA48284" s="94"/>
      <c r="AB48284" s="5"/>
    </row>
    <row r="48334" spans="21:28">
      <c r="U48334" s="5"/>
      <c r="AA48334" s="94"/>
      <c r="AB48334" s="5"/>
    </row>
    <row r="48404" spans="21:28">
      <c r="U48404" s="5"/>
      <c r="AA48404" s="94"/>
      <c r="AB48404" s="5"/>
    </row>
    <row r="48405" spans="21:28">
      <c r="U48405" s="5"/>
      <c r="AA48405" s="94"/>
      <c r="AB48405" s="5"/>
    </row>
    <row r="48422" spans="21:28">
      <c r="U48422" s="5"/>
      <c r="AA48422" s="94"/>
      <c r="AB48422" s="5"/>
    </row>
    <row r="48424" spans="21:28">
      <c r="U48424" s="5"/>
      <c r="AA48424" s="458"/>
      <c r="AB48424" s="5"/>
    </row>
    <row r="48425" spans="21:28">
      <c r="U48425" s="5"/>
      <c r="AA48425" s="458"/>
      <c r="AB48425" s="5"/>
    </row>
    <row r="48426" spans="21:28">
      <c r="U48426" s="5"/>
      <c r="AA48426" s="93"/>
      <c r="AB48426" s="5"/>
    </row>
    <row r="48427" spans="21:28">
      <c r="U48427" s="5"/>
      <c r="AA48427" s="94"/>
      <c r="AB48427" s="5"/>
    </row>
    <row r="48430" spans="21:28">
      <c r="U48430" s="5"/>
      <c r="AA48430" s="94"/>
      <c r="AB48430" s="5"/>
    </row>
    <row r="48480" spans="21:28">
      <c r="U48480" s="5"/>
      <c r="AA48480" s="94"/>
      <c r="AB48480" s="5"/>
    </row>
    <row r="48550" spans="21:28">
      <c r="U48550" s="5"/>
      <c r="AA48550" s="94"/>
      <c r="AB48550" s="5"/>
    </row>
    <row r="48551" spans="21:28">
      <c r="U48551" s="5"/>
      <c r="AA48551" s="94"/>
      <c r="AB48551" s="5"/>
    </row>
    <row r="48568" spans="21:28">
      <c r="U48568" s="5"/>
      <c r="AA48568" s="94"/>
      <c r="AB48568" s="5"/>
    </row>
    <row r="48570" spans="21:28">
      <c r="U48570" s="5"/>
      <c r="AA48570" s="458"/>
      <c r="AB48570" s="5"/>
    </row>
    <row r="48571" spans="21:28">
      <c r="U48571" s="5"/>
      <c r="AA48571" s="458"/>
      <c r="AB48571" s="5"/>
    </row>
    <row r="48572" spans="21:28">
      <c r="U48572" s="5"/>
      <c r="AA48572" s="93"/>
      <c r="AB48572" s="5"/>
    </row>
    <row r="48573" spans="21:28">
      <c r="U48573" s="5"/>
      <c r="AA48573" s="94"/>
      <c r="AB48573" s="5"/>
    </row>
    <row r="48576" spans="21:28">
      <c r="U48576" s="5"/>
      <c r="AA48576" s="94"/>
      <c r="AB48576" s="5"/>
    </row>
    <row r="48626" spans="21:28">
      <c r="U48626" s="5"/>
      <c r="AA48626" s="94"/>
      <c r="AB48626" s="5"/>
    </row>
    <row r="48696" spans="21:28">
      <c r="U48696" s="5"/>
      <c r="AA48696" s="94"/>
      <c r="AB48696" s="5"/>
    </row>
    <row r="48697" spans="21:28">
      <c r="U48697" s="5"/>
      <c r="AA48697" s="94"/>
      <c r="AB48697" s="5"/>
    </row>
    <row r="48714" spans="21:28">
      <c r="U48714" s="5"/>
      <c r="AA48714" s="94"/>
      <c r="AB48714" s="5"/>
    </row>
    <row r="48716" spans="21:28">
      <c r="U48716" s="5"/>
      <c r="AA48716" s="458"/>
      <c r="AB48716" s="5"/>
    </row>
    <row r="48717" spans="21:28">
      <c r="U48717" s="5"/>
      <c r="AA48717" s="458"/>
      <c r="AB48717" s="5"/>
    </row>
    <row r="48718" spans="21:28">
      <c r="U48718" s="5"/>
      <c r="AA48718" s="93"/>
      <c r="AB48718" s="5"/>
    </row>
    <row r="48719" spans="21:28">
      <c r="U48719" s="5"/>
      <c r="AA48719" s="94"/>
      <c r="AB48719" s="5"/>
    </row>
    <row r="48722" spans="21:28">
      <c r="U48722" s="5"/>
      <c r="AA48722" s="94"/>
      <c r="AB48722" s="5"/>
    </row>
    <row r="48772" spans="21:28">
      <c r="U48772" s="5"/>
      <c r="AA48772" s="94"/>
      <c r="AB48772" s="5"/>
    </row>
    <row r="48842" spans="21:28">
      <c r="U48842" s="5"/>
      <c r="AA48842" s="94"/>
      <c r="AB48842" s="5"/>
    </row>
    <row r="48843" spans="21:28">
      <c r="U48843" s="5"/>
      <c r="AA48843" s="94"/>
      <c r="AB48843" s="5"/>
    </row>
    <row r="48860" spans="21:28">
      <c r="U48860" s="5"/>
      <c r="AA48860" s="94"/>
      <c r="AB48860" s="5"/>
    </row>
    <row r="48862" spans="21:28">
      <c r="U48862" s="5"/>
      <c r="AA48862" s="458"/>
      <c r="AB48862" s="5"/>
    </row>
    <row r="48863" spans="21:28">
      <c r="U48863" s="5"/>
      <c r="AA48863" s="458"/>
      <c r="AB48863" s="5"/>
    </row>
    <row r="48864" spans="21:28">
      <c r="U48864" s="5"/>
      <c r="AA48864" s="93"/>
      <c r="AB48864" s="5"/>
    </row>
    <row r="48865" spans="21:28">
      <c r="U48865" s="5"/>
      <c r="AA48865" s="94"/>
      <c r="AB48865" s="5"/>
    </row>
    <row r="48868" spans="21:28">
      <c r="U48868" s="5"/>
      <c r="AA48868" s="94"/>
      <c r="AB48868" s="5"/>
    </row>
    <row r="48918" spans="21:28">
      <c r="U48918" s="5"/>
      <c r="AA48918" s="94"/>
      <c r="AB48918" s="5"/>
    </row>
    <row r="48988" spans="21:28">
      <c r="U48988" s="5"/>
      <c r="AA48988" s="94"/>
      <c r="AB48988" s="5"/>
    </row>
    <row r="48989" spans="21:28">
      <c r="U48989" s="5"/>
      <c r="AA48989" s="94"/>
      <c r="AB48989" s="5"/>
    </row>
    <row r="49006" spans="21:28">
      <c r="U49006" s="5"/>
      <c r="AA49006" s="94"/>
      <c r="AB49006" s="5"/>
    </row>
    <row r="49008" spans="21:28">
      <c r="U49008" s="5"/>
      <c r="AA49008" s="458"/>
      <c r="AB49008" s="5"/>
    </row>
    <row r="49009" spans="21:28">
      <c r="U49009" s="5"/>
      <c r="AA49009" s="458"/>
      <c r="AB49009" s="5"/>
    </row>
    <row r="49010" spans="21:28">
      <c r="U49010" s="5"/>
      <c r="AA49010" s="93"/>
      <c r="AB49010" s="5"/>
    </row>
    <row r="49011" spans="21:28">
      <c r="U49011" s="5"/>
      <c r="AA49011" s="94"/>
      <c r="AB49011" s="5"/>
    </row>
    <row r="49014" spans="21:28">
      <c r="U49014" s="5"/>
      <c r="AA49014" s="94"/>
      <c r="AB49014" s="5"/>
    </row>
    <row r="49064" spans="21:28">
      <c r="U49064" s="5"/>
      <c r="AA49064" s="94"/>
      <c r="AB49064" s="5"/>
    </row>
    <row r="49134" spans="21:28">
      <c r="U49134" s="5"/>
      <c r="AA49134" s="94"/>
      <c r="AB49134" s="5"/>
    </row>
    <row r="49135" spans="21:28">
      <c r="U49135" s="5"/>
      <c r="AA49135" s="94"/>
      <c r="AB49135" s="5"/>
    </row>
    <row r="49152" spans="21:28">
      <c r="U49152" s="5"/>
      <c r="AA49152" s="94"/>
      <c r="AB49152" s="5"/>
    </row>
    <row r="49154" spans="21:28">
      <c r="U49154" s="5"/>
      <c r="AA49154" s="458"/>
      <c r="AB49154" s="5"/>
    </row>
    <row r="49155" spans="21:28">
      <c r="U49155" s="5"/>
      <c r="AA49155" s="458"/>
      <c r="AB49155" s="5"/>
    </row>
    <row r="49156" spans="21:28">
      <c r="U49156" s="5"/>
      <c r="AA49156" s="93"/>
      <c r="AB49156" s="5"/>
    </row>
    <row r="49157" spans="21:28">
      <c r="U49157" s="5"/>
      <c r="AA49157" s="94"/>
      <c r="AB49157" s="5"/>
    </row>
    <row r="49160" spans="21:28">
      <c r="U49160" s="5"/>
      <c r="AA49160" s="94"/>
      <c r="AB49160" s="5"/>
    </row>
    <row r="49210" spans="21:28">
      <c r="U49210" s="5"/>
      <c r="AA49210" s="94"/>
      <c r="AB49210" s="5"/>
    </row>
    <row r="49280" spans="21:28">
      <c r="U49280" s="5"/>
      <c r="AA49280" s="94"/>
      <c r="AB49280" s="5"/>
    </row>
    <row r="49281" spans="21:28">
      <c r="U49281" s="5"/>
      <c r="AA49281" s="94"/>
      <c r="AB49281" s="5"/>
    </row>
    <row r="49298" spans="21:28">
      <c r="U49298" s="5"/>
      <c r="AA49298" s="94"/>
      <c r="AB49298" s="5"/>
    </row>
    <row r="49300" spans="21:28">
      <c r="U49300" s="5"/>
      <c r="AA49300" s="458"/>
      <c r="AB49300" s="5"/>
    </row>
    <row r="49301" spans="21:28">
      <c r="U49301" s="5"/>
      <c r="AA49301" s="458"/>
      <c r="AB49301" s="5"/>
    </row>
    <row r="49302" spans="21:28">
      <c r="U49302" s="5"/>
      <c r="AA49302" s="93"/>
      <c r="AB49302" s="5"/>
    </row>
    <row r="49303" spans="21:28">
      <c r="U49303" s="5"/>
      <c r="AA49303" s="94"/>
      <c r="AB49303" s="5"/>
    </row>
    <row r="49306" spans="21:28">
      <c r="U49306" s="5"/>
      <c r="AA49306" s="94"/>
      <c r="AB49306" s="5"/>
    </row>
    <row r="49356" spans="21:28">
      <c r="U49356" s="5"/>
      <c r="AA49356" s="94"/>
      <c r="AB49356" s="5"/>
    </row>
    <row r="49426" spans="21:28">
      <c r="U49426" s="5"/>
      <c r="AA49426" s="94"/>
      <c r="AB49426" s="5"/>
    </row>
    <row r="49427" spans="21:28">
      <c r="U49427" s="5"/>
      <c r="AA49427" s="94"/>
      <c r="AB49427" s="5"/>
    </row>
    <row r="49444" spans="21:28">
      <c r="U49444" s="5"/>
      <c r="AA49444" s="94"/>
      <c r="AB49444" s="5"/>
    </row>
    <row r="49446" spans="21:28">
      <c r="U49446" s="5"/>
      <c r="AA49446" s="458"/>
      <c r="AB49446" s="5"/>
    </row>
    <row r="49447" spans="21:28">
      <c r="U49447" s="5"/>
      <c r="AA49447" s="458"/>
      <c r="AB49447" s="5"/>
    </row>
    <row r="49448" spans="21:28">
      <c r="U49448" s="5"/>
      <c r="AA49448" s="93"/>
      <c r="AB49448" s="5"/>
    </row>
    <row r="49449" spans="21:28">
      <c r="U49449" s="5"/>
      <c r="AA49449" s="94"/>
      <c r="AB49449" s="5"/>
    </row>
    <row r="49452" spans="21:28">
      <c r="U49452" s="5"/>
      <c r="AA49452" s="94"/>
      <c r="AB49452" s="5"/>
    </row>
    <row r="49502" spans="21:28">
      <c r="U49502" s="5"/>
      <c r="AA49502" s="94"/>
      <c r="AB49502" s="5"/>
    </row>
    <row r="49572" spans="21:28">
      <c r="U49572" s="5"/>
      <c r="AA49572" s="94"/>
      <c r="AB49572" s="5"/>
    </row>
    <row r="49573" spans="21:28">
      <c r="U49573" s="5"/>
      <c r="AA49573" s="94"/>
      <c r="AB49573" s="5"/>
    </row>
    <row r="49590" spans="21:28">
      <c r="U49590" s="5"/>
      <c r="AA49590" s="94"/>
      <c r="AB49590" s="5"/>
    </row>
    <row r="49592" spans="21:28">
      <c r="U49592" s="5"/>
      <c r="AA49592" s="458"/>
      <c r="AB49592" s="5"/>
    </row>
    <row r="49593" spans="21:28">
      <c r="U49593" s="5"/>
      <c r="AA49593" s="458"/>
      <c r="AB49593" s="5"/>
    </row>
    <row r="49594" spans="21:28">
      <c r="U49594" s="5"/>
      <c r="AA49594" s="93"/>
      <c r="AB49594" s="5"/>
    </row>
    <row r="49595" spans="21:28">
      <c r="U49595" s="5"/>
      <c r="AA49595" s="94"/>
      <c r="AB49595" s="5"/>
    </row>
    <row r="49598" spans="21:28">
      <c r="U49598" s="5"/>
      <c r="AA49598" s="94"/>
      <c r="AB49598" s="5"/>
    </row>
    <row r="49648" spans="21:28">
      <c r="U49648" s="5"/>
      <c r="AA49648" s="94"/>
      <c r="AB49648" s="5"/>
    </row>
    <row r="49718" spans="21:28">
      <c r="U49718" s="5"/>
      <c r="AA49718" s="94"/>
      <c r="AB49718" s="5"/>
    </row>
    <row r="49719" spans="21:28">
      <c r="U49719" s="5"/>
      <c r="AA49719" s="94"/>
      <c r="AB49719" s="5"/>
    </row>
    <row r="49736" spans="21:28">
      <c r="U49736" s="5"/>
      <c r="AA49736" s="94"/>
      <c r="AB49736" s="5"/>
    </row>
    <row r="49738" spans="21:28">
      <c r="U49738" s="5"/>
      <c r="AA49738" s="458"/>
      <c r="AB49738" s="5"/>
    </row>
    <row r="49739" spans="21:28">
      <c r="U49739" s="5"/>
      <c r="AA49739" s="458"/>
      <c r="AB49739" s="5"/>
    </row>
    <row r="49740" spans="21:28">
      <c r="U49740" s="5"/>
      <c r="AA49740" s="93"/>
      <c r="AB49740" s="5"/>
    </row>
    <row r="49741" spans="21:28">
      <c r="U49741" s="5"/>
      <c r="AA49741" s="94"/>
      <c r="AB49741" s="5"/>
    </row>
    <row r="49744" spans="21:28">
      <c r="U49744" s="5"/>
      <c r="AA49744" s="94"/>
      <c r="AB49744" s="5"/>
    </row>
    <row r="49794" spans="21:28">
      <c r="U49794" s="5"/>
      <c r="AA49794" s="94"/>
      <c r="AB49794" s="5"/>
    </row>
    <row r="49864" spans="21:28">
      <c r="U49864" s="5"/>
      <c r="AA49864" s="94"/>
      <c r="AB49864" s="5"/>
    </row>
    <row r="49865" spans="21:28">
      <c r="U49865" s="5"/>
      <c r="AA49865" s="94"/>
      <c r="AB49865" s="5"/>
    </row>
    <row r="49882" spans="21:28">
      <c r="U49882" s="5"/>
      <c r="AA49882" s="94"/>
      <c r="AB49882" s="5"/>
    </row>
    <row r="49884" spans="21:28">
      <c r="U49884" s="5"/>
      <c r="AA49884" s="458"/>
      <c r="AB49884" s="5"/>
    </row>
    <row r="49885" spans="21:28">
      <c r="U49885" s="5"/>
      <c r="AA49885" s="458"/>
      <c r="AB49885" s="5"/>
    </row>
    <row r="49886" spans="21:28">
      <c r="U49886" s="5"/>
      <c r="AA49886" s="93"/>
      <c r="AB49886" s="5"/>
    </row>
    <row r="49887" spans="21:28">
      <c r="U49887" s="5"/>
      <c r="AA49887" s="94"/>
      <c r="AB49887" s="5"/>
    </row>
    <row r="49890" spans="21:28">
      <c r="U49890" s="5"/>
      <c r="AA49890" s="94"/>
      <c r="AB49890" s="5"/>
    </row>
    <row r="49940" spans="21:28">
      <c r="U49940" s="5"/>
      <c r="AA49940" s="94"/>
      <c r="AB49940" s="5"/>
    </row>
    <row r="50010" spans="21:28">
      <c r="U50010" s="5"/>
      <c r="AA50010" s="94"/>
      <c r="AB50010" s="5"/>
    </row>
    <row r="50011" spans="21:28">
      <c r="U50011" s="5"/>
      <c r="AA50011" s="94"/>
      <c r="AB50011" s="5"/>
    </row>
    <row r="50028" spans="21:28">
      <c r="U50028" s="5"/>
      <c r="AA50028" s="94"/>
      <c r="AB50028" s="5"/>
    </row>
    <row r="50030" spans="21:28">
      <c r="U50030" s="5"/>
      <c r="AA50030" s="458"/>
      <c r="AB50030" s="5"/>
    </row>
    <row r="50031" spans="21:28">
      <c r="U50031" s="5"/>
      <c r="AA50031" s="458"/>
      <c r="AB50031" s="5"/>
    </row>
    <row r="50032" spans="21:28">
      <c r="U50032" s="5"/>
      <c r="AA50032" s="93"/>
      <c r="AB50032" s="5"/>
    </row>
    <row r="50033" spans="21:28">
      <c r="U50033" s="5"/>
      <c r="AA50033" s="94"/>
      <c r="AB50033" s="5"/>
    </row>
    <row r="50036" spans="21:28">
      <c r="U50036" s="5"/>
      <c r="AA50036" s="94"/>
      <c r="AB50036" s="5"/>
    </row>
    <row r="50086" spans="21:28">
      <c r="U50086" s="5"/>
      <c r="AA50086" s="94"/>
      <c r="AB50086" s="5"/>
    </row>
    <row r="50156" spans="21:28">
      <c r="U50156" s="5"/>
      <c r="AA50156" s="94"/>
      <c r="AB50156" s="5"/>
    </row>
    <row r="50157" spans="21:28">
      <c r="U50157" s="5"/>
      <c r="AA50157" s="94"/>
      <c r="AB50157" s="5"/>
    </row>
    <row r="50174" spans="21:28">
      <c r="U50174" s="5"/>
      <c r="AA50174" s="94"/>
      <c r="AB50174" s="5"/>
    </row>
    <row r="50176" spans="21:28">
      <c r="U50176" s="5"/>
      <c r="AA50176" s="458"/>
      <c r="AB50176" s="5"/>
    </row>
    <row r="50177" spans="21:28">
      <c r="U50177" s="5"/>
      <c r="AA50177" s="458"/>
      <c r="AB50177" s="5"/>
    </row>
    <row r="50178" spans="21:28">
      <c r="U50178" s="5"/>
      <c r="AA50178" s="93"/>
      <c r="AB50178" s="5"/>
    </row>
    <row r="50179" spans="21:28">
      <c r="U50179" s="5"/>
      <c r="AA50179" s="94"/>
      <c r="AB50179" s="5"/>
    </row>
    <row r="50182" spans="21:28">
      <c r="U50182" s="5"/>
      <c r="AA50182" s="94"/>
      <c r="AB50182" s="5"/>
    </row>
    <row r="50232" spans="21:28">
      <c r="U50232" s="5"/>
      <c r="AA50232" s="94"/>
      <c r="AB50232" s="5"/>
    </row>
    <row r="50302" spans="21:28">
      <c r="U50302" s="5"/>
      <c r="AA50302" s="94"/>
      <c r="AB50302" s="5"/>
    </row>
    <row r="50303" spans="21:28">
      <c r="U50303" s="5"/>
      <c r="AA50303" s="94"/>
      <c r="AB50303" s="5"/>
    </row>
    <row r="50320" spans="21:28">
      <c r="U50320" s="5"/>
      <c r="AA50320" s="94"/>
      <c r="AB50320" s="5"/>
    </row>
    <row r="50322" spans="21:28">
      <c r="U50322" s="5"/>
      <c r="AA50322" s="458"/>
      <c r="AB50322" s="5"/>
    </row>
    <row r="50323" spans="21:28">
      <c r="U50323" s="5"/>
      <c r="AA50323" s="458"/>
      <c r="AB50323" s="5"/>
    </row>
    <row r="50324" spans="21:28">
      <c r="U50324" s="5"/>
      <c r="AA50324" s="93"/>
      <c r="AB50324" s="5"/>
    </row>
    <row r="50325" spans="21:28">
      <c r="U50325" s="5"/>
      <c r="AA50325" s="94"/>
      <c r="AB50325" s="5"/>
    </row>
    <row r="50328" spans="21:28">
      <c r="U50328" s="5"/>
      <c r="AA50328" s="94"/>
      <c r="AB50328" s="5"/>
    </row>
    <row r="50378" spans="21:28">
      <c r="U50378" s="5"/>
      <c r="AA50378" s="94"/>
      <c r="AB50378" s="5"/>
    </row>
    <row r="50448" spans="21:28">
      <c r="U50448" s="5"/>
      <c r="AA50448" s="94"/>
      <c r="AB50448" s="5"/>
    </row>
    <row r="50449" spans="21:28">
      <c r="U50449" s="5"/>
      <c r="AA50449" s="94"/>
      <c r="AB50449" s="5"/>
    </row>
    <row r="50466" spans="21:28">
      <c r="U50466" s="5"/>
      <c r="AA50466" s="94"/>
      <c r="AB50466" s="5"/>
    </row>
    <row r="50468" spans="21:28">
      <c r="U50468" s="5"/>
      <c r="AA50468" s="458"/>
      <c r="AB50468" s="5"/>
    </row>
    <row r="50469" spans="21:28">
      <c r="U50469" s="5"/>
      <c r="AA50469" s="458"/>
      <c r="AB50469" s="5"/>
    </row>
    <row r="50470" spans="21:28">
      <c r="U50470" s="5"/>
      <c r="AA50470" s="93"/>
      <c r="AB50470" s="5"/>
    </row>
    <row r="50471" spans="21:28">
      <c r="U50471" s="5"/>
      <c r="AA50471" s="94"/>
      <c r="AB50471" s="5"/>
    </row>
    <row r="50474" spans="21:28">
      <c r="U50474" s="5"/>
      <c r="AA50474" s="94"/>
      <c r="AB50474" s="5"/>
    </row>
    <row r="50524" spans="21:28">
      <c r="U50524" s="5"/>
      <c r="AA50524" s="94"/>
      <c r="AB50524" s="5"/>
    </row>
    <row r="50594" spans="21:28">
      <c r="U50594" s="5"/>
      <c r="AA50594" s="94"/>
      <c r="AB50594" s="5"/>
    </row>
    <row r="50595" spans="21:28">
      <c r="U50595" s="5"/>
      <c r="AA50595" s="94"/>
      <c r="AB50595" s="5"/>
    </row>
    <row r="50612" spans="21:28">
      <c r="U50612" s="5"/>
      <c r="AA50612" s="94"/>
      <c r="AB50612" s="5"/>
    </row>
    <row r="50614" spans="21:28">
      <c r="U50614" s="5"/>
      <c r="AA50614" s="458"/>
      <c r="AB50614" s="5"/>
    </row>
    <row r="50615" spans="21:28">
      <c r="U50615" s="5"/>
      <c r="AA50615" s="458"/>
      <c r="AB50615" s="5"/>
    </row>
    <row r="50616" spans="21:28">
      <c r="U50616" s="5"/>
      <c r="AA50616" s="93"/>
      <c r="AB50616" s="5"/>
    </row>
    <row r="50617" spans="21:28">
      <c r="U50617" s="5"/>
      <c r="AA50617" s="94"/>
      <c r="AB50617" s="5"/>
    </row>
    <row r="50620" spans="21:28">
      <c r="U50620" s="5"/>
      <c r="AA50620" s="94"/>
      <c r="AB50620" s="5"/>
    </row>
    <row r="50670" spans="21:28">
      <c r="U50670" s="5"/>
      <c r="AA50670" s="94"/>
      <c r="AB50670" s="5"/>
    </row>
    <row r="50740" spans="21:28">
      <c r="U50740" s="5"/>
      <c r="AA50740" s="94"/>
      <c r="AB50740" s="5"/>
    </row>
    <row r="50741" spans="21:28">
      <c r="U50741" s="5"/>
      <c r="AA50741" s="94"/>
      <c r="AB50741" s="5"/>
    </row>
    <row r="50758" spans="21:28">
      <c r="U50758" s="5"/>
      <c r="AA50758" s="94"/>
      <c r="AB50758" s="5"/>
    </row>
    <row r="50760" spans="21:28">
      <c r="U50760" s="5"/>
      <c r="AA50760" s="458"/>
      <c r="AB50760" s="5"/>
    </row>
    <row r="50761" spans="21:28">
      <c r="U50761" s="5"/>
      <c r="AA50761" s="458"/>
      <c r="AB50761" s="5"/>
    </row>
    <row r="50762" spans="21:28">
      <c r="U50762" s="5"/>
      <c r="AA50762" s="93"/>
      <c r="AB50762" s="5"/>
    </row>
    <row r="50763" spans="21:28">
      <c r="U50763" s="5"/>
      <c r="AA50763" s="94"/>
      <c r="AB50763" s="5"/>
    </row>
    <row r="50766" spans="21:28">
      <c r="U50766" s="5"/>
      <c r="AA50766" s="94"/>
      <c r="AB50766" s="5"/>
    </row>
    <row r="50816" spans="21:28">
      <c r="U50816" s="5"/>
      <c r="AA50816" s="94"/>
      <c r="AB50816" s="5"/>
    </row>
    <row r="50886" spans="21:28">
      <c r="U50886" s="5"/>
      <c r="AA50886" s="94"/>
      <c r="AB50886" s="5"/>
    </row>
    <row r="50887" spans="21:28">
      <c r="U50887" s="5"/>
      <c r="AA50887" s="94"/>
      <c r="AB50887" s="5"/>
    </row>
    <row r="50904" spans="21:28">
      <c r="U50904" s="5"/>
      <c r="AA50904" s="94"/>
      <c r="AB50904" s="5"/>
    </row>
    <row r="50906" spans="21:28">
      <c r="U50906" s="5"/>
      <c r="AA50906" s="458"/>
      <c r="AB50906" s="5"/>
    </row>
    <row r="50907" spans="21:28">
      <c r="U50907" s="5"/>
      <c r="AA50907" s="458"/>
      <c r="AB50907" s="5"/>
    </row>
    <row r="50908" spans="21:28">
      <c r="U50908" s="5"/>
      <c r="AA50908" s="93"/>
      <c r="AB50908" s="5"/>
    </row>
    <row r="50909" spans="21:28">
      <c r="U50909" s="5"/>
      <c r="AA50909" s="94"/>
      <c r="AB50909" s="5"/>
    </row>
    <row r="50912" spans="21:28">
      <c r="U50912" s="5"/>
      <c r="AA50912" s="94"/>
      <c r="AB50912" s="5"/>
    </row>
    <row r="50962" spans="21:28">
      <c r="U50962" s="5"/>
      <c r="AA50962" s="94"/>
      <c r="AB50962" s="5"/>
    </row>
    <row r="51032" spans="21:28">
      <c r="U51032" s="5"/>
      <c r="AA51032" s="94"/>
      <c r="AB51032" s="5"/>
    </row>
    <row r="51033" spans="21:28">
      <c r="U51033" s="5"/>
      <c r="AA51033" s="94"/>
      <c r="AB51033" s="5"/>
    </row>
    <row r="51050" spans="21:28">
      <c r="U51050" s="5"/>
      <c r="AA51050" s="94"/>
      <c r="AB51050" s="5"/>
    </row>
    <row r="51052" spans="21:28">
      <c r="U51052" s="5"/>
      <c r="AA51052" s="458"/>
      <c r="AB51052" s="5"/>
    </row>
    <row r="51053" spans="21:28">
      <c r="U51053" s="5"/>
      <c r="AA51053" s="458"/>
      <c r="AB51053" s="5"/>
    </row>
    <row r="51054" spans="21:28">
      <c r="U51054" s="5"/>
      <c r="AA51054" s="93"/>
      <c r="AB51054" s="5"/>
    </row>
    <row r="51055" spans="21:28">
      <c r="U51055" s="5"/>
      <c r="AA51055" s="94"/>
      <c r="AB51055" s="5"/>
    </row>
    <row r="51058" spans="21:28">
      <c r="U51058" s="5"/>
      <c r="AA51058" s="94"/>
      <c r="AB51058" s="5"/>
    </row>
    <row r="51108" spans="21:28">
      <c r="U51108" s="5"/>
      <c r="AA51108" s="94"/>
      <c r="AB51108" s="5"/>
    </row>
    <row r="51178" spans="21:28">
      <c r="U51178" s="5"/>
      <c r="AA51178" s="94"/>
      <c r="AB51178" s="5"/>
    </row>
    <row r="51179" spans="21:28">
      <c r="U51179" s="5"/>
      <c r="AA51179" s="94"/>
      <c r="AB51179" s="5"/>
    </row>
    <row r="51196" spans="21:28">
      <c r="U51196" s="5"/>
      <c r="AA51196" s="94"/>
      <c r="AB51196" s="5"/>
    </row>
    <row r="51198" spans="21:28">
      <c r="U51198" s="5"/>
      <c r="AA51198" s="458"/>
      <c r="AB51198" s="5"/>
    </row>
    <row r="51199" spans="21:28">
      <c r="U51199" s="5"/>
      <c r="AA51199" s="458"/>
      <c r="AB51199" s="5"/>
    </row>
    <row r="51200" spans="21:28">
      <c r="U51200" s="5"/>
      <c r="AA51200" s="93"/>
      <c r="AB51200" s="5"/>
    </row>
    <row r="51201" spans="21:28">
      <c r="U51201" s="5"/>
      <c r="AA51201" s="94"/>
      <c r="AB51201" s="5"/>
    </row>
    <row r="51204" spans="21:28">
      <c r="U51204" s="5"/>
      <c r="AA51204" s="94"/>
      <c r="AB51204" s="5"/>
    </row>
    <row r="51254" spans="21:28">
      <c r="U51254" s="5"/>
      <c r="AA51254" s="94"/>
      <c r="AB51254" s="5"/>
    </row>
    <row r="51324" spans="21:28">
      <c r="U51324" s="5"/>
      <c r="AA51324" s="94"/>
      <c r="AB51324" s="5"/>
    </row>
    <row r="51325" spans="21:28">
      <c r="U51325" s="5"/>
      <c r="AA51325" s="94"/>
      <c r="AB51325" s="5"/>
    </row>
    <row r="51342" spans="21:28">
      <c r="U51342" s="5"/>
      <c r="AA51342" s="94"/>
      <c r="AB51342" s="5"/>
    </row>
    <row r="51344" spans="21:28">
      <c r="U51344" s="5"/>
      <c r="AA51344" s="458"/>
      <c r="AB51344" s="5"/>
    </row>
    <row r="51345" spans="21:28">
      <c r="U51345" s="5"/>
      <c r="AA51345" s="458"/>
      <c r="AB51345" s="5"/>
    </row>
    <row r="51346" spans="21:28">
      <c r="U51346" s="5"/>
      <c r="AA51346" s="93"/>
      <c r="AB51346" s="5"/>
    </row>
    <row r="51347" spans="21:28">
      <c r="U51347" s="5"/>
      <c r="AA51347" s="94"/>
      <c r="AB51347" s="5"/>
    </row>
    <row r="51350" spans="21:28">
      <c r="U51350" s="5"/>
      <c r="AA51350" s="94"/>
      <c r="AB51350" s="5"/>
    </row>
    <row r="51400" spans="21:28">
      <c r="U51400" s="5"/>
      <c r="AA51400" s="94"/>
      <c r="AB51400" s="5"/>
    </row>
    <row r="51470" spans="21:28">
      <c r="U51470" s="5"/>
      <c r="AA51470" s="94"/>
      <c r="AB51470" s="5"/>
    </row>
    <row r="51471" spans="21:28">
      <c r="U51471" s="5"/>
      <c r="AA51471" s="94"/>
      <c r="AB51471" s="5"/>
    </row>
    <row r="51488" spans="21:28">
      <c r="U51488" s="5"/>
      <c r="AA51488" s="94"/>
      <c r="AB51488" s="5"/>
    </row>
    <row r="51490" spans="21:28">
      <c r="U51490" s="5"/>
      <c r="AA51490" s="458"/>
      <c r="AB51490" s="5"/>
    </row>
    <row r="51491" spans="21:28">
      <c r="U51491" s="5"/>
      <c r="AA51491" s="458"/>
      <c r="AB51491" s="5"/>
    </row>
    <row r="51492" spans="21:28">
      <c r="U51492" s="5"/>
      <c r="AA51492" s="93"/>
      <c r="AB51492" s="5"/>
    </row>
    <row r="51493" spans="21:28">
      <c r="U51493" s="5"/>
      <c r="AA51493" s="94"/>
      <c r="AB51493" s="5"/>
    </row>
    <row r="51496" spans="21:28">
      <c r="U51496" s="5"/>
      <c r="AA51496" s="94"/>
      <c r="AB51496" s="5"/>
    </row>
    <row r="51546" spans="21:28">
      <c r="U51546" s="5"/>
      <c r="AA51546" s="94"/>
      <c r="AB51546" s="5"/>
    </row>
    <row r="51616" spans="21:28">
      <c r="U51616" s="5"/>
      <c r="AA51616" s="94"/>
      <c r="AB51616" s="5"/>
    </row>
    <row r="51617" spans="21:28">
      <c r="U51617" s="5"/>
      <c r="AA51617" s="94"/>
      <c r="AB51617" s="5"/>
    </row>
    <row r="51634" spans="21:28">
      <c r="U51634" s="5"/>
      <c r="AA51634" s="94"/>
      <c r="AB51634" s="5"/>
    </row>
    <row r="51636" spans="21:28">
      <c r="U51636" s="5"/>
      <c r="AA51636" s="458"/>
      <c r="AB51636" s="5"/>
    </row>
    <row r="51637" spans="21:28">
      <c r="U51637" s="5"/>
      <c r="AA51637" s="458"/>
      <c r="AB51637" s="5"/>
    </row>
    <row r="51638" spans="21:28">
      <c r="U51638" s="5"/>
      <c r="AA51638" s="93"/>
      <c r="AB51638" s="5"/>
    </row>
    <row r="51639" spans="21:28">
      <c r="U51639" s="5"/>
      <c r="AA51639" s="94"/>
      <c r="AB51639" s="5"/>
    </row>
    <row r="51642" spans="21:28">
      <c r="U51642" s="5"/>
      <c r="AA51642" s="94"/>
      <c r="AB51642" s="5"/>
    </row>
    <row r="51692" spans="21:28">
      <c r="U51692" s="5"/>
      <c r="AA51692" s="94"/>
      <c r="AB51692" s="5"/>
    </row>
    <row r="51762" spans="21:28">
      <c r="U51762" s="5"/>
      <c r="AA51762" s="94"/>
      <c r="AB51762" s="5"/>
    </row>
    <row r="51763" spans="21:28">
      <c r="U51763" s="5"/>
      <c r="AA51763" s="94"/>
      <c r="AB51763" s="5"/>
    </row>
    <row r="51780" spans="21:28">
      <c r="U51780" s="5"/>
      <c r="AA51780" s="94"/>
      <c r="AB51780" s="5"/>
    </row>
    <row r="51782" spans="21:28">
      <c r="U51782" s="5"/>
      <c r="AA51782" s="458"/>
      <c r="AB51782" s="5"/>
    </row>
    <row r="51783" spans="21:28">
      <c r="U51783" s="5"/>
      <c r="AA51783" s="458"/>
      <c r="AB51783" s="5"/>
    </row>
    <row r="51784" spans="21:28">
      <c r="U51784" s="5"/>
      <c r="AA51784" s="93"/>
      <c r="AB51784" s="5"/>
    </row>
    <row r="51785" spans="21:28">
      <c r="U51785" s="5"/>
      <c r="AA51785" s="94"/>
      <c r="AB51785" s="5"/>
    </row>
    <row r="51788" spans="21:28">
      <c r="U51788" s="5"/>
      <c r="AA51788" s="94"/>
      <c r="AB51788" s="5"/>
    </row>
    <row r="51838" spans="21:28">
      <c r="U51838" s="5"/>
      <c r="AA51838" s="94"/>
      <c r="AB51838" s="5"/>
    </row>
    <row r="51908" spans="21:28">
      <c r="U51908" s="5"/>
      <c r="AA51908" s="94"/>
      <c r="AB51908" s="5"/>
    </row>
    <row r="51909" spans="21:28">
      <c r="U51909" s="5"/>
      <c r="AA51909" s="94"/>
      <c r="AB51909" s="5"/>
    </row>
    <row r="51926" spans="21:28">
      <c r="U51926" s="5"/>
      <c r="AA51926" s="94"/>
      <c r="AB51926" s="5"/>
    </row>
    <row r="51928" spans="21:28">
      <c r="U51928" s="5"/>
      <c r="AA51928" s="458"/>
      <c r="AB51928" s="5"/>
    </row>
    <row r="51929" spans="21:28">
      <c r="U51929" s="5"/>
      <c r="AA51929" s="458"/>
      <c r="AB51929" s="5"/>
    </row>
    <row r="51930" spans="21:28">
      <c r="U51930" s="5"/>
      <c r="AA51930" s="93"/>
      <c r="AB51930" s="5"/>
    </row>
    <row r="51931" spans="21:28">
      <c r="U51931" s="5"/>
      <c r="AA51931" s="94"/>
      <c r="AB51931" s="5"/>
    </row>
    <row r="51934" spans="21:28">
      <c r="U51934" s="5"/>
      <c r="AA51934" s="94"/>
      <c r="AB51934" s="5"/>
    </row>
    <row r="51984" spans="21:28">
      <c r="U51984" s="5"/>
      <c r="AA51984" s="94"/>
      <c r="AB51984" s="5"/>
    </row>
    <row r="52054" spans="21:28">
      <c r="U52054" s="5"/>
      <c r="AA52054" s="94"/>
      <c r="AB52054" s="5"/>
    </row>
    <row r="52055" spans="21:28">
      <c r="U52055" s="5"/>
      <c r="AA52055" s="94"/>
      <c r="AB52055" s="5"/>
    </row>
    <row r="52072" spans="21:28">
      <c r="U52072" s="5"/>
      <c r="AA52072" s="94"/>
      <c r="AB52072" s="5"/>
    </row>
    <row r="52074" spans="21:28">
      <c r="U52074" s="5"/>
      <c r="AA52074" s="458"/>
      <c r="AB52074" s="5"/>
    </row>
    <row r="52075" spans="21:28">
      <c r="U52075" s="5"/>
      <c r="AA52075" s="458"/>
      <c r="AB52075" s="5"/>
    </row>
    <row r="52076" spans="21:28">
      <c r="U52076" s="5"/>
      <c r="AA52076" s="93"/>
      <c r="AB52076" s="5"/>
    </row>
    <row r="52077" spans="21:28">
      <c r="U52077" s="5"/>
      <c r="AA52077" s="94"/>
      <c r="AB52077" s="5"/>
    </row>
    <row r="52080" spans="21:28">
      <c r="U52080" s="5"/>
      <c r="AA52080" s="94"/>
      <c r="AB52080" s="5"/>
    </row>
    <row r="52130" spans="21:28">
      <c r="U52130" s="5"/>
      <c r="AA52130" s="94"/>
      <c r="AB52130" s="5"/>
    </row>
    <row r="52200" spans="21:28">
      <c r="U52200" s="5"/>
      <c r="AA52200" s="94"/>
      <c r="AB52200" s="5"/>
    </row>
    <row r="52201" spans="21:28">
      <c r="U52201" s="5"/>
      <c r="AA52201" s="94"/>
      <c r="AB52201" s="5"/>
    </row>
    <row r="52218" spans="21:28">
      <c r="U52218" s="5"/>
      <c r="AA52218" s="94"/>
      <c r="AB52218" s="5"/>
    </row>
    <row r="52220" spans="21:28">
      <c r="U52220" s="5"/>
      <c r="AA52220" s="458"/>
      <c r="AB52220" s="5"/>
    </row>
    <row r="52221" spans="21:28">
      <c r="U52221" s="5"/>
      <c r="AA52221" s="458"/>
      <c r="AB52221" s="5"/>
    </row>
    <row r="52222" spans="21:28">
      <c r="U52222" s="5"/>
      <c r="AA52222" s="93"/>
      <c r="AB52222" s="5"/>
    </row>
    <row r="52223" spans="21:28">
      <c r="U52223" s="5"/>
      <c r="AA52223" s="94"/>
      <c r="AB52223" s="5"/>
    </row>
    <row r="52226" spans="21:28">
      <c r="U52226" s="5"/>
      <c r="AA52226" s="94"/>
      <c r="AB52226" s="5"/>
    </row>
    <row r="52276" spans="21:28">
      <c r="U52276" s="5"/>
      <c r="AA52276" s="94"/>
      <c r="AB52276" s="5"/>
    </row>
    <row r="52346" spans="21:28">
      <c r="U52346" s="5"/>
      <c r="AA52346" s="94"/>
      <c r="AB52346" s="5"/>
    </row>
    <row r="52347" spans="21:28">
      <c r="U52347" s="5"/>
      <c r="AA52347" s="94"/>
      <c r="AB52347" s="5"/>
    </row>
    <row r="52364" spans="21:28">
      <c r="U52364" s="5"/>
      <c r="AA52364" s="94"/>
      <c r="AB52364" s="5"/>
    </row>
    <row r="52366" spans="21:28">
      <c r="U52366" s="5"/>
      <c r="AA52366" s="458"/>
      <c r="AB52366" s="5"/>
    </row>
    <row r="52367" spans="21:28">
      <c r="U52367" s="5"/>
      <c r="AA52367" s="458"/>
      <c r="AB52367" s="5"/>
    </row>
    <row r="52368" spans="21:28">
      <c r="U52368" s="5"/>
      <c r="AA52368" s="93"/>
      <c r="AB52368" s="5"/>
    </row>
    <row r="52369" spans="21:28">
      <c r="U52369" s="5"/>
      <c r="AA52369" s="94"/>
      <c r="AB52369" s="5"/>
    </row>
    <row r="52372" spans="21:28">
      <c r="U52372" s="5"/>
      <c r="AA52372" s="94"/>
      <c r="AB52372" s="5"/>
    </row>
    <row r="52422" spans="21:28">
      <c r="U52422" s="5"/>
      <c r="AA52422" s="94"/>
      <c r="AB52422" s="5"/>
    </row>
    <row r="52492" spans="21:28">
      <c r="U52492" s="5"/>
      <c r="AA52492" s="94"/>
      <c r="AB52492" s="5"/>
    </row>
    <row r="52493" spans="21:28">
      <c r="U52493" s="5"/>
      <c r="AA52493" s="94"/>
      <c r="AB52493" s="5"/>
    </row>
    <row r="52510" spans="21:28">
      <c r="U52510" s="5"/>
      <c r="AA52510" s="94"/>
      <c r="AB52510" s="5"/>
    </row>
    <row r="52512" spans="21:28">
      <c r="U52512" s="5"/>
      <c r="AA52512" s="458"/>
      <c r="AB52512" s="5"/>
    </row>
    <row r="52513" spans="21:28">
      <c r="U52513" s="5"/>
      <c r="AA52513" s="458"/>
      <c r="AB52513" s="5"/>
    </row>
    <row r="52514" spans="21:28">
      <c r="U52514" s="5"/>
      <c r="AA52514" s="93"/>
      <c r="AB52514" s="5"/>
    </row>
    <row r="52515" spans="21:28">
      <c r="U52515" s="5"/>
      <c r="AA52515" s="94"/>
      <c r="AB52515" s="5"/>
    </row>
    <row r="52518" spans="21:28">
      <c r="U52518" s="5"/>
      <c r="AA52518" s="94"/>
      <c r="AB52518" s="5"/>
    </row>
    <row r="52568" spans="21:28">
      <c r="U52568" s="5"/>
      <c r="AA52568" s="94"/>
      <c r="AB52568" s="5"/>
    </row>
    <row r="52638" spans="21:28">
      <c r="U52638" s="5"/>
      <c r="AA52638" s="94"/>
      <c r="AB52638" s="5"/>
    </row>
    <row r="52639" spans="21:28">
      <c r="U52639" s="5"/>
      <c r="AA52639" s="94"/>
      <c r="AB52639" s="5"/>
    </row>
    <row r="52656" spans="21:28">
      <c r="U52656" s="5"/>
      <c r="AA52656" s="94"/>
      <c r="AB52656" s="5"/>
    </row>
    <row r="52658" spans="21:28">
      <c r="U52658" s="5"/>
      <c r="AA52658" s="458"/>
      <c r="AB52658" s="5"/>
    </row>
    <row r="52659" spans="21:28">
      <c r="U52659" s="5"/>
      <c r="AA52659" s="458"/>
      <c r="AB52659" s="5"/>
    </row>
    <row r="52660" spans="21:28">
      <c r="U52660" s="5"/>
      <c r="AA52660" s="93"/>
      <c r="AB52660" s="5"/>
    </row>
    <row r="52661" spans="21:28">
      <c r="U52661" s="5"/>
      <c r="AA52661" s="94"/>
      <c r="AB52661" s="5"/>
    </row>
    <row r="52664" spans="21:28">
      <c r="U52664" s="5"/>
      <c r="AA52664" s="94"/>
      <c r="AB52664" s="5"/>
    </row>
    <row r="52714" spans="21:28">
      <c r="U52714" s="5"/>
      <c r="AA52714" s="94"/>
      <c r="AB52714" s="5"/>
    </row>
    <row r="52784" spans="21:28">
      <c r="U52784" s="5"/>
      <c r="AA52784" s="94"/>
      <c r="AB52784" s="5"/>
    </row>
    <row r="52785" spans="21:28">
      <c r="U52785" s="5"/>
      <c r="AA52785" s="94"/>
      <c r="AB52785" s="5"/>
    </row>
    <row r="52802" spans="21:28">
      <c r="U52802" s="5"/>
      <c r="AA52802" s="94"/>
      <c r="AB52802" s="5"/>
    </row>
    <row r="52804" spans="21:28">
      <c r="U52804" s="5"/>
      <c r="AA52804" s="458"/>
      <c r="AB52804" s="5"/>
    </row>
    <row r="52805" spans="21:28">
      <c r="U52805" s="5"/>
      <c r="AA52805" s="458"/>
      <c r="AB52805" s="5"/>
    </row>
    <row r="52806" spans="21:28">
      <c r="U52806" s="5"/>
      <c r="AA52806" s="93"/>
      <c r="AB52806" s="5"/>
    </row>
    <row r="52807" spans="21:28">
      <c r="U52807" s="5"/>
      <c r="AA52807" s="94"/>
      <c r="AB52807" s="5"/>
    </row>
    <row r="52810" spans="21:28">
      <c r="U52810" s="5"/>
      <c r="AA52810" s="94"/>
      <c r="AB52810" s="5"/>
    </row>
    <row r="52860" spans="21:28">
      <c r="U52860" s="5"/>
      <c r="AA52860" s="94"/>
      <c r="AB52860" s="5"/>
    </row>
    <row r="52930" spans="21:28">
      <c r="U52930" s="5"/>
      <c r="AA52930" s="94"/>
      <c r="AB52930" s="5"/>
    </row>
    <row r="52931" spans="21:28">
      <c r="U52931" s="5"/>
      <c r="AA52931" s="94"/>
      <c r="AB52931" s="5"/>
    </row>
    <row r="52948" spans="21:28">
      <c r="U52948" s="5"/>
      <c r="AA52948" s="94"/>
      <c r="AB52948" s="5"/>
    </row>
    <row r="52950" spans="21:28">
      <c r="U52950" s="5"/>
      <c r="AA52950" s="458"/>
      <c r="AB52950" s="5"/>
    </row>
    <row r="52951" spans="21:28">
      <c r="U52951" s="5"/>
      <c r="AA52951" s="458"/>
      <c r="AB52951" s="5"/>
    </row>
    <row r="52952" spans="21:28">
      <c r="U52952" s="5"/>
      <c r="AA52952" s="93"/>
      <c r="AB52952" s="5"/>
    </row>
    <row r="52953" spans="21:28">
      <c r="U52953" s="5"/>
      <c r="AA52953" s="94"/>
      <c r="AB52953" s="5"/>
    </row>
    <row r="52956" spans="21:28">
      <c r="U52956" s="5"/>
      <c r="AA52956" s="94"/>
      <c r="AB52956" s="5"/>
    </row>
    <row r="53006" spans="21:28">
      <c r="U53006" s="5"/>
      <c r="AA53006" s="94"/>
      <c r="AB53006" s="5"/>
    </row>
    <row r="53076" spans="21:28">
      <c r="U53076" s="5"/>
      <c r="AA53076" s="94"/>
      <c r="AB53076" s="5"/>
    </row>
    <row r="53077" spans="21:28">
      <c r="U53077" s="5"/>
      <c r="AA53077" s="94"/>
      <c r="AB53077" s="5"/>
    </row>
    <row r="53094" spans="21:28">
      <c r="U53094" s="5"/>
      <c r="AA53094" s="94"/>
      <c r="AB53094" s="5"/>
    </row>
    <row r="53096" spans="21:28">
      <c r="U53096" s="5"/>
      <c r="AA53096" s="458"/>
      <c r="AB53096" s="5"/>
    </row>
    <row r="53097" spans="21:28">
      <c r="U53097" s="5"/>
      <c r="AA53097" s="458"/>
      <c r="AB53097" s="5"/>
    </row>
    <row r="53098" spans="21:28">
      <c r="U53098" s="5"/>
      <c r="AA53098" s="93"/>
      <c r="AB53098" s="5"/>
    </row>
    <row r="53099" spans="21:28">
      <c r="U53099" s="5"/>
      <c r="AA53099" s="94"/>
      <c r="AB53099" s="5"/>
    </row>
    <row r="53102" spans="21:28">
      <c r="U53102" s="5"/>
      <c r="AA53102" s="94"/>
      <c r="AB53102" s="5"/>
    </row>
    <row r="53152" spans="21:28">
      <c r="U53152" s="5"/>
      <c r="AA53152" s="94"/>
      <c r="AB53152" s="5"/>
    </row>
    <row r="53222" spans="21:28">
      <c r="U53222" s="5"/>
      <c r="AA53222" s="94"/>
      <c r="AB53222" s="5"/>
    </row>
    <row r="53223" spans="21:28">
      <c r="U53223" s="5"/>
      <c r="AA53223" s="94"/>
      <c r="AB53223" s="5"/>
    </row>
    <row r="53240" spans="21:28">
      <c r="U53240" s="5"/>
      <c r="AA53240" s="94"/>
      <c r="AB53240" s="5"/>
    </row>
    <row r="53242" spans="21:28">
      <c r="U53242" s="5"/>
      <c r="AA53242" s="458"/>
      <c r="AB53242" s="5"/>
    </row>
    <row r="53243" spans="21:28">
      <c r="U53243" s="5"/>
      <c r="AA53243" s="458"/>
      <c r="AB53243" s="5"/>
    </row>
    <row r="53244" spans="21:28">
      <c r="U53244" s="5"/>
      <c r="AA53244" s="93"/>
      <c r="AB53244" s="5"/>
    </row>
    <row r="53245" spans="21:28">
      <c r="U53245" s="5"/>
      <c r="AA53245" s="94"/>
      <c r="AB53245" s="5"/>
    </row>
    <row r="53248" spans="21:28">
      <c r="U53248" s="5"/>
      <c r="AA53248" s="94"/>
      <c r="AB53248" s="5"/>
    </row>
    <row r="53298" spans="21:28">
      <c r="U53298" s="5"/>
      <c r="AA53298" s="94"/>
      <c r="AB53298" s="5"/>
    </row>
    <row r="53368" spans="21:28">
      <c r="U53368" s="5"/>
      <c r="AA53368" s="94"/>
      <c r="AB53368" s="5"/>
    </row>
    <row r="53369" spans="21:28">
      <c r="U53369" s="5"/>
      <c r="AA53369" s="94"/>
      <c r="AB53369" s="5"/>
    </row>
    <row r="53386" spans="21:28">
      <c r="U53386" s="5"/>
      <c r="AA53386" s="94"/>
      <c r="AB53386" s="5"/>
    </row>
    <row r="53388" spans="21:28">
      <c r="U53388" s="5"/>
      <c r="AA53388" s="458"/>
      <c r="AB53388" s="5"/>
    </row>
    <row r="53389" spans="21:28">
      <c r="U53389" s="5"/>
      <c r="AA53389" s="458"/>
      <c r="AB53389" s="5"/>
    </row>
    <row r="53390" spans="21:28">
      <c r="U53390" s="5"/>
      <c r="AA53390" s="93"/>
      <c r="AB53390" s="5"/>
    </row>
    <row r="53391" spans="21:28">
      <c r="U53391" s="5"/>
      <c r="AA53391" s="94"/>
      <c r="AB53391" s="5"/>
    </row>
    <row r="53394" spans="21:28">
      <c r="U53394" s="5"/>
      <c r="AA53394" s="94"/>
      <c r="AB53394" s="5"/>
    </row>
    <row r="53444" spans="21:28">
      <c r="U53444" s="5"/>
      <c r="AA53444" s="94"/>
      <c r="AB53444" s="5"/>
    </row>
    <row r="53514" spans="21:28">
      <c r="U53514" s="5"/>
      <c r="AA53514" s="94"/>
      <c r="AB53514" s="5"/>
    </row>
    <row r="53515" spans="21:28">
      <c r="U53515" s="5"/>
      <c r="AA53515" s="94"/>
      <c r="AB53515" s="5"/>
    </row>
    <row r="53532" spans="21:28">
      <c r="U53532" s="5"/>
      <c r="AA53532" s="94"/>
      <c r="AB53532" s="5"/>
    </row>
    <row r="53534" spans="21:28">
      <c r="U53534" s="5"/>
      <c r="AA53534" s="458"/>
      <c r="AB53534" s="5"/>
    </row>
    <row r="53535" spans="21:28">
      <c r="U53535" s="5"/>
      <c r="AA53535" s="458"/>
      <c r="AB53535" s="5"/>
    </row>
    <row r="53536" spans="21:28">
      <c r="U53536" s="5"/>
      <c r="AA53536" s="93"/>
      <c r="AB53536" s="5"/>
    </row>
    <row r="53537" spans="21:28">
      <c r="U53537" s="5"/>
      <c r="AA53537" s="94"/>
      <c r="AB53537" s="5"/>
    </row>
    <row r="53540" spans="21:28">
      <c r="U53540" s="5"/>
      <c r="AA53540" s="94"/>
      <c r="AB53540" s="5"/>
    </row>
    <row r="53590" spans="21:28">
      <c r="U53590" s="5"/>
      <c r="AA53590" s="94"/>
      <c r="AB53590" s="5"/>
    </row>
    <row r="53660" spans="21:28">
      <c r="U53660" s="5"/>
      <c r="AA53660" s="94"/>
      <c r="AB53660" s="5"/>
    </row>
    <row r="53661" spans="21:28">
      <c r="U53661" s="5"/>
      <c r="AA53661" s="94"/>
      <c r="AB53661" s="5"/>
    </row>
    <row r="53678" spans="21:28">
      <c r="U53678" s="5"/>
      <c r="AA53678" s="94"/>
      <c r="AB53678" s="5"/>
    </row>
    <row r="53680" spans="21:28">
      <c r="U53680" s="5"/>
      <c r="AA53680" s="458"/>
      <c r="AB53680" s="5"/>
    </row>
    <row r="53681" spans="21:28">
      <c r="U53681" s="5"/>
      <c r="AA53681" s="458"/>
      <c r="AB53681" s="5"/>
    </row>
    <row r="53682" spans="21:28">
      <c r="U53682" s="5"/>
      <c r="AA53682" s="93"/>
      <c r="AB53682" s="5"/>
    </row>
    <row r="53683" spans="21:28">
      <c r="U53683" s="5"/>
      <c r="AA53683" s="94"/>
      <c r="AB53683" s="5"/>
    </row>
    <row r="53686" spans="21:28">
      <c r="U53686" s="5"/>
      <c r="AA53686" s="94"/>
      <c r="AB53686" s="5"/>
    </row>
    <row r="53736" spans="21:28">
      <c r="U53736" s="5"/>
      <c r="AA53736" s="94"/>
      <c r="AB53736" s="5"/>
    </row>
    <row r="53806" spans="21:28">
      <c r="U53806" s="5"/>
      <c r="AA53806" s="94"/>
      <c r="AB53806" s="5"/>
    </row>
    <row r="53807" spans="21:28">
      <c r="U53807" s="5"/>
      <c r="AA53807" s="94"/>
      <c r="AB53807" s="5"/>
    </row>
    <row r="53824" spans="21:28">
      <c r="U53824" s="5"/>
      <c r="AA53824" s="94"/>
      <c r="AB53824" s="5"/>
    </row>
    <row r="53826" spans="21:28">
      <c r="U53826" s="5"/>
      <c r="AA53826" s="458"/>
      <c r="AB53826" s="5"/>
    </row>
    <row r="53827" spans="21:28">
      <c r="U53827" s="5"/>
      <c r="AA53827" s="458"/>
      <c r="AB53827" s="5"/>
    </row>
    <row r="53828" spans="21:28">
      <c r="U53828" s="5"/>
      <c r="AA53828" s="93"/>
      <c r="AB53828" s="5"/>
    </row>
    <row r="53829" spans="21:28">
      <c r="U53829" s="5"/>
      <c r="AA53829" s="94"/>
      <c r="AB53829" s="5"/>
    </row>
    <row r="53832" spans="21:28">
      <c r="U53832" s="5"/>
      <c r="AA53832" s="94"/>
      <c r="AB53832" s="5"/>
    </row>
    <row r="53882" spans="21:28">
      <c r="U53882" s="5"/>
      <c r="AA53882" s="94"/>
      <c r="AB53882" s="5"/>
    </row>
    <row r="53952" spans="21:28">
      <c r="U53952" s="5"/>
      <c r="AA53952" s="94"/>
      <c r="AB53952" s="5"/>
    </row>
    <row r="53953" spans="21:28">
      <c r="U53953" s="5"/>
      <c r="AA53953" s="94"/>
      <c r="AB53953" s="5"/>
    </row>
    <row r="53970" spans="21:28">
      <c r="U53970" s="5"/>
      <c r="AA53970" s="94"/>
      <c r="AB53970" s="5"/>
    </row>
    <row r="53972" spans="21:28">
      <c r="U53972" s="5"/>
      <c r="AA53972" s="458"/>
      <c r="AB53972" s="5"/>
    </row>
    <row r="53973" spans="21:28">
      <c r="U53973" s="5"/>
      <c r="AA53973" s="458"/>
      <c r="AB53973" s="5"/>
    </row>
    <row r="53974" spans="21:28">
      <c r="U53974" s="5"/>
      <c r="AA53974" s="93"/>
      <c r="AB53974" s="5"/>
    </row>
    <row r="53975" spans="21:28">
      <c r="U53975" s="5"/>
      <c r="AA53975" s="94"/>
      <c r="AB53975" s="5"/>
    </row>
    <row r="53978" spans="21:28">
      <c r="U53978" s="5"/>
      <c r="AA53978" s="94"/>
      <c r="AB53978" s="5"/>
    </row>
    <row r="54028" spans="21:28">
      <c r="U54028" s="5"/>
      <c r="AA54028" s="94"/>
      <c r="AB54028" s="5"/>
    </row>
    <row r="54098" spans="21:28">
      <c r="U54098" s="5"/>
      <c r="AA54098" s="94"/>
      <c r="AB54098" s="5"/>
    </row>
    <row r="54099" spans="21:28">
      <c r="U54099" s="5"/>
      <c r="AA54099" s="94"/>
      <c r="AB54099" s="5"/>
    </row>
    <row r="54116" spans="21:28">
      <c r="U54116" s="5"/>
      <c r="AA54116" s="94"/>
      <c r="AB54116" s="5"/>
    </row>
    <row r="54118" spans="21:28">
      <c r="U54118" s="5"/>
      <c r="AA54118" s="458"/>
      <c r="AB54118" s="5"/>
    </row>
    <row r="54119" spans="21:28">
      <c r="U54119" s="5"/>
      <c r="AA54119" s="458"/>
      <c r="AB54119" s="5"/>
    </row>
    <row r="54120" spans="21:28">
      <c r="U54120" s="5"/>
      <c r="AA54120" s="93"/>
      <c r="AB54120" s="5"/>
    </row>
    <row r="54121" spans="21:28">
      <c r="U54121" s="5"/>
      <c r="AA54121" s="94"/>
      <c r="AB54121" s="5"/>
    </row>
    <row r="54124" spans="21:28">
      <c r="U54124" s="5"/>
      <c r="AA54124" s="94"/>
      <c r="AB54124" s="5"/>
    </row>
    <row r="54174" spans="21:28">
      <c r="U54174" s="5"/>
      <c r="AA54174" s="94"/>
      <c r="AB54174" s="5"/>
    </row>
    <row r="54244" spans="21:28">
      <c r="U54244" s="5"/>
      <c r="AA54244" s="94"/>
      <c r="AB54244" s="5"/>
    </row>
    <row r="54245" spans="21:28">
      <c r="U54245" s="5"/>
      <c r="AA54245" s="94"/>
      <c r="AB54245" s="5"/>
    </row>
    <row r="54262" spans="21:28">
      <c r="U54262" s="5"/>
      <c r="AA54262" s="94"/>
      <c r="AB54262" s="5"/>
    </row>
    <row r="54264" spans="21:28">
      <c r="U54264" s="5"/>
      <c r="AA54264" s="458"/>
      <c r="AB54264" s="5"/>
    </row>
    <row r="54265" spans="21:28">
      <c r="U54265" s="5"/>
      <c r="AA54265" s="458"/>
      <c r="AB54265" s="5"/>
    </row>
    <row r="54266" spans="21:28">
      <c r="U54266" s="5"/>
      <c r="AA54266" s="93"/>
      <c r="AB54266" s="5"/>
    </row>
    <row r="54267" spans="21:28">
      <c r="U54267" s="5"/>
      <c r="AA54267" s="94"/>
      <c r="AB54267" s="5"/>
    </row>
    <row r="54270" spans="21:28">
      <c r="U54270" s="5"/>
      <c r="AA54270" s="94"/>
      <c r="AB54270" s="5"/>
    </row>
    <row r="54320" spans="21:28">
      <c r="U54320" s="5"/>
      <c r="AA54320" s="94"/>
      <c r="AB54320" s="5"/>
    </row>
    <row r="54390" spans="21:28">
      <c r="U54390" s="5"/>
      <c r="AA54390" s="94"/>
      <c r="AB54390" s="5"/>
    </row>
    <row r="54391" spans="21:28">
      <c r="U54391" s="5"/>
      <c r="AA54391" s="94"/>
      <c r="AB54391" s="5"/>
    </row>
    <row r="54408" spans="21:28">
      <c r="U54408" s="5"/>
      <c r="AA54408" s="94"/>
      <c r="AB54408" s="5"/>
    </row>
    <row r="54410" spans="21:28">
      <c r="U54410" s="5"/>
      <c r="AA54410" s="458"/>
      <c r="AB54410" s="5"/>
    </row>
    <row r="54411" spans="21:28">
      <c r="U54411" s="5"/>
      <c r="AA54411" s="458"/>
      <c r="AB54411" s="5"/>
    </row>
    <row r="54412" spans="21:28">
      <c r="U54412" s="5"/>
      <c r="AA54412" s="93"/>
      <c r="AB54412" s="5"/>
    </row>
    <row r="54413" spans="21:28">
      <c r="U54413" s="5"/>
      <c r="AA54413" s="94"/>
      <c r="AB54413" s="5"/>
    </row>
    <row r="54416" spans="21:28">
      <c r="U54416" s="5"/>
      <c r="AA54416" s="94"/>
      <c r="AB54416" s="5"/>
    </row>
    <row r="54466" spans="21:28">
      <c r="U54466" s="5"/>
      <c r="AA54466" s="94"/>
      <c r="AB54466" s="5"/>
    </row>
    <row r="54536" spans="21:28">
      <c r="U54536" s="5"/>
      <c r="AA54536" s="94"/>
      <c r="AB54536" s="5"/>
    </row>
    <row r="54537" spans="21:28">
      <c r="U54537" s="5"/>
      <c r="AA54537" s="94"/>
      <c r="AB54537" s="5"/>
    </row>
    <row r="54554" spans="21:28">
      <c r="U54554" s="5"/>
      <c r="AA54554" s="94"/>
      <c r="AB54554" s="5"/>
    </row>
    <row r="54556" spans="21:28">
      <c r="U54556" s="5"/>
      <c r="AA54556" s="458"/>
      <c r="AB54556" s="5"/>
    </row>
    <row r="54557" spans="21:28">
      <c r="U54557" s="5"/>
      <c r="AA54557" s="458"/>
      <c r="AB54557" s="5"/>
    </row>
    <row r="54558" spans="21:28">
      <c r="U54558" s="5"/>
      <c r="AA54558" s="93"/>
      <c r="AB54558" s="5"/>
    </row>
    <row r="54559" spans="21:28">
      <c r="U54559" s="5"/>
      <c r="AA54559" s="94"/>
      <c r="AB54559" s="5"/>
    </row>
    <row r="54562" spans="21:28">
      <c r="U54562" s="5"/>
      <c r="AA54562" s="94"/>
      <c r="AB54562" s="5"/>
    </row>
    <row r="54612" spans="21:28">
      <c r="U54612" s="5"/>
      <c r="AA54612" s="94"/>
      <c r="AB54612" s="5"/>
    </row>
    <row r="54682" spans="21:28">
      <c r="U54682" s="5"/>
      <c r="AA54682" s="94"/>
      <c r="AB54682" s="5"/>
    </row>
    <row r="54683" spans="21:28">
      <c r="U54683" s="5"/>
      <c r="AA54683" s="94"/>
      <c r="AB54683" s="5"/>
    </row>
    <row r="54700" spans="21:28">
      <c r="U54700" s="5"/>
      <c r="AA54700" s="94"/>
      <c r="AB54700" s="5"/>
    </row>
    <row r="54702" spans="21:28">
      <c r="U54702" s="5"/>
      <c r="AA54702" s="458"/>
      <c r="AB54702" s="5"/>
    </row>
    <row r="54703" spans="21:28">
      <c r="U54703" s="5"/>
      <c r="AA54703" s="458"/>
      <c r="AB54703" s="5"/>
    </row>
    <row r="54704" spans="21:28">
      <c r="U54704" s="5"/>
      <c r="AA54704" s="93"/>
      <c r="AB54704" s="5"/>
    </row>
    <row r="54705" spans="21:28">
      <c r="U54705" s="5"/>
      <c r="AA54705" s="94"/>
      <c r="AB54705" s="5"/>
    </row>
    <row r="54708" spans="21:28">
      <c r="U54708" s="5"/>
      <c r="AA54708" s="94"/>
      <c r="AB54708" s="5"/>
    </row>
    <row r="54758" spans="21:28">
      <c r="U54758" s="5"/>
      <c r="AA54758" s="94"/>
      <c r="AB54758" s="5"/>
    </row>
    <row r="54828" spans="21:28">
      <c r="U54828" s="5"/>
      <c r="AA54828" s="94"/>
      <c r="AB54828" s="5"/>
    </row>
    <row r="54829" spans="21:28">
      <c r="U54829" s="5"/>
      <c r="AA54829" s="94"/>
      <c r="AB54829" s="5"/>
    </row>
    <row r="54846" spans="21:28">
      <c r="U54846" s="5"/>
      <c r="AA54846" s="94"/>
      <c r="AB54846" s="5"/>
    </row>
    <row r="54848" spans="21:28">
      <c r="U54848" s="5"/>
      <c r="AA54848" s="458"/>
      <c r="AB54848" s="5"/>
    </row>
    <row r="54849" spans="21:28">
      <c r="U54849" s="5"/>
      <c r="AA54849" s="458"/>
      <c r="AB54849" s="5"/>
    </row>
    <row r="54850" spans="21:28">
      <c r="U54850" s="5"/>
      <c r="AA54850" s="93"/>
      <c r="AB54850" s="5"/>
    </row>
    <row r="54851" spans="21:28">
      <c r="U54851" s="5"/>
      <c r="AA54851" s="94"/>
      <c r="AB54851" s="5"/>
    </row>
    <row r="54854" spans="21:28">
      <c r="U54854" s="5"/>
      <c r="AA54854" s="94"/>
      <c r="AB54854" s="5"/>
    </row>
    <row r="54904" spans="21:28">
      <c r="U54904" s="5"/>
      <c r="AA54904" s="94"/>
      <c r="AB54904" s="5"/>
    </row>
    <row r="54974" spans="21:28">
      <c r="U54974" s="5"/>
      <c r="AA54974" s="94"/>
      <c r="AB54974" s="5"/>
    </row>
    <row r="54975" spans="21:28">
      <c r="U54975" s="5"/>
      <c r="AA54975" s="94"/>
      <c r="AB54975" s="5"/>
    </row>
    <row r="54992" spans="21:28">
      <c r="U54992" s="5"/>
      <c r="AA54992" s="94"/>
      <c r="AB54992" s="5"/>
    </row>
    <row r="54994" spans="21:28">
      <c r="U54994" s="5"/>
      <c r="AA54994" s="458"/>
      <c r="AB54994" s="5"/>
    </row>
    <row r="54995" spans="21:28">
      <c r="U54995" s="5"/>
      <c r="AA54995" s="458"/>
      <c r="AB54995" s="5"/>
    </row>
    <row r="54996" spans="21:28">
      <c r="U54996" s="5"/>
      <c r="AA54996" s="93"/>
      <c r="AB54996" s="5"/>
    </row>
    <row r="54997" spans="21:28">
      <c r="U54997" s="5"/>
      <c r="AA54997" s="94"/>
      <c r="AB54997" s="5"/>
    </row>
    <row r="55000" spans="21:28">
      <c r="U55000" s="5"/>
      <c r="AA55000" s="94"/>
      <c r="AB55000" s="5"/>
    </row>
    <row r="55050" spans="21:28">
      <c r="U55050" s="5"/>
      <c r="AA55050" s="94"/>
      <c r="AB55050" s="5"/>
    </row>
    <row r="55120" spans="21:28">
      <c r="U55120" s="5"/>
      <c r="AA55120" s="94"/>
      <c r="AB55120" s="5"/>
    </row>
    <row r="55121" spans="21:28">
      <c r="U55121" s="5"/>
      <c r="AA55121" s="94"/>
      <c r="AB55121" s="5"/>
    </row>
    <row r="55138" spans="21:28">
      <c r="U55138" s="5"/>
      <c r="AA55138" s="94"/>
      <c r="AB55138" s="5"/>
    </row>
    <row r="55140" spans="21:28">
      <c r="U55140" s="5"/>
      <c r="AA55140" s="458"/>
      <c r="AB55140" s="5"/>
    </row>
    <row r="55141" spans="21:28">
      <c r="U55141" s="5"/>
      <c r="AA55141" s="458"/>
      <c r="AB55141" s="5"/>
    </row>
    <row r="55142" spans="21:28">
      <c r="U55142" s="5"/>
      <c r="AA55142" s="93"/>
      <c r="AB55142" s="5"/>
    </row>
    <row r="55143" spans="21:28">
      <c r="U55143" s="5"/>
      <c r="AA55143" s="94"/>
      <c r="AB55143" s="5"/>
    </row>
    <row r="55146" spans="21:28">
      <c r="U55146" s="5"/>
      <c r="AA55146" s="94"/>
      <c r="AB55146" s="5"/>
    </row>
    <row r="55196" spans="21:28">
      <c r="U55196" s="5"/>
      <c r="AA55196" s="94"/>
      <c r="AB55196" s="5"/>
    </row>
    <row r="55266" spans="21:28">
      <c r="U55266" s="5"/>
      <c r="AA55266" s="94"/>
      <c r="AB55266" s="5"/>
    </row>
    <row r="55267" spans="21:28">
      <c r="U55267" s="5"/>
      <c r="AA55267" s="94"/>
      <c r="AB55267" s="5"/>
    </row>
    <row r="55284" spans="21:28">
      <c r="U55284" s="5"/>
      <c r="AA55284" s="94"/>
      <c r="AB55284" s="5"/>
    </row>
    <row r="55286" spans="21:28">
      <c r="U55286" s="5"/>
      <c r="AA55286" s="458"/>
      <c r="AB55286" s="5"/>
    </row>
    <row r="55287" spans="21:28">
      <c r="U55287" s="5"/>
      <c r="AA55287" s="458"/>
      <c r="AB55287" s="5"/>
    </row>
    <row r="55288" spans="21:28">
      <c r="U55288" s="5"/>
      <c r="AA55288" s="93"/>
      <c r="AB55288" s="5"/>
    </row>
    <row r="55289" spans="21:28">
      <c r="U55289" s="5"/>
      <c r="AA55289" s="94"/>
      <c r="AB55289" s="5"/>
    </row>
    <row r="55292" spans="21:28">
      <c r="U55292" s="5"/>
      <c r="AA55292" s="94"/>
      <c r="AB55292" s="5"/>
    </row>
    <row r="55342" spans="21:28">
      <c r="U55342" s="5"/>
      <c r="AA55342" s="94"/>
      <c r="AB55342" s="5"/>
    </row>
    <row r="55412" spans="21:28">
      <c r="U55412" s="5"/>
      <c r="AA55412" s="94"/>
      <c r="AB55412" s="5"/>
    </row>
    <row r="55413" spans="21:28">
      <c r="U55413" s="5"/>
      <c r="AA55413" s="94"/>
      <c r="AB55413" s="5"/>
    </row>
    <row r="55430" spans="21:28">
      <c r="U55430" s="5"/>
      <c r="AA55430" s="94"/>
      <c r="AB55430" s="5"/>
    </row>
    <row r="55432" spans="21:28">
      <c r="U55432" s="5"/>
      <c r="AA55432" s="458"/>
      <c r="AB55432" s="5"/>
    </row>
    <row r="55433" spans="21:28">
      <c r="U55433" s="5"/>
      <c r="AA55433" s="458"/>
      <c r="AB55433" s="5"/>
    </row>
    <row r="55434" spans="21:28">
      <c r="U55434" s="5"/>
      <c r="AA55434" s="93"/>
      <c r="AB55434" s="5"/>
    </row>
    <row r="55435" spans="21:28">
      <c r="U55435" s="5"/>
      <c r="AA55435" s="94"/>
      <c r="AB55435" s="5"/>
    </row>
    <row r="55438" spans="21:28">
      <c r="U55438" s="5"/>
      <c r="AA55438" s="94"/>
      <c r="AB55438" s="5"/>
    </row>
    <row r="55488" spans="21:28">
      <c r="U55488" s="5"/>
      <c r="AA55488" s="94"/>
      <c r="AB55488" s="5"/>
    </row>
    <row r="55558" spans="21:28">
      <c r="U55558" s="5"/>
      <c r="AA55558" s="94"/>
      <c r="AB55558" s="5"/>
    </row>
    <row r="55559" spans="21:28">
      <c r="U55559" s="5"/>
      <c r="AA55559" s="94"/>
      <c r="AB55559" s="5"/>
    </row>
    <row r="55576" spans="21:28">
      <c r="U55576" s="5"/>
      <c r="AA55576" s="94"/>
      <c r="AB55576" s="5"/>
    </row>
    <row r="55578" spans="21:28">
      <c r="U55578" s="5"/>
      <c r="AA55578" s="458"/>
      <c r="AB55578" s="5"/>
    </row>
    <row r="55579" spans="21:28">
      <c r="U55579" s="5"/>
      <c r="AA55579" s="458"/>
      <c r="AB55579" s="5"/>
    </row>
    <row r="55580" spans="21:28">
      <c r="U55580" s="5"/>
      <c r="AA55580" s="93"/>
      <c r="AB55580" s="5"/>
    </row>
    <row r="55581" spans="21:28">
      <c r="U55581" s="5"/>
      <c r="AA55581" s="94"/>
      <c r="AB55581" s="5"/>
    </row>
    <row r="55584" spans="21:28">
      <c r="U55584" s="5"/>
      <c r="AA55584" s="94"/>
      <c r="AB55584" s="5"/>
    </row>
    <row r="55634" spans="21:28">
      <c r="U55634" s="5"/>
      <c r="AA55634" s="94"/>
      <c r="AB55634" s="5"/>
    </row>
    <row r="55704" spans="21:28">
      <c r="U55704" s="5"/>
      <c r="AA55704" s="94"/>
      <c r="AB55704" s="5"/>
    </row>
    <row r="55705" spans="21:28">
      <c r="U55705" s="5"/>
      <c r="AA55705" s="94"/>
      <c r="AB55705" s="5"/>
    </row>
    <row r="55722" spans="21:28">
      <c r="U55722" s="5"/>
      <c r="AA55722" s="94"/>
      <c r="AB55722" s="5"/>
    </row>
    <row r="55724" spans="21:28">
      <c r="U55724" s="5"/>
      <c r="AA55724" s="458"/>
      <c r="AB55724" s="5"/>
    </row>
    <row r="55725" spans="21:28">
      <c r="U55725" s="5"/>
      <c r="AA55725" s="458"/>
      <c r="AB55725" s="5"/>
    </row>
    <row r="55726" spans="21:28">
      <c r="U55726" s="5"/>
      <c r="AA55726" s="93"/>
      <c r="AB55726" s="5"/>
    </row>
    <row r="55727" spans="21:28">
      <c r="U55727" s="5"/>
      <c r="AA55727" s="94"/>
      <c r="AB55727" s="5"/>
    </row>
    <row r="55730" spans="21:28">
      <c r="U55730" s="5"/>
      <c r="AA55730" s="94"/>
      <c r="AB55730" s="5"/>
    </row>
    <row r="55780" spans="21:28">
      <c r="U55780" s="5"/>
      <c r="AA55780" s="94"/>
      <c r="AB55780" s="5"/>
    </row>
    <row r="55850" spans="21:28">
      <c r="U55850" s="5"/>
      <c r="AA55850" s="94"/>
      <c r="AB55850" s="5"/>
    </row>
    <row r="55851" spans="21:28">
      <c r="U55851" s="5"/>
      <c r="AA55851" s="94"/>
      <c r="AB55851" s="5"/>
    </row>
    <row r="55868" spans="21:28">
      <c r="U55868" s="5"/>
      <c r="AA55868" s="94"/>
      <c r="AB55868" s="5"/>
    </row>
    <row r="55870" spans="21:28">
      <c r="U55870" s="5"/>
      <c r="AA55870" s="458"/>
      <c r="AB55870" s="5"/>
    </row>
    <row r="55871" spans="21:28">
      <c r="U55871" s="5"/>
      <c r="AA55871" s="458"/>
      <c r="AB55871" s="5"/>
    </row>
    <row r="55872" spans="21:28">
      <c r="U55872" s="5"/>
      <c r="AA55872" s="93"/>
      <c r="AB55872" s="5"/>
    </row>
    <row r="55873" spans="21:28">
      <c r="U55873" s="5"/>
      <c r="AA55873" s="94"/>
      <c r="AB55873" s="5"/>
    </row>
    <row r="55876" spans="21:28">
      <c r="U55876" s="5"/>
      <c r="AA55876" s="94"/>
      <c r="AB55876" s="5"/>
    </row>
    <row r="55926" spans="21:28">
      <c r="U55926" s="5"/>
      <c r="AA55926" s="94"/>
      <c r="AB55926" s="5"/>
    </row>
    <row r="55996" spans="21:28">
      <c r="U55996" s="5"/>
      <c r="AA55996" s="94"/>
      <c r="AB55996" s="5"/>
    </row>
    <row r="55997" spans="21:28">
      <c r="U55997" s="5"/>
      <c r="AA55997" s="94"/>
      <c r="AB55997" s="5"/>
    </row>
    <row r="56014" spans="21:28">
      <c r="U56014" s="5"/>
      <c r="AA56014" s="94"/>
      <c r="AB56014" s="5"/>
    </row>
    <row r="56016" spans="21:28">
      <c r="U56016" s="5"/>
      <c r="AA56016" s="458"/>
      <c r="AB56016" s="5"/>
    </row>
    <row r="56017" spans="21:28">
      <c r="U56017" s="5"/>
      <c r="AA56017" s="458"/>
      <c r="AB56017" s="5"/>
    </row>
    <row r="56018" spans="21:28">
      <c r="U56018" s="5"/>
      <c r="AA56018" s="93"/>
      <c r="AB56018" s="5"/>
    </row>
    <row r="56019" spans="21:28">
      <c r="U56019" s="5"/>
      <c r="AA56019" s="94"/>
      <c r="AB56019" s="5"/>
    </row>
    <row r="56022" spans="21:28">
      <c r="U56022" s="5"/>
      <c r="AA56022" s="94"/>
      <c r="AB56022" s="5"/>
    </row>
    <row r="56072" spans="21:28">
      <c r="U56072" s="5"/>
      <c r="AA56072" s="94"/>
      <c r="AB56072" s="5"/>
    </row>
    <row r="56142" spans="21:28">
      <c r="U56142" s="5"/>
      <c r="AA56142" s="94"/>
      <c r="AB56142" s="5"/>
    </row>
    <row r="56143" spans="21:28">
      <c r="U56143" s="5"/>
      <c r="AA56143" s="94"/>
      <c r="AB56143" s="5"/>
    </row>
    <row r="56160" spans="21:28">
      <c r="U56160" s="5"/>
      <c r="AA56160" s="94"/>
      <c r="AB56160" s="5"/>
    </row>
    <row r="56162" spans="21:28">
      <c r="U56162" s="5"/>
      <c r="AA56162" s="458"/>
      <c r="AB56162" s="5"/>
    </row>
    <row r="56163" spans="21:28">
      <c r="U56163" s="5"/>
      <c r="AA56163" s="458"/>
      <c r="AB56163" s="5"/>
    </row>
    <row r="56164" spans="21:28">
      <c r="U56164" s="5"/>
      <c r="AA56164" s="93"/>
      <c r="AB56164" s="5"/>
    </row>
    <row r="56165" spans="21:28">
      <c r="U56165" s="5"/>
      <c r="AA56165" s="94"/>
      <c r="AB56165" s="5"/>
    </row>
    <row r="56168" spans="21:28">
      <c r="U56168" s="5"/>
      <c r="AA56168" s="94"/>
      <c r="AB56168" s="5"/>
    </row>
    <row r="56218" spans="21:28">
      <c r="U56218" s="5"/>
      <c r="AA56218" s="94"/>
      <c r="AB56218" s="5"/>
    </row>
    <row r="56288" spans="21:28">
      <c r="U56288" s="5"/>
      <c r="AA56288" s="94"/>
      <c r="AB56288" s="5"/>
    </row>
    <row r="56289" spans="21:28">
      <c r="U56289" s="5"/>
      <c r="AA56289" s="94"/>
      <c r="AB56289" s="5"/>
    </row>
    <row r="56306" spans="21:28">
      <c r="U56306" s="5"/>
      <c r="AA56306" s="94"/>
      <c r="AB56306" s="5"/>
    </row>
    <row r="56308" spans="21:28">
      <c r="U56308" s="5"/>
      <c r="AA56308" s="458"/>
      <c r="AB56308" s="5"/>
    </row>
    <row r="56309" spans="21:28">
      <c r="U56309" s="5"/>
      <c r="AA56309" s="458"/>
      <c r="AB56309" s="5"/>
    </row>
    <row r="56310" spans="21:28">
      <c r="U56310" s="5"/>
      <c r="AA56310" s="93"/>
      <c r="AB56310" s="5"/>
    </row>
    <row r="56311" spans="21:28">
      <c r="U56311" s="5"/>
      <c r="AA56311" s="94"/>
      <c r="AB56311" s="5"/>
    </row>
    <row r="56314" spans="21:28">
      <c r="U56314" s="5"/>
      <c r="AA56314" s="94"/>
      <c r="AB56314" s="5"/>
    </row>
    <row r="56364" spans="21:28">
      <c r="U56364" s="5"/>
      <c r="AA56364" s="94"/>
      <c r="AB56364" s="5"/>
    </row>
    <row r="56434" spans="21:28">
      <c r="U56434" s="5"/>
      <c r="AA56434" s="94"/>
      <c r="AB56434" s="5"/>
    </row>
    <row r="56435" spans="21:28">
      <c r="U56435" s="5"/>
      <c r="AA56435" s="94"/>
      <c r="AB56435" s="5"/>
    </row>
    <row r="56452" spans="21:28">
      <c r="U56452" s="5"/>
      <c r="AA56452" s="94"/>
      <c r="AB56452" s="5"/>
    </row>
    <row r="56454" spans="21:28">
      <c r="U56454" s="5"/>
      <c r="AA56454" s="458"/>
      <c r="AB56454" s="5"/>
    </row>
    <row r="56455" spans="21:28">
      <c r="U56455" s="5"/>
      <c r="AA56455" s="458"/>
      <c r="AB56455" s="5"/>
    </row>
    <row r="56456" spans="21:28">
      <c r="U56456" s="5"/>
      <c r="AA56456" s="93"/>
      <c r="AB56456" s="5"/>
    </row>
    <row r="56457" spans="21:28">
      <c r="U56457" s="5"/>
      <c r="AA56457" s="94"/>
      <c r="AB56457" s="5"/>
    </row>
    <row r="56460" spans="21:28">
      <c r="U56460" s="5"/>
      <c r="AA56460" s="94"/>
      <c r="AB56460" s="5"/>
    </row>
    <row r="56510" spans="21:28">
      <c r="U56510" s="5"/>
      <c r="AA56510" s="94"/>
      <c r="AB56510" s="5"/>
    </row>
    <row r="56580" spans="21:28">
      <c r="U56580" s="5"/>
      <c r="AA56580" s="94"/>
      <c r="AB56580" s="5"/>
    </row>
    <row r="56581" spans="21:28">
      <c r="U56581" s="5"/>
      <c r="AA56581" s="94"/>
      <c r="AB56581" s="5"/>
    </row>
    <row r="56598" spans="21:28">
      <c r="U56598" s="5"/>
      <c r="AA56598" s="94"/>
      <c r="AB56598" s="5"/>
    </row>
    <row r="56600" spans="21:28">
      <c r="U56600" s="5"/>
      <c r="AA56600" s="458"/>
      <c r="AB56600" s="5"/>
    </row>
    <row r="56601" spans="21:28">
      <c r="U56601" s="5"/>
      <c r="AA56601" s="458"/>
      <c r="AB56601" s="5"/>
    </row>
    <row r="56602" spans="21:28">
      <c r="U56602" s="5"/>
      <c r="AA56602" s="93"/>
      <c r="AB56602" s="5"/>
    </row>
    <row r="56603" spans="21:28">
      <c r="U56603" s="5"/>
      <c r="AA56603" s="94"/>
      <c r="AB56603" s="5"/>
    </row>
    <row r="56606" spans="21:28">
      <c r="U56606" s="5"/>
      <c r="AA56606" s="94"/>
      <c r="AB56606" s="5"/>
    </row>
    <row r="56656" spans="21:28">
      <c r="U56656" s="5"/>
      <c r="AA56656" s="94"/>
      <c r="AB56656" s="5"/>
    </row>
    <row r="56726" spans="21:28">
      <c r="U56726" s="5"/>
      <c r="AA56726" s="94"/>
      <c r="AB56726" s="5"/>
    </row>
    <row r="56727" spans="21:28">
      <c r="U56727" s="5"/>
      <c r="AA56727" s="94"/>
      <c r="AB56727" s="5"/>
    </row>
    <row r="56744" spans="21:28">
      <c r="U56744" s="5"/>
      <c r="AA56744" s="94"/>
      <c r="AB56744" s="5"/>
    </row>
    <row r="56746" spans="21:28">
      <c r="U56746" s="5"/>
      <c r="AA56746" s="458"/>
      <c r="AB56746" s="5"/>
    </row>
    <row r="56747" spans="21:28">
      <c r="U56747" s="5"/>
      <c r="AA56747" s="458"/>
      <c r="AB56747" s="5"/>
    </row>
    <row r="56748" spans="21:28">
      <c r="U56748" s="5"/>
      <c r="AA56748" s="93"/>
      <c r="AB56748" s="5"/>
    </row>
    <row r="56749" spans="21:28">
      <c r="U56749" s="5"/>
      <c r="AA56749" s="94"/>
      <c r="AB56749" s="5"/>
    </row>
    <row r="56752" spans="21:28">
      <c r="U56752" s="5"/>
      <c r="AA56752" s="94"/>
      <c r="AB56752" s="5"/>
    </row>
    <row r="56802" spans="21:28">
      <c r="U56802" s="5"/>
      <c r="AA56802" s="94"/>
      <c r="AB56802" s="5"/>
    </row>
    <row r="56872" spans="21:28">
      <c r="U56872" s="5"/>
      <c r="AA56872" s="94"/>
      <c r="AB56872" s="5"/>
    </row>
    <row r="56873" spans="21:28">
      <c r="U56873" s="5"/>
      <c r="AA56873" s="94"/>
      <c r="AB56873" s="5"/>
    </row>
    <row r="56890" spans="21:28">
      <c r="U56890" s="5"/>
      <c r="AA56890" s="94"/>
      <c r="AB56890" s="5"/>
    </row>
    <row r="56892" spans="21:28">
      <c r="U56892" s="5"/>
      <c r="AA56892" s="458"/>
      <c r="AB56892" s="5"/>
    </row>
    <row r="56893" spans="21:28">
      <c r="U56893" s="5"/>
      <c r="AA56893" s="458"/>
      <c r="AB56893" s="5"/>
    </row>
    <row r="56894" spans="21:28">
      <c r="U56894" s="5"/>
      <c r="AA56894" s="93"/>
      <c r="AB56894" s="5"/>
    </row>
    <row r="56895" spans="21:28">
      <c r="U56895" s="5"/>
      <c r="AA56895" s="94"/>
      <c r="AB56895" s="5"/>
    </row>
    <row r="56898" spans="21:28">
      <c r="U56898" s="5"/>
      <c r="AA56898" s="94"/>
      <c r="AB56898" s="5"/>
    </row>
    <row r="56948" spans="21:28">
      <c r="U56948" s="5"/>
      <c r="AA56948" s="94"/>
      <c r="AB56948" s="5"/>
    </row>
    <row r="57018" spans="21:28">
      <c r="U57018" s="5"/>
      <c r="AA57018" s="94"/>
      <c r="AB57018" s="5"/>
    </row>
    <row r="57019" spans="21:28">
      <c r="U57019" s="5"/>
      <c r="AA57019" s="94"/>
      <c r="AB57019" s="5"/>
    </row>
    <row r="57036" spans="21:28">
      <c r="U57036" s="5"/>
      <c r="AA57036" s="94"/>
      <c r="AB57036" s="5"/>
    </row>
    <row r="57038" spans="21:28">
      <c r="U57038" s="5"/>
      <c r="AA57038" s="458"/>
      <c r="AB57038" s="5"/>
    </row>
    <row r="57039" spans="21:28">
      <c r="U57039" s="5"/>
      <c r="AA57039" s="458"/>
      <c r="AB57039" s="5"/>
    </row>
    <row r="57040" spans="21:28">
      <c r="U57040" s="5"/>
      <c r="AA57040" s="93"/>
      <c r="AB57040" s="5"/>
    </row>
    <row r="57041" spans="21:28">
      <c r="U57041" s="5"/>
      <c r="AA57041" s="94"/>
      <c r="AB57041" s="5"/>
    </row>
    <row r="57044" spans="21:28">
      <c r="U57044" s="5"/>
      <c r="AA57044" s="94"/>
      <c r="AB57044" s="5"/>
    </row>
    <row r="57094" spans="21:28">
      <c r="U57094" s="5"/>
      <c r="AA57094" s="94"/>
      <c r="AB57094" s="5"/>
    </row>
    <row r="57164" spans="21:28">
      <c r="U57164" s="5"/>
      <c r="AA57164" s="94"/>
      <c r="AB57164" s="5"/>
    </row>
    <row r="57165" spans="21:28">
      <c r="U57165" s="5"/>
      <c r="AA57165" s="94"/>
      <c r="AB57165" s="5"/>
    </row>
    <row r="57182" spans="21:28">
      <c r="U57182" s="5"/>
      <c r="AA57182" s="94"/>
      <c r="AB57182" s="5"/>
    </row>
    <row r="57184" spans="21:28">
      <c r="U57184" s="5"/>
      <c r="AA57184" s="458"/>
      <c r="AB57184" s="5"/>
    </row>
    <row r="57185" spans="21:28">
      <c r="U57185" s="5"/>
      <c r="AA57185" s="458"/>
      <c r="AB57185" s="5"/>
    </row>
    <row r="57186" spans="21:28">
      <c r="U57186" s="5"/>
      <c r="AA57186" s="93"/>
      <c r="AB57186" s="5"/>
    </row>
    <row r="57187" spans="21:28">
      <c r="U57187" s="5"/>
      <c r="AA57187" s="94"/>
      <c r="AB57187" s="5"/>
    </row>
    <row r="57190" spans="21:28">
      <c r="U57190" s="5"/>
      <c r="AA57190" s="94"/>
      <c r="AB57190" s="5"/>
    </row>
    <row r="57240" spans="21:28">
      <c r="U57240" s="5"/>
      <c r="AA57240" s="94"/>
      <c r="AB57240" s="5"/>
    </row>
    <row r="57310" spans="21:28">
      <c r="U57310" s="5"/>
      <c r="AA57310" s="94"/>
      <c r="AB57310" s="5"/>
    </row>
    <row r="57311" spans="21:28">
      <c r="U57311" s="5"/>
      <c r="AA57311" s="94"/>
      <c r="AB57311" s="5"/>
    </row>
    <row r="57328" spans="21:28">
      <c r="U57328" s="5"/>
      <c r="AA57328" s="94"/>
      <c r="AB57328" s="5"/>
    </row>
    <row r="57330" spans="21:28">
      <c r="U57330" s="5"/>
      <c r="AA57330" s="458"/>
      <c r="AB57330" s="5"/>
    </row>
    <row r="57331" spans="21:28">
      <c r="U57331" s="5"/>
      <c r="AA57331" s="458"/>
      <c r="AB57331" s="5"/>
    </row>
    <row r="57332" spans="21:28">
      <c r="U57332" s="5"/>
      <c r="AA57332" s="93"/>
      <c r="AB57332" s="5"/>
    </row>
    <row r="57333" spans="21:28">
      <c r="U57333" s="5"/>
      <c r="AA57333" s="94"/>
      <c r="AB57333" s="5"/>
    </row>
    <row r="57336" spans="21:28">
      <c r="U57336" s="5"/>
      <c r="AA57336" s="94"/>
      <c r="AB57336" s="5"/>
    </row>
    <row r="57386" spans="21:28">
      <c r="U57386" s="5"/>
      <c r="AA57386" s="94"/>
      <c r="AB57386" s="5"/>
    </row>
    <row r="57456" spans="21:28">
      <c r="U57456" s="5"/>
      <c r="AA57456" s="94"/>
      <c r="AB57456" s="5"/>
    </row>
    <row r="57457" spans="21:28">
      <c r="U57457" s="5"/>
      <c r="AA57457" s="94"/>
      <c r="AB57457" s="5"/>
    </row>
    <row r="57474" spans="21:28">
      <c r="U57474" s="5"/>
      <c r="AA57474" s="94"/>
      <c r="AB57474" s="5"/>
    </row>
    <row r="57476" spans="21:28">
      <c r="U57476" s="5"/>
      <c r="AA57476" s="458"/>
      <c r="AB57476" s="5"/>
    </row>
    <row r="57477" spans="21:28">
      <c r="U57477" s="5"/>
      <c r="AA57477" s="458"/>
      <c r="AB57477" s="5"/>
    </row>
    <row r="57478" spans="21:28">
      <c r="U57478" s="5"/>
      <c r="AA57478" s="93"/>
      <c r="AB57478" s="5"/>
    </row>
    <row r="57479" spans="21:28">
      <c r="U57479" s="5"/>
      <c r="AA57479" s="94"/>
      <c r="AB57479" s="5"/>
    </row>
    <row r="57482" spans="21:28">
      <c r="U57482" s="5"/>
      <c r="AA57482" s="94"/>
      <c r="AB57482" s="5"/>
    </row>
    <row r="57532" spans="21:28">
      <c r="U57532" s="5"/>
      <c r="AA57532" s="94"/>
      <c r="AB57532" s="5"/>
    </row>
    <row r="57602" spans="21:28">
      <c r="U57602" s="5"/>
      <c r="AA57602" s="94"/>
      <c r="AB57602" s="5"/>
    </row>
    <row r="57603" spans="21:28">
      <c r="U57603" s="5"/>
      <c r="AA57603" s="94"/>
      <c r="AB57603" s="5"/>
    </row>
    <row r="57620" spans="21:28">
      <c r="U57620" s="5"/>
      <c r="AA57620" s="94"/>
      <c r="AB57620" s="5"/>
    </row>
    <row r="57622" spans="21:28">
      <c r="U57622" s="5"/>
      <c r="AA57622" s="458"/>
      <c r="AB57622" s="5"/>
    </row>
    <row r="57623" spans="21:28">
      <c r="U57623" s="5"/>
      <c r="AA57623" s="458"/>
      <c r="AB57623" s="5"/>
    </row>
    <row r="57624" spans="21:28">
      <c r="U57624" s="5"/>
      <c r="AA57624" s="93"/>
      <c r="AB57624" s="5"/>
    </row>
    <row r="57625" spans="21:28">
      <c r="U57625" s="5"/>
      <c r="AA57625" s="94"/>
      <c r="AB57625" s="5"/>
    </row>
    <row r="57628" spans="21:28">
      <c r="U57628" s="5"/>
      <c r="AA57628" s="94"/>
      <c r="AB57628" s="5"/>
    </row>
    <row r="57678" spans="21:28">
      <c r="U57678" s="5"/>
      <c r="AA57678" s="94"/>
      <c r="AB57678" s="5"/>
    </row>
    <row r="57748" spans="21:28">
      <c r="U57748" s="5"/>
      <c r="AA57748" s="94"/>
      <c r="AB57748" s="5"/>
    </row>
    <row r="57749" spans="21:28">
      <c r="U57749" s="5"/>
      <c r="AA57749" s="94"/>
      <c r="AB57749" s="5"/>
    </row>
    <row r="57766" spans="21:28">
      <c r="U57766" s="5"/>
      <c r="AA57766" s="94"/>
      <c r="AB57766" s="5"/>
    </row>
    <row r="57768" spans="21:28">
      <c r="U57768" s="5"/>
      <c r="AA57768" s="458"/>
      <c r="AB57768" s="5"/>
    </row>
    <row r="57769" spans="21:28">
      <c r="U57769" s="5"/>
      <c r="AA57769" s="458"/>
      <c r="AB57769" s="5"/>
    </row>
    <row r="57770" spans="21:28">
      <c r="U57770" s="5"/>
      <c r="AA57770" s="93"/>
      <c r="AB57770" s="5"/>
    </row>
    <row r="57771" spans="21:28">
      <c r="U57771" s="5"/>
      <c r="AA57771" s="94"/>
      <c r="AB57771" s="5"/>
    </row>
    <row r="57774" spans="21:28">
      <c r="U57774" s="5"/>
      <c r="AA57774" s="94"/>
      <c r="AB57774" s="5"/>
    </row>
    <row r="57824" spans="21:28">
      <c r="U57824" s="5"/>
      <c r="AA57824" s="94"/>
      <c r="AB57824" s="5"/>
    </row>
    <row r="57894" spans="21:28">
      <c r="U57894" s="5"/>
      <c r="AA57894" s="94"/>
      <c r="AB57894" s="5"/>
    </row>
    <row r="57895" spans="21:28">
      <c r="U57895" s="5"/>
      <c r="AA57895" s="94"/>
      <c r="AB57895" s="5"/>
    </row>
    <row r="57912" spans="21:28">
      <c r="U57912" s="5"/>
      <c r="AA57912" s="94"/>
      <c r="AB57912" s="5"/>
    </row>
    <row r="57914" spans="21:28">
      <c r="U57914" s="5"/>
      <c r="AA57914" s="458"/>
      <c r="AB57914" s="5"/>
    </row>
    <row r="57915" spans="21:28">
      <c r="U57915" s="5"/>
      <c r="AA57915" s="458"/>
      <c r="AB57915" s="5"/>
    </row>
    <row r="57916" spans="21:28">
      <c r="U57916" s="5"/>
      <c r="AA57916" s="93"/>
      <c r="AB57916" s="5"/>
    </row>
    <row r="57917" spans="21:28">
      <c r="U57917" s="5"/>
      <c r="AA57917" s="94"/>
      <c r="AB57917" s="5"/>
    </row>
    <row r="57920" spans="21:28">
      <c r="U57920" s="5"/>
      <c r="AA57920" s="94"/>
      <c r="AB57920" s="5"/>
    </row>
    <row r="57970" spans="21:28">
      <c r="U57970" s="5"/>
      <c r="AA57970" s="94"/>
      <c r="AB57970" s="5"/>
    </row>
    <row r="58040" spans="21:28">
      <c r="U58040" s="5"/>
      <c r="AA58040" s="94"/>
      <c r="AB58040" s="5"/>
    </row>
    <row r="58041" spans="21:28">
      <c r="U58041" s="5"/>
      <c r="AA58041" s="94"/>
      <c r="AB58041" s="5"/>
    </row>
    <row r="58058" spans="21:28">
      <c r="U58058" s="5"/>
      <c r="AA58058" s="94"/>
      <c r="AB58058" s="5"/>
    </row>
    <row r="58060" spans="21:28">
      <c r="U58060" s="5"/>
      <c r="AA58060" s="458"/>
      <c r="AB58060" s="5"/>
    </row>
    <row r="58061" spans="21:28">
      <c r="U58061" s="5"/>
      <c r="AA58061" s="458"/>
      <c r="AB58061" s="5"/>
    </row>
    <row r="58062" spans="21:28">
      <c r="U58062" s="5"/>
      <c r="AA58062" s="93"/>
      <c r="AB58062" s="5"/>
    </row>
    <row r="58063" spans="21:28">
      <c r="U58063" s="5"/>
      <c r="AA58063" s="94"/>
      <c r="AB58063" s="5"/>
    </row>
    <row r="58066" spans="21:28">
      <c r="U58066" s="5"/>
      <c r="AA58066" s="94"/>
      <c r="AB58066" s="5"/>
    </row>
    <row r="58116" spans="21:28">
      <c r="U58116" s="5"/>
      <c r="AA58116" s="94"/>
      <c r="AB58116" s="5"/>
    </row>
    <row r="58186" spans="21:28">
      <c r="U58186" s="5"/>
      <c r="AA58186" s="94"/>
      <c r="AB58186" s="5"/>
    </row>
    <row r="58187" spans="21:28">
      <c r="U58187" s="5"/>
      <c r="AA58187" s="94"/>
      <c r="AB58187" s="5"/>
    </row>
    <row r="58204" spans="21:28">
      <c r="U58204" s="5"/>
      <c r="AA58204" s="94"/>
      <c r="AB58204" s="5"/>
    </row>
    <row r="58206" spans="21:28">
      <c r="U58206" s="5"/>
      <c r="AA58206" s="458"/>
      <c r="AB58206" s="5"/>
    </row>
    <row r="58207" spans="21:28">
      <c r="U58207" s="5"/>
      <c r="AA58207" s="458"/>
      <c r="AB58207" s="5"/>
    </row>
    <row r="58208" spans="21:28">
      <c r="U58208" s="5"/>
      <c r="AA58208" s="93"/>
      <c r="AB58208" s="5"/>
    </row>
    <row r="58209" spans="21:28">
      <c r="U58209" s="5"/>
      <c r="AA58209" s="94"/>
      <c r="AB58209" s="5"/>
    </row>
    <row r="58212" spans="21:28">
      <c r="U58212" s="5"/>
      <c r="AA58212" s="94"/>
      <c r="AB58212" s="5"/>
    </row>
    <row r="58262" spans="21:28">
      <c r="U58262" s="5"/>
      <c r="AA58262" s="94"/>
      <c r="AB58262" s="5"/>
    </row>
    <row r="58332" spans="21:28">
      <c r="U58332" s="5"/>
      <c r="AA58332" s="94"/>
      <c r="AB58332" s="5"/>
    </row>
    <row r="58333" spans="21:28">
      <c r="U58333" s="5"/>
      <c r="AA58333" s="94"/>
      <c r="AB58333" s="5"/>
    </row>
    <row r="58350" spans="21:28">
      <c r="U58350" s="5"/>
      <c r="AA58350" s="94"/>
      <c r="AB58350" s="5"/>
    </row>
    <row r="58352" spans="21:28">
      <c r="U58352" s="5"/>
      <c r="AA58352" s="458"/>
      <c r="AB58352" s="5"/>
    </row>
    <row r="58353" spans="21:28">
      <c r="U58353" s="5"/>
      <c r="AA58353" s="458"/>
      <c r="AB58353" s="5"/>
    </row>
    <row r="58354" spans="21:28">
      <c r="U58354" s="5"/>
      <c r="AA58354" s="93"/>
      <c r="AB58354" s="5"/>
    </row>
    <row r="58355" spans="21:28">
      <c r="U58355" s="5"/>
      <c r="AA58355" s="94"/>
      <c r="AB58355" s="5"/>
    </row>
    <row r="58358" spans="21:28">
      <c r="U58358" s="5"/>
      <c r="AA58358" s="94"/>
      <c r="AB58358" s="5"/>
    </row>
    <row r="58408" spans="21:28">
      <c r="U58408" s="5"/>
      <c r="AA58408" s="94"/>
      <c r="AB58408" s="5"/>
    </row>
    <row r="58478" spans="21:28">
      <c r="U58478" s="5"/>
      <c r="AA58478" s="94"/>
      <c r="AB58478" s="5"/>
    </row>
    <row r="58479" spans="21:28">
      <c r="U58479" s="5"/>
      <c r="AA58479" s="94"/>
      <c r="AB58479" s="5"/>
    </row>
    <row r="58496" spans="21:28">
      <c r="U58496" s="5"/>
      <c r="AA58496" s="94"/>
      <c r="AB58496" s="5"/>
    </row>
    <row r="58498" spans="21:28">
      <c r="U58498" s="5"/>
      <c r="AA58498" s="458"/>
      <c r="AB58498" s="5"/>
    </row>
    <row r="58499" spans="21:28">
      <c r="U58499" s="5"/>
      <c r="AA58499" s="458"/>
      <c r="AB58499" s="5"/>
    </row>
    <row r="58500" spans="21:28">
      <c r="U58500" s="5"/>
      <c r="AA58500" s="93"/>
      <c r="AB58500" s="5"/>
    </row>
    <row r="58501" spans="21:28">
      <c r="U58501" s="5"/>
      <c r="AA58501" s="94"/>
      <c r="AB58501" s="5"/>
    </row>
    <row r="58504" spans="21:28">
      <c r="U58504" s="5"/>
      <c r="AA58504" s="94"/>
      <c r="AB58504" s="5"/>
    </row>
    <row r="58554" spans="21:28">
      <c r="U58554" s="5"/>
      <c r="AA58554" s="94"/>
      <c r="AB58554" s="5"/>
    </row>
    <row r="58624" spans="21:28">
      <c r="U58624" s="5"/>
      <c r="AA58624" s="94"/>
      <c r="AB58624" s="5"/>
    </row>
    <row r="58625" spans="21:28">
      <c r="U58625" s="5"/>
      <c r="AA58625" s="94"/>
      <c r="AB58625" s="5"/>
    </row>
    <row r="58642" spans="21:28">
      <c r="U58642" s="5"/>
      <c r="AA58642" s="94"/>
      <c r="AB58642" s="5"/>
    </row>
    <row r="58644" spans="21:28">
      <c r="U58644" s="5"/>
      <c r="AA58644" s="458"/>
      <c r="AB58644" s="5"/>
    </row>
    <row r="58645" spans="21:28">
      <c r="U58645" s="5"/>
      <c r="AA58645" s="458"/>
      <c r="AB58645" s="5"/>
    </row>
    <row r="58646" spans="21:28">
      <c r="U58646" s="5"/>
      <c r="AA58646" s="93"/>
      <c r="AB58646" s="5"/>
    </row>
    <row r="58647" spans="21:28">
      <c r="U58647" s="5"/>
      <c r="AA58647" s="94"/>
      <c r="AB58647" s="5"/>
    </row>
    <row r="58650" spans="21:28">
      <c r="U58650" s="5"/>
      <c r="AA58650" s="94"/>
      <c r="AB58650" s="5"/>
    </row>
    <row r="58700" spans="21:28">
      <c r="U58700" s="5"/>
      <c r="AA58700" s="94"/>
      <c r="AB58700" s="5"/>
    </row>
    <row r="58770" spans="21:28">
      <c r="U58770" s="5"/>
      <c r="AA58770" s="94"/>
      <c r="AB58770" s="5"/>
    </row>
    <row r="58771" spans="21:28">
      <c r="U58771" s="5"/>
      <c r="AA58771" s="94"/>
      <c r="AB58771" s="5"/>
    </row>
    <row r="58788" spans="21:28">
      <c r="U58788" s="5"/>
      <c r="AA58788" s="94"/>
      <c r="AB58788" s="5"/>
    </row>
    <row r="58790" spans="21:28">
      <c r="U58790" s="5"/>
      <c r="AA58790" s="458"/>
      <c r="AB58790" s="5"/>
    </row>
    <row r="58791" spans="21:28">
      <c r="U58791" s="5"/>
      <c r="AA58791" s="458"/>
      <c r="AB58791" s="5"/>
    </row>
    <row r="58792" spans="21:28">
      <c r="U58792" s="5"/>
      <c r="AA58792" s="93"/>
      <c r="AB58792" s="5"/>
    </row>
    <row r="58793" spans="21:28">
      <c r="U58793" s="5"/>
      <c r="AA58793" s="94"/>
      <c r="AB58793" s="5"/>
    </row>
    <row r="58796" spans="21:28">
      <c r="U58796" s="5"/>
      <c r="AA58796" s="94"/>
      <c r="AB58796" s="5"/>
    </row>
    <row r="58846" spans="21:28">
      <c r="U58846" s="5"/>
      <c r="AA58846" s="94"/>
      <c r="AB58846" s="5"/>
    </row>
    <row r="58916" spans="21:28">
      <c r="U58916" s="5"/>
      <c r="AA58916" s="94"/>
      <c r="AB58916" s="5"/>
    </row>
    <row r="58917" spans="21:28">
      <c r="U58917" s="5"/>
      <c r="AA58917" s="94"/>
      <c r="AB58917" s="5"/>
    </row>
    <row r="58934" spans="21:28">
      <c r="U58934" s="5"/>
      <c r="AA58934" s="94"/>
      <c r="AB58934" s="5"/>
    </row>
    <row r="58936" spans="21:28">
      <c r="U58936" s="5"/>
      <c r="AA58936" s="458"/>
      <c r="AB58936" s="5"/>
    </row>
    <row r="58937" spans="21:28">
      <c r="U58937" s="5"/>
      <c r="AA58937" s="458"/>
      <c r="AB58937" s="5"/>
    </row>
    <row r="58938" spans="21:28">
      <c r="U58938" s="5"/>
      <c r="AA58938" s="93"/>
      <c r="AB58938" s="5"/>
    </row>
    <row r="58939" spans="21:28">
      <c r="U58939" s="5"/>
      <c r="AA58939" s="94"/>
      <c r="AB58939" s="5"/>
    </row>
    <row r="58942" spans="21:28">
      <c r="U58942" s="5"/>
      <c r="AA58942" s="94"/>
      <c r="AB58942" s="5"/>
    </row>
    <row r="58992" spans="21:28">
      <c r="U58992" s="5"/>
      <c r="AA58992" s="94"/>
      <c r="AB58992" s="5"/>
    </row>
    <row r="59062" spans="21:28">
      <c r="U59062" s="5"/>
      <c r="AA59062" s="94"/>
      <c r="AB59062" s="5"/>
    </row>
    <row r="59063" spans="21:28">
      <c r="U59063" s="5"/>
      <c r="AA59063" s="94"/>
      <c r="AB59063" s="5"/>
    </row>
    <row r="59080" spans="21:28">
      <c r="U59080" s="5"/>
      <c r="AA59080" s="94"/>
      <c r="AB59080" s="5"/>
    </row>
    <row r="59082" spans="21:28">
      <c r="U59082" s="5"/>
      <c r="AA59082" s="458"/>
      <c r="AB59082" s="5"/>
    </row>
    <row r="59083" spans="21:28">
      <c r="U59083" s="5"/>
      <c r="AA59083" s="458"/>
      <c r="AB59083" s="5"/>
    </row>
    <row r="59084" spans="21:28">
      <c r="U59084" s="5"/>
      <c r="AA59084" s="93"/>
      <c r="AB59084" s="5"/>
    </row>
    <row r="59085" spans="21:28">
      <c r="U59085" s="5"/>
      <c r="AA59085" s="94"/>
      <c r="AB59085" s="5"/>
    </row>
    <row r="59088" spans="21:28">
      <c r="U59088" s="5"/>
      <c r="AA59088" s="94"/>
      <c r="AB59088" s="5"/>
    </row>
    <row r="59138" spans="21:28">
      <c r="U59138" s="5"/>
      <c r="AA59138" s="94"/>
      <c r="AB59138" s="5"/>
    </row>
    <row r="59208" spans="21:28">
      <c r="U59208" s="5"/>
      <c r="AA59208" s="94"/>
      <c r="AB59208" s="5"/>
    </row>
    <row r="59209" spans="21:28">
      <c r="U59209" s="5"/>
      <c r="AA59209" s="94"/>
      <c r="AB59209" s="5"/>
    </row>
    <row r="59226" spans="21:28">
      <c r="U59226" s="5"/>
      <c r="AA59226" s="94"/>
      <c r="AB59226" s="5"/>
    </row>
    <row r="59228" spans="21:28">
      <c r="U59228" s="5"/>
      <c r="AA59228" s="458"/>
      <c r="AB59228" s="5"/>
    </row>
    <row r="59229" spans="21:28">
      <c r="U59229" s="5"/>
      <c r="AA59229" s="458"/>
      <c r="AB59229" s="5"/>
    </row>
    <row r="59230" spans="21:28">
      <c r="U59230" s="5"/>
      <c r="AA59230" s="93"/>
      <c r="AB59230" s="5"/>
    </row>
    <row r="59231" spans="21:28">
      <c r="U59231" s="5"/>
      <c r="AA59231" s="94"/>
      <c r="AB59231" s="5"/>
    </row>
    <row r="59234" spans="21:28">
      <c r="U59234" s="5"/>
      <c r="AA59234" s="94"/>
      <c r="AB59234" s="5"/>
    </row>
    <row r="59284" spans="21:28">
      <c r="U59284" s="5"/>
      <c r="AA59284" s="94"/>
      <c r="AB59284" s="5"/>
    </row>
    <row r="59354" spans="21:28">
      <c r="U59354" s="5"/>
      <c r="AA59354" s="94"/>
      <c r="AB59354" s="5"/>
    </row>
    <row r="59355" spans="21:28">
      <c r="U59355" s="5"/>
      <c r="AA59355" s="94"/>
      <c r="AB59355" s="5"/>
    </row>
    <row r="59372" spans="21:28">
      <c r="U59372" s="5"/>
      <c r="AA59372" s="94"/>
      <c r="AB59372" s="5"/>
    </row>
    <row r="59374" spans="21:28">
      <c r="U59374" s="5"/>
      <c r="AA59374" s="458"/>
      <c r="AB59374" s="5"/>
    </row>
    <row r="59375" spans="21:28">
      <c r="U59375" s="5"/>
      <c r="AA59375" s="458"/>
      <c r="AB59375" s="5"/>
    </row>
    <row r="59376" spans="21:28">
      <c r="U59376" s="5"/>
      <c r="AA59376" s="93"/>
      <c r="AB59376" s="5"/>
    </row>
    <row r="59377" spans="21:28">
      <c r="U59377" s="5"/>
      <c r="AA59377" s="94"/>
      <c r="AB59377" s="5"/>
    </row>
    <row r="59380" spans="21:28">
      <c r="U59380" s="5"/>
      <c r="AA59380" s="94"/>
      <c r="AB59380" s="5"/>
    </row>
    <row r="59430" spans="21:28">
      <c r="U59430" s="5"/>
      <c r="AA59430" s="94"/>
      <c r="AB59430" s="5"/>
    </row>
    <row r="59500" spans="21:28">
      <c r="U59500" s="5"/>
      <c r="AA59500" s="94"/>
      <c r="AB59500" s="5"/>
    </row>
    <row r="59501" spans="21:28">
      <c r="U59501" s="5"/>
      <c r="AA59501" s="94"/>
      <c r="AB59501" s="5"/>
    </row>
    <row r="59518" spans="21:28">
      <c r="U59518" s="5"/>
      <c r="AA59518" s="94"/>
      <c r="AB59518" s="5"/>
    </row>
    <row r="59520" spans="21:28">
      <c r="U59520" s="5"/>
      <c r="AA59520" s="458"/>
      <c r="AB59520" s="5"/>
    </row>
    <row r="59521" spans="21:28">
      <c r="U59521" s="5"/>
      <c r="AA59521" s="458"/>
      <c r="AB59521" s="5"/>
    </row>
    <row r="59522" spans="21:28">
      <c r="U59522" s="5"/>
      <c r="AA59522" s="93"/>
      <c r="AB59522" s="5"/>
    </row>
    <row r="59523" spans="21:28">
      <c r="U59523" s="5"/>
      <c r="AA59523" s="94"/>
      <c r="AB59523" s="5"/>
    </row>
    <row r="59526" spans="21:28">
      <c r="U59526" s="5"/>
      <c r="AA59526" s="94"/>
      <c r="AB59526" s="5"/>
    </row>
    <row r="59576" spans="21:28">
      <c r="U59576" s="5"/>
      <c r="AA59576" s="94"/>
      <c r="AB59576" s="5"/>
    </row>
    <row r="59646" spans="21:28">
      <c r="U59646" s="5"/>
      <c r="AA59646" s="94"/>
      <c r="AB59646" s="5"/>
    </row>
    <row r="59647" spans="21:28">
      <c r="U59647" s="5"/>
      <c r="AA59647" s="94"/>
      <c r="AB59647" s="5"/>
    </row>
    <row r="59664" spans="21:28">
      <c r="U59664" s="5"/>
      <c r="AA59664" s="94"/>
      <c r="AB59664" s="5"/>
    </row>
    <row r="59666" spans="21:28">
      <c r="U59666" s="5"/>
      <c r="AA59666" s="458"/>
      <c r="AB59666" s="5"/>
    </row>
    <row r="59667" spans="21:28">
      <c r="U59667" s="5"/>
      <c r="AA59667" s="458"/>
      <c r="AB59667" s="5"/>
    </row>
    <row r="59668" spans="21:28">
      <c r="U59668" s="5"/>
      <c r="AA59668" s="93"/>
      <c r="AB59668" s="5"/>
    </row>
    <row r="59669" spans="21:28">
      <c r="U59669" s="5"/>
      <c r="AA59669" s="94"/>
      <c r="AB59669" s="5"/>
    </row>
    <row r="59672" spans="21:28">
      <c r="U59672" s="5"/>
      <c r="AA59672" s="94"/>
      <c r="AB59672" s="5"/>
    </row>
    <row r="59722" spans="21:28">
      <c r="U59722" s="5"/>
      <c r="AA59722" s="94"/>
      <c r="AB59722" s="5"/>
    </row>
    <row r="59792" spans="21:28">
      <c r="U59792" s="5"/>
      <c r="AA59792" s="94"/>
      <c r="AB59792" s="5"/>
    </row>
    <row r="59793" spans="21:28">
      <c r="U59793" s="5"/>
      <c r="AA59793" s="94"/>
      <c r="AB59793" s="5"/>
    </row>
    <row r="59810" spans="21:28">
      <c r="U59810" s="5"/>
      <c r="AA59810" s="94"/>
      <c r="AB59810" s="5"/>
    </row>
    <row r="59812" spans="21:28">
      <c r="U59812" s="5"/>
      <c r="AA59812" s="458"/>
      <c r="AB59812" s="5"/>
    </row>
    <row r="59813" spans="21:28">
      <c r="U59813" s="5"/>
      <c r="AA59813" s="458"/>
      <c r="AB59813" s="5"/>
    </row>
    <row r="59814" spans="21:28">
      <c r="U59814" s="5"/>
      <c r="AA59814" s="93"/>
      <c r="AB59814" s="5"/>
    </row>
    <row r="59815" spans="21:28">
      <c r="U59815" s="5"/>
      <c r="AA59815" s="94"/>
      <c r="AB59815" s="5"/>
    </row>
    <row r="59818" spans="21:28">
      <c r="U59818" s="5"/>
      <c r="AA59818" s="94"/>
      <c r="AB59818" s="5"/>
    </row>
    <row r="59868" spans="21:28">
      <c r="U59868" s="5"/>
      <c r="AA59868" s="94"/>
      <c r="AB59868" s="5"/>
    </row>
    <row r="59938" spans="21:28">
      <c r="U59938" s="5"/>
      <c r="AA59938" s="94"/>
      <c r="AB59938" s="5"/>
    </row>
    <row r="59939" spans="21:28">
      <c r="U59939" s="5"/>
      <c r="AA59939" s="94"/>
      <c r="AB59939" s="5"/>
    </row>
    <row r="59956" spans="21:28">
      <c r="U59956" s="5"/>
      <c r="AA59956" s="94"/>
      <c r="AB59956" s="5"/>
    </row>
    <row r="59958" spans="21:28">
      <c r="U59958" s="5"/>
      <c r="AA59958" s="458"/>
      <c r="AB59958" s="5"/>
    </row>
    <row r="59959" spans="21:28">
      <c r="U59959" s="5"/>
      <c r="AA59959" s="458"/>
      <c r="AB59959" s="5"/>
    </row>
    <row r="59960" spans="21:28">
      <c r="U59960" s="5"/>
      <c r="AA59960" s="93"/>
      <c r="AB59960" s="5"/>
    </row>
    <row r="59961" spans="21:28">
      <c r="U59961" s="5"/>
      <c r="AA59961" s="94"/>
      <c r="AB59961" s="5"/>
    </row>
    <row r="59964" spans="21:28">
      <c r="U59964" s="5"/>
      <c r="AA59964" s="94"/>
      <c r="AB59964" s="5"/>
    </row>
    <row r="60014" spans="21:28">
      <c r="U60014" s="5"/>
      <c r="AA60014" s="94"/>
      <c r="AB60014" s="5"/>
    </row>
    <row r="60084" spans="21:28">
      <c r="U60084" s="5"/>
      <c r="AA60084" s="94"/>
      <c r="AB60084" s="5"/>
    </row>
    <row r="60085" spans="21:28">
      <c r="U60085" s="5"/>
      <c r="AA60085" s="94"/>
      <c r="AB60085" s="5"/>
    </row>
    <row r="60102" spans="21:28">
      <c r="U60102" s="5"/>
      <c r="AA60102" s="94"/>
      <c r="AB60102" s="5"/>
    </row>
    <row r="60104" spans="21:28">
      <c r="U60104" s="5"/>
      <c r="AA60104" s="458"/>
      <c r="AB60104" s="5"/>
    </row>
    <row r="60105" spans="21:28">
      <c r="U60105" s="5"/>
      <c r="AA60105" s="458"/>
      <c r="AB60105" s="5"/>
    </row>
    <row r="60106" spans="21:28">
      <c r="U60106" s="5"/>
      <c r="AA60106" s="93"/>
      <c r="AB60106" s="5"/>
    </row>
    <row r="60107" spans="21:28">
      <c r="U60107" s="5"/>
      <c r="AA60107" s="94"/>
      <c r="AB60107" s="5"/>
    </row>
    <row r="60110" spans="21:28">
      <c r="U60110" s="5"/>
      <c r="AA60110" s="94"/>
      <c r="AB60110" s="5"/>
    </row>
    <row r="60160" spans="21:28">
      <c r="U60160" s="5"/>
      <c r="AA60160" s="94"/>
      <c r="AB60160" s="5"/>
    </row>
    <row r="60230" spans="21:28">
      <c r="U60230" s="5"/>
      <c r="AA60230" s="94"/>
      <c r="AB60230" s="5"/>
    </row>
    <row r="60231" spans="21:28">
      <c r="U60231" s="5"/>
      <c r="AA60231" s="94"/>
      <c r="AB60231" s="5"/>
    </row>
    <row r="60248" spans="21:28">
      <c r="U60248" s="5"/>
      <c r="AA60248" s="94"/>
      <c r="AB60248" s="5"/>
    </row>
    <row r="60250" spans="21:28">
      <c r="U60250" s="5"/>
      <c r="AA60250" s="458"/>
      <c r="AB60250" s="5"/>
    </row>
    <row r="60251" spans="21:28">
      <c r="U60251" s="5"/>
      <c r="AA60251" s="458"/>
      <c r="AB60251" s="5"/>
    </row>
    <row r="60252" spans="21:28">
      <c r="U60252" s="5"/>
      <c r="AA60252" s="93"/>
      <c r="AB60252" s="5"/>
    </row>
    <row r="60253" spans="21:28">
      <c r="U60253" s="5"/>
      <c r="AA60253" s="94"/>
      <c r="AB60253" s="5"/>
    </row>
    <row r="60256" spans="21:28">
      <c r="U60256" s="5"/>
      <c r="AA60256" s="94"/>
      <c r="AB60256" s="5"/>
    </row>
    <row r="60306" spans="21:28">
      <c r="U60306" s="5"/>
      <c r="AA60306" s="94"/>
      <c r="AB60306" s="5"/>
    </row>
    <row r="60376" spans="21:28">
      <c r="U60376" s="5"/>
      <c r="AA60376" s="94"/>
      <c r="AB60376" s="5"/>
    </row>
    <row r="60377" spans="21:28">
      <c r="U60377" s="5"/>
      <c r="AA60377" s="94"/>
      <c r="AB60377" s="5"/>
    </row>
    <row r="60394" spans="21:28">
      <c r="U60394" s="5"/>
      <c r="AA60394" s="94"/>
      <c r="AB60394" s="5"/>
    </row>
    <row r="60396" spans="21:28">
      <c r="U60396" s="5"/>
      <c r="AA60396" s="458"/>
      <c r="AB60396" s="5"/>
    </row>
    <row r="60397" spans="21:28">
      <c r="U60397" s="5"/>
      <c r="AA60397" s="458"/>
      <c r="AB60397" s="5"/>
    </row>
    <row r="60398" spans="21:28">
      <c r="U60398" s="5"/>
      <c r="AA60398" s="93"/>
      <c r="AB60398" s="5"/>
    </row>
    <row r="60399" spans="21:28">
      <c r="U60399" s="5"/>
      <c r="AA60399" s="94"/>
      <c r="AB60399" s="5"/>
    </row>
    <row r="60402" spans="21:28">
      <c r="U60402" s="5"/>
      <c r="AA60402" s="94"/>
      <c r="AB60402" s="5"/>
    </row>
    <row r="60452" spans="21:28">
      <c r="U60452" s="5"/>
      <c r="AA60452" s="94"/>
      <c r="AB60452" s="5"/>
    </row>
    <row r="60522" spans="21:28">
      <c r="U60522" s="5"/>
      <c r="AA60522" s="94"/>
      <c r="AB60522" s="5"/>
    </row>
    <row r="60523" spans="21:28">
      <c r="U60523" s="5"/>
      <c r="AA60523" s="94"/>
      <c r="AB60523" s="5"/>
    </row>
    <row r="60540" spans="21:28">
      <c r="U60540" s="5"/>
      <c r="AA60540" s="94"/>
      <c r="AB60540" s="5"/>
    </row>
    <row r="60542" spans="21:28">
      <c r="U60542" s="5"/>
      <c r="AA60542" s="458"/>
      <c r="AB60542" s="5"/>
    </row>
    <row r="60543" spans="21:28">
      <c r="U60543" s="5"/>
      <c r="AA60543" s="458"/>
      <c r="AB60543" s="5"/>
    </row>
    <row r="60544" spans="21:28">
      <c r="U60544" s="5"/>
      <c r="AA60544" s="93"/>
      <c r="AB60544" s="5"/>
    </row>
    <row r="60545" spans="21:28">
      <c r="U60545" s="5"/>
      <c r="AA60545" s="94"/>
      <c r="AB60545" s="5"/>
    </row>
    <row r="60548" spans="21:28">
      <c r="U60548" s="5"/>
      <c r="AA60548" s="94"/>
      <c r="AB60548" s="5"/>
    </row>
    <row r="60598" spans="21:28">
      <c r="U60598" s="5"/>
      <c r="AA60598" s="94"/>
      <c r="AB60598" s="5"/>
    </row>
    <row r="60668" spans="21:28">
      <c r="U60668" s="5"/>
      <c r="AA60668" s="94"/>
      <c r="AB60668" s="5"/>
    </row>
    <row r="60669" spans="21:28">
      <c r="U60669" s="5"/>
      <c r="AA60669" s="94"/>
      <c r="AB60669" s="5"/>
    </row>
    <row r="60686" spans="21:28">
      <c r="U60686" s="5"/>
      <c r="AA60686" s="94"/>
      <c r="AB60686" s="5"/>
    </row>
    <row r="60688" spans="21:28">
      <c r="U60688" s="5"/>
      <c r="AA60688" s="458"/>
      <c r="AB60688" s="5"/>
    </row>
    <row r="60689" spans="21:28">
      <c r="U60689" s="5"/>
      <c r="AA60689" s="458"/>
      <c r="AB60689" s="5"/>
    </row>
    <row r="60690" spans="21:28">
      <c r="U60690" s="5"/>
      <c r="AA60690" s="93"/>
      <c r="AB60690" s="5"/>
    </row>
    <row r="60691" spans="21:28">
      <c r="U60691" s="5"/>
      <c r="AA60691" s="94"/>
      <c r="AB60691" s="5"/>
    </row>
    <row r="60694" spans="21:28">
      <c r="U60694" s="5"/>
      <c r="AA60694" s="94"/>
      <c r="AB60694" s="5"/>
    </row>
    <row r="60744" spans="21:28">
      <c r="U60744" s="5"/>
      <c r="AA60744" s="94"/>
      <c r="AB60744" s="5"/>
    </row>
    <row r="60814" spans="21:28">
      <c r="U60814" s="5"/>
      <c r="AA60814" s="94"/>
      <c r="AB60814" s="5"/>
    </row>
    <row r="60815" spans="21:28">
      <c r="U60815" s="5"/>
      <c r="AA60815" s="94"/>
      <c r="AB60815" s="5"/>
    </row>
    <row r="60832" spans="21:28">
      <c r="U60832" s="5"/>
      <c r="AA60832" s="94"/>
      <c r="AB60832" s="5"/>
    </row>
    <row r="60834" spans="21:28">
      <c r="U60834" s="5"/>
      <c r="AA60834" s="458"/>
      <c r="AB60834" s="5"/>
    </row>
    <row r="60835" spans="21:28">
      <c r="U60835" s="5"/>
      <c r="AA60835" s="458"/>
      <c r="AB60835" s="5"/>
    </row>
    <row r="60836" spans="21:28">
      <c r="U60836" s="5"/>
      <c r="AA60836" s="93"/>
      <c r="AB60836" s="5"/>
    </row>
    <row r="60837" spans="21:28">
      <c r="U60837" s="5"/>
      <c r="AA60837" s="94"/>
      <c r="AB60837" s="5"/>
    </row>
    <row r="60840" spans="21:28">
      <c r="U60840" s="5"/>
      <c r="AA60840" s="94"/>
      <c r="AB60840" s="5"/>
    </row>
    <row r="60890" spans="21:28">
      <c r="U60890" s="5"/>
      <c r="AA60890" s="94"/>
      <c r="AB60890" s="5"/>
    </row>
    <row r="60960" spans="21:28">
      <c r="U60960" s="5"/>
      <c r="AA60960" s="94"/>
      <c r="AB60960" s="5"/>
    </row>
    <row r="60961" spans="21:28">
      <c r="U60961" s="5"/>
      <c r="AA60961" s="94"/>
      <c r="AB60961" s="5"/>
    </row>
    <row r="60978" spans="21:28">
      <c r="U60978" s="5"/>
      <c r="AA60978" s="94"/>
      <c r="AB60978" s="5"/>
    </row>
    <row r="60980" spans="21:28">
      <c r="U60980" s="5"/>
      <c r="AA60980" s="458"/>
      <c r="AB60980" s="5"/>
    </row>
    <row r="60981" spans="21:28">
      <c r="U60981" s="5"/>
      <c r="AA60981" s="458"/>
      <c r="AB60981" s="5"/>
    </row>
    <row r="60982" spans="21:28">
      <c r="U60982" s="5"/>
      <c r="AA60982" s="93"/>
      <c r="AB60982" s="5"/>
    </row>
    <row r="60983" spans="21:28">
      <c r="U60983" s="5"/>
      <c r="AA60983" s="94"/>
      <c r="AB60983" s="5"/>
    </row>
    <row r="60986" spans="21:28">
      <c r="U60986" s="5"/>
      <c r="AA60986" s="94"/>
      <c r="AB60986" s="5"/>
    </row>
    <row r="61036" spans="21:28">
      <c r="U61036" s="5"/>
      <c r="AA61036" s="94"/>
      <c r="AB61036" s="5"/>
    </row>
    <row r="61106" spans="21:28">
      <c r="U61106" s="5"/>
      <c r="AA61106" s="94"/>
      <c r="AB61106" s="5"/>
    </row>
    <row r="61107" spans="21:28">
      <c r="U61107" s="5"/>
      <c r="AA61107" s="94"/>
      <c r="AB61107" s="5"/>
    </row>
    <row r="61124" spans="21:28">
      <c r="U61124" s="5"/>
      <c r="AA61124" s="94"/>
      <c r="AB61124" s="5"/>
    </row>
    <row r="61126" spans="21:28">
      <c r="U61126" s="5"/>
      <c r="AA61126" s="458"/>
      <c r="AB61126" s="5"/>
    </row>
    <row r="61127" spans="21:28">
      <c r="U61127" s="5"/>
      <c r="AA61127" s="458"/>
      <c r="AB61127" s="5"/>
    </row>
    <row r="61128" spans="21:28">
      <c r="U61128" s="5"/>
      <c r="AA61128" s="93"/>
      <c r="AB61128" s="5"/>
    </row>
    <row r="61129" spans="21:28">
      <c r="U61129" s="5"/>
      <c r="AA61129" s="94"/>
      <c r="AB61129" s="5"/>
    </row>
    <row r="61132" spans="21:28">
      <c r="U61132" s="5"/>
      <c r="AA61132" s="94"/>
      <c r="AB61132" s="5"/>
    </row>
    <row r="61182" spans="21:28">
      <c r="U61182" s="5"/>
      <c r="AA61182" s="94"/>
      <c r="AB61182" s="5"/>
    </row>
    <row r="61252" spans="21:28">
      <c r="U61252" s="5"/>
      <c r="AA61252" s="94"/>
      <c r="AB61252" s="5"/>
    </row>
    <row r="61253" spans="21:28">
      <c r="U61253" s="5"/>
      <c r="AA61253" s="94"/>
      <c r="AB61253" s="5"/>
    </row>
    <row r="61270" spans="21:28">
      <c r="U61270" s="5"/>
      <c r="AA61270" s="94"/>
      <c r="AB61270" s="5"/>
    </row>
    <row r="61272" spans="21:28">
      <c r="U61272" s="5"/>
      <c r="AA61272" s="458"/>
      <c r="AB61272" s="5"/>
    </row>
    <row r="61273" spans="21:28">
      <c r="U61273" s="5"/>
      <c r="AA61273" s="458"/>
      <c r="AB61273" s="5"/>
    </row>
    <row r="61274" spans="21:28">
      <c r="U61274" s="5"/>
      <c r="AA61274" s="93"/>
      <c r="AB61274" s="5"/>
    </row>
    <row r="61275" spans="21:28">
      <c r="U61275" s="5"/>
      <c r="AA61275" s="94"/>
      <c r="AB61275" s="5"/>
    </row>
    <row r="61278" spans="21:28">
      <c r="U61278" s="5"/>
      <c r="AA61278" s="94"/>
      <c r="AB61278" s="5"/>
    </row>
    <row r="61328" spans="21:28">
      <c r="U61328" s="5"/>
      <c r="AA61328" s="94"/>
      <c r="AB61328" s="5"/>
    </row>
    <row r="61398" spans="21:28">
      <c r="U61398" s="5"/>
      <c r="AA61398" s="94"/>
      <c r="AB61398" s="5"/>
    </row>
    <row r="61399" spans="21:28">
      <c r="U61399" s="5"/>
      <c r="AA61399" s="94"/>
      <c r="AB61399" s="5"/>
    </row>
    <row r="61416" spans="21:28">
      <c r="U61416" s="5"/>
      <c r="AA61416" s="94"/>
      <c r="AB61416" s="5"/>
    </row>
    <row r="61418" spans="21:28">
      <c r="U61418" s="5"/>
      <c r="AA61418" s="458"/>
      <c r="AB61418" s="5"/>
    </row>
    <row r="61419" spans="21:28">
      <c r="U61419" s="5"/>
      <c r="AA61419" s="458"/>
      <c r="AB61419" s="5"/>
    </row>
    <row r="61420" spans="21:28">
      <c r="U61420" s="5"/>
      <c r="AA61420" s="93"/>
      <c r="AB61420" s="5"/>
    </row>
    <row r="61421" spans="21:28">
      <c r="U61421" s="5"/>
      <c r="AA61421" s="94"/>
      <c r="AB61421" s="5"/>
    </row>
    <row r="61424" spans="21:28">
      <c r="U61424" s="5"/>
      <c r="AA61424" s="94"/>
      <c r="AB61424" s="5"/>
    </row>
    <row r="61474" spans="21:28">
      <c r="U61474" s="5"/>
      <c r="AA61474" s="94"/>
      <c r="AB61474" s="5"/>
    </row>
    <row r="61544" spans="21:28">
      <c r="U61544" s="5"/>
      <c r="AA61544" s="94"/>
      <c r="AB61544" s="5"/>
    </row>
    <row r="61545" spans="21:28">
      <c r="U61545" s="5"/>
      <c r="AA61545" s="94"/>
      <c r="AB61545" s="5"/>
    </row>
    <row r="61562" spans="21:28">
      <c r="U61562" s="5"/>
      <c r="AA61562" s="94"/>
      <c r="AB61562" s="5"/>
    </row>
    <row r="61564" spans="21:28">
      <c r="U61564" s="5"/>
      <c r="AA61564" s="458"/>
      <c r="AB61564" s="5"/>
    </row>
    <row r="61565" spans="21:28">
      <c r="U61565" s="5"/>
      <c r="AA61565" s="458"/>
      <c r="AB61565" s="5"/>
    </row>
    <row r="61566" spans="21:28">
      <c r="U61566" s="5"/>
      <c r="AA61566" s="93"/>
      <c r="AB61566" s="5"/>
    </row>
    <row r="61567" spans="21:28">
      <c r="U61567" s="5"/>
      <c r="AA61567" s="94"/>
      <c r="AB61567" s="5"/>
    </row>
    <row r="61570" spans="21:28">
      <c r="U61570" s="5"/>
      <c r="AA61570" s="94"/>
      <c r="AB61570" s="5"/>
    </row>
    <row r="61620" spans="21:28">
      <c r="U61620" s="5"/>
      <c r="AA61620" s="94"/>
      <c r="AB61620" s="5"/>
    </row>
    <row r="61690" spans="21:28">
      <c r="U61690" s="5"/>
      <c r="AA61690" s="94"/>
      <c r="AB61690" s="5"/>
    </row>
    <row r="61691" spans="21:28">
      <c r="U61691" s="5"/>
      <c r="AA61691" s="94"/>
      <c r="AB61691" s="5"/>
    </row>
    <row r="61708" spans="21:28">
      <c r="U61708" s="5"/>
      <c r="AA61708" s="94"/>
      <c r="AB61708" s="5"/>
    </row>
    <row r="61710" spans="21:28">
      <c r="U61710" s="5"/>
      <c r="AA61710" s="458"/>
      <c r="AB61710" s="5"/>
    </row>
    <row r="61711" spans="21:28">
      <c r="U61711" s="5"/>
      <c r="AA61711" s="458"/>
      <c r="AB61711" s="5"/>
    </row>
    <row r="61712" spans="21:28">
      <c r="U61712" s="5"/>
      <c r="AA61712" s="93"/>
      <c r="AB61712" s="5"/>
    </row>
    <row r="61713" spans="21:28">
      <c r="U61713" s="5"/>
      <c r="AA61713" s="94"/>
      <c r="AB61713" s="5"/>
    </row>
    <row r="61716" spans="21:28">
      <c r="U61716" s="5"/>
      <c r="AA61716" s="94"/>
      <c r="AB61716" s="5"/>
    </row>
    <row r="61766" spans="21:28">
      <c r="U61766" s="5"/>
      <c r="AA61766" s="94"/>
      <c r="AB61766" s="5"/>
    </row>
    <row r="61836" spans="21:28">
      <c r="U61836" s="5"/>
      <c r="AA61836" s="94"/>
      <c r="AB61836" s="5"/>
    </row>
    <row r="61837" spans="21:28">
      <c r="U61837" s="5"/>
      <c r="AA61837" s="94"/>
      <c r="AB61837" s="5"/>
    </row>
    <row r="61854" spans="21:28">
      <c r="U61854" s="5"/>
      <c r="AA61854" s="94"/>
      <c r="AB61854" s="5"/>
    </row>
    <row r="61856" spans="21:28">
      <c r="U61856" s="5"/>
      <c r="AA61856" s="458"/>
      <c r="AB61856" s="5"/>
    </row>
    <row r="61857" spans="21:28">
      <c r="U61857" s="5"/>
      <c r="AA61857" s="458"/>
      <c r="AB61857" s="5"/>
    </row>
    <row r="61858" spans="21:28">
      <c r="U61858" s="5"/>
      <c r="AA61858" s="93"/>
      <c r="AB61858" s="5"/>
    </row>
    <row r="61859" spans="21:28">
      <c r="U61859" s="5"/>
      <c r="AA61859" s="94"/>
      <c r="AB61859" s="5"/>
    </row>
    <row r="61862" spans="21:28">
      <c r="U61862" s="5"/>
      <c r="AA61862" s="94"/>
      <c r="AB61862" s="5"/>
    </row>
    <row r="61912" spans="21:28">
      <c r="U61912" s="5"/>
      <c r="AA61912" s="94"/>
      <c r="AB61912" s="5"/>
    </row>
    <row r="61982" spans="21:28">
      <c r="U61982" s="5"/>
      <c r="AA61982" s="94"/>
      <c r="AB61982" s="5"/>
    </row>
    <row r="61983" spans="21:28">
      <c r="U61983" s="5"/>
      <c r="AA61983" s="94"/>
      <c r="AB61983" s="5"/>
    </row>
    <row r="62000" spans="21:28">
      <c r="U62000" s="5"/>
      <c r="AA62000" s="94"/>
      <c r="AB62000" s="5"/>
    </row>
    <row r="62002" spans="21:28">
      <c r="U62002" s="5"/>
      <c r="AA62002" s="458"/>
      <c r="AB62002" s="5"/>
    </row>
    <row r="62003" spans="21:28">
      <c r="U62003" s="5"/>
      <c r="AA62003" s="458"/>
      <c r="AB62003" s="5"/>
    </row>
    <row r="62004" spans="21:28">
      <c r="U62004" s="5"/>
      <c r="AA62004" s="93"/>
      <c r="AB62004" s="5"/>
    </row>
    <row r="62005" spans="21:28">
      <c r="U62005" s="5"/>
      <c r="AA62005" s="94"/>
      <c r="AB62005" s="5"/>
    </row>
    <row r="62008" spans="21:28">
      <c r="U62008" s="5"/>
      <c r="AA62008" s="94"/>
      <c r="AB62008" s="5"/>
    </row>
    <row r="62058" spans="21:28">
      <c r="U62058" s="5"/>
      <c r="AA62058" s="94"/>
      <c r="AB62058" s="5"/>
    </row>
    <row r="62128" spans="21:28">
      <c r="U62128" s="5"/>
      <c r="AA62128" s="94"/>
      <c r="AB62128" s="5"/>
    </row>
    <row r="62129" spans="21:28">
      <c r="U62129" s="5"/>
      <c r="AA62129" s="94"/>
      <c r="AB62129" s="5"/>
    </row>
    <row r="62146" spans="21:28">
      <c r="U62146" s="5"/>
      <c r="AA62146" s="94"/>
      <c r="AB62146" s="5"/>
    </row>
    <row r="62148" spans="21:28">
      <c r="U62148" s="5"/>
      <c r="AA62148" s="458"/>
      <c r="AB62148" s="5"/>
    </row>
    <row r="62149" spans="21:28">
      <c r="U62149" s="5"/>
      <c r="AA62149" s="458"/>
      <c r="AB62149" s="5"/>
    </row>
    <row r="62150" spans="21:28">
      <c r="U62150" s="5"/>
      <c r="AA62150" s="93"/>
      <c r="AB62150" s="5"/>
    </row>
    <row r="62151" spans="21:28">
      <c r="U62151" s="5"/>
      <c r="AA62151" s="94"/>
      <c r="AB62151" s="5"/>
    </row>
    <row r="62154" spans="21:28">
      <c r="U62154" s="5"/>
      <c r="AA62154" s="94"/>
      <c r="AB62154" s="5"/>
    </row>
    <row r="62204" spans="21:28">
      <c r="U62204" s="5"/>
      <c r="AA62204" s="94"/>
      <c r="AB62204" s="5"/>
    </row>
    <row r="62274" spans="21:28">
      <c r="U62274" s="5"/>
      <c r="AA62274" s="94"/>
      <c r="AB62274" s="5"/>
    </row>
    <row r="62275" spans="21:28">
      <c r="U62275" s="5"/>
      <c r="AA62275" s="94"/>
      <c r="AB62275" s="5"/>
    </row>
    <row r="62292" spans="21:28">
      <c r="U62292" s="5"/>
      <c r="AA62292" s="94"/>
      <c r="AB62292" s="5"/>
    </row>
    <row r="62294" spans="21:28">
      <c r="U62294" s="5"/>
      <c r="AA62294" s="458"/>
      <c r="AB62294" s="5"/>
    </row>
    <row r="62295" spans="21:28">
      <c r="U62295" s="5"/>
      <c r="AA62295" s="458"/>
      <c r="AB62295" s="5"/>
    </row>
    <row r="62296" spans="21:28">
      <c r="U62296" s="5"/>
      <c r="AA62296" s="93"/>
      <c r="AB62296" s="5"/>
    </row>
    <row r="62297" spans="21:28">
      <c r="U62297" s="5"/>
      <c r="AA62297" s="94"/>
      <c r="AB62297" s="5"/>
    </row>
    <row r="62300" spans="21:28">
      <c r="U62300" s="5"/>
      <c r="AA62300" s="94"/>
      <c r="AB62300" s="5"/>
    </row>
    <row r="62350" spans="21:28">
      <c r="U62350" s="5"/>
      <c r="AA62350" s="94"/>
      <c r="AB62350" s="5"/>
    </row>
    <row r="62420" spans="21:28">
      <c r="U62420" s="5"/>
      <c r="AA62420" s="94"/>
      <c r="AB62420" s="5"/>
    </row>
    <row r="62421" spans="21:28">
      <c r="U62421" s="5"/>
      <c r="AA62421" s="94"/>
      <c r="AB62421" s="5"/>
    </row>
    <row r="62438" spans="21:28">
      <c r="U62438" s="5"/>
      <c r="AA62438" s="94"/>
      <c r="AB62438" s="5"/>
    </row>
    <row r="62440" spans="21:28">
      <c r="U62440" s="5"/>
      <c r="AA62440" s="458"/>
      <c r="AB62440" s="5"/>
    </row>
    <row r="62441" spans="21:28">
      <c r="U62441" s="5"/>
      <c r="AA62441" s="458"/>
      <c r="AB62441" s="5"/>
    </row>
    <row r="62442" spans="21:28">
      <c r="U62442" s="5"/>
      <c r="AA62442" s="93"/>
      <c r="AB62442" s="5"/>
    </row>
    <row r="62443" spans="21:28">
      <c r="U62443" s="5"/>
      <c r="AA62443" s="94"/>
      <c r="AB62443" s="5"/>
    </row>
    <row r="62446" spans="21:28">
      <c r="U62446" s="5"/>
      <c r="AA62446" s="94"/>
      <c r="AB62446" s="5"/>
    </row>
    <row r="62496" spans="21:28">
      <c r="U62496" s="5"/>
      <c r="AA62496" s="94"/>
      <c r="AB62496" s="5"/>
    </row>
    <row r="62566" spans="21:28">
      <c r="U62566" s="5"/>
      <c r="AA62566" s="94"/>
      <c r="AB62566" s="5"/>
    </row>
    <row r="62567" spans="21:28">
      <c r="U62567" s="5"/>
      <c r="AA62567" s="94"/>
      <c r="AB62567" s="5"/>
    </row>
    <row r="62584" spans="21:28">
      <c r="U62584" s="5"/>
      <c r="AA62584" s="94"/>
      <c r="AB62584" s="5"/>
    </row>
    <row r="62586" spans="21:28">
      <c r="U62586" s="5"/>
      <c r="AA62586" s="458"/>
      <c r="AB62586" s="5"/>
    </row>
    <row r="62587" spans="21:28">
      <c r="U62587" s="5"/>
      <c r="AA62587" s="458"/>
      <c r="AB62587" s="5"/>
    </row>
    <row r="62588" spans="21:28">
      <c r="U62588" s="5"/>
      <c r="AA62588" s="93"/>
      <c r="AB62588" s="5"/>
    </row>
    <row r="62589" spans="21:28">
      <c r="U62589" s="5"/>
      <c r="AA62589" s="94"/>
      <c r="AB62589" s="5"/>
    </row>
    <row r="62592" spans="21:28">
      <c r="U62592" s="5"/>
      <c r="AA62592" s="94"/>
      <c r="AB62592" s="5"/>
    </row>
    <row r="62642" spans="21:28">
      <c r="U62642" s="5"/>
      <c r="AA62642" s="94"/>
      <c r="AB62642" s="5"/>
    </row>
    <row r="62712" spans="21:28">
      <c r="U62712" s="5"/>
      <c r="AA62712" s="94"/>
      <c r="AB62712" s="5"/>
    </row>
    <row r="62713" spans="21:28">
      <c r="U62713" s="5"/>
      <c r="AA62713" s="94"/>
      <c r="AB62713" s="5"/>
    </row>
    <row r="62730" spans="21:28">
      <c r="U62730" s="5"/>
      <c r="AA62730" s="94"/>
      <c r="AB62730" s="5"/>
    </row>
    <row r="62732" spans="21:28">
      <c r="U62732" s="5"/>
      <c r="AA62732" s="458"/>
      <c r="AB62732" s="5"/>
    </row>
    <row r="62733" spans="21:28">
      <c r="U62733" s="5"/>
      <c r="AA62733" s="458"/>
      <c r="AB62733" s="5"/>
    </row>
    <row r="62734" spans="21:28">
      <c r="U62734" s="5"/>
      <c r="AA62734" s="93"/>
      <c r="AB62734" s="5"/>
    </row>
    <row r="62735" spans="21:28">
      <c r="U62735" s="5"/>
      <c r="AA62735" s="94"/>
      <c r="AB62735" s="5"/>
    </row>
    <row r="62738" spans="21:28">
      <c r="U62738" s="5"/>
      <c r="AA62738" s="94"/>
      <c r="AB62738" s="5"/>
    </row>
    <row r="62788" spans="21:28">
      <c r="U62788" s="5"/>
      <c r="AA62788" s="94"/>
      <c r="AB62788" s="5"/>
    </row>
    <row r="62858" spans="21:28">
      <c r="U62858" s="5"/>
      <c r="AA62858" s="94"/>
      <c r="AB62858" s="5"/>
    </row>
    <row r="62859" spans="21:28">
      <c r="U62859" s="5"/>
      <c r="AA62859" s="94"/>
      <c r="AB62859" s="5"/>
    </row>
    <row r="62876" spans="21:28">
      <c r="U62876" s="5"/>
      <c r="AA62876" s="94"/>
      <c r="AB62876" s="5"/>
    </row>
    <row r="62878" spans="21:28">
      <c r="U62878" s="5"/>
      <c r="AA62878" s="458"/>
      <c r="AB62878" s="5"/>
    </row>
    <row r="62879" spans="21:28">
      <c r="U62879" s="5"/>
      <c r="AA62879" s="458"/>
      <c r="AB62879" s="5"/>
    </row>
    <row r="62880" spans="21:28">
      <c r="U62880" s="5"/>
      <c r="AA62880" s="93"/>
      <c r="AB62880" s="5"/>
    </row>
    <row r="62881" spans="21:28">
      <c r="U62881" s="5"/>
      <c r="AA62881" s="94"/>
      <c r="AB62881" s="5"/>
    </row>
    <row r="62884" spans="21:28">
      <c r="U62884" s="5"/>
      <c r="AA62884" s="94"/>
      <c r="AB62884" s="5"/>
    </row>
    <row r="62934" spans="21:28">
      <c r="U62934" s="5"/>
      <c r="AA62934" s="94"/>
      <c r="AB62934" s="5"/>
    </row>
    <row r="63004" spans="21:28">
      <c r="U63004" s="5"/>
      <c r="AA63004" s="94"/>
      <c r="AB63004" s="5"/>
    </row>
    <row r="63005" spans="21:28">
      <c r="U63005" s="5"/>
      <c r="AA63005" s="94"/>
      <c r="AB63005" s="5"/>
    </row>
    <row r="63022" spans="21:28">
      <c r="U63022" s="5"/>
      <c r="AA63022" s="94"/>
      <c r="AB63022" s="5"/>
    </row>
    <row r="63024" spans="21:28">
      <c r="U63024" s="5"/>
      <c r="AA63024" s="458"/>
      <c r="AB63024" s="5"/>
    </row>
    <row r="63025" spans="21:28">
      <c r="U63025" s="5"/>
      <c r="AA63025" s="458"/>
      <c r="AB63025" s="5"/>
    </row>
    <row r="63026" spans="21:28">
      <c r="U63026" s="5"/>
      <c r="AA63026" s="93"/>
      <c r="AB63026" s="5"/>
    </row>
    <row r="63027" spans="21:28">
      <c r="U63027" s="5"/>
      <c r="AA63027" s="94"/>
      <c r="AB63027" s="5"/>
    </row>
    <row r="63030" spans="21:28">
      <c r="U63030" s="5"/>
      <c r="AA63030" s="94"/>
      <c r="AB63030" s="5"/>
    </row>
    <row r="63080" spans="21:28">
      <c r="U63080" s="5"/>
      <c r="AA63080" s="94"/>
      <c r="AB63080" s="5"/>
    </row>
    <row r="63150" spans="21:28">
      <c r="U63150" s="5"/>
      <c r="AA63150" s="94"/>
      <c r="AB63150" s="5"/>
    </row>
    <row r="63151" spans="21:28">
      <c r="U63151" s="5"/>
      <c r="AA63151" s="94"/>
      <c r="AB63151" s="5"/>
    </row>
    <row r="63168" spans="21:28">
      <c r="U63168" s="5"/>
      <c r="AA63168" s="94"/>
      <c r="AB63168" s="5"/>
    </row>
    <row r="63170" spans="21:28">
      <c r="U63170" s="5"/>
      <c r="AA63170" s="458"/>
      <c r="AB63170" s="5"/>
    </row>
    <row r="63171" spans="21:28">
      <c r="U63171" s="5"/>
      <c r="AA63171" s="458"/>
      <c r="AB63171" s="5"/>
    </row>
    <row r="63172" spans="21:28">
      <c r="U63172" s="5"/>
      <c r="AA63172" s="93"/>
      <c r="AB63172" s="5"/>
    </row>
    <row r="63173" spans="21:28">
      <c r="U63173" s="5"/>
      <c r="AA63173" s="94"/>
      <c r="AB63173" s="5"/>
    </row>
    <row r="63176" spans="21:28">
      <c r="U63176" s="5"/>
      <c r="AA63176" s="94"/>
      <c r="AB63176" s="5"/>
    </row>
    <row r="63226" spans="21:28">
      <c r="U63226" s="5"/>
      <c r="AA63226" s="94"/>
      <c r="AB63226" s="5"/>
    </row>
    <row r="63296" spans="21:28">
      <c r="U63296" s="5"/>
      <c r="AA63296" s="94"/>
      <c r="AB63296" s="5"/>
    </row>
    <row r="63297" spans="21:28">
      <c r="U63297" s="5"/>
      <c r="AA63297" s="94"/>
      <c r="AB63297" s="5"/>
    </row>
    <row r="63314" spans="21:28">
      <c r="U63314" s="5"/>
      <c r="AA63314" s="94"/>
      <c r="AB63314" s="5"/>
    </row>
    <row r="63316" spans="21:28">
      <c r="U63316" s="5"/>
      <c r="AA63316" s="458"/>
      <c r="AB63316" s="5"/>
    </row>
    <row r="63317" spans="21:28">
      <c r="U63317" s="5"/>
      <c r="AA63317" s="458"/>
      <c r="AB63317" s="5"/>
    </row>
    <row r="63318" spans="21:28">
      <c r="U63318" s="5"/>
      <c r="AA63318" s="93"/>
      <c r="AB63318" s="5"/>
    </row>
    <row r="63319" spans="21:28">
      <c r="U63319" s="5"/>
      <c r="AA63319" s="94"/>
      <c r="AB63319" s="5"/>
    </row>
    <row r="63322" spans="21:28">
      <c r="U63322" s="5"/>
      <c r="AA63322" s="94"/>
      <c r="AB63322" s="5"/>
    </row>
    <row r="63372" spans="21:28">
      <c r="U63372" s="5"/>
      <c r="AA63372" s="94"/>
      <c r="AB63372" s="5"/>
    </row>
    <row r="63442" spans="21:28">
      <c r="U63442" s="5"/>
      <c r="AA63442" s="94"/>
      <c r="AB63442" s="5"/>
    </row>
    <row r="63443" spans="21:28">
      <c r="U63443" s="5"/>
      <c r="AA63443" s="94"/>
      <c r="AB63443" s="5"/>
    </row>
    <row r="63460" spans="21:28">
      <c r="U63460" s="5"/>
      <c r="AA63460" s="94"/>
      <c r="AB63460" s="5"/>
    </row>
    <row r="63462" spans="21:28">
      <c r="U63462" s="5"/>
      <c r="AA63462" s="458"/>
      <c r="AB63462" s="5"/>
    </row>
    <row r="63463" spans="21:28">
      <c r="U63463" s="5"/>
      <c r="AA63463" s="458"/>
      <c r="AB63463" s="5"/>
    </row>
    <row r="63464" spans="21:28">
      <c r="U63464" s="5"/>
      <c r="AA63464" s="93"/>
      <c r="AB63464" s="5"/>
    </row>
    <row r="63465" spans="21:28">
      <c r="U63465" s="5"/>
      <c r="AA63465" s="94"/>
      <c r="AB63465" s="5"/>
    </row>
    <row r="63468" spans="21:28">
      <c r="U63468" s="5"/>
      <c r="AA63468" s="94"/>
      <c r="AB63468" s="5"/>
    </row>
    <row r="63518" spans="21:28">
      <c r="U63518" s="5"/>
      <c r="AA63518" s="94"/>
      <c r="AB63518" s="5"/>
    </row>
    <row r="63588" spans="21:28">
      <c r="U63588" s="5"/>
      <c r="AA63588" s="94"/>
      <c r="AB63588" s="5"/>
    </row>
    <row r="63589" spans="21:28">
      <c r="U63589" s="5"/>
      <c r="AA63589" s="94"/>
      <c r="AB63589" s="5"/>
    </row>
    <row r="63606" spans="21:28">
      <c r="U63606" s="5"/>
      <c r="AA63606" s="94"/>
      <c r="AB63606" s="5"/>
    </row>
    <row r="63608" spans="21:28">
      <c r="U63608" s="5"/>
      <c r="AA63608" s="458"/>
      <c r="AB63608" s="5"/>
    </row>
    <row r="63609" spans="21:28">
      <c r="U63609" s="5"/>
      <c r="AA63609" s="458"/>
      <c r="AB63609" s="5"/>
    </row>
    <row r="63610" spans="21:28">
      <c r="U63610" s="5"/>
      <c r="AA63610" s="93"/>
      <c r="AB63610" s="5"/>
    </row>
    <row r="63611" spans="21:28">
      <c r="U63611" s="5"/>
      <c r="AA63611" s="94"/>
      <c r="AB63611" s="5"/>
    </row>
    <row r="63614" spans="21:28">
      <c r="U63614" s="5"/>
      <c r="AA63614" s="94"/>
      <c r="AB63614" s="5"/>
    </row>
    <row r="63664" spans="21:28">
      <c r="U63664" s="5"/>
      <c r="AA63664" s="94"/>
      <c r="AB63664" s="5"/>
    </row>
    <row r="63734" spans="21:28">
      <c r="U63734" s="5"/>
      <c r="AA63734" s="94"/>
      <c r="AB63734" s="5"/>
    </row>
    <row r="63735" spans="21:28">
      <c r="U63735" s="5"/>
      <c r="AA63735" s="94"/>
      <c r="AB63735" s="5"/>
    </row>
    <row r="63752" spans="21:28">
      <c r="U63752" s="5"/>
      <c r="AA63752" s="94"/>
      <c r="AB63752" s="5"/>
    </row>
    <row r="63754" spans="21:28">
      <c r="U63754" s="5"/>
      <c r="AA63754" s="458"/>
      <c r="AB63754" s="5"/>
    </row>
    <row r="63755" spans="21:28">
      <c r="U63755" s="5"/>
      <c r="AA63755" s="458"/>
      <c r="AB63755" s="5"/>
    </row>
    <row r="63756" spans="21:28">
      <c r="U63756" s="5"/>
      <c r="AA63756" s="93"/>
      <c r="AB63756" s="5"/>
    </row>
    <row r="63757" spans="21:28">
      <c r="U63757" s="5"/>
      <c r="AA63757" s="94"/>
      <c r="AB63757" s="5"/>
    </row>
    <row r="63760" spans="21:28">
      <c r="U63760" s="5"/>
      <c r="AA63760" s="94"/>
      <c r="AB63760" s="5"/>
    </row>
    <row r="63810" spans="21:28">
      <c r="U63810" s="5"/>
      <c r="AA63810" s="94"/>
      <c r="AB63810" s="5"/>
    </row>
    <row r="63880" spans="21:28">
      <c r="U63880" s="5"/>
      <c r="AA63880" s="94"/>
      <c r="AB63880" s="5"/>
    </row>
    <row r="63881" spans="21:28">
      <c r="U63881" s="5"/>
      <c r="AA63881" s="94"/>
      <c r="AB63881" s="5"/>
    </row>
    <row r="63898" spans="21:28">
      <c r="U63898" s="5"/>
      <c r="AA63898" s="94"/>
      <c r="AB63898" s="5"/>
    </row>
    <row r="63900" spans="21:28">
      <c r="U63900" s="5"/>
      <c r="AA63900" s="458"/>
      <c r="AB63900" s="5"/>
    </row>
    <row r="63901" spans="21:28">
      <c r="U63901" s="5"/>
      <c r="AA63901" s="458"/>
      <c r="AB63901" s="5"/>
    </row>
    <row r="63902" spans="21:28">
      <c r="U63902" s="5"/>
      <c r="AA63902" s="93"/>
      <c r="AB63902" s="5"/>
    </row>
    <row r="63903" spans="21:28">
      <c r="U63903" s="5"/>
      <c r="AA63903" s="94"/>
      <c r="AB63903" s="5"/>
    </row>
    <row r="63906" spans="21:28">
      <c r="U63906" s="5"/>
      <c r="AA63906" s="94"/>
      <c r="AB63906" s="5"/>
    </row>
    <row r="63956" spans="21:28">
      <c r="U63956" s="5"/>
      <c r="AA63956" s="94"/>
      <c r="AB63956" s="5"/>
    </row>
    <row r="64026" spans="21:28">
      <c r="U64026" s="5"/>
      <c r="AA64026" s="94"/>
      <c r="AB64026" s="5"/>
    </row>
    <row r="64027" spans="21:28">
      <c r="U64027" s="5"/>
      <c r="AA64027" s="94"/>
      <c r="AB64027" s="5"/>
    </row>
    <row r="64044" spans="21:28">
      <c r="U64044" s="5"/>
      <c r="AA64044" s="94"/>
      <c r="AB64044" s="5"/>
    </row>
    <row r="64046" spans="21:28">
      <c r="U64046" s="5"/>
      <c r="AA64046" s="458"/>
      <c r="AB64046" s="5"/>
    </row>
    <row r="64047" spans="21:28">
      <c r="U64047" s="5"/>
      <c r="AA64047" s="458"/>
      <c r="AB64047" s="5"/>
    </row>
    <row r="64048" spans="21:28">
      <c r="U64048" s="5"/>
      <c r="AA64048" s="93"/>
      <c r="AB64048" s="5"/>
    </row>
    <row r="64049" spans="21:28">
      <c r="U64049" s="5"/>
      <c r="AA64049" s="94"/>
      <c r="AB64049" s="5"/>
    </row>
    <row r="64052" spans="21:28">
      <c r="U64052" s="5"/>
      <c r="AA64052" s="94"/>
      <c r="AB64052" s="5"/>
    </row>
    <row r="64102" spans="21:28">
      <c r="U64102" s="5"/>
      <c r="AA64102" s="94"/>
      <c r="AB64102" s="5"/>
    </row>
    <row r="64172" spans="21:28">
      <c r="U64172" s="5"/>
      <c r="AA64172" s="94"/>
      <c r="AB64172" s="5"/>
    </row>
    <row r="64173" spans="21:28">
      <c r="U64173" s="5"/>
      <c r="AA64173" s="94"/>
      <c r="AB64173" s="5"/>
    </row>
    <row r="64190" spans="21:28">
      <c r="U64190" s="5"/>
      <c r="AA64190" s="94"/>
      <c r="AB64190" s="5"/>
    </row>
    <row r="64192" spans="21:28">
      <c r="U64192" s="5"/>
      <c r="AA64192" s="458"/>
      <c r="AB64192" s="5"/>
    </row>
    <row r="64193" spans="21:28">
      <c r="U64193" s="5"/>
      <c r="AA64193" s="458"/>
      <c r="AB64193" s="5"/>
    </row>
    <row r="64194" spans="21:28">
      <c r="U64194" s="5"/>
      <c r="AA64194" s="93"/>
      <c r="AB64194" s="5"/>
    </row>
    <row r="64195" spans="21:28">
      <c r="U64195" s="5"/>
      <c r="AA64195" s="94"/>
      <c r="AB64195" s="5"/>
    </row>
    <row r="64198" spans="21:28">
      <c r="U64198" s="5"/>
      <c r="AA64198" s="94"/>
      <c r="AB64198" s="5"/>
    </row>
    <row r="64248" spans="21:28">
      <c r="U64248" s="5"/>
      <c r="AA64248" s="94"/>
      <c r="AB64248" s="5"/>
    </row>
    <row r="64318" spans="21:28">
      <c r="U64318" s="5"/>
      <c r="AA64318" s="94"/>
      <c r="AB64318" s="5"/>
    </row>
    <row r="64319" spans="21:28">
      <c r="U64319" s="5"/>
      <c r="AA64319" s="94"/>
      <c r="AB64319" s="5"/>
    </row>
    <row r="64336" spans="21:28">
      <c r="U64336" s="5"/>
      <c r="AA64336" s="94"/>
      <c r="AB64336" s="5"/>
    </row>
    <row r="64338" spans="21:28">
      <c r="U64338" s="5"/>
      <c r="AA64338" s="458"/>
      <c r="AB64338" s="5"/>
    </row>
    <row r="64339" spans="21:28">
      <c r="U64339" s="5"/>
      <c r="AA64339" s="458"/>
      <c r="AB64339" s="5"/>
    </row>
    <row r="64340" spans="21:28">
      <c r="U64340" s="5"/>
      <c r="AA64340" s="93"/>
      <c r="AB64340" s="5"/>
    </row>
    <row r="64341" spans="21:28">
      <c r="U64341" s="5"/>
      <c r="AA64341" s="94"/>
      <c r="AB64341" s="5"/>
    </row>
    <row r="64344" spans="21:28">
      <c r="U64344" s="5"/>
      <c r="AA64344" s="94"/>
      <c r="AB64344" s="5"/>
    </row>
    <row r="64394" spans="21:28">
      <c r="U64394" s="5"/>
      <c r="AA64394" s="94"/>
      <c r="AB64394" s="5"/>
    </row>
    <row r="64464" spans="21:28">
      <c r="U64464" s="5"/>
      <c r="AA64464" s="94"/>
      <c r="AB64464" s="5"/>
    </row>
    <row r="64465" spans="21:28">
      <c r="U64465" s="5"/>
      <c r="AA64465" s="94"/>
      <c r="AB64465" s="5"/>
    </row>
    <row r="64482" spans="21:28">
      <c r="U64482" s="5"/>
      <c r="AA64482" s="94"/>
      <c r="AB64482" s="5"/>
    </row>
    <row r="64484" spans="21:28">
      <c r="U64484" s="5"/>
      <c r="AA64484" s="458"/>
      <c r="AB64484" s="5"/>
    </row>
    <row r="64485" spans="21:28">
      <c r="U64485" s="5"/>
      <c r="AA64485" s="458"/>
      <c r="AB64485" s="5"/>
    </row>
    <row r="64486" spans="21:28">
      <c r="U64486" s="5"/>
      <c r="AA64486" s="93"/>
      <c r="AB64486" s="5"/>
    </row>
    <row r="64487" spans="21:28">
      <c r="U64487" s="5"/>
      <c r="AA64487" s="94"/>
      <c r="AB64487" s="5"/>
    </row>
    <row r="64490" spans="21:28">
      <c r="U64490" s="5"/>
      <c r="AA64490" s="94"/>
      <c r="AB64490" s="5"/>
    </row>
    <row r="64540" spans="21:28">
      <c r="U64540" s="5"/>
      <c r="AA64540" s="94"/>
      <c r="AB64540" s="5"/>
    </row>
    <row r="64610" spans="21:28">
      <c r="U64610" s="5"/>
      <c r="AA64610" s="94"/>
      <c r="AB64610" s="5"/>
    </row>
    <row r="64611" spans="21:28">
      <c r="U64611" s="5"/>
      <c r="AA64611" s="94"/>
      <c r="AB64611" s="5"/>
    </row>
    <row r="64628" spans="21:28">
      <c r="U64628" s="5"/>
      <c r="AA64628" s="94"/>
      <c r="AB64628" s="5"/>
    </row>
    <row r="64630" spans="21:28">
      <c r="U64630" s="5"/>
      <c r="AA64630" s="458"/>
      <c r="AB64630" s="5"/>
    </row>
    <row r="64631" spans="21:28">
      <c r="U64631" s="5"/>
      <c r="AA64631" s="458"/>
      <c r="AB64631" s="5"/>
    </row>
    <row r="64632" spans="21:28">
      <c r="U64632" s="5"/>
      <c r="AA64632" s="93"/>
      <c r="AB64632" s="5"/>
    </row>
    <row r="64633" spans="21:28">
      <c r="U64633" s="5"/>
      <c r="AA64633" s="94"/>
      <c r="AB64633" s="5"/>
    </row>
    <row r="64636" spans="21:28">
      <c r="U64636" s="5"/>
      <c r="AA64636" s="94"/>
      <c r="AB64636" s="5"/>
    </row>
    <row r="64686" spans="21:28">
      <c r="U64686" s="5"/>
      <c r="AA64686" s="94"/>
      <c r="AB64686" s="5"/>
    </row>
    <row r="64756" spans="21:28">
      <c r="U64756" s="5"/>
      <c r="AA64756" s="94"/>
      <c r="AB64756" s="5"/>
    </row>
    <row r="64757" spans="21:28">
      <c r="U64757" s="5"/>
      <c r="AA64757" s="94"/>
      <c r="AB64757" s="5"/>
    </row>
    <row r="64774" spans="21:28">
      <c r="U64774" s="5"/>
      <c r="AA64774" s="94"/>
      <c r="AB64774" s="5"/>
    </row>
    <row r="64776" spans="21:28">
      <c r="U64776" s="5"/>
      <c r="AA64776" s="458"/>
      <c r="AB64776" s="5"/>
    </row>
    <row r="64777" spans="21:28">
      <c r="U64777" s="5"/>
      <c r="AA64777" s="458"/>
      <c r="AB64777" s="5"/>
    </row>
    <row r="64778" spans="21:28">
      <c r="U64778" s="5"/>
      <c r="AA64778" s="93"/>
      <c r="AB64778" s="5"/>
    </row>
    <row r="64779" spans="21:28">
      <c r="U64779" s="5"/>
      <c r="AA64779" s="94"/>
      <c r="AB64779" s="5"/>
    </row>
    <row r="64782" spans="21:28">
      <c r="U64782" s="5"/>
      <c r="AA64782" s="94"/>
      <c r="AB64782" s="5"/>
    </row>
    <row r="64832" spans="21:28">
      <c r="U64832" s="5"/>
      <c r="AA64832" s="94"/>
      <c r="AB64832" s="5"/>
    </row>
    <row r="64902" spans="21:28">
      <c r="U64902" s="5"/>
      <c r="AA64902" s="94"/>
      <c r="AB64902" s="5"/>
    </row>
    <row r="64903" spans="21:28">
      <c r="U64903" s="5"/>
      <c r="AA64903" s="94"/>
      <c r="AB64903" s="5"/>
    </row>
    <row r="64920" spans="21:28">
      <c r="U64920" s="5"/>
      <c r="AA64920" s="94"/>
      <c r="AB64920" s="5"/>
    </row>
    <row r="64922" spans="21:28">
      <c r="U64922" s="5"/>
      <c r="AA64922" s="458"/>
      <c r="AB64922" s="5"/>
    </row>
    <row r="64923" spans="21:28">
      <c r="U64923" s="5"/>
      <c r="AA64923" s="458"/>
      <c r="AB64923" s="5"/>
    </row>
    <row r="64924" spans="21:28">
      <c r="U64924" s="5"/>
      <c r="AA64924" s="93"/>
      <c r="AB64924" s="5"/>
    </row>
    <row r="64925" spans="21:28">
      <c r="U64925" s="5"/>
      <c r="AA64925" s="94"/>
      <c r="AB64925" s="5"/>
    </row>
    <row r="64928" spans="21:28">
      <c r="U64928" s="5"/>
      <c r="AA64928" s="94"/>
      <c r="AB64928" s="5"/>
    </row>
    <row r="64978" spans="21:28">
      <c r="U64978" s="5"/>
      <c r="AA64978" s="94"/>
      <c r="AB64978" s="5"/>
    </row>
    <row r="65048" spans="21:28">
      <c r="U65048" s="5"/>
      <c r="AA65048" s="94"/>
      <c r="AB65048" s="5"/>
    </row>
    <row r="65049" spans="21:28">
      <c r="U65049" s="5"/>
      <c r="AA65049" s="94"/>
      <c r="AB65049" s="5"/>
    </row>
    <row r="65066" spans="21:28">
      <c r="U65066" s="5"/>
      <c r="AA65066" s="94"/>
      <c r="AB65066" s="5"/>
    </row>
    <row r="65068" spans="21:28">
      <c r="U65068" s="5"/>
      <c r="AA65068" s="458"/>
      <c r="AB65068" s="5"/>
    </row>
    <row r="65069" spans="21:28">
      <c r="U65069" s="5"/>
      <c r="AA65069" s="458"/>
      <c r="AB65069" s="5"/>
    </row>
    <row r="65070" spans="21:28">
      <c r="U65070" s="5"/>
      <c r="AA65070" s="93"/>
      <c r="AB65070" s="5"/>
    </row>
    <row r="65071" spans="21:28">
      <c r="U65071" s="5"/>
      <c r="AA65071" s="94"/>
      <c r="AB65071" s="5"/>
    </row>
    <row r="65074" spans="21:28">
      <c r="U65074" s="5"/>
      <c r="AA65074" s="94"/>
      <c r="AB65074" s="5"/>
    </row>
    <row r="65124" spans="21:28">
      <c r="U65124" s="5"/>
      <c r="AA65124" s="94"/>
      <c r="AB65124" s="5"/>
    </row>
    <row r="65194" spans="21:28">
      <c r="U65194" s="5"/>
      <c r="AA65194" s="94"/>
      <c r="AB65194" s="5"/>
    </row>
    <row r="65195" spans="21:28">
      <c r="U65195" s="5"/>
      <c r="AA65195" s="94"/>
      <c r="AB65195" s="5"/>
    </row>
    <row r="65212" spans="21:28">
      <c r="U65212" s="5"/>
      <c r="AA65212" s="94"/>
      <c r="AB65212" s="5"/>
    </row>
    <row r="65214" spans="21:28">
      <c r="U65214" s="5"/>
      <c r="AA65214" s="458"/>
      <c r="AB65214" s="5"/>
    </row>
    <row r="65215" spans="21:28">
      <c r="U65215" s="5"/>
      <c r="AA65215" s="458"/>
      <c r="AB65215" s="5"/>
    </row>
    <row r="65216" spans="21:28">
      <c r="U65216" s="5"/>
      <c r="AA65216" s="93"/>
      <c r="AB65216" s="5"/>
    </row>
    <row r="65217" spans="21:28">
      <c r="U65217" s="5"/>
      <c r="AA65217" s="94"/>
      <c r="AB65217" s="5"/>
    </row>
    <row r="65220" spans="21:28">
      <c r="U65220" s="5"/>
      <c r="AA65220" s="94"/>
      <c r="AB65220" s="5"/>
    </row>
    <row r="65270" spans="21:28">
      <c r="U65270" s="5"/>
      <c r="AA65270" s="94"/>
      <c r="AB65270" s="5"/>
    </row>
    <row r="65340" spans="21:28">
      <c r="U65340" s="5"/>
      <c r="AA65340" s="94"/>
      <c r="AB65340" s="5"/>
    </row>
    <row r="65341" spans="21:28">
      <c r="U65341" s="5"/>
      <c r="AA65341" s="94"/>
      <c r="AB65341" s="5"/>
    </row>
    <row r="65358" spans="21:28">
      <c r="U65358" s="5"/>
      <c r="AA65358" s="94"/>
      <c r="AB65358" s="5"/>
    </row>
    <row r="65360" spans="21:28">
      <c r="U65360" s="5"/>
      <c r="AA65360" s="458"/>
      <c r="AB65360" s="5"/>
    </row>
    <row r="65361" spans="21:28">
      <c r="U65361" s="5"/>
      <c r="AA65361" s="458"/>
      <c r="AB65361" s="5"/>
    </row>
    <row r="65362" spans="21:28">
      <c r="U65362" s="5"/>
      <c r="AA65362" s="93"/>
      <c r="AB65362" s="5"/>
    </row>
    <row r="65363" spans="21:28">
      <c r="U65363" s="5"/>
      <c r="AA65363" s="94"/>
      <c r="AB65363" s="5"/>
    </row>
    <row r="65366" spans="21:28">
      <c r="U65366" s="5"/>
      <c r="AA65366" s="94"/>
      <c r="AB65366" s="5"/>
    </row>
    <row r="65416" spans="21:28">
      <c r="U65416" s="5"/>
      <c r="AA65416" s="94"/>
      <c r="AB65416" s="5"/>
    </row>
    <row r="65486" spans="21:28">
      <c r="U65486" s="5"/>
      <c r="AA65486" s="94"/>
      <c r="AB65486" s="5"/>
    </row>
    <row r="65487" spans="21:28">
      <c r="U65487" s="5"/>
      <c r="AA65487" s="94"/>
      <c r="AB65487" s="5"/>
    </row>
    <row r="65504" spans="21:28">
      <c r="U65504" s="5"/>
      <c r="AA65504" s="94"/>
      <c r="AB65504" s="5"/>
    </row>
    <row r="65506" spans="21:28">
      <c r="U65506" s="5"/>
      <c r="AA65506" s="458"/>
      <c r="AB65506" s="5"/>
    </row>
    <row r="65507" spans="21:28">
      <c r="U65507" s="5"/>
      <c r="AA65507" s="458"/>
      <c r="AB65507" s="5"/>
    </row>
    <row r="65508" spans="21:28">
      <c r="U65508" s="5"/>
      <c r="AA65508" s="93"/>
      <c r="AB65508" s="5"/>
    </row>
    <row r="65509" spans="21:28">
      <c r="U65509" s="5"/>
      <c r="AA65509" s="94"/>
      <c r="AB65509" s="5"/>
    </row>
    <row r="65512" spans="21:28">
      <c r="U65512" s="5"/>
      <c r="AA65512" s="94"/>
      <c r="AB65512" s="5"/>
    </row>
    <row r="65562" spans="21:28">
      <c r="U65562" s="5"/>
      <c r="AA65562" s="94"/>
      <c r="AB65562" s="5"/>
    </row>
    <row r="65632" spans="21:28">
      <c r="U65632" s="5"/>
      <c r="AA65632" s="94"/>
      <c r="AB65632" s="5"/>
    </row>
    <row r="65633" spans="21:28">
      <c r="U65633" s="5"/>
      <c r="AA65633" s="94"/>
      <c r="AB65633" s="5"/>
    </row>
    <row r="65650" spans="21:28">
      <c r="U65650" s="5"/>
      <c r="AA65650" s="94"/>
      <c r="AB65650" s="5"/>
    </row>
    <row r="65652" spans="21:28">
      <c r="U65652" s="5"/>
      <c r="AA65652" s="458"/>
      <c r="AB65652" s="5"/>
    </row>
    <row r="65653" spans="21:28">
      <c r="U65653" s="5"/>
      <c r="AA65653" s="458"/>
      <c r="AB65653" s="5"/>
    </row>
    <row r="65654" spans="21:28">
      <c r="U65654" s="5"/>
      <c r="AA65654" s="93"/>
      <c r="AB65654" s="5"/>
    </row>
    <row r="65655" spans="21:28">
      <c r="U65655" s="5"/>
      <c r="AA65655" s="94"/>
      <c r="AB65655" s="5"/>
    </row>
    <row r="65658" spans="21:28">
      <c r="U65658" s="5"/>
      <c r="AA65658" s="94"/>
      <c r="AB65658" s="5"/>
    </row>
    <row r="65708" spans="21:28">
      <c r="U65708" s="5"/>
      <c r="AA65708" s="94"/>
      <c r="AB65708" s="5"/>
    </row>
    <row r="65778" spans="21:28">
      <c r="U65778" s="5"/>
      <c r="AA65778" s="94"/>
      <c r="AB65778" s="5"/>
    </row>
    <row r="65779" spans="21:28">
      <c r="U65779" s="5"/>
      <c r="AA65779" s="94"/>
      <c r="AB65779" s="5"/>
    </row>
    <row r="65796" spans="21:28">
      <c r="U65796" s="5"/>
      <c r="AA65796" s="94"/>
      <c r="AB65796" s="5"/>
    </row>
    <row r="65798" spans="21:28">
      <c r="U65798" s="5"/>
      <c r="AA65798" s="458"/>
      <c r="AB65798" s="5"/>
    </row>
    <row r="65799" spans="21:28">
      <c r="U65799" s="5"/>
      <c r="AA65799" s="458"/>
      <c r="AB65799" s="5"/>
    </row>
    <row r="65800" spans="21:28">
      <c r="U65800" s="5"/>
      <c r="AA65800" s="93"/>
      <c r="AB65800" s="5"/>
    </row>
    <row r="65801" spans="21:28">
      <c r="U65801" s="5"/>
      <c r="AA65801" s="94"/>
      <c r="AB65801" s="5"/>
    </row>
    <row r="65804" spans="21:28">
      <c r="U65804" s="5"/>
      <c r="AA65804" s="94"/>
      <c r="AB65804" s="5"/>
    </row>
    <row r="65854" spans="21:28">
      <c r="U65854" s="5"/>
      <c r="AA65854" s="94"/>
      <c r="AB65854" s="5"/>
    </row>
    <row r="65924" spans="21:28">
      <c r="U65924" s="5"/>
      <c r="AA65924" s="94"/>
      <c r="AB65924" s="5"/>
    </row>
    <row r="65925" spans="21:28">
      <c r="U65925" s="5"/>
      <c r="AA65925" s="94"/>
      <c r="AB65925" s="5"/>
    </row>
    <row r="65942" spans="21:28">
      <c r="U65942" s="5"/>
      <c r="AA65942" s="94"/>
      <c r="AB65942" s="5"/>
    </row>
    <row r="65944" spans="21:28">
      <c r="U65944" s="5"/>
      <c r="AA65944" s="458"/>
      <c r="AB65944" s="5"/>
    </row>
    <row r="65945" spans="21:28">
      <c r="U65945" s="5"/>
      <c r="AA65945" s="458"/>
      <c r="AB65945" s="5"/>
    </row>
    <row r="65946" spans="21:28">
      <c r="U65946" s="5"/>
      <c r="AA65946" s="93"/>
      <c r="AB65946" s="5"/>
    </row>
    <row r="65947" spans="21:28">
      <c r="U65947" s="5"/>
      <c r="AA65947" s="94"/>
      <c r="AB65947" s="5"/>
    </row>
    <row r="65950" spans="21:28">
      <c r="U65950" s="5"/>
      <c r="AA65950" s="94"/>
      <c r="AB65950" s="5"/>
    </row>
    <row r="66000" spans="21:28">
      <c r="U66000" s="5"/>
      <c r="AA66000" s="94"/>
      <c r="AB66000" s="5"/>
    </row>
    <row r="66070" spans="21:28">
      <c r="U66070" s="5"/>
      <c r="AA66070" s="94"/>
      <c r="AB66070" s="5"/>
    </row>
    <row r="66071" spans="21:28">
      <c r="U66071" s="5"/>
      <c r="AA66071" s="94"/>
      <c r="AB66071" s="5"/>
    </row>
    <row r="66088" spans="21:28">
      <c r="U66088" s="5"/>
      <c r="AA66088" s="94"/>
      <c r="AB66088" s="5"/>
    </row>
    <row r="66090" spans="21:28">
      <c r="U66090" s="5"/>
      <c r="AA66090" s="458"/>
      <c r="AB66090" s="5"/>
    </row>
    <row r="66091" spans="21:28">
      <c r="U66091" s="5"/>
      <c r="AA66091" s="458"/>
      <c r="AB66091" s="5"/>
    </row>
    <row r="66092" spans="21:28">
      <c r="U66092" s="5"/>
      <c r="AA66092" s="93"/>
      <c r="AB66092" s="5"/>
    </row>
    <row r="66093" spans="21:28">
      <c r="U66093" s="5"/>
      <c r="AA66093" s="94"/>
      <c r="AB66093" s="5"/>
    </row>
    <row r="66096" spans="21:28">
      <c r="U66096" s="5"/>
      <c r="AA66096" s="94"/>
      <c r="AB66096" s="5"/>
    </row>
    <row r="66146" spans="21:28">
      <c r="U66146" s="5"/>
      <c r="AA66146" s="94"/>
      <c r="AB66146" s="5"/>
    </row>
    <row r="66216" spans="21:28">
      <c r="U66216" s="5"/>
      <c r="AA66216" s="94"/>
      <c r="AB66216" s="5"/>
    </row>
    <row r="66217" spans="21:28">
      <c r="U66217" s="5"/>
      <c r="AA66217" s="94"/>
      <c r="AB66217" s="5"/>
    </row>
    <row r="66234" spans="21:28">
      <c r="U66234" s="5"/>
      <c r="AA66234" s="94"/>
      <c r="AB66234" s="5"/>
    </row>
    <row r="66236" spans="21:28">
      <c r="U66236" s="5"/>
      <c r="AA66236" s="458"/>
      <c r="AB66236" s="5"/>
    </row>
    <row r="66237" spans="21:28">
      <c r="U66237" s="5"/>
      <c r="AA66237" s="458"/>
      <c r="AB66237" s="5"/>
    </row>
    <row r="66238" spans="21:28">
      <c r="U66238" s="5"/>
      <c r="AA66238" s="93"/>
      <c r="AB66238" s="5"/>
    </row>
    <row r="66239" spans="21:28">
      <c r="U66239" s="5"/>
      <c r="AA66239" s="94"/>
      <c r="AB66239" s="5"/>
    </row>
    <row r="66242" spans="21:28">
      <c r="U66242" s="5"/>
      <c r="AA66242" s="94"/>
      <c r="AB66242" s="5"/>
    </row>
    <row r="66292" spans="21:28">
      <c r="U66292" s="5"/>
      <c r="AA66292" s="94"/>
      <c r="AB66292" s="5"/>
    </row>
    <row r="66362" spans="21:28">
      <c r="U66362" s="5"/>
      <c r="AA66362" s="94"/>
      <c r="AB66362" s="5"/>
    </row>
    <row r="66363" spans="21:28">
      <c r="U66363" s="5"/>
      <c r="AA66363" s="94"/>
      <c r="AB66363" s="5"/>
    </row>
    <row r="66380" spans="21:28">
      <c r="U66380" s="5"/>
      <c r="AA66380" s="94"/>
      <c r="AB66380" s="5"/>
    </row>
    <row r="66382" spans="21:28">
      <c r="U66382" s="5"/>
      <c r="AA66382" s="458"/>
      <c r="AB66382" s="5"/>
    </row>
    <row r="66383" spans="21:28">
      <c r="U66383" s="5"/>
      <c r="AA66383" s="458"/>
      <c r="AB66383" s="5"/>
    </row>
    <row r="66384" spans="21:28">
      <c r="U66384" s="5"/>
      <c r="AA66384" s="93"/>
      <c r="AB66384" s="5"/>
    </row>
    <row r="66385" spans="21:28">
      <c r="U66385" s="5"/>
      <c r="AA66385" s="94"/>
      <c r="AB66385" s="5"/>
    </row>
    <row r="66388" spans="21:28">
      <c r="U66388" s="5"/>
      <c r="AA66388" s="94"/>
      <c r="AB66388" s="5"/>
    </row>
    <row r="66438" spans="21:28">
      <c r="U66438" s="5"/>
      <c r="AA66438" s="94"/>
      <c r="AB66438" s="5"/>
    </row>
    <row r="66508" spans="21:28">
      <c r="U66508" s="5"/>
      <c r="AA66508" s="94"/>
      <c r="AB66508" s="5"/>
    </row>
    <row r="66509" spans="21:28">
      <c r="U66509" s="5"/>
      <c r="AA66509" s="94"/>
      <c r="AB66509" s="5"/>
    </row>
    <row r="66526" spans="21:28">
      <c r="U66526" s="5"/>
      <c r="AA66526" s="94"/>
      <c r="AB66526" s="5"/>
    </row>
    <row r="66528" spans="21:28">
      <c r="U66528" s="5"/>
      <c r="AA66528" s="458"/>
      <c r="AB66528" s="5"/>
    </row>
    <row r="66529" spans="21:28">
      <c r="U66529" s="5"/>
      <c r="AA66529" s="458"/>
      <c r="AB66529" s="5"/>
    </row>
    <row r="66530" spans="21:28">
      <c r="U66530" s="5"/>
      <c r="AA66530" s="93"/>
      <c r="AB66530" s="5"/>
    </row>
    <row r="66531" spans="21:28">
      <c r="U66531" s="5"/>
      <c r="AA66531" s="94"/>
      <c r="AB66531" s="5"/>
    </row>
    <row r="66534" spans="21:28">
      <c r="U66534" s="5"/>
      <c r="AA66534" s="94"/>
      <c r="AB66534" s="5"/>
    </row>
    <row r="66584" spans="21:28">
      <c r="U66584" s="5"/>
      <c r="AA66584" s="94"/>
      <c r="AB66584" s="5"/>
    </row>
    <row r="66654" spans="21:28">
      <c r="U66654" s="5"/>
      <c r="AA66654" s="94"/>
      <c r="AB66654" s="5"/>
    </row>
    <row r="66655" spans="21:28">
      <c r="U66655" s="5"/>
      <c r="AA66655" s="94"/>
      <c r="AB66655" s="5"/>
    </row>
    <row r="66672" spans="21:28">
      <c r="U66672" s="5"/>
      <c r="AA66672" s="94"/>
      <c r="AB66672" s="5"/>
    </row>
    <row r="66674" spans="21:28">
      <c r="U66674" s="5"/>
      <c r="AA66674" s="458"/>
      <c r="AB66674" s="5"/>
    </row>
    <row r="66675" spans="21:28">
      <c r="U66675" s="5"/>
      <c r="AA66675" s="458"/>
      <c r="AB66675" s="5"/>
    </row>
    <row r="66676" spans="21:28">
      <c r="U66676" s="5"/>
      <c r="AA66676" s="93"/>
      <c r="AB66676" s="5"/>
    </row>
    <row r="66677" spans="21:28">
      <c r="U66677" s="5"/>
      <c r="AA66677" s="94"/>
      <c r="AB66677" s="5"/>
    </row>
    <row r="66680" spans="21:28">
      <c r="U66680" s="5"/>
      <c r="AA66680" s="94"/>
      <c r="AB66680" s="5"/>
    </row>
    <row r="66730" spans="21:28">
      <c r="U66730" s="5"/>
      <c r="AA66730" s="94"/>
      <c r="AB66730" s="5"/>
    </row>
    <row r="66800" spans="21:28">
      <c r="U66800" s="5"/>
      <c r="AA66800" s="94"/>
      <c r="AB66800" s="5"/>
    </row>
    <row r="66801" spans="21:28">
      <c r="U66801" s="5"/>
      <c r="AA66801" s="94"/>
      <c r="AB66801" s="5"/>
    </row>
    <row r="66818" spans="21:28">
      <c r="U66818" s="5"/>
      <c r="AA66818" s="94"/>
      <c r="AB66818" s="5"/>
    </row>
    <row r="66820" spans="21:28">
      <c r="U66820" s="5"/>
      <c r="AA66820" s="458"/>
      <c r="AB66820" s="5"/>
    </row>
    <row r="66821" spans="21:28">
      <c r="U66821" s="5"/>
      <c r="AA66821" s="458"/>
      <c r="AB66821" s="5"/>
    </row>
    <row r="66822" spans="21:28">
      <c r="U66822" s="5"/>
      <c r="AA66822" s="93"/>
      <c r="AB66822" s="5"/>
    </row>
    <row r="66823" spans="21:28">
      <c r="U66823" s="5"/>
      <c r="AA66823" s="94"/>
      <c r="AB66823" s="5"/>
    </row>
    <row r="66826" spans="21:28">
      <c r="U66826" s="5"/>
      <c r="AA66826" s="94"/>
      <c r="AB66826" s="5"/>
    </row>
    <row r="66876" spans="21:28">
      <c r="U66876" s="5"/>
      <c r="AA66876" s="94"/>
      <c r="AB66876" s="5"/>
    </row>
    <row r="66946" spans="21:28">
      <c r="U66946" s="5"/>
      <c r="AA66946" s="94"/>
      <c r="AB66946" s="5"/>
    </row>
    <row r="66947" spans="21:28">
      <c r="U66947" s="5"/>
      <c r="AA66947" s="94"/>
      <c r="AB66947" s="5"/>
    </row>
    <row r="66964" spans="21:28">
      <c r="U66964" s="5"/>
      <c r="AA66964" s="94"/>
      <c r="AB66964" s="5"/>
    </row>
    <row r="66966" spans="21:28">
      <c r="U66966" s="5"/>
      <c r="AA66966" s="458"/>
      <c r="AB66966" s="5"/>
    </row>
    <row r="66967" spans="21:28">
      <c r="U66967" s="5"/>
      <c r="AA66967" s="458"/>
      <c r="AB66967" s="5"/>
    </row>
    <row r="66968" spans="21:28">
      <c r="U66968" s="5"/>
      <c r="AA66968" s="93"/>
      <c r="AB66968" s="5"/>
    </row>
    <row r="66969" spans="21:28">
      <c r="U66969" s="5"/>
      <c r="AA66969" s="94"/>
      <c r="AB66969" s="5"/>
    </row>
    <row r="66972" spans="21:28">
      <c r="U66972" s="5"/>
      <c r="AA66972" s="94"/>
      <c r="AB66972" s="5"/>
    </row>
    <row r="67022" spans="21:28">
      <c r="U67022" s="5"/>
      <c r="AA67022" s="94"/>
      <c r="AB67022" s="5"/>
    </row>
    <row r="67092" spans="21:28">
      <c r="U67092" s="5"/>
      <c r="AA67092" s="94"/>
      <c r="AB67092" s="5"/>
    </row>
    <row r="67093" spans="21:28">
      <c r="U67093" s="5"/>
      <c r="AA67093" s="94"/>
      <c r="AB67093" s="5"/>
    </row>
    <row r="67110" spans="21:28">
      <c r="U67110" s="5"/>
      <c r="AA67110" s="94"/>
      <c r="AB67110" s="5"/>
    </row>
    <row r="67112" spans="21:28">
      <c r="U67112" s="5"/>
      <c r="AA67112" s="458"/>
      <c r="AB67112" s="5"/>
    </row>
    <row r="67113" spans="21:28">
      <c r="U67113" s="5"/>
      <c r="AA67113" s="458"/>
      <c r="AB67113" s="5"/>
    </row>
    <row r="67114" spans="21:28">
      <c r="U67114" s="5"/>
      <c r="AA67114" s="93"/>
      <c r="AB67114" s="5"/>
    </row>
    <row r="67115" spans="21:28">
      <c r="U67115" s="5"/>
      <c r="AA67115" s="94"/>
      <c r="AB67115" s="5"/>
    </row>
    <row r="67118" spans="21:28">
      <c r="U67118" s="5"/>
      <c r="AA67118" s="94"/>
      <c r="AB67118" s="5"/>
    </row>
    <row r="67168" spans="21:28">
      <c r="U67168" s="5"/>
      <c r="AA67168" s="94"/>
      <c r="AB67168" s="5"/>
    </row>
    <row r="67238" spans="21:28">
      <c r="U67238" s="5"/>
      <c r="AA67238" s="94"/>
      <c r="AB67238" s="5"/>
    </row>
    <row r="67239" spans="21:28">
      <c r="U67239" s="5"/>
      <c r="AA67239" s="94"/>
      <c r="AB67239" s="5"/>
    </row>
    <row r="67256" spans="21:28">
      <c r="U67256" s="5"/>
      <c r="AA67256" s="94"/>
      <c r="AB67256" s="5"/>
    </row>
    <row r="67258" spans="21:28">
      <c r="U67258" s="5"/>
      <c r="AA67258" s="458"/>
      <c r="AB67258" s="5"/>
    </row>
    <row r="67259" spans="21:28">
      <c r="U67259" s="5"/>
      <c r="AA67259" s="458"/>
      <c r="AB67259" s="5"/>
    </row>
    <row r="67260" spans="21:28">
      <c r="U67260" s="5"/>
      <c r="AA67260" s="93"/>
      <c r="AB67260" s="5"/>
    </row>
    <row r="67261" spans="21:28">
      <c r="U67261" s="5"/>
      <c r="AA67261" s="94"/>
      <c r="AB67261" s="5"/>
    </row>
    <row r="67264" spans="21:28">
      <c r="U67264" s="5"/>
      <c r="AA67264" s="94"/>
      <c r="AB67264" s="5"/>
    </row>
    <row r="67314" spans="21:28">
      <c r="U67314" s="5"/>
      <c r="AA67314" s="94"/>
      <c r="AB67314" s="5"/>
    </row>
    <row r="67384" spans="21:28">
      <c r="U67384" s="5"/>
      <c r="AA67384" s="94"/>
      <c r="AB67384" s="5"/>
    </row>
    <row r="67385" spans="21:28">
      <c r="U67385" s="5"/>
      <c r="AA67385" s="94"/>
      <c r="AB67385" s="5"/>
    </row>
    <row r="67402" spans="21:28">
      <c r="U67402" s="5"/>
      <c r="AA67402" s="94"/>
      <c r="AB67402" s="5"/>
    </row>
    <row r="67404" spans="21:28">
      <c r="U67404" s="5"/>
      <c r="AA67404" s="458"/>
      <c r="AB67404" s="5"/>
    </row>
    <row r="67405" spans="21:28">
      <c r="U67405" s="5"/>
      <c r="AA67405" s="458"/>
      <c r="AB67405" s="5"/>
    </row>
    <row r="67406" spans="21:28">
      <c r="U67406" s="5"/>
      <c r="AA67406" s="93"/>
      <c r="AB67406" s="5"/>
    </row>
    <row r="67407" spans="21:28">
      <c r="U67407" s="5"/>
      <c r="AA67407" s="94"/>
      <c r="AB67407" s="5"/>
    </row>
    <row r="67410" spans="21:28">
      <c r="U67410" s="5"/>
      <c r="AA67410" s="94"/>
      <c r="AB67410" s="5"/>
    </row>
    <row r="67460" spans="21:28">
      <c r="U67460" s="5"/>
      <c r="AA67460" s="94"/>
      <c r="AB67460" s="5"/>
    </row>
    <row r="67530" spans="21:28">
      <c r="U67530" s="5"/>
      <c r="AA67530" s="94"/>
      <c r="AB67530" s="5"/>
    </row>
    <row r="67531" spans="21:28">
      <c r="U67531" s="5"/>
      <c r="AA67531" s="94"/>
      <c r="AB67531" s="5"/>
    </row>
    <row r="67548" spans="21:28">
      <c r="U67548" s="5"/>
      <c r="AA67548" s="94"/>
      <c r="AB67548" s="5"/>
    </row>
    <row r="67550" spans="21:28">
      <c r="U67550" s="5"/>
      <c r="AA67550" s="458"/>
      <c r="AB67550" s="5"/>
    </row>
    <row r="67551" spans="21:28">
      <c r="U67551" s="5"/>
      <c r="AA67551" s="458"/>
      <c r="AB67551" s="5"/>
    </row>
    <row r="67552" spans="21:28">
      <c r="U67552" s="5"/>
      <c r="AA67552" s="93"/>
      <c r="AB67552" s="5"/>
    </row>
    <row r="67553" spans="21:28">
      <c r="U67553" s="5"/>
      <c r="AA67553" s="94"/>
      <c r="AB67553" s="5"/>
    </row>
    <row r="67556" spans="21:28">
      <c r="U67556" s="5"/>
      <c r="AA67556" s="94"/>
      <c r="AB67556" s="5"/>
    </row>
    <row r="67606" spans="21:28">
      <c r="U67606" s="5"/>
      <c r="AA67606" s="94"/>
      <c r="AB67606" s="5"/>
    </row>
    <row r="67676" spans="21:28">
      <c r="U67676" s="5"/>
      <c r="AA67676" s="94"/>
      <c r="AB67676" s="5"/>
    </row>
    <row r="67677" spans="21:28">
      <c r="U67677" s="5"/>
      <c r="AA67677" s="94"/>
      <c r="AB67677" s="5"/>
    </row>
    <row r="67694" spans="21:28">
      <c r="U67694" s="5"/>
      <c r="AA67694" s="94"/>
      <c r="AB67694" s="5"/>
    </row>
    <row r="67696" spans="21:28">
      <c r="U67696" s="5"/>
      <c r="AA67696" s="458"/>
      <c r="AB67696" s="5"/>
    </row>
    <row r="67697" spans="21:28">
      <c r="U67697" s="5"/>
      <c r="AA67697" s="458"/>
      <c r="AB67697" s="5"/>
    </row>
    <row r="67698" spans="21:28">
      <c r="U67698" s="5"/>
      <c r="AA67698" s="93"/>
      <c r="AB67698" s="5"/>
    </row>
    <row r="67699" spans="21:28">
      <c r="U67699" s="5"/>
      <c r="AA67699" s="94"/>
      <c r="AB67699" s="5"/>
    </row>
    <row r="67702" spans="21:28">
      <c r="U67702" s="5"/>
      <c r="AA67702" s="94"/>
      <c r="AB67702" s="5"/>
    </row>
    <row r="67752" spans="21:28">
      <c r="U67752" s="5"/>
      <c r="AA67752" s="94"/>
      <c r="AB67752" s="5"/>
    </row>
    <row r="67822" spans="21:28">
      <c r="U67822" s="5"/>
      <c r="AA67822" s="94"/>
      <c r="AB67822" s="5"/>
    </row>
    <row r="67823" spans="21:28">
      <c r="U67823" s="5"/>
      <c r="AA67823" s="94"/>
      <c r="AB67823" s="5"/>
    </row>
    <row r="67840" spans="21:28">
      <c r="U67840" s="5"/>
      <c r="AA67840" s="94"/>
      <c r="AB67840" s="5"/>
    </row>
    <row r="67842" spans="21:28">
      <c r="U67842" s="5"/>
      <c r="AA67842" s="458"/>
      <c r="AB67842" s="5"/>
    </row>
    <row r="67843" spans="21:28">
      <c r="U67843" s="5"/>
      <c r="AA67843" s="458"/>
      <c r="AB67843" s="5"/>
    </row>
    <row r="67844" spans="21:28">
      <c r="U67844" s="5"/>
      <c r="AA67844" s="93"/>
      <c r="AB67844" s="5"/>
    </row>
    <row r="67845" spans="21:28">
      <c r="U67845" s="5"/>
      <c r="AA67845" s="94"/>
      <c r="AB67845" s="5"/>
    </row>
    <row r="67848" spans="21:28">
      <c r="U67848" s="5"/>
      <c r="AA67848" s="94"/>
      <c r="AB67848" s="5"/>
    </row>
    <row r="67898" spans="21:28">
      <c r="U67898" s="5"/>
      <c r="AA67898" s="94"/>
      <c r="AB67898" s="5"/>
    </row>
    <row r="67968" spans="21:28">
      <c r="U67968" s="5"/>
      <c r="AA67968" s="94"/>
      <c r="AB67968" s="5"/>
    </row>
    <row r="67969" spans="21:28">
      <c r="U67969" s="5"/>
      <c r="AA67969" s="94"/>
      <c r="AB67969" s="5"/>
    </row>
    <row r="67986" spans="21:28">
      <c r="U67986" s="5"/>
      <c r="AA67986" s="94"/>
      <c r="AB67986" s="5"/>
    </row>
    <row r="67988" spans="21:28">
      <c r="U67988" s="5"/>
      <c r="AA67988" s="458"/>
      <c r="AB67988" s="5"/>
    </row>
    <row r="67989" spans="21:28">
      <c r="U67989" s="5"/>
      <c r="AA67989" s="458"/>
      <c r="AB67989" s="5"/>
    </row>
    <row r="67990" spans="21:28">
      <c r="U67990" s="5"/>
      <c r="AA67990" s="93"/>
      <c r="AB67990" s="5"/>
    </row>
    <row r="67991" spans="21:28">
      <c r="U67991" s="5"/>
      <c r="AA67991" s="94"/>
      <c r="AB67991" s="5"/>
    </row>
    <row r="67994" spans="21:28">
      <c r="U67994" s="5"/>
      <c r="AA67994" s="94"/>
      <c r="AB67994" s="5"/>
    </row>
    <row r="68044" spans="21:28">
      <c r="U68044" s="5"/>
      <c r="AA68044" s="94"/>
      <c r="AB68044" s="5"/>
    </row>
    <row r="68114" spans="21:28">
      <c r="U68114" s="5"/>
      <c r="AA68114" s="94"/>
      <c r="AB68114" s="5"/>
    </row>
    <row r="68115" spans="21:28">
      <c r="U68115" s="5"/>
      <c r="AA68115" s="94"/>
      <c r="AB68115" s="5"/>
    </row>
    <row r="68132" spans="21:28">
      <c r="U68132" s="5"/>
      <c r="AA68132" s="94"/>
      <c r="AB68132" s="5"/>
    </row>
    <row r="68134" spans="21:28">
      <c r="U68134" s="5"/>
      <c r="AA68134" s="458"/>
      <c r="AB68134" s="5"/>
    </row>
    <row r="68135" spans="21:28">
      <c r="U68135" s="5"/>
      <c r="AA68135" s="458"/>
      <c r="AB68135" s="5"/>
    </row>
    <row r="68136" spans="21:28">
      <c r="U68136" s="5"/>
      <c r="AA68136" s="93"/>
      <c r="AB68136" s="5"/>
    </row>
    <row r="68137" spans="21:28">
      <c r="U68137" s="5"/>
      <c r="AA68137" s="94"/>
      <c r="AB68137" s="5"/>
    </row>
    <row r="68140" spans="21:28">
      <c r="U68140" s="5"/>
      <c r="AA68140" s="94"/>
      <c r="AB68140" s="5"/>
    </row>
    <row r="68190" spans="21:28">
      <c r="U68190" s="5"/>
      <c r="AA68190" s="94"/>
      <c r="AB68190" s="5"/>
    </row>
    <row r="68260" spans="21:28">
      <c r="U68260" s="5"/>
      <c r="AA68260" s="94"/>
      <c r="AB68260" s="5"/>
    </row>
    <row r="68261" spans="21:28">
      <c r="U68261" s="5"/>
      <c r="AA68261" s="94"/>
      <c r="AB68261" s="5"/>
    </row>
    <row r="68278" spans="21:28">
      <c r="U68278" s="5"/>
      <c r="AA68278" s="94"/>
      <c r="AB68278" s="5"/>
    </row>
    <row r="68280" spans="21:28">
      <c r="U68280" s="5"/>
      <c r="AA68280" s="458"/>
      <c r="AB68280" s="5"/>
    </row>
    <row r="68281" spans="21:28">
      <c r="U68281" s="5"/>
      <c r="AA68281" s="458"/>
      <c r="AB68281" s="5"/>
    </row>
    <row r="68282" spans="21:28">
      <c r="U68282" s="5"/>
      <c r="AA68282" s="93"/>
      <c r="AB68282" s="5"/>
    </row>
    <row r="68283" spans="21:28">
      <c r="U68283" s="5"/>
      <c r="AA68283" s="94"/>
      <c r="AB68283" s="5"/>
    </row>
    <row r="68286" spans="21:28">
      <c r="U68286" s="5"/>
      <c r="AA68286" s="94"/>
      <c r="AB68286" s="5"/>
    </row>
    <row r="68336" spans="21:28">
      <c r="U68336" s="5"/>
      <c r="AA68336" s="94"/>
      <c r="AB68336" s="5"/>
    </row>
    <row r="68406" spans="21:28">
      <c r="U68406" s="5"/>
      <c r="AA68406" s="94"/>
      <c r="AB68406" s="5"/>
    </row>
    <row r="68407" spans="21:28">
      <c r="U68407" s="5"/>
      <c r="AA68407" s="94"/>
      <c r="AB68407" s="5"/>
    </row>
    <row r="68424" spans="21:28">
      <c r="U68424" s="5"/>
      <c r="AA68424" s="94"/>
      <c r="AB68424" s="5"/>
    </row>
    <row r="68426" spans="21:28">
      <c r="U68426" s="5"/>
      <c r="AA68426" s="458"/>
      <c r="AB68426" s="5"/>
    </row>
    <row r="68427" spans="21:28">
      <c r="U68427" s="5"/>
      <c r="AA68427" s="458"/>
      <c r="AB68427" s="5"/>
    </row>
    <row r="68428" spans="21:28">
      <c r="U68428" s="5"/>
      <c r="AA68428" s="93"/>
      <c r="AB68428" s="5"/>
    </row>
    <row r="68429" spans="21:28">
      <c r="U68429" s="5"/>
      <c r="AA68429" s="94"/>
      <c r="AB68429" s="5"/>
    </row>
    <row r="68432" spans="21:28">
      <c r="U68432" s="5"/>
      <c r="AA68432" s="94"/>
      <c r="AB68432" s="5"/>
    </row>
    <row r="68482" spans="21:28">
      <c r="U68482" s="5"/>
      <c r="AA68482" s="94"/>
      <c r="AB68482" s="5"/>
    </row>
    <row r="68552" spans="21:28">
      <c r="U68552" s="5"/>
      <c r="AA68552" s="94"/>
      <c r="AB68552" s="5"/>
    </row>
    <row r="68553" spans="21:28">
      <c r="U68553" s="5"/>
      <c r="AA68553" s="94"/>
      <c r="AB68553" s="5"/>
    </row>
    <row r="68570" spans="21:28">
      <c r="U68570" s="5"/>
      <c r="AA68570" s="94"/>
      <c r="AB68570" s="5"/>
    </row>
    <row r="68572" spans="21:28">
      <c r="U68572" s="5"/>
      <c r="AA68572" s="458"/>
      <c r="AB68572" s="5"/>
    </row>
    <row r="68573" spans="21:28">
      <c r="U68573" s="5"/>
      <c r="AA68573" s="458"/>
      <c r="AB68573" s="5"/>
    </row>
    <row r="68574" spans="21:28">
      <c r="U68574" s="5"/>
      <c r="AA68574" s="93"/>
      <c r="AB68574" s="5"/>
    </row>
    <row r="68575" spans="21:28">
      <c r="U68575" s="5"/>
      <c r="AA68575" s="94"/>
      <c r="AB68575" s="5"/>
    </row>
    <row r="68578" spans="21:28">
      <c r="U68578" s="5"/>
      <c r="AA68578" s="94"/>
      <c r="AB68578" s="5"/>
    </row>
    <row r="68628" spans="21:28">
      <c r="U68628" s="5"/>
      <c r="AA68628" s="94"/>
      <c r="AB68628" s="5"/>
    </row>
    <row r="68698" spans="21:28">
      <c r="U68698" s="5"/>
      <c r="AA68698" s="94"/>
      <c r="AB68698" s="5"/>
    </row>
    <row r="68699" spans="21:28">
      <c r="U68699" s="5"/>
      <c r="AA68699" s="94"/>
      <c r="AB68699" s="5"/>
    </row>
    <row r="68716" spans="21:28">
      <c r="U68716" s="5"/>
      <c r="AA68716" s="94"/>
      <c r="AB68716" s="5"/>
    </row>
    <row r="68718" spans="21:28">
      <c r="U68718" s="5"/>
      <c r="AA68718" s="458"/>
      <c r="AB68718" s="5"/>
    </row>
    <row r="68719" spans="21:28">
      <c r="U68719" s="5"/>
      <c r="AA68719" s="458"/>
      <c r="AB68719" s="5"/>
    </row>
    <row r="68720" spans="21:28">
      <c r="U68720" s="5"/>
      <c r="AA68720" s="93"/>
      <c r="AB68720" s="5"/>
    </row>
    <row r="68721" spans="21:28">
      <c r="U68721" s="5"/>
      <c r="AA68721" s="94"/>
      <c r="AB68721" s="5"/>
    </row>
    <row r="68724" spans="21:28">
      <c r="U68724" s="5"/>
      <c r="AA68724" s="94"/>
      <c r="AB68724" s="5"/>
    </row>
    <row r="68774" spans="21:28">
      <c r="U68774" s="5"/>
      <c r="AA68774" s="94"/>
      <c r="AB68774" s="5"/>
    </row>
    <row r="68844" spans="21:28">
      <c r="U68844" s="5"/>
      <c r="AA68844" s="94"/>
      <c r="AB68844" s="5"/>
    </row>
    <row r="68845" spans="21:28">
      <c r="U68845" s="5"/>
      <c r="AA68845" s="94"/>
      <c r="AB68845" s="5"/>
    </row>
    <row r="68862" spans="21:28">
      <c r="U68862" s="5"/>
      <c r="AA68862" s="94"/>
      <c r="AB68862" s="5"/>
    </row>
    <row r="68864" spans="21:28">
      <c r="U68864" s="5"/>
      <c r="AA68864" s="458"/>
      <c r="AB68864" s="5"/>
    </row>
    <row r="68865" spans="21:28">
      <c r="U68865" s="5"/>
      <c r="AA68865" s="458"/>
      <c r="AB68865" s="5"/>
    </row>
    <row r="68866" spans="21:28">
      <c r="U68866" s="5"/>
      <c r="AA68866" s="93"/>
      <c r="AB68866" s="5"/>
    </row>
    <row r="68867" spans="21:28">
      <c r="U68867" s="5"/>
      <c r="AA68867" s="94"/>
      <c r="AB68867" s="5"/>
    </row>
    <row r="68870" spans="21:28">
      <c r="U68870" s="5"/>
      <c r="AA68870" s="94"/>
      <c r="AB68870" s="5"/>
    </row>
    <row r="68920" spans="21:28">
      <c r="U68920" s="5"/>
      <c r="AA68920" s="94"/>
      <c r="AB68920" s="5"/>
    </row>
    <row r="68990" spans="21:28">
      <c r="U68990" s="5"/>
      <c r="AA68990" s="94"/>
      <c r="AB68990" s="5"/>
    </row>
    <row r="68991" spans="21:28">
      <c r="U68991" s="5"/>
      <c r="AA68991" s="94"/>
      <c r="AB68991" s="5"/>
    </row>
    <row r="69008" spans="21:28">
      <c r="U69008" s="5"/>
      <c r="AA69008" s="94"/>
      <c r="AB69008" s="5"/>
    </row>
    <row r="69010" spans="21:28">
      <c r="U69010" s="5"/>
      <c r="AA69010" s="458"/>
      <c r="AB69010" s="5"/>
    </row>
    <row r="69011" spans="21:28">
      <c r="U69011" s="5"/>
      <c r="AA69011" s="458"/>
      <c r="AB69011" s="5"/>
    </row>
    <row r="69012" spans="21:28">
      <c r="U69012" s="5"/>
      <c r="AA69012" s="93"/>
      <c r="AB69012" s="5"/>
    </row>
    <row r="69013" spans="21:28">
      <c r="U69013" s="5"/>
      <c r="AA69013" s="94"/>
      <c r="AB69013" s="5"/>
    </row>
    <row r="69016" spans="21:28">
      <c r="U69016" s="5"/>
      <c r="AA69016" s="94"/>
      <c r="AB69016" s="5"/>
    </row>
    <row r="69066" spans="21:28">
      <c r="U69066" s="5"/>
      <c r="AA69066" s="94"/>
      <c r="AB69066" s="5"/>
    </row>
    <row r="69136" spans="21:28">
      <c r="U69136" s="5"/>
      <c r="AA69136" s="94"/>
      <c r="AB69136" s="5"/>
    </row>
    <row r="69137" spans="21:28">
      <c r="U69137" s="5"/>
      <c r="AA69137" s="94"/>
      <c r="AB69137" s="5"/>
    </row>
    <row r="69154" spans="21:28">
      <c r="U69154" s="5"/>
      <c r="AA69154" s="94"/>
      <c r="AB69154" s="5"/>
    </row>
    <row r="69156" spans="21:28">
      <c r="U69156" s="5"/>
      <c r="AA69156" s="458"/>
      <c r="AB69156" s="5"/>
    </row>
    <row r="69157" spans="21:28">
      <c r="U69157" s="5"/>
      <c r="AA69157" s="458"/>
      <c r="AB69157" s="5"/>
    </row>
    <row r="69158" spans="21:28">
      <c r="U69158" s="5"/>
      <c r="AA69158" s="93"/>
      <c r="AB69158" s="5"/>
    </row>
    <row r="69159" spans="21:28">
      <c r="U69159" s="5"/>
      <c r="AA69159" s="94"/>
      <c r="AB69159" s="5"/>
    </row>
    <row r="69162" spans="21:28">
      <c r="U69162" s="5"/>
      <c r="AA69162" s="94"/>
      <c r="AB69162" s="5"/>
    </row>
    <row r="69212" spans="21:28">
      <c r="U69212" s="5"/>
      <c r="AA69212" s="94"/>
      <c r="AB69212" s="5"/>
    </row>
    <row r="69282" spans="21:28">
      <c r="U69282" s="5"/>
      <c r="AA69282" s="94"/>
      <c r="AB69282" s="5"/>
    </row>
    <row r="69283" spans="21:28">
      <c r="U69283" s="5"/>
      <c r="AA69283" s="94"/>
      <c r="AB69283" s="5"/>
    </row>
    <row r="69300" spans="21:28">
      <c r="U69300" s="5"/>
      <c r="AA69300" s="94"/>
      <c r="AB69300" s="5"/>
    </row>
    <row r="69302" spans="21:28">
      <c r="U69302" s="5"/>
      <c r="AA69302" s="458"/>
      <c r="AB69302" s="5"/>
    </row>
    <row r="69303" spans="21:28">
      <c r="U69303" s="5"/>
      <c r="AA69303" s="458"/>
      <c r="AB69303" s="5"/>
    </row>
    <row r="69304" spans="21:28">
      <c r="U69304" s="5"/>
      <c r="AA69304" s="93"/>
      <c r="AB69304" s="5"/>
    </row>
    <row r="69305" spans="21:28">
      <c r="U69305" s="5"/>
      <c r="AA69305" s="94"/>
      <c r="AB69305" s="5"/>
    </row>
    <row r="69308" spans="21:28">
      <c r="U69308" s="5"/>
      <c r="AA69308" s="94"/>
      <c r="AB69308" s="5"/>
    </row>
    <row r="69358" spans="21:28">
      <c r="U69358" s="5"/>
      <c r="AA69358" s="94"/>
      <c r="AB69358" s="5"/>
    </row>
    <row r="69428" spans="21:28">
      <c r="U69428" s="5"/>
      <c r="AA69428" s="94"/>
      <c r="AB69428" s="5"/>
    </row>
    <row r="69429" spans="21:28">
      <c r="U69429" s="5"/>
      <c r="AA69429" s="94"/>
      <c r="AB69429" s="5"/>
    </row>
    <row r="69446" spans="21:28">
      <c r="U69446" s="5"/>
      <c r="AA69446" s="94"/>
      <c r="AB69446" s="5"/>
    </row>
    <row r="69448" spans="21:28">
      <c r="U69448" s="5"/>
      <c r="AA69448" s="458"/>
      <c r="AB69448" s="5"/>
    </row>
    <row r="69449" spans="21:28">
      <c r="U69449" s="5"/>
      <c r="AA69449" s="458"/>
      <c r="AB69449" s="5"/>
    </row>
    <row r="69450" spans="21:28">
      <c r="U69450" s="5"/>
      <c r="AA69450" s="93"/>
      <c r="AB69450" s="5"/>
    </row>
    <row r="69451" spans="21:28">
      <c r="U69451" s="5"/>
      <c r="AA69451" s="94"/>
      <c r="AB69451" s="5"/>
    </row>
    <row r="69454" spans="21:28">
      <c r="U69454" s="5"/>
      <c r="AA69454" s="94"/>
      <c r="AB69454" s="5"/>
    </row>
    <row r="69504" spans="21:28">
      <c r="U69504" s="5"/>
      <c r="AA69504" s="94"/>
      <c r="AB69504" s="5"/>
    </row>
    <row r="69574" spans="21:28">
      <c r="U69574" s="5"/>
      <c r="AA69574" s="94"/>
      <c r="AB69574" s="5"/>
    </row>
    <row r="69575" spans="21:28">
      <c r="U69575" s="5"/>
      <c r="AA69575" s="94"/>
      <c r="AB69575" s="5"/>
    </row>
    <row r="69592" spans="21:28">
      <c r="U69592" s="5"/>
      <c r="AA69592" s="94"/>
      <c r="AB69592" s="5"/>
    </row>
    <row r="69594" spans="21:28">
      <c r="U69594" s="5"/>
      <c r="AA69594" s="458"/>
      <c r="AB69594" s="5"/>
    </row>
    <row r="69595" spans="21:28">
      <c r="U69595" s="5"/>
      <c r="AA69595" s="458"/>
      <c r="AB69595" s="5"/>
    </row>
    <row r="69596" spans="21:28">
      <c r="U69596" s="5"/>
      <c r="AA69596" s="93"/>
      <c r="AB69596" s="5"/>
    </row>
    <row r="69597" spans="21:28">
      <c r="U69597" s="5"/>
      <c r="AA69597" s="94"/>
      <c r="AB69597" s="5"/>
    </row>
    <row r="69600" spans="21:28">
      <c r="U69600" s="5"/>
      <c r="AA69600" s="94"/>
      <c r="AB69600" s="5"/>
    </row>
    <row r="69650" spans="21:28">
      <c r="U69650" s="5"/>
      <c r="AA69650" s="94"/>
      <c r="AB69650" s="5"/>
    </row>
    <row r="69720" spans="21:28">
      <c r="U69720" s="5"/>
      <c r="AA69720" s="94"/>
      <c r="AB69720" s="5"/>
    </row>
    <row r="69721" spans="21:28">
      <c r="U69721" s="5"/>
      <c r="AA69721" s="94"/>
      <c r="AB69721" s="5"/>
    </row>
    <row r="69738" spans="21:28">
      <c r="U69738" s="5"/>
      <c r="AA69738" s="94"/>
      <c r="AB69738" s="5"/>
    </row>
    <row r="69740" spans="21:28">
      <c r="U69740" s="5"/>
      <c r="AA69740" s="458"/>
      <c r="AB69740" s="5"/>
    </row>
    <row r="69741" spans="21:28">
      <c r="U69741" s="5"/>
      <c r="AA69741" s="458"/>
      <c r="AB69741" s="5"/>
    </row>
    <row r="69742" spans="21:28">
      <c r="U69742" s="5"/>
      <c r="AA69742" s="93"/>
      <c r="AB69742" s="5"/>
    </row>
    <row r="69743" spans="21:28">
      <c r="U69743" s="5"/>
      <c r="AA69743" s="94"/>
      <c r="AB69743" s="5"/>
    </row>
    <row r="69746" spans="21:28">
      <c r="U69746" s="5"/>
      <c r="AA69746" s="94"/>
      <c r="AB69746" s="5"/>
    </row>
    <row r="69796" spans="21:28">
      <c r="U69796" s="5"/>
      <c r="AA69796" s="94"/>
      <c r="AB69796" s="5"/>
    </row>
    <row r="69866" spans="21:28">
      <c r="U69866" s="5"/>
      <c r="AA69866" s="94"/>
      <c r="AB69866" s="5"/>
    </row>
    <row r="69867" spans="21:28">
      <c r="U69867" s="5"/>
      <c r="AA69867" s="94"/>
      <c r="AB69867" s="5"/>
    </row>
    <row r="69884" spans="21:28">
      <c r="U69884" s="5"/>
      <c r="AA69884" s="94"/>
      <c r="AB69884" s="5"/>
    </row>
    <row r="69886" spans="21:28">
      <c r="U69886" s="5"/>
      <c r="AA69886" s="458"/>
      <c r="AB69886" s="5"/>
    </row>
    <row r="69887" spans="21:28">
      <c r="U69887" s="5"/>
      <c r="AA69887" s="458"/>
      <c r="AB69887" s="5"/>
    </row>
    <row r="69888" spans="21:28">
      <c r="U69888" s="5"/>
      <c r="AA69888" s="93"/>
      <c r="AB69888" s="5"/>
    </row>
    <row r="69889" spans="21:28">
      <c r="U69889" s="5"/>
      <c r="AA69889" s="94"/>
      <c r="AB69889" s="5"/>
    </row>
    <row r="69892" spans="21:28">
      <c r="U69892" s="5"/>
      <c r="AA69892" s="94"/>
      <c r="AB69892" s="5"/>
    </row>
    <row r="69942" spans="21:28">
      <c r="U69942" s="5"/>
      <c r="AA69942" s="94"/>
      <c r="AB69942" s="5"/>
    </row>
    <row r="70012" spans="21:28">
      <c r="U70012" s="5"/>
      <c r="AA70012" s="94"/>
      <c r="AB70012" s="5"/>
    </row>
    <row r="70013" spans="21:28">
      <c r="U70013" s="5"/>
      <c r="AA70013" s="94"/>
      <c r="AB70013" s="5"/>
    </row>
    <row r="70030" spans="21:28">
      <c r="U70030" s="5"/>
      <c r="AA70030" s="94"/>
      <c r="AB70030" s="5"/>
    </row>
    <row r="70032" spans="21:28">
      <c r="U70032" s="5"/>
      <c r="AA70032" s="458"/>
      <c r="AB70032" s="5"/>
    </row>
    <row r="70033" spans="21:28">
      <c r="U70033" s="5"/>
      <c r="AA70033" s="458"/>
      <c r="AB70033" s="5"/>
    </row>
    <row r="70034" spans="21:28">
      <c r="U70034" s="5"/>
      <c r="AA70034" s="93"/>
      <c r="AB70034" s="5"/>
    </row>
    <row r="70035" spans="21:28">
      <c r="U70035" s="5"/>
      <c r="AA70035" s="94"/>
      <c r="AB70035" s="5"/>
    </row>
    <row r="70038" spans="21:28">
      <c r="U70038" s="5"/>
      <c r="AA70038" s="94"/>
      <c r="AB70038" s="5"/>
    </row>
    <row r="70088" spans="21:28">
      <c r="U70088" s="5"/>
      <c r="AA70088" s="94"/>
      <c r="AB70088" s="5"/>
    </row>
    <row r="70158" spans="21:28">
      <c r="U70158" s="5"/>
      <c r="AA70158" s="94"/>
      <c r="AB70158" s="5"/>
    </row>
    <row r="70159" spans="21:28">
      <c r="U70159" s="5"/>
      <c r="AA70159" s="94"/>
      <c r="AB70159" s="5"/>
    </row>
    <row r="70176" spans="21:28">
      <c r="U70176" s="5"/>
      <c r="AA70176" s="94"/>
      <c r="AB70176" s="5"/>
    </row>
    <row r="70178" spans="21:28">
      <c r="U70178" s="5"/>
      <c r="AA70178" s="458"/>
      <c r="AB70178" s="5"/>
    </row>
    <row r="70179" spans="21:28">
      <c r="U70179" s="5"/>
      <c r="AA70179" s="458"/>
      <c r="AB70179" s="5"/>
    </row>
    <row r="70180" spans="21:28">
      <c r="U70180" s="5"/>
      <c r="AA70180" s="93"/>
      <c r="AB70180" s="5"/>
    </row>
    <row r="70181" spans="21:28">
      <c r="U70181" s="5"/>
      <c r="AA70181" s="94"/>
      <c r="AB70181" s="5"/>
    </row>
    <row r="70184" spans="21:28">
      <c r="U70184" s="5"/>
      <c r="AA70184" s="94"/>
      <c r="AB70184" s="5"/>
    </row>
    <row r="70234" spans="21:28">
      <c r="U70234" s="5"/>
      <c r="AA70234" s="94"/>
      <c r="AB70234" s="5"/>
    </row>
    <row r="70304" spans="21:28">
      <c r="U70304" s="5"/>
      <c r="AA70304" s="94"/>
      <c r="AB70304" s="5"/>
    </row>
    <row r="70305" spans="21:28">
      <c r="U70305" s="5"/>
      <c r="AA70305" s="94"/>
      <c r="AB70305" s="5"/>
    </row>
    <row r="70322" spans="21:28">
      <c r="U70322" s="5"/>
      <c r="AA70322" s="94"/>
      <c r="AB70322" s="5"/>
    </row>
    <row r="70324" spans="21:28">
      <c r="U70324" s="5"/>
      <c r="AA70324" s="458"/>
      <c r="AB70324" s="5"/>
    </row>
    <row r="70325" spans="21:28">
      <c r="U70325" s="5"/>
      <c r="AA70325" s="458"/>
      <c r="AB70325" s="5"/>
    </row>
    <row r="70326" spans="21:28">
      <c r="U70326" s="5"/>
      <c r="AA70326" s="93"/>
      <c r="AB70326" s="5"/>
    </row>
    <row r="70327" spans="21:28">
      <c r="U70327" s="5"/>
      <c r="AA70327" s="94"/>
      <c r="AB70327" s="5"/>
    </row>
    <row r="70330" spans="21:28">
      <c r="U70330" s="5"/>
      <c r="AA70330" s="94"/>
      <c r="AB70330" s="5"/>
    </row>
    <row r="70380" spans="21:28">
      <c r="U70380" s="5"/>
      <c r="AA70380" s="94"/>
      <c r="AB70380" s="5"/>
    </row>
    <row r="70450" spans="21:28">
      <c r="U70450" s="5"/>
      <c r="AA70450" s="94"/>
      <c r="AB70450" s="5"/>
    </row>
    <row r="70451" spans="21:28">
      <c r="U70451" s="5"/>
      <c r="AA70451" s="94"/>
      <c r="AB70451" s="5"/>
    </row>
    <row r="70468" spans="21:28">
      <c r="U70468" s="5"/>
      <c r="AA70468" s="94"/>
      <c r="AB70468" s="5"/>
    </row>
    <row r="70470" spans="21:28">
      <c r="U70470" s="5"/>
      <c r="AA70470" s="458"/>
      <c r="AB70470" s="5"/>
    </row>
    <row r="70471" spans="21:28">
      <c r="U70471" s="5"/>
      <c r="AA70471" s="458"/>
      <c r="AB70471" s="5"/>
    </row>
    <row r="70472" spans="21:28">
      <c r="U70472" s="5"/>
      <c r="AA70472" s="93"/>
      <c r="AB70472" s="5"/>
    </row>
    <row r="70473" spans="21:28">
      <c r="U70473" s="5"/>
      <c r="AA70473" s="94"/>
      <c r="AB70473" s="5"/>
    </row>
    <row r="70476" spans="21:28">
      <c r="U70476" s="5"/>
      <c r="AA70476" s="94"/>
      <c r="AB70476" s="5"/>
    </row>
    <row r="70526" spans="21:28">
      <c r="U70526" s="5"/>
      <c r="AA70526" s="94"/>
      <c r="AB70526" s="5"/>
    </row>
    <row r="70596" spans="21:28">
      <c r="U70596" s="5"/>
      <c r="AA70596" s="94"/>
      <c r="AB70596" s="5"/>
    </row>
    <row r="70597" spans="21:28">
      <c r="U70597" s="5"/>
      <c r="AA70597" s="94"/>
      <c r="AB70597" s="5"/>
    </row>
    <row r="70614" spans="21:28">
      <c r="U70614" s="5"/>
      <c r="AA70614" s="94"/>
      <c r="AB70614" s="5"/>
    </row>
    <row r="70616" spans="21:28">
      <c r="U70616" s="5"/>
      <c r="AA70616" s="458"/>
      <c r="AB70616" s="5"/>
    </row>
    <row r="70617" spans="21:28">
      <c r="U70617" s="5"/>
      <c r="AA70617" s="458"/>
      <c r="AB70617" s="5"/>
    </row>
    <row r="70618" spans="21:28">
      <c r="U70618" s="5"/>
      <c r="AA70618" s="93"/>
      <c r="AB70618" s="5"/>
    </row>
    <row r="70619" spans="21:28">
      <c r="U70619" s="5"/>
      <c r="AA70619" s="94"/>
      <c r="AB70619" s="5"/>
    </row>
    <row r="70622" spans="21:28">
      <c r="U70622" s="5"/>
      <c r="AA70622" s="94"/>
      <c r="AB70622" s="5"/>
    </row>
    <row r="70672" spans="21:28">
      <c r="U70672" s="5"/>
      <c r="AA70672" s="94"/>
      <c r="AB70672" s="5"/>
    </row>
    <row r="70742" spans="21:28">
      <c r="U70742" s="5"/>
      <c r="AA70742" s="94"/>
      <c r="AB70742" s="5"/>
    </row>
    <row r="70743" spans="21:28">
      <c r="U70743" s="5"/>
      <c r="AA70743" s="94"/>
      <c r="AB70743" s="5"/>
    </row>
    <row r="70760" spans="21:28">
      <c r="U70760" s="5"/>
      <c r="AA70760" s="94"/>
      <c r="AB70760" s="5"/>
    </row>
    <row r="70762" spans="21:28">
      <c r="U70762" s="5"/>
      <c r="AA70762" s="458"/>
      <c r="AB70762" s="5"/>
    </row>
    <row r="70763" spans="21:28">
      <c r="U70763" s="5"/>
      <c r="AA70763" s="458"/>
      <c r="AB70763" s="5"/>
    </row>
    <row r="70764" spans="21:28">
      <c r="U70764" s="5"/>
      <c r="AA70764" s="93"/>
      <c r="AB70764" s="5"/>
    </row>
    <row r="70765" spans="21:28">
      <c r="U70765" s="5"/>
      <c r="AA70765" s="94"/>
      <c r="AB70765" s="5"/>
    </row>
    <row r="70768" spans="21:28">
      <c r="U70768" s="5"/>
      <c r="AA70768" s="94"/>
      <c r="AB70768" s="5"/>
    </row>
    <row r="70818" spans="21:28">
      <c r="U70818" s="5"/>
      <c r="AA70818" s="94"/>
      <c r="AB70818" s="5"/>
    </row>
    <row r="70888" spans="21:28">
      <c r="U70888" s="5"/>
      <c r="AA70888" s="94"/>
      <c r="AB70888" s="5"/>
    </row>
    <row r="70889" spans="21:28">
      <c r="U70889" s="5"/>
      <c r="AA70889" s="94"/>
      <c r="AB70889" s="5"/>
    </row>
    <row r="70906" spans="21:28">
      <c r="U70906" s="5"/>
      <c r="AA70906" s="94"/>
      <c r="AB70906" s="5"/>
    </row>
    <row r="70908" spans="21:28">
      <c r="U70908" s="5"/>
      <c r="AA70908" s="458"/>
      <c r="AB70908" s="5"/>
    </row>
    <row r="70909" spans="21:28">
      <c r="U70909" s="5"/>
      <c r="AA70909" s="458"/>
      <c r="AB70909" s="5"/>
    </row>
    <row r="70910" spans="21:28">
      <c r="U70910" s="5"/>
      <c r="AA70910" s="93"/>
      <c r="AB70910" s="5"/>
    </row>
    <row r="70911" spans="21:28">
      <c r="U70911" s="5"/>
      <c r="AA70911" s="94"/>
      <c r="AB70911" s="5"/>
    </row>
    <row r="70914" spans="21:28">
      <c r="U70914" s="5"/>
      <c r="AA70914" s="94"/>
      <c r="AB70914" s="5"/>
    </row>
    <row r="70964" spans="21:28">
      <c r="U70964" s="5"/>
      <c r="AA70964" s="94"/>
      <c r="AB70964" s="5"/>
    </row>
    <row r="71034" spans="21:28">
      <c r="U71034" s="5"/>
      <c r="AA71034" s="94"/>
      <c r="AB71034" s="5"/>
    </row>
    <row r="71035" spans="21:28">
      <c r="U71035" s="5"/>
      <c r="AA71035" s="94"/>
      <c r="AB71035" s="5"/>
    </row>
    <row r="71052" spans="21:28">
      <c r="U71052" s="5"/>
      <c r="AA71052" s="94"/>
      <c r="AB71052" s="5"/>
    </row>
    <row r="71054" spans="21:28">
      <c r="U71054" s="5"/>
      <c r="AA71054" s="458"/>
      <c r="AB71054" s="5"/>
    </row>
    <row r="71055" spans="21:28">
      <c r="U71055" s="5"/>
      <c r="AA71055" s="458"/>
      <c r="AB71055" s="5"/>
    </row>
    <row r="71056" spans="21:28">
      <c r="U71056" s="5"/>
      <c r="AA71056" s="93"/>
      <c r="AB71056" s="5"/>
    </row>
    <row r="71057" spans="21:28">
      <c r="U71057" s="5"/>
      <c r="AA71057" s="94"/>
      <c r="AB71057" s="5"/>
    </row>
    <row r="71060" spans="21:28">
      <c r="U71060" s="5"/>
      <c r="AA71060" s="94"/>
      <c r="AB71060" s="5"/>
    </row>
    <row r="71110" spans="21:28">
      <c r="U71110" s="5"/>
      <c r="AA71110" s="94"/>
      <c r="AB71110" s="5"/>
    </row>
    <row r="71180" spans="21:28">
      <c r="U71180" s="5"/>
      <c r="AA71180" s="94"/>
      <c r="AB71180" s="5"/>
    </row>
    <row r="71181" spans="21:28">
      <c r="U71181" s="5"/>
      <c r="AA71181" s="94"/>
      <c r="AB71181" s="5"/>
    </row>
    <row r="71198" spans="21:28">
      <c r="U71198" s="5"/>
      <c r="AA71198" s="94"/>
      <c r="AB71198" s="5"/>
    </row>
    <row r="71200" spans="21:28">
      <c r="U71200" s="5"/>
      <c r="AA71200" s="458"/>
      <c r="AB71200" s="5"/>
    </row>
    <row r="71201" spans="21:28">
      <c r="U71201" s="5"/>
      <c r="AA71201" s="458"/>
      <c r="AB71201" s="5"/>
    </row>
    <row r="71202" spans="21:28">
      <c r="U71202" s="5"/>
      <c r="AA71202" s="93"/>
      <c r="AB71202" s="5"/>
    </row>
    <row r="71203" spans="21:28">
      <c r="U71203" s="5"/>
      <c r="AA71203" s="94"/>
      <c r="AB71203" s="5"/>
    </row>
    <row r="71206" spans="21:28">
      <c r="U71206" s="5"/>
      <c r="AA71206" s="94"/>
      <c r="AB71206" s="5"/>
    </row>
    <row r="71256" spans="21:28">
      <c r="U71256" s="5"/>
      <c r="AA71256" s="94"/>
      <c r="AB71256" s="5"/>
    </row>
    <row r="71326" spans="21:28">
      <c r="U71326" s="5"/>
      <c r="AA71326" s="94"/>
      <c r="AB71326" s="5"/>
    </row>
    <row r="71327" spans="21:28">
      <c r="U71327" s="5"/>
      <c r="AA71327" s="94"/>
      <c r="AB71327" s="5"/>
    </row>
    <row r="71344" spans="21:28">
      <c r="U71344" s="5"/>
      <c r="AA71344" s="94"/>
      <c r="AB71344" s="5"/>
    </row>
    <row r="71346" spans="21:28">
      <c r="U71346" s="5"/>
      <c r="AA71346" s="458"/>
      <c r="AB71346" s="5"/>
    </row>
    <row r="71347" spans="21:28">
      <c r="U71347" s="5"/>
      <c r="AA71347" s="458"/>
      <c r="AB71347" s="5"/>
    </row>
    <row r="71348" spans="21:28">
      <c r="U71348" s="5"/>
      <c r="AA71348" s="93"/>
      <c r="AB71348" s="5"/>
    </row>
    <row r="71349" spans="21:28">
      <c r="U71349" s="5"/>
      <c r="AA71349" s="94"/>
      <c r="AB71349" s="5"/>
    </row>
    <row r="71352" spans="21:28">
      <c r="U71352" s="5"/>
      <c r="AA71352" s="94"/>
      <c r="AB71352" s="5"/>
    </row>
    <row r="71402" spans="21:28">
      <c r="U71402" s="5"/>
      <c r="AA71402" s="94"/>
      <c r="AB71402" s="5"/>
    </row>
    <row r="71472" spans="21:28">
      <c r="U71472" s="5"/>
      <c r="AA71472" s="94"/>
      <c r="AB71472" s="5"/>
    </row>
    <row r="71473" spans="21:28">
      <c r="U71473" s="5"/>
      <c r="AA71473" s="94"/>
      <c r="AB71473" s="5"/>
    </row>
    <row r="71490" spans="21:28">
      <c r="U71490" s="5"/>
      <c r="AA71490" s="94"/>
      <c r="AB71490" s="5"/>
    </row>
    <row r="71492" spans="21:28">
      <c r="U71492" s="5"/>
      <c r="AA71492" s="458"/>
      <c r="AB71492" s="5"/>
    </row>
    <row r="71493" spans="21:28">
      <c r="U71493" s="5"/>
      <c r="AA71493" s="458"/>
      <c r="AB71493" s="5"/>
    </row>
    <row r="71494" spans="21:28">
      <c r="U71494" s="5"/>
      <c r="AA71494" s="93"/>
      <c r="AB71494" s="5"/>
    </row>
    <row r="71495" spans="21:28">
      <c r="U71495" s="5"/>
      <c r="AA71495" s="94"/>
      <c r="AB71495" s="5"/>
    </row>
    <row r="71498" spans="21:28">
      <c r="U71498" s="5"/>
      <c r="AA71498" s="94"/>
      <c r="AB71498" s="5"/>
    </row>
    <row r="71548" spans="21:28">
      <c r="U71548" s="5"/>
      <c r="AA71548" s="94"/>
      <c r="AB71548" s="5"/>
    </row>
    <row r="71618" spans="21:28">
      <c r="U71618" s="5"/>
      <c r="AA71618" s="94"/>
      <c r="AB71618" s="5"/>
    </row>
    <row r="71619" spans="21:28">
      <c r="U71619" s="5"/>
      <c r="AA71619" s="94"/>
      <c r="AB71619" s="5"/>
    </row>
    <row r="71636" spans="21:28">
      <c r="U71636" s="5"/>
      <c r="AA71636" s="94"/>
      <c r="AB71636" s="5"/>
    </row>
    <row r="71638" spans="21:28">
      <c r="U71638" s="5"/>
      <c r="AA71638" s="458"/>
      <c r="AB71638" s="5"/>
    </row>
    <row r="71639" spans="21:28">
      <c r="U71639" s="5"/>
      <c r="AA71639" s="458"/>
      <c r="AB71639" s="5"/>
    </row>
    <row r="71640" spans="21:28">
      <c r="U71640" s="5"/>
      <c r="AA71640" s="93"/>
      <c r="AB71640" s="5"/>
    </row>
    <row r="71641" spans="21:28">
      <c r="U71641" s="5"/>
      <c r="AA71641" s="94"/>
      <c r="AB71641" s="5"/>
    </row>
    <row r="71644" spans="21:28">
      <c r="U71644" s="5"/>
      <c r="AA71644" s="94"/>
      <c r="AB71644" s="5"/>
    </row>
    <row r="71694" spans="21:28">
      <c r="U71694" s="5"/>
      <c r="AA71694" s="94"/>
      <c r="AB71694" s="5"/>
    </row>
    <row r="71764" spans="21:28">
      <c r="U71764" s="5"/>
      <c r="AA71764" s="94"/>
      <c r="AB71764" s="5"/>
    </row>
    <row r="71765" spans="21:28">
      <c r="U71765" s="5"/>
      <c r="AA71765" s="94"/>
      <c r="AB71765" s="5"/>
    </row>
    <row r="71782" spans="21:28">
      <c r="U71782" s="5"/>
      <c r="AA71782" s="94"/>
      <c r="AB71782" s="5"/>
    </row>
    <row r="71784" spans="21:28">
      <c r="U71784" s="5"/>
      <c r="AA71784" s="458"/>
      <c r="AB71784" s="5"/>
    </row>
    <row r="71785" spans="21:28">
      <c r="U71785" s="5"/>
      <c r="AA71785" s="458"/>
      <c r="AB71785" s="5"/>
    </row>
    <row r="71786" spans="21:28">
      <c r="U71786" s="5"/>
      <c r="AA71786" s="93"/>
      <c r="AB71786" s="5"/>
    </row>
    <row r="71787" spans="21:28">
      <c r="U71787" s="5"/>
      <c r="AA71787" s="94"/>
      <c r="AB71787" s="5"/>
    </row>
    <row r="71790" spans="21:28">
      <c r="U71790" s="5"/>
      <c r="AA71790" s="94"/>
      <c r="AB71790" s="5"/>
    </row>
    <row r="71840" spans="21:28">
      <c r="U71840" s="5"/>
      <c r="AA71840" s="94"/>
      <c r="AB71840" s="5"/>
    </row>
    <row r="71910" spans="21:28">
      <c r="U71910" s="5"/>
      <c r="AA71910" s="94"/>
      <c r="AB71910" s="5"/>
    </row>
    <row r="71911" spans="21:28">
      <c r="U71911" s="5"/>
      <c r="AA71911" s="94"/>
      <c r="AB71911" s="5"/>
    </row>
    <row r="71928" spans="21:28">
      <c r="U71928" s="5"/>
      <c r="AA71928" s="94"/>
      <c r="AB71928" s="5"/>
    </row>
    <row r="71930" spans="21:28">
      <c r="U71930" s="5"/>
      <c r="AA71930" s="458"/>
      <c r="AB71930" s="5"/>
    </row>
    <row r="71931" spans="21:28">
      <c r="U71931" s="5"/>
      <c r="AA71931" s="458"/>
      <c r="AB71931" s="5"/>
    </row>
    <row r="71932" spans="21:28">
      <c r="U71932" s="5"/>
      <c r="AA71932" s="93"/>
      <c r="AB71932" s="5"/>
    </row>
    <row r="71933" spans="21:28">
      <c r="U71933" s="5"/>
      <c r="AA71933" s="94"/>
      <c r="AB71933" s="5"/>
    </row>
    <row r="71936" spans="21:28">
      <c r="U71936" s="5"/>
      <c r="AA71936" s="94"/>
      <c r="AB71936" s="5"/>
    </row>
    <row r="71986" spans="21:28">
      <c r="U71986" s="5"/>
      <c r="AA71986" s="94"/>
      <c r="AB71986" s="5"/>
    </row>
    <row r="72056" spans="21:28">
      <c r="U72056" s="5"/>
      <c r="AA72056" s="94"/>
      <c r="AB72056" s="5"/>
    </row>
    <row r="72057" spans="21:28">
      <c r="U72057" s="5"/>
      <c r="AA72057" s="94"/>
      <c r="AB72057" s="5"/>
    </row>
    <row r="72074" spans="21:28">
      <c r="U72074" s="5"/>
      <c r="AA72074" s="94"/>
      <c r="AB72074" s="5"/>
    </row>
    <row r="72076" spans="21:28">
      <c r="U72076" s="5"/>
      <c r="AA72076" s="458"/>
      <c r="AB72076" s="5"/>
    </row>
    <row r="72077" spans="21:28">
      <c r="U72077" s="5"/>
      <c r="AA72077" s="458"/>
      <c r="AB72077" s="5"/>
    </row>
    <row r="72078" spans="21:28">
      <c r="U72078" s="5"/>
      <c r="AA72078" s="93"/>
      <c r="AB72078" s="5"/>
    </row>
    <row r="72079" spans="21:28">
      <c r="U72079" s="5"/>
      <c r="AA72079" s="94"/>
      <c r="AB72079" s="5"/>
    </row>
    <row r="72082" spans="21:28">
      <c r="U72082" s="5"/>
      <c r="AA72082" s="94"/>
      <c r="AB72082" s="5"/>
    </row>
    <row r="72132" spans="21:28">
      <c r="U72132" s="5"/>
      <c r="AA72132" s="94"/>
      <c r="AB72132" s="5"/>
    </row>
    <row r="72202" spans="21:28">
      <c r="U72202" s="5"/>
      <c r="AA72202" s="94"/>
      <c r="AB72202" s="5"/>
    </row>
    <row r="72203" spans="21:28">
      <c r="U72203" s="5"/>
      <c r="AA72203" s="94"/>
      <c r="AB72203" s="5"/>
    </row>
    <row r="72220" spans="21:28">
      <c r="U72220" s="5"/>
      <c r="AA72220" s="94"/>
      <c r="AB72220" s="5"/>
    </row>
    <row r="72222" spans="21:28">
      <c r="U72222" s="5"/>
      <c r="AA72222" s="458"/>
      <c r="AB72222" s="5"/>
    </row>
    <row r="72223" spans="21:28">
      <c r="U72223" s="5"/>
      <c r="AA72223" s="458"/>
      <c r="AB72223" s="5"/>
    </row>
    <row r="72224" spans="21:28">
      <c r="U72224" s="5"/>
      <c r="AA72224" s="93"/>
      <c r="AB72224" s="5"/>
    </row>
    <row r="72225" spans="21:28">
      <c r="U72225" s="5"/>
      <c r="AA72225" s="94"/>
      <c r="AB72225" s="5"/>
    </row>
    <row r="72228" spans="21:28">
      <c r="U72228" s="5"/>
      <c r="AA72228" s="94"/>
      <c r="AB72228" s="5"/>
    </row>
    <row r="72278" spans="21:28">
      <c r="U72278" s="5"/>
      <c r="AA72278" s="94"/>
      <c r="AB72278" s="5"/>
    </row>
    <row r="72348" spans="21:28">
      <c r="U72348" s="5"/>
      <c r="AA72348" s="94"/>
      <c r="AB72348" s="5"/>
    </row>
    <row r="72349" spans="21:28">
      <c r="U72349" s="5"/>
      <c r="AA72349" s="94"/>
      <c r="AB72349" s="5"/>
    </row>
    <row r="72366" spans="21:28">
      <c r="U72366" s="5"/>
      <c r="AA72366" s="94"/>
      <c r="AB72366" s="5"/>
    </row>
    <row r="72368" spans="21:28">
      <c r="U72368" s="5"/>
      <c r="AA72368" s="458"/>
      <c r="AB72368" s="5"/>
    </row>
    <row r="72369" spans="21:28">
      <c r="U72369" s="5"/>
      <c r="AA72369" s="458"/>
      <c r="AB72369" s="5"/>
    </row>
    <row r="72370" spans="21:28">
      <c r="U72370" s="5"/>
      <c r="AA72370" s="93"/>
      <c r="AB72370" s="5"/>
    </row>
    <row r="72371" spans="21:28">
      <c r="U72371" s="5"/>
      <c r="AA72371" s="94"/>
      <c r="AB72371" s="5"/>
    </row>
    <row r="72374" spans="21:28">
      <c r="U72374" s="5"/>
      <c r="AA72374" s="94"/>
      <c r="AB72374" s="5"/>
    </row>
    <row r="72424" spans="21:28">
      <c r="U72424" s="5"/>
      <c r="AA72424" s="94"/>
      <c r="AB72424" s="5"/>
    </row>
    <row r="72494" spans="21:28">
      <c r="U72494" s="5"/>
      <c r="AA72494" s="94"/>
      <c r="AB72494" s="5"/>
    </row>
    <row r="72495" spans="21:28">
      <c r="U72495" s="5"/>
      <c r="AA72495" s="94"/>
      <c r="AB72495" s="5"/>
    </row>
    <row r="72512" spans="21:28">
      <c r="U72512" s="5"/>
      <c r="AA72512" s="94"/>
      <c r="AB72512" s="5"/>
    </row>
    <row r="72514" spans="21:28">
      <c r="U72514" s="5"/>
      <c r="AA72514" s="458"/>
      <c r="AB72514" s="5"/>
    </row>
    <row r="72515" spans="21:28">
      <c r="U72515" s="5"/>
      <c r="AA72515" s="458"/>
      <c r="AB72515" s="5"/>
    </row>
    <row r="72516" spans="21:28">
      <c r="U72516" s="5"/>
      <c r="AA72516" s="93"/>
      <c r="AB72516" s="5"/>
    </row>
    <row r="72517" spans="21:28">
      <c r="U72517" s="5"/>
      <c r="AA72517" s="94"/>
      <c r="AB72517" s="5"/>
    </row>
    <row r="72520" spans="21:28">
      <c r="U72520" s="5"/>
      <c r="AA72520" s="94"/>
      <c r="AB72520" s="5"/>
    </row>
    <row r="72570" spans="21:28">
      <c r="U72570" s="5"/>
      <c r="AA72570" s="94"/>
      <c r="AB72570" s="5"/>
    </row>
    <row r="72640" spans="21:28">
      <c r="U72640" s="5"/>
      <c r="AA72640" s="94"/>
      <c r="AB72640" s="5"/>
    </row>
    <row r="72641" spans="21:28">
      <c r="U72641" s="5"/>
      <c r="AA72641" s="94"/>
      <c r="AB72641" s="5"/>
    </row>
    <row r="72658" spans="21:28">
      <c r="U72658" s="5"/>
      <c r="AA72658" s="94"/>
      <c r="AB72658" s="5"/>
    </row>
    <row r="72660" spans="21:28">
      <c r="U72660" s="5"/>
      <c r="AA72660" s="458"/>
      <c r="AB72660" s="5"/>
    </row>
    <row r="72661" spans="21:28">
      <c r="U72661" s="5"/>
      <c r="AA72661" s="458"/>
      <c r="AB72661" s="5"/>
    </row>
    <row r="72662" spans="21:28">
      <c r="U72662" s="5"/>
      <c r="AA72662" s="93"/>
      <c r="AB72662" s="5"/>
    </row>
    <row r="72663" spans="21:28">
      <c r="U72663" s="5"/>
      <c r="AA72663" s="94"/>
      <c r="AB72663" s="5"/>
    </row>
    <row r="72666" spans="21:28">
      <c r="U72666" s="5"/>
      <c r="AA72666" s="94"/>
      <c r="AB72666" s="5"/>
    </row>
    <row r="72716" spans="21:28">
      <c r="U72716" s="5"/>
      <c r="AA72716" s="94"/>
      <c r="AB72716" s="5"/>
    </row>
    <row r="72786" spans="21:28">
      <c r="U72786" s="5"/>
      <c r="AA72786" s="94"/>
      <c r="AB72786" s="5"/>
    </row>
    <row r="72787" spans="21:28">
      <c r="U72787" s="5"/>
      <c r="AA72787" s="94"/>
      <c r="AB72787" s="5"/>
    </row>
    <row r="72804" spans="21:28">
      <c r="U72804" s="5"/>
      <c r="AA72804" s="94"/>
      <c r="AB72804" s="5"/>
    </row>
    <row r="72806" spans="21:28">
      <c r="U72806" s="5"/>
      <c r="AA72806" s="458"/>
      <c r="AB72806" s="5"/>
    </row>
    <row r="72807" spans="21:28">
      <c r="U72807" s="5"/>
      <c r="AA72807" s="458"/>
      <c r="AB72807" s="5"/>
    </row>
    <row r="72808" spans="21:28">
      <c r="U72808" s="5"/>
      <c r="AA72808" s="93"/>
      <c r="AB72808" s="5"/>
    </row>
    <row r="72809" spans="21:28">
      <c r="U72809" s="5"/>
      <c r="AA72809" s="94"/>
      <c r="AB72809" s="5"/>
    </row>
    <row r="72812" spans="21:28">
      <c r="U72812" s="5"/>
      <c r="AA72812" s="94"/>
      <c r="AB72812" s="5"/>
    </row>
    <row r="72862" spans="21:28">
      <c r="U72862" s="5"/>
      <c r="AA72862" s="94"/>
      <c r="AB72862" s="5"/>
    </row>
    <row r="72932" spans="21:28">
      <c r="U72932" s="5"/>
      <c r="AA72932" s="94"/>
      <c r="AB72932" s="5"/>
    </row>
    <row r="72933" spans="21:28">
      <c r="U72933" s="5"/>
      <c r="AA72933" s="94"/>
      <c r="AB72933" s="5"/>
    </row>
    <row r="72950" spans="21:28">
      <c r="U72950" s="5"/>
      <c r="AA72950" s="94"/>
      <c r="AB72950" s="5"/>
    </row>
    <row r="72952" spans="21:28">
      <c r="U72952" s="5"/>
      <c r="AA72952" s="458"/>
      <c r="AB72952" s="5"/>
    </row>
    <row r="72953" spans="21:28">
      <c r="U72953" s="5"/>
      <c r="AA72953" s="458"/>
      <c r="AB72953" s="5"/>
    </row>
    <row r="72954" spans="21:28">
      <c r="U72954" s="5"/>
      <c r="AA72954" s="93"/>
      <c r="AB72954" s="5"/>
    </row>
    <row r="72955" spans="21:28">
      <c r="U72955" s="5"/>
      <c r="AA72955" s="94"/>
      <c r="AB72955" s="5"/>
    </row>
    <row r="72958" spans="21:28">
      <c r="U72958" s="5"/>
      <c r="AA72958" s="94"/>
      <c r="AB72958" s="5"/>
    </row>
    <row r="73008" spans="21:28">
      <c r="U73008" s="5"/>
      <c r="AA73008" s="94"/>
      <c r="AB73008" s="5"/>
    </row>
    <row r="73078" spans="21:28">
      <c r="U73078" s="5"/>
      <c r="AA73078" s="94"/>
      <c r="AB73078" s="5"/>
    </row>
    <row r="73079" spans="21:28">
      <c r="U73079" s="5"/>
      <c r="AA73079" s="94"/>
      <c r="AB73079" s="5"/>
    </row>
    <row r="73096" spans="21:28">
      <c r="U73096" s="5"/>
      <c r="AA73096" s="94"/>
      <c r="AB73096" s="5"/>
    </row>
    <row r="73098" spans="21:28">
      <c r="U73098" s="5"/>
      <c r="AA73098" s="458"/>
      <c r="AB73098" s="5"/>
    </row>
    <row r="73099" spans="21:28">
      <c r="U73099" s="5"/>
      <c r="AA73099" s="458"/>
      <c r="AB73099" s="5"/>
    </row>
    <row r="73100" spans="21:28">
      <c r="U73100" s="5"/>
      <c r="AA73100" s="93"/>
      <c r="AB73100" s="5"/>
    </row>
    <row r="73101" spans="21:28">
      <c r="U73101" s="5"/>
      <c r="AA73101" s="94"/>
      <c r="AB73101" s="5"/>
    </row>
    <row r="73104" spans="21:28">
      <c r="U73104" s="5"/>
      <c r="AA73104" s="94"/>
      <c r="AB73104" s="5"/>
    </row>
    <row r="73154" spans="21:28">
      <c r="U73154" s="5"/>
      <c r="AA73154" s="94"/>
      <c r="AB73154" s="5"/>
    </row>
    <row r="73224" spans="21:28">
      <c r="U73224" s="5"/>
      <c r="AA73224" s="94"/>
      <c r="AB73224" s="5"/>
    </row>
    <row r="73225" spans="21:28">
      <c r="U73225" s="5"/>
      <c r="AA73225" s="94"/>
      <c r="AB73225" s="5"/>
    </row>
    <row r="73242" spans="21:28">
      <c r="U73242" s="5"/>
      <c r="AA73242" s="94"/>
      <c r="AB73242" s="5"/>
    </row>
    <row r="73244" spans="21:28">
      <c r="U73244" s="5"/>
      <c r="AA73244" s="458"/>
      <c r="AB73244" s="5"/>
    </row>
    <row r="73245" spans="21:28">
      <c r="U73245" s="5"/>
      <c r="AA73245" s="458"/>
      <c r="AB73245" s="5"/>
    </row>
    <row r="73246" spans="21:28">
      <c r="U73246" s="5"/>
      <c r="AA73246" s="93"/>
      <c r="AB73246" s="5"/>
    </row>
    <row r="73247" spans="21:28">
      <c r="U73247" s="5"/>
      <c r="AA73247" s="94"/>
      <c r="AB73247" s="5"/>
    </row>
    <row r="73250" spans="21:28">
      <c r="U73250" s="5"/>
      <c r="AA73250" s="94"/>
      <c r="AB73250" s="5"/>
    </row>
    <row r="73300" spans="21:28">
      <c r="U73300" s="5"/>
      <c r="AA73300" s="94"/>
      <c r="AB73300" s="5"/>
    </row>
    <row r="73370" spans="21:28">
      <c r="U73370" s="5"/>
      <c r="AA73370" s="94"/>
      <c r="AB73370" s="5"/>
    </row>
    <row r="73371" spans="21:28">
      <c r="U73371" s="5"/>
      <c r="AA73371" s="94"/>
      <c r="AB73371" s="5"/>
    </row>
    <row r="73388" spans="21:28">
      <c r="U73388" s="5"/>
      <c r="AA73388" s="94"/>
      <c r="AB73388" s="5"/>
    </row>
    <row r="73390" spans="21:28">
      <c r="U73390" s="5"/>
      <c r="AA73390" s="458"/>
      <c r="AB73390" s="5"/>
    </row>
    <row r="73391" spans="21:28">
      <c r="U73391" s="5"/>
      <c r="AA73391" s="458"/>
      <c r="AB73391" s="5"/>
    </row>
    <row r="73392" spans="21:28">
      <c r="U73392" s="5"/>
      <c r="AA73392" s="93"/>
      <c r="AB73392" s="5"/>
    </row>
    <row r="73393" spans="21:28">
      <c r="U73393" s="5"/>
      <c r="AA73393" s="94"/>
      <c r="AB73393" s="5"/>
    </row>
    <row r="73396" spans="21:28">
      <c r="U73396" s="5"/>
      <c r="AA73396" s="94"/>
      <c r="AB73396" s="5"/>
    </row>
    <row r="73446" spans="21:28">
      <c r="U73446" s="5"/>
      <c r="AA73446" s="94"/>
      <c r="AB73446" s="5"/>
    </row>
    <row r="73516" spans="21:28">
      <c r="U73516" s="5"/>
      <c r="AA73516" s="94"/>
      <c r="AB73516" s="5"/>
    </row>
    <row r="73517" spans="21:28">
      <c r="U73517" s="5"/>
      <c r="AA73517" s="94"/>
      <c r="AB73517" s="5"/>
    </row>
    <row r="73534" spans="21:28">
      <c r="U73534" s="5"/>
      <c r="AA73534" s="94"/>
      <c r="AB73534" s="5"/>
    </row>
    <row r="73536" spans="21:28">
      <c r="U73536" s="5"/>
      <c r="AA73536" s="458"/>
      <c r="AB73536" s="5"/>
    </row>
    <row r="73537" spans="21:28">
      <c r="U73537" s="5"/>
      <c r="AA73537" s="458"/>
      <c r="AB73537" s="5"/>
    </row>
    <row r="73538" spans="21:28">
      <c r="U73538" s="5"/>
      <c r="AA73538" s="93"/>
      <c r="AB73538" s="5"/>
    </row>
    <row r="73539" spans="21:28">
      <c r="U73539" s="5"/>
      <c r="AA73539" s="94"/>
      <c r="AB73539" s="5"/>
    </row>
    <row r="73542" spans="21:28">
      <c r="U73542" s="5"/>
      <c r="AA73542" s="94"/>
      <c r="AB73542" s="5"/>
    </row>
    <row r="73592" spans="21:28">
      <c r="U73592" s="5"/>
      <c r="AA73592" s="94"/>
      <c r="AB73592" s="5"/>
    </row>
    <row r="73662" spans="21:28">
      <c r="U73662" s="5"/>
      <c r="AA73662" s="94"/>
      <c r="AB73662" s="5"/>
    </row>
    <row r="73663" spans="21:28">
      <c r="U73663" s="5"/>
      <c r="AA73663" s="94"/>
      <c r="AB73663" s="5"/>
    </row>
    <row r="73680" spans="21:28">
      <c r="U73680" s="5"/>
      <c r="AA73680" s="94"/>
      <c r="AB73680" s="5"/>
    </row>
    <row r="73682" spans="21:28">
      <c r="U73682" s="5"/>
      <c r="AA73682" s="458"/>
      <c r="AB73682" s="5"/>
    </row>
    <row r="73683" spans="21:28">
      <c r="U73683" s="5"/>
      <c r="AA73683" s="458"/>
      <c r="AB73683" s="5"/>
    </row>
    <row r="73684" spans="21:28">
      <c r="U73684" s="5"/>
      <c r="AA73684" s="93"/>
      <c r="AB73684" s="5"/>
    </row>
    <row r="73685" spans="21:28">
      <c r="U73685" s="5"/>
      <c r="AA73685" s="94"/>
      <c r="AB73685" s="5"/>
    </row>
    <row r="73688" spans="21:28">
      <c r="U73688" s="5"/>
      <c r="AA73688" s="94"/>
      <c r="AB73688" s="5"/>
    </row>
    <row r="73738" spans="21:28">
      <c r="U73738" s="5"/>
      <c r="AA73738" s="94"/>
      <c r="AB73738" s="5"/>
    </row>
    <row r="73808" spans="21:28">
      <c r="U73808" s="5"/>
      <c r="AA73808" s="94"/>
      <c r="AB73808" s="5"/>
    </row>
    <row r="73809" spans="21:28">
      <c r="U73809" s="5"/>
      <c r="AA73809" s="94"/>
      <c r="AB73809" s="5"/>
    </row>
    <row r="73826" spans="21:28">
      <c r="U73826" s="5"/>
      <c r="AA73826" s="94"/>
      <c r="AB73826" s="5"/>
    </row>
    <row r="73828" spans="21:28">
      <c r="U73828" s="5"/>
      <c r="AA73828" s="458"/>
      <c r="AB73828" s="5"/>
    </row>
    <row r="73829" spans="21:28">
      <c r="U73829" s="5"/>
      <c r="AA73829" s="458"/>
      <c r="AB73829" s="5"/>
    </row>
    <row r="73830" spans="21:28">
      <c r="U73830" s="5"/>
      <c r="AA73830" s="93"/>
      <c r="AB73830" s="5"/>
    </row>
    <row r="73831" spans="21:28">
      <c r="U73831" s="5"/>
      <c r="AA73831" s="94"/>
      <c r="AB73831" s="5"/>
    </row>
    <row r="73834" spans="21:28">
      <c r="U73834" s="5"/>
      <c r="AA73834" s="94"/>
      <c r="AB73834" s="5"/>
    </row>
    <row r="73884" spans="21:28">
      <c r="U73884" s="5"/>
      <c r="AA73884" s="94"/>
      <c r="AB73884" s="5"/>
    </row>
    <row r="73954" spans="21:28">
      <c r="U73954" s="5"/>
      <c r="AA73954" s="94"/>
      <c r="AB73954" s="5"/>
    </row>
    <row r="73955" spans="21:28">
      <c r="U73955" s="5"/>
      <c r="AA73955" s="94"/>
      <c r="AB73955" s="5"/>
    </row>
    <row r="73972" spans="21:28">
      <c r="U73972" s="5"/>
      <c r="AA73972" s="94"/>
      <c r="AB73972" s="5"/>
    </row>
    <row r="73974" spans="21:28">
      <c r="U73974" s="5"/>
      <c r="AA73974" s="458"/>
      <c r="AB73974" s="5"/>
    </row>
    <row r="73975" spans="21:28">
      <c r="U73975" s="5"/>
      <c r="AA73975" s="458"/>
      <c r="AB73975" s="5"/>
    </row>
    <row r="73976" spans="21:28">
      <c r="U73976" s="5"/>
      <c r="AA73976" s="93"/>
      <c r="AB73976" s="5"/>
    </row>
    <row r="73977" spans="21:28">
      <c r="U73977" s="5"/>
      <c r="AA73977" s="94"/>
      <c r="AB73977" s="5"/>
    </row>
    <row r="73980" spans="21:28">
      <c r="U73980" s="5"/>
      <c r="AA73980" s="94"/>
      <c r="AB73980" s="5"/>
    </row>
    <row r="74030" spans="21:28">
      <c r="U74030" s="5"/>
      <c r="AA74030" s="94"/>
      <c r="AB74030" s="5"/>
    </row>
    <row r="74100" spans="21:28">
      <c r="U74100" s="5"/>
      <c r="AA74100" s="94"/>
      <c r="AB74100" s="5"/>
    </row>
    <row r="74101" spans="21:28">
      <c r="U74101" s="5"/>
      <c r="AA74101" s="94"/>
      <c r="AB74101" s="5"/>
    </row>
    <row r="74118" spans="21:28">
      <c r="U74118" s="5"/>
      <c r="AA74118" s="94"/>
      <c r="AB74118" s="5"/>
    </row>
    <row r="74120" spans="21:28">
      <c r="U74120" s="5"/>
      <c r="AA74120" s="458"/>
      <c r="AB74120" s="5"/>
    </row>
    <row r="74121" spans="21:28">
      <c r="U74121" s="5"/>
      <c r="AA74121" s="458"/>
      <c r="AB74121" s="5"/>
    </row>
    <row r="74122" spans="21:28">
      <c r="U74122" s="5"/>
      <c r="AA74122" s="93"/>
      <c r="AB74122" s="5"/>
    </row>
    <row r="74123" spans="21:28">
      <c r="U74123" s="5"/>
      <c r="AA74123" s="94"/>
      <c r="AB74123" s="5"/>
    </row>
    <row r="74126" spans="21:28">
      <c r="U74126" s="5"/>
      <c r="AA74126" s="94"/>
      <c r="AB74126" s="5"/>
    </row>
    <row r="74176" spans="21:28">
      <c r="U74176" s="5"/>
      <c r="AA74176" s="94"/>
      <c r="AB74176" s="5"/>
    </row>
    <row r="74246" spans="21:28">
      <c r="U74246" s="5"/>
      <c r="AA74246" s="94"/>
      <c r="AB74246" s="5"/>
    </row>
    <row r="74247" spans="21:28">
      <c r="U74247" s="5"/>
      <c r="AA74247" s="94"/>
      <c r="AB74247" s="5"/>
    </row>
    <row r="74264" spans="21:28">
      <c r="U74264" s="5"/>
      <c r="AA74264" s="94"/>
      <c r="AB74264" s="5"/>
    </row>
    <row r="74266" spans="21:28">
      <c r="U74266" s="5"/>
      <c r="AA74266" s="458"/>
      <c r="AB74266" s="5"/>
    </row>
    <row r="74267" spans="21:28">
      <c r="U74267" s="5"/>
      <c r="AA74267" s="458"/>
      <c r="AB74267" s="5"/>
    </row>
    <row r="74268" spans="21:28">
      <c r="U74268" s="5"/>
      <c r="AA74268" s="93"/>
      <c r="AB74268" s="5"/>
    </row>
    <row r="74269" spans="21:28">
      <c r="U74269" s="5"/>
      <c r="AA74269" s="94"/>
      <c r="AB74269" s="5"/>
    </row>
    <row r="74272" spans="21:28">
      <c r="U74272" s="5"/>
      <c r="AA74272" s="94"/>
      <c r="AB74272" s="5"/>
    </row>
    <row r="74322" spans="21:28">
      <c r="U74322" s="5"/>
      <c r="AA74322" s="94"/>
      <c r="AB74322" s="5"/>
    </row>
    <row r="74392" spans="21:28">
      <c r="U74392" s="5"/>
      <c r="AA74392" s="94"/>
      <c r="AB74392" s="5"/>
    </row>
    <row r="74393" spans="21:28">
      <c r="U74393" s="5"/>
      <c r="AA74393" s="94"/>
      <c r="AB74393" s="5"/>
    </row>
    <row r="74410" spans="21:28">
      <c r="U74410" s="5"/>
      <c r="AA74410" s="94"/>
      <c r="AB74410" s="5"/>
    </row>
    <row r="74412" spans="21:28">
      <c r="U74412" s="5"/>
      <c r="AA74412" s="458"/>
      <c r="AB74412" s="5"/>
    </row>
    <row r="74413" spans="21:28">
      <c r="U74413" s="5"/>
      <c r="AA74413" s="458"/>
      <c r="AB74413" s="5"/>
    </row>
    <row r="74414" spans="21:28">
      <c r="U74414" s="5"/>
      <c r="AA74414" s="93"/>
      <c r="AB74414" s="5"/>
    </row>
    <row r="74415" spans="21:28">
      <c r="U74415" s="5"/>
      <c r="AA74415" s="94"/>
      <c r="AB74415" s="5"/>
    </row>
    <row r="74418" spans="21:28">
      <c r="U74418" s="5"/>
      <c r="AA74418" s="94"/>
      <c r="AB74418" s="5"/>
    </row>
    <row r="74468" spans="21:28">
      <c r="U74468" s="5"/>
      <c r="AA74468" s="94"/>
      <c r="AB74468" s="5"/>
    </row>
    <row r="74538" spans="21:28">
      <c r="U74538" s="5"/>
      <c r="AA74538" s="94"/>
      <c r="AB74538" s="5"/>
    </row>
    <row r="74539" spans="21:28">
      <c r="U74539" s="5"/>
      <c r="AA74539" s="94"/>
      <c r="AB74539" s="5"/>
    </row>
    <row r="74556" spans="21:28">
      <c r="U74556" s="5"/>
      <c r="AA74556" s="94"/>
      <c r="AB74556" s="5"/>
    </row>
    <row r="74558" spans="21:28">
      <c r="U74558" s="5"/>
      <c r="AA74558" s="458"/>
      <c r="AB74558" s="5"/>
    </row>
    <row r="74559" spans="21:28">
      <c r="U74559" s="5"/>
      <c r="AA74559" s="458"/>
      <c r="AB74559" s="5"/>
    </row>
    <row r="74560" spans="21:28">
      <c r="U74560" s="5"/>
      <c r="AA74560" s="93"/>
      <c r="AB74560" s="5"/>
    </row>
    <row r="74561" spans="21:28">
      <c r="U74561" s="5"/>
      <c r="AA74561" s="94"/>
      <c r="AB74561" s="5"/>
    </row>
    <row r="74564" spans="21:28">
      <c r="U74564" s="5"/>
      <c r="AA74564" s="94"/>
      <c r="AB74564" s="5"/>
    </row>
    <row r="74614" spans="21:28">
      <c r="U74614" s="5"/>
      <c r="AA74614" s="94"/>
      <c r="AB74614" s="5"/>
    </row>
    <row r="74684" spans="21:28">
      <c r="U74684" s="5"/>
      <c r="AA74684" s="94"/>
      <c r="AB74684" s="5"/>
    </row>
    <row r="74685" spans="21:28">
      <c r="U74685" s="5"/>
      <c r="AA74685" s="94"/>
      <c r="AB74685" s="5"/>
    </row>
    <row r="74702" spans="21:28">
      <c r="U74702" s="5"/>
      <c r="AA74702" s="94"/>
      <c r="AB74702" s="5"/>
    </row>
    <row r="74704" spans="21:28">
      <c r="U74704" s="5"/>
      <c r="AA74704" s="458"/>
      <c r="AB74704" s="5"/>
    </row>
    <row r="74705" spans="21:28">
      <c r="U74705" s="5"/>
      <c r="AA74705" s="458"/>
      <c r="AB74705" s="5"/>
    </row>
    <row r="74706" spans="21:28">
      <c r="U74706" s="5"/>
      <c r="AA74706" s="93"/>
      <c r="AB74706" s="5"/>
    </row>
    <row r="74707" spans="21:28">
      <c r="U74707" s="5"/>
      <c r="AA74707" s="94"/>
      <c r="AB74707" s="5"/>
    </row>
    <row r="74710" spans="21:28">
      <c r="U74710" s="5"/>
      <c r="AA74710" s="94"/>
      <c r="AB74710" s="5"/>
    </row>
    <row r="74760" spans="21:28">
      <c r="U74760" s="5"/>
      <c r="AA74760" s="94"/>
      <c r="AB74760" s="5"/>
    </row>
    <row r="74830" spans="21:28">
      <c r="U74830" s="5"/>
      <c r="AA74830" s="94"/>
      <c r="AB74830" s="5"/>
    </row>
    <row r="74831" spans="21:28">
      <c r="U74831" s="5"/>
      <c r="AA74831" s="94"/>
      <c r="AB74831" s="5"/>
    </row>
    <row r="74848" spans="21:28">
      <c r="U74848" s="5"/>
      <c r="AA74848" s="94"/>
      <c r="AB74848" s="5"/>
    </row>
    <row r="74850" spans="21:28">
      <c r="U74850" s="5"/>
      <c r="AA74850" s="458"/>
      <c r="AB74850" s="5"/>
    </row>
    <row r="74851" spans="21:28">
      <c r="U74851" s="5"/>
      <c r="AA74851" s="458"/>
      <c r="AB74851" s="5"/>
    </row>
    <row r="74852" spans="21:28">
      <c r="U74852" s="5"/>
      <c r="AA74852" s="93"/>
      <c r="AB74852" s="5"/>
    </row>
    <row r="74853" spans="21:28">
      <c r="U74853" s="5"/>
      <c r="AA74853" s="94"/>
      <c r="AB74853" s="5"/>
    </row>
    <row r="74856" spans="21:28">
      <c r="U74856" s="5"/>
      <c r="AA74856" s="94"/>
      <c r="AB74856" s="5"/>
    </row>
    <row r="74906" spans="21:28">
      <c r="U74906" s="5"/>
      <c r="AA74906" s="94"/>
      <c r="AB74906" s="5"/>
    </row>
    <row r="74976" spans="21:28">
      <c r="U74976" s="5"/>
      <c r="AA74976" s="94"/>
      <c r="AB74976" s="5"/>
    </row>
    <row r="74977" spans="21:28">
      <c r="U74977" s="5"/>
      <c r="AA74977" s="94"/>
      <c r="AB74977" s="5"/>
    </row>
    <row r="74994" spans="21:28">
      <c r="U74994" s="5"/>
      <c r="AA74994" s="94"/>
      <c r="AB74994" s="5"/>
    </row>
    <row r="74996" spans="21:28">
      <c r="U74996" s="5"/>
      <c r="AA74996" s="458"/>
      <c r="AB74996" s="5"/>
    </row>
    <row r="74997" spans="21:28">
      <c r="U74997" s="5"/>
      <c r="AA74997" s="458"/>
      <c r="AB74997" s="5"/>
    </row>
    <row r="74998" spans="21:28">
      <c r="U74998" s="5"/>
      <c r="AA74998" s="93"/>
      <c r="AB74998" s="5"/>
    </row>
    <row r="74999" spans="21:28">
      <c r="U74999" s="5"/>
      <c r="AA74999" s="94"/>
      <c r="AB74999" s="5"/>
    </row>
    <row r="75002" spans="21:28">
      <c r="U75002" s="5"/>
      <c r="AA75002" s="94"/>
      <c r="AB75002" s="5"/>
    </row>
    <row r="75052" spans="21:28">
      <c r="U75052" s="5"/>
      <c r="AA75052" s="94"/>
      <c r="AB75052" s="5"/>
    </row>
    <row r="75122" spans="21:28">
      <c r="U75122" s="5"/>
      <c r="AA75122" s="94"/>
      <c r="AB75122" s="5"/>
    </row>
    <row r="75123" spans="21:28">
      <c r="U75123" s="5"/>
      <c r="AA75123" s="94"/>
      <c r="AB75123" s="5"/>
    </row>
    <row r="75140" spans="21:28">
      <c r="U75140" s="5"/>
      <c r="AA75140" s="94"/>
      <c r="AB75140" s="5"/>
    </row>
    <row r="75142" spans="21:28">
      <c r="U75142" s="5"/>
      <c r="AA75142" s="458"/>
      <c r="AB75142" s="5"/>
    </row>
    <row r="75143" spans="21:28">
      <c r="U75143" s="5"/>
      <c r="AA75143" s="458"/>
      <c r="AB75143" s="5"/>
    </row>
    <row r="75144" spans="21:28">
      <c r="U75144" s="5"/>
      <c r="AA75144" s="93"/>
      <c r="AB75144" s="5"/>
    </row>
    <row r="75145" spans="21:28">
      <c r="U75145" s="5"/>
      <c r="AA75145" s="94"/>
      <c r="AB75145" s="5"/>
    </row>
    <row r="75148" spans="21:28">
      <c r="U75148" s="5"/>
      <c r="AA75148" s="94"/>
      <c r="AB75148" s="5"/>
    </row>
    <row r="75198" spans="21:28">
      <c r="U75198" s="5"/>
      <c r="AA75198" s="94"/>
      <c r="AB75198" s="5"/>
    </row>
    <row r="75268" spans="21:28">
      <c r="U75268" s="5"/>
      <c r="AA75268" s="94"/>
      <c r="AB75268" s="5"/>
    </row>
    <row r="75269" spans="21:28">
      <c r="U75269" s="5"/>
      <c r="AA75269" s="94"/>
      <c r="AB75269" s="5"/>
    </row>
    <row r="75286" spans="21:28">
      <c r="U75286" s="5"/>
      <c r="AA75286" s="94"/>
      <c r="AB75286" s="5"/>
    </row>
    <row r="75288" spans="21:28">
      <c r="U75288" s="5"/>
      <c r="AA75288" s="458"/>
      <c r="AB75288" s="5"/>
    </row>
    <row r="75289" spans="21:28">
      <c r="U75289" s="5"/>
      <c r="AA75289" s="458"/>
      <c r="AB75289" s="5"/>
    </row>
    <row r="75290" spans="21:28">
      <c r="U75290" s="5"/>
      <c r="AA75290" s="93"/>
      <c r="AB75290" s="5"/>
    </row>
    <row r="75291" spans="21:28">
      <c r="U75291" s="5"/>
      <c r="AA75291" s="94"/>
      <c r="AB75291" s="5"/>
    </row>
    <row r="75294" spans="21:28">
      <c r="U75294" s="5"/>
      <c r="AA75294" s="94"/>
      <c r="AB75294" s="5"/>
    </row>
    <row r="75344" spans="21:28">
      <c r="U75344" s="5"/>
      <c r="AA75344" s="94"/>
      <c r="AB75344" s="5"/>
    </row>
    <row r="75414" spans="21:28">
      <c r="U75414" s="5"/>
      <c r="AA75414" s="94"/>
      <c r="AB75414" s="5"/>
    </row>
    <row r="75415" spans="21:28">
      <c r="U75415" s="5"/>
      <c r="AA75415" s="94"/>
      <c r="AB75415" s="5"/>
    </row>
    <row r="75432" spans="21:28">
      <c r="U75432" s="5"/>
      <c r="AA75432" s="94"/>
      <c r="AB75432" s="5"/>
    </row>
    <row r="75434" spans="21:28">
      <c r="U75434" s="5"/>
      <c r="AA75434" s="458"/>
      <c r="AB75434" s="5"/>
    </row>
    <row r="75435" spans="21:28">
      <c r="U75435" s="5"/>
      <c r="AA75435" s="458"/>
      <c r="AB75435" s="5"/>
    </row>
    <row r="75436" spans="21:28">
      <c r="U75436" s="5"/>
      <c r="AA75436" s="93"/>
      <c r="AB75436" s="5"/>
    </row>
    <row r="75437" spans="21:28">
      <c r="U75437" s="5"/>
      <c r="AA75437" s="94"/>
      <c r="AB75437" s="5"/>
    </row>
    <row r="75440" spans="21:28">
      <c r="U75440" s="5"/>
      <c r="AA75440" s="94"/>
      <c r="AB75440" s="5"/>
    </row>
    <row r="75490" spans="21:28">
      <c r="U75490" s="5"/>
      <c r="AA75490" s="94"/>
      <c r="AB75490" s="5"/>
    </row>
    <row r="75560" spans="21:28">
      <c r="U75560" s="5"/>
      <c r="AA75560" s="94"/>
      <c r="AB75560" s="5"/>
    </row>
    <row r="75561" spans="21:28">
      <c r="U75561" s="5"/>
      <c r="AA75561" s="94"/>
      <c r="AB75561" s="5"/>
    </row>
    <row r="75578" spans="21:28">
      <c r="U75578" s="5"/>
      <c r="AA75578" s="94"/>
      <c r="AB75578" s="5"/>
    </row>
    <row r="75580" spans="21:28">
      <c r="U75580" s="5"/>
      <c r="AA75580" s="458"/>
      <c r="AB75580" s="5"/>
    </row>
    <row r="75581" spans="21:28">
      <c r="U75581" s="5"/>
      <c r="AA75581" s="458"/>
      <c r="AB75581" s="5"/>
    </row>
    <row r="75582" spans="21:28">
      <c r="U75582" s="5"/>
      <c r="AA75582" s="93"/>
      <c r="AB75582" s="5"/>
    </row>
    <row r="75583" spans="21:28">
      <c r="U75583" s="5"/>
      <c r="AA75583" s="94"/>
      <c r="AB75583" s="5"/>
    </row>
    <row r="75586" spans="21:28">
      <c r="U75586" s="5"/>
      <c r="AA75586" s="94"/>
      <c r="AB75586" s="5"/>
    </row>
    <row r="75636" spans="21:28">
      <c r="U75636" s="5"/>
      <c r="AA75636" s="94"/>
      <c r="AB75636" s="5"/>
    </row>
    <row r="75706" spans="21:28">
      <c r="U75706" s="5"/>
      <c r="AA75706" s="94"/>
      <c r="AB75706" s="5"/>
    </row>
    <row r="75707" spans="21:28">
      <c r="U75707" s="5"/>
      <c r="AA75707" s="94"/>
      <c r="AB75707" s="5"/>
    </row>
    <row r="75724" spans="21:28">
      <c r="U75724" s="5"/>
      <c r="AA75724" s="94"/>
      <c r="AB75724" s="5"/>
    </row>
    <row r="75726" spans="21:28">
      <c r="U75726" s="5"/>
      <c r="AA75726" s="458"/>
      <c r="AB75726" s="5"/>
    </row>
    <row r="75727" spans="21:28">
      <c r="U75727" s="5"/>
      <c r="AA75727" s="458"/>
      <c r="AB75727" s="5"/>
    </row>
    <row r="75728" spans="21:28">
      <c r="U75728" s="5"/>
      <c r="AA75728" s="93"/>
      <c r="AB75728" s="5"/>
    </row>
    <row r="75729" spans="21:28">
      <c r="U75729" s="5"/>
      <c r="AA75729" s="94"/>
      <c r="AB75729" s="5"/>
    </row>
    <row r="75732" spans="21:28">
      <c r="U75732" s="5"/>
      <c r="AA75732" s="94"/>
      <c r="AB75732" s="5"/>
    </row>
    <row r="75782" spans="21:28">
      <c r="U75782" s="5"/>
      <c r="AA75782" s="94"/>
      <c r="AB75782" s="5"/>
    </row>
    <row r="75852" spans="21:28">
      <c r="U75852" s="5"/>
      <c r="AA75852" s="94"/>
      <c r="AB75852" s="5"/>
    </row>
    <row r="75853" spans="21:28">
      <c r="U75853" s="5"/>
      <c r="AA75853" s="94"/>
      <c r="AB75853" s="5"/>
    </row>
    <row r="75870" spans="21:28">
      <c r="U75870" s="5"/>
      <c r="AA75870" s="94"/>
      <c r="AB75870" s="5"/>
    </row>
    <row r="75872" spans="21:28">
      <c r="U75872" s="5"/>
      <c r="AA75872" s="458"/>
      <c r="AB75872" s="5"/>
    </row>
    <row r="75873" spans="21:28">
      <c r="U75873" s="5"/>
      <c r="AA75873" s="458"/>
      <c r="AB75873" s="5"/>
    </row>
    <row r="75874" spans="21:28">
      <c r="U75874" s="5"/>
      <c r="AA75874" s="93"/>
      <c r="AB75874" s="5"/>
    </row>
    <row r="75875" spans="21:28">
      <c r="U75875" s="5"/>
      <c r="AA75875" s="94"/>
      <c r="AB75875" s="5"/>
    </row>
    <row r="75878" spans="21:28">
      <c r="U75878" s="5"/>
      <c r="AA75878" s="94"/>
      <c r="AB75878" s="5"/>
    </row>
    <row r="75928" spans="21:28">
      <c r="U75928" s="5"/>
      <c r="AA75928" s="94"/>
      <c r="AB75928" s="5"/>
    </row>
    <row r="75998" spans="21:28">
      <c r="U75998" s="5"/>
      <c r="AA75998" s="94"/>
      <c r="AB75998" s="5"/>
    </row>
    <row r="75999" spans="21:28">
      <c r="U75999" s="5"/>
      <c r="AA75999" s="94"/>
      <c r="AB75999" s="5"/>
    </row>
    <row r="76016" spans="21:28">
      <c r="U76016" s="5"/>
      <c r="AA76016" s="94"/>
      <c r="AB76016" s="5"/>
    </row>
    <row r="76018" spans="21:28">
      <c r="U76018" s="5"/>
      <c r="AA76018" s="458"/>
      <c r="AB76018" s="5"/>
    </row>
    <row r="76019" spans="21:28">
      <c r="U76019" s="5"/>
      <c r="AA76019" s="458"/>
      <c r="AB76019" s="5"/>
    </row>
    <row r="76020" spans="21:28">
      <c r="U76020" s="5"/>
      <c r="AA76020" s="93"/>
      <c r="AB76020" s="5"/>
    </row>
    <row r="76021" spans="21:28">
      <c r="U76021" s="5"/>
      <c r="AA76021" s="94"/>
      <c r="AB76021" s="5"/>
    </row>
    <row r="76024" spans="21:28">
      <c r="U76024" s="5"/>
      <c r="AA76024" s="94"/>
      <c r="AB76024" s="5"/>
    </row>
    <row r="76074" spans="21:28">
      <c r="U76074" s="5"/>
      <c r="AA76074" s="94"/>
      <c r="AB76074" s="5"/>
    </row>
    <row r="76144" spans="21:28">
      <c r="U76144" s="5"/>
      <c r="AA76144" s="94"/>
      <c r="AB76144" s="5"/>
    </row>
    <row r="76145" spans="21:28">
      <c r="U76145" s="5"/>
      <c r="AA76145" s="94"/>
      <c r="AB76145" s="5"/>
    </row>
    <row r="76162" spans="21:28">
      <c r="U76162" s="5"/>
      <c r="AA76162" s="94"/>
      <c r="AB76162" s="5"/>
    </row>
    <row r="76164" spans="21:28">
      <c r="U76164" s="5"/>
      <c r="AA76164" s="458"/>
      <c r="AB76164" s="5"/>
    </row>
    <row r="76165" spans="21:28">
      <c r="U76165" s="5"/>
      <c r="AA76165" s="458"/>
      <c r="AB76165" s="5"/>
    </row>
    <row r="76166" spans="21:28">
      <c r="U76166" s="5"/>
      <c r="AA76166" s="93"/>
      <c r="AB76166" s="5"/>
    </row>
    <row r="76167" spans="21:28">
      <c r="U76167" s="5"/>
      <c r="AA76167" s="94"/>
      <c r="AB76167" s="5"/>
    </row>
    <row r="76170" spans="21:28">
      <c r="U76170" s="5"/>
      <c r="AA76170" s="94"/>
      <c r="AB76170" s="5"/>
    </row>
    <row r="76220" spans="21:28">
      <c r="U76220" s="5"/>
      <c r="AA76220" s="94"/>
      <c r="AB76220" s="5"/>
    </row>
    <row r="76290" spans="21:28">
      <c r="U76290" s="5"/>
      <c r="AA76290" s="94"/>
      <c r="AB76290" s="5"/>
    </row>
    <row r="76291" spans="21:28">
      <c r="U76291" s="5"/>
      <c r="AA76291" s="94"/>
      <c r="AB76291" s="5"/>
    </row>
    <row r="76308" spans="21:28">
      <c r="U76308" s="5"/>
      <c r="AA76308" s="94"/>
      <c r="AB76308" s="5"/>
    </row>
    <row r="76310" spans="21:28">
      <c r="U76310" s="5"/>
      <c r="AA76310" s="458"/>
      <c r="AB76310" s="5"/>
    </row>
    <row r="76311" spans="21:28">
      <c r="U76311" s="5"/>
      <c r="AA76311" s="458"/>
      <c r="AB76311" s="5"/>
    </row>
    <row r="76312" spans="21:28">
      <c r="U76312" s="5"/>
      <c r="AA76312" s="93"/>
      <c r="AB76312" s="5"/>
    </row>
    <row r="76313" spans="21:28">
      <c r="U76313" s="5"/>
      <c r="AA76313" s="94"/>
      <c r="AB76313" s="5"/>
    </row>
    <row r="76316" spans="21:28">
      <c r="U76316" s="5"/>
      <c r="AA76316" s="94"/>
      <c r="AB76316" s="5"/>
    </row>
    <row r="76366" spans="21:28">
      <c r="U76366" s="5"/>
      <c r="AA76366" s="94"/>
      <c r="AB76366" s="5"/>
    </row>
    <row r="76436" spans="21:28">
      <c r="U76436" s="5"/>
      <c r="AA76436" s="94"/>
      <c r="AB76436" s="5"/>
    </row>
    <row r="76437" spans="21:28">
      <c r="U76437" s="5"/>
      <c r="AA76437" s="94"/>
      <c r="AB76437" s="5"/>
    </row>
    <row r="76454" spans="21:28">
      <c r="U76454" s="5"/>
      <c r="AA76454" s="94"/>
      <c r="AB76454" s="5"/>
    </row>
    <row r="76456" spans="21:28">
      <c r="U76456" s="5"/>
      <c r="AA76456" s="458"/>
      <c r="AB76456" s="5"/>
    </row>
    <row r="76457" spans="21:28">
      <c r="U76457" s="5"/>
      <c r="AA76457" s="458"/>
      <c r="AB76457" s="5"/>
    </row>
    <row r="76458" spans="21:28">
      <c r="U76458" s="5"/>
      <c r="AA76458" s="93"/>
      <c r="AB76458" s="5"/>
    </row>
    <row r="76459" spans="21:28">
      <c r="U76459" s="5"/>
      <c r="AA76459" s="94"/>
      <c r="AB76459" s="5"/>
    </row>
    <row r="76462" spans="21:28">
      <c r="U76462" s="5"/>
      <c r="AA76462" s="94"/>
      <c r="AB76462" s="5"/>
    </row>
    <row r="76512" spans="21:28">
      <c r="U76512" s="5"/>
      <c r="AA76512" s="94"/>
      <c r="AB76512" s="5"/>
    </row>
    <row r="76582" spans="21:28">
      <c r="U76582" s="5"/>
      <c r="AA76582" s="94"/>
      <c r="AB76582" s="5"/>
    </row>
    <row r="76583" spans="21:28">
      <c r="U76583" s="5"/>
      <c r="AA76583" s="94"/>
      <c r="AB76583" s="5"/>
    </row>
    <row r="76600" spans="21:28">
      <c r="U76600" s="5"/>
      <c r="AA76600" s="94"/>
      <c r="AB76600" s="5"/>
    </row>
    <row r="76602" spans="21:28">
      <c r="U76602" s="5"/>
      <c r="AA76602" s="458"/>
      <c r="AB76602" s="5"/>
    </row>
    <row r="76603" spans="21:28">
      <c r="U76603" s="5"/>
      <c r="AA76603" s="458"/>
      <c r="AB76603" s="5"/>
    </row>
    <row r="76604" spans="21:28">
      <c r="U76604" s="5"/>
      <c r="AA76604" s="93"/>
      <c r="AB76604" s="5"/>
    </row>
    <row r="76605" spans="21:28">
      <c r="U76605" s="5"/>
      <c r="AA76605" s="94"/>
      <c r="AB76605" s="5"/>
    </row>
    <row r="76608" spans="21:28">
      <c r="U76608" s="5"/>
      <c r="AA76608" s="94"/>
      <c r="AB76608" s="5"/>
    </row>
    <row r="76658" spans="21:28">
      <c r="U76658" s="5"/>
      <c r="AA76658" s="94"/>
      <c r="AB76658" s="5"/>
    </row>
    <row r="76728" spans="21:28">
      <c r="U76728" s="5"/>
      <c r="AA76728" s="94"/>
      <c r="AB76728" s="5"/>
    </row>
    <row r="76729" spans="21:28">
      <c r="U76729" s="5"/>
      <c r="AA76729" s="94"/>
      <c r="AB76729" s="5"/>
    </row>
    <row r="76746" spans="21:28">
      <c r="U76746" s="5"/>
      <c r="AA76746" s="94"/>
      <c r="AB76746" s="5"/>
    </row>
    <row r="76748" spans="21:28">
      <c r="U76748" s="5"/>
      <c r="AA76748" s="458"/>
      <c r="AB76748" s="5"/>
    </row>
    <row r="76749" spans="21:28">
      <c r="U76749" s="5"/>
      <c r="AA76749" s="458"/>
      <c r="AB76749" s="5"/>
    </row>
    <row r="76750" spans="21:28">
      <c r="U76750" s="5"/>
      <c r="AA76750" s="93"/>
      <c r="AB76750" s="5"/>
    </row>
    <row r="76751" spans="21:28">
      <c r="U76751" s="5"/>
      <c r="AA76751" s="94"/>
      <c r="AB76751" s="5"/>
    </row>
    <row r="76754" spans="21:28">
      <c r="U76754" s="5"/>
      <c r="AA76754" s="94"/>
      <c r="AB76754" s="5"/>
    </row>
    <row r="76804" spans="21:28">
      <c r="U76804" s="5"/>
      <c r="AA76804" s="94"/>
      <c r="AB76804" s="5"/>
    </row>
    <row r="76874" spans="21:28">
      <c r="U76874" s="5"/>
      <c r="AA76874" s="94"/>
      <c r="AB76874" s="5"/>
    </row>
    <row r="76875" spans="21:28">
      <c r="U76875" s="5"/>
      <c r="AA76875" s="94"/>
      <c r="AB76875" s="5"/>
    </row>
    <row r="76892" spans="21:28">
      <c r="U76892" s="5"/>
      <c r="AA76892" s="94"/>
      <c r="AB76892" s="5"/>
    </row>
    <row r="76894" spans="21:28">
      <c r="U76894" s="5"/>
      <c r="AA76894" s="458"/>
      <c r="AB76894" s="5"/>
    </row>
    <row r="76895" spans="21:28">
      <c r="U76895" s="5"/>
      <c r="AA76895" s="458"/>
      <c r="AB76895" s="5"/>
    </row>
    <row r="76896" spans="21:28">
      <c r="U76896" s="5"/>
      <c r="AA76896" s="93"/>
      <c r="AB76896" s="5"/>
    </row>
    <row r="76897" spans="21:28">
      <c r="U76897" s="5"/>
      <c r="AA76897" s="94"/>
      <c r="AB76897" s="5"/>
    </row>
    <row r="76900" spans="21:28">
      <c r="U76900" s="5"/>
      <c r="AA76900" s="94"/>
      <c r="AB76900" s="5"/>
    </row>
    <row r="76950" spans="21:28">
      <c r="U76950" s="5"/>
      <c r="AA76950" s="94"/>
      <c r="AB76950" s="5"/>
    </row>
    <row r="77020" spans="21:28">
      <c r="U77020" s="5"/>
      <c r="AA77020" s="94"/>
      <c r="AB77020" s="5"/>
    </row>
    <row r="77021" spans="21:28">
      <c r="U77021" s="5"/>
      <c r="AA77021" s="94"/>
      <c r="AB77021" s="5"/>
    </row>
    <row r="77038" spans="21:28">
      <c r="U77038" s="5"/>
      <c r="AA77038" s="94"/>
      <c r="AB77038" s="5"/>
    </row>
    <row r="77040" spans="21:28">
      <c r="U77040" s="5"/>
      <c r="AA77040" s="458"/>
      <c r="AB77040" s="5"/>
    </row>
    <row r="77041" spans="21:28">
      <c r="U77041" s="5"/>
      <c r="AA77041" s="458"/>
      <c r="AB77041" s="5"/>
    </row>
    <row r="77042" spans="21:28">
      <c r="U77042" s="5"/>
      <c r="AA77042" s="93"/>
      <c r="AB77042" s="5"/>
    </row>
    <row r="77043" spans="21:28">
      <c r="U77043" s="5"/>
      <c r="AA77043" s="94"/>
      <c r="AB77043" s="5"/>
    </row>
    <row r="77046" spans="21:28">
      <c r="U77046" s="5"/>
      <c r="AA77046" s="94"/>
      <c r="AB77046" s="5"/>
    </row>
    <row r="77096" spans="21:28">
      <c r="U77096" s="5"/>
      <c r="AA77096" s="94"/>
      <c r="AB77096" s="5"/>
    </row>
    <row r="77166" spans="21:28">
      <c r="U77166" s="5"/>
      <c r="AA77166" s="94"/>
      <c r="AB77166" s="5"/>
    </row>
    <row r="77167" spans="21:28">
      <c r="U77167" s="5"/>
      <c r="AA77167" s="94"/>
      <c r="AB77167" s="5"/>
    </row>
    <row r="77184" spans="21:28">
      <c r="U77184" s="5"/>
      <c r="AA77184" s="94"/>
      <c r="AB77184" s="5"/>
    </row>
    <row r="77186" spans="21:28">
      <c r="U77186" s="5"/>
      <c r="AA77186" s="458"/>
      <c r="AB77186" s="5"/>
    </row>
    <row r="77187" spans="21:28">
      <c r="U77187" s="5"/>
      <c r="AA77187" s="458"/>
      <c r="AB77187" s="5"/>
    </row>
    <row r="77188" spans="21:28">
      <c r="U77188" s="5"/>
      <c r="AA77188" s="93"/>
      <c r="AB77188" s="5"/>
    </row>
    <row r="77189" spans="21:28">
      <c r="U77189" s="5"/>
      <c r="AA77189" s="94"/>
      <c r="AB77189" s="5"/>
    </row>
    <row r="77192" spans="21:28">
      <c r="U77192" s="5"/>
      <c r="AA77192" s="94"/>
      <c r="AB77192" s="5"/>
    </row>
    <row r="77242" spans="21:28">
      <c r="U77242" s="5"/>
      <c r="AA77242" s="94"/>
      <c r="AB77242" s="5"/>
    </row>
    <row r="77312" spans="21:28">
      <c r="U77312" s="5"/>
      <c r="AA77312" s="94"/>
      <c r="AB77312" s="5"/>
    </row>
    <row r="77313" spans="21:28">
      <c r="U77313" s="5"/>
      <c r="AA77313" s="94"/>
      <c r="AB77313" s="5"/>
    </row>
    <row r="77330" spans="21:28">
      <c r="U77330" s="5"/>
      <c r="AA77330" s="94"/>
      <c r="AB77330" s="5"/>
    </row>
    <row r="77332" spans="21:28">
      <c r="U77332" s="5"/>
      <c r="AA77332" s="458"/>
      <c r="AB77332" s="5"/>
    </row>
    <row r="77333" spans="21:28">
      <c r="U77333" s="5"/>
      <c r="AA77333" s="458"/>
      <c r="AB77333" s="5"/>
    </row>
    <row r="77334" spans="21:28">
      <c r="U77334" s="5"/>
      <c r="AA77334" s="93"/>
      <c r="AB77334" s="5"/>
    </row>
    <row r="77335" spans="21:28">
      <c r="U77335" s="5"/>
      <c r="AA77335" s="94"/>
      <c r="AB77335" s="5"/>
    </row>
    <row r="77338" spans="21:28">
      <c r="U77338" s="5"/>
      <c r="AA77338" s="94"/>
      <c r="AB77338" s="5"/>
    </row>
    <row r="77388" spans="21:28">
      <c r="U77388" s="5"/>
      <c r="AA77388" s="94"/>
      <c r="AB77388" s="5"/>
    </row>
    <row r="77458" spans="21:28">
      <c r="U77458" s="5"/>
      <c r="AA77458" s="94"/>
      <c r="AB77458" s="5"/>
    </row>
    <row r="77459" spans="21:28">
      <c r="U77459" s="5"/>
      <c r="AA77459" s="94"/>
      <c r="AB77459" s="5"/>
    </row>
    <row r="77476" spans="21:28">
      <c r="U77476" s="5"/>
      <c r="AA77476" s="94"/>
      <c r="AB77476" s="5"/>
    </row>
    <row r="77478" spans="21:28">
      <c r="U77478" s="5"/>
      <c r="AA77478" s="458"/>
      <c r="AB77478" s="5"/>
    </row>
    <row r="77479" spans="21:28">
      <c r="U77479" s="5"/>
      <c r="AA77479" s="458"/>
      <c r="AB77479" s="5"/>
    </row>
    <row r="77480" spans="21:28">
      <c r="U77480" s="5"/>
      <c r="AA77480" s="93"/>
      <c r="AB77480" s="5"/>
    </row>
    <row r="77481" spans="21:28">
      <c r="U77481" s="5"/>
      <c r="AA77481" s="94"/>
      <c r="AB77481" s="5"/>
    </row>
    <row r="77484" spans="21:28">
      <c r="U77484" s="5"/>
      <c r="AA77484" s="94"/>
      <c r="AB77484" s="5"/>
    </row>
    <row r="77534" spans="21:28">
      <c r="U77534" s="5"/>
      <c r="AA77534" s="94"/>
      <c r="AB77534" s="5"/>
    </row>
    <row r="77604" spans="21:28">
      <c r="U77604" s="5"/>
      <c r="AA77604" s="94"/>
      <c r="AB77604" s="5"/>
    </row>
    <row r="77605" spans="21:28">
      <c r="U77605" s="5"/>
      <c r="AA77605" s="94"/>
      <c r="AB77605" s="5"/>
    </row>
    <row r="77622" spans="21:28">
      <c r="U77622" s="5"/>
      <c r="AA77622" s="94"/>
      <c r="AB77622" s="5"/>
    </row>
    <row r="77624" spans="21:28">
      <c r="U77624" s="5"/>
      <c r="AA77624" s="458"/>
      <c r="AB77624" s="5"/>
    </row>
    <row r="77625" spans="21:28">
      <c r="U77625" s="5"/>
      <c r="AA77625" s="458"/>
      <c r="AB77625" s="5"/>
    </row>
    <row r="77626" spans="21:28">
      <c r="U77626" s="5"/>
      <c r="AA77626" s="93"/>
      <c r="AB77626" s="5"/>
    </row>
    <row r="77627" spans="21:28">
      <c r="U77627" s="5"/>
      <c r="AA77627" s="94"/>
      <c r="AB77627" s="5"/>
    </row>
    <row r="77630" spans="21:28">
      <c r="U77630" s="5"/>
      <c r="AA77630" s="94"/>
      <c r="AB77630" s="5"/>
    </row>
    <row r="77680" spans="21:28">
      <c r="U77680" s="5"/>
      <c r="AA77680" s="94"/>
      <c r="AB77680" s="5"/>
    </row>
    <row r="77750" spans="21:28">
      <c r="U77750" s="5"/>
      <c r="AA77750" s="94"/>
      <c r="AB77750" s="5"/>
    </row>
    <row r="77751" spans="21:28">
      <c r="U77751" s="5"/>
      <c r="AA77751" s="94"/>
      <c r="AB77751" s="5"/>
    </row>
    <row r="77768" spans="21:28">
      <c r="U77768" s="5"/>
      <c r="AA77768" s="94"/>
      <c r="AB77768" s="5"/>
    </row>
    <row r="77770" spans="21:28">
      <c r="U77770" s="5"/>
      <c r="AA77770" s="458"/>
      <c r="AB77770" s="5"/>
    </row>
    <row r="77771" spans="21:28">
      <c r="U77771" s="5"/>
      <c r="AA77771" s="458"/>
      <c r="AB77771" s="5"/>
    </row>
    <row r="77772" spans="21:28">
      <c r="U77772" s="5"/>
      <c r="AA77772" s="93"/>
      <c r="AB77772" s="5"/>
    </row>
    <row r="77773" spans="21:28">
      <c r="U77773" s="5"/>
      <c r="AA77773" s="94"/>
      <c r="AB77773" s="5"/>
    </row>
    <row r="77776" spans="21:28">
      <c r="U77776" s="5"/>
      <c r="AA77776" s="94"/>
      <c r="AB77776" s="5"/>
    </row>
    <row r="77826" spans="21:28">
      <c r="U77826" s="5"/>
      <c r="AA77826" s="94"/>
      <c r="AB77826" s="5"/>
    </row>
    <row r="77896" spans="21:28">
      <c r="U77896" s="5"/>
      <c r="AA77896" s="94"/>
      <c r="AB77896" s="5"/>
    </row>
    <row r="77897" spans="21:28">
      <c r="U77897" s="5"/>
      <c r="AA77897" s="94"/>
      <c r="AB77897" s="5"/>
    </row>
    <row r="77914" spans="21:28">
      <c r="U77914" s="5"/>
      <c r="AA77914" s="94"/>
      <c r="AB77914" s="5"/>
    </row>
    <row r="77916" spans="21:28">
      <c r="U77916" s="5"/>
      <c r="AA77916" s="458"/>
      <c r="AB77916" s="5"/>
    </row>
    <row r="77917" spans="21:28">
      <c r="U77917" s="5"/>
      <c r="AA77917" s="458"/>
      <c r="AB77917" s="5"/>
    </row>
    <row r="77918" spans="21:28">
      <c r="U77918" s="5"/>
      <c r="AA77918" s="93"/>
      <c r="AB77918" s="5"/>
    </row>
    <row r="77919" spans="21:28">
      <c r="U77919" s="5"/>
      <c r="AA77919" s="94"/>
      <c r="AB77919" s="5"/>
    </row>
    <row r="77922" spans="21:28">
      <c r="U77922" s="5"/>
      <c r="AA77922" s="94"/>
      <c r="AB77922" s="5"/>
    </row>
    <row r="77972" spans="21:28">
      <c r="U77972" s="5"/>
      <c r="AA77972" s="94"/>
      <c r="AB77972" s="5"/>
    </row>
    <row r="78042" spans="21:28">
      <c r="U78042" s="5"/>
      <c r="AA78042" s="94"/>
      <c r="AB78042" s="5"/>
    </row>
    <row r="78043" spans="21:28">
      <c r="U78043" s="5"/>
      <c r="AA78043" s="94"/>
      <c r="AB78043" s="5"/>
    </row>
    <row r="78060" spans="21:28">
      <c r="U78060" s="5"/>
      <c r="AA78060" s="94"/>
      <c r="AB78060" s="5"/>
    </row>
    <row r="78062" spans="21:28">
      <c r="U78062" s="5"/>
      <c r="AA78062" s="458"/>
      <c r="AB78062" s="5"/>
    </row>
    <row r="78063" spans="21:28">
      <c r="U78063" s="5"/>
      <c r="AA78063" s="458"/>
      <c r="AB78063" s="5"/>
    </row>
    <row r="78064" spans="21:28">
      <c r="U78064" s="5"/>
      <c r="AA78064" s="93"/>
      <c r="AB78064" s="5"/>
    </row>
    <row r="78065" spans="21:28">
      <c r="U78065" s="5"/>
      <c r="AA78065" s="94"/>
      <c r="AB78065" s="5"/>
    </row>
    <row r="78068" spans="21:28">
      <c r="U78068" s="5"/>
      <c r="AA78068" s="94"/>
      <c r="AB78068" s="5"/>
    </row>
    <row r="78118" spans="21:28">
      <c r="U78118" s="5"/>
      <c r="AA78118" s="94"/>
      <c r="AB78118" s="5"/>
    </row>
    <row r="78188" spans="21:28">
      <c r="U78188" s="5"/>
      <c r="AA78188" s="94"/>
      <c r="AB78188" s="5"/>
    </row>
    <row r="78189" spans="21:28">
      <c r="U78189" s="5"/>
      <c r="AA78189" s="94"/>
      <c r="AB78189" s="5"/>
    </row>
    <row r="78206" spans="21:28">
      <c r="U78206" s="5"/>
      <c r="AA78206" s="94"/>
      <c r="AB78206" s="5"/>
    </row>
    <row r="78208" spans="21:28">
      <c r="U78208" s="5"/>
      <c r="AA78208" s="458"/>
      <c r="AB78208" s="5"/>
    </row>
    <row r="78209" spans="21:28">
      <c r="U78209" s="5"/>
      <c r="AA78209" s="458"/>
      <c r="AB78209" s="5"/>
    </row>
    <row r="78210" spans="21:28">
      <c r="U78210" s="5"/>
      <c r="AA78210" s="93"/>
      <c r="AB78210" s="5"/>
    </row>
    <row r="78211" spans="21:28">
      <c r="U78211" s="5"/>
      <c r="AA78211" s="94"/>
      <c r="AB78211" s="5"/>
    </row>
    <row r="78214" spans="21:28">
      <c r="U78214" s="5"/>
      <c r="AA78214" s="94"/>
      <c r="AB78214" s="5"/>
    </row>
    <row r="78264" spans="21:28">
      <c r="U78264" s="5"/>
      <c r="AA78264" s="94"/>
      <c r="AB78264" s="5"/>
    </row>
    <row r="78334" spans="21:28">
      <c r="U78334" s="5"/>
      <c r="AA78334" s="94"/>
      <c r="AB78334" s="5"/>
    </row>
    <row r="78335" spans="21:28">
      <c r="U78335" s="5"/>
      <c r="AA78335" s="94"/>
      <c r="AB78335" s="5"/>
    </row>
    <row r="78352" spans="21:28">
      <c r="U78352" s="5"/>
      <c r="AA78352" s="94"/>
      <c r="AB78352" s="5"/>
    </row>
    <row r="78354" spans="21:28">
      <c r="U78354" s="5"/>
      <c r="AA78354" s="458"/>
      <c r="AB78354" s="5"/>
    </row>
    <row r="78355" spans="21:28">
      <c r="U78355" s="5"/>
      <c r="AA78355" s="458"/>
      <c r="AB78355" s="5"/>
    </row>
    <row r="78356" spans="21:28">
      <c r="U78356" s="5"/>
      <c r="AA78356" s="93"/>
      <c r="AB78356" s="5"/>
    </row>
    <row r="78357" spans="21:28">
      <c r="U78357" s="5"/>
      <c r="AA78357" s="94"/>
      <c r="AB78357" s="5"/>
    </row>
    <row r="78360" spans="21:28">
      <c r="U78360" s="5"/>
      <c r="AA78360" s="94"/>
      <c r="AB78360" s="5"/>
    </row>
    <row r="78410" spans="21:28">
      <c r="U78410" s="5"/>
      <c r="AA78410" s="94"/>
      <c r="AB78410" s="5"/>
    </row>
    <row r="78480" spans="21:28">
      <c r="U78480" s="5"/>
      <c r="AA78480" s="94"/>
      <c r="AB78480" s="5"/>
    </row>
    <row r="78481" spans="21:28">
      <c r="U78481" s="5"/>
      <c r="AA78481" s="94"/>
      <c r="AB78481" s="5"/>
    </row>
    <row r="78498" spans="21:28">
      <c r="U78498" s="5"/>
      <c r="AA78498" s="94"/>
      <c r="AB78498" s="5"/>
    </row>
    <row r="78500" spans="21:28">
      <c r="U78500" s="5"/>
      <c r="AA78500" s="458"/>
      <c r="AB78500" s="5"/>
    </row>
    <row r="78501" spans="21:28">
      <c r="U78501" s="5"/>
      <c r="AA78501" s="458"/>
      <c r="AB78501" s="5"/>
    </row>
    <row r="78502" spans="21:28">
      <c r="U78502" s="5"/>
      <c r="AA78502" s="93"/>
      <c r="AB78502" s="5"/>
    </row>
    <row r="78503" spans="21:28">
      <c r="U78503" s="5"/>
      <c r="AA78503" s="94"/>
      <c r="AB78503" s="5"/>
    </row>
    <row r="78506" spans="21:28">
      <c r="U78506" s="5"/>
      <c r="AA78506" s="94"/>
      <c r="AB78506" s="5"/>
    </row>
    <row r="78556" spans="21:28">
      <c r="U78556" s="5"/>
      <c r="AA78556" s="94"/>
      <c r="AB78556" s="5"/>
    </row>
    <row r="78626" spans="21:28">
      <c r="U78626" s="5"/>
      <c r="AA78626" s="94"/>
      <c r="AB78626" s="5"/>
    </row>
    <row r="78627" spans="21:28">
      <c r="U78627" s="5"/>
      <c r="AA78627" s="94"/>
      <c r="AB78627" s="5"/>
    </row>
    <row r="78644" spans="21:28">
      <c r="U78644" s="5"/>
      <c r="AA78644" s="94"/>
      <c r="AB78644" s="5"/>
    </row>
    <row r="78646" spans="21:28">
      <c r="U78646" s="5"/>
      <c r="AA78646" s="458"/>
      <c r="AB78646" s="5"/>
    </row>
    <row r="78647" spans="21:28">
      <c r="U78647" s="5"/>
      <c r="AA78647" s="458"/>
      <c r="AB78647" s="5"/>
    </row>
    <row r="78648" spans="21:28">
      <c r="U78648" s="5"/>
      <c r="AA78648" s="93"/>
      <c r="AB78648" s="5"/>
    </row>
    <row r="78649" spans="21:28">
      <c r="U78649" s="5"/>
      <c r="AA78649" s="94"/>
      <c r="AB78649" s="5"/>
    </row>
    <row r="78652" spans="21:28">
      <c r="U78652" s="5"/>
      <c r="AA78652" s="94"/>
      <c r="AB78652" s="5"/>
    </row>
    <row r="78702" spans="21:28">
      <c r="U78702" s="5"/>
      <c r="AA78702" s="94"/>
      <c r="AB78702" s="5"/>
    </row>
    <row r="78772" spans="21:28">
      <c r="U78772" s="5"/>
      <c r="AA78772" s="94"/>
      <c r="AB78772" s="5"/>
    </row>
    <row r="78773" spans="21:28">
      <c r="U78773" s="5"/>
      <c r="AA78773" s="94"/>
      <c r="AB78773" s="5"/>
    </row>
    <row r="78790" spans="21:28">
      <c r="U78790" s="5"/>
      <c r="AA78790" s="94"/>
      <c r="AB78790" s="5"/>
    </row>
    <row r="78792" spans="21:28">
      <c r="U78792" s="5"/>
      <c r="AA78792" s="458"/>
      <c r="AB78792" s="5"/>
    </row>
    <row r="78793" spans="21:28">
      <c r="U78793" s="5"/>
      <c r="AA78793" s="458"/>
      <c r="AB78793" s="5"/>
    </row>
    <row r="78794" spans="21:28">
      <c r="U78794" s="5"/>
      <c r="AA78794" s="93"/>
      <c r="AB78794" s="5"/>
    </row>
    <row r="78795" spans="21:28">
      <c r="U78795" s="5"/>
      <c r="AA78795" s="94"/>
      <c r="AB78795" s="5"/>
    </row>
    <row r="78798" spans="21:28">
      <c r="U78798" s="5"/>
      <c r="AA78798" s="94"/>
      <c r="AB78798" s="5"/>
    </row>
    <row r="78848" spans="21:28">
      <c r="U78848" s="5"/>
      <c r="AA78848" s="94"/>
      <c r="AB78848" s="5"/>
    </row>
    <row r="78918" spans="21:28">
      <c r="U78918" s="5"/>
      <c r="AA78918" s="94"/>
      <c r="AB78918" s="5"/>
    </row>
    <row r="78919" spans="21:28">
      <c r="U78919" s="5"/>
      <c r="AA78919" s="94"/>
      <c r="AB78919" s="5"/>
    </row>
    <row r="78936" spans="21:28">
      <c r="U78936" s="5"/>
      <c r="AA78936" s="94"/>
      <c r="AB78936" s="5"/>
    </row>
    <row r="78938" spans="21:28">
      <c r="U78938" s="5"/>
      <c r="AA78938" s="458"/>
      <c r="AB78938" s="5"/>
    </row>
    <row r="78939" spans="21:28">
      <c r="U78939" s="5"/>
      <c r="AA78939" s="458"/>
      <c r="AB78939" s="5"/>
    </row>
    <row r="78940" spans="21:28">
      <c r="U78940" s="5"/>
      <c r="AA78940" s="93"/>
      <c r="AB78940" s="5"/>
    </row>
    <row r="78941" spans="21:28">
      <c r="U78941" s="5"/>
      <c r="AA78941" s="94"/>
      <c r="AB78941" s="5"/>
    </row>
    <row r="78944" spans="21:28">
      <c r="U78944" s="5"/>
      <c r="AA78944" s="94"/>
      <c r="AB78944" s="5"/>
    </row>
    <row r="78994" spans="21:28">
      <c r="U78994" s="5"/>
      <c r="AA78994" s="94"/>
      <c r="AB78994" s="5"/>
    </row>
    <row r="79064" spans="21:28">
      <c r="U79064" s="5"/>
      <c r="AA79064" s="94"/>
      <c r="AB79064" s="5"/>
    </row>
    <row r="79065" spans="21:28">
      <c r="U79065" s="5"/>
      <c r="AA79065" s="94"/>
      <c r="AB79065" s="5"/>
    </row>
    <row r="79082" spans="21:28">
      <c r="U79082" s="5"/>
      <c r="AA79082" s="94"/>
      <c r="AB79082" s="5"/>
    </row>
    <row r="79084" spans="21:28">
      <c r="U79084" s="5"/>
      <c r="AA79084" s="458"/>
      <c r="AB79084" s="5"/>
    </row>
    <row r="79085" spans="21:28">
      <c r="U79085" s="5"/>
      <c r="AA79085" s="458"/>
      <c r="AB79085" s="5"/>
    </row>
    <row r="79086" spans="21:28">
      <c r="U79086" s="5"/>
      <c r="AA79086" s="93"/>
      <c r="AB79086" s="5"/>
    </row>
    <row r="79087" spans="21:28">
      <c r="U79087" s="5"/>
      <c r="AA79087" s="94"/>
      <c r="AB79087" s="5"/>
    </row>
    <row r="79090" spans="21:28">
      <c r="U79090" s="5"/>
      <c r="AA79090" s="94"/>
      <c r="AB79090" s="5"/>
    </row>
    <row r="79140" spans="21:28">
      <c r="U79140" s="5"/>
      <c r="AA79140" s="94"/>
      <c r="AB79140" s="5"/>
    </row>
    <row r="79210" spans="21:28">
      <c r="U79210" s="5"/>
      <c r="AA79210" s="94"/>
      <c r="AB79210" s="5"/>
    </row>
    <row r="79211" spans="21:28">
      <c r="U79211" s="5"/>
      <c r="AA79211" s="94"/>
      <c r="AB79211" s="5"/>
    </row>
    <row r="79228" spans="21:28">
      <c r="U79228" s="5"/>
      <c r="AA79228" s="94"/>
      <c r="AB79228" s="5"/>
    </row>
    <row r="79230" spans="21:28">
      <c r="U79230" s="5"/>
      <c r="AA79230" s="458"/>
      <c r="AB79230" s="5"/>
    </row>
    <row r="79231" spans="21:28">
      <c r="U79231" s="5"/>
      <c r="AA79231" s="458"/>
      <c r="AB79231" s="5"/>
    </row>
    <row r="79232" spans="21:28">
      <c r="U79232" s="5"/>
      <c r="AA79232" s="93"/>
      <c r="AB79232" s="5"/>
    </row>
    <row r="79233" spans="21:28">
      <c r="U79233" s="5"/>
      <c r="AA79233" s="94"/>
      <c r="AB79233" s="5"/>
    </row>
    <row r="79236" spans="21:28">
      <c r="U79236" s="5"/>
      <c r="AA79236" s="94"/>
      <c r="AB79236" s="5"/>
    </row>
    <row r="79286" spans="21:28">
      <c r="U79286" s="5"/>
      <c r="AA79286" s="94"/>
      <c r="AB79286" s="5"/>
    </row>
    <row r="79356" spans="21:28">
      <c r="U79356" s="5"/>
      <c r="AA79356" s="94"/>
      <c r="AB79356" s="5"/>
    </row>
    <row r="79357" spans="21:28">
      <c r="U79357" s="5"/>
      <c r="AA79357" s="94"/>
      <c r="AB79357" s="5"/>
    </row>
    <row r="79374" spans="21:28">
      <c r="U79374" s="5"/>
      <c r="AA79374" s="94"/>
      <c r="AB79374" s="5"/>
    </row>
    <row r="79376" spans="21:28">
      <c r="U79376" s="5"/>
      <c r="AA79376" s="458"/>
      <c r="AB79376" s="5"/>
    </row>
    <row r="79377" spans="21:28">
      <c r="U79377" s="5"/>
      <c r="AA79377" s="458"/>
      <c r="AB79377" s="5"/>
    </row>
    <row r="79378" spans="21:28">
      <c r="U79378" s="5"/>
      <c r="AA79378" s="93"/>
      <c r="AB79378" s="5"/>
    </row>
    <row r="79379" spans="21:28">
      <c r="U79379" s="5"/>
      <c r="AA79379" s="94"/>
      <c r="AB79379" s="5"/>
    </row>
    <row r="79382" spans="21:28">
      <c r="U79382" s="5"/>
      <c r="AA79382" s="94"/>
      <c r="AB79382" s="5"/>
    </row>
    <row r="79432" spans="21:28">
      <c r="U79432" s="5"/>
      <c r="AA79432" s="94"/>
      <c r="AB79432" s="5"/>
    </row>
    <row r="79502" spans="21:28">
      <c r="U79502" s="5"/>
      <c r="AA79502" s="94"/>
      <c r="AB79502" s="5"/>
    </row>
    <row r="79503" spans="21:28">
      <c r="U79503" s="5"/>
      <c r="AA79503" s="94"/>
      <c r="AB79503" s="5"/>
    </row>
    <row r="79520" spans="21:28">
      <c r="U79520" s="5"/>
      <c r="AA79520" s="94"/>
      <c r="AB79520" s="5"/>
    </row>
    <row r="79522" spans="21:28">
      <c r="U79522" s="5"/>
      <c r="AA79522" s="458"/>
      <c r="AB79522" s="5"/>
    </row>
    <row r="79523" spans="21:28">
      <c r="U79523" s="5"/>
      <c r="AA79523" s="458"/>
      <c r="AB79523" s="5"/>
    </row>
    <row r="79524" spans="21:28">
      <c r="U79524" s="5"/>
      <c r="AA79524" s="93"/>
      <c r="AB79524" s="5"/>
    </row>
    <row r="79525" spans="21:28">
      <c r="U79525" s="5"/>
      <c r="AA79525" s="94"/>
      <c r="AB79525" s="5"/>
    </row>
    <row r="79528" spans="21:28">
      <c r="U79528" s="5"/>
      <c r="AA79528" s="94"/>
      <c r="AB79528" s="5"/>
    </row>
    <row r="79578" spans="21:28">
      <c r="U79578" s="5"/>
      <c r="AA79578" s="94"/>
      <c r="AB79578" s="5"/>
    </row>
    <row r="79648" spans="21:28">
      <c r="U79648" s="5"/>
      <c r="AA79648" s="94"/>
      <c r="AB79648" s="5"/>
    </row>
    <row r="79649" spans="21:28">
      <c r="U79649" s="5"/>
      <c r="AA79649" s="94"/>
      <c r="AB79649" s="5"/>
    </row>
    <row r="79666" spans="21:28">
      <c r="U79666" s="5"/>
      <c r="AA79666" s="94"/>
      <c r="AB79666" s="5"/>
    </row>
    <row r="79668" spans="21:28">
      <c r="U79668" s="5"/>
      <c r="AA79668" s="458"/>
      <c r="AB79668" s="5"/>
    </row>
    <row r="79669" spans="21:28">
      <c r="U79669" s="5"/>
      <c r="AA79669" s="458"/>
      <c r="AB79669" s="5"/>
    </row>
    <row r="79670" spans="21:28">
      <c r="U79670" s="5"/>
      <c r="AA79670" s="93"/>
      <c r="AB79670" s="5"/>
    </row>
    <row r="79671" spans="21:28">
      <c r="U79671" s="5"/>
      <c r="AA79671" s="94"/>
      <c r="AB79671" s="5"/>
    </row>
    <row r="79674" spans="21:28">
      <c r="U79674" s="5"/>
      <c r="AA79674" s="94"/>
      <c r="AB79674" s="5"/>
    </row>
    <row r="79724" spans="21:28">
      <c r="U79724" s="5"/>
      <c r="AA79724" s="94"/>
      <c r="AB79724" s="5"/>
    </row>
    <row r="79794" spans="21:28">
      <c r="U79794" s="5"/>
      <c r="AA79794" s="94"/>
      <c r="AB79794" s="5"/>
    </row>
    <row r="79795" spans="21:28">
      <c r="U79795" s="5"/>
      <c r="AA79795" s="94"/>
      <c r="AB79795" s="5"/>
    </row>
    <row r="79812" spans="21:28">
      <c r="U79812" s="5"/>
      <c r="AA79812" s="94"/>
      <c r="AB79812" s="5"/>
    </row>
    <row r="79814" spans="21:28">
      <c r="U79814" s="5"/>
      <c r="AA79814" s="458"/>
      <c r="AB79814" s="5"/>
    </row>
    <row r="79815" spans="21:28">
      <c r="U79815" s="5"/>
      <c r="AA79815" s="458"/>
      <c r="AB79815" s="5"/>
    </row>
    <row r="79816" spans="21:28">
      <c r="U79816" s="5"/>
      <c r="AA79816" s="93"/>
      <c r="AB79816" s="5"/>
    </row>
    <row r="79817" spans="21:28">
      <c r="U79817" s="5"/>
      <c r="AA79817" s="94"/>
      <c r="AB79817" s="5"/>
    </row>
    <row r="79820" spans="21:28">
      <c r="U79820" s="5"/>
      <c r="AA79820" s="94"/>
      <c r="AB79820" s="5"/>
    </row>
    <row r="79870" spans="21:28">
      <c r="U79870" s="5"/>
      <c r="AA79870" s="94"/>
      <c r="AB79870" s="5"/>
    </row>
    <row r="79940" spans="21:28">
      <c r="U79940" s="5"/>
      <c r="AA79940" s="94"/>
      <c r="AB79940" s="5"/>
    </row>
    <row r="79941" spans="21:28">
      <c r="U79941" s="5"/>
      <c r="AA79941" s="94"/>
      <c r="AB79941" s="5"/>
    </row>
    <row r="79958" spans="21:28">
      <c r="U79958" s="5"/>
      <c r="AA79958" s="94"/>
      <c r="AB79958" s="5"/>
    </row>
    <row r="79960" spans="21:28">
      <c r="U79960" s="5"/>
      <c r="AA79960" s="458"/>
      <c r="AB79960" s="5"/>
    </row>
    <row r="79961" spans="21:28">
      <c r="U79961" s="5"/>
      <c r="AA79961" s="458"/>
      <c r="AB79961" s="5"/>
    </row>
    <row r="79962" spans="21:28">
      <c r="U79962" s="5"/>
      <c r="AA79962" s="93"/>
      <c r="AB79962" s="5"/>
    </row>
    <row r="79963" spans="21:28">
      <c r="U79963" s="5"/>
      <c r="AA79963" s="94"/>
      <c r="AB79963" s="5"/>
    </row>
    <row r="79966" spans="21:28">
      <c r="U79966" s="5"/>
      <c r="AA79966" s="94"/>
      <c r="AB79966" s="5"/>
    </row>
    <row r="80016" spans="21:28">
      <c r="U80016" s="5"/>
      <c r="AA80016" s="94"/>
      <c r="AB80016" s="5"/>
    </row>
    <row r="80086" spans="21:28">
      <c r="U80086" s="5"/>
      <c r="AA80086" s="94"/>
      <c r="AB80086" s="5"/>
    </row>
    <row r="80087" spans="21:28">
      <c r="U80087" s="5"/>
      <c r="AA80087" s="94"/>
      <c r="AB80087" s="5"/>
    </row>
    <row r="80104" spans="21:28">
      <c r="U80104" s="5"/>
      <c r="AA80104" s="94"/>
      <c r="AB80104" s="5"/>
    </row>
    <row r="80106" spans="21:28">
      <c r="U80106" s="5"/>
      <c r="AA80106" s="458"/>
      <c r="AB80106" s="5"/>
    </row>
    <row r="80107" spans="21:28">
      <c r="U80107" s="5"/>
      <c r="AA80107" s="458"/>
      <c r="AB80107" s="5"/>
    </row>
    <row r="80108" spans="21:28">
      <c r="U80108" s="5"/>
      <c r="AA80108" s="93"/>
      <c r="AB80108" s="5"/>
    </row>
    <row r="80109" spans="21:28">
      <c r="U80109" s="5"/>
      <c r="AA80109" s="94"/>
      <c r="AB80109" s="5"/>
    </row>
    <row r="80112" spans="21:28">
      <c r="U80112" s="5"/>
      <c r="AA80112" s="94"/>
      <c r="AB80112" s="5"/>
    </row>
    <row r="80162" spans="21:28">
      <c r="U80162" s="5"/>
      <c r="AA80162" s="94"/>
      <c r="AB80162" s="5"/>
    </row>
    <row r="80232" spans="21:28">
      <c r="U80232" s="5"/>
      <c r="AA80232" s="94"/>
      <c r="AB80232" s="5"/>
    </row>
    <row r="80233" spans="21:28">
      <c r="U80233" s="5"/>
      <c r="AA80233" s="94"/>
      <c r="AB80233" s="5"/>
    </row>
    <row r="80250" spans="21:28">
      <c r="U80250" s="5"/>
      <c r="AA80250" s="94"/>
      <c r="AB80250" s="5"/>
    </row>
    <row r="80252" spans="21:28">
      <c r="U80252" s="5"/>
      <c r="AA80252" s="458"/>
      <c r="AB80252" s="5"/>
    </row>
    <row r="80253" spans="21:28">
      <c r="U80253" s="5"/>
      <c r="AA80253" s="458"/>
      <c r="AB80253" s="5"/>
    </row>
    <row r="80254" spans="21:28">
      <c r="U80254" s="5"/>
      <c r="AA80254" s="93"/>
      <c r="AB80254" s="5"/>
    </row>
    <row r="80255" spans="21:28">
      <c r="U80255" s="5"/>
      <c r="AA80255" s="94"/>
      <c r="AB80255" s="5"/>
    </row>
    <row r="80258" spans="21:28">
      <c r="U80258" s="5"/>
      <c r="AA80258" s="94"/>
      <c r="AB80258" s="5"/>
    </row>
    <row r="80308" spans="21:28">
      <c r="U80308" s="5"/>
      <c r="AA80308" s="94"/>
      <c r="AB80308" s="5"/>
    </row>
    <row r="80378" spans="21:28">
      <c r="U80378" s="5"/>
      <c r="AA80378" s="94"/>
      <c r="AB80378" s="5"/>
    </row>
    <row r="80379" spans="21:28">
      <c r="U80379" s="5"/>
      <c r="AA80379" s="94"/>
      <c r="AB80379" s="5"/>
    </row>
    <row r="80396" spans="21:28">
      <c r="U80396" s="5"/>
      <c r="AA80396" s="94"/>
      <c r="AB80396" s="5"/>
    </row>
    <row r="80398" spans="21:28">
      <c r="U80398" s="5"/>
      <c r="AA80398" s="458"/>
      <c r="AB80398" s="5"/>
    </row>
    <row r="80399" spans="21:28">
      <c r="U80399" s="5"/>
      <c r="AA80399" s="458"/>
      <c r="AB80399" s="5"/>
    </row>
    <row r="80400" spans="21:28">
      <c r="U80400" s="5"/>
      <c r="AA80400" s="93"/>
      <c r="AB80400" s="5"/>
    </row>
    <row r="80401" spans="21:28">
      <c r="U80401" s="5"/>
      <c r="AA80401" s="94"/>
      <c r="AB80401" s="5"/>
    </row>
    <row r="80404" spans="21:28">
      <c r="U80404" s="5"/>
      <c r="AA80404" s="94"/>
      <c r="AB80404" s="5"/>
    </row>
    <row r="80454" spans="21:28">
      <c r="U80454" s="5"/>
      <c r="AA80454" s="94"/>
      <c r="AB80454" s="5"/>
    </row>
    <row r="80524" spans="21:28">
      <c r="U80524" s="5"/>
      <c r="AA80524" s="94"/>
      <c r="AB80524" s="5"/>
    </row>
    <row r="80525" spans="21:28">
      <c r="U80525" s="5"/>
      <c r="AA80525" s="94"/>
      <c r="AB80525" s="5"/>
    </row>
    <row r="80542" spans="21:28">
      <c r="U80542" s="5"/>
      <c r="AA80542" s="94"/>
      <c r="AB80542" s="5"/>
    </row>
    <row r="80544" spans="21:28">
      <c r="U80544" s="5"/>
      <c r="AA80544" s="458"/>
      <c r="AB80544" s="5"/>
    </row>
    <row r="80545" spans="21:28">
      <c r="U80545" s="5"/>
      <c r="AA80545" s="458"/>
      <c r="AB80545" s="5"/>
    </row>
    <row r="80546" spans="21:28">
      <c r="U80546" s="5"/>
      <c r="AA80546" s="93"/>
      <c r="AB80546" s="5"/>
    </row>
    <row r="80547" spans="21:28">
      <c r="U80547" s="5"/>
      <c r="AA80547" s="94"/>
      <c r="AB80547" s="5"/>
    </row>
    <row r="80550" spans="21:28">
      <c r="U80550" s="5"/>
      <c r="AA80550" s="94"/>
      <c r="AB80550" s="5"/>
    </row>
    <row r="80600" spans="21:28">
      <c r="U80600" s="5"/>
      <c r="AA80600" s="94"/>
      <c r="AB80600" s="5"/>
    </row>
    <row r="80670" spans="21:28">
      <c r="U80670" s="5"/>
      <c r="AA80670" s="94"/>
      <c r="AB80670" s="5"/>
    </row>
    <row r="80671" spans="21:28">
      <c r="U80671" s="5"/>
      <c r="AA80671" s="94"/>
      <c r="AB80671" s="5"/>
    </row>
    <row r="80688" spans="21:28">
      <c r="U80688" s="5"/>
      <c r="AA80688" s="94"/>
      <c r="AB80688" s="5"/>
    </row>
    <row r="80690" spans="21:28">
      <c r="U80690" s="5"/>
      <c r="AA80690" s="458"/>
      <c r="AB80690" s="5"/>
    </row>
    <row r="80691" spans="21:28">
      <c r="U80691" s="5"/>
      <c r="AA80691" s="458"/>
      <c r="AB80691" s="5"/>
    </row>
    <row r="80692" spans="21:28">
      <c r="U80692" s="5"/>
      <c r="AA80692" s="93"/>
      <c r="AB80692" s="5"/>
    </row>
    <row r="80693" spans="21:28">
      <c r="U80693" s="5"/>
      <c r="AA80693" s="94"/>
      <c r="AB80693" s="5"/>
    </row>
    <row r="80696" spans="21:28">
      <c r="U80696" s="5"/>
      <c r="AA80696" s="94"/>
      <c r="AB80696" s="5"/>
    </row>
    <row r="80746" spans="21:28">
      <c r="U80746" s="5"/>
      <c r="AA80746" s="94"/>
      <c r="AB80746" s="5"/>
    </row>
    <row r="80816" spans="21:28">
      <c r="U80816" s="5"/>
      <c r="AA80816" s="94"/>
      <c r="AB80816" s="5"/>
    </row>
    <row r="80817" spans="21:28">
      <c r="U80817" s="5"/>
      <c r="AA80817" s="94"/>
      <c r="AB80817" s="5"/>
    </row>
    <row r="80834" spans="21:28">
      <c r="U80834" s="5"/>
      <c r="AA80834" s="94"/>
      <c r="AB80834" s="5"/>
    </row>
    <row r="80836" spans="21:28">
      <c r="U80836" s="5"/>
      <c r="AA80836" s="458"/>
      <c r="AB80836" s="5"/>
    </row>
    <row r="80837" spans="21:28">
      <c r="U80837" s="5"/>
      <c r="AA80837" s="458"/>
      <c r="AB80837" s="5"/>
    </row>
    <row r="80838" spans="21:28">
      <c r="U80838" s="5"/>
      <c r="AA80838" s="93"/>
      <c r="AB80838" s="5"/>
    </row>
    <row r="80839" spans="21:28">
      <c r="U80839" s="5"/>
      <c r="AA80839" s="94"/>
      <c r="AB80839" s="5"/>
    </row>
    <row r="80842" spans="21:28">
      <c r="U80842" s="5"/>
      <c r="AA80842" s="94"/>
      <c r="AB80842" s="5"/>
    </row>
    <row r="80892" spans="21:28">
      <c r="U80892" s="5"/>
      <c r="AA80892" s="94"/>
      <c r="AB80892" s="5"/>
    </row>
    <row r="80962" spans="21:28">
      <c r="U80962" s="5"/>
      <c r="AA80962" s="94"/>
      <c r="AB80962" s="5"/>
    </row>
    <row r="80963" spans="21:28">
      <c r="U80963" s="5"/>
      <c r="AA80963" s="94"/>
      <c r="AB80963" s="5"/>
    </row>
    <row r="80980" spans="21:28">
      <c r="U80980" s="5"/>
      <c r="AA80980" s="94"/>
      <c r="AB80980" s="5"/>
    </row>
    <row r="80982" spans="21:28">
      <c r="U80982" s="5"/>
      <c r="AA80982" s="458"/>
      <c r="AB80982" s="5"/>
    </row>
    <row r="80983" spans="21:28">
      <c r="U80983" s="5"/>
      <c r="AA80983" s="458"/>
      <c r="AB80983" s="5"/>
    </row>
    <row r="80984" spans="21:28">
      <c r="U80984" s="5"/>
      <c r="AA80984" s="93"/>
      <c r="AB80984" s="5"/>
    </row>
    <row r="80985" spans="21:28">
      <c r="U80985" s="5"/>
      <c r="AA80985" s="94"/>
      <c r="AB80985" s="5"/>
    </row>
    <row r="80988" spans="21:28">
      <c r="U80988" s="5"/>
      <c r="AA80988" s="94"/>
      <c r="AB80988" s="5"/>
    </row>
    <row r="81038" spans="21:28">
      <c r="U81038" s="5"/>
      <c r="AA81038" s="94"/>
      <c r="AB81038" s="5"/>
    </row>
    <row r="81108" spans="21:28">
      <c r="U81108" s="5"/>
      <c r="AA81108" s="94"/>
      <c r="AB81108" s="5"/>
    </row>
    <row r="81109" spans="21:28">
      <c r="U81109" s="5"/>
      <c r="AA81109" s="94"/>
      <c r="AB81109" s="5"/>
    </row>
    <row r="81126" spans="21:28">
      <c r="U81126" s="5"/>
      <c r="AA81126" s="94"/>
      <c r="AB81126" s="5"/>
    </row>
    <row r="81128" spans="21:28">
      <c r="U81128" s="5"/>
      <c r="AA81128" s="458"/>
      <c r="AB81128" s="5"/>
    </row>
    <row r="81129" spans="21:28">
      <c r="U81129" s="5"/>
      <c r="AA81129" s="458"/>
      <c r="AB81129" s="5"/>
    </row>
    <row r="81130" spans="21:28">
      <c r="U81130" s="5"/>
      <c r="AA81130" s="93"/>
      <c r="AB81130" s="5"/>
    </row>
    <row r="81131" spans="21:28">
      <c r="U81131" s="5"/>
      <c r="AA81131" s="94"/>
      <c r="AB81131" s="5"/>
    </row>
    <row r="81134" spans="21:28">
      <c r="U81134" s="5"/>
      <c r="AA81134" s="94"/>
      <c r="AB81134" s="5"/>
    </row>
    <row r="81184" spans="21:28">
      <c r="U81184" s="5"/>
      <c r="AA81184" s="94"/>
      <c r="AB81184" s="5"/>
    </row>
    <row r="81254" spans="21:28">
      <c r="U81254" s="5"/>
      <c r="AA81254" s="94"/>
      <c r="AB81254" s="5"/>
    </row>
    <row r="81255" spans="21:28">
      <c r="U81255" s="5"/>
      <c r="AA81255" s="94"/>
      <c r="AB81255" s="5"/>
    </row>
    <row r="81272" spans="21:28">
      <c r="U81272" s="5"/>
      <c r="AA81272" s="94"/>
      <c r="AB81272" s="5"/>
    </row>
    <row r="81274" spans="21:28">
      <c r="U81274" s="5"/>
      <c r="AA81274" s="458"/>
      <c r="AB81274" s="5"/>
    </row>
    <row r="81275" spans="21:28">
      <c r="U81275" s="5"/>
      <c r="AA81275" s="458"/>
      <c r="AB81275" s="5"/>
    </row>
    <row r="81276" spans="21:28">
      <c r="U81276" s="5"/>
      <c r="AA81276" s="93"/>
      <c r="AB81276" s="5"/>
    </row>
    <row r="81277" spans="21:28">
      <c r="U81277" s="5"/>
      <c r="AA81277" s="94"/>
      <c r="AB81277" s="5"/>
    </row>
    <row r="81280" spans="21:28">
      <c r="U81280" s="5"/>
      <c r="AA81280" s="94"/>
      <c r="AB81280" s="5"/>
    </row>
    <row r="81330" spans="21:28">
      <c r="U81330" s="5"/>
      <c r="AA81330" s="94"/>
      <c r="AB81330" s="5"/>
    </row>
    <row r="81400" spans="21:28">
      <c r="U81400" s="5"/>
      <c r="AA81400" s="94"/>
      <c r="AB81400" s="5"/>
    </row>
    <row r="81401" spans="21:28">
      <c r="U81401" s="5"/>
      <c r="AA81401" s="94"/>
      <c r="AB81401" s="5"/>
    </row>
    <row r="81418" spans="21:28">
      <c r="U81418" s="5"/>
      <c r="AA81418" s="94"/>
      <c r="AB81418" s="5"/>
    </row>
    <row r="81420" spans="21:28">
      <c r="U81420" s="5"/>
      <c r="AA81420" s="458"/>
      <c r="AB81420" s="5"/>
    </row>
    <row r="81421" spans="21:28">
      <c r="U81421" s="5"/>
      <c r="AA81421" s="458"/>
      <c r="AB81421" s="5"/>
    </row>
    <row r="81422" spans="21:28">
      <c r="U81422" s="5"/>
      <c r="AA81422" s="93"/>
      <c r="AB81422" s="5"/>
    </row>
    <row r="81423" spans="21:28">
      <c r="U81423" s="5"/>
      <c r="AA81423" s="94"/>
      <c r="AB81423" s="5"/>
    </row>
    <row r="81426" spans="21:28">
      <c r="U81426" s="5"/>
      <c r="AA81426" s="94"/>
      <c r="AB81426" s="5"/>
    </row>
    <row r="81476" spans="21:28">
      <c r="U81476" s="5"/>
      <c r="AA81476" s="94"/>
      <c r="AB81476" s="5"/>
    </row>
    <row r="81546" spans="21:28">
      <c r="U81546" s="5"/>
      <c r="AA81546" s="94"/>
      <c r="AB81546" s="5"/>
    </row>
    <row r="81547" spans="21:28">
      <c r="U81547" s="5"/>
      <c r="AA81547" s="94"/>
      <c r="AB81547" s="5"/>
    </row>
    <row r="81564" spans="21:28">
      <c r="U81564" s="5"/>
      <c r="AA81564" s="94"/>
      <c r="AB81564" s="5"/>
    </row>
    <row r="81566" spans="21:28">
      <c r="U81566" s="5"/>
      <c r="AA81566" s="458"/>
      <c r="AB81566" s="5"/>
    </row>
    <row r="81567" spans="21:28">
      <c r="U81567" s="5"/>
      <c r="AA81567" s="458"/>
      <c r="AB81567" s="5"/>
    </row>
    <row r="81568" spans="21:28">
      <c r="U81568" s="5"/>
      <c r="AA81568" s="93"/>
      <c r="AB81568" s="5"/>
    </row>
    <row r="81569" spans="21:28">
      <c r="U81569" s="5"/>
      <c r="AA81569" s="94"/>
      <c r="AB81569" s="5"/>
    </row>
    <row r="81572" spans="21:28">
      <c r="U81572" s="5"/>
      <c r="AA81572" s="94"/>
      <c r="AB81572" s="5"/>
    </row>
    <row r="81622" spans="21:28">
      <c r="U81622" s="5"/>
      <c r="AA81622" s="94"/>
      <c r="AB81622" s="5"/>
    </row>
    <row r="81692" spans="21:28">
      <c r="U81692" s="5"/>
      <c r="AA81692" s="94"/>
      <c r="AB81692" s="5"/>
    </row>
    <row r="81693" spans="21:28">
      <c r="U81693" s="5"/>
      <c r="AA81693" s="94"/>
      <c r="AB81693" s="5"/>
    </row>
    <row r="81710" spans="21:28">
      <c r="U81710" s="5"/>
      <c r="AA81710" s="94"/>
      <c r="AB81710" s="5"/>
    </row>
    <row r="81712" spans="21:28">
      <c r="U81712" s="5"/>
      <c r="AA81712" s="458"/>
      <c r="AB81712" s="5"/>
    </row>
    <row r="81713" spans="21:28">
      <c r="U81713" s="5"/>
      <c r="AA81713" s="458"/>
      <c r="AB81713" s="5"/>
    </row>
    <row r="81714" spans="21:28">
      <c r="U81714" s="5"/>
      <c r="AA81714" s="93"/>
      <c r="AB81714" s="5"/>
    </row>
    <row r="81715" spans="21:28">
      <c r="U81715" s="5"/>
      <c r="AA81715" s="94"/>
      <c r="AB81715" s="5"/>
    </row>
    <row r="81718" spans="21:28">
      <c r="U81718" s="5"/>
      <c r="AA81718" s="94"/>
      <c r="AB81718" s="5"/>
    </row>
    <row r="81768" spans="21:28">
      <c r="U81768" s="5"/>
      <c r="AA81768" s="94"/>
      <c r="AB81768" s="5"/>
    </row>
    <row r="81838" spans="21:28">
      <c r="U81838" s="5"/>
      <c r="AA81838" s="94"/>
      <c r="AB81838" s="5"/>
    </row>
    <row r="81839" spans="21:28">
      <c r="U81839" s="5"/>
      <c r="AA81839" s="94"/>
      <c r="AB81839" s="5"/>
    </row>
    <row r="81856" spans="21:28">
      <c r="U81856" s="5"/>
      <c r="AA81856" s="94"/>
      <c r="AB81856" s="5"/>
    </row>
    <row r="81858" spans="21:28">
      <c r="U81858" s="5"/>
      <c r="AA81858" s="458"/>
      <c r="AB81858" s="5"/>
    </row>
    <row r="81859" spans="21:28">
      <c r="U81859" s="5"/>
      <c r="AA81859" s="458"/>
      <c r="AB81859" s="5"/>
    </row>
    <row r="81860" spans="21:28">
      <c r="U81860" s="5"/>
      <c r="AA81860" s="93"/>
      <c r="AB81860" s="5"/>
    </row>
    <row r="81861" spans="21:28">
      <c r="U81861" s="5"/>
      <c r="AA81861" s="94"/>
      <c r="AB81861" s="5"/>
    </row>
    <row r="81864" spans="21:28">
      <c r="U81864" s="5"/>
      <c r="AA81864" s="94"/>
      <c r="AB81864" s="5"/>
    </row>
    <row r="81914" spans="21:28">
      <c r="U81914" s="5"/>
      <c r="AA81914" s="94"/>
      <c r="AB81914" s="5"/>
    </row>
    <row r="81984" spans="21:28">
      <c r="U81984" s="5"/>
      <c r="AA81984" s="94"/>
      <c r="AB81984" s="5"/>
    </row>
    <row r="81985" spans="21:28">
      <c r="U81985" s="5"/>
      <c r="AA81985" s="94"/>
      <c r="AB81985" s="5"/>
    </row>
    <row r="82002" spans="21:28">
      <c r="U82002" s="5"/>
      <c r="AA82002" s="94"/>
      <c r="AB82002" s="5"/>
    </row>
    <row r="82004" spans="21:28">
      <c r="U82004" s="5"/>
      <c r="AA82004" s="458"/>
      <c r="AB82004" s="5"/>
    </row>
    <row r="82005" spans="21:28">
      <c r="U82005" s="5"/>
      <c r="AA82005" s="458"/>
      <c r="AB82005" s="5"/>
    </row>
    <row r="82006" spans="21:28">
      <c r="U82006" s="5"/>
      <c r="AA82006" s="93"/>
      <c r="AB82006" s="5"/>
    </row>
    <row r="82007" spans="21:28">
      <c r="U82007" s="5"/>
      <c r="AA82007" s="94"/>
      <c r="AB82007" s="5"/>
    </row>
    <row r="82010" spans="21:28">
      <c r="U82010" s="5"/>
      <c r="AA82010" s="94"/>
      <c r="AB82010" s="5"/>
    </row>
    <row r="82060" spans="21:28">
      <c r="U82060" s="5"/>
      <c r="AA82060" s="94"/>
      <c r="AB82060" s="5"/>
    </row>
    <row r="82130" spans="21:28">
      <c r="U82130" s="5"/>
      <c r="AA82130" s="94"/>
      <c r="AB82130" s="5"/>
    </row>
    <row r="82131" spans="21:28">
      <c r="U82131" s="5"/>
      <c r="AA82131" s="94"/>
      <c r="AB82131" s="5"/>
    </row>
    <row r="82148" spans="21:28">
      <c r="U82148" s="5"/>
      <c r="AA82148" s="94"/>
      <c r="AB82148" s="5"/>
    </row>
    <row r="82150" spans="21:28">
      <c r="U82150" s="5"/>
      <c r="AA82150" s="458"/>
      <c r="AB82150" s="5"/>
    </row>
    <row r="82151" spans="21:28">
      <c r="U82151" s="5"/>
      <c r="AA82151" s="458"/>
      <c r="AB82151" s="5"/>
    </row>
    <row r="82152" spans="21:28">
      <c r="U82152" s="5"/>
      <c r="AA82152" s="93"/>
      <c r="AB82152" s="5"/>
    </row>
    <row r="82153" spans="21:28">
      <c r="U82153" s="5"/>
      <c r="AA82153" s="94"/>
      <c r="AB82153" s="5"/>
    </row>
    <row r="82156" spans="21:28">
      <c r="U82156" s="5"/>
      <c r="AA82156" s="94"/>
      <c r="AB82156" s="5"/>
    </row>
    <row r="82206" spans="21:28">
      <c r="U82206" s="5"/>
      <c r="AA82206" s="94"/>
      <c r="AB82206" s="5"/>
    </row>
    <row r="82276" spans="21:28">
      <c r="U82276" s="5"/>
      <c r="AA82276" s="94"/>
      <c r="AB82276" s="5"/>
    </row>
    <row r="82277" spans="21:28">
      <c r="U82277" s="5"/>
      <c r="AA82277" s="94"/>
      <c r="AB82277" s="5"/>
    </row>
    <row r="82294" spans="21:28">
      <c r="U82294" s="5"/>
      <c r="AA82294" s="94"/>
      <c r="AB82294" s="5"/>
    </row>
    <row r="82296" spans="21:28">
      <c r="U82296" s="5"/>
      <c r="AA82296" s="458"/>
      <c r="AB82296" s="5"/>
    </row>
    <row r="82297" spans="21:28">
      <c r="U82297" s="5"/>
      <c r="AA82297" s="458"/>
      <c r="AB82297" s="5"/>
    </row>
    <row r="82298" spans="21:28">
      <c r="U82298" s="5"/>
      <c r="AA82298" s="93"/>
      <c r="AB82298" s="5"/>
    </row>
    <row r="82299" spans="21:28">
      <c r="U82299" s="5"/>
      <c r="AA82299" s="94"/>
      <c r="AB82299" s="5"/>
    </row>
    <row r="82302" spans="21:28">
      <c r="U82302" s="5"/>
      <c r="AA82302" s="94"/>
      <c r="AB82302" s="5"/>
    </row>
    <row r="82352" spans="21:28">
      <c r="U82352" s="5"/>
      <c r="AA82352" s="94"/>
      <c r="AB82352" s="5"/>
    </row>
    <row r="82422" spans="21:28">
      <c r="U82422" s="5"/>
      <c r="AA82422" s="94"/>
      <c r="AB82422" s="5"/>
    </row>
    <row r="82423" spans="21:28">
      <c r="U82423" s="5"/>
      <c r="AA82423" s="94"/>
      <c r="AB82423" s="5"/>
    </row>
    <row r="82440" spans="21:28">
      <c r="U82440" s="5"/>
      <c r="AA82440" s="94"/>
      <c r="AB82440" s="5"/>
    </row>
    <row r="82442" spans="21:28">
      <c r="U82442" s="5"/>
      <c r="AA82442" s="458"/>
      <c r="AB82442" s="5"/>
    </row>
    <row r="82443" spans="21:28">
      <c r="U82443" s="5"/>
      <c r="AA82443" s="458"/>
      <c r="AB82443" s="5"/>
    </row>
    <row r="82444" spans="21:28">
      <c r="U82444" s="5"/>
      <c r="AA82444" s="93"/>
      <c r="AB82444" s="5"/>
    </row>
    <row r="82445" spans="21:28">
      <c r="U82445" s="5"/>
      <c r="AA82445" s="94"/>
      <c r="AB82445" s="5"/>
    </row>
    <row r="82448" spans="21:28">
      <c r="U82448" s="5"/>
      <c r="AA82448" s="94"/>
      <c r="AB82448" s="5"/>
    </row>
    <row r="82498" spans="21:28">
      <c r="U82498" s="5"/>
      <c r="AA82498" s="94"/>
      <c r="AB82498" s="5"/>
    </row>
    <row r="82568" spans="21:28">
      <c r="U82568" s="5"/>
      <c r="AA82568" s="94"/>
      <c r="AB82568" s="5"/>
    </row>
    <row r="82569" spans="21:28">
      <c r="U82569" s="5"/>
      <c r="AA82569" s="94"/>
      <c r="AB82569" s="5"/>
    </row>
    <row r="82586" spans="21:28">
      <c r="U82586" s="5"/>
      <c r="AA82586" s="94"/>
      <c r="AB82586" s="5"/>
    </row>
    <row r="82588" spans="21:28">
      <c r="U82588" s="5"/>
      <c r="AA82588" s="458"/>
      <c r="AB82588" s="5"/>
    </row>
    <row r="82589" spans="21:28">
      <c r="U82589" s="5"/>
      <c r="AA82589" s="458"/>
      <c r="AB82589" s="5"/>
    </row>
    <row r="82590" spans="21:28">
      <c r="U82590" s="5"/>
      <c r="AA82590" s="93"/>
      <c r="AB82590" s="5"/>
    </row>
    <row r="82591" spans="21:28">
      <c r="U82591" s="5"/>
      <c r="AA82591" s="94"/>
      <c r="AB82591" s="5"/>
    </row>
    <row r="82594" spans="21:28">
      <c r="U82594" s="5"/>
      <c r="AA82594" s="94"/>
      <c r="AB82594" s="5"/>
    </row>
    <row r="82644" spans="21:28">
      <c r="U82644" s="5"/>
      <c r="AA82644" s="94"/>
      <c r="AB82644" s="5"/>
    </row>
    <row r="82714" spans="21:28">
      <c r="U82714" s="5"/>
      <c r="AA82714" s="94"/>
      <c r="AB82714" s="5"/>
    </row>
    <row r="82715" spans="21:28">
      <c r="U82715" s="5"/>
      <c r="AA82715" s="94"/>
      <c r="AB82715" s="5"/>
    </row>
    <row r="82732" spans="21:28">
      <c r="U82732" s="5"/>
      <c r="AA82732" s="94"/>
      <c r="AB82732" s="5"/>
    </row>
    <row r="82734" spans="21:28">
      <c r="U82734" s="5"/>
      <c r="AA82734" s="458"/>
      <c r="AB82734" s="5"/>
    </row>
    <row r="82735" spans="21:28">
      <c r="U82735" s="5"/>
      <c r="AA82735" s="458"/>
      <c r="AB82735" s="5"/>
    </row>
    <row r="82736" spans="21:28">
      <c r="U82736" s="5"/>
      <c r="AA82736" s="93"/>
      <c r="AB82736" s="5"/>
    </row>
    <row r="82737" spans="21:28">
      <c r="U82737" s="5"/>
      <c r="AA82737" s="94"/>
      <c r="AB82737" s="5"/>
    </row>
    <row r="82740" spans="21:28">
      <c r="U82740" s="5"/>
      <c r="AA82740" s="94"/>
      <c r="AB82740" s="5"/>
    </row>
    <row r="82790" spans="21:28">
      <c r="U82790" s="5"/>
      <c r="AA82790" s="94"/>
      <c r="AB82790" s="5"/>
    </row>
    <row r="82860" spans="21:28">
      <c r="U82860" s="5"/>
      <c r="AA82860" s="94"/>
      <c r="AB82860" s="5"/>
    </row>
    <row r="82861" spans="21:28">
      <c r="U82861" s="5"/>
      <c r="AA82861" s="94"/>
      <c r="AB82861" s="5"/>
    </row>
    <row r="82878" spans="21:28">
      <c r="U82878" s="5"/>
      <c r="AA82878" s="94"/>
      <c r="AB82878" s="5"/>
    </row>
    <row r="82880" spans="21:28">
      <c r="U82880" s="5"/>
      <c r="AA82880" s="458"/>
      <c r="AB82880" s="5"/>
    </row>
    <row r="82881" spans="21:28">
      <c r="U82881" s="5"/>
      <c r="AA82881" s="458"/>
      <c r="AB82881" s="5"/>
    </row>
    <row r="82882" spans="21:28">
      <c r="U82882" s="5"/>
      <c r="AA82882" s="93"/>
      <c r="AB82882" s="5"/>
    </row>
    <row r="82883" spans="21:28">
      <c r="U82883" s="5"/>
      <c r="AA82883" s="94"/>
      <c r="AB82883" s="5"/>
    </row>
    <row r="82886" spans="21:28">
      <c r="U82886" s="5"/>
      <c r="AA82886" s="94"/>
      <c r="AB82886" s="5"/>
    </row>
    <row r="82936" spans="21:28">
      <c r="U82936" s="5"/>
      <c r="AA82936" s="94"/>
      <c r="AB82936" s="5"/>
    </row>
    <row r="83006" spans="21:28">
      <c r="U83006" s="5"/>
      <c r="AA83006" s="94"/>
      <c r="AB83006" s="5"/>
    </row>
    <row r="83007" spans="21:28">
      <c r="U83007" s="5"/>
      <c r="AA83007" s="94"/>
      <c r="AB83007" s="5"/>
    </row>
    <row r="83024" spans="21:28">
      <c r="U83024" s="5"/>
      <c r="AA83024" s="94"/>
      <c r="AB83024" s="5"/>
    </row>
    <row r="83026" spans="21:28">
      <c r="U83026" s="5"/>
      <c r="AA83026" s="458"/>
      <c r="AB83026" s="5"/>
    </row>
    <row r="83027" spans="21:28">
      <c r="U83027" s="5"/>
      <c r="AA83027" s="458"/>
      <c r="AB83027" s="5"/>
    </row>
    <row r="83028" spans="21:28">
      <c r="U83028" s="5"/>
      <c r="AA83028" s="93"/>
      <c r="AB83028" s="5"/>
    </row>
    <row r="83029" spans="21:28">
      <c r="U83029" s="5"/>
      <c r="AA83029" s="94"/>
      <c r="AB83029" s="5"/>
    </row>
    <row r="83032" spans="21:28">
      <c r="U83032" s="5"/>
      <c r="AA83032" s="94"/>
      <c r="AB83032" s="5"/>
    </row>
    <row r="83082" spans="21:28">
      <c r="U83082" s="5"/>
      <c r="AA83082" s="94"/>
      <c r="AB83082" s="5"/>
    </row>
    <row r="83152" spans="21:28">
      <c r="U83152" s="5"/>
      <c r="AA83152" s="94"/>
      <c r="AB83152" s="5"/>
    </row>
    <row r="83153" spans="21:28">
      <c r="U83153" s="5"/>
      <c r="AA83153" s="94"/>
      <c r="AB83153" s="5"/>
    </row>
    <row r="83170" spans="21:28">
      <c r="U83170" s="5"/>
      <c r="AA83170" s="94"/>
      <c r="AB83170" s="5"/>
    </row>
    <row r="83172" spans="21:28">
      <c r="U83172" s="5"/>
      <c r="AA83172" s="458"/>
      <c r="AB83172" s="5"/>
    </row>
    <row r="83173" spans="21:28">
      <c r="U83173" s="5"/>
      <c r="AA83173" s="458"/>
      <c r="AB83173" s="5"/>
    </row>
    <row r="83174" spans="21:28">
      <c r="U83174" s="5"/>
      <c r="AA83174" s="93"/>
      <c r="AB83174" s="5"/>
    </row>
    <row r="83175" spans="21:28">
      <c r="U83175" s="5"/>
      <c r="AA83175" s="94"/>
      <c r="AB83175" s="5"/>
    </row>
    <row r="83178" spans="21:28">
      <c r="U83178" s="5"/>
      <c r="AA83178" s="94"/>
      <c r="AB83178" s="5"/>
    </row>
    <row r="83228" spans="21:28">
      <c r="U83228" s="5"/>
      <c r="AA83228" s="94"/>
      <c r="AB83228" s="5"/>
    </row>
    <row r="83298" spans="21:28">
      <c r="U83298" s="5"/>
      <c r="AA83298" s="94"/>
      <c r="AB83298" s="5"/>
    </row>
    <row r="83299" spans="21:28">
      <c r="U83299" s="5"/>
      <c r="AA83299" s="94"/>
      <c r="AB83299" s="5"/>
    </row>
    <row r="83316" spans="21:28">
      <c r="U83316" s="5"/>
      <c r="AA83316" s="94"/>
      <c r="AB83316" s="5"/>
    </row>
    <row r="83318" spans="21:28">
      <c r="U83318" s="5"/>
      <c r="AA83318" s="458"/>
      <c r="AB83318" s="5"/>
    </row>
    <row r="83319" spans="21:28">
      <c r="U83319" s="5"/>
      <c r="AA83319" s="458"/>
      <c r="AB83319" s="5"/>
    </row>
    <row r="83320" spans="21:28">
      <c r="U83320" s="5"/>
      <c r="AA83320" s="93"/>
      <c r="AB83320" s="5"/>
    </row>
    <row r="83321" spans="21:28">
      <c r="U83321" s="5"/>
      <c r="AA83321" s="94"/>
      <c r="AB83321" s="5"/>
    </row>
    <row r="83324" spans="21:28">
      <c r="U83324" s="5"/>
      <c r="AA83324" s="94"/>
      <c r="AB83324" s="5"/>
    </row>
    <row r="83374" spans="21:28">
      <c r="U83374" s="5"/>
      <c r="AA83374" s="94"/>
      <c r="AB83374" s="5"/>
    </row>
    <row r="83444" spans="21:28">
      <c r="U83444" s="5"/>
      <c r="AA83444" s="94"/>
      <c r="AB83444" s="5"/>
    </row>
    <row r="83445" spans="21:28">
      <c r="U83445" s="5"/>
      <c r="AA83445" s="94"/>
      <c r="AB83445" s="5"/>
    </row>
    <row r="83462" spans="21:28">
      <c r="U83462" s="5"/>
      <c r="AA83462" s="94"/>
      <c r="AB83462" s="5"/>
    </row>
    <row r="83464" spans="21:28">
      <c r="U83464" s="5"/>
      <c r="AA83464" s="458"/>
      <c r="AB83464" s="5"/>
    </row>
    <row r="83465" spans="21:28">
      <c r="U83465" s="5"/>
      <c r="AA83465" s="458"/>
      <c r="AB83465" s="5"/>
    </row>
    <row r="83466" spans="21:28">
      <c r="U83466" s="5"/>
      <c r="AA83466" s="93"/>
      <c r="AB83466" s="5"/>
    </row>
    <row r="83467" spans="21:28">
      <c r="U83467" s="5"/>
      <c r="AA83467" s="94"/>
      <c r="AB83467" s="5"/>
    </row>
    <row r="83470" spans="21:28">
      <c r="U83470" s="5"/>
      <c r="AA83470" s="94"/>
      <c r="AB83470" s="5"/>
    </row>
    <row r="83520" spans="21:28">
      <c r="U83520" s="5"/>
      <c r="AA83520" s="94"/>
      <c r="AB83520" s="5"/>
    </row>
    <row r="83590" spans="21:28">
      <c r="U83590" s="5"/>
      <c r="AA83590" s="94"/>
      <c r="AB83590" s="5"/>
    </row>
    <row r="83591" spans="21:28">
      <c r="U83591" s="5"/>
      <c r="AA83591" s="94"/>
      <c r="AB83591" s="5"/>
    </row>
    <row r="83608" spans="21:28">
      <c r="U83608" s="5"/>
      <c r="AA83608" s="94"/>
      <c r="AB83608" s="5"/>
    </row>
    <row r="83610" spans="21:28">
      <c r="U83610" s="5"/>
      <c r="AA83610" s="458"/>
      <c r="AB83610" s="5"/>
    </row>
    <row r="83611" spans="21:28">
      <c r="U83611" s="5"/>
      <c r="AA83611" s="458"/>
      <c r="AB83611" s="5"/>
    </row>
    <row r="83612" spans="21:28">
      <c r="U83612" s="5"/>
      <c r="AA83612" s="93"/>
      <c r="AB83612" s="5"/>
    </row>
    <row r="83613" spans="21:28">
      <c r="U83613" s="5"/>
      <c r="AA83613" s="94"/>
      <c r="AB83613" s="5"/>
    </row>
    <row r="83616" spans="21:28">
      <c r="U83616" s="5"/>
      <c r="AA83616" s="94"/>
      <c r="AB83616" s="5"/>
    </row>
    <row r="83666" spans="21:28">
      <c r="U83666" s="5"/>
      <c r="AA83666" s="94"/>
      <c r="AB83666" s="5"/>
    </row>
    <row r="83736" spans="21:28">
      <c r="U83736" s="5"/>
      <c r="AA83736" s="94"/>
      <c r="AB83736" s="5"/>
    </row>
    <row r="83737" spans="21:28">
      <c r="U83737" s="5"/>
      <c r="AA83737" s="94"/>
      <c r="AB83737" s="5"/>
    </row>
    <row r="83754" spans="21:28">
      <c r="U83754" s="5"/>
      <c r="AA83754" s="94"/>
      <c r="AB83754" s="5"/>
    </row>
    <row r="83756" spans="21:28">
      <c r="U83756" s="5"/>
      <c r="AA83756" s="458"/>
      <c r="AB83756" s="5"/>
    </row>
    <row r="83757" spans="21:28">
      <c r="U83757" s="5"/>
      <c r="AA83757" s="458"/>
      <c r="AB83757" s="5"/>
    </row>
    <row r="83758" spans="21:28">
      <c r="U83758" s="5"/>
      <c r="AA83758" s="93"/>
      <c r="AB83758" s="5"/>
    </row>
    <row r="83759" spans="21:28">
      <c r="U83759" s="5"/>
      <c r="AA83759" s="94"/>
      <c r="AB83759" s="5"/>
    </row>
    <row r="83762" spans="21:28">
      <c r="U83762" s="5"/>
      <c r="AA83762" s="94"/>
      <c r="AB83762" s="5"/>
    </row>
    <row r="83812" spans="21:28">
      <c r="U83812" s="5"/>
      <c r="AA83812" s="94"/>
      <c r="AB83812" s="5"/>
    </row>
    <row r="83882" spans="21:28">
      <c r="U83882" s="5"/>
      <c r="AA83882" s="94"/>
      <c r="AB83882" s="5"/>
    </row>
    <row r="83883" spans="21:28">
      <c r="U83883" s="5"/>
      <c r="AA83883" s="94"/>
      <c r="AB83883" s="5"/>
    </row>
    <row r="83900" spans="21:28">
      <c r="U83900" s="5"/>
      <c r="AA83900" s="94"/>
      <c r="AB83900" s="5"/>
    </row>
    <row r="83902" spans="21:28">
      <c r="U83902" s="5"/>
      <c r="AA83902" s="458"/>
      <c r="AB83902" s="5"/>
    </row>
    <row r="83903" spans="21:28">
      <c r="U83903" s="5"/>
      <c r="AA83903" s="458"/>
      <c r="AB83903" s="5"/>
    </row>
    <row r="83904" spans="21:28">
      <c r="U83904" s="5"/>
      <c r="AA83904" s="93"/>
      <c r="AB83904" s="5"/>
    </row>
    <row r="83905" spans="21:28">
      <c r="U83905" s="5"/>
      <c r="AA83905" s="94"/>
      <c r="AB83905" s="5"/>
    </row>
    <row r="83908" spans="21:28">
      <c r="U83908" s="5"/>
      <c r="AA83908" s="94"/>
      <c r="AB83908" s="5"/>
    </row>
    <row r="83958" spans="21:28">
      <c r="U83958" s="5"/>
      <c r="AA83958" s="94"/>
      <c r="AB83958" s="5"/>
    </row>
    <row r="84028" spans="21:28">
      <c r="U84028" s="5"/>
      <c r="AA84028" s="94"/>
      <c r="AB84028" s="5"/>
    </row>
    <row r="84029" spans="21:28">
      <c r="U84029" s="5"/>
      <c r="AA84029" s="94"/>
      <c r="AB84029" s="5"/>
    </row>
    <row r="84046" spans="21:28">
      <c r="U84046" s="5"/>
      <c r="AA84046" s="94"/>
      <c r="AB84046" s="5"/>
    </row>
    <row r="84048" spans="21:28">
      <c r="U84048" s="5"/>
      <c r="AA84048" s="458"/>
      <c r="AB84048" s="5"/>
    </row>
    <row r="84049" spans="21:28">
      <c r="U84049" s="5"/>
      <c r="AA84049" s="458"/>
      <c r="AB84049" s="5"/>
    </row>
    <row r="84050" spans="21:28">
      <c r="U84050" s="5"/>
      <c r="AA84050" s="93"/>
      <c r="AB84050" s="5"/>
    </row>
    <row r="84051" spans="21:28">
      <c r="U84051" s="5"/>
      <c r="AA84051" s="94"/>
      <c r="AB84051" s="5"/>
    </row>
    <row r="84054" spans="21:28">
      <c r="U84054" s="5"/>
      <c r="AA84054" s="94"/>
      <c r="AB84054" s="5"/>
    </row>
    <row r="84104" spans="21:28">
      <c r="U84104" s="5"/>
      <c r="AA84104" s="94"/>
      <c r="AB84104" s="5"/>
    </row>
    <row r="84174" spans="21:28">
      <c r="U84174" s="5"/>
      <c r="AA84174" s="94"/>
      <c r="AB84174" s="5"/>
    </row>
    <row r="84175" spans="21:28">
      <c r="U84175" s="5"/>
      <c r="AA84175" s="94"/>
      <c r="AB84175" s="5"/>
    </row>
    <row r="84192" spans="21:28">
      <c r="U84192" s="5"/>
      <c r="AA84192" s="94"/>
      <c r="AB84192" s="5"/>
    </row>
    <row r="84194" spans="21:28">
      <c r="U84194" s="5"/>
      <c r="AA84194" s="458"/>
      <c r="AB84194" s="5"/>
    </row>
    <row r="84195" spans="21:28">
      <c r="U84195" s="5"/>
      <c r="AA84195" s="458"/>
      <c r="AB84195" s="5"/>
    </row>
    <row r="84196" spans="21:28">
      <c r="U84196" s="5"/>
      <c r="AA84196" s="93"/>
      <c r="AB84196" s="5"/>
    </row>
    <row r="84197" spans="21:28">
      <c r="U84197" s="5"/>
      <c r="AA84197" s="94"/>
      <c r="AB84197" s="5"/>
    </row>
    <row r="84200" spans="21:28">
      <c r="U84200" s="5"/>
      <c r="AA84200" s="94"/>
      <c r="AB84200" s="5"/>
    </row>
    <row r="84250" spans="21:28">
      <c r="U84250" s="5"/>
      <c r="AA84250" s="94"/>
      <c r="AB84250" s="5"/>
    </row>
    <row r="84320" spans="21:28">
      <c r="U84320" s="5"/>
      <c r="AA84320" s="94"/>
      <c r="AB84320" s="5"/>
    </row>
    <row r="84321" spans="21:28">
      <c r="U84321" s="5"/>
      <c r="AA84321" s="94"/>
      <c r="AB84321" s="5"/>
    </row>
    <row r="84338" spans="21:28">
      <c r="U84338" s="5"/>
      <c r="AA84338" s="94"/>
      <c r="AB84338" s="5"/>
    </row>
    <row r="84340" spans="21:28">
      <c r="U84340" s="5"/>
      <c r="AA84340" s="458"/>
      <c r="AB84340" s="5"/>
    </row>
    <row r="84341" spans="21:28">
      <c r="U84341" s="5"/>
      <c r="AA84341" s="458"/>
      <c r="AB84341" s="5"/>
    </row>
    <row r="84342" spans="21:28">
      <c r="U84342" s="5"/>
      <c r="AA84342" s="93"/>
      <c r="AB84342" s="5"/>
    </row>
    <row r="84343" spans="21:28">
      <c r="U84343" s="5"/>
      <c r="AA84343" s="94"/>
      <c r="AB84343" s="5"/>
    </row>
    <row r="84346" spans="21:28">
      <c r="U84346" s="5"/>
      <c r="AA84346" s="94"/>
      <c r="AB84346" s="5"/>
    </row>
    <row r="84396" spans="21:28">
      <c r="U84396" s="5"/>
      <c r="AA84396" s="94"/>
      <c r="AB84396" s="5"/>
    </row>
    <row r="84466" spans="21:28">
      <c r="U84466" s="5"/>
      <c r="AA84466" s="94"/>
      <c r="AB84466" s="5"/>
    </row>
    <row r="84467" spans="21:28">
      <c r="U84467" s="5"/>
      <c r="AA84467" s="94"/>
      <c r="AB84467" s="5"/>
    </row>
    <row r="84484" spans="21:28">
      <c r="U84484" s="5"/>
      <c r="AA84484" s="94"/>
      <c r="AB84484" s="5"/>
    </row>
    <row r="84486" spans="21:28">
      <c r="U84486" s="5"/>
      <c r="AA84486" s="458"/>
      <c r="AB84486" s="5"/>
    </row>
    <row r="84487" spans="21:28">
      <c r="U84487" s="5"/>
      <c r="AA84487" s="458"/>
      <c r="AB84487" s="5"/>
    </row>
    <row r="84488" spans="21:28">
      <c r="U84488" s="5"/>
      <c r="AA84488" s="93"/>
      <c r="AB84488" s="5"/>
    </row>
    <row r="84489" spans="21:28">
      <c r="U84489" s="5"/>
      <c r="AA84489" s="94"/>
      <c r="AB84489" s="5"/>
    </row>
    <row r="84492" spans="21:28">
      <c r="U84492" s="5"/>
      <c r="AA84492" s="94"/>
      <c r="AB84492" s="5"/>
    </row>
    <row r="84542" spans="21:28">
      <c r="U84542" s="5"/>
      <c r="AA84542" s="94"/>
      <c r="AB84542" s="5"/>
    </row>
    <row r="84612" spans="21:28">
      <c r="U84612" s="5"/>
      <c r="AA84612" s="94"/>
      <c r="AB84612" s="5"/>
    </row>
    <row r="84613" spans="21:28">
      <c r="U84613" s="5"/>
      <c r="AA84613" s="94"/>
      <c r="AB84613" s="5"/>
    </row>
    <row r="84630" spans="21:28">
      <c r="U84630" s="5"/>
      <c r="AA84630" s="94"/>
      <c r="AB84630" s="5"/>
    </row>
    <row r="84632" spans="21:28">
      <c r="U84632" s="5"/>
      <c r="AA84632" s="458"/>
      <c r="AB84632" s="5"/>
    </row>
    <row r="84633" spans="21:28">
      <c r="U84633" s="5"/>
      <c r="AA84633" s="458"/>
      <c r="AB84633" s="5"/>
    </row>
    <row r="84634" spans="21:28">
      <c r="U84634" s="5"/>
      <c r="AA84634" s="93"/>
      <c r="AB84634" s="5"/>
    </row>
    <row r="84635" spans="21:28">
      <c r="U84635" s="5"/>
      <c r="AA84635" s="94"/>
      <c r="AB84635" s="5"/>
    </row>
    <row r="84638" spans="21:28">
      <c r="U84638" s="5"/>
      <c r="AA84638" s="94"/>
      <c r="AB84638" s="5"/>
    </row>
    <row r="84688" spans="21:28">
      <c r="U84688" s="5"/>
      <c r="AA84688" s="94"/>
      <c r="AB84688" s="5"/>
    </row>
    <row r="84758" spans="21:28">
      <c r="U84758" s="5"/>
      <c r="AA84758" s="94"/>
      <c r="AB84758" s="5"/>
    </row>
    <row r="84759" spans="21:28">
      <c r="U84759" s="5"/>
      <c r="AA84759" s="94"/>
      <c r="AB84759" s="5"/>
    </row>
    <row r="84776" spans="21:28">
      <c r="U84776" s="5"/>
      <c r="AA84776" s="94"/>
      <c r="AB84776" s="5"/>
    </row>
    <row r="84778" spans="21:28">
      <c r="U84778" s="5"/>
      <c r="AA84778" s="458"/>
      <c r="AB84778" s="5"/>
    </row>
    <row r="84779" spans="21:28">
      <c r="U84779" s="5"/>
      <c r="AA84779" s="458"/>
      <c r="AB84779" s="5"/>
    </row>
    <row r="84780" spans="21:28">
      <c r="U84780" s="5"/>
      <c r="AA84780" s="93"/>
      <c r="AB84780" s="5"/>
    </row>
    <row r="84781" spans="21:28">
      <c r="U84781" s="5"/>
      <c r="AA84781" s="94"/>
      <c r="AB84781" s="5"/>
    </row>
    <row r="84784" spans="21:28">
      <c r="U84784" s="5"/>
      <c r="AA84784" s="94"/>
      <c r="AB84784" s="5"/>
    </row>
    <row r="84834" spans="21:28">
      <c r="U84834" s="5"/>
      <c r="AA84834" s="94"/>
      <c r="AB84834" s="5"/>
    </row>
    <row r="84904" spans="21:28">
      <c r="U84904" s="5"/>
      <c r="AA84904" s="94"/>
      <c r="AB84904" s="5"/>
    </row>
    <row r="84905" spans="21:28">
      <c r="U84905" s="5"/>
      <c r="AA84905" s="94"/>
      <c r="AB84905" s="5"/>
    </row>
    <row r="84922" spans="21:28">
      <c r="U84922" s="5"/>
      <c r="AA84922" s="94"/>
      <c r="AB84922" s="5"/>
    </row>
    <row r="84924" spans="21:28">
      <c r="U84924" s="5"/>
      <c r="AA84924" s="458"/>
      <c r="AB84924" s="5"/>
    </row>
    <row r="84925" spans="21:28">
      <c r="U84925" s="5"/>
      <c r="AA84925" s="458"/>
      <c r="AB84925" s="5"/>
    </row>
    <row r="84926" spans="21:28">
      <c r="U84926" s="5"/>
      <c r="AA84926" s="93"/>
      <c r="AB84926" s="5"/>
    </row>
    <row r="84927" spans="21:28">
      <c r="U84927" s="5"/>
      <c r="AA84927" s="94"/>
      <c r="AB84927" s="5"/>
    </row>
    <row r="84930" spans="21:28">
      <c r="U84930" s="5"/>
      <c r="AA84930" s="94"/>
      <c r="AB84930" s="5"/>
    </row>
    <row r="84980" spans="21:28">
      <c r="U84980" s="5"/>
      <c r="AA84980" s="94"/>
      <c r="AB84980" s="5"/>
    </row>
    <row r="85050" spans="21:28">
      <c r="U85050" s="5"/>
      <c r="AA85050" s="94"/>
      <c r="AB85050" s="5"/>
    </row>
    <row r="85051" spans="21:28">
      <c r="U85051" s="5"/>
      <c r="AA85051" s="94"/>
      <c r="AB85051" s="5"/>
    </row>
    <row r="85068" spans="21:28">
      <c r="U85068" s="5"/>
      <c r="AA85068" s="94"/>
      <c r="AB85068" s="5"/>
    </row>
    <row r="85070" spans="21:28">
      <c r="U85070" s="5"/>
      <c r="AA85070" s="458"/>
      <c r="AB85070" s="5"/>
    </row>
    <row r="85071" spans="21:28">
      <c r="U85071" s="5"/>
      <c r="AA85071" s="458"/>
      <c r="AB85071" s="5"/>
    </row>
    <row r="85072" spans="21:28">
      <c r="U85072" s="5"/>
      <c r="AA85072" s="93"/>
      <c r="AB85072" s="5"/>
    </row>
    <row r="85073" spans="21:28">
      <c r="U85073" s="5"/>
      <c r="AA85073" s="94"/>
      <c r="AB85073" s="5"/>
    </row>
    <row r="85076" spans="21:28">
      <c r="U85076" s="5"/>
      <c r="AA85076" s="94"/>
      <c r="AB85076" s="5"/>
    </row>
    <row r="85126" spans="21:28">
      <c r="U85126" s="5"/>
      <c r="AA85126" s="94"/>
      <c r="AB85126" s="5"/>
    </row>
    <row r="85196" spans="21:28">
      <c r="U85196" s="5"/>
      <c r="AA85196" s="94"/>
      <c r="AB85196" s="5"/>
    </row>
    <row r="85197" spans="21:28">
      <c r="U85197" s="5"/>
      <c r="AA85197" s="94"/>
      <c r="AB85197" s="5"/>
    </row>
    <row r="85214" spans="21:28">
      <c r="U85214" s="5"/>
      <c r="AA85214" s="94"/>
      <c r="AB85214" s="5"/>
    </row>
    <row r="85216" spans="21:28">
      <c r="U85216" s="5"/>
      <c r="AA85216" s="458"/>
      <c r="AB85216" s="5"/>
    </row>
    <row r="85217" spans="21:28">
      <c r="U85217" s="5"/>
      <c r="AA85217" s="458"/>
      <c r="AB85217" s="5"/>
    </row>
    <row r="85218" spans="21:28">
      <c r="U85218" s="5"/>
      <c r="AA85218" s="93"/>
      <c r="AB85218" s="5"/>
    </row>
    <row r="85219" spans="21:28">
      <c r="U85219" s="5"/>
      <c r="AA85219" s="94"/>
      <c r="AB85219" s="5"/>
    </row>
    <row r="85222" spans="21:28">
      <c r="U85222" s="5"/>
      <c r="AA85222" s="94"/>
      <c r="AB85222" s="5"/>
    </row>
    <row r="85272" spans="21:28">
      <c r="U85272" s="5"/>
      <c r="AA85272" s="94"/>
      <c r="AB85272" s="5"/>
    </row>
    <row r="85342" spans="21:28">
      <c r="U85342" s="5"/>
      <c r="AA85342" s="94"/>
      <c r="AB85342" s="5"/>
    </row>
    <row r="85343" spans="21:28">
      <c r="U85343" s="5"/>
      <c r="AA85343" s="94"/>
      <c r="AB85343" s="5"/>
    </row>
    <row r="85360" spans="21:28">
      <c r="U85360" s="5"/>
      <c r="AA85360" s="94"/>
      <c r="AB85360" s="5"/>
    </row>
    <row r="85362" spans="21:28">
      <c r="U85362" s="5"/>
      <c r="AA85362" s="458"/>
      <c r="AB85362" s="5"/>
    </row>
    <row r="85363" spans="21:28">
      <c r="U85363" s="5"/>
      <c r="AA85363" s="458"/>
      <c r="AB85363" s="5"/>
    </row>
    <row r="85364" spans="21:28">
      <c r="U85364" s="5"/>
      <c r="AA85364" s="93"/>
      <c r="AB85364" s="5"/>
    </row>
    <row r="85365" spans="21:28">
      <c r="U85365" s="5"/>
      <c r="AA85365" s="94"/>
      <c r="AB85365" s="5"/>
    </row>
    <row r="85368" spans="21:28">
      <c r="U85368" s="5"/>
      <c r="AA85368" s="94"/>
      <c r="AB85368" s="5"/>
    </row>
    <row r="85418" spans="21:28">
      <c r="U85418" s="5"/>
      <c r="AA85418" s="94"/>
      <c r="AB85418" s="5"/>
    </row>
    <row r="85488" spans="21:28">
      <c r="U85488" s="5"/>
      <c r="AA85488" s="94"/>
      <c r="AB85488" s="5"/>
    </row>
    <row r="85489" spans="21:28">
      <c r="U85489" s="5"/>
      <c r="AA85489" s="94"/>
      <c r="AB85489" s="5"/>
    </row>
    <row r="85506" spans="21:28">
      <c r="U85506" s="5"/>
      <c r="AA85506" s="94"/>
      <c r="AB85506" s="5"/>
    </row>
    <row r="85508" spans="21:28">
      <c r="U85508" s="5"/>
      <c r="AA85508" s="458"/>
      <c r="AB85508" s="5"/>
    </row>
    <row r="85509" spans="21:28">
      <c r="U85509" s="5"/>
      <c r="AA85509" s="458"/>
      <c r="AB85509" s="5"/>
    </row>
    <row r="85510" spans="21:28">
      <c r="U85510" s="5"/>
      <c r="AA85510" s="93"/>
      <c r="AB85510" s="5"/>
    </row>
    <row r="85511" spans="21:28">
      <c r="U85511" s="5"/>
      <c r="AA85511" s="94"/>
      <c r="AB85511" s="5"/>
    </row>
    <row r="85514" spans="21:28">
      <c r="U85514" s="5"/>
      <c r="AA85514" s="94"/>
      <c r="AB85514" s="5"/>
    </row>
    <row r="85564" spans="21:28">
      <c r="U85564" s="5"/>
      <c r="AA85564" s="94"/>
      <c r="AB85564" s="5"/>
    </row>
    <row r="85634" spans="21:28">
      <c r="U85634" s="5"/>
      <c r="AA85634" s="94"/>
      <c r="AB85634" s="5"/>
    </row>
    <row r="85635" spans="21:28">
      <c r="U85635" s="5"/>
      <c r="AA85635" s="94"/>
      <c r="AB85635" s="5"/>
    </row>
    <row r="85652" spans="21:28">
      <c r="U85652" s="5"/>
      <c r="AA85652" s="94"/>
      <c r="AB85652" s="5"/>
    </row>
    <row r="85654" spans="21:28">
      <c r="U85654" s="5"/>
      <c r="AA85654" s="458"/>
      <c r="AB85654" s="5"/>
    </row>
    <row r="85655" spans="21:28">
      <c r="U85655" s="5"/>
      <c r="AA85655" s="458"/>
      <c r="AB85655" s="5"/>
    </row>
    <row r="85656" spans="21:28">
      <c r="U85656" s="5"/>
      <c r="AA85656" s="93"/>
      <c r="AB85656" s="5"/>
    </row>
    <row r="85657" spans="21:28">
      <c r="U85657" s="5"/>
      <c r="AA85657" s="94"/>
      <c r="AB85657" s="5"/>
    </row>
    <row r="85660" spans="21:28">
      <c r="U85660" s="5"/>
      <c r="AA85660" s="94"/>
      <c r="AB85660" s="5"/>
    </row>
    <row r="85710" spans="21:28">
      <c r="U85710" s="5"/>
      <c r="AA85710" s="94"/>
      <c r="AB85710" s="5"/>
    </row>
    <row r="85780" spans="21:28">
      <c r="U85780" s="5"/>
      <c r="AA85780" s="94"/>
      <c r="AB85780" s="5"/>
    </row>
    <row r="85781" spans="21:28">
      <c r="U85781" s="5"/>
      <c r="AA85781" s="94"/>
      <c r="AB85781" s="5"/>
    </row>
    <row r="85798" spans="21:28">
      <c r="U85798" s="5"/>
      <c r="AA85798" s="94"/>
      <c r="AB85798" s="5"/>
    </row>
    <row r="85800" spans="21:28">
      <c r="U85800" s="5"/>
      <c r="AA85800" s="458"/>
      <c r="AB85800" s="5"/>
    </row>
    <row r="85801" spans="21:28">
      <c r="U85801" s="5"/>
      <c r="AA85801" s="458"/>
      <c r="AB85801" s="5"/>
    </row>
    <row r="85802" spans="21:28">
      <c r="U85802" s="5"/>
      <c r="AA85802" s="93"/>
      <c r="AB85802" s="5"/>
    </row>
    <row r="85803" spans="21:28">
      <c r="U85803" s="5"/>
      <c r="AA85803" s="94"/>
      <c r="AB85803" s="5"/>
    </row>
    <row r="85806" spans="21:28">
      <c r="U85806" s="5"/>
      <c r="AA85806" s="94"/>
      <c r="AB85806" s="5"/>
    </row>
    <row r="85856" spans="21:28">
      <c r="U85856" s="5"/>
      <c r="AA85856" s="94"/>
      <c r="AB85856" s="5"/>
    </row>
    <row r="85926" spans="21:28">
      <c r="U85926" s="5"/>
      <c r="AA85926" s="94"/>
      <c r="AB85926" s="5"/>
    </row>
    <row r="85927" spans="21:28">
      <c r="U85927" s="5"/>
      <c r="AA85927" s="94"/>
      <c r="AB85927" s="5"/>
    </row>
    <row r="85944" spans="21:28">
      <c r="U85944" s="5"/>
      <c r="AA85944" s="94"/>
      <c r="AB85944" s="5"/>
    </row>
    <row r="85946" spans="21:28">
      <c r="U85946" s="5"/>
      <c r="AA85946" s="458"/>
      <c r="AB85946" s="5"/>
    </row>
    <row r="85947" spans="21:28">
      <c r="U85947" s="5"/>
      <c r="AA85947" s="458"/>
      <c r="AB85947" s="5"/>
    </row>
    <row r="85948" spans="21:28">
      <c r="U85948" s="5"/>
      <c r="AA85948" s="93"/>
      <c r="AB85948" s="5"/>
    </row>
    <row r="85949" spans="21:28">
      <c r="U85949" s="5"/>
      <c r="AA85949" s="94"/>
      <c r="AB85949" s="5"/>
    </row>
    <row r="85952" spans="21:28">
      <c r="U85952" s="5"/>
      <c r="AA85952" s="94"/>
      <c r="AB85952" s="5"/>
    </row>
    <row r="86002" spans="21:28">
      <c r="U86002" s="5"/>
      <c r="AA86002" s="94"/>
      <c r="AB86002" s="5"/>
    </row>
    <row r="86072" spans="21:28">
      <c r="U86072" s="5"/>
      <c r="AA86072" s="94"/>
      <c r="AB86072" s="5"/>
    </row>
    <row r="86073" spans="21:28">
      <c r="U86073" s="5"/>
      <c r="AA86073" s="94"/>
      <c r="AB86073" s="5"/>
    </row>
    <row r="86090" spans="21:28">
      <c r="U86090" s="5"/>
      <c r="AA86090" s="94"/>
      <c r="AB86090" s="5"/>
    </row>
    <row r="86092" spans="21:28">
      <c r="U86092" s="5"/>
      <c r="AA86092" s="458"/>
      <c r="AB86092" s="5"/>
    </row>
    <row r="86093" spans="21:28">
      <c r="U86093" s="5"/>
      <c r="AA86093" s="458"/>
      <c r="AB86093" s="5"/>
    </row>
    <row r="86094" spans="21:28">
      <c r="U86094" s="5"/>
      <c r="AA86094" s="93"/>
      <c r="AB86094" s="5"/>
    </row>
    <row r="86095" spans="21:28">
      <c r="U86095" s="5"/>
      <c r="AA86095" s="94"/>
      <c r="AB86095" s="5"/>
    </row>
    <row r="86098" spans="21:28">
      <c r="U86098" s="5"/>
      <c r="AA86098" s="94"/>
      <c r="AB86098" s="5"/>
    </row>
    <row r="86148" spans="21:28">
      <c r="U86148" s="5"/>
      <c r="AA86148" s="94"/>
      <c r="AB86148" s="5"/>
    </row>
    <row r="86218" spans="21:28">
      <c r="U86218" s="5"/>
      <c r="AA86218" s="94"/>
      <c r="AB86218" s="5"/>
    </row>
    <row r="86219" spans="21:28">
      <c r="U86219" s="5"/>
      <c r="AA86219" s="94"/>
      <c r="AB86219" s="5"/>
    </row>
    <row r="86236" spans="21:28">
      <c r="U86236" s="5"/>
      <c r="AA86236" s="94"/>
      <c r="AB86236" s="5"/>
    </row>
    <row r="86238" spans="21:28">
      <c r="U86238" s="5"/>
      <c r="AA86238" s="458"/>
      <c r="AB86238" s="5"/>
    </row>
    <row r="86239" spans="21:28">
      <c r="U86239" s="5"/>
      <c r="AA86239" s="458"/>
      <c r="AB86239" s="5"/>
    </row>
    <row r="86240" spans="21:28">
      <c r="U86240" s="5"/>
      <c r="AA86240" s="93"/>
      <c r="AB86240" s="5"/>
    </row>
    <row r="86241" spans="21:28">
      <c r="U86241" s="5"/>
      <c r="AA86241" s="94"/>
      <c r="AB86241" s="5"/>
    </row>
    <row r="86244" spans="21:28">
      <c r="U86244" s="5"/>
      <c r="AA86244" s="94"/>
      <c r="AB86244" s="5"/>
    </row>
    <row r="86294" spans="21:28">
      <c r="U86294" s="5"/>
      <c r="AA86294" s="94"/>
      <c r="AB86294" s="5"/>
    </row>
    <row r="86364" spans="21:28">
      <c r="U86364" s="5"/>
      <c r="AA86364" s="94"/>
      <c r="AB86364" s="5"/>
    </row>
    <row r="86365" spans="21:28">
      <c r="U86365" s="5"/>
      <c r="AA86365" s="94"/>
      <c r="AB86365" s="5"/>
    </row>
    <row r="86382" spans="21:28">
      <c r="U86382" s="5"/>
      <c r="AA86382" s="94"/>
      <c r="AB86382" s="5"/>
    </row>
    <row r="86384" spans="21:28">
      <c r="U86384" s="5"/>
      <c r="AA86384" s="458"/>
      <c r="AB86384" s="5"/>
    </row>
    <row r="86385" spans="21:28">
      <c r="U86385" s="5"/>
      <c r="AA86385" s="458"/>
      <c r="AB86385" s="5"/>
    </row>
    <row r="86386" spans="21:28">
      <c r="U86386" s="5"/>
      <c r="AA86386" s="93"/>
      <c r="AB86386" s="5"/>
    </row>
    <row r="86387" spans="21:28">
      <c r="U86387" s="5"/>
      <c r="AA86387" s="94"/>
      <c r="AB86387" s="5"/>
    </row>
    <row r="86390" spans="21:28">
      <c r="U86390" s="5"/>
      <c r="AA86390" s="94"/>
      <c r="AB86390" s="5"/>
    </row>
    <row r="86440" spans="21:28">
      <c r="U86440" s="5"/>
      <c r="AA86440" s="94"/>
      <c r="AB86440" s="5"/>
    </row>
    <row r="86510" spans="21:28">
      <c r="U86510" s="5"/>
      <c r="AA86510" s="94"/>
      <c r="AB86510" s="5"/>
    </row>
    <row r="86511" spans="21:28">
      <c r="U86511" s="5"/>
      <c r="AA86511" s="94"/>
      <c r="AB86511" s="5"/>
    </row>
    <row r="86528" spans="21:28">
      <c r="U86528" s="5"/>
      <c r="AA86528" s="94"/>
      <c r="AB86528" s="5"/>
    </row>
    <row r="86530" spans="21:28">
      <c r="U86530" s="5"/>
      <c r="AA86530" s="458"/>
      <c r="AB86530" s="5"/>
    </row>
    <row r="86531" spans="21:28">
      <c r="U86531" s="5"/>
      <c r="AA86531" s="458"/>
      <c r="AB86531" s="5"/>
    </row>
    <row r="86532" spans="21:28">
      <c r="U86532" s="5"/>
      <c r="AA86532" s="93"/>
      <c r="AB86532" s="5"/>
    </row>
    <row r="86533" spans="21:28">
      <c r="U86533" s="5"/>
      <c r="AA86533" s="94"/>
      <c r="AB86533" s="5"/>
    </row>
    <row r="86536" spans="21:28">
      <c r="U86536" s="5"/>
      <c r="AA86536" s="94"/>
      <c r="AB86536" s="5"/>
    </row>
    <row r="86586" spans="21:28">
      <c r="U86586" s="5"/>
      <c r="AA86586" s="94"/>
      <c r="AB86586" s="5"/>
    </row>
    <row r="86656" spans="21:28">
      <c r="U86656" s="5"/>
      <c r="AA86656" s="94"/>
      <c r="AB86656" s="5"/>
    </row>
    <row r="86657" spans="21:28">
      <c r="U86657" s="5"/>
      <c r="AA86657" s="94"/>
      <c r="AB86657" s="5"/>
    </row>
    <row r="86674" spans="21:28">
      <c r="U86674" s="5"/>
      <c r="AA86674" s="94"/>
      <c r="AB86674" s="5"/>
    </row>
    <row r="86676" spans="21:28">
      <c r="U86676" s="5"/>
      <c r="AA86676" s="458"/>
      <c r="AB86676" s="5"/>
    </row>
    <row r="86677" spans="21:28">
      <c r="U86677" s="5"/>
      <c r="AA86677" s="458"/>
      <c r="AB86677" s="5"/>
    </row>
    <row r="86678" spans="21:28">
      <c r="U86678" s="5"/>
      <c r="AA86678" s="93"/>
      <c r="AB86678" s="5"/>
    </row>
    <row r="86679" spans="21:28">
      <c r="U86679" s="5"/>
      <c r="AA86679" s="94"/>
      <c r="AB86679" s="5"/>
    </row>
    <row r="86682" spans="21:28">
      <c r="U86682" s="5"/>
      <c r="AA86682" s="94"/>
      <c r="AB86682" s="5"/>
    </row>
    <row r="86732" spans="21:28">
      <c r="U86732" s="5"/>
      <c r="AA86732" s="94"/>
      <c r="AB86732" s="5"/>
    </row>
    <row r="86802" spans="21:28">
      <c r="U86802" s="5"/>
      <c r="AA86802" s="94"/>
      <c r="AB86802" s="5"/>
    </row>
    <row r="86803" spans="21:28">
      <c r="U86803" s="5"/>
      <c r="AA86803" s="94"/>
      <c r="AB86803" s="5"/>
    </row>
    <row r="86820" spans="21:28">
      <c r="U86820" s="5"/>
      <c r="AA86820" s="94"/>
      <c r="AB86820" s="5"/>
    </row>
    <row r="86822" spans="21:28">
      <c r="U86822" s="5"/>
      <c r="AA86822" s="458"/>
      <c r="AB86822" s="5"/>
    </row>
    <row r="86823" spans="21:28">
      <c r="U86823" s="5"/>
      <c r="AA86823" s="458"/>
      <c r="AB86823" s="5"/>
    </row>
    <row r="86824" spans="21:28">
      <c r="U86824" s="5"/>
      <c r="AA86824" s="93"/>
      <c r="AB86824" s="5"/>
    </row>
    <row r="86825" spans="21:28">
      <c r="U86825" s="5"/>
      <c r="AA86825" s="94"/>
      <c r="AB86825" s="5"/>
    </row>
    <row r="86828" spans="21:28">
      <c r="U86828" s="5"/>
      <c r="AA86828" s="94"/>
      <c r="AB86828" s="5"/>
    </row>
    <row r="86878" spans="21:28">
      <c r="U86878" s="5"/>
      <c r="AA86878" s="94"/>
      <c r="AB86878" s="5"/>
    </row>
    <row r="86948" spans="21:28">
      <c r="U86948" s="5"/>
      <c r="AA86948" s="94"/>
      <c r="AB86948" s="5"/>
    </row>
    <row r="86949" spans="21:28">
      <c r="U86949" s="5"/>
      <c r="AA86949" s="94"/>
      <c r="AB86949" s="5"/>
    </row>
    <row r="86966" spans="21:28">
      <c r="U86966" s="5"/>
      <c r="AA86966" s="94"/>
      <c r="AB86966" s="5"/>
    </row>
    <row r="86968" spans="21:28">
      <c r="U86968" s="5"/>
      <c r="AA86968" s="458"/>
      <c r="AB86968" s="5"/>
    </row>
    <row r="86969" spans="21:28">
      <c r="U86969" s="5"/>
      <c r="AA86969" s="458"/>
      <c r="AB86969" s="5"/>
    </row>
    <row r="86970" spans="21:28">
      <c r="U86970" s="5"/>
      <c r="AA86970" s="93"/>
      <c r="AB86970" s="5"/>
    </row>
    <row r="86971" spans="21:28">
      <c r="U86971" s="5"/>
      <c r="AA86971" s="94"/>
      <c r="AB86971" s="5"/>
    </row>
    <row r="86974" spans="21:28">
      <c r="U86974" s="5"/>
      <c r="AA86974" s="94"/>
      <c r="AB86974" s="5"/>
    </row>
    <row r="87024" spans="21:28">
      <c r="U87024" s="5"/>
      <c r="AA87024" s="94"/>
      <c r="AB87024" s="5"/>
    </row>
    <row r="87094" spans="21:28">
      <c r="U87094" s="5"/>
      <c r="AA87094" s="94"/>
      <c r="AB87094" s="5"/>
    </row>
    <row r="87095" spans="21:28">
      <c r="U87095" s="5"/>
      <c r="AA87095" s="94"/>
      <c r="AB87095" s="5"/>
    </row>
    <row r="87112" spans="21:28">
      <c r="U87112" s="5"/>
      <c r="AA87112" s="94"/>
      <c r="AB87112" s="5"/>
    </row>
    <row r="87114" spans="21:28">
      <c r="U87114" s="5"/>
      <c r="AA87114" s="458"/>
      <c r="AB87114" s="5"/>
    </row>
    <row r="87115" spans="21:28">
      <c r="U87115" s="5"/>
      <c r="AA87115" s="458"/>
      <c r="AB87115" s="5"/>
    </row>
    <row r="87116" spans="21:28">
      <c r="U87116" s="5"/>
      <c r="AA87116" s="93"/>
      <c r="AB87116" s="5"/>
    </row>
    <row r="87117" spans="21:28">
      <c r="U87117" s="5"/>
      <c r="AA87117" s="94"/>
      <c r="AB87117" s="5"/>
    </row>
    <row r="87120" spans="21:28">
      <c r="U87120" s="5"/>
      <c r="AA87120" s="94"/>
      <c r="AB87120" s="5"/>
    </row>
    <row r="87170" spans="21:28">
      <c r="U87170" s="5"/>
      <c r="AA87170" s="94"/>
      <c r="AB87170" s="5"/>
    </row>
    <row r="87240" spans="21:28">
      <c r="U87240" s="5"/>
      <c r="AA87240" s="94"/>
      <c r="AB87240" s="5"/>
    </row>
    <row r="87241" spans="21:28">
      <c r="U87241" s="5"/>
      <c r="AA87241" s="94"/>
      <c r="AB87241" s="5"/>
    </row>
    <row r="87258" spans="21:28">
      <c r="U87258" s="5"/>
      <c r="AA87258" s="94"/>
      <c r="AB87258" s="5"/>
    </row>
    <row r="87260" spans="21:28">
      <c r="U87260" s="5"/>
      <c r="AA87260" s="458"/>
      <c r="AB87260" s="5"/>
    </row>
    <row r="87261" spans="21:28">
      <c r="U87261" s="5"/>
      <c r="AA87261" s="458"/>
      <c r="AB87261" s="5"/>
    </row>
    <row r="87262" spans="21:28">
      <c r="U87262" s="5"/>
      <c r="AA87262" s="93"/>
      <c r="AB87262" s="5"/>
    </row>
    <row r="87263" spans="21:28">
      <c r="U87263" s="5"/>
      <c r="AA87263" s="94"/>
      <c r="AB87263" s="5"/>
    </row>
    <row r="87266" spans="21:28">
      <c r="U87266" s="5"/>
      <c r="AA87266" s="94"/>
      <c r="AB87266" s="5"/>
    </row>
    <row r="87316" spans="21:28">
      <c r="U87316" s="5"/>
      <c r="AA87316" s="94"/>
      <c r="AB87316" s="5"/>
    </row>
    <row r="87386" spans="21:28">
      <c r="U87386" s="5"/>
      <c r="AA87386" s="94"/>
      <c r="AB87386" s="5"/>
    </row>
    <row r="87387" spans="21:28">
      <c r="U87387" s="5"/>
      <c r="AA87387" s="94"/>
      <c r="AB87387" s="5"/>
    </row>
    <row r="87404" spans="21:28">
      <c r="U87404" s="5"/>
      <c r="AA87404" s="94"/>
      <c r="AB87404" s="5"/>
    </row>
    <row r="87406" spans="21:28">
      <c r="U87406" s="5"/>
      <c r="AA87406" s="458"/>
      <c r="AB87406" s="5"/>
    </row>
    <row r="87407" spans="21:28">
      <c r="U87407" s="5"/>
      <c r="AA87407" s="458"/>
      <c r="AB87407" s="5"/>
    </row>
    <row r="87408" spans="21:28">
      <c r="U87408" s="5"/>
      <c r="AA87408" s="93"/>
      <c r="AB87408" s="5"/>
    </row>
    <row r="87409" spans="21:28">
      <c r="U87409" s="5"/>
      <c r="AA87409" s="94"/>
      <c r="AB87409" s="5"/>
    </row>
    <row r="87412" spans="21:28">
      <c r="U87412" s="5"/>
      <c r="AA87412" s="94"/>
      <c r="AB87412" s="5"/>
    </row>
    <row r="87462" spans="21:28">
      <c r="U87462" s="5"/>
      <c r="AA87462" s="94"/>
      <c r="AB87462" s="5"/>
    </row>
    <row r="87532" spans="21:28">
      <c r="U87532" s="5"/>
      <c r="AA87532" s="94"/>
      <c r="AB87532" s="5"/>
    </row>
    <row r="87533" spans="21:28">
      <c r="U87533" s="5"/>
      <c r="AA87533" s="94"/>
      <c r="AB87533" s="5"/>
    </row>
    <row r="87550" spans="21:28">
      <c r="U87550" s="5"/>
      <c r="AA87550" s="94"/>
      <c r="AB87550" s="5"/>
    </row>
    <row r="87552" spans="21:28">
      <c r="U87552" s="5"/>
      <c r="AA87552" s="458"/>
      <c r="AB87552" s="5"/>
    </row>
    <row r="87553" spans="21:28">
      <c r="U87553" s="5"/>
      <c r="AA87553" s="458"/>
      <c r="AB87553" s="5"/>
    </row>
    <row r="87554" spans="21:28">
      <c r="U87554" s="5"/>
      <c r="AA87554" s="93"/>
      <c r="AB87554" s="5"/>
    </row>
    <row r="87555" spans="21:28">
      <c r="U87555" s="5"/>
      <c r="AA87555" s="94"/>
      <c r="AB87555" s="5"/>
    </row>
    <row r="87558" spans="21:28">
      <c r="U87558" s="5"/>
      <c r="AA87558" s="94"/>
      <c r="AB87558" s="5"/>
    </row>
    <row r="87608" spans="21:28">
      <c r="U87608" s="5"/>
      <c r="AA87608" s="94"/>
      <c r="AB87608" s="5"/>
    </row>
    <row r="87678" spans="21:28">
      <c r="U87678" s="5"/>
      <c r="AA87678" s="94"/>
      <c r="AB87678" s="5"/>
    </row>
    <row r="87679" spans="21:28">
      <c r="U87679" s="5"/>
      <c r="AA87679" s="94"/>
      <c r="AB87679" s="5"/>
    </row>
    <row r="87696" spans="21:28">
      <c r="U87696" s="5"/>
      <c r="AA87696" s="94"/>
      <c r="AB87696" s="5"/>
    </row>
    <row r="87698" spans="21:28">
      <c r="U87698" s="5"/>
      <c r="AA87698" s="458"/>
      <c r="AB87698" s="5"/>
    </row>
    <row r="87699" spans="21:28">
      <c r="U87699" s="5"/>
      <c r="AA87699" s="458"/>
      <c r="AB87699" s="5"/>
    </row>
    <row r="87700" spans="21:28">
      <c r="U87700" s="5"/>
      <c r="AA87700" s="93"/>
      <c r="AB87700" s="5"/>
    </row>
    <row r="87701" spans="21:28">
      <c r="U87701" s="5"/>
      <c r="AA87701" s="94"/>
      <c r="AB87701" s="5"/>
    </row>
    <row r="87704" spans="21:28">
      <c r="U87704" s="5"/>
      <c r="AA87704" s="94"/>
      <c r="AB87704" s="5"/>
    </row>
    <row r="87754" spans="21:28">
      <c r="U87754" s="5"/>
      <c r="AA87754" s="94"/>
      <c r="AB87754" s="5"/>
    </row>
    <row r="87824" spans="21:28">
      <c r="U87824" s="5"/>
      <c r="AA87824" s="94"/>
      <c r="AB87824" s="5"/>
    </row>
    <row r="87825" spans="21:28">
      <c r="U87825" s="5"/>
      <c r="AA87825" s="94"/>
      <c r="AB87825" s="5"/>
    </row>
    <row r="87842" spans="21:28">
      <c r="U87842" s="5"/>
      <c r="AA87842" s="94"/>
      <c r="AB87842" s="5"/>
    </row>
    <row r="87844" spans="21:28">
      <c r="U87844" s="5"/>
      <c r="AA87844" s="458"/>
      <c r="AB87844" s="5"/>
    </row>
    <row r="87845" spans="21:28">
      <c r="U87845" s="5"/>
      <c r="AA87845" s="458"/>
      <c r="AB87845" s="5"/>
    </row>
    <row r="87846" spans="21:28">
      <c r="U87846" s="5"/>
      <c r="AA87846" s="93"/>
      <c r="AB87846" s="5"/>
    </row>
    <row r="87847" spans="21:28">
      <c r="U87847" s="5"/>
      <c r="AA87847" s="94"/>
      <c r="AB87847" s="5"/>
    </row>
    <row r="87850" spans="21:28">
      <c r="U87850" s="5"/>
      <c r="AA87850" s="94"/>
      <c r="AB87850" s="5"/>
    </row>
    <row r="87900" spans="21:28">
      <c r="U87900" s="5"/>
      <c r="AA87900" s="94"/>
      <c r="AB87900" s="5"/>
    </row>
    <row r="87970" spans="21:28">
      <c r="U87970" s="5"/>
      <c r="AA87970" s="94"/>
      <c r="AB87970" s="5"/>
    </row>
    <row r="87971" spans="21:28">
      <c r="U87971" s="5"/>
      <c r="AA87971" s="94"/>
      <c r="AB87971" s="5"/>
    </row>
    <row r="87988" spans="21:28">
      <c r="U87988" s="5"/>
      <c r="AA87988" s="94"/>
      <c r="AB87988" s="5"/>
    </row>
    <row r="87990" spans="21:28">
      <c r="U87990" s="5"/>
      <c r="AA87990" s="458"/>
      <c r="AB87990" s="5"/>
    </row>
    <row r="87991" spans="21:28">
      <c r="U87991" s="5"/>
      <c r="AA87991" s="458"/>
      <c r="AB87991" s="5"/>
    </row>
    <row r="87992" spans="21:28">
      <c r="U87992" s="5"/>
      <c r="AA87992" s="93"/>
      <c r="AB87992" s="5"/>
    </row>
    <row r="87993" spans="21:28">
      <c r="U87993" s="5"/>
      <c r="AA87993" s="94"/>
      <c r="AB87993" s="5"/>
    </row>
    <row r="87996" spans="21:28">
      <c r="U87996" s="5"/>
      <c r="AA87996" s="94"/>
      <c r="AB87996" s="5"/>
    </row>
    <row r="88046" spans="21:28">
      <c r="U88046" s="5"/>
      <c r="AA88046" s="94"/>
      <c r="AB88046" s="5"/>
    </row>
    <row r="88116" spans="21:28">
      <c r="U88116" s="5"/>
      <c r="AA88116" s="94"/>
      <c r="AB88116" s="5"/>
    </row>
    <row r="88117" spans="21:28">
      <c r="U88117" s="5"/>
      <c r="AA88117" s="94"/>
      <c r="AB88117" s="5"/>
    </row>
    <row r="88134" spans="21:28">
      <c r="U88134" s="5"/>
      <c r="AA88134" s="94"/>
      <c r="AB88134" s="5"/>
    </row>
    <row r="88136" spans="21:28">
      <c r="U88136" s="5"/>
      <c r="AA88136" s="458"/>
      <c r="AB88136" s="5"/>
    </row>
    <row r="88137" spans="21:28">
      <c r="U88137" s="5"/>
      <c r="AA88137" s="458"/>
      <c r="AB88137" s="5"/>
    </row>
    <row r="88138" spans="21:28">
      <c r="U88138" s="5"/>
      <c r="AA88138" s="93"/>
      <c r="AB88138" s="5"/>
    </row>
    <row r="88139" spans="21:28">
      <c r="U88139" s="5"/>
      <c r="AA88139" s="94"/>
      <c r="AB88139" s="5"/>
    </row>
    <row r="88142" spans="21:28">
      <c r="U88142" s="5"/>
      <c r="AA88142" s="94"/>
      <c r="AB88142" s="5"/>
    </row>
    <row r="88192" spans="21:28">
      <c r="U88192" s="5"/>
      <c r="AA88192" s="94"/>
      <c r="AB88192" s="5"/>
    </row>
    <row r="88262" spans="21:28">
      <c r="U88262" s="5"/>
      <c r="AA88262" s="94"/>
      <c r="AB88262" s="5"/>
    </row>
    <row r="88263" spans="21:28">
      <c r="U88263" s="5"/>
      <c r="AA88263" s="94"/>
      <c r="AB88263" s="5"/>
    </row>
    <row r="88280" spans="21:28">
      <c r="U88280" s="5"/>
      <c r="AA88280" s="94"/>
      <c r="AB88280" s="5"/>
    </row>
    <row r="88282" spans="21:28">
      <c r="U88282" s="5"/>
      <c r="AA88282" s="458"/>
      <c r="AB88282" s="5"/>
    </row>
    <row r="88283" spans="21:28">
      <c r="U88283" s="5"/>
      <c r="AA88283" s="458"/>
      <c r="AB88283" s="5"/>
    </row>
    <row r="88284" spans="21:28">
      <c r="U88284" s="5"/>
      <c r="AA88284" s="93"/>
      <c r="AB88284" s="5"/>
    </row>
    <row r="88285" spans="21:28">
      <c r="U88285" s="5"/>
      <c r="AA88285" s="94"/>
      <c r="AB88285" s="5"/>
    </row>
    <row r="88288" spans="21:28">
      <c r="U88288" s="5"/>
      <c r="AA88288" s="94"/>
      <c r="AB88288" s="5"/>
    </row>
    <row r="88338" spans="21:28">
      <c r="U88338" s="5"/>
      <c r="AA88338" s="94"/>
      <c r="AB88338" s="5"/>
    </row>
    <row r="88408" spans="21:28">
      <c r="U88408" s="5"/>
      <c r="AA88408" s="94"/>
      <c r="AB88408" s="5"/>
    </row>
    <row r="88409" spans="21:28">
      <c r="U88409" s="5"/>
      <c r="AA88409" s="94"/>
      <c r="AB88409" s="5"/>
    </row>
    <row r="88426" spans="21:28">
      <c r="U88426" s="5"/>
      <c r="AA88426" s="94"/>
      <c r="AB88426" s="5"/>
    </row>
    <row r="88428" spans="21:28">
      <c r="U88428" s="5"/>
      <c r="AA88428" s="458"/>
      <c r="AB88428" s="5"/>
    </row>
    <row r="88429" spans="21:28">
      <c r="U88429" s="5"/>
      <c r="AA88429" s="458"/>
      <c r="AB88429" s="5"/>
    </row>
    <row r="88430" spans="21:28">
      <c r="U88430" s="5"/>
      <c r="AA88430" s="93"/>
      <c r="AB88430" s="5"/>
    </row>
    <row r="88431" spans="21:28">
      <c r="U88431" s="5"/>
      <c r="AA88431" s="94"/>
      <c r="AB88431" s="5"/>
    </row>
    <row r="88434" spans="21:28">
      <c r="U88434" s="5"/>
      <c r="AA88434" s="94"/>
      <c r="AB88434" s="5"/>
    </row>
    <row r="88484" spans="21:28">
      <c r="U88484" s="5"/>
      <c r="AA88484" s="94"/>
      <c r="AB88484" s="5"/>
    </row>
    <row r="88554" spans="21:28">
      <c r="U88554" s="5"/>
      <c r="AA88554" s="94"/>
      <c r="AB88554" s="5"/>
    </row>
    <row r="88555" spans="21:28">
      <c r="U88555" s="5"/>
      <c r="AA88555" s="94"/>
      <c r="AB88555" s="5"/>
    </row>
    <row r="88572" spans="21:28">
      <c r="U88572" s="5"/>
      <c r="AA88572" s="94"/>
      <c r="AB88572" s="5"/>
    </row>
    <row r="88574" spans="21:28">
      <c r="U88574" s="5"/>
      <c r="AA88574" s="458"/>
      <c r="AB88574" s="5"/>
    </row>
    <row r="88575" spans="21:28">
      <c r="U88575" s="5"/>
      <c r="AA88575" s="458"/>
      <c r="AB88575" s="5"/>
    </row>
    <row r="88576" spans="21:28">
      <c r="U88576" s="5"/>
      <c r="AA88576" s="93"/>
      <c r="AB88576" s="5"/>
    </row>
    <row r="88577" spans="21:28">
      <c r="U88577" s="5"/>
      <c r="AA88577" s="94"/>
      <c r="AB88577" s="5"/>
    </row>
    <row r="88580" spans="21:28">
      <c r="U88580" s="5"/>
      <c r="AA88580" s="94"/>
      <c r="AB88580" s="5"/>
    </row>
    <row r="88630" spans="21:28">
      <c r="U88630" s="5"/>
      <c r="AA88630" s="94"/>
      <c r="AB88630" s="5"/>
    </row>
    <row r="88700" spans="21:28">
      <c r="U88700" s="5"/>
      <c r="AA88700" s="94"/>
      <c r="AB88700" s="5"/>
    </row>
    <row r="88701" spans="21:28">
      <c r="U88701" s="5"/>
      <c r="AA88701" s="94"/>
      <c r="AB88701" s="5"/>
    </row>
    <row r="88718" spans="21:28">
      <c r="U88718" s="5"/>
      <c r="AA88718" s="94"/>
      <c r="AB88718" s="5"/>
    </row>
    <row r="88720" spans="21:28">
      <c r="U88720" s="5"/>
      <c r="AA88720" s="458"/>
      <c r="AB88720" s="5"/>
    </row>
    <row r="88721" spans="21:28">
      <c r="U88721" s="5"/>
      <c r="AA88721" s="458"/>
      <c r="AB88721" s="5"/>
    </row>
    <row r="88722" spans="21:28">
      <c r="U88722" s="5"/>
      <c r="AA88722" s="93"/>
      <c r="AB88722" s="5"/>
    </row>
    <row r="88723" spans="21:28">
      <c r="U88723" s="5"/>
      <c r="AA88723" s="94"/>
      <c r="AB88723" s="5"/>
    </row>
    <row r="88726" spans="21:28">
      <c r="U88726" s="5"/>
      <c r="AA88726" s="94"/>
      <c r="AB88726" s="5"/>
    </row>
    <row r="88776" spans="21:28">
      <c r="U88776" s="5"/>
      <c r="AA88776" s="94"/>
      <c r="AB88776" s="5"/>
    </row>
    <row r="88846" spans="21:28">
      <c r="U88846" s="5"/>
      <c r="AA88846" s="94"/>
      <c r="AB88846" s="5"/>
    </row>
    <row r="88847" spans="21:28">
      <c r="U88847" s="5"/>
      <c r="AA88847" s="94"/>
      <c r="AB88847" s="5"/>
    </row>
    <row r="88864" spans="21:28">
      <c r="U88864" s="5"/>
      <c r="AA88864" s="94"/>
      <c r="AB88864" s="5"/>
    </row>
    <row r="88866" spans="21:28">
      <c r="U88866" s="5"/>
      <c r="AA88866" s="458"/>
      <c r="AB88866" s="5"/>
    </row>
    <row r="88867" spans="21:28">
      <c r="U88867" s="5"/>
      <c r="AA88867" s="458"/>
      <c r="AB88867" s="5"/>
    </row>
    <row r="88868" spans="21:28">
      <c r="U88868" s="5"/>
      <c r="AA88868" s="93"/>
      <c r="AB88868" s="5"/>
    </row>
    <row r="88869" spans="21:28">
      <c r="U88869" s="5"/>
      <c r="AA88869" s="94"/>
      <c r="AB88869" s="5"/>
    </row>
    <row r="88872" spans="21:28">
      <c r="U88872" s="5"/>
      <c r="AA88872" s="94"/>
      <c r="AB88872" s="5"/>
    </row>
    <row r="88922" spans="21:28">
      <c r="U88922" s="5"/>
      <c r="AA88922" s="94"/>
      <c r="AB88922" s="5"/>
    </row>
    <row r="88992" spans="21:28">
      <c r="U88992" s="5"/>
      <c r="AA88992" s="94"/>
      <c r="AB88992" s="5"/>
    </row>
    <row r="88993" spans="21:28">
      <c r="U88993" s="5"/>
      <c r="AA88993" s="94"/>
      <c r="AB88993" s="5"/>
    </row>
    <row r="89010" spans="21:28">
      <c r="U89010" s="5"/>
      <c r="AA89010" s="94"/>
      <c r="AB89010" s="5"/>
    </row>
    <row r="89012" spans="21:28">
      <c r="U89012" s="5"/>
      <c r="AA89012" s="458"/>
      <c r="AB89012" s="5"/>
    </row>
    <row r="89013" spans="21:28">
      <c r="U89013" s="5"/>
      <c r="AA89013" s="458"/>
      <c r="AB89013" s="5"/>
    </row>
    <row r="89014" spans="21:28">
      <c r="U89014" s="5"/>
      <c r="AA89014" s="93"/>
      <c r="AB89014" s="5"/>
    </row>
    <row r="89015" spans="21:28">
      <c r="U89015" s="5"/>
      <c r="AA89015" s="94"/>
      <c r="AB89015" s="5"/>
    </row>
    <row r="89018" spans="21:28">
      <c r="U89018" s="5"/>
      <c r="AA89018" s="94"/>
      <c r="AB89018" s="5"/>
    </row>
    <row r="89068" spans="21:28">
      <c r="U89068" s="5"/>
      <c r="AA89068" s="94"/>
      <c r="AB89068" s="5"/>
    </row>
    <row r="89138" spans="21:28">
      <c r="U89138" s="5"/>
      <c r="AA89138" s="94"/>
      <c r="AB89138" s="5"/>
    </row>
    <row r="89139" spans="21:28">
      <c r="U89139" s="5"/>
      <c r="AA89139" s="94"/>
      <c r="AB89139" s="5"/>
    </row>
    <row r="89156" spans="21:28">
      <c r="U89156" s="5"/>
      <c r="AA89156" s="94"/>
      <c r="AB89156" s="5"/>
    </row>
    <row r="89158" spans="21:28">
      <c r="U89158" s="5"/>
      <c r="AA89158" s="458"/>
      <c r="AB89158" s="5"/>
    </row>
    <row r="89159" spans="21:28">
      <c r="U89159" s="5"/>
      <c r="AA89159" s="458"/>
      <c r="AB89159" s="5"/>
    </row>
    <row r="89160" spans="21:28">
      <c r="U89160" s="5"/>
      <c r="AA89160" s="93"/>
      <c r="AB89160" s="5"/>
    </row>
    <row r="89161" spans="21:28">
      <c r="U89161" s="5"/>
      <c r="AA89161" s="94"/>
      <c r="AB89161" s="5"/>
    </row>
    <row r="89164" spans="21:28">
      <c r="U89164" s="5"/>
      <c r="AA89164" s="94"/>
      <c r="AB89164" s="5"/>
    </row>
    <row r="89214" spans="21:28">
      <c r="U89214" s="5"/>
      <c r="AA89214" s="94"/>
      <c r="AB89214" s="5"/>
    </row>
    <row r="89284" spans="21:28">
      <c r="U89284" s="5"/>
      <c r="AA89284" s="94"/>
      <c r="AB89284" s="5"/>
    </row>
    <row r="89285" spans="21:28">
      <c r="U89285" s="5"/>
      <c r="AA89285" s="94"/>
      <c r="AB89285" s="5"/>
    </row>
    <row r="89302" spans="21:28">
      <c r="U89302" s="5"/>
      <c r="AA89302" s="94"/>
      <c r="AB89302" s="5"/>
    </row>
    <row r="89304" spans="21:28">
      <c r="U89304" s="5"/>
      <c r="AA89304" s="458"/>
      <c r="AB89304" s="5"/>
    </row>
    <row r="89305" spans="21:28">
      <c r="U89305" s="5"/>
      <c r="AA89305" s="458"/>
      <c r="AB89305" s="5"/>
    </row>
    <row r="89306" spans="21:28">
      <c r="U89306" s="5"/>
      <c r="AA89306" s="93"/>
      <c r="AB89306" s="5"/>
    </row>
    <row r="89307" spans="21:28">
      <c r="U89307" s="5"/>
      <c r="AA89307" s="94"/>
      <c r="AB89307" s="5"/>
    </row>
    <row r="89310" spans="21:28">
      <c r="U89310" s="5"/>
      <c r="AA89310" s="94"/>
      <c r="AB89310" s="5"/>
    </row>
    <row r="89360" spans="21:28">
      <c r="U89360" s="5"/>
      <c r="AA89360" s="94"/>
      <c r="AB89360" s="5"/>
    </row>
    <row r="89430" spans="21:28">
      <c r="U89430" s="5"/>
      <c r="AA89430" s="94"/>
      <c r="AB89430" s="5"/>
    </row>
    <row r="89431" spans="21:28">
      <c r="U89431" s="5"/>
      <c r="AA89431" s="94"/>
      <c r="AB89431" s="5"/>
    </row>
    <row r="89448" spans="21:28">
      <c r="U89448" s="5"/>
      <c r="AA89448" s="94"/>
      <c r="AB89448" s="5"/>
    </row>
    <row r="89450" spans="21:28">
      <c r="U89450" s="5"/>
      <c r="AA89450" s="458"/>
      <c r="AB89450" s="5"/>
    </row>
    <row r="89451" spans="21:28">
      <c r="U89451" s="5"/>
      <c r="AA89451" s="458"/>
      <c r="AB89451" s="5"/>
    </row>
    <row r="89452" spans="21:28">
      <c r="U89452" s="5"/>
      <c r="AA89452" s="93"/>
      <c r="AB89452" s="5"/>
    </row>
    <row r="89453" spans="21:28">
      <c r="U89453" s="5"/>
      <c r="AA89453" s="94"/>
      <c r="AB89453" s="5"/>
    </row>
    <row r="89456" spans="21:28">
      <c r="U89456" s="5"/>
      <c r="AA89456" s="94"/>
      <c r="AB89456" s="5"/>
    </row>
    <row r="89506" spans="21:28">
      <c r="U89506" s="5"/>
      <c r="AA89506" s="94"/>
      <c r="AB89506" s="5"/>
    </row>
    <row r="89576" spans="21:28">
      <c r="U89576" s="5"/>
      <c r="AA89576" s="94"/>
      <c r="AB89576" s="5"/>
    </row>
    <row r="89577" spans="21:28">
      <c r="U89577" s="5"/>
      <c r="AA89577" s="94"/>
      <c r="AB89577" s="5"/>
    </row>
    <row r="89594" spans="21:28">
      <c r="U89594" s="5"/>
      <c r="AA89594" s="94"/>
      <c r="AB89594" s="5"/>
    </row>
    <row r="89596" spans="21:28">
      <c r="U89596" s="5"/>
      <c r="AA89596" s="458"/>
      <c r="AB89596" s="5"/>
    </row>
    <row r="89597" spans="21:28">
      <c r="U89597" s="5"/>
      <c r="AA89597" s="458"/>
      <c r="AB89597" s="5"/>
    </row>
    <row r="89598" spans="21:28">
      <c r="U89598" s="5"/>
      <c r="AA89598" s="93"/>
      <c r="AB89598" s="5"/>
    </row>
    <row r="89599" spans="21:28">
      <c r="U89599" s="5"/>
      <c r="AA89599" s="94"/>
      <c r="AB89599" s="5"/>
    </row>
    <row r="89602" spans="21:28">
      <c r="U89602" s="5"/>
      <c r="AA89602" s="94"/>
      <c r="AB89602" s="5"/>
    </row>
    <row r="89652" spans="21:28">
      <c r="U89652" s="5"/>
      <c r="AA89652" s="94"/>
      <c r="AB89652" s="5"/>
    </row>
    <row r="89722" spans="21:28">
      <c r="U89722" s="5"/>
      <c r="AA89722" s="94"/>
      <c r="AB89722" s="5"/>
    </row>
    <row r="89723" spans="21:28">
      <c r="U89723" s="5"/>
      <c r="AA89723" s="94"/>
      <c r="AB89723" s="5"/>
    </row>
    <row r="89740" spans="21:28">
      <c r="U89740" s="5"/>
      <c r="AA89740" s="94"/>
      <c r="AB89740" s="5"/>
    </row>
    <row r="89742" spans="21:28">
      <c r="U89742" s="5"/>
      <c r="AA89742" s="458"/>
      <c r="AB89742" s="5"/>
    </row>
    <row r="89743" spans="21:28">
      <c r="U89743" s="5"/>
      <c r="AA89743" s="458"/>
      <c r="AB89743" s="5"/>
    </row>
    <row r="89744" spans="21:28">
      <c r="U89744" s="5"/>
      <c r="AA89744" s="93"/>
      <c r="AB89744" s="5"/>
    </row>
    <row r="89745" spans="21:28">
      <c r="U89745" s="5"/>
      <c r="AA89745" s="94"/>
      <c r="AB89745" s="5"/>
    </row>
    <row r="89748" spans="21:28">
      <c r="U89748" s="5"/>
      <c r="AA89748" s="94"/>
      <c r="AB89748" s="5"/>
    </row>
    <row r="89798" spans="21:28">
      <c r="U89798" s="5"/>
      <c r="AA89798" s="94"/>
      <c r="AB89798" s="5"/>
    </row>
    <row r="89868" spans="21:28">
      <c r="U89868" s="5"/>
      <c r="AA89868" s="94"/>
      <c r="AB89868" s="5"/>
    </row>
    <row r="89869" spans="21:28">
      <c r="U89869" s="5"/>
      <c r="AA89869" s="94"/>
      <c r="AB89869" s="5"/>
    </row>
    <row r="89886" spans="21:28">
      <c r="U89886" s="5"/>
      <c r="AA89886" s="94"/>
      <c r="AB89886" s="5"/>
    </row>
    <row r="89888" spans="21:28">
      <c r="U89888" s="5"/>
      <c r="AA89888" s="458"/>
      <c r="AB89888" s="5"/>
    </row>
    <row r="89889" spans="21:28">
      <c r="U89889" s="5"/>
      <c r="AA89889" s="458"/>
      <c r="AB89889" s="5"/>
    </row>
    <row r="89890" spans="21:28">
      <c r="U89890" s="5"/>
      <c r="AA89890" s="93"/>
      <c r="AB89890" s="5"/>
    </row>
    <row r="89891" spans="21:28">
      <c r="U89891" s="5"/>
      <c r="AA89891" s="94"/>
      <c r="AB89891" s="5"/>
    </row>
    <row r="89894" spans="21:28">
      <c r="U89894" s="5"/>
      <c r="AA89894" s="94"/>
      <c r="AB89894" s="5"/>
    </row>
    <row r="89944" spans="21:28">
      <c r="U89944" s="5"/>
      <c r="AA89944" s="94"/>
      <c r="AB89944" s="5"/>
    </row>
    <row r="90014" spans="21:28">
      <c r="U90014" s="5"/>
      <c r="AA90014" s="94"/>
      <c r="AB90014" s="5"/>
    </row>
    <row r="90015" spans="21:28">
      <c r="U90015" s="5"/>
      <c r="AA90015" s="94"/>
      <c r="AB90015" s="5"/>
    </row>
    <row r="90032" spans="21:28">
      <c r="U90032" s="5"/>
      <c r="AA90032" s="94"/>
      <c r="AB90032" s="5"/>
    </row>
    <row r="90034" spans="21:28">
      <c r="U90034" s="5"/>
      <c r="AA90034" s="458"/>
      <c r="AB90034" s="5"/>
    </row>
    <row r="90035" spans="21:28">
      <c r="U90035" s="5"/>
      <c r="AA90035" s="458"/>
      <c r="AB90035" s="5"/>
    </row>
    <row r="90036" spans="21:28">
      <c r="U90036" s="5"/>
      <c r="AA90036" s="93"/>
      <c r="AB90036" s="5"/>
    </row>
    <row r="90037" spans="21:28">
      <c r="U90037" s="5"/>
      <c r="AA90037" s="94"/>
      <c r="AB90037" s="5"/>
    </row>
    <row r="90040" spans="21:28">
      <c r="U90040" s="5"/>
      <c r="AA90040" s="94"/>
      <c r="AB90040" s="5"/>
    </row>
    <row r="90090" spans="21:28">
      <c r="U90090" s="5"/>
      <c r="AA90090" s="94"/>
      <c r="AB90090" s="5"/>
    </row>
    <row r="90160" spans="21:28">
      <c r="U90160" s="5"/>
      <c r="AA90160" s="94"/>
      <c r="AB90160" s="5"/>
    </row>
    <row r="90161" spans="21:28">
      <c r="U90161" s="5"/>
      <c r="AA90161" s="94"/>
      <c r="AB90161" s="5"/>
    </row>
    <row r="90178" spans="21:28">
      <c r="U90178" s="5"/>
      <c r="AA90178" s="94"/>
      <c r="AB90178" s="5"/>
    </row>
    <row r="90180" spans="21:28">
      <c r="U90180" s="5"/>
      <c r="AA90180" s="458"/>
      <c r="AB90180" s="5"/>
    </row>
    <row r="90181" spans="21:28">
      <c r="U90181" s="5"/>
      <c r="AA90181" s="458"/>
      <c r="AB90181" s="5"/>
    </row>
    <row r="90182" spans="21:28">
      <c r="U90182" s="5"/>
      <c r="AA90182" s="93"/>
      <c r="AB90182" s="5"/>
    </row>
    <row r="90183" spans="21:28">
      <c r="U90183" s="5"/>
      <c r="AA90183" s="94"/>
      <c r="AB90183" s="5"/>
    </row>
    <row r="90186" spans="21:28">
      <c r="U90186" s="5"/>
      <c r="AA90186" s="94"/>
      <c r="AB90186" s="5"/>
    </row>
    <row r="90236" spans="21:28">
      <c r="U90236" s="5"/>
      <c r="AA90236" s="94"/>
      <c r="AB90236" s="5"/>
    </row>
    <row r="90306" spans="21:28">
      <c r="U90306" s="5"/>
      <c r="AA90306" s="94"/>
      <c r="AB90306" s="5"/>
    </row>
    <row r="90307" spans="21:28">
      <c r="U90307" s="5"/>
      <c r="AA90307" s="94"/>
      <c r="AB90307" s="5"/>
    </row>
    <row r="90324" spans="21:28">
      <c r="U90324" s="5"/>
      <c r="AA90324" s="94"/>
      <c r="AB90324" s="5"/>
    </row>
    <row r="90326" spans="21:28">
      <c r="U90326" s="5"/>
      <c r="AA90326" s="458"/>
      <c r="AB90326" s="5"/>
    </row>
    <row r="90327" spans="21:28">
      <c r="U90327" s="5"/>
      <c r="AA90327" s="458"/>
      <c r="AB90327" s="5"/>
    </row>
    <row r="90328" spans="21:28">
      <c r="U90328" s="5"/>
      <c r="AA90328" s="93"/>
      <c r="AB90328" s="5"/>
    </row>
    <row r="90329" spans="21:28">
      <c r="U90329" s="5"/>
      <c r="AA90329" s="94"/>
      <c r="AB90329" s="5"/>
    </row>
    <row r="90332" spans="21:28">
      <c r="U90332" s="5"/>
      <c r="AA90332" s="94"/>
      <c r="AB90332" s="5"/>
    </row>
    <row r="90382" spans="21:28">
      <c r="U90382" s="5"/>
      <c r="AA90382" s="94"/>
      <c r="AB90382" s="5"/>
    </row>
    <row r="90452" spans="21:28">
      <c r="U90452" s="5"/>
      <c r="AA90452" s="94"/>
      <c r="AB90452" s="5"/>
    </row>
    <row r="90453" spans="21:28">
      <c r="U90453" s="5"/>
      <c r="AA90453" s="94"/>
      <c r="AB90453" s="5"/>
    </row>
    <row r="90470" spans="21:28">
      <c r="U90470" s="5"/>
      <c r="AA90470" s="94"/>
      <c r="AB90470" s="5"/>
    </row>
    <row r="90472" spans="21:28">
      <c r="U90472" s="5"/>
      <c r="AA90472" s="458"/>
      <c r="AB90472" s="5"/>
    </row>
    <row r="90473" spans="21:28">
      <c r="U90473" s="5"/>
      <c r="AA90473" s="458"/>
      <c r="AB90473" s="5"/>
    </row>
    <row r="90474" spans="21:28">
      <c r="U90474" s="5"/>
      <c r="AA90474" s="93"/>
      <c r="AB90474" s="5"/>
    </row>
    <row r="90475" spans="21:28">
      <c r="U90475" s="5"/>
      <c r="AA90475" s="94"/>
      <c r="AB90475" s="5"/>
    </row>
    <row r="90478" spans="21:28">
      <c r="U90478" s="5"/>
      <c r="AA90478" s="94"/>
      <c r="AB90478" s="5"/>
    </row>
    <row r="90528" spans="21:28">
      <c r="U90528" s="5"/>
      <c r="AA90528" s="94"/>
      <c r="AB90528" s="5"/>
    </row>
    <row r="90598" spans="21:28">
      <c r="U90598" s="5"/>
      <c r="AA90598" s="94"/>
      <c r="AB90598" s="5"/>
    </row>
    <row r="90599" spans="21:28">
      <c r="U90599" s="5"/>
      <c r="AA90599" s="94"/>
      <c r="AB90599" s="5"/>
    </row>
    <row r="90616" spans="21:28">
      <c r="U90616" s="5"/>
      <c r="AA90616" s="94"/>
      <c r="AB90616" s="5"/>
    </row>
    <row r="90618" spans="21:28">
      <c r="U90618" s="5"/>
      <c r="AA90618" s="458"/>
      <c r="AB90618" s="5"/>
    </row>
    <row r="90619" spans="21:28">
      <c r="U90619" s="5"/>
      <c r="AA90619" s="458"/>
      <c r="AB90619" s="5"/>
    </row>
    <row r="90620" spans="21:28">
      <c r="U90620" s="5"/>
      <c r="AA90620" s="93"/>
      <c r="AB90620" s="5"/>
    </row>
    <row r="90621" spans="21:28">
      <c r="U90621" s="5"/>
      <c r="AA90621" s="94"/>
      <c r="AB90621" s="5"/>
    </row>
    <row r="90624" spans="21:28">
      <c r="U90624" s="5"/>
      <c r="AA90624" s="94"/>
      <c r="AB90624" s="5"/>
    </row>
    <row r="90674" spans="21:28">
      <c r="U90674" s="5"/>
      <c r="AA90674" s="94"/>
      <c r="AB90674" s="5"/>
    </row>
    <row r="90744" spans="21:28">
      <c r="U90744" s="5"/>
      <c r="AA90744" s="94"/>
      <c r="AB90744" s="5"/>
    </row>
    <row r="90745" spans="21:28">
      <c r="U90745" s="5"/>
      <c r="AA90745" s="94"/>
      <c r="AB90745" s="5"/>
    </row>
    <row r="90762" spans="21:28">
      <c r="U90762" s="5"/>
      <c r="AA90762" s="94"/>
      <c r="AB90762" s="5"/>
    </row>
    <row r="90764" spans="21:28">
      <c r="U90764" s="5"/>
      <c r="AA90764" s="458"/>
      <c r="AB90764" s="5"/>
    </row>
    <row r="90765" spans="21:28">
      <c r="U90765" s="5"/>
      <c r="AA90765" s="458"/>
      <c r="AB90765" s="5"/>
    </row>
    <row r="90766" spans="21:28">
      <c r="U90766" s="5"/>
      <c r="AA90766" s="93"/>
      <c r="AB90766" s="5"/>
    </row>
    <row r="90767" spans="21:28">
      <c r="U90767" s="5"/>
      <c r="AA90767" s="94"/>
      <c r="AB90767" s="5"/>
    </row>
    <row r="90770" spans="21:28">
      <c r="U90770" s="5"/>
      <c r="AA90770" s="94"/>
      <c r="AB90770" s="5"/>
    </row>
    <row r="90820" spans="21:28">
      <c r="U90820" s="5"/>
      <c r="AA90820" s="94"/>
      <c r="AB90820" s="5"/>
    </row>
    <row r="90890" spans="21:28">
      <c r="U90890" s="5"/>
      <c r="AA90890" s="94"/>
      <c r="AB90890" s="5"/>
    </row>
    <row r="90891" spans="21:28">
      <c r="U90891" s="5"/>
      <c r="AA90891" s="94"/>
      <c r="AB90891" s="5"/>
    </row>
    <row r="90908" spans="21:28">
      <c r="U90908" s="5"/>
      <c r="AA90908" s="94"/>
      <c r="AB90908" s="5"/>
    </row>
    <row r="90910" spans="21:28">
      <c r="U90910" s="5"/>
      <c r="AA90910" s="458"/>
      <c r="AB90910" s="5"/>
    </row>
    <row r="90911" spans="21:28">
      <c r="U90911" s="5"/>
      <c r="AA90911" s="458"/>
      <c r="AB90911" s="5"/>
    </row>
    <row r="90912" spans="21:28">
      <c r="U90912" s="5"/>
      <c r="AA90912" s="93"/>
      <c r="AB90912" s="5"/>
    </row>
    <row r="90913" spans="21:28">
      <c r="U90913" s="5"/>
      <c r="AA90913" s="94"/>
      <c r="AB90913" s="5"/>
    </row>
    <row r="90916" spans="21:28">
      <c r="U90916" s="5"/>
      <c r="AA90916" s="94"/>
      <c r="AB90916" s="5"/>
    </row>
    <row r="90966" spans="21:28">
      <c r="U90966" s="5"/>
      <c r="AA90966" s="94"/>
      <c r="AB90966" s="5"/>
    </row>
    <row r="91036" spans="21:28">
      <c r="U91036" s="5"/>
      <c r="AA91036" s="94"/>
      <c r="AB91036" s="5"/>
    </row>
    <row r="91037" spans="21:28">
      <c r="U91037" s="5"/>
      <c r="AA91037" s="94"/>
      <c r="AB91037" s="5"/>
    </row>
    <row r="91054" spans="21:28">
      <c r="U91054" s="5"/>
      <c r="AA91054" s="94"/>
      <c r="AB91054" s="5"/>
    </row>
    <row r="91056" spans="21:28">
      <c r="U91056" s="5"/>
      <c r="AA91056" s="458"/>
      <c r="AB91056" s="5"/>
    </row>
    <row r="91057" spans="21:28">
      <c r="U91057" s="5"/>
      <c r="AA91057" s="458"/>
      <c r="AB91057" s="5"/>
    </row>
    <row r="91058" spans="21:28">
      <c r="U91058" s="5"/>
      <c r="AA91058" s="93"/>
      <c r="AB91058" s="5"/>
    </row>
    <row r="91059" spans="21:28">
      <c r="U91059" s="5"/>
      <c r="AA91059" s="94"/>
      <c r="AB91059" s="5"/>
    </row>
    <row r="91062" spans="21:28">
      <c r="U91062" s="5"/>
      <c r="AA91062" s="94"/>
      <c r="AB91062" s="5"/>
    </row>
    <row r="91112" spans="21:28">
      <c r="U91112" s="5"/>
      <c r="AA91112" s="94"/>
      <c r="AB91112" s="5"/>
    </row>
    <row r="91182" spans="21:28">
      <c r="U91182" s="5"/>
      <c r="AA91182" s="94"/>
      <c r="AB91182" s="5"/>
    </row>
    <row r="91183" spans="21:28">
      <c r="U91183" s="5"/>
      <c r="AA91183" s="94"/>
      <c r="AB91183" s="5"/>
    </row>
    <row r="91200" spans="21:28">
      <c r="U91200" s="5"/>
      <c r="AA91200" s="94"/>
      <c r="AB91200" s="5"/>
    </row>
    <row r="91202" spans="21:28">
      <c r="U91202" s="5"/>
      <c r="AA91202" s="458"/>
      <c r="AB91202" s="5"/>
    </row>
    <row r="91203" spans="21:28">
      <c r="U91203" s="5"/>
      <c r="AA91203" s="458"/>
      <c r="AB91203" s="5"/>
    </row>
    <row r="91204" spans="21:28">
      <c r="U91204" s="5"/>
      <c r="AA91204" s="93"/>
      <c r="AB91204" s="5"/>
    </row>
    <row r="91205" spans="21:28">
      <c r="U91205" s="5"/>
      <c r="AA91205" s="94"/>
      <c r="AB91205" s="5"/>
    </row>
    <row r="91208" spans="21:28">
      <c r="U91208" s="5"/>
      <c r="AA91208" s="94"/>
      <c r="AB91208" s="5"/>
    </row>
    <row r="91258" spans="21:28">
      <c r="U91258" s="5"/>
      <c r="AA91258" s="94"/>
      <c r="AB91258" s="5"/>
    </row>
    <row r="91328" spans="21:28">
      <c r="U91328" s="5"/>
      <c r="AA91328" s="94"/>
      <c r="AB91328" s="5"/>
    </row>
    <row r="91329" spans="21:28">
      <c r="U91329" s="5"/>
      <c r="AA91329" s="94"/>
      <c r="AB91329" s="5"/>
    </row>
    <row r="91346" spans="21:28">
      <c r="U91346" s="5"/>
      <c r="AA91346" s="94"/>
      <c r="AB91346" s="5"/>
    </row>
    <row r="91348" spans="21:28">
      <c r="U91348" s="5"/>
      <c r="AA91348" s="458"/>
      <c r="AB91348" s="5"/>
    </row>
    <row r="91349" spans="21:28">
      <c r="U91349" s="5"/>
      <c r="AA91349" s="458"/>
      <c r="AB91349" s="5"/>
    </row>
    <row r="91350" spans="21:28">
      <c r="U91350" s="5"/>
      <c r="AA91350" s="93"/>
      <c r="AB91350" s="5"/>
    </row>
    <row r="91351" spans="21:28">
      <c r="U91351" s="5"/>
      <c r="AA91351" s="94"/>
      <c r="AB91351" s="5"/>
    </row>
    <row r="91354" spans="21:28">
      <c r="U91354" s="5"/>
      <c r="AA91354" s="94"/>
      <c r="AB91354" s="5"/>
    </row>
    <row r="91404" spans="21:28">
      <c r="U91404" s="5"/>
      <c r="AA91404" s="94"/>
      <c r="AB91404" s="5"/>
    </row>
    <row r="91474" spans="21:28">
      <c r="U91474" s="5"/>
      <c r="AA91474" s="94"/>
      <c r="AB91474" s="5"/>
    </row>
    <row r="91475" spans="21:28">
      <c r="U91475" s="5"/>
      <c r="AA91475" s="94"/>
      <c r="AB91475" s="5"/>
    </row>
    <row r="91492" spans="21:28">
      <c r="U91492" s="5"/>
      <c r="AA91492" s="94"/>
      <c r="AB91492" s="5"/>
    </row>
    <row r="91494" spans="21:28">
      <c r="U91494" s="5"/>
      <c r="AA91494" s="458"/>
      <c r="AB91494" s="5"/>
    </row>
    <row r="91495" spans="21:28">
      <c r="U91495" s="5"/>
      <c r="AA91495" s="458"/>
      <c r="AB91495" s="5"/>
    </row>
    <row r="91496" spans="21:28">
      <c r="U91496" s="5"/>
      <c r="AA91496" s="93"/>
      <c r="AB91496" s="5"/>
    </row>
    <row r="91497" spans="21:28">
      <c r="U91497" s="5"/>
      <c r="AA91497" s="94"/>
      <c r="AB91497" s="5"/>
    </row>
    <row r="91500" spans="21:28">
      <c r="U91500" s="5"/>
      <c r="AA91500" s="94"/>
      <c r="AB91500" s="5"/>
    </row>
    <row r="91550" spans="21:28">
      <c r="U91550" s="5"/>
      <c r="AA91550" s="94"/>
      <c r="AB91550" s="5"/>
    </row>
    <row r="91620" spans="21:28">
      <c r="U91620" s="5"/>
      <c r="AA91620" s="94"/>
      <c r="AB91620" s="5"/>
    </row>
    <row r="91621" spans="21:28">
      <c r="U91621" s="5"/>
      <c r="AA91621" s="94"/>
      <c r="AB91621" s="5"/>
    </row>
    <row r="91638" spans="21:28">
      <c r="U91638" s="5"/>
      <c r="AA91638" s="94"/>
      <c r="AB91638" s="5"/>
    </row>
    <row r="91640" spans="21:28">
      <c r="U91640" s="5"/>
      <c r="AA91640" s="458"/>
      <c r="AB91640" s="5"/>
    </row>
    <row r="91641" spans="21:28">
      <c r="U91641" s="5"/>
      <c r="AA91641" s="458"/>
      <c r="AB91641" s="5"/>
    </row>
    <row r="91642" spans="21:28">
      <c r="U91642" s="5"/>
      <c r="AA91642" s="93"/>
      <c r="AB91642" s="5"/>
    </row>
    <row r="91643" spans="21:28">
      <c r="U91643" s="5"/>
      <c r="AA91643" s="94"/>
      <c r="AB91643" s="5"/>
    </row>
    <row r="91646" spans="21:28">
      <c r="U91646" s="5"/>
      <c r="AA91646" s="94"/>
      <c r="AB91646" s="5"/>
    </row>
    <row r="91696" spans="21:28">
      <c r="U91696" s="5"/>
      <c r="AA91696" s="94"/>
      <c r="AB91696" s="5"/>
    </row>
    <row r="91766" spans="21:28">
      <c r="U91766" s="5"/>
      <c r="AA91766" s="94"/>
      <c r="AB91766" s="5"/>
    </row>
    <row r="91767" spans="21:28">
      <c r="U91767" s="5"/>
      <c r="AA91767" s="94"/>
      <c r="AB91767" s="5"/>
    </row>
    <row r="91784" spans="21:28">
      <c r="U91784" s="5"/>
      <c r="AA91784" s="94"/>
      <c r="AB91784" s="5"/>
    </row>
    <row r="91786" spans="21:28">
      <c r="U91786" s="5"/>
      <c r="AA91786" s="458"/>
      <c r="AB91786" s="5"/>
    </row>
    <row r="91787" spans="21:28">
      <c r="U91787" s="5"/>
      <c r="AA91787" s="458"/>
      <c r="AB91787" s="5"/>
    </row>
    <row r="91788" spans="21:28">
      <c r="U91788" s="5"/>
      <c r="AA91788" s="93"/>
      <c r="AB91788" s="5"/>
    </row>
    <row r="91789" spans="21:28">
      <c r="U91789" s="5"/>
      <c r="AA91789" s="94"/>
      <c r="AB91789" s="5"/>
    </row>
    <row r="91792" spans="21:28">
      <c r="U91792" s="5"/>
      <c r="AA91792" s="94"/>
      <c r="AB91792" s="5"/>
    </row>
    <row r="91842" spans="21:28">
      <c r="U91842" s="5"/>
      <c r="AA91842" s="94"/>
      <c r="AB91842" s="5"/>
    </row>
    <row r="91912" spans="21:28">
      <c r="U91912" s="5"/>
      <c r="AA91912" s="94"/>
      <c r="AB91912" s="5"/>
    </row>
    <row r="91913" spans="21:28">
      <c r="U91913" s="5"/>
      <c r="AA91913" s="94"/>
      <c r="AB91913" s="5"/>
    </row>
    <row r="91930" spans="21:28">
      <c r="U91930" s="5"/>
      <c r="AA91930" s="94"/>
      <c r="AB91930" s="5"/>
    </row>
    <row r="91932" spans="21:28">
      <c r="U91932" s="5"/>
      <c r="AA91932" s="458"/>
      <c r="AB91932" s="5"/>
    </row>
    <row r="91933" spans="21:28">
      <c r="U91933" s="5"/>
      <c r="AA91933" s="458"/>
      <c r="AB91933" s="5"/>
    </row>
    <row r="91934" spans="21:28">
      <c r="U91934" s="5"/>
      <c r="AA91934" s="93"/>
      <c r="AB91934" s="5"/>
    </row>
    <row r="91935" spans="21:28">
      <c r="U91935" s="5"/>
      <c r="AA91935" s="94"/>
      <c r="AB91935" s="5"/>
    </row>
    <row r="91938" spans="21:28">
      <c r="U91938" s="5"/>
      <c r="AA91938" s="94"/>
      <c r="AB91938" s="5"/>
    </row>
    <row r="91988" spans="21:28">
      <c r="U91988" s="5"/>
      <c r="AA91988" s="94"/>
      <c r="AB91988" s="5"/>
    </row>
    <row r="92058" spans="21:28">
      <c r="U92058" s="5"/>
      <c r="AA92058" s="94"/>
      <c r="AB92058" s="5"/>
    </row>
    <row r="92059" spans="21:28">
      <c r="U92059" s="5"/>
      <c r="AA92059" s="94"/>
      <c r="AB92059" s="5"/>
    </row>
    <row r="92076" spans="21:28">
      <c r="U92076" s="5"/>
      <c r="AA92076" s="94"/>
      <c r="AB92076" s="5"/>
    </row>
    <row r="92078" spans="21:28">
      <c r="U92078" s="5"/>
      <c r="AA92078" s="458"/>
      <c r="AB92078" s="5"/>
    </row>
    <row r="92079" spans="21:28">
      <c r="U92079" s="5"/>
      <c r="AA92079" s="458"/>
      <c r="AB92079" s="5"/>
    </row>
    <row r="92080" spans="21:28">
      <c r="U92080" s="5"/>
      <c r="AA92080" s="93"/>
      <c r="AB92080" s="5"/>
    </row>
    <row r="92081" spans="21:28">
      <c r="U92081" s="5"/>
      <c r="AA92081" s="94"/>
      <c r="AB92081" s="5"/>
    </row>
    <row r="92084" spans="21:28">
      <c r="U92084" s="5"/>
      <c r="AA92084" s="94"/>
      <c r="AB92084" s="5"/>
    </row>
    <row r="92134" spans="21:28">
      <c r="U92134" s="5"/>
      <c r="AA92134" s="94"/>
      <c r="AB92134" s="5"/>
    </row>
    <row r="92204" spans="21:28">
      <c r="U92204" s="5"/>
      <c r="AA92204" s="94"/>
      <c r="AB92204" s="5"/>
    </row>
    <row r="92205" spans="21:28">
      <c r="U92205" s="5"/>
      <c r="AA92205" s="94"/>
      <c r="AB92205" s="5"/>
    </row>
    <row r="92222" spans="21:28">
      <c r="U92222" s="5"/>
      <c r="AA92222" s="94"/>
      <c r="AB92222" s="5"/>
    </row>
    <row r="92224" spans="21:28">
      <c r="U92224" s="5"/>
      <c r="AA92224" s="458"/>
      <c r="AB92224" s="5"/>
    </row>
    <row r="92225" spans="21:28">
      <c r="U92225" s="5"/>
      <c r="AA92225" s="458"/>
      <c r="AB92225" s="5"/>
    </row>
    <row r="92226" spans="21:28">
      <c r="U92226" s="5"/>
      <c r="AA92226" s="93"/>
      <c r="AB92226" s="5"/>
    </row>
    <row r="92227" spans="21:28">
      <c r="U92227" s="5"/>
      <c r="AA92227" s="94"/>
      <c r="AB92227" s="5"/>
    </row>
    <row r="92230" spans="21:28">
      <c r="U92230" s="5"/>
      <c r="AA92230" s="94"/>
      <c r="AB92230" s="5"/>
    </row>
    <row r="92280" spans="21:28">
      <c r="U92280" s="5"/>
      <c r="AA92280" s="94"/>
      <c r="AB92280" s="5"/>
    </row>
    <row r="92350" spans="21:28">
      <c r="U92350" s="5"/>
      <c r="AA92350" s="94"/>
      <c r="AB92350" s="5"/>
    </row>
    <row r="92351" spans="21:28">
      <c r="U92351" s="5"/>
      <c r="AA92351" s="94"/>
      <c r="AB92351" s="5"/>
    </row>
    <row r="92368" spans="21:28">
      <c r="U92368" s="5"/>
      <c r="AA92368" s="94"/>
      <c r="AB92368" s="5"/>
    </row>
    <row r="92370" spans="21:28">
      <c r="U92370" s="5"/>
      <c r="AA92370" s="458"/>
      <c r="AB92370" s="5"/>
    </row>
    <row r="92371" spans="21:28">
      <c r="U92371" s="5"/>
      <c r="AA92371" s="458"/>
      <c r="AB92371" s="5"/>
    </row>
    <row r="92372" spans="21:28">
      <c r="U92372" s="5"/>
      <c r="AA92372" s="93"/>
      <c r="AB92372" s="5"/>
    </row>
    <row r="92373" spans="21:28">
      <c r="U92373" s="5"/>
      <c r="AA92373" s="94"/>
      <c r="AB92373" s="5"/>
    </row>
    <row r="92376" spans="21:28">
      <c r="U92376" s="5"/>
      <c r="AA92376" s="94"/>
      <c r="AB92376" s="5"/>
    </row>
    <row r="92426" spans="21:28">
      <c r="U92426" s="5"/>
      <c r="AA92426" s="94"/>
      <c r="AB92426" s="5"/>
    </row>
    <row r="92496" spans="21:28">
      <c r="U92496" s="5"/>
      <c r="AA92496" s="94"/>
      <c r="AB92496" s="5"/>
    </row>
    <row r="92497" spans="21:28">
      <c r="U92497" s="5"/>
      <c r="AA92497" s="94"/>
      <c r="AB92497" s="5"/>
    </row>
    <row r="92514" spans="21:28">
      <c r="U92514" s="5"/>
      <c r="AA92514" s="94"/>
      <c r="AB92514" s="5"/>
    </row>
    <row r="92516" spans="21:28">
      <c r="U92516" s="5"/>
      <c r="AA92516" s="458"/>
      <c r="AB92516" s="5"/>
    </row>
    <row r="92517" spans="21:28">
      <c r="U92517" s="5"/>
      <c r="AA92517" s="458"/>
      <c r="AB92517" s="5"/>
    </row>
    <row r="92518" spans="21:28">
      <c r="U92518" s="5"/>
      <c r="AA92518" s="93"/>
      <c r="AB92518" s="5"/>
    </row>
    <row r="92519" spans="21:28">
      <c r="U92519" s="5"/>
      <c r="AA92519" s="94"/>
      <c r="AB92519" s="5"/>
    </row>
    <row r="92522" spans="21:28">
      <c r="U92522" s="5"/>
      <c r="AA92522" s="94"/>
      <c r="AB92522" s="5"/>
    </row>
    <row r="92572" spans="21:28">
      <c r="U92572" s="5"/>
      <c r="AA92572" s="94"/>
      <c r="AB92572" s="5"/>
    </row>
    <row r="92642" spans="21:28">
      <c r="U92642" s="5"/>
      <c r="AA92642" s="94"/>
      <c r="AB92642" s="5"/>
    </row>
    <row r="92643" spans="21:28">
      <c r="U92643" s="5"/>
      <c r="AA92643" s="94"/>
      <c r="AB92643" s="5"/>
    </row>
    <row r="92660" spans="21:28">
      <c r="U92660" s="5"/>
      <c r="AA92660" s="94"/>
      <c r="AB92660" s="5"/>
    </row>
    <row r="92662" spans="21:28">
      <c r="U92662" s="5"/>
      <c r="AA92662" s="458"/>
      <c r="AB92662" s="5"/>
    </row>
    <row r="92663" spans="21:28">
      <c r="U92663" s="5"/>
      <c r="AA92663" s="458"/>
      <c r="AB92663" s="5"/>
    </row>
    <row r="92664" spans="21:28">
      <c r="U92664" s="5"/>
      <c r="AA92664" s="93"/>
      <c r="AB92664" s="5"/>
    </row>
    <row r="92665" spans="21:28">
      <c r="U92665" s="5"/>
      <c r="AA92665" s="94"/>
      <c r="AB92665" s="5"/>
    </row>
    <row r="92668" spans="21:28">
      <c r="U92668" s="5"/>
      <c r="AA92668" s="94"/>
      <c r="AB92668" s="5"/>
    </row>
    <row r="92718" spans="21:28">
      <c r="U92718" s="5"/>
      <c r="AA92718" s="94"/>
      <c r="AB92718" s="5"/>
    </row>
    <row r="92788" spans="21:28">
      <c r="U92788" s="5"/>
      <c r="AA92788" s="94"/>
      <c r="AB92788" s="5"/>
    </row>
    <row r="92789" spans="21:28">
      <c r="U92789" s="5"/>
      <c r="AA92789" s="94"/>
      <c r="AB92789" s="5"/>
    </row>
    <row r="92806" spans="21:28">
      <c r="U92806" s="5"/>
      <c r="AA92806" s="94"/>
      <c r="AB92806" s="5"/>
    </row>
    <row r="92808" spans="21:28">
      <c r="U92808" s="5"/>
      <c r="AA92808" s="458"/>
      <c r="AB92808" s="5"/>
    </row>
    <row r="92809" spans="21:28">
      <c r="U92809" s="5"/>
      <c r="AA92809" s="458"/>
      <c r="AB92809" s="5"/>
    </row>
    <row r="92810" spans="21:28">
      <c r="U92810" s="5"/>
      <c r="AA92810" s="93"/>
      <c r="AB92810" s="5"/>
    </row>
    <row r="92811" spans="21:28">
      <c r="U92811" s="5"/>
      <c r="AA92811" s="94"/>
      <c r="AB92811" s="5"/>
    </row>
    <row r="92814" spans="21:28">
      <c r="U92814" s="5"/>
      <c r="AA92814" s="94"/>
      <c r="AB92814" s="5"/>
    </row>
    <row r="92864" spans="21:28">
      <c r="U92864" s="5"/>
      <c r="AA92864" s="94"/>
      <c r="AB92864" s="5"/>
    </row>
    <row r="92934" spans="21:28">
      <c r="U92934" s="5"/>
      <c r="AA92934" s="94"/>
      <c r="AB92934" s="5"/>
    </row>
    <row r="92935" spans="21:28">
      <c r="U92935" s="5"/>
      <c r="AA92935" s="94"/>
      <c r="AB92935" s="5"/>
    </row>
    <row r="92952" spans="21:28">
      <c r="U92952" s="5"/>
      <c r="AA92952" s="94"/>
      <c r="AB92952" s="5"/>
    </row>
    <row r="92954" spans="21:28">
      <c r="U92954" s="5"/>
      <c r="AA92954" s="458"/>
      <c r="AB92954" s="5"/>
    </row>
    <row r="92955" spans="21:28">
      <c r="U92955" s="5"/>
      <c r="AA92955" s="458"/>
      <c r="AB92955" s="5"/>
    </row>
    <row r="92956" spans="21:28">
      <c r="U92956" s="5"/>
      <c r="AA92956" s="93"/>
      <c r="AB92956" s="5"/>
    </row>
    <row r="92957" spans="21:28">
      <c r="U92957" s="5"/>
      <c r="AA92957" s="94"/>
      <c r="AB92957" s="5"/>
    </row>
    <row r="92960" spans="21:28">
      <c r="U92960" s="5"/>
      <c r="AA92960" s="94"/>
      <c r="AB92960" s="5"/>
    </row>
    <row r="93010" spans="21:28">
      <c r="U93010" s="5"/>
      <c r="AA93010" s="94"/>
      <c r="AB93010" s="5"/>
    </row>
    <row r="93080" spans="21:28">
      <c r="U93080" s="5"/>
      <c r="AA93080" s="94"/>
      <c r="AB93080" s="5"/>
    </row>
    <row r="93081" spans="21:28">
      <c r="U93081" s="5"/>
      <c r="AA93081" s="94"/>
      <c r="AB93081" s="5"/>
    </row>
    <row r="93098" spans="21:28">
      <c r="U93098" s="5"/>
      <c r="AA93098" s="94"/>
      <c r="AB93098" s="5"/>
    </row>
    <row r="93100" spans="21:28">
      <c r="U93100" s="5"/>
      <c r="AA93100" s="458"/>
      <c r="AB93100" s="5"/>
    </row>
    <row r="93101" spans="21:28">
      <c r="U93101" s="5"/>
      <c r="AA93101" s="458"/>
      <c r="AB93101" s="5"/>
    </row>
    <row r="93102" spans="21:28">
      <c r="U93102" s="5"/>
      <c r="AA93102" s="93"/>
      <c r="AB93102" s="5"/>
    </row>
    <row r="93103" spans="21:28">
      <c r="U93103" s="5"/>
      <c r="AA93103" s="94"/>
      <c r="AB93103" s="5"/>
    </row>
    <row r="93106" spans="21:28">
      <c r="U93106" s="5"/>
      <c r="AA93106" s="94"/>
      <c r="AB93106" s="5"/>
    </row>
    <row r="93156" spans="21:28">
      <c r="U93156" s="5"/>
      <c r="AA93156" s="94"/>
      <c r="AB93156" s="5"/>
    </row>
    <row r="93226" spans="21:28">
      <c r="U93226" s="5"/>
      <c r="AA93226" s="94"/>
      <c r="AB93226" s="5"/>
    </row>
    <row r="93227" spans="21:28">
      <c r="U93227" s="5"/>
      <c r="AA93227" s="94"/>
      <c r="AB93227" s="5"/>
    </row>
    <row r="93244" spans="21:28">
      <c r="U93244" s="5"/>
      <c r="AA93244" s="94"/>
      <c r="AB93244" s="5"/>
    </row>
    <row r="93246" spans="21:28">
      <c r="U93246" s="5"/>
      <c r="AA93246" s="458"/>
      <c r="AB93246" s="5"/>
    </row>
    <row r="93247" spans="21:28">
      <c r="U93247" s="5"/>
      <c r="AA93247" s="458"/>
      <c r="AB93247" s="5"/>
    </row>
    <row r="93248" spans="21:28">
      <c r="U93248" s="5"/>
      <c r="AA93248" s="93"/>
      <c r="AB93248" s="5"/>
    </row>
    <row r="93249" spans="21:28">
      <c r="U93249" s="5"/>
      <c r="AA93249" s="94"/>
      <c r="AB93249" s="5"/>
    </row>
    <row r="93252" spans="21:28">
      <c r="U93252" s="5"/>
      <c r="AA93252" s="94"/>
      <c r="AB93252" s="5"/>
    </row>
    <row r="93302" spans="21:28">
      <c r="U93302" s="5"/>
      <c r="AA93302" s="94"/>
      <c r="AB93302" s="5"/>
    </row>
    <row r="93372" spans="21:28">
      <c r="U93372" s="5"/>
      <c r="AA93372" s="94"/>
      <c r="AB93372" s="5"/>
    </row>
    <row r="93373" spans="21:28">
      <c r="U93373" s="5"/>
      <c r="AA93373" s="94"/>
      <c r="AB93373" s="5"/>
    </row>
    <row r="93390" spans="21:28">
      <c r="U93390" s="5"/>
      <c r="AA93390" s="94"/>
      <c r="AB93390" s="5"/>
    </row>
    <row r="93392" spans="21:28">
      <c r="U93392" s="5"/>
      <c r="AA93392" s="458"/>
      <c r="AB93392" s="5"/>
    </row>
    <row r="93393" spans="21:28">
      <c r="U93393" s="5"/>
      <c r="AA93393" s="458"/>
      <c r="AB93393" s="5"/>
    </row>
    <row r="93394" spans="21:28">
      <c r="U93394" s="5"/>
      <c r="AA93394" s="93"/>
      <c r="AB93394" s="5"/>
    </row>
    <row r="93395" spans="21:28">
      <c r="U93395" s="5"/>
      <c r="AA93395" s="94"/>
      <c r="AB93395" s="5"/>
    </row>
    <row r="93398" spans="21:28">
      <c r="U93398" s="5"/>
      <c r="AA93398" s="94"/>
      <c r="AB93398" s="5"/>
    </row>
    <row r="93448" spans="21:28">
      <c r="U93448" s="5"/>
      <c r="AA93448" s="94"/>
      <c r="AB93448" s="5"/>
    </row>
    <row r="93518" spans="21:28">
      <c r="U93518" s="5"/>
      <c r="AA93518" s="94"/>
      <c r="AB93518" s="5"/>
    </row>
    <row r="93519" spans="21:28">
      <c r="U93519" s="5"/>
      <c r="AA93519" s="94"/>
      <c r="AB93519" s="5"/>
    </row>
    <row r="93536" spans="21:28">
      <c r="U93536" s="5"/>
      <c r="AA93536" s="94"/>
      <c r="AB93536" s="5"/>
    </row>
    <row r="93538" spans="21:28">
      <c r="U93538" s="5"/>
      <c r="AA93538" s="458"/>
      <c r="AB93538" s="5"/>
    </row>
    <row r="93539" spans="21:28">
      <c r="U93539" s="5"/>
      <c r="AA93539" s="458"/>
      <c r="AB93539" s="5"/>
    </row>
    <row r="93540" spans="21:28">
      <c r="U93540" s="5"/>
      <c r="AA93540" s="93"/>
      <c r="AB93540" s="5"/>
    </row>
    <row r="93541" spans="21:28">
      <c r="U93541" s="5"/>
      <c r="AA93541" s="94"/>
      <c r="AB93541" s="5"/>
    </row>
    <row r="93544" spans="21:28">
      <c r="U93544" s="5"/>
      <c r="AA93544" s="94"/>
      <c r="AB93544" s="5"/>
    </row>
    <row r="93594" spans="21:28">
      <c r="U93594" s="5"/>
      <c r="AA93594" s="94"/>
      <c r="AB93594" s="5"/>
    </row>
    <row r="93664" spans="21:28">
      <c r="U93664" s="5"/>
      <c r="AA93664" s="94"/>
      <c r="AB93664" s="5"/>
    </row>
    <row r="93665" spans="21:28">
      <c r="U93665" s="5"/>
      <c r="AA93665" s="94"/>
      <c r="AB93665" s="5"/>
    </row>
    <row r="93682" spans="21:28">
      <c r="U93682" s="5"/>
      <c r="AA93682" s="94"/>
      <c r="AB93682" s="5"/>
    </row>
    <row r="93684" spans="21:28">
      <c r="U93684" s="5"/>
      <c r="AA93684" s="458"/>
      <c r="AB93684" s="5"/>
    </row>
    <row r="93685" spans="21:28">
      <c r="U93685" s="5"/>
      <c r="AA93685" s="458"/>
      <c r="AB93685" s="5"/>
    </row>
    <row r="93686" spans="21:28">
      <c r="U93686" s="5"/>
      <c r="AA93686" s="93"/>
      <c r="AB93686" s="5"/>
    </row>
    <row r="93687" spans="21:28">
      <c r="U93687" s="5"/>
      <c r="AA93687" s="94"/>
      <c r="AB93687" s="5"/>
    </row>
    <row r="93690" spans="21:28">
      <c r="U93690" s="5"/>
      <c r="AA93690" s="94"/>
      <c r="AB93690" s="5"/>
    </row>
    <row r="93740" spans="21:28">
      <c r="U93740" s="5"/>
      <c r="AA93740" s="94"/>
      <c r="AB93740" s="5"/>
    </row>
    <row r="93810" spans="21:28">
      <c r="U93810" s="5"/>
      <c r="AA93810" s="94"/>
      <c r="AB93810" s="5"/>
    </row>
    <row r="93811" spans="21:28">
      <c r="U93811" s="5"/>
      <c r="AA93811" s="94"/>
      <c r="AB93811" s="5"/>
    </row>
    <row r="93828" spans="21:28">
      <c r="U93828" s="5"/>
      <c r="AA93828" s="94"/>
      <c r="AB93828" s="5"/>
    </row>
    <row r="93830" spans="21:28">
      <c r="U93830" s="5"/>
      <c r="AA93830" s="458"/>
      <c r="AB93830" s="5"/>
    </row>
    <row r="93831" spans="21:28">
      <c r="U93831" s="5"/>
      <c r="AA93831" s="458"/>
      <c r="AB93831" s="5"/>
    </row>
    <row r="93832" spans="21:28">
      <c r="U93832" s="5"/>
      <c r="AA93832" s="93"/>
      <c r="AB93832" s="5"/>
    </row>
    <row r="93833" spans="21:28">
      <c r="U93833" s="5"/>
      <c r="AA93833" s="94"/>
      <c r="AB93833" s="5"/>
    </row>
    <row r="93836" spans="21:28">
      <c r="U93836" s="5"/>
      <c r="AA93836" s="94"/>
      <c r="AB93836" s="5"/>
    </row>
    <row r="93886" spans="21:28">
      <c r="U93886" s="5"/>
      <c r="AA93886" s="94"/>
      <c r="AB93886" s="5"/>
    </row>
    <row r="93956" spans="21:28">
      <c r="U93956" s="5"/>
      <c r="AA93956" s="94"/>
      <c r="AB93956" s="5"/>
    </row>
    <row r="93957" spans="21:28">
      <c r="U93957" s="5"/>
      <c r="AA93957" s="94"/>
      <c r="AB93957" s="5"/>
    </row>
    <row r="93974" spans="21:28">
      <c r="U93974" s="5"/>
      <c r="AA93974" s="94"/>
      <c r="AB93974" s="5"/>
    </row>
    <row r="93976" spans="21:28">
      <c r="U93976" s="5"/>
      <c r="AA93976" s="458"/>
      <c r="AB93976" s="5"/>
    </row>
    <row r="93977" spans="21:28">
      <c r="U93977" s="5"/>
      <c r="AA93977" s="458"/>
      <c r="AB93977" s="5"/>
    </row>
    <row r="93978" spans="21:28">
      <c r="U93978" s="5"/>
      <c r="AA93978" s="93"/>
      <c r="AB93978" s="5"/>
    </row>
    <row r="93979" spans="21:28">
      <c r="U93979" s="5"/>
      <c r="AA93979" s="94"/>
      <c r="AB93979" s="5"/>
    </row>
    <row r="93982" spans="21:28">
      <c r="U93982" s="5"/>
      <c r="AA93982" s="94"/>
      <c r="AB93982" s="5"/>
    </row>
    <row r="94032" spans="21:28">
      <c r="U94032" s="5"/>
      <c r="AA94032" s="94"/>
      <c r="AB94032" s="5"/>
    </row>
    <row r="94102" spans="21:28">
      <c r="U94102" s="5"/>
      <c r="AA94102" s="94"/>
      <c r="AB94102" s="5"/>
    </row>
    <row r="94103" spans="21:28">
      <c r="U94103" s="5"/>
      <c r="AA94103" s="94"/>
      <c r="AB94103" s="5"/>
    </row>
    <row r="94120" spans="21:28">
      <c r="U94120" s="5"/>
      <c r="AA94120" s="94"/>
      <c r="AB94120" s="5"/>
    </row>
    <row r="94122" spans="21:28">
      <c r="U94122" s="5"/>
      <c r="AA94122" s="458"/>
      <c r="AB94122" s="5"/>
    </row>
    <row r="94123" spans="21:28">
      <c r="U94123" s="5"/>
      <c r="AA94123" s="458"/>
      <c r="AB94123" s="5"/>
    </row>
    <row r="94124" spans="21:28">
      <c r="U94124" s="5"/>
      <c r="AA94124" s="93"/>
      <c r="AB94124" s="5"/>
    </row>
    <row r="94125" spans="21:28">
      <c r="U94125" s="5"/>
      <c r="AA94125" s="94"/>
      <c r="AB94125" s="5"/>
    </row>
    <row r="94128" spans="21:28">
      <c r="U94128" s="5"/>
      <c r="AA94128" s="94"/>
      <c r="AB94128" s="5"/>
    </row>
    <row r="94178" spans="21:28">
      <c r="U94178" s="5"/>
      <c r="AA94178" s="94"/>
      <c r="AB94178" s="5"/>
    </row>
    <row r="94248" spans="21:28">
      <c r="U94248" s="5"/>
      <c r="AA94248" s="94"/>
      <c r="AB94248" s="5"/>
    </row>
    <row r="94249" spans="21:28">
      <c r="U94249" s="5"/>
      <c r="AA94249" s="94"/>
      <c r="AB94249" s="5"/>
    </row>
    <row r="94266" spans="21:28">
      <c r="U94266" s="5"/>
      <c r="AA94266" s="94"/>
      <c r="AB94266" s="5"/>
    </row>
    <row r="94268" spans="21:28">
      <c r="U94268" s="5"/>
      <c r="AA94268" s="458"/>
      <c r="AB94268" s="5"/>
    </row>
    <row r="94269" spans="21:28">
      <c r="U94269" s="5"/>
      <c r="AA94269" s="458"/>
      <c r="AB94269" s="5"/>
    </row>
    <row r="94270" spans="21:28">
      <c r="U94270" s="5"/>
      <c r="AA94270" s="93"/>
      <c r="AB94270" s="5"/>
    </row>
    <row r="94271" spans="21:28">
      <c r="U94271" s="5"/>
      <c r="AA94271" s="94"/>
      <c r="AB94271" s="5"/>
    </row>
    <row r="94274" spans="21:28">
      <c r="U94274" s="5"/>
      <c r="AA94274" s="94"/>
      <c r="AB94274" s="5"/>
    </row>
    <row r="94324" spans="21:28">
      <c r="U94324" s="5"/>
      <c r="AA94324" s="94"/>
      <c r="AB94324" s="5"/>
    </row>
    <row r="94394" spans="21:28">
      <c r="U94394" s="5"/>
      <c r="AA94394" s="94"/>
      <c r="AB94394" s="5"/>
    </row>
    <row r="94395" spans="21:28">
      <c r="U94395" s="5"/>
      <c r="AA94395" s="94"/>
      <c r="AB94395" s="5"/>
    </row>
    <row r="94412" spans="21:28">
      <c r="U94412" s="5"/>
      <c r="AA94412" s="94"/>
      <c r="AB94412" s="5"/>
    </row>
    <row r="94414" spans="21:28">
      <c r="U94414" s="5"/>
      <c r="AA94414" s="458"/>
      <c r="AB94414" s="5"/>
    </row>
    <row r="94415" spans="21:28">
      <c r="U94415" s="5"/>
      <c r="AA94415" s="458"/>
      <c r="AB94415" s="5"/>
    </row>
    <row r="94416" spans="21:28">
      <c r="U94416" s="5"/>
      <c r="AA94416" s="93"/>
      <c r="AB94416" s="5"/>
    </row>
    <row r="94417" spans="21:28">
      <c r="U94417" s="5"/>
      <c r="AA94417" s="94"/>
      <c r="AB94417" s="5"/>
    </row>
    <row r="94420" spans="21:28">
      <c r="U94420" s="5"/>
      <c r="AA94420" s="94"/>
      <c r="AB94420" s="5"/>
    </row>
    <row r="94470" spans="21:28">
      <c r="U94470" s="5"/>
      <c r="AA94470" s="94"/>
      <c r="AB94470" s="5"/>
    </row>
    <row r="94540" spans="21:28">
      <c r="U94540" s="5"/>
      <c r="AA94540" s="94"/>
      <c r="AB94540" s="5"/>
    </row>
    <row r="94541" spans="21:28">
      <c r="U94541" s="5"/>
      <c r="AA94541" s="94"/>
      <c r="AB94541" s="5"/>
    </row>
    <row r="94558" spans="21:28">
      <c r="U94558" s="5"/>
      <c r="AA94558" s="94"/>
      <c r="AB94558" s="5"/>
    </row>
    <row r="94560" spans="21:28">
      <c r="U94560" s="5"/>
      <c r="AA94560" s="458"/>
      <c r="AB94560" s="5"/>
    </row>
    <row r="94561" spans="21:28">
      <c r="U94561" s="5"/>
      <c r="AA94561" s="458"/>
      <c r="AB94561" s="5"/>
    </row>
    <row r="94562" spans="21:28">
      <c r="U94562" s="5"/>
      <c r="AA94562" s="93"/>
      <c r="AB94562" s="5"/>
    </row>
    <row r="94563" spans="21:28">
      <c r="U94563" s="5"/>
      <c r="AA94563" s="94"/>
      <c r="AB94563" s="5"/>
    </row>
    <row r="94566" spans="21:28">
      <c r="U94566" s="5"/>
      <c r="AA94566" s="94"/>
      <c r="AB94566" s="5"/>
    </row>
    <row r="94616" spans="21:28">
      <c r="U94616" s="5"/>
      <c r="AA94616" s="94"/>
      <c r="AB94616" s="5"/>
    </row>
    <row r="94686" spans="21:28">
      <c r="U94686" s="5"/>
      <c r="AA94686" s="94"/>
      <c r="AB94686" s="5"/>
    </row>
    <row r="94687" spans="21:28">
      <c r="U94687" s="5"/>
      <c r="AA94687" s="94"/>
      <c r="AB94687" s="5"/>
    </row>
    <row r="94704" spans="21:28">
      <c r="U94704" s="5"/>
      <c r="AA94704" s="94"/>
      <c r="AB94704" s="5"/>
    </row>
    <row r="94706" spans="21:28">
      <c r="U94706" s="5"/>
      <c r="AA94706" s="458"/>
      <c r="AB94706" s="5"/>
    </row>
    <row r="94707" spans="21:28">
      <c r="U94707" s="5"/>
      <c r="AA94707" s="458"/>
      <c r="AB94707" s="5"/>
    </row>
    <row r="94708" spans="21:28">
      <c r="U94708" s="5"/>
      <c r="AA94708" s="93"/>
      <c r="AB94708" s="5"/>
    </row>
    <row r="94709" spans="21:28">
      <c r="U94709" s="5"/>
      <c r="AA94709" s="94"/>
      <c r="AB94709" s="5"/>
    </row>
    <row r="94712" spans="21:28">
      <c r="U94712" s="5"/>
      <c r="AA94712" s="94"/>
      <c r="AB94712" s="5"/>
    </row>
    <row r="94762" spans="21:28">
      <c r="U94762" s="5"/>
      <c r="AA94762" s="94"/>
      <c r="AB94762" s="5"/>
    </row>
    <row r="94832" spans="21:28">
      <c r="U94832" s="5"/>
      <c r="AA94832" s="94"/>
      <c r="AB94832" s="5"/>
    </row>
    <row r="94833" spans="21:28">
      <c r="U94833" s="5"/>
      <c r="AA94833" s="94"/>
      <c r="AB94833" s="5"/>
    </row>
    <row r="94850" spans="21:28">
      <c r="U94850" s="5"/>
      <c r="AA94850" s="94"/>
      <c r="AB94850" s="5"/>
    </row>
    <row r="94852" spans="21:28">
      <c r="U94852" s="5"/>
      <c r="AA94852" s="458"/>
      <c r="AB94852" s="5"/>
    </row>
    <row r="94853" spans="21:28">
      <c r="U94853" s="5"/>
      <c r="AA94853" s="458"/>
      <c r="AB94853" s="5"/>
    </row>
    <row r="94854" spans="21:28">
      <c r="U94854" s="5"/>
      <c r="AA94854" s="93"/>
      <c r="AB94854" s="5"/>
    </row>
    <row r="94855" spans="21:28">
      <c r="U94855" s="5"/>
      <c r="AA94855" s="94"/>
      <c r="AB94855" s="5"/>
    </row>
    <row r="94858" spans="21:28">
      <c r="U94858" s="5"/>
      <c r="AA94858" s="94"/>
      <c r="AB94858" s="5"/>
    </row>
    <row r="94908" spans="21:28">
      <c r="U94908" s="5"/>
      <c r="AA94908" s="94"/>
      <c r="AB94908" s="5"/>
    </row>
    <row r="94978" spans="21:28">
      <c r="U94978" s="5"/>
      <c r="AA94978" s="94"/>
      <c r="AB94978" s="5"/>
    </row>
    <row r="94979" spans="21:28">
      <c r="U94979" s="5"/>
      <c r="AA94979" s="94"/>
      <c r="AB94979" s="5"/>
    </row>
    <row r="94996" spans="21:28">
      <c r="U94996" s="5"/>
      <c r="AA94996" s="94"/>
      <c r="AB94996" s="5"/>
    </row>
    <row r="94998" spans="21:28">
      <c r="U94998" s="5"/>
      <c r="AA94998" s="458"/>
      <c r="AB94998" s="5"/>
    </row>
    <row r="94999" spans="21:28">
      <c r="U94999" s="5"/>
      <c r="AA94999" s="458"/>
      <c r="AB94999" s="5"/>
    </row>
    <row r="95000" spans="21:28">
      <c r="U95000" s="5"/>
      <c r="AA95000" s="93"/>
      <c r="AB95000" s="5"/>
    </row>
    <row r="95001" spans="21:28">
      <c r="U95001" s="5"/>
      <c r="AA95001" s="94"/>
      <c r="AB95001" s="5"/>
    </row>
    <row r="95004" spans="21:28">
      <c r="U95004" s="5"/>
      <c r="AA95004" s="94"/>
      <c r="AB95004" s="5"/>
    </row>
    <row r="95054" spans="21:28">
      <c r="U95054" s="5"/>
      <c r="AA95054" s="94"/>
      <c r="AB95054" s="5"/>
    </row>
    <row r="95124" spans="21:28">
      <c r="U95124" s="5"/>
      <c r="AA95124" s="94"/>
      <c r="AB95124" s="5"/>
    </row>
    <row r="95125" spans="21:28">
      <c r="U95125" s="5"/>
      <c r="AA95125" s="94"/>
      <c r="AB95125" s="5"/>
    </row>
    <row r="95142" spans="21:28">
      <c r="U95142" s="5"/>
      <c r="AA95142" s="94"/>
      <c r="AB95142" s="5"/>
    </row>
    <row r="95144" spans="21:28">
      <c r="U95144" s="5"/>
      <c r="AA95144" s="458"/>
      <c r="AB95144" s="5"/>
    </row>
    <row r="95145" spans="21:28">
      <c r="U95145" s="5"/>
      <c r="AA95145" s="458"/>
      <c r="AB95145" s="5"/>
    </row>
    <row r="95146" spans="21:28">
      <c r="U95146" s="5"/>
      <c r="AA95146" s="93"/>
      <c r="AB95146" s="5"/>
    </row>
    <row r="95147" spans="21:28">
      <c r="U95147" s="5"/>
      <c r="AA95147" s="94"/>
      <c r="AB95147" s="5"/>
    </row>
    <row r="95150" spans="21:28">
      <c r="U95150" s="5"/>
      <c r="AA95150" s="94"/>
      <c r="AB95150" s="5"/>
    </row>
    <row r="95200" spans="21:28">
      <c r="U95200" s="5"/>
      <c r="AA95200" s="94"/>
      <c r="AB95200" s="5"/>
    </row>
    <row r="95270" spans="21:28">
      <c r="U95270" s="5"/>
      <c r="AA95270" s="94"/>
      <c r="AB95270" s="5"/>
    </row>
    <row r="95271" spans="21:28">
      <c r="U95271" s="5"/>
      <c r="AA95271" s="94"/>
      <c r="AB95271" s="5"/>
    </row>
    <row r="95288" spans="21:28">
      <c r="U95288" s="5"/>
      <c r="AA95288" s="94"/>
      <c r="AB95288" s="5"/>
    </row>
    <row r="95290" spans="21:28">
      <c r="U95290" s="5"/>
      <c r="AA95290" s="458"/>
      <c r="AB95290" s="5"/>
    </row>
    <row r="95291" spans="21:28">
      <c r="U95291" s="5"/>
      <c r="AA95291" s="458"/>
      <c r="AB95291" s="5"/>
    </row>
    <row r="95292" spans="21:28">
      <c r="U95292" s="5"/>
      <c r="AA95292" s="93"/>
      <c r="AB95292" s="5"/>
    </row>
    <row r="95293" spans="21:28">
      <c r="U95293" s="5"/>
      <c r="AA95293" s="94"/>
      <c r="AB95293" s="5"/>
    </row>
    <row r="95296" spans="21:28">
      <c r="U95296" s="5"/>
      <c r="AA95296" s="94"/>
      <c r="AB95296" s="5"/>
    </row>
    <row r="95346" spans="21:28">
      <c r="U95346" s="5"/>
      <c r="AA95346" s="94"/>
      <c r="AB95346" s="5"/>
    </row>
    <row r="95416" spans="21:28">
      <c r="U95416" s="5"/>
      <c r="AA95416" s="94"/>
      <c r="AB95416" s="5"/>
    </row>
    <row r="95417" spans="21:28">
      <c r="U95417" s="5"/>
      <c r="AA95417" s="94"/>
      <c r="AB95417" s="5"/>
    </row>
    <row r="95434" spans="21:28">
      <c r="U95434" s="5"/>
      <c r="AA95434" s="94"/>
      <c r="AB95434" s="5"/>
    </row>
    <row r="95436" spans="21:28">
      <c r="U95436" s="5"/>
      <c r="AA95436" s="458"/>
      <c r="AB95436" s="5"/>
    </row>
    <row r="95437" spans="21:28">
      <c r="U95437" s="5"/>
      <c r="AA95437" s="458"/>
      <c r="AB95437" s="5"/>
    </row>
    <row r="95438" spans="21:28">
      <c r="U95438" s="5"/>
      <c r="AA95438" s="93"/>
      <c r="AB95438" s="5"/>
    </row>
    <row r="95439" spans="21:28">
      <c r="U95439" s="5"/>
      <c r="AA95439" s="94"/>
      <c r="AB95439" s="5"/>
    </row>
    <row r="95442" spans="21:28">
      <c r="U95442" s="5"/>
      <c r="AA95442" s="94"/>
      <c r="AB95442" s="5"/>
    </row>
    <row r="95492" spans="21:28">
      <c r="U95492" s="5"/>
      <c r="AA95492" s="94"/>
      <c r="AB95492" s="5"/>
    </row>
    <row r="95562" spans="21:28">
      <c r="U95562" s="5"/>
      <c r="AA95562" s="94"/>
      <c r="AB95562" s="5"/>
    </row>
    <row r="95563" spans="21:28">
      <c r="U95563" s="5"/>
      <c r="AA95563" s="94"/>
      <c r="AB95563" s="5"/>
    </row>
    <row r="95580" spans="21:28">
      <c r="U95580" s="5"/>
      <c r="AA95580" s="94"/>
      <c r="AB95580" s="5"/>
    </row>
    <row r="95582" spans="21:28">
      <c r="U95582" s="5"/>
      <c r="AA95582" s="458"/>
      <c r="AB95582" s="5"/>
    </row>
    <row r="95583" spans="21:28">
      <c r="U95583" s="5"/>
      <c r="AA95583" s="458"/>
      <c r="AB95583" s="5"/>
    </row>
    <row r="95584" spans="21:28">
      <c r="U95584" s="5"/>
      <c r="AA95584" s="93"/>
      <c r="AB95584" s="5"/>
    </row>
    <row r="95585" spans="21:28">
      <c r="U95585" s="5"/>
      <c r="AA95585" s="94"/>
      <c r="AB95585" s="5"/>
    </row>
    <row r="95588" spans="21:28">
      <c r="U95588" s="5"/>
      <c r="AA95588" s="94"/>
      <c r="AB95588" s="5"/>
    </row>
    <row r="95638" spans="21:28">
      <c r="U95638" s="5"/>
      <c r="AA95638" s="94"/>
      <c r="AB95638" s="5"/>
    </row>
    <row r="95708" spans="21:28">
      <c r="U95708" s="5"/>
      <c r="AA95708" s="94"/>
      <c r="AB95708" s="5"/>
    </row>
    <row r="95709" spans="21:28">
      <c r="U95709" s="5"/>
      <c r="AA95709" s="94"/>
      <c r="AB95709" s="5"/>
    </row>
    <row r="95726" spans="21:28">
      <c r="U95726" s="5"/>
      <c r="AA95726" s="94"/>
      <c r="AB95726" s="5"/>
    </row>
    <row r="95728" spans="21:28">
      <c r="U95728" s="5"/>
      <c r="AA95728" s="458"/>
      <c r="AB95728" s="5"/>
    </row>
    <row r="95729" spans="21:28">
      <c r="U95729" s="5"/>
      <c r="AA95729" s="458"/>
      <c r="AB95729" s="5"/>
    </row>
    <row r="95730" spans="21:28">
      <c r="U95730" s="5"/>
      <c r="AA95730" s="93"/>
      <c r="AB95730" s="5"/>
    </row>
    <row r="95731" spans="21:28">
      <c r="U95731" s="5"/>
      <c r="AA95731" s="94"/>
      <c r="AB95731" s="5"/>
    </row>
    <row r="95734" spans="21:28">
      <c r="U95734" s="5"/>
      <c r="AA95734" s="94"/>
      <c r="AB95734" s="5"/>
    </row>
    <row r="95784" spans="21:28">
      <c r="U95784" s="5"/>
      <c r="AA95784" s="94"/>
      <c r="AB95784" s="5"/>
    </row>
    <row r="95854" spans="21:28">
      <c r="U95854" s="5"/>
      <c r="AA95854" s="94"/>
      <c r="AB95854" s="5"/>
    </row>
    <row r="95855" spans="21:28">
      <c r="U95855" s="5"/>
      <c r="AA95855" s="94"/>
      <c r="AB95855" s="5"/>
    </row>
    <row r="95872" spans="21:28">
      <c r="U95872" s="5"/>
      <c r="AA95872" s="94"/>
      <c r="AB95872" s="5"/>
    </row>
    <row r="95874" spans="21:28">
      <c r="U95874" s="5"/>
      <c r="AA95874" s="458"/>
      <c r="AB95874" s="5"/>
    </row>
    <row r="95875" spans="21:28">
      <c r="U95875" s="5"/>
      <c r="AA95875" s="458"/>
      <c r="AB95875" s="5"/>
    </row>
    <row r="95876" spans="21:28">
      <c r="U95876" s="5"/>
      <c r="AA95876" s="93"/>
      <c r="AB95876" s="5"/>
    </row>
    <row r="95877" spans="21:28">
      <c r="U95877" s="5"/>
      <c r="AA95877" s="94"/>
      <c r="AB95877" s="5"/>
    </row>
    <row r="95880" spans="21:28">
      <c r="U95880" s="5"/>
      <c r="AA95880" s="94"/>
      <c r="AB95880" s="5"/>
    </row>
    <row r="95930" spans="21:28">
      <c r="U95930" s="5"/>
      <c r="AA95930" s="94"/>
      <c r="AB95930" s="5"/>
    </row>
    <row r="96000" spans="21:28">
      <c r="U96000" s="5"/>
      <c r="AA96000" s="94"/>
      <c r="AB96000" s="5"/>
    </row>
    <row r="96001" spans="21:28">
      <c r="U96001" s="5"/>
      <c r="AA96001" s="94"/>
      <c r="AB96001" s="5"/>
    </row>
    <row r="96018" spans="21:28">
      <c r="U96018" s="5"/>
      <c r="AA96018" s="94"/>
      <c r="AB96018" s="5"/>
    </row>
    <row r="96020" spans="21:28">
      <c r="U96020" s="5"/>
      <c r="AA96020" s="458"/>
      <c r="AB96020" s="5"/>
    </row>
    <row r="96021" spans="21:28">
      <c r="U96021" s="5"/>
      <c r="AA96021" s="458"/>
      <c r="AB96021" s="5"/>
    </row>
    <row r="96022" spans="21:28">
      <c r="U96022" s="5"/>
      <c r="AA96022" s="93"/>
      <c r="AB96022" s="5"/>
    </row>
    <row r="96023" spans="21:28">
      <c r="U96023" s="5"/>
      <c r="AA96023" s="94"/>
      <c r="AB96023" s="5"/>
    </row>
    <row r="96026" spans="21:28">
      <c r="U96026" s="5"/>
      <c r="AA96026" s="94"/>
      <c r="AB96026" s="5"/>
    </row>
    <row r="96076" spans="21:28">
      <c r="U96076" s="5"/>
      <c r="AA96076" s="94"/>
      <c r="AB96076" s="5"/>
    </row>
    <row r="96146" spans="21:28">
      <c r="U96146" s="5"/>
      <c r="AA96146" s="94"/>
      <c r="AB96146" s="5"/>
    </row>
    <row r="96147" spans="21:28">
      <c r="U96147" s="5"/>
      <c r="AA96147" s="94"/>
      <c r="AB96147" s="5"/>
    </row>
    <row r="96164" spans="21:28">
      <c r="U96164" s="5"/>
      <c r="AA96164" s="94"/>
      <c r="AB96164" s="5"/>
    </row>
    <row r="96166" spans="21:28">
      <c r="U96166" s="5"/>
      <c r="AA96166" s="458"/>
      <c r="AB96166" s="5"/>
    </row>
    <row r="96167" spans="21:28">
      <c r="U96167" s="5"/>
      <c r="AA96167" s="458"/>
      <c r="AB96167" s="5"/>
    </row>
    <row r="96168" spans="21:28">
      <c r="U96168" s="5"/>
      <c r="AA96168" s="93"/>
      <c r="AB96168" s="5"/>
    </row>
    <row r="96169" spans="21:28">
      <c r="U96169" s="5"/>
      <c r="AA96169" s="94"/>
      <c r="AB96169" s="5"/>
    </row>
    <row r="96172" spans="21:28">
      <c r="U96172" s="5"/>
      <c r="AA96172" s="94"/>
      <c r="AB96172" s="5"/>
    </row>
    <row r="96222" spans="21:28">
      <c r="U96222" s="5"/>
      <c r="AA96222" s="94"/>
      <c r="AB96222" s="5"/>
    </row>
    <row r="96292" spans="21:28">
      <c r="U96292" s="5"/>
      <c r="AA96292" s="94"/>
      <c r="AB96292" s="5"/>
    </row>
    <row r="96293" spans="21:28">
      <c r="U96293" s="5"/>
      <c r="AA96293" s="94"/>
      <c r="AB96293" s="5"/>
    </row>
    <row r="96310" spans="21:28">
      <c r="U96310" s="5"/>
      <c r="AA96310" s="94"/>
      <c r="AB96310" s="5"/>
    </row>
    <row r="96312" spans="21:28">
      <c r="U96312" s="5"/>
      <c r="AA96312" s="458"/>
      <c r="AB96312" s="5"/>
    </row>
    <row r="96313" spans="21:28">
      <c r="U96313" s="5"/>
      <c r="AA96313" s="458"/>
      <c r="AB96313" s="5"/>
    </row>
    <row r="96314" spans="21:28">
      <c r="U96314" s="5"/>
      <c r="AA96314" s="93"/>
      <c r="AB96314" s="5"/>
    </row>
    <row r="96315" spans="21:28">
      <c r="U96315" s="5"/>
      <c r="AA96315" s="94"/>
      <c r="AB96315" s="5"/>
    </row>
    <row r="96318" spans="21:28">
      <c r="U96318" s="5"/>
      <c r="AA96318" s="94"/>
      <c r="AB96318" s="5"/>
    </row>
    <row r="96368" spans="21:28">
      <c r="U96368" s="5"/>
      <c r="AA96368" s="94"/>
      <c r="AB96368" s="5"/>
    </row>
    <row r="96438" spans="21:28">
      <c r="U96438" s="5"/>
      <c r="AA96438" s="94"/>
      <c r="AB96438" s="5"/>
    </row>
    <row r="96439" spans="21:28">
      <c r="U96439" s="5"/>
      <c r="AA96439" s="94"/>
      <c r="AB96439" s="5"/>
    </row>
    <row r="96456" spans="21:28">
      <c r="U96456" s="5"/>
      <c r="AA96456" s="94"/>
      <c r="AB96456" s="5"/>
    </row>
    <row r="96458" spans="21:28">
      <c r="U96458" s="5"/>
      <c r="AA96458" s="458"/>
      <c r="AB96458" s="5"/>
    </row>
    <row r="96459" spans="21:28">
      <c r="U96459" s="5"/>
      <c r="AA96459" s="458"/>
      <c r="AB96459" s="5"/>
    </row>
    <row r="96460" spans="21:28">
      <c r="U96460" s="5"/>
      <c r="AA96460" s="93"/>
      <c r="AB96460" s="5"/>
    </row>
    <row r="96461" spans="21:28">
      <c r="U96461" s="5"/>
      <c r="AA96461" s="94"/>
      <c r="AB96461" s="5"/>
    </row>
    <row r="96464" spans="21:28">
      <c r="U96464" s="5"/>
      <c r="AA96464" s="94"/>
      <c r="AB96464" s="5"/>
    </row>
    <row r="96514" spans="21:28">
      <c r="U96514" s="5"/>
      <c r="AA96514" s="94"/>
      <c r="AB96514" s="5"/>
    </row>
    <row r="96584" spans="21:28">
      <c r="U96584" s="5"/>
      <c r="AA96584" s="94"/>
      <c r="AB96584" s="5"/>
    </row>
    <row r="96585" spans="21:28">
      <c r="U96585" s="5"/>
      <c r="AA96585" s="94"/>
      <c r="AB96585" s="5"/>
    </row>
    <row r="96602" spans="21:28">
      <c r="U96602" s="5"/>
      <c r="AA96602" s="94"/>
      <c r="AB96602" s="5"/>
    </row>
    <row r="96604" spans="21:28">
      <c r="U96604" s="5"/>
      <c r="AA96604" s="458"/>
      <c r="AB96604" s="5"/>
    </row>
    <row r="96605" spans="21:28">
      <c r="U96605" s="5"/>
      <c r="AA96605" s="458"/>
      <c r="AB96605" s="5"/>
    </row>
    <row r="96606" spans="21:28">
      <c r="U96606" s="5"/>
      <c r="AA96606" s="93"/>
      <c r="AB96606" s="5"/>
    </row>
    <row r="96607" spans="21:28">
      <c r="U96607" s="5"/>
      <c r="AA96607" s="94"/>
      <c r="AB96607" s="5"/>
    </row>
    <row r="96610" spans="21:28">
      <c r="U96610" s="5"/>
      <c r="AA96610" s="94"/>
      <c r="AB96610" s="5"/>
    </row>
    <row r="96660" spans="21:28">
      <c r="U96660" s="5"/>
      <c r="AA96660" s="94"/>
      <c r="AB96660" s="5"/>
    </row>
    <row r="96730" spans="21:28">
      <c r="U96730" s="5"/>
      <c r="AA96730" s="94"/>
      <c r="AB96730" s="5"/>
    </row>
    <row r="96731" spans="21:28">
      <c r="U96731" s="5"/>
      <c r="AA96731" s="94"/>
      <c r="AB96731" s="5"/>
    </row>
    <row r="96748" spans="21:28">
      <c r="U96748" s="5"/>
      <c r="AA96748" s="94"/>
      <c r="AB96748" s="5"/>
    </row>
    <row r="96750" spans="21:28">
      <c r="U96750" s="5"/>
      <c r="AA96750" s="458"/>
      <c r="AB96750" s="5"/>
    </row>
    <row r="96751" spans="21:28">
      <c r="U96751" s="5"/>
      <c r="AA96751" s="458"/>
      <c r="AB96751" s="5"/>
    </row>
    <row r="96752" spans="21:28">
      <c r="U96752" s="5"/>
      <c r="AA96752" s="93"/>
      <c r="AB96752" s="5"/>
    </row>
    <row r="96753" spans="21:28">
      <c r="U96753" s="5"/>
      <c r="AA96753" s="94"/>
      <c r="AB96753" s="5"/>
    </row>
    <row r="96756" spans="21:28">
      <c r="U96756" s="5"/>
      <c r="AA96756" s="94"/>
      <c r="AB96756" s="5"/>
    </row>
    <row r="96806" spans="21:28">
      <c r="U96806" s="5"/>
      <c r="AA96806" s="94"/>
      <c r="AB96806" s="5"/>
    </row>
    <row r="96876" spans="21:28">
      <c r="U96876" s="5"/>
      <c r="AA96876" s="94"/>
      <c r="AB96876" s="5"/>
    </row>
    <row r="96877" spans="21:28">
      <c r="U96877" s="5"/>
      <c r="AA96877" s="94"/>
      <c r="AB96877" s="5"/>
    </row>
    <row r="96894" spans="21:28">
      <c r="U96894" s="5"/>
      <c r="AA96894" s="94"/>
      <c r="AB96894" s="5"/>
    </row>
    <row r="96896" spans="21:28">
      <c r="U96896" s="5"/>
      <c r="AA96896" s="458"/>
      <c r="AB96896" s="5"/>
    </row>
    <row r="96897" spans="21:28">
      <c r="U96897" s="5"/>
      <c r="AA96897" s="458"/>
      <c r="AB96897" s="5"/>
    </row>
    <row r="96898" spans="21:28">
      <c r="U96898" s="5"/>
      <c r="AA96898" s="93"/>
      <c r="AB96898" s="5"/>
    </row>
    <row r="96899" spans="21:28">
      <c r="U96899" s="5"/>
      <c r="AA96899" s="94"/>
      <c r="AB96899" s="5"/>
    </row>
    <row r="96902" spans="21:28">
      <c r="U96902" s="5"/>
      <c r="AA96902" s="94"/>
      <c r="AB96902" s="5"/>
    </row>
    <row r="96952" spans="21:28">
      <c r="U96952" s="5"/>
      <c r="AA96952" s="94"/>
      <c r="AB96952" s="5"/>
    </row>
    <row r="97022" spans="21:28">
      <c r="U97022" s="5"/>
      <c r="AA97022" s="94"/>
      <c r="AB97022" s="5"/>
    </row>
    <row r="97023" spans="21:28">
      <c r="U97023" s="5"/>
      <c r="AA97023" s="94"/>
      <c r="AB97023" s="5"/>
    </row>
    <row r="97040" spans="21:28">
      <c r="U97040" s="5"/>
      <c r="AA97040" s="94"/>
      <c r="AB97040" s="5"/>
    </row>
    <row r="97042" spans="21:28">
      <c r="U97042" s="5"/>
      <c r="AA97042" s="458"/>
      <c r="AB97042" s="5"/>
    </row>
    <row r="97043" spans="21:28">
      <c r="U97043" s="5"/>
      <c r="AA97043" s="458"/>
      <c r="AB97043" s="5"/>
    </row>
    <row r="97044" spans="21:28">
      <c r="U97044" s="5"/>
      <c r="AA97044" s="93"/>
      <c r="AB97044" s="5"/>
    </row>
    <row r="97045" spans="21:28">
      <c r="U97045" s="5"/>
      <c r="AA97045" s="94"/>
      <c r="AB97045" s="5"/>
    </row>
    <row r="97048" spans="21:28">
      <c r="U97048" s="5"/>
      <c r="AA97048" s="94"/>
      <c r="AB97048" s="5"/>
    </row>
    <row r="97098" spans="21:28">
      <c r="U97098" s="5"/>
      <c r="AA97098" s="94"/>
      <c r="AB97098" s="5"/>
    </row>
    <row r="97168" spans="21:28">
      <c r="U97168" s="5"/>
      <c r="AA97168" s="94"/>
      <c r="AB97168" s="5"/>
    </row>
    <row r="97169" spans="21:28">
      <c r="U97169" s="5"/>
      <c r="AA97169" s="94"/>
      <c r="AB97169" s="5"/>
    </row>
    <row r="97186" spans="21:28">
      <c r="U97186" s="5"/>
      <c r="AA97186" s="94"/>
      <c r="AB97186" s="5"/>
    </row>
    <row r="97188" spans="21:28">
      <c r="U97188" s="5"/>
      <c r="AA97188" s="458"/>
      <c r="AB97188" s="5"/>
    </row>
    <row r="97189" spans="21:28">
      <c r="U97189" s="5"/>
      <c r="AA97189" s="458"/>
      <c r="AB97189" s="5"/>
    </row>
    <row r="97190" spans="21:28">
      <c r="U97190" s="5"/>
      <c r="AA97190" s="93"/>
      <c r="AB97190" s="5"/>
    </row>
    <row r="97191" spans="21:28">
      <c r="U97191" s="5"/>
      <c r="AA97191" s="94"/>
      <c r="AB97191" s="5"/>
    </row>
    <row r="97194" spans="21:28">
      <c r="U97194" s="5"/>
      <c r="AA97194" s="94"/>
      <c r="AB97194" s="5"/>
    </row>
    <row r="97244" spans="21:28">
      <c r="U97244" s="5"/>
      <c r="AA97244" s="94"/>
      <c r="AB97244" s="5"/>
    </row>
    <row r="97314" spans="21:28">
      <c r="U97314" s="5"/>
      <c r="AA97314" s="94"/>
      <c r="AB97314" s="5"/>
    </row>
    <row r="97315" spans="21:28">
      <c r="U97315" s="5"/>
      <c r="AA97315" s="94"/>
      <c r="AB97315" s="5"/>
    </row>
    <row r="97332" spans="21:28">
      <c r="U97332" s="5"/>
      <c r="AA97332" s="94"/>
      <c r="AB97332" s="5"/>
    </row>
    <row r="97334" spans="21:28">
      <c r="U97334" s="5"/>
      <c r="AA97334" s="458"/>
      <c r="AB97334" s="5"/>
    </row>
    <row r="97335" spans="21:28">
      <c r="U97335" s="5"/>
      <c r="AA97335" s="458"/>
      <c r="AB97335" s="5"/>
    </row>
    <row r="97336" spans="21:28">
      <c r="U97336" s="5"/>
      <c r="AA97336" s="93"/>
      <c r="AB97336" s="5"/>
    </row>
    <row r="97337" spans="21:28">
      <c r="U97337" s="5"/>
      <c r="AA97337" s="94"/>
      <c r="AB97337" s="5"/>
    </row>
    <row r="97340" spans="21:28">
      <c r="U97340" s="5"/>
      <c r="AA97340" s="94"/>
      <c r="AB97340" s="5"/>
    </row>
    <row r="97390" spans="21:28">
      <c r="U97390" s="5"/>
      <c r="AA97390" s="94"/>
      <c r="AB97390" s="5"/>
    </row>
    <row r="97460" spans="21:28">
      <c r="U97460" s="5"/>
      <c r="AA97460" s="94"/>
      <c r="AB97460" s="5"/>
    </row>
    <row r="97461" spans="21:28">
      <c r="U97461" s="5"/>
      <c r="AA97461" s="94"/>
      <c r="AB97461" s="5"/>
    </row>
    <row r="97478" spans="21:28">
      <c r="U97478" s="5"/>
      <c r="AA97478" s="94"/>
      <c r="AB97478" s="5"/>
    </row>
    <row r="97480" spans="21:28">
      <c r="U97480" s="5"/>
      <c r="AA97480" s="458"/>
      <c r="AB97480" s="5"/>
    </row>
    <row r="97481" spans="21:28">
      <c r="U97481" s="5"/>
      <c r="AA97481" s="458"/>
      <c r="AB97481" s="5"/>
    </row>
    <row r="97482" spans="21:28">
      <c r="U97482" s="5"/>
      <c r="AA97482" s="93"/>
      <c r="AB97482" s="5"/>
    </row>
    <row r="97483" spans="21:28">
      <c r="U97483" s="5"/>
      <c r="AA97483" s="94"/>
      <c r="AB97483" s="5"/>
    </row>
    <row r="97486" spans="21:28">
      <c r="U97486" s="5"/>
      <c r="AA97486" s="94"/>
      <c r="AB97486" s="5"/>
    </row>
    <row r="97536" spans="21:28">
      <c r="U97536" s="5"/>
      <c r="AA97536" s="94"/>
      <c r="AB97536" s="5"/>
    </row>
    <row r="97606" spans="21:28">
      <c r="U97606" s="5"/>
      <c r="AA97606" s="94"/>
      <c r="AB97606" s="5"/>
    </row>
    <row r="97607" spans="21:28">
      <c r="U97607" s="5"/>
      <c r="AA97607" s="94"/>
      <c r="AB97607" s="5"/>
    </row>
    <row r="97624" spans="21:28">
      <c r="U97624" s="5"/>
      <c r="AA97624" s="94"/>
      <c r="AB97624" s="5"/>
    </row>
    <row r="97626" spans="21:28">
      <c r="U97626" s="5"/>
      <c r="AA97626" s="458"/>
      <c r="AB97626" s="5"/>
    </row>
    <row r="97627" spans="21:28">
      <c r="U97627" s="5"/>
      <c r="AA97627" s="458"/>
      <c r="AB97627" s="5"/>
    </row>
    <row r="97628" spans="21:28">
      <c r="U97628" s="5"/>
      <c r="AA97628" s="93"/>
      <c r="AB97628" s="5"/>
    </row>
    <row r="97629" spans="21:28">
      <c r="U97629" s="5"/>
      <c r="AA97629" s="94"/>
      <c r="AB97629" s="5"/>
    </row>
    <row r="97632" spans="21:28">
      <c r="U97632" s="5"/>
      <c r="AA97632" s="94"/>
      <c r="AB97632" s="5"/>
    </row>
    <row r="97682" spans="21:28">
      <c r="U97682" s="5"/>
      <c r="AA97682" s="94"/>
      <c r="AB97682" s="5"/>
    </row>
    <row r="97752" spans="21:28">
      <c r="U97752" s="5"/>
      <c r="AA97752" s="94"/>
      <c r="AB97752" s="5"/>
    </row>
    <row r="97753" spans="21:28">
      <c r="U97753" s="5"/>
      <c r="AA97753" s="94"/>
      <c r="AB97753" s="5"/>
    </row>
    <row r="97770" spans="21:28">
      <c r="U97770" s="5"/>
      <c r="AA97770" s="94"/>
      <c r="AB97770" s="5"/>
    </row>
    <row r="97772" spans="21:28">
      <c r="U97772" s="5"/>
      <c r="AA97772" s="458"/>
      <c r="AB97772" s="5"/>
    </row>
    <row r="97773" spans="21:28">
      <c r="U97773" s="5"/>
      <c r="AA97773" s="458"/>
      <c r="AB97773" s="5"/>
    </row>
    <row r="97774" spans="21:28">
      <c r="U97774" s="5"/>
      <c r="AA97774" s="93"/>
      <c r="AB97774" s="5"/>
    </row>
    <row r="97775" spans="21:28">
      <c r="U97775" s="5"/>
      <c r="AA97775" s="94"/>
      <c r="AB97775" s="5"/>
    </row>
    <row r="97778" spans="21:28">
      <c r="U97778" s="5"/>
      <c r="AA97778" s="94"/>
      <c r="AB97778" s="5"/>
    </row>
    <row r="97828" spans="21:28">
      <c r="U97828" s="5"/>
      <c r="AA97828" s="94"/>
      <c r="AB97828" s="5"/>
    </row>
    <row r="97898" spans="21:28">
      <c r="U97898" s="5"/>
      <c r="AA97898" s="94"/>
      <c r="AB97898" s="5"/>
    </row>
    <row r="97899" spans="21:28">
      <c r="U97899" s="5"/>
      <c r="AA97899" s="94"/>
      <c r="AB97899" s="5"/>
    </row>
    <row r="97916" spans="21:28">
      <c r="U97916" s="5"/>
      <c r="AA97916" s="94"/>
      <c r="AB97916" s="5"/>
    </row>
    <row r="97918" spans="21:28">
      <c r="U97918" s="5"/>
      <c r="AA97918" s="458"/>
      <c r="AB97918" s="5"/>
    </row>
    <row r="97919" spans="21:28">
      <c r="U97919" s="5"/>
      <c r="AA97919" s="458"/>
      <c r="AB97919" s="5"/>
    </row>
    <row r="97920" spans="21:28">
      <c r="U97920" s="5"/>
      <c r="AA97920" s="93"/>
      <c r="AB97920" s="5"/>
    </row>
    <row r="97921" spans="21:28">
      <c r="U97921" s="5"/>
      <c r="AA97921" s="94"/>
      <c r="AB97921" s="5"/>
    </row>
    <row r="97924" spans="21:28">
      <c r="U97924" s="5"/>
      <c r="AA97924" s="94"/>
      <c r="AB97924" s="5"/>
    </row>
    <row r="97974" spans="21:28">
      <c r="U97974" s="5"/>
      <c r="AA97974" s="94"/>
      <c r="AB97974" s="5"/>
    </row>
    <row r="98044" spans="21:28">
      <c r="U98044" s="5"/>
      <c r="AA98044" s="94"/>
      <c r="AB98044" s="5"/>
    </row>
    <row r="98045" spans="21:28">
      <c r="U98045" s="5"/>
      <c r="AA98045" s="94"/>
      <c r="AB98045" s="5"/>
    </row>
    <row r="98062" spans="21:28">
      <c r="U98062" s="5"/>
      <c r="AA98062" s="94"/>
      <c r="AB98062" s="5"/>
    </row>
    <row r="98064" spans="21:28">
      <c r="U98064" s="5"/>
      <c r="AA98064" s="458"/>
      <c r="AB98064" s="5"/>
    </row>
    <row r="98065" spans="21:28">
      <c r="U98065" s="5"/>
      <c r="AA98065" s="458"/>
      <c r="AB98065" s="5"/>
    </row>
    <row r="98066" spans="21:28">
      <c r="U98066" s="5"/>
      <c r="AA98066" s="93"/>
      <c r="AB98066" s="5"/>
    </row>
    <row r="98067" spans="21:28">
      <c r="U98067" s="5"/>
      <c r="AA98067" s="94"/>
      <c r="AB98067" s="5"/>
    </row>
    <row r="98070" spans="21:28">
      <c r="U98070" s="5"/>
      <c r="AA98070" s="94"/>
      <c r="AB98070" s="5"/>
    </row>
    <row r="98120" spans="21:28">
      <c r="U98120" s="5"/>
      <c r="AA98120" s="94"/>
      <c r="AB98120" s="5"/>
    </row>
    <row r="98190" spans="21:28">
      <c r="U98190" s="5"/>
      <c r="AA98190" s="94"/>
      <c r="AB98190" s="5"/>
    </row>
    <row r="98191" spans="21:28">
      <c r="U98191" s="5"/>
      <c r="AA98191" s="94"/>
      <c r="AB98191" s="5"/>
    </row>
    <row r="98208" spans="21:28">
      <c r="U98208" s="5"/>
      <c r="AA98208" s="94"/>
      <c r="AB98208" s="5"/>
    </row>
    <row r="98210" spans="21:28">
      <c r="U98210" s="5"/>
      <c r="AA98210" s="458"/>
      <c r="AB98210" s="5"/>
    </row>
    <row r="98211" spans="21:28">
      <c r="U98211" s="5"/>
      <c r="AA98211" s="458"/>
      <c r="AB98211" s="5"/>
    </row>
    <row r="98212" spans="21:28">
      <c r="U98212" s="5"/>
      <c r="AA98212" s="93"/>
      <c r="AB98212" s="5"/>
    </row>
    <row r="98213" spans="21:28">
      <c r="U98213" s="5"/>
      <c r="AA98213" s="94"/>
      <c r="AB98213" s="5"/>
    </row>
    <row r="98216" spans="21:28">
      <c r="U98216" s="5"/>
      <c r="AA98216" s="94"/>
      <c r="AB98216" s="5"/>
    </row>
    <row r="98266" spans="21:28">
      <c r="U98266" s="5"/>
      <c r="AA98266" s="94"/>
      <c r="AB98266" s="5"/>
    </row>
    <row r="98336" spans="21:28">
      <c r="U98336" s="5"/>
      <c r="AA98336" s="94"/>
      <c r="AB98336" s="5"/>
    </row>
    <row r="98337" spans="21:28">
      <c r="U98337" s="5"/>
      <c r="AA98337" s="94"/>
      <c r="AB98337" s="5"/>
    </row>
    <row r="98354" spans="21:28">
      <c r="U98354" s="5"/>
      <c r="AA98354" s="94"/>
      <c r="AB98354" s="5"/>
    </row>
    <row r="98356" spans="21:28">
      <c r="U98356" s="5"/>
      <c r="AA98356" s="458"/>
      <c r="AB98356" s="5"/>
    </row>
    <row r="98357" spans="21:28">
      <c r="U98357" s="5"/>
      <c r="AA98357" s="458"/>
      <c r="AB98357" s="5"/>
    </row>
    <row r="98358" spans="21:28">
      <c r="U98358" s="5"/>
      <c r="AA98358" s="93"/>
      <c r="AB98358" s="5"/>
    </row>
    <row r="98359" spans="21:28">
      <c r="U98359" s="5"/>
      <c r="AA98359" s="94"/>
      <c r="AB98359" s="5"/>
    </row>
    <row r="98362" spans="21:28">
      <c r="U98362" s="5"/>
      <c r="AA98362" s="94"/>
      <c r="AB98362" s="5"/>
    </row>
    <row r="98412" spans="21:28">
      <c r="U98412" s="5"/>
      <c r="AA98412" s="94"/>
      <c r="AB98412" s="5"/>
    </row>
    <row r="98482" spans="21:28">
      <c r="U98482" s="5"/>
      <c r="AA98482" s="94"/>
      <c r="AB98482" s="5"/>
    </row>
    <row r="98483" spans="21:28">
      <c r="U98483" s="5"/>
      <c r="AA98483" s="94"/>
      <c r="AB98483" s="5"/>
    </row>
    <row r="98500" spans="21:28">
      <c r="U98500" s="5"/>
      <c r="AA98500" s="94"/>
      <c r="AB98500" s="5"/>
    </row>
    <row r="98502" spans="21:28">
      <c r="U98502" s="5"/>
      <c r="AA98502" s="458"/>
      <c r="AB98502" s="5"/>
    </row>
    <row r="98503" spans="21:28">
      <c r="U98503" s="5"/>
      <c r="AA98503" s="458"/>
      <c r="AB98503" s="5"/>
    </row>
    <row r="98504" spans="21:28">
      <c r="U98504" s="5"/>
      <c r="AA98504" s="93"/>
      <c r="AB98504" s="5"/>
    </row>
    <row r="98505" spans="21:28">
      <c r="U98505" s="5"/>
      <c r="AA98505" s="94"/>
      <c r="AB98505" s="5"/>
    </row>
    <row r="98508" spans="21:28">
      <c r="U98508" s="5"/>
      <c r="AA98508" s="94"/>
      <c r="AB98508" s="5"/>
    </row>
    <row r="98558" spans="21:28">
      <c r="U98558" s="5"/>
      <c r="AA98558" s="94"/>
      <c r="AB98558" s="5"/>
    </row>
    <row r="98628" spans="21:28">
      <c r="U98628" s="5"/>
      <c r="AA98628" s="94"/>
      <c r="AB98628" s="5"/>
    </row>
    <row r="98629" spans="21:28">
      <c r="U98629" s="5"/>
      <c r="AA98629" s="94"/>
      <c r="AB98629" s="5"/>
    </row>
    <row r="98646" spans="21:28">
      <c r="U98646" s="5"/>
      <c r="AA98646" s="94"/>
      <c r="AB98646" s="5"/>
    </row>
    <row r="98648" spans="21:28">
      <c r="U98648" s="5"/>
      <c r="AA98648" s="458"/>
      <c r="AB98648" s="5"/>
    </row>
    <row r="98649" spans="21:28">
      <c r="U98649" s="5"/>
      <c r="AA98649" s="458"/>
      <c r="AB98649" s="5"/>
    </row>
    <row r="98650" spans="21:28">
      <c r="U98650" s="5"/>
      <c r="AA98650" s="93"/>
      <c r="AB98650" s="5"/>
    </row>
    <row r="98651" spans="21:28">
      <c r="U98651" s="5"/>
      <c r="AA98651" s="94"/>
      <c r="AB98651" s="5"/>
    </row>
    <row r="98654" spans="21:28">
      <c r="U98654" s="5"/>
      <c r="AA98654" s="94"/>
      <c r="AB98654" s="5"/>
    </row>
    <row r="98704" spans="21:28">
      <c r="U98704" s="5"/>
      <c r="AA98704" s="94"/>
      <c r="AB98704" s="5"/>
    </row>
    <row r="98774" spans="21:28">
      <c r="U98774" s="5"/>
      <c r="AA98774" s="94"/>
      <c r="AB98774" s="5"/>
    </row>
    <row r="98775" spans="21:28">
      <c r="U98775" s="5"/>
      <c r="AA98775" s="94"/>
      <c r="AB98775" s="5"/>
    </row>
    <row r="98792" spans="21:28">
      <c r="U98792" s="5"/>
      <c r="AA98792" s="94"/>
      <c r="AB98792" s="5"/>
    </row>
    <row r="98794" spans="21:28">
      <c r="U98794" s="5"/>
      <c r="AA98794" s="458"/>
      <c r="AB98794" s="5"/>
    </row>
    <row r="98795" spans="21:28">
      <c r="U98795" s="5"/>
      <c r="AA98795" s="458"/>
      <c r="AB98795" s="5"/>
    </row>
    <row r="98796" spans="21:28">
      <c r="U98796" s="5"/>
      <c r="AA98796" s="93"/>
      <c r="AB98796" s="5"/>
    </row>
    <row r="98797" spans="21:28">
      <c r="U98797" s="5"/>
      <c r="AA98797" s="94"/>
      <c r="AB98797" s="5"/>
    </row>
    <row r="98800" spans="21:28">
      <c r="U98800" s="5"/>
      <c r="AA98800" s="94"/>
      <c r="AB98800" s="5"/>
    </row>
    <row r="98850" spans="21:28">
      <c r="U98850" s="5"/>
      <c r="AA98850" s="94"/>
      <c r="AB98850" s="5"/>
    </row>
    <row r="98920" spans="21:28">
      <c r="U98920" s="5"/>
      <c r="AA98920" s="94"/>
      <c r="AB98920" s="5"/>
    </row>
    <row r="98921" spans="21:28">
      <c r="U98921" s="5"/>
      <c r="AA98921" s="94"/>
      <c r="AB98921" s="5"/>
    </row>
    <row r="98938" spans="21:28">
      <c r="U98938" s="5"/>
      <c r="AA98938" s="94"/>
      <c r="AB98938" s="5"/>
    </row>
    <row r="98940" spans="21:28">
      <c r="U98940" s="5"/>
      <c r="AA98940" s="458"/>
      <c r="AB98940" s="5"/>
    </row>
    <row r="98941" spans="21:28">
      <c r="U98941" s="5"/>
      <c r="AA98941" s="458"/>
      <c r="AB98941" s="5"/>
    </row>
    <row r="98942" spans="21:28">
      <c r="U98942" s="5"/>
      <c r="AA98942" s="93"/>
      <c r="AB98942" s="5"/>
    </row>
    <row r="98943" spans="21:28">
      <c r="U98943" s="5"/>
      <c r="AA98943" s="94"/>
      <c r="AB98943" s="5"/>
    </row>
    <row r="98946" spans="21:28">
      <c r="U98946" s="5"/>
      <c r="AA98946" s="94"/>
      <c r="AB98946" s="5"/>
    </row>
    <row r="98996" spans="21:28">
      <c r="U98996" s="5"/>
      <c r="AA98996" s="94"/>
      <c r="AB98996" s="5"/>
    </row>
    <row r="99066" spans="21:28">
      <c r="U99066" s="5"/>
      <c r="AA99066" s="94"/>
      <c r="AB99066" s="5"/>
    </row>
    <row r="99067" spans="21:28">
      <c r="U99067" s="5"/>
      <c r="AA99067" s="94"/>
      <c r="AB99067" s="5"/>
    </row>
    <row r="99084" spans="21:28">
      <c r="U99084" s="5"/>
      <c r="AA99084" s="94"/>
      <c r="AB99084" s="5"/>
    </row>
    <row r="99086" spans="21:28">
      <c r="U99086" s="5"/>
      <c r="AA99086" s="458"/>
      <c r="AB99086" s="5"/>
    </row>
    <row r="99087" spans="21:28">
      <c r="U99087" s="5"/>
      <c r="AA99087" s="458"/>
      <c r="AB99087" s="5"/>
    </row>
    <row r="99088" spans="21:28">
      <c r="U99088" s="5"/>
      <c r="AA99088" s="93"/>
      <c r="AB99088" s="5"/>
    </row>
    <row r="99089" spans="21:28">
      <c r="U99089" s="5"/>
      <c r="AA99089" s="94"/>
      <c r="AB99089" s="5"/>
    </row>
    <row r="99092" spans="21:28">
      <c r="U99092" s="5"/>
      <c r="AA99092" s="94"/>
      <c r="AB99092" s="5"/>
    </row>
    <row r="99142" spans="21:28">
      <c r="U99142" s="5"/>
      <c r="AA99142" s="94"/>
      <c r="AB99142" s="5"/>
    </row>
    <row r="99212" spans="21:28">
      <c r="U99212" s="5"/>
      <c r="AA99212" s="94"/>
      <c r="AB99212" s="5"/>
    </row>
    <row r="99213" spans="21:28">
      <c r="U99213" s="5"/>
      <c r="AA99213" s="94"/>
      <c r="AB99213" s="5"/>
    </row>
    <row r="99230" spans="21:28">
      <c r="U99230" s="5"/>
      <c r="AA99230" s="94"/>
      <c r="AB99230" s="5"/>
    </row>
    <row r="99232" spans="21:28">
      <c r="U99232" s="5"/>
      <c r="AA99232" s="458"/>
      <c r="AB99232" s="5"/>
    </row>
    <row r="99233" spans="21:28">
      <c r="U99233" s="5"/>
      <c r="AA99233" s="458"/>
      <c r="AB99233" s="5"/>
    </row>
    <row r="99234" spans="21:28">
      <c r="U99234" s="5"/>
      <c r="AA99234" s="93"/>
      <c r="AB99234" s="5"/>
    </row>
    <row r="99235" spans="21:28">
      <c r="U99235" s="5"/>
      <c r="AA99235" s="94"/>
      <c r="AB99235" s="5"/>
    </row>
    <row r="99238" spans="21:28">
      <c r="U99238" s="5"/>
      <c r="AA99238" s="94"/>
      <c r="AB99238" s="5"/>
    </row>
    <row r="99288" spans="21:28">
      <c r="U99288" s="5"/>
      <c r="AA99288" s="94"/>
      <c r="AB99288" s="5"/>
    </row>
    <row r="99358" spans="21:28">
      <c r="U99358" s="5"/>
      <c r="AA99358" s="94"/>
      <c r="AB99358" s="5"/>
    </row>
    <row r="99359" spans="21:28">
      <c r="U99359" s="5"/>
      <c r="AA99359" s="94"/>
      <c r="AB99359" s="5"/>
    </row>
    <row r="99376" spans="21:28">
      <c r="U99376" s="5"/>
      <c r="AA99376" s="94"/>
      <c r="AB99376" s="5"/>
    </row>
    <row r="99378" spans="21:28">
      <c r="U99378" s="5"/>
      <c r="AA99378" s="458"/>
      <c r="AB99378" s="5"/>
    </row>
    <row r="99379" spans="21:28">
      <c r="U99379" s="5"/>
      <c r="AA99379" s="458"/>
      <c r="AB99379" s="5"/>
    </row>
    <row r="99380" spans="21:28">
      <c r="U99380" s="5"/>
      <c r="AA99380" s="93"/>
      <c r="AB99380" s="5"/>
    </row>
    <row r="99381" spans="21:28">
      <c r="U99381" s="5"/>
      <c r="AA99381" s="94"/>
      <c r="AB99381" s="5"/>
    </row>
    <row r="99384" spans="21:28">
      <c r="U99384" s="5"/>
      <c r="AA99384" s="94"/>
      <c r="AB99384" s="5"/>
    </row>
    <row r="99434" spans="21:28">
      <c r="U99434" s="5"/>
      <c r="AA99434" s="94"/>
      <c r="AB99434" s="5"/>
    </row>
    <row r="99504" spans="21:28">
      <c r="U99504" s="5"/>
      <c r="AA99504" s="94"/>
      <c r="AB99504" s="5"/>
    </row>
    <row r="99505" spans="21:28">
      <c r="U99505" s="5"/>
      <c r="AA99505" s="94"/>
      <c r="AB99505" s="5"/>
    </row>
    <row r="99522" spans="21:28">
      <c r="U99522" s="5"/>
      <c r="AA99522" s="94"/>
      <c r="AB99522" s="5"/>
    </row>
    <row r="99524" spans="21:28">
      <c r="U99524" s="5"/>
      <c r="AA99524" s="458"/>
      <c r="AB99524" s="5"/>
    </row>
    <row r="99525" spans="21:28">
      <c r="U99525" s="5"/>
      <c r="AA99525" s="458"/>
      <c r="AB99525" s="5"/>
    </row>
    <row r="99526" spans="21:28">
      <c r="U99526" s="5"/>
      <c r="AA99526" s="93"/>
      <c r="AB99526" s="5"/>
    </row>
    <row r="99527" spans="21:28">
      <c r="U99527" s="5"/>
      <c r="AA99527" s="94"/>
      <c r="AB99527" s="5"/>
    </row>
    <row r="99530" spans="21:28">
      <c r="U99530" s="5"/>
      <c r="AA99530" s="94"/>
      <c r="AB99530" s="5"/>
    </row>
    <row r="99580" spans="21:28">
      <c r="U99580" s="5"/>
      <c r="AA99580" s="94"/>
      <c r="AB99580" s="5"/>
    </row>
    <row r="99650" spans="21:28">
      <c r="U99650" s="5"/>
      <c r="AA99650" s="94"/>
      <c r="AB99650" s="5"/>
    </row>
    <row r="99651" spans="21:28">
      <c r="U99651" s="5"/>
      <c r="AA99651" s="94"/>
      <c r="AB99651" s="5"/>
    </row>
    <row r="99668" spans="21:28">
      <c r="U99668" s="5"/>
      <c r="AA99668" s="94"/>
      <c r="AB99668" s="5"/>
    </row>
    <row r="99670" spans="21:28">
      <c r="U99670" s="5"/>
      <c r="AA99670" s="458"/>
      <c r="AB99670" s="5"/>
    </row>
    <row r="99671" spans="21:28">
      <c r="U99671" s="5"/>
      <c r="AA99671" s="458"/>
      <c r="AB99671" s="5"/>
    </row>
    <row r="99672" spans="21:28">
      <c r="U99672" s="5"/>
      <c r="AA99672" s="93"/>
      <c r="AB99672" s="5"/>
    </row>
    <row r="99673" spans="21:28">
      <c r="U99673" s="5"/>
      <c r="AA99673" s="94"/>
      <c r="AB99673" s="5"/>
    </row>
    <row r="99676" spans="21:28">
      <c r="U99676" s="5"/>
      <c r="AA99676" s="94"/>
      <c r="AB99676" s="5"/>
    </row>
    <row r="99726" spans="21:28">
      <c r="U99726" s="5"/>
      <c r="AA99726" s="94"/>
      <c r="AB99726" s="5"/>
    </row>
    <row r="99796" spans="21:28">
      <c r="U99796" s="5"/>
      <c r="AA99796" s="94"/>
      <c r="AB99796" s="5"/>
    </row>
    <row r="99797" spans="21:28">
      <c r="U99797" s="5"/>
      <c r="AA99797" s="94"/>
      <c r="AB99797" s="5"/>
    </row>
    <row r="99814" spans="21:28">
      <c r="U99814" s="5"/>
      <c r="AA99814" s="94"/>
      <c r="AB99814" s="5"/>
    </row>
    <row r="99816" spans="21:28">
      <c r="U99816" s="5"/>
      <c r="AA99816" s="458"/>
      <c r="AB99816" s="5"/>
    </row>
    <row r="99817" spans="21:28">
      <c r="U99817" s="5"/>
      <c r="AA99817" s="458"/>
      <c r="AB99817" s="5"/>
    </row>
    <row r="99818" spans="21:28">
      <c r="U99818" s="5"/>
      <c r="AA99818" s="93"/>
      <c r="AB99818" s="5"/>
    </row>
    <row r="99819" spans="21:28">
      <c r="U99819" s="5"/>
      <c r="AA99819" s="94"/>
      <c r="AB99819" s="5"/>
    </row>
    <row r="99822" spans="21:28">
      <c r="U99822" s="5"/>
      <c r="AA99822" s="94"/>
      <c r="AB99822" s="5"/>
    </row>
    <row r="99872" spans="21:28">
      <c r="U99872" s="5"/>
      <c r="AA99872" s="94"/>
      <c r="AB99872" s="5"/>
    </row>
    <row r="99942" spans="21:28">
      <c r="U99942" s="5"/>
      <c r="AA99942" s="94"/>
      <c r="AB99942" s="5"/>
    </row>
    <row r="99943" spans="21:28">
      <c r="U99943" s="5"/>
      <c r="AA99943" s="94"/>
      <c r="AB99943" s="5"/>
    </row>
    <row r="99960" spans="21:28">
      <c r="U99960" s="5"/>
      <c r="AA99960" s="94"/>
      <c r="AB99960" s="5"/>
    </row>
    <row r="99962" spans="21:28">
      <c r="U99962" s="5"/>
      <c r="AA99962" s="458"/>
      <c r="AB99962" s="5"/>
    </row>
    <row r="99963" spans="21:28">
      <c r="U99963" s="5"/>
      <c r="AA99963" s="458"/>
      <c r="AB99963" s="5"/>
    </row>
    <row r="99964" spans="21:28">
      <c r="U99964" s="5"/>
      <c r="AA99964" s="93"/>
      <c r="AB99964" s="5"/>
    </row>
    <row r="99965" spans="21:28">
      <c r="U99965" s="5"/>
      <c r="AA99965" s="94"/>
      <c r="AB99965" s="5"/>
    </row>
    <row r="99968" spans="21:28">
      <c r="U99968" s="5"/>
      <c r="AA99968" s="94"/>
      <c r="AB99968" s="5"/>
    </row>
    <row r="100018" spans="21:28">
      <c r="U100018" s="5"/>
      <c r="AA100018" s="94"/>
      <c r="AB100018" s="5"/>
    </row>
    <row r="100088" spans="21:28">
      <c r="U100088" s="5"/>
      <c r="AA100088" s="94"/>
      <c r="AB100088" s="5"/>
    </row>
    <row r="100089" spans="21:28">
      <c r="U100089" s="5"/>
      <c r="AA100089" s="94"/>
      <c r="AB100089" s="5"/>
    </row>
    <row r="100106" spans="21:28">
      <c r="U100106" s="5"/>
      <c r="AA100106" s="94"/>
      <c r="AB100106" s="5"/>
    </row>
    <row r="100108" spans="21:28">
      <c r="U100108" s="5"/>
      <c r="AA100108" s="458"/>
      <c r="AB100108" s="5"/>
    </row>
    <row r="100109" spans="21:28">
      <c r="U100109" s="5"/>
      <c r="AA100109" s="458"/>
      <c r="AB100109" s="5"/>
    </row>
    <row r="100110" spans="21:28">
      <c r="U100110" s="5"/>
      <c r="AA100110" s="93"/>
      <c r="AB100110" s="5"/>
    </row>
    <row r="100111" spans="21:28">
      <c r="U100111" s="5"/>
      <c r="AA100111" s="94"/>
      <c r="AB100111" s="5"/>
    </row>
    <row r="100114" spans="21:28">
      <c r="U100114" s="5"/>
      <c r="AA100114" s="94"/>
      <c r="AB100114" s="5"/>
    </row>
    <row r="100164" spans="21:28">
      <c r="U100164" s="5"/>
      <c r="AA100164" s="94"/>
      <c r="AB100164" s="5"/>
    </row>
    <row r="100234" spans="21:28">
      <c r="U100234" s="5"/>
      <c r="AA100234" s="94"/>
      <c r="AB100234" s="5"/>
    </row>
    <row r="100235" spans="21:28">
      <c r="U100235" s="5"/>
      <c r="AA100235" s="94"/>
      <c r="AB100235" s="5"/>
    </row>
    <row r="100252" spans="21:28">
      <c r="U100252" s="5"/>
      <c r="AA100252" s="94"/>
      <c r="AB100252" s="5"/>
    </row>
    <row r="100254" spans="21:28">
      <c r="U100254" s="5"/>
      <c r="AA100254" s="458"/>
      <c r="AB100254" s="5"/>
    </row>
    <row r="100255" spans="21:28">
      <c r="U100255" s="5"/>
      <c r="AA100255" s="458"/>
      <c r="AB100255" s="5"/>
    </row>
    <row r="100256" spans="21:28">
      <c r="U100256" s="5"/>
      <c r="AA100256" s="93"/>
      <c r="AB100256" s="5"/>
    </row>
    <row r="100257" spans="21:28">
      <c r="U100257" s="5"/>
      <c r="AA100257" s="94"/>
      <c r="AB100257" s="5"/>
    </row>
    <row r="100260" spans="21:28">
      <c r="U100260" s="5"/>
      <c r="AA100260" s="94"/>
      <c r="AB100260" s="5"/>
    </row>
    <row r="100310" spans="21:28">
      <c r="U100310" s="5"/>
      <c r="AA100310" s="94"/>
      <c r="AB100310" s="5"/>
    </row>
    <row r="100380" spans="21:28">
      <c r="U100380" s="5"/>
      <c r="AA100380" s="94"/>
      <c r="AB100380" s="5"/>
    </row>
    <row r="100381" spans="21:28">
      <c r="U100381" s="5"/>
      <c r="AA100381" s="94"/>
      <c r="AB100381" s="5"/>
    </row>
    <row r="100398" spans="21:28">
      <c r="U100398" s="5"/>
      <c r="AA100398" s="94"/>
      <c r="AB100398" s="5"/>
    </row>
    <row r="100400" spans="21:28">
      <c r="U100400" s="5"/>
      <c r="AA100400" s="458"/>
      <c r="AB100400" s="5"/>
    </row>
    <row r="100401" spans="21:28">
      <c r="U100401" s="5"/>
      <c r="AA100401" s="458"/>
      <c r="AB100401" s="5"/>
    </row>
    <row r="100402" spans="21:28">
      <c r="U100402" s="5"/>
      <c r="AA100402" s="93"/>
      <c r="AB100402" s="5"/>
    </row>
    <row r="100403" spans="21:28">
      <c r="U100403" s="5"/>
      <c r="AA100403" s="94"/>
      <c r="AB100403" s="5"/>
    </row>
    <row r="100406" spans="21:28">
      <c r="U100406" s="5"/>
      <c r="AA100406" s="94"/>
      <c r="AB100406" s="5"/>
    </row>
    <row r="100456" spans="21:28">
      <c r="U100456" s="5"/>
      <c r="AA100456" s="94"/>
      <c r="AB100456" s="5"/>
    </row>
    <row r="100526" spans="21:28">
      <c r="U100526" s="5"/>
      <c r="AA100526" s="94"/>
      <c r="AB100526" s="5"/>
    </row>
    <row r="100527" spans="21:28">
      <c r="U100527" s="5"/>
      <c r="AA100527" s="94"/>
      <c r="AB100527" s="5"/>
    </row>
    <row r="100544" spans="21:28">
      <c r="U100544" s="5"/>
      <c r="AA100544" s="94"/>
      <c r="AB100544" s="5"/>
    </row>
    <row r="100546" spans="21:28">
      <c r="U100546" s="5"/>
      <c r="AA100546" s="458"/>
      <c r="AB100546" s="5"/>
    </row>
    <row r="100547" spans="21:28">
      <c r="U100547" s="5"/>
      <c r="AA100547" s="458"/>
      <c r="AB100547" s="5"/>
    </row>
    <row r="100548" spans="21:28">
      <c r="U100548" s="5"/>
      <c r="AA100548" s="93"/>
      <c r="AB100548" s="5"/>
    </row>
    <row r="100549" spans="21:28">
      <c r="U100549" s="5"/>
      <c r="AA100549" s="94"/>
      <c r="AB100549" s="5"/>
    </row>
    <row r="100552" spans="21:28">
      <c r="U100552" s="5"/>
      <c r="AA100552" s="94"/>
      <c r="AB100552" s="5"/>
    </row>
    <row r="100602" spans="21:28">
      <c r="U100602" s="5"/>
      <c r="AA100602" s="94"/>
      <c r="AB100602" s="5"/>
    </row>
    <row r="100672" spans="21:28">
      <c r="U100672" s="5"/>
      <c r="AA100672" s="94"/>
      <c r="AB100672" s="5"/>
    </row>
    <row r="100673" spans="21:28">
      <c r="U100673" s="5"/>
      <c r="AA100673" s="94"/>
      <c r="AB100673" s="5"/>
    </row>
    <row r="100690" spans="21:28">
      <c r="U100690" s="5"/>
      <c r="AA100690" s="94"/>
      <c r="AB100690" s="5"/>
    </row>
    <row r="100692" spans="21:28">
      <c r="U100692" s="5"/>
      <c r="AA100692" s="458"/>
      <c r="AB100692" s="5"/>
    </row>
    <row r="100693" spans="21:28">
      <c r="U100693" s="5"/>
      <c r="AA100693" s="458"/>
      <c r="AB100693" s="5"/>
    </row>
    <row r="100694" spans="21:28">
      <c r="U100694" s="5"/>
      <c r="AA100694" s="93"/>
      <c r="AB100694" s="5"/>
    </row>
    <row r="100695" spans="21:28">
      <c r="U100695" s="5"/>
      <c r="AA100695" s="94"/>
      <c r="AB100695" s="5"/>
    </row>
    <row r="100698" spans="21:28">
      <c r="U100698" s="5"/>
      <c r="AA100698" s="94"/>
      <c r="AB100698" s="5"/>
    </row>
    <row r="100748" spans="21:28">
      <c r="U100748" s="5"/>
      <c r="AA100748" s="94"/>
      <c r="AB100748" s="5"/>
    </row>
    <row r="100818" spans="21:28">
      <c r="U100818" s="5"/>
      <c r="AA100818" s="94"/>
      <c r="AB100818" s="5"/>
    </row>
    <row r="100819" spans="21:28">
      <c r="U100819" s="5"/>
      <c r="AA100819" s="94"/>
      <c r="AB100819" s="5"/>
    </row>
    <row r="100836" spans="21:28">
      <c r="U100836" s="5"/>
      <c r="AA100836" s="94"/>
      <c r="AB100836" s="5"/>
    </row>
    <row r="100838" spans="21:28">
      <c r="U100838" s="5"/>
      <c r="AA100838" s="458"/>
      <c r="AB100838" s="5"/>
    </row>
    <row r="100839" spans="21:28">
      <c r="U100839" s="5"/>
      <c r="AA100839" s="458"/>
      <c r="AB100839" s="5"/>
    </row>
    <row r="100840" spans="21:28">
      <c r="U100840" s="5"/>
      <c r="AA100840" s="93"/>
      <c r="AB100840" s="5"/>
    </row>
    <row r="100841" spans="21:28">
      <c r="U100841" s="5"/>
      <c r="AA100841" s="94"/>
      <c r="AB100841" s="5"/>
    </row>
    <row r="100844" spans="21:28">
      <c r="U100844" s="5"/>
      <c r="AA100844" s="94"/>
      <c r="AB100844" s="5"/>
    </row>
    <row r="100894" spans="21:28">
      <c r="U100894" s="5"/>
      <c r="AA100894" s="94"/>
      <c r="AB100894" s="5"/>
    </row>
    <row r="100964" spans="21:28">
      <c r="U100964" s="5"/>
      <c r="AA100964" s="94"/>
      <c r="AB100964" s="5"/>
    </row>
    <row r="100965" spans="21:28">
      <c r="U100965" s="5"/>
      <c r="AA100965" s="94"/>
      <c r="AB100965" s="5"/>
    </row>
    <row r="100982" spans="21:28">
      <c r="U100982" s="5"/>
      <c r="AA100982" s="94"/>
      <c r="AB100982" s="5"/>
    </row>
    <row r="100984" spans="21:28">
      <c r="U100984" s="5"/>
      <c r="AA100984" s="458"/>
      <c r="AB100984" s="5"/>
    </row>
    <row r="100985" spans="21:28">
      <c r="U100985" s="5"/>
      <c r="AA100985" s="458"/>
      <c r="AB100985" s="5"/>
    </row>
    <row r="100986" spans="21:28">
      <c r="U100986" s="5"/>
      <c r="AA100986" s="93"/>
      <c r="AB100986" s="5"/>
    </row>
    <row r="100987" spans="21:28">
      <c r="U100987" s="5"/>
      <c r="AA100987" s="94"/>
      <c r="AB100987" s="5"/>
    </row>
    <row r="100990" spans="21:28">
      <c r="U100990" s="5"/>
      <c r="AA100990" s="94"/>
      <c r="AB100990" s="5"/>
    </row>
    <row r="101040" spans="21:28">
      <c r="U101040" s="5"/>
      <c r="AA101040" s="94"/>
      <c r="AB101040" s="5"/>
    </row>
    <row r="101110" spans="21:28">
      <c r="U101110" s="5"/>
      <c r="AA101110" s="94"/>
      <c r="AB101110" s="5"/>
    </row>
    <row r="101111" spans="21:28">
      <c r="U101111" s="5"/>
      <c r="AA101111" s="94"/>
      <c r="AB101111" s="5"/>
    </row>
    <row r="101128" spans="21:28">
      <c r="U101128" s="5"/>
      <c r="AA101128" s="94"/>
      <c r="AB101128" s="5"/>
    </row>
    <row r="101130" spans="21:28">
      <c r="U101130" s="5"/>
      <c r="AA101130" s="458"/>
      <c r="AB101130" s="5"/>
    </row>
    <row r="101131" spans="21:28">
      <c r="U101131" s="5"/>
      <c r="AA101131" s="458"/>
      <c r="AB101131" s="5"/>
    </row>
    <row r="101132" spans="21:28">
      <c r="U101132" s="5"/>
      <c r="AA101132" s="93"/>
      <c r="AB101132" s="5"/>
    </row>
    <row r="101133" spans="21:28">
      <c r="U101133" s="5"/>
      <c r="AA101133" s="94"/>
      <c r="AB101133" s="5"/>
    </row>
    <row r="101136" spans="21:28">
      <c r="U101136" s="5"/>
      <c r="AA101136" s="94"/>
      <c r="AB101136" s="5"/>
    </row>
    <row r="101186" spans="21:28">
      <c r="U101186" s="5"/>
      <c r="AA101186" s="94"/>
      <c r="AB101186" s="5"/>
    </row>
    <row r="101256" spans="21:28">
      <c r="U101256" s="5"/>
      <c r="AA101256" s="94"/>
      <c r="AB101256" s="5"/>
    </row>
    <row r="101257" spans="21:28">
      <c r="U101257" s="5"/>
      <c r="AA101257" s="94"/>
      <c r="AB101257" s="5"/>
    </row>
    <row r="101274" spans="21:28">
      <c r="U101274" s="5"/>
      <c r="AA101274" s="94"/>
      <c r="AB101274" s="5"/>
    </row>
    <row r="101276" spans="21:28">
      <c r="U101276" s="5"/>
      <c r="AA101276" s="458"/>
      <c r="AB101276" s="5"/>
    </row>
    <row r="101277" spans="21:28">
      <c r="U101277" s="5"/>
      <c r="AA101277" s="458"/>
      <c r="AB101277" s="5"/>
    </row>
    <row r="101278" spans="21:28">
      <c r="U101278" s="5"/>
      <c r="AA101278" s="93"/>
      <c r="AB101278" s="5"/>
    </row>
    <row r="101279" spans="21:28">
      <c r="U101279" s="5"/>
      <c r="AA101279" s="94"/>
      <c r="AB101279" s="5"/>
    </row>
    <row r="101282" spans="21:28">
      <c r="U101282" s="5"/>
      <c r="AA101282" s="94"/>
      <c r="AB101282" s="5"/>
    </row>
    <row r="101332" spans="21:28">
      <c r="U101332" s="5"/>
      <c r="AA101332" s="94"/>
      <c r="AB101332" s="5"/>
    </row>
    <row r="101402" spans="21:28">
      <c r="U101402" s="5"/>
      <c r="AA101402" s="94"/>
      <c r="AB101402" s="5"/>
    </row>
    <row r="101403" spans="21:28">
      <c r="U101403" s="5"/>
      <c r="AA101403" s="94"/>
      <c r="AB101403" s="5"/>
    </row>
    <row r="101420" spans="21:28">
      <c r="U101420" s="5"/>
      <c r="AA101420" s="94"/>
      <c r="AB101420" s="5"/>
    </row>
    <row r="101422" spans="21:28">
      <c r="U101422" s="5"/>
      <c r="AA101422" s="458"/>
      <c r="AB101422" s="5"/>
    </row>
    <row r="101423" spans="21:28">
      <c r="U101423" s="5"/>
      <c r="AA101423" s="458"/>
      <c r="AB101423" s="5"/>
    </row>
    <row r="101424" spans="21:28">
      <c r="U101424" s="5"/>
      <c r="AA101424" s="93"/>
      <c r="AB101424" s="5"/>
    </row>
    <row r="101425" spans="21:28">
      <c r="U101425" s="5"/>
      <c r="AA101425" s="94"/>
      <c r="AB101425" s="5"/>
    </row>
    <row r="101428" spans="21:28">
      <c r="U101428" s="5"/>
      <c r="AA101428" s="94"/>
      <c r="AB101428" s="5"/>
    </row>
    <row r="101478" spans="21:28">
      <c r="U101478" s="5"/>
      <c r="AA101478" s="94"/>
      <c r="AB101478" s="5"/>
    </row>
    <row r="101548" spans="21:28">
      <c r="U101548" s="5"/>
      <c r="AA101548" s="94"/>
      <c r="AB101548" s="5"/>
    </row>
    <row r="101549" spans="21:28">
      <c r="U101549" s="5"/>
      <c r="AA101549" s="94"/>
      <c r="AB101549" s="5"/>
    </row>
    <row r="101566" spans="21:28">
      <c r="U101566" s="5"/>
      <c r="AA101566" s="94"/>
      <c r="AB101566" s="5"/>
    </row>
    <row r="101568" spans="21:28">
      <c r="U101568" s="5"/>
      <c r="AA101568" s="458"/>
      <c r="AB101568" s="5"/>
    </row>
    <row r="101569" spans="21:28">
      <c r="U101569" s="5"/>
      <c r="AA101569" s="458"/>
      <c r="AB101569" s="5"/>
    </row>
    <row r="101570" spans="21:28">
      <c r="U101570" s="5"/>
      <c r="AA101570" s="93"/>
      <c r="AB101570" s="5"/>
    </row>
    <row r="101571" spans="21:28">
      <c r="U101571" s="5"/>
      <c r="AA101571" s="94"/>
      <c r="AB101571" s="5"/>
    </row>
    <row r="101574" spans="21:28">
      <c r="U101574" s="5"/>
      <c r="AA101574" s="94"/>
      <c r="AB101574" s="5"/>
    </row>
    <row r="101624" spans="21:28">
      <c r="U101624" s="5"/>
      <c r="AA101624" s="94"/>
      <c r="AB101624" s="5"/>
    </row>
    <row r="101694" spans="21:28">
      <c r="U101694" s="5"/>
      <c r="AA101694" s="94"/>
      <c r="AB101694" s="5"/>
    </row>
    <row r="101695" spans="21:28">
      <c r="U101695" s="5"/>
      <c r="AA101695" s="94"/>
      <c r="AB101695" s="5"/>
    </row>
    <row r="101712" spans="21:28">
      <c r="U101712" s="5"/>
      <c r="AA101712" s="94"/>
      <c r="AB101712" s="5"/>
    </row>
    <row r="101714" spans="21:28">
      <c r="U101714" s="5"/>
      <c r="AA101714" s="458"/>
      <c r="AB101714" s="5"/>
    </row>
    <row r="101715" spans="21:28">
      <c r="U101715" s="5"/>
      <c r="AA101715" s="458"/>
      <c r="AB101715" s="5"/>
    </row>
    <row r="101716" spans="21:28">
      <c r="U101716" s="5"/>
      <c r="AA101716" s="93"/>
      <c r="AB101716" s="5"/>
    </row>
    <row r="101717" spans="21:28">
      <c r="U101717" s="5"/>
      <c r="AA101717" s="94"/>
      <c r="AB101717" s="5"/>
    </row>
    <row r="101720" spans="21:28">
      <c r="U101720" s="5"/>
      <c r="AA101720" s="94"/>
      <c r="AB101720" s="5"/>
    </row>
    <row r="101770" spans="21:28">
      <c r="U101770" s="5"/>
      <c r="AA101770" s="94"/>
      <c r="AB101770" s="5"/>
    </row>
    <row r="101840" spans="21:28">
      <c r="U101840" s="5"/>
      <c r="AA101840" s="94"/>
      <c r="AB101840" s="5"/>
    </row>
    <row r="101841" spans="21:28">
      <c r="U101841" s="5"/>
      <c r="AA101841" s="94"/>
      <c r="AB101841" s="5"/>
    </row>
    <row r="101858" spans="21:28">
      <c r="U101858" s="5"/>
      <c r="AA101858" s="94"/>
      <c r="AB101858" s="5"/>
    </row>
    <row r="101860" spans="21:28">
      <c r="U101860" s="5"/>
      <c r="AA101860" s="458"/>
      <c r="AB101860" s="5"/>
    </row>
    <row r="101861" spans="21:28">
      <c r="U101861" s="5"/>
      <c r="AA101861" s="458"/>
      <c r="AB101861" s="5"/>
    </row>
    <row r="101862" spans="21:28">
      <c r="U101862" s="5"/>
      <c r="AA101862" s="93"/>
      <c r="AB101862" s="5"/>
    </row>
    <row r="101863" spans="21:28">
      <c r="U101863" s="5"/>
      <c r="AA101863" s="94"/>
      <c r="AB101863" s="5"/>
    </row>
    <row r="101866" spans="21:28">
      <c r="U101866" s="5"/>
      <c r="AA101866" s="94"/>
      <c r="AB101866" s="5"/>
    </row>
    <row r="101916" spans="21:28">
      <c r="U101916" s="5"/>
      <c r="AA101916" s="94"/>
      <c r="AB101916" s="5"/>
    </row>
    <row r="101986" spans="21:28">
      <c r="U101986" s="5"/>
      <c r="AA101986" s="94"/>
      <c r="AB101986" s="5"/>
    </row>
    <row r="101987" spans="21:28">
      <c r="U101987" s="5"/>
      <c r="AA101987" s="94"/>
      <c r="AB101987" s="5"/>
    </row>
    <row r="102004" spans="21:28">
      <c r="U102004" s="5"/>
      <c r="AA102004" s="94"/>
      <c r="AB102004" s="5"/>
    </row>
    <row r="102006" spans="21:28">
      <c r="U102006" s="5"/>
      <c r="AA102006" s="458"/>
      <c r="AB102006" s="5"/>
    </row>
    <row r="102007" spans="21:28">
      <c r="U102007" s="5"/>
      <c r="AA102007" s="458"/>
      <c r="AB102007" s="5"/>
    </row>
    <row r="102008" spans="21:28">
      <c r="U102008" s="5"/>
      <c r="AA102008" s="93"/>
      <c r="AB102008" s="5"/>
    </row>
    <row r="102009" spans="21:28">
      <c r="U102009" s="5"/>
      <c r="AA102009" s="94"/>
      <c r="AB102009" s="5"/>
    </row>
    <row r="102012" spans="21:28">
      <c r="U102012" s="5"/>
      <c r="AA102012" s="94"/>
      <c r="AB102012" s="5"/>
    </row>
    <row r="102062" spans="21:28">
      <c r="U102062" s="5"/>
      <c r="AA102062" s="94"/>
      <c r="AB102062" s="5"/>
    </row>
    <row r="102132" spans="21:28">
      <c r="U102132" s="5"/>
      <c r="AA102132" s="94"/>
      <c r="AB102132" s="5"/>
    </row>
    <row r="102133" spans="21:28">
      <c r="U102133" s="5"/>
      <c r="AA102133" s="94"/>
      <c r="AB102133" s="5"/>
    </row>
    <row r="102150" spans="21:28">
      <c r="U102150" s="5"/>
      <c r="AA102150" s="94"/>
      <c r="AB102150" s="5"/>
    </row>
    <row r="102152" spans="21:28">
      <c r="U102152" s="5"/>
      <c r="AA102152" s="458"/>
      <c r="AB102152" s="5"/>
    </row>
    <row r="102153" spans="21:28">
      <c r="U102153" s="5"/>
      <c r="AA102153" s="458"/>
      <c r="AB102153" s="5"/>
    </row>
    <row r="102154" spans="21:28">
      <c r="U102154" s="5"/>
      <c r="AA102154" s="93"/>
      <c r="AB102154" s="5"/>
    </row>
    <row r="102155" spans="21:28">
      <c r="U102155" s="5"/>
      <c r="AA102155" s="94"/>
      <c r="AB102155" s="5"/>
    </row>
    <row r="102158" spans="21:28">
      <c r="U102158" s="5"/>
      <c r="AA102158" s="94"/>
      <c r="AB102158" s="5"/>
    </row>
    <row r="102208" spans="21:28">
      <c r="U102208" s="5"/>
      <c r="AA102208" s="94"/>
      <c r="AB102208" s="5"/>
    </row>
    <row r="102278" spans="21:28">
      <c r="U102278" s="5"/>
      <c r="AA102278" s="94"/>
      <c r="AB102278" s="5"/>
    </row>
    <row r="102279" spans="21:28">
      <c r="U102279" s="5"/>
      <c r="AA102279" s="94"/>
      <c r="AB102279" s="5"/>
    </row>
    <row r="102296" spans="21:28">
      <c r="U102296" s="5"/>
      <c r="AA102296" s="94"/>
      <c r="AB102296" s="5"/>
    </row>
    <row r="102298" spans="21:28">
      <c r="U102298" s="5"/>
      <c r="AA102298" s="458"/>
      <c r="AB102298" s="5"/>
    </row>
    <row r="102299" spans="21:28">
      <c r="U102299" s="5"/>
      <c r="AA102299" s="458"/>
      <c r="AB102299" s="5"/>
    </row>
    <row r="102300" spans="21:28">
      <c r="U102300" s="5"/>
      <c r="AA102300" s="93"/>
      <c r="AB102300" s="5"/>
    </row>
    <row r="102301" spans="21:28">
      <c r="U102301" s="5"/>
      <c r="AA102301" s="94"/>
      <c r="AB102301" s="5"/>
    </row>
    <row r="102304" spans="21:28">
      <c r="U102304" s="5"/>
      <c r="AA102304" s="94"/>
      <c r="AB102304" s="5"/>
    </row>
    <row r="102354" spans="21:28">
      <c r="U102354" s="5"/>
      <c r="AA102354" s="94"/>
      <c r="AB102354" s="5"/>
    </row>
    <row r="102424" spans="21:28">
      <c r="U102424" s="5"/>
      <c r="AA102424" s="94"/>
      <c r="AB102424" s="5"/>
    </row>
    <row r="102425" spans="21:28">
      <c r="U102425" s="5"/>
      <c r="AA102425" s="94"/>
      <c r="AB102425" s="5"/>
    </row>
    <row r="102442" spans="21:28">
      <c r="U102442" s="5"/>
      <c r="AA102442" s="94"/>
      <c r="AB102442" s="5"/>
    </row>
    <row r="102444" spans="21:28">
      <c r="U102444" s="5"/>
      <c r="AA102444" s="458"/>
      <c r="AB102444" s="5"/>
    </row>
    <row r="102445" spans="21:28">
      <c r="U102445" s="5"/>
      <c r="AA102445" s="458"/>
      <c r="AB102445" s="5"/>
    </row>
    <row r="102446" spans="21:28">
      <c r="U102446" s="5"/>
      <c r="AA102446" s="93"/>
      <c r="AB102446" s="5"/>
    </row>
    <row r="102447" spans="21:28">
      <c r="U102447" s="5"/>
      <c r="AA102447" s="94"/>
      <c r="AB102447" s="5"/>
    </row>
    <row r="102450" spans="21:28">
      <c r="U102450" s="5"/>
      <c r="AA102450" s="94"/>
      <c r="AB102450" s="5"/>
    </row>
    <row r="102500" spans="21:28">
      <c r="U102500" s="5"/>
      <c r="AA102500" s="94"/>
      <c r="AB102500" s="5"/>
    </row>
    <row r="102570" spans="21:28">
      <c r="U102570" s="5"/>
      <c r="AA102570" s="94"/>
      <c r="AB102570" s="5"/>
    </row>
    <row r="102571" spans="21:28">
      <c r="U102571" s="5"/>
      <c r="AA102571" s="94"/>
      <c r="AB102571" s="5"/>
    </row>
    <row r="102588" spans="21:28">
      <c r="U102588" s="5"/>
      <c r="AA102588" s="94"/>
      <c r="AB102588" s="5"/>
    </row>
    <row r="102590" spans="21:28">
      <c r="U102590" s="5"/>
      <c r="AA102590" s="458"/>
      <c r="AB102590" s="5"/>
    </row>
    <row r="102591" spans="21:28">
      <c r="U102591" s="5"/>
      <c r="AA102591" s="458"/>
      <c r="AB102591" s="5"/>
    </row>
    <row r="102592" spans="21:28">
      <c r="U102592" s="5"/>
      <c r="AA102592" s="93"/>
      <c r="AB102592" s="5"/>
    </row>
    <row r="102593" spans="21:28">
      <c r="U102593" s="5"/>
      <c r="AA102593" s="94"/>
      <c r="AB102593" s="5"/>
    </row>
    <row r="102596" spans="21:28">
      <c r="U102596" s="5"/>
      <c r="AA102596" s="94"/>
      <c r="AB102596" s="5"/>
    </row>
    <row r="102646" spans="21:28">
      <c r="U102646" s="5"/>
      <c r="AA102646" s="94"/>
      <c r="AB102646" s="5"/>
    </row>
    <row r="102716" spans="21:28">
      <c r="U102716" s="5"/>
      <c r="AA102716" s="94"/>
      <c r="AB102716" s="5"/>
    </row>
    <row r="102717" spans="21:28">
      <c r="U102717" s="5"/>
      <c r="AA102717" s="94"/>
      <c r="AB102717" s="5"/>
    </row>
    <row r="102734" spans="21:28">
      <c r="U102734" s="5"/>
      <c r="AA102734" s="94"/>
      <c r="AB102734" s="5"/>
    </row>
    <row r="102736" spans="21:28">
      <c r="U102736" s="5"/>
      <c r="AA102736" s="458"/>
      <c r="AB102736" s="5"/>
    </row>
    <row r="102737" spans="21:28">
      <c r="U102737" s="5"/>
      <c r="AA102737" s="458"/>
      <c r="AB102737" s="5"/>
    </row>
    <row r="102738" spans="21:28">
      <c r="U102738" s="5"/>
      <c r="AA102738" s="93"/>
      <c r="AB102738" s="5"/>
    </row>
    <row r="102739" spans="21:28">
      <c r="U102739" s="5"/>
      <c r="AA102739" s="94"/>
      <c r="AB102739" s="5"/>
    </row>
    <row r="102742" spans="21:28">
      <c r="U102742" s="5"/>
      <c r="AA102742" s="94"/>
      <c r="AB102742" s="5"/>
    </row>
    <row r="102792" spans="21:28">
      <c r="U102792" s="5"/>
      <c r="AA102792" s="94"/>
      <c r="AB102792" s="5"/>
    </row>
    <row r="102862" spans="21:28">
      <c r="U102862" s="5"/>
      <c r="AA102862" s="94"/>
      <c r="AB102862" s="5"/>
    </row>
    <row r="102863" spans="21:28">
      <c r="U102863" s="5"/>
      <c r="AA102863" s="94"/>
      <c r="AB102863" s="5"/>
    </row>
    <row r="102880" spans="21:28">
      <c r="U102880" s="5"/>
      <c r="AA102880" s="94"/>
      <c r="AB102880" s="5"/>
    </row>
    <row r="102882" spans="21:28">
      <c r="U102882" s="5"/>
      <c r="AA102882" s="458"/>
      <c r="AB102882" s="5"/>
    </row>
    <row r="102883" spans="21:28">
      <c r="U102883" s="5"/>
      <c r="AA102883" s="458"/>
      <c r="AB102883" s="5"/>
    </row>
    <row r="102884" spans="21:28">
      <c r="U102884" s="5"/>
      <c r="AA102884" s="93"/>
      <c r="AB102884" s="5"/>
    </row>
    <row r="102885" spans="21:28">
      <c r="U102885" s="5"/>
      <c r="AA102885" s="94"/>
      <c r="AB102885" s="5"/>
    </row>
    <row r="102888" spans="21:28">
      <c r="U102888" s="5"/>
      <c r="AA102888" s="94"/>
      <c r="AB102888" s="5"/>
    </row>
    <row r="102938" spans="21:28">
      <c r="U102938" s="5"/>
      <c r="AA102938" s="94"/>
      <c r="AB102938" s="5"/>
    </row>
    <row r="103008" spans="21:28">
      <c r="U103008" s="5"/>
      <c r="AA103008" s="94"/>
      <c r="AB103008" s="5"/>
    </row>
    <row r="103009" spans="21:28">
      <c r="U103009" s="5"/>
      <c r="AA103009" s="94"/>
      <c r="AB103009" s="5"/>
    </row>
    <row r="103026" spans="21:28">
      <c r="U103026" s="5"/>
      <c r="AA103026" s="94"/>
      <c r="AB103026" s="5"/>
    </row>
    <row r="103028" spans="21:28">
      <c r="U103028" s="5"/>
      <c r="AA103028" s="458"/>
      <c r="AB103028" s="5"/>
    </row>
    <row r="103029" spans="21:28">
      <c r="U103029" s="5"/>
      <c r="AA103029" s="458"/>
      <c r="AB103029" s="5"/>
    </row>
    <row r="103030" spans="21:28">
      <c r="U103030" s="5"/>
      <c r="AA103030" s="93"/>
      <c r="AB103030" s="5"/>
    </row>
    <row r="103031" spans="21:28">
      <c r="U103031" s="5"/>
      <c r="AA103031" s="94"/>
      <c r="AB103031" s="5"/>
    </row>
    <row r="103034" spans="21:28">
      <c r="U103034" s="5"/>
      <c r="AA103034" s="94"/>
      <c r="AB103034" s="5"/>
    </row>
    <row r="103084" spans="21:28">
      <c r="U103084" s="5"/>
      <c r="AA103084" s="94"/>
      <c r="AB103084" s="5"/>
    </row>
    <row r="103154" spans="21:28">
      <c r="U103154" s="5"/>
      <c r="AA103154" s="94"/>
      <c r="AB103154" s="5"/>
    </row>
    <row r="103155" spans="21:28">
      <c r="U103155" s="5"/>
      <c r="AA103155" s="94"/>
      <c r="AB103155" s="5"/>
    </row>
    <row r="103172" spans="21:28">
      <c r="U103172" s="5"/>
      <c r="AA103172" s="94"/>
      <c r="AB103172" s="5"/>
    </row>
    <row r="103174" spans="21:28">
      <c r="U103174" s="5"/>
      <c r="AA103174" s="458"/>
      <c r="AB103174" s="5"/>
    </row>
    <row r="103175" spans="21:28">
      <c r="U103175" s="5"/>
      <c r="AA103175" s="458"/>
      <c r="AB103175" s="5"/>
    </row>
    <row r="103176" spans="21:28">
      <c r="U103176" s="5"/>
      <c r="AA103176" s="93"/>
      <c r="AB103176" s="5"/>
    </row>
    <row r="103177" spans="21:28">
      <c r="U103177" s="5"/>
      <c r="AA103177" s="94"/>
      <c r="AB103177" s="5"/>
    </row>
    <row r="103180" spans="21:28">
      <c r="U103180" s="5"/>
      <c r="AA103180" s="94"/>
      <c r="AB103180" s="5"/>
    </row>
    <row r="103230" spans="21:28">
      <c r="U103230" s="5"/>
      <c r="AA103230" s="94"/>
      <c r="AB103230" s="5"/>
    </row>
    <row r="103300" spans="21:28">
      <c r="U103300" s="5"/>
      <c r="AA103300" s="94"/>
      <c r="AB103300" s="5"/>
    </row>
    <row r="103301" spans="21:28">
      <c r="U103301" s="5"/>
      <c r="AA103301" s="94"/>
      <c r="AB103301" s="5"/>
    </row>
    <row r="103318" spans="21:28">
      <c r="U103318" s="5"/>
      <c r="AA103318" s="94"/>
      <c r="AB103318" s="5"/>
    </row>
    <row r="103320" spans="21:28">
      <c r="U103320" s="5"/>
      <c r="AA103320" s="458"/>
      <c r="AB103320" s="5"/>
    </row>
    <row r="103321" spans="21:28">
      <c r="U103321" s="5"/>
      <c r="AA103321" s="458"/>
      <c r="AB103321" s="5"/>
    </row>
    <row r="103322" spans="21:28">
      <c r="U103322" s="5"/>
      <c r="AA103322" s="93"/>
      <c r="AB103322" s="5"/>
    </row>
    <row r="103323" spans="21:28">
      <c r="U103323" s="5"/>
      <c r="AA103323" s="94"/>
      <c r="AB103323" s="5"/>
    </row>
    <row r="103326" spans="21:28">
      <c r="U103326" s="5"/>
      <c r="AA103326" s="94"/>
      <c r="AB103326" s="5"/>
    </row>
    <row r="103376" spans="21:28">
      <c r="U103376" s="5"/>
      <c r="AA103376" s="94"/>
      <c r="AB103376" s="5"/>
    </row>
    <row r="103446" spans="21:28">
      <c r="U103446" s="5"/>
      <c r="AA103446" s="94"/>
      <c r="AB103446" s="5"/>
    </row>
    <row r="103447" spans="21:28">
      <c r="U103447" s="5"/>
      <c r="AA103447" s="94"/>
      <c r="AB103447" s="5"/>
    </row>
    <row r="103464" spans="21:28">
      <c r="U103464" s="5"/>
      <c r="AA103464" s="94"/>
      <c r="AB103464" s="5"/>
    </row>
    <row r="103466" spans="21:28">
      <c r="U103466" s="5"/>
      <c r="AA103466" s="458"/>
      <c r="AB103466" s="5"/>
    </row>
    <row r="103467" spans="21:28">
      <c r="U103467" s="5"/>
      <c r="AA103467" s="458"/>
      <c r="AB103467" s="5"/>
    </row>
    <row r="103468" spans="21:28">
      <c r="U103468" s="5"/>
      <c r="AA103468" s="93"/>
      <c r="AB103468" s="5"/>
    </row>
    <row r="103469" spans="21:28">
      <c r="U103469" s="5"/>
      <c r="AA103469" s="94"/>
      <c r="AB103469" s="5"/>
    </row>
    <row r="103472" spans="21:28">
      <c r="U103472" s="5"/>
      <c r="AA103472" s="94"/>
      <c r="AB103472" s="5"/>
    </row>
    <row r="103522" spans="21:28">
      <c r="U103522" s="5"/>
      <c r="AA103522" s="94"/>
      <c r="AB103522" s="5"/>
    </row>
    <row r="103592" spans="21:28">
      <c r="U103592" s="5"/>
      <c r="AA103592" s="94"/>
      <c r="AB103592" s="5"/>
    </row>
    <row r="103593" spans="21:28">
      <c r="U103593" s="5"/>
      <c r="AA103593" s="94"/>
      <c r="AB103593" s="5"/>
    </row>
    <row r="103610" spans="21:28">
      <c r="U103610" s="5"/>
      <c r="AA103610" s="94"/>
      <c r="AB103610" s="5"/>
    </row>
    <row r="103612" spans="21:28">
      <c r="U103612" s="5"/>
      <c r="AA103612" s="458"/>
      <c r="AB103612" s="5"/>
    </row>
    <row r="103613" spans="21:28">
      <c r="U103613" s="5"/>
      <c r="AA103613" s="458"/>
      <c r="AB103613" s="5"/>
    </row>
    <row r="103614" spans="21:28">
      <c r="U103614" s="5"/>
      <c r="AA103614" s="93"/>
      <c r="AB103614" s="5"/>
    </row>
    <row r="103615" spans="21:28">
      <c r="U103615" s="5"/>
      <c r="AA103615" s="94"/>
      <c r="AB103615" s="5"/>
    </row>
    <row r="103618" spans="21:28">
      <c r="U103618" s="5"/>
      <c r="AA103618" s="94"/>
      <c r="AB103618" s="5"/>
    </row>
    <row r="103668" spans="21:28">
      <c r="U103668" s="5"/>
      <c r="AA103668" s="94"/>
      <c r="AB103668" s="5"/>
    </row>
    <row r="103738" spans="21:28">
      <c r="U103738" s="5"/>
      <c r="AA103738" s="94"/>
      <c r="AB103738" s="5"/>
    </row>
    <row r="103739" spans="21:28">
      <c r="U103739" s="5"/>
      <c r="AA103739" s="94"/>
      <c r="AB103739" s="5"/>
    </row>
    <row r="103756" spans="21:28">
      <c r="U103756" s="5"/>
      <c r="AA103756" s="94"/>
      <c r="AB103756" s="5"/>
    </row>
    <row r="103758" spans="21:28">
      <c r="U103758" s="5"/>
      <c r="AA103758" s="458"/>
      <c r="AB103758" s="5"/>
    </row>
    <row r="103759" spans="21:28">
      <c r="U103759" s="5"/>
      <c r="AA103759" s="458"/>
      <c r="AB103759" s="5"/>
    </row>
    <row r="103760" spans="21:28">
      <c r="U103760" s="5"/>
      <c r="AA103760" s="93"/>
      <c r="AB103760" s="5"/>
    </row>
    <row r="103761" spans="21:28">
      <c r="U103761" s="5"/>
      <c r="AA103761" s="94"/>
      <c r="AB103761" s="5"/>
    </row>
    <row r="103764" spans="21:28">
      <c r="U103764" s="5"/>
      <c r="AA103764" s="94"/>
      <c r="AB103764" s="5"/>
    </row>
    <row r="103814" spans="21:28">
      <c r="U103814" s="5"/>
      <c r="AA103814" s="94"/>
      <c r="AB103814" s="5"/>
    </row>
    <row r="103884" spans="21:28">
      <c r="U103884" s="5"/>
      <c r="AA103884" s="94"/>
      <c r="AB103884" s="5"/>
    </row>
    <row r="103885" spans="21:28">
      <c r="U103885" s="5"/>
      <c r="AA103885" s="94"/>
      <c r="AB103885" s="5"/>
    </row>
    <row r="103902" spans="21:28">
      <c r="U103902" s="5"/>
      <c r="AA103902" s="94"/>
      <c r="AB103902" s="5"/>
    </row>
    <row r="103904" spans="21:28">
      <c r="U103904" s="5"/>
      <c r="AA103904" s="458"/>
      <c r="AB103904" s="5"/>
    </row>
    <row r="103905" spans="21:28">
      <c r="U103905" s="5"/>
      <c r="AA103905" s="458"/>
      <c r="AB103905" s="5"/>
    </row>
    <row r="103906" spans="21:28">
      <c r="U103906" s="5"/>
      <c r="AA103906" s="93"/>
      <c r="AB103906" s="5"/>
    </row>
    <row r="103907" spans="21:28">
      <c r="U103907" s="5"/>
      <c r="AA103907" s="94"/>
      <c r="AB103907" s="5"/>
    </row>
    <row r="103910" spans="21:28">
      <c r="U103910" s="5"/>
      <c r="AA103910" s="94"/>
      <c r="AB103910" s="5"/>
    </row>
    <row r="103960" spans="21:28">
      <c r="U103960" s="5"/>
      <c r="AA103960" s="94"/>
      <c r="AB103960" s="5"/>
    </row>
    <row r="104030" spans="21:28">
      <c r="U104030" s="5"/>
      <c r="AA104030" s="94"/>
      <c r="AB104030" s="5"/>
    </row>
    <row r="104031" spans="21:28">
      <c r="U104031" s="5"/>
      <c r="AA104031" s="94"/>
      <c r="AB104031" s="5"/>
    </row>
    <row r="104048" spans="21:28">
      <c r="U104048" s="5"/>
      <c r="AA104048" s="94"/>
      <c r="AB104048" s="5"/>
    </row>
    <row r="104050" spans="21:28">
      <c r="U104050" s="5"/>
      <c r="AA104050" s="458"/>
      <c r="AB104050" s="5"/>
    </row>
    <row r="104051" spans="21:28">
      <c r="U104051" s="5"/>
      <c r="AA104051" s="458"/>
      <c r="AB104051" s="5"/>
    </row>
    <row r="104052" spans="21:28">
      <c r="U104052" s="5"/>
      <c r="AA104052" s="93"/>
      <c r="AB104052" s="5"/>
    </row>
    <row r="104053" spans="21:28">
      <c r="U104053" s="5"/>
      <c r="AA104053" s="94"/>
      <c r="AB104053" s="5"/>
    </row>
    <row r="104056" spans="21:28">
      <c r="U104056" s="5"/>
      <c r="AA104056" s="94"/>
      <c r="AB104056" s="5"/>
    </row>
    <row r="104106" spans="21:28">
      <c r="U104106" s="5"/>
      <c r="AA104106" s="94"/>
      <c r="AB104106" s="5"/>
    </row>
    <row r="104176" spans="21:28">
      <c r="U104176" s="5"/>
      <c r="AA104176" s="94"/>
      <c r="AB104176" s="5"/>
    </row>
    <row r="104177" spans="21:28">
      <c r="U104177" s="5"/>
      <c r="AA104177" s="94"/>
      <c r="AB104177" s="5"/>
    </row>
    <row r="104194" spans="21:28">
      <c r="U104194" s="5"/>
      <c r="AA104194" s="94"/>
      <c r="AB104194" s="5"/>
    </row>
    <row r="104196" spans="21:28">
      <c r="U104196" s="5"/>
      <c r="AA104196" s="458"/>
      <c r="AB104196" s="5"/>
    </row>
    <row r="104197" spans="21:28">
      <c r="U104197" s="5"/>
      <c r="AA104197" s="458"/>
      <c r="AB104197" s="5"/>
    </row>
    <row r="104198" spans="21:28">
      <c r="U104198" s="5"/>
      <c r="AA104198" s="93"/>
      <c r="AB104198" s="5"/>
    </row>
    <row r="104199" spans="21:28">
      <c r="U104199" s="5"/>
      <c r="AA104199" s="94"/>
      <c r="AB104199" s="5"/>
    </row>
    <row r="104202" spans="21:28">
      <c r="U104202" s="5"/>
      <c r="AA104202" s="94"/>
      <c r="AB104202" s="5"/>
    </row>
    <row r="104252" spans="21:28">
      <c r="U104252" s="5"/>
      <c r="AA104252" s="94"/>
      <c r="AB104252" s="5"/>
    </row>
    <row r="104322" spans="21:28">
      <c r="U104322" s="5"/>
      <c r="AA104322" s="94"/>
      <c r="AB104322" s="5"/>
    </row>
    <row r="104323" spans="21:28">
      <c r="U104323" s="5"/>
      <c r="AA104323" s="94"/>
      <c r="AB104323" s="5"/>
    </row>
    <row r="104340" spans="21:28">
      <c r="U104340" s="5"/>
      <c r="AA104340" s="94"/>
      <c r="AB104340" s="5"/>
    </row>
    <row r="104342" spans="21:28">
      <c r="U104342" s="5"/>
      <c r="AA104342" s="458"/>
      <c r="AB104342" s="5"/>
    </row>
    <row r="104343" spans="21:28">
      <c r="U104343" s="5"/>
      <c r="AA104343" s="458"/>
      <c r="AB104343" s="5"/>
    </row>
    <row r="104344" spans="21:28">
      <c r="U104344" s="5"/>
      <c r="AA104344" s="93"/>
      <c r="AB104344" s="5"/>
    </row>
    <row r="104345" spans="21:28">
      <c r="U104345" s="5"/>
      <c r="AA104345" s="94"/>
      <c r="AB104345" s="5"/>
    </row>
    <row r="104348" spans="21:28">
      <c r="U104348" s="5"/>
      <c r="AA104348" s="94"/>
      <c r="AB104348" s="5"/>
    </row>
    <row r="104398" spans="21:28">
      <c r="U104398" s="5"/>
      <c r="AA104398" s="94"/>
      <c r="AB104398" s="5"/>
    </row>
    <row r="104468" spans="21:28">
      <c r="U104468" s="5"/>
      <c r="AA104468" s="94"/>
      <c r="AB104468" s="5"/>
    </row>
    <row r="104469" spans="21:28">
      <c r="U104469" s="5"/>
      <c r="AA104469" s="94"/>
      <c r="AB104469" s="5"/>
    </row>
    <row r="104486" spans="21:28">
      <c r="U104486" s="5"/>
      <c r="AA104486" s="94"/>
      <c r="AB104486" s="5"/>
    </row>
    <row r="104488" spans="21:28">
      <c r="U104488" s="5"/>
      <c r="AA104488" s="458"/>
      <c r="AB104488" s="5"/>
    </row>
    <row r="104489" spans="21:28">
      <c r="U104489" s="5"/>
      <c r="AA104489" s="458"/>
      <c r="AB104489" s="5"/>
    </row>
    <row r="104490" spans="21:28">
      <c r="U104490" s="5"/>
      <c r="AA104490" s="93"/>
      <c r="AB104490" s="5"/>
    </row>
    <row r="104491" spans="21:28">
      <c r="U104491" s="5"/>
      <c r="AA104491" s="94"/>
      <c r="AB104491" s="5"/>
    </row>
    <row r="104494" spans="21:28">
      <c r="U104494" s="5"/>
      <c r="AA104494" s="94"/>
      <c r="AB104494" s="5"/>
    </row>
    <row r="104544" spans="21:28">
      <c r="U104544" s="5"/>
      <c r="AA104544" s="94"/>
      <c r="AB104544" s="5"/>
    </row>
    <row r="104614" spans="21:28">
      <c r="U104614" s="5"/>
      <c r="AA104614" s="94"/>
      <c r="AB104614" s="5"/>
    </row>
    <row r="104615" spans="21:28">
      <c r="U104615" s="5"/>
      <c r="AA104615" s="94"/>
      <c r="AB104615" s="5"/>
    </row>
    <row r="104632" spans="21:28">
      <c r="U104632" s="5"/>
      <c r="AA104632" s="94"/>
      <c r="AB104632" s="5"/>
    </row>
    <row r="104634" spans="21:28">
      <c r="U104634" s="5"/>
      <c r="AA104634" s="458"/>
      <c r="AB104634" s="5"/>
    </row>
    <row r="104635" spans="21:28">
      <c r="U104635" s="5"/>
      <c r="AA104635" s="458"/>
      <c r="AB104635" s="5"/>
    </row>
    <row r="104636" spans="21:28">
      <c r="U104636" s="5"/>
      <c r="AA104636" s="93"/>
      <c r="AB104636" s="5"/>
    </row>
    <row r="104637" spans="21:28">
      <c r="U104637" s="5"/>
      <c r="AA104637" s="94"/>
      <c r="AB104637" s="5"/>
    </row>
    <row r="104640" spans="21:28">
      <c r="U104640" s="5"/>
      <c r="AA104640" s="94"/>
      <c r="AB104640" s="5"/>
    </row>
    <row r="104690" spans="21:28">
      <c r="U104690" s="5"/>
      <c r="AA104690" s="94"/>
      <c r="AB104690" s="5"/>
    </row>
    <row r="104760" spans="21:28">
      <c r="U104760" s="5"/>
      <c r="AA104760" s="94"/>
      <c r="AB104760" s="5"/>
    </row>
    <row r="104761" spans="21:28">
      <c r="U104761" s="5"/>
      <c r="AA104761" s="94"/>
      <c r="AB104761" s="5"/>
    </row>
    <row r="104778" spans="21:28">
      <c r="U104778" s="5"/>
      <c r="AA104778" s="94"/>
      <c r="AB104778" s="5"/>
    </row>
    <row r="104780" spans="21:28">
      <c r="U104780" s="5"/>
      <c r="AA104780" s="458"/>
      <c r="AB104780" s="5"/>
    </row>
    <row r="104781" spans="21:28">
      <c r="U104781" s="5"/>
      <c r="AA104781" s="458"/>
      <c r="AB104781" s="5"/>
    </row>
    <row r="104782" spans="21:28">
      <c r="U104782" s="5"/>
      <c r="AA104782" s="93"/>
      <c r="AB104782" s="5"/>
    </row>
    <row r="104783" spans="21:28">
      <c r="U104783" s="5"/>
      <c r="AA104783" s="94"/>
      <c r="AB104783" s="5"/>
    </row>
    <row r="104786" spans="21:28">
      <c r="U104786" s="5"/>
      <c r="AA104786" s="94"/>
      <c r="AB104786" s="5"/>
    </row>
    <row r="104836" spans="21:28">
      <c r="U104836" s="5"/>
      <c r="AA104836" s="94"/>
      <c r="AB104836" s="5"/>
    </row>
    <row r="104906" spans="21:28">
      <c r="U104906" s="5"/>
      <c r="AA104906" s="94"/>
      <c r="AB104906" s="5"/>
    </row>
    <row r="104907" spans="21:28">
      <c r="U104907" s="5"/>
      <c r="AA104907" s="94"/>
      <c r="AB104907" s="5"/>
    </row>
    <row r="104924" spans="21:28">
      <c r="U104924" s="5"/>
      <c r="AA104924" s="94"/>
      <c r="AB104924" s="5"/>
    </row>
    <row r="104926" spans="21:28">
      <c r="U104926" s="5"/>
      <c r="AA104926" s="458"/>
      <c r="AB104926" s="5"/>
    </row>
    <row r="104927" spans="21:28">
      <c r="U104927" s="5"/>
      <c r="AA104927" s="458"/>
      <c r="AB104927" s="5"/>
    </row>
    <row r="104928" spans="21:28">
      <c r="U104928" s="5"/>
      <c r="AA104928" s="93"/>
      <c r="AB104928" s="5"/>
    </row>
    <row r="104929" spans="21:28">
      <c r="U104929" s="5"/>
      <c r="AA104929" s="94"/>
      <c r="AB104929" s="5"/>
    </row>
    <row r="104932" spans="21:28">
      <c r="U104932" s="5"/>
      <c r="AA104932" s="94"/>
      <c r="AB104932" s="5"/>
    </row>
    <row r="104982" spans="21:28">
      <c r="U104982" s="5"/>
      <c r="AA104982" s="94"/>
      <c r="AB104982" s="5"/>
    </row>
    <row r="105052" spans="21:28">
      <c r="U105052" s="5"/>
      <c r="AA105052" s="94"/>
      <c r="AB105052" s="5"/>
    </row>
    <row r="105053" spans="21:28">
      <c r="U105053" s="5"/>
      <c r="AA105053" s="94"/>
      <c r="AB105053" s="5"/>
    </row>
    <row r="105070" spans="21:28">
      <c r="U105070" s="5"/>
      <c r="AA105070" s="94"/>
      <c r="AB105070" s="5"/>
    </row>
    <row r="105072" spans="21:28">
      <c r="U105072" s="5"/>
      <c r="AA105072" s="458"/>
      <c r="AB105072" s="5"/>
    </row>
    <row r="105073" spans="21:28">
      <c r="U105073" s="5"/>
      <c r="AA105073" s="458"/>
      <c r="AB105073" s="5"/>
    </row>
    <row r="105074" spans="21:28">
      <c r="U105074" s="5"/>
      <c r="AA105074" s="93"/>
      <c r="AB105074" s="5"/>
    </row>
    <row r="105075" spans="21:28">
      <c r="U105075" s="5"/>
      <c r="AA105075" s="94"/>
      <c r="AB105075" s="5"/>
    </row>
    <row r="105078" spans="21:28">
      <c r="U105078" s="5"/>
      <c r="AA105078" s="94"/>
      <c r="AB105078" s="5"/>
    </row>
    <row r="105128" spans="21:28">
      <c r="U105128" s="5"/>
      <c r="AA105128" s="94"/>
      <c r="AB105128" s="5"/>
    </row>
    <row r="105198" spans="21:28">
      <c r="U105198" s="5"/>
      <c r="AA105198" s="94"/>
      <c r="AB105198" s="5"/>
    </row>
    <row r="105199" spans="21:28">
      <c r="U105199" s="5"/>
      <c r="AA105199" s="94"/>
      <c r="AB105199" s="5"/>
    </row>
    <row r="105216" spans="21:28">
      <c r="U105216" s="5"/>
      <c r="AA105216" s="94"/>
      <c r="AB105216" s="5"/>
    </row>
    <row r="105218" spans="21:28">
      <c r="U105218" s="5"/>
      <c r="AA105218" s="458"/>
      <c r="AB105218" s="5"/>
    </row>
    <row r="105219" spans="21:28">
      <c r="U105219" s="5"/>
      <c r="AA105219" s="458"/>
      <c r="AB105219" s="5"/>
    </row>
    <row r="105220" spans="21:28">
      <c r="U105220" s="5"/>
      <c r="AA105220" s="93"/>
      <c r="AB105220" s="5"/>
    </row>
    <row r="105221" spans="21:28">
      <c r="U105221" s="5"/>
      <c r="AA105221" s="94"/>
      <c r="AB105221" s="5"/>
    </row>
    <row r="105224" spans="21:28">
      <c r="U105224" s="5"/>
      <c r="AA105224" s="94"/>
      <c r="AB105224" s="5"/>
    </row>
    <row r="105274" spans="21:28">
      <c r="U105274" s="5"/>
      <c r="AA105274" s="94"/>
      <c r="AB105274" s="5"/>
    </row>
    <row r="105344" spans="21:28">
      <c r="U105344" s="5"/>
      <c r="AA105344" s="94"/>
      <c r="AB105344" s="5"/>
    </row>
    <row r="105345" spans="21:28">
      <c r="U105345" s="5"/>
      <c r="AA105345" s="94"/>
      <c r="AB105345" s="5"/>
    </row>
    <row r="105362" spans="21:28">
      <c r="U105362" s="5"/>
      <c r="AA105362" s="94"/>
      <c r="AB105362" s="5"/>
    </row>
    <row r="105364" spans="21:28">
      <c r="U105364" s="5"/>
      <c r="AA105364" s="458"/>
      <c r="AB105364" s="5"/>
    </row>
    <row r="105365" spans="21:28">
      <c r="U105365" s="5"/>
      <c r="AA105365" s="458"/>
      <c r="AB105365" s="5"/>
    </row>
    <row r="105366" spans="21:28">
      <c r="U105366" s="5"/>
      <c r="AA105366" s="93"/>
      <c r="AB105366" s="5"/>
    </row>
    <row r="105367" spans="21:28">
      <c r="U105367" s="5"/>
      <c r="AA105367" s="94"/>
      <c r="AB105367" s="5"/>
    </row>
    <row r="105370" spans="21:28">
      <c r="U105370" s="5"/>
      <c r="AA105370" s="94"/>
      <c r="AB105370" s="5"/>
    </row>
    <row r="105420" spans="21:28">
      <c r="U105420" s="5"/>
      <c r="AA105420" s="94"/>
      <c r="AB105420" s="5"/>
    </row>
    <row r="105490" spans="21:28">
      <c r="U105490" s="5"/>
      <c r="AA105490" s="94"/>
      <c r="AB105490" s="5"/>
    </row>
    <row r="105491" spans="21:28">
      <c r="U105491" s="5"/>
      <c r="AA105491" s="94"/>
      <c r="AB105491" s="5"/>
    </row>
    <row r="105508" spans="21:28">
      <c r="U105508" s="5"/>
      <c r="AA105508" s="94"/>
      <c r="AB105508" s="5"/>
    </row>
    <row r="105510" spans="21:28">
      <c r="U105510" s="5"/>
      <c r="AA105510" s="458"/>
      <c r="AB105510" s="5"/>
    </row>
    <row r="105511" spans="21:28">
      <c r="U105511" s="5"/>
      <c r="AA105511" s="458"/>
      <c r="AB105511" s="5"/>
    </row>
    <row r="105512" spans="21:28">
      <c r="U105512" s="5"/>
      <c r="AA105512" s="93"/>
      <c r="AB105512" s="5"/>
    </row>
    <row r="105513" spans="21:28">
      <c r="U105513" s="5"/>
      <c r="AA105513" s="94"/>
      <c r="AB105513" s="5"/>
    </row>
    <row r="105516" spans="21:28">
      <c r="U105516" s="5"/>
      <c r="AA105516" s="94"/>
      <c r="AB105516" s="5"/>
    </row>
    <row r="105566" spans="21:28">
      <c r="U105566" s="5"/>
      <c r="AA105566" s="94"/>
      <c r="AB105566" s="5"/>
    </row>
    <row r="105636" spans="21:28">
      <c r="U105636" s="5"/>
      <c r="AA105636" s="94"/>
      <c r="AB105636" s="5"/>
    </row>
    <row r="105637" spans="21:28">
      <c r="U105637" s="5"/>
      <c r="AA105637" s="94"/>
      <c r="AB105637" s="5"/>
    </row>
    <row r="105654" spans="21:28">
      <c r="U105654" s="5"/>
      <c r="AA105654" s="94"/>
      <c r="AB105654" s="5"/>
    </row>
    <row r="105656" spans="21:28">
      <c r="U105656" s="5"/>
      <c r="AA105656" s="458"/>
      <c r="AB105656" s="5"/>
    </row>
    <row r="105657" spans="21:28">
      <c r="U105657" s="5"/>
      <c r="AA105657" s="458"/>
      <c r="AB105657" s="5"/>
    </row>
    <row r="105658" spans="21:28">
      <c r="U105658" s="5"/>
      <c r="AA105658" s="93"/>
      <c r="AB105658" s="5"/>
    </row>
    <row r="105659" spans="21:28">
      <c r="U105659" s="5"/>
      <c r="AA105659" s="94"/>
      <c r="AB105659" s="5"/>
    </row>
    <row r="105662" spans="21:28">
      <c r="U105662" s="5"/>
      <c r="AA105662" s="94"/>
      <c r="AB105662" s="5"/>
    </row>
    <row r="105712" spans="21:28">
      <c r="U105712" s="5"/>
      <c r="AA105712" s="94"/>
      <c r="AB105712" s="5"/>
    </row>
    <row r="105782" spans="21:28">
      <c r="U105782" s="5"/>
      <c r="AA105782" s="94"/>
      <c r="AB105782" s="5"/>
    </row>
    <row r="105783" spans="21:28">
      <c r="U105783" s="5"/>
      <c r="AA105783" s="94"/>
      <c r="AB105783" s="5"/>
    </row>
    <row r="105800" spans="21:28">
      <c r="U105800" s="5"/>
      <c r="AA105800" s="94"/>
      <c r="AB105800" s="5"/>
    </row>
    <row r="105802" spans="21:28">
      <c r="U105802" s="5"/>
      <c r="AA105802" s="458"/>
      <c r="AB105802" s="5"/>
    </row>
    <row r="105803" spans="21:28">
      <c r="U105803" s="5"/>
      <c r="AA105803" s="458"/>
      <c r="AB105803" s="5"/>
    </row>
    <row r="105804" spans="21:28">
      <c r="U105804" s="5"/>
      <c r="AA105804" s="93"/>
      <c r="AB105804" s="5"/>
    </row>
    <row r="105805" spans="21:28">
      <c r="U105805" s="5"/>
      <c r="AA105805" s="94"/>
      <c r="AB105805" s="5"/>
    </row>
    <row r="105808" spans="21:28">
      <c r="U105808" s="5"/>
      <c r="AA105808" s="94"/>
      <c r="AB105808" s="5"/>
    </row>
    <row r="105858" spans="21:28">
      <c r="U105858" s="5"/>
      <c r="AA105858" s="94"/>
      <c r="AB105858" s="5"/>
    </row>
    <row r="105928" spans="21:28">
      <c r="U105928" s="5"/>
      <c r="AA105928" s="94"/>
      <c r="AB105928" s="5"/>
    </row>
    <row r="105929" spans="21:28">
      <c r="U105929" s="5"/>
      <c r="AA105929" s="94"/>
      <c r="AB105929" s="5"/>
    </row>
    <row r="105946" spans="21:28">
      <c r="U105946" s="5"/>
      <c r="AA105946" s="94"/>
      <c r="AB105946" s="5"/>
    </row>
    <row r="105948" spans="21:28">
      <c r="U105948" s="5"/>
      <c r="AA105948" s="458"/>
      <c r="AB105948" s="5"/>
    </row>
    <row r="105949" spans="21:28">
      <c r="U105949" s="5"/>
      <c r="AA105949" s="458"/>
      <c r="AB105949" s="5"/>
    </row>
    <row r="105950" spans="21:28">
      <c r="U105950" s="5"/>
      <c r="AA105950" s="93"/>
      <c r="AB105950" s="5"/>
    </row>
    <row r="105951" spans="21:28">
      <c r="U105951" s="5"/>
      <c r="AA105951" s="94"/>
      <c r="AB105951" s="5"/>
    </row>
    <row r="105954" spans="21:28">
      <c r="U105954" s="5"/>
      <c r="AA105954" s="94"/>
      <c r="AB105954" s="5"/>
    </row>
    <row r="106004" spans="21:28">
      <c r="U106004" s="5"/>
      <c r="AA106004" s="94"/>
      <c r="AB106004" s="5"/>
    </row>
    <row r="106074" spans="21:28">
      <c r="U106074" s="5"/>
      <c r="AA106074" s="94"/>
      <c r="AB106074" s="5"/>
    </row>
    <row r="106075" spans="21:28">
      <c r="U106075" s="5"/>
      <c r="AA106075" s="94"/>
      <c r="AB106075" s="5"/>
    </row>
    <row r="106092" spans="21:28">
      <c r="U106092" s="5"/>
      <c r="AA106092" s="94"/>
      <c r="AB106092" s="5"/>
    </row>
    <row r="106094" spans="21:28">
      <c r="U106094" s="5"/>
      <c r="AA106094" s="458"/>
      <c r="AB106094" s="5"/>
    </row>
    <row r="106095" spans="21:28">
      <c r="U106095" s="5"/>
      <c r="AA106095" s="458"/>
      <c r="AB106095" s="5"/>
    </row>
    <row r="106096" spans="21:28">
      <c r="U106096" s="5"/>
      <c r="AA106096" s="93"/>
      <c r="AB106096" s="5"/>
    </row>
    <row r="106097" spans="21:28">
      <c r="U106097" s="5"/>
      <c r="AA106097" s="94"/>
      <c r="AB106097" s="5"/>
    </row>
    <row r="106100" spans="21:28">
      <c r="U106100" s="5"/>
      <c r="AA106100" s="94"/>
      <c r="AB106100" s="5"/>
    </row>
    <row r="106150" spans="21:28">
      <c r="U106150" s="5"/>
      <c r="AA106150" s="94"/>
      <c r="AB106150" s="5"/>
    </row>
    <row r="106220" spans="21:28">
      <c r="U106220" s="5"/>
      <c r="AA106220" s="94"/>
      <c r="AB106220" s="5"/>
    </row>
    <row r="106221" spans="21:28">
      <c r="U106221" s="5"/>
      <c r="AA106221" s="94"/>
      <c r="AB106221" s="5"/>
    </row>
    <row r="106238" spans="21:28">
      <c r="U106238" s="5"/>
      <c r="AA106238" s="94"/>
      <c r="AB106238" s="5"/>
    </row>
    <row r="106240" spans="21:28">
      <c r="U106240" s="5"/>
      <c r="AA106240" s="458"/>
      <c r="AB106240" s="5"/>
    </row>
    <row r="106241" spans="21:28">
      <c r="U106241" s="5"/>
      <c r="AA106241" s="458"/>
      <c r="AB106241" s="5"/>
    </row>
    <row r="106242" spans="21:28">
      <c r="U106242" s="5"/>
      <c r="AA106242" s="93"/>
      <c r="AB106242" s="5"/>
    </row>
    <row r="106243" spans="21:28">
      <c r="U106243" s="5"/>
      <c r="AA106243" s="94"/>
      <c r="AB106243" s="5"/>
    </row>
    <row r="106246" spans="21:28">
      <c r="U106246" s="5"/>
      <c r="AA106246" s="94"/>
      <c r="AB106246" s="5"/>
    </row>
    <row r="106296" spans="21:28">
      <c r="U106296" s="5"/>
      <c r="AA106296" s="94"/>
      <c r="AB106296" s="5"/>
    </row>
    <row r="106366" spans="21:28">
      <c r="U106366" s="5"/>
      <c r="AA106366" s="94"/>
      <c r="AB106366" s="5"/>
    </row>
    <row r="106367" spans="21:28">
      <c r="U106367" s="5"/>
      <c r="AA106367" s="94"/>
      <c r="AB106367" s="5"/>
    </row>
    <row r="106384" spans="21:28">
      <c r="U106384" s="5"/>
      <c r="AA106384" s="94"/>
      <c r="AB106384" s="5"/>
    </row>
    <row r="106386" spans="21:28">
      <c r="U106386" s="5"/>
      <c r="AA106386" s="458"/>
      <c r="AB106386" s="5"/>
    </row>
    <row r="106387" spans="21:28">
      <c r="U106387" s="5"/>
      <c r="AA106387" s="458"/>
      <c r="AB106387" s="5"/>
    </row>
    <row r="106388" spans="21:28">
      <c r="U106388" s="5"/>
      <c r="AA106388" s="93"/>
      <c r="AB106388" s="5"/>
    </row>
    <row r="106389" spans="21:28">
      <c r="U106389" s="5"/>
      <c r="AA106389" s="94"/>
      <c r="AB106389" s="5"/>
    </row>
    <row r="106392" spans="21:28">
      <c r="U106392" s="5"/>
      <c r="AA106392" s="94"/>
      <c r="AB106392" s="5"/>
    </row>
    <row r="106442" spans="21:28">
      <c r="U106442" s="5"/>
      <c r="AA106442" s="94"/>
      <c r="AB106442" s="5"/>
    </row>
    <row r="106512" spans="21:28">
      <c r="U106512" s="5"/>
      <c r="AA106512" s="94"/>
      <c r="AB106512" s="5"/>
    </row>
    <row r="106513" spans="21:28">
      <c r="U106513" s="5"/>
      <c r="AA106513" s="94"/>
      <c r="AB106513" s="5"/>
    </row>
    <row r="106530" spans="21:28">
      <c r="U106530" s="5"/>
      <c r="AA106530" s="94"/>
      <c r="AB106530" s="5"/>
    </row>
    <row r="106532" spans="21:28">
      <c r="U106532" s="5"/>
      <c r="AA106532" s="458"/>
      <c r="AB106532" s="5"/>
    </row>
    <row r="106533" spans="21:28">
      <c r="U106533" s="5"/>
      <c r="AA106533" s="458"/>
      <c r="AB106533" s="5"/>
    </row>
    <row r="106534" spans="21:28">
      <c r="U106534" s="5"/>
      <c r="AA106534" s="93"/>
      <c r="AB106534" s="5"/>
    </row>
    <row r="106535" spans="21:28">
      <c r="U106535" s="5"/>
      <c r="AA106535" s="94"/>
      <c r="AB106535" s="5"/>
    </row>
    <row r="106538" spans="21:28">
      <c r="U106538" s="5"/>
      <c r="AA106538" s="94"/>
      <c r="AB106538" s="5"/>
    </row>
    <row r="106588" spans="21:28">
      <c r="U106588" s="5"/>
      <c r="AA106588" s="94"/>
      <c r="AB106588" s="5"/>
    </row>
    <row r="106658" spans="21:28">
      <c r="U106658" s="5"/>
      <c r="AA106658" s="94"/>
      <c r="AB106658" s="5"/>
    </row>
    <row r="106659" spans="21:28">
      <c r="U106659" s="5"/>
      <c r="AA106659" s="94"/>
      <c r="AB106659" s="5"/>
    </row>
    <row r="106676" spans="21:28">
      <c r="U106676" s="5"/>
      <c r="AA106676" s="94"/>
      <c r="AB106676" s="5"/>
    </row>
    <row r="106678" spans="21:28">
      <c r="U106678" s="5"/>
      <c r="AA106678" s="458"/>
      <c r="AB106678" s="5"/>
    </row>
    <row r="106679" spans="21:28">
      <c r="U106679" s="5"/>
      <c r="AA106679" s="458"/>
      <c r="AB106679" s="5"/>
    </row>
    <row r="106680" spans="21:28">
      <c r="U106680" s="5"/>
      <c r="AA106680" s="93"/>
      <c r="AB106680" s="5"/>
    </row>
    <row r="106681" spans="21:28">
      <c r="U106681" s="5"/>
      <c r="AA106681" s="94"/>
      <c r="AB106681" s="5"/>
    </row>
    <row r="106684" spans="21:28">
      <c r="U106684" s="5"/>
      <c r="AA106684" s="94"/>
      <c r="AB106684" s="5"/>
    </row>
    <row r="106734" spans="21:28">
      <c r="U106734" s="5"/>
      <c r="AA106734" s="94"/>
      <c r="AB106734" s="5"/>
    </row>
    <row r="106804" spans="21:28">
      <c r="U106804" s="5"/>
      <c r="AA106804" s="94"/>
      <c r="AB106804" s="5"/>
    </row>
    <row r="106805" spans="21:28">
      <c r="U106805" s="5"/>
      <c r="AA106805" s="94"/>
      <c r="AB106805" s="5"/>
    </row>
    <row r="106822" spans="21:28">
      <c r="U106822" s="5"/>
      <c r="AA106822" s="94"/>
      <c r="AB106822" s="5"/>
    </row>
    <row r="106824" spans="21:28">
      <c r="U106824" s="5"/>
      <c r="AA106824" s="458"/>
      <c r="AB106824" s="5"/>
    </row>
    <row r="106825" spans="21:28">
      <c r="U106825" s="5"/>
      <c r="AA106825" s="458"/>
      <c r="AB106825" s="5"/>
    </row>
    <row r="106826" spans="21:28">
      <c r="U106826" s="5"/>
      <c r="AA106826" s="93"/>
      <c r="AB106826" s="5"/>
    </row>
    <row r="106827" spans="21:28">
      <c r="U106827" s="5"/>
      <c r="AA106827" s="94"/>
      <c r="AB106827" s="5"/>
    </row>
    <row r="106830" spans="21:28">
      <c r="U106830" s="5"/>
      <c r="AA106830" s="94"/>
      <c r="AB106830" s="5"/>
    </row>
    <row r="106880" spans="21:28">
      <c r="U106880" s="5"/>
      <c r="AA106880" s="94"/>
      <c r="AB106880" s="5"/>
    </row>
    <row r="106950" spans="21:28">
      <c r="U106950" s="5"/>
      <c r="AA106950" s="94"/>
      <c r="AB106950" s="5"/>
    </row>
    <row r="106951" spans="21:28">
      <c r="U106951" s="5"/>
      <c r="AA106951" s="94"/>
      <c r="AB106951" s="5"/>
    </row>
    <row r="106968" spans="21:28">
      <c r="U106968" s="5"/>
      <c r="AA106968" s="94"/>
      <c r="AB106968" s="5"/>
    </row>
    <row r="106970" spans="21:28">
      <c r="U106970" s="5"/>
      <c r="AA106970" s="458"/>
      <c r="AB106970" s="5"/>
    </row>
    <row r="106971" spans="21:28">
      <c r="U106971" s="5"/>
      <c r="AA106971" s="458"/>
      <c r="AB106971" s="5"/>
    </row>
    <row r="106972" spans="21:28">
      <c r="U106972" s="5"/>
      <c r="AA106972" s="93"/>
      <c r="AB106972" s="5"/>
    </row>
    <row r="106973" spans="21:28">
      <c r="U106973" s="5"/>
      <c r="AA106973" s="94"/>
      <c r="AB106973" s="5"/>
    </row>
    <row r="106976" spans="21:28">
      <c r="U106976" s="5"/>
      <c r="AA106976" s="94"/>
      <c r="AB106976" s="5"/>
    </row>
    <row r="107026" spans="21:28">
      <c r="U107026" s="5"/>
      <c r="AA107026" s="94"/>
      <c r="AB107026" s="5"/>
    </row>
    <row r="107096" spans="21:28">
      <c r="U107096" s="5"/>
      <c r="AA107096" s="94"/>
      <c r="AB107096" s="5"/>
    </row>
    <row r="107097" spans="21:28">
      <c r="U107097" s="5"/>
      <c r="AA107097" s="94"/>
      <c r="AB107097" s="5"/>
    </row>
    <row r="107114" spans="21:28">
      <c r="U107114" s="5"/>
      <c r="AA107114" s="94"/>
      <c r="AB107114" s="5"/>
    </row>
    <row r="107116" spans="21:28">
      <c r="U107116" s="5"/>
      <c r="AA107116" s="458"/>
      <c r="AB107116" s="5"/>
    </row>
    <row r="107117" spans="21:28">
      <c r="U107117" s="5"/>
      <c r="AA107117" s="458"/>
      <c r="AB107117" s="5"/>
    </row>
    <row r="107118" spans="21:28">
      <c r="U107118" s="5"/>
      <c r="AA107118" s="93"/>
      <c r="AB107118" s="5"/>
    </row>
    <row r="107119" spans="21:28">
      <c r="U107119" s="5"/>
      <c r="AA107119" s="94"/>
      <c r="AB107119" s="5"/>
    </row>
    <row r="107122" spans="21:28">
      <c r="U107122" s="5"/>
      <c r="AA107122" s="94"/>
      <c r="AB107122" s="5"/>
    </row>
    <row r="107172" spans="21:28">
      <c r="U107172" s="5"/>
      <c r="AA107172" s="94"/>
      <c r="AB107172" s="5"/>
    </row>
    <row r="107242" spans="21:28">
      <c r="U107242" s="5"/>
      <c r="AA107242" s="94"/>
      <c r="AB107242" s="5"/>
    </row>
    <row r="107243" spans="21:28">
      <c r="U107243" s="5"/>
      <c r="AA107243" s="94"/>
      <c r="AB107243" s="5"/>
    </row>
    <row r="107260" spans="21:28">
      <c r="U107260" s="5"/>
      <c r="AA107260" s="94"/>
      <c r="AB107260" s="5"/>
    </row>
    <row r="107262" spans="21:28">
      <c r="U107262" s="5"/>
      <c r="AA107262" s="458"/>
      <c r="AB107262" s="5"/>
    </row>
    <row r="107263" spans="21:28">
      <c r="U107263" s="5"/>
      <c r="AA107263" s="458"/>
      <c r="AB107263" s="5"/>
    </row>
    <row r="107264" spans="21:28">
      <c r="U107264" s="5"/>
      <c r="AA107264" s="93"/>
      <c r="AB107264" s="5"/>
    </row>
    <row r="107265" spans="21:28">
      <c r="U107265" s="5"/>
      <c r="AA107265" s="94"/>
      <c r="AB107265" s="5"/>
    </row>
    <row r="107268" spans="21:28">
      <c r="U107268" s="5"/>
      <c r="AA107268" s="94"/>
      <c r="AB107268" s="5"/>
    </row>
    <row r="107318" spans="21:28">
      <c r="U107318" s="5"/>
      <c r="AA107318" s="94"/>
      <c r="AB107318" s="5"/>
    </row>
    <row r="107388" spans="21:28">
      <c r="U107388" s="5"/>
      <c r="AA107388" s="94"/>
      <c r="AB107388" s="5"/>
    </row>
    <row r="107389" spans="21:28">
      <c r="U107389" s="5"/>
      <c r="AA107389" s="94"/>
      <c r="AB107389" s="5"/>
    </row>
    <row r="107406" spans="21:28">
      <c r="U107406" s="5"/>
      <c r="AA107406" s="94"/>
      <c r="AB107406" s="5"/>
    </row>
    <row r="107408" spans="21:28">
      <c r="U107408" s="5"/>
      <c r="AA107408" s="458"/>
      <c r="AB107408" s="5"/>
    </row>
    <row r="107409" spans="21:28">
      <c r="U107409" s="5"/>
      <c r="AA107409" s="458"/>
      <c r="AB107409" s="5"/>
    </row>
    <row r="107410" spans="21:28">
      <c r="U107410" s="5"/>
      <c r="AA107410" s="93"/>
      <c r="AB107410" s="5"/>
    </row>
    <row r="107411" spans="21:28">
      <c r="U107411" s="5"/>
      <c r="AA107411" s="94"/>
      <c r="AB107411" s="5"/>
    </row>
    <row r="107414" spans="21:28">
      <c r="U107414" s="5"/>
      <c r="AA107414" s="94"/>
      <c r="AB107414" s="5"/>
    </row>
    <row r="107464" spans="21:28">
      <c r="U107464" s="5"/>
      <c r="AA107464" s="94"/>
      <c r="AB107464" s="5"/>
    </row>
    <row r="107534" spans="21:28">
      <c r="U107534" s="5"/>
      <c r="AA107534" s="94"/>
      <c r="AB107534" s="5"/>
    </row>
    <row r="107535" spans="21:28">
      <c r="U107535" s="5"/>
      <c r="AA107535" s="94"/>
      <c r="AB107535" s="5"/>
    </row>
    <row r="107552" spans="21:28">
      <c r="U107552" s="5"/>
      <c r="AA107552" s="94"/>
      <c r="AB107552" s="5"/>
    </row>
    <row r="107554" spans="21:28">
      <c r="U107554" s="5"/>
      <c r="AA107554" s="458"/>
      <c r="AB107554" s="5"/>
    </row>
    <row r="107555" spans="21:28">
      <c r="U107555" s="5"/>
      <c r="AA107555" s="458"/>
      <c r="AB107555" s="5"/>
    </row>
    <row r="107556" spans="21:28">
      <c r="U107556" s="5"/>
      <c r="AA107556" s="93"/>
      <c r="AB107556" s="5"/>
    </row>
    <row r="107557" spans="21:28">
      <c r="U107557" s="5"/>
      <c r="AA107557" s="94"/>
      <c r="AB107557" s="5"/>
    </row>
    <row r="107560" spans="21:28">
      <c r="U107560" s="5"/>
      <c r="AA107560" s="94"/>
      <c r="AB107560" s="5"/>
    </row>
    <row r="107610" spans="21:28">
      <c r="U107610" s="5"/>
      <c r="AA107610" s="94"/>
      <c r="AB107610" s="5"/>
    </row>
    <row r="107680" spans="21:28">
      <c r="U107680" s="5"/>
      <c r="AA107680" s="94"/>
      <c r="AB107680" s="5"/>
    </row>
    <row r="107681" spans="21:28">
      <c r="U107681" s="5"/>
      <c r="AA107681" s="94"/>
      <c r="AB107681" s="5"/>
    </row>
    <row r="107698" spans="21:28">
      <c r="U107698" s="5"/>
      <c r="AA107698" s="94"/>
      <c r="AB107698" s="5"/>
    </row>
    <row r="107700" spans="21:28">
      <c r="U107700" s="5"/>
      <c r="AA107700" s="458"/>
      <c r="AB107700" s="5"/>
    </row>
    <row r="107701" spans="21:28">
      <c r="U107701" s="5"/>
      <c r="AA107701" s="458"/>
      <c r="AB107701" s="5"/>
    </row>
    <row r="107702" spans="21:28">
      <c r="U107702" s="5"/>
      <c r="AA107702" s="93"/>
      <c r="AB107702" s="5"/>
    </row>
    <row r="107703" spans="21:28">
      <c r="U107703" s="5"/>
      <c r="AA107703" s="94"/>
      <c r="AB107703" s="5"/>
    </row>
    <row r="107706" spans="21:28">
      <c r="U107706" s="5"/>
      <c r="AA107706" s="94"/>
      <c r="AB107706" s="5"/>
    </row>
    <row r="107756" spans="21:28">
      <c r="U107756" s="5"/>
      <c r="AA107756" s="94"/>
      <c r="AB107756" s="5"/>
    </row>
    <row r="107826" spans="21:28">
      <c r="U107826" s="5"/>
      <c r="AA107826" s="94"/>
      <c r="AB107826" s="5"/>
    </row>
    <row r="107827" spans="21:28">
      <c r="U107827" s="5"/>
      <c r="AA107827" s="94"/>
      <c r="AB107827" s="5"/>
    </row>
    <row r="107844" spans="21:28">
      <c r="U107844" s="5"/>
      <c r="AA107844" s="94"/>
      <c r="AB107844" s="5"/>
    </row>
    <row r="107846" spans="21:28">
      <c r="U107846" s="5"/>
      <c r="AA107846" s="458"/>
      <c r="AB107846" s="5"/>
    </row>
    <row r="107847" spans="21:28">
      <c r="U107847" s="5"/>
      <c r="AA107847" s="458"/>
      <c r="AB107847" s="5"/>
    </row>
    <row r="107848" spans="21:28">
      <c r="U107848" s="5"/>
      <c r="AA107848" s="93"/>
      <c r="AB107848" s="5"/>
    </row>
    <row r="107849" spans="21:28">
      <c r="U107849" s="5"/>
      <c r="AA107849" s="94"/>
      <c r="AB107849" s="5"/>
    </row>
    <row r="107852" spans="21:28">
      <c r="U107852" s="5"/>
      <c r="AA107852" s="94"/>
      <c r="AB107852" s="5"/>
    </row>
    <row r="107902" spans="21:28">
      <c r="U107902" s="5"/>
      <c r="AA107902" s="94"/>
      <c r="AB107902" s="5"/>
    </row>
    <row r="107972" spans="21:28">
      <c r="U107972" s="5"/>
      <c r="AA107972" s="94"/>
      <c r="AB107972" s="5"/>
    </row>
    <row r="107973" spans="21:28">
      <c r="U107973" s="5"/>
      <c r="AA107973" s="94"/>
      <c r="AB107973" s="5"/>
    </row>
    <row r="107990" spans="21:28">
      <c r="U107990" s="5"/>
      <c r="AA107990" s="94"/>
      <c r="AB107990" s="5"/>
    </row>
    <row r="107992" spans="21:28">
      <c r="U107992" s="5"/>
      <c r="AA107992" s="458"/>
      <c r="AB107992" s="5"/>
    </row>
    <row r="107993" spans="21:28">
      <c r="U107993" s="5"/>
      <c r="AA107993" s="458"/>
      <c r="AB107993" s="5"/>
    </row>
    <row r="107994" spans="21:28">
      <c r="U107994" s="5"/>
      <c r="AA107994" s="93"/>
      <c r="AB107994" s="5"/>
    </row>
    <row r="107995" spans="21:28">
      <c r="U107995" s="5"/>
      <c r="AA107995" s="94"/>
      <c r="AB107995" s="5"/>
    </row>
    <row r="107998" spans="21:28">
      <c r="U107998" s="5"/>
      <c r="AA107998" s="94"/>
      <c r="AB107998" s="5"/>
    </row>
    <row r="108048" spans="21:28">
      <c r="U108048" s="5"/>
      <c r="AA108048" s="94"/>
      <c r="AB108048" s="5"/>
    </row>
    <row r="108118" spans="21:28">
      <c r="U108118" s="5"/>
      <c r="AA108118" s="94"/>
      <c r="AB108118" s="5"/>
    </row>
    <row r="108119" spans="21:28">
      <c r="U108119" s="5"/>
      <c r="AA108119" s="94"/>
      <c r="AB108119" s="5"/>
    </row>
    <row r="108136" spans="21:28">
      <c r="U108136" s="5"/>
      <c r="AA108136" s="94"/>
      <c r="AB108136" s="5"/>
    </row>
    <row r="108138" spans="21:28">
      <c r="U108138" s="5"/>
      <c r="AA108138" s="458"/>
      <c r="AB108138" s="5"/>
    </row>
    <row r="108139" spans="21:28">
      <c r="U108139" s="5"/>
      <c r="AA108139" s="458"/>
      <c r="AB108139" s="5"/>
    </row>
    <row r="108140" spans="21:28">
      <c r="U108140" s="5"/>
      <c r="AA108140" s="93"/>
      <c r="AB108140" s="5"/>
    </row>
    <row r="108141" spans="21:28">
      <c r="U108141" s="5"/>
      <c r="AA108141" s="94"/>
      <c r="AB108141" s="5"/>
    </row>
    <row r="108144" spans="21:28">
      <c r="U108144" s="5"/>
      <c r="AA108144" s="94"/>
      <c r="AB108144" s="5"/>
    </row>
    <row r="108194" spans="21:28">
      <c r="U108194" s="5"/>
      <c r="AA108194" s="94"/>
      <c r="AB108194" s="5"/>
    </row>
    <row r="108264" spans="21:28">
      <c r="U108264" s="5"/>
      <c r="AA108264" s="94"/>
      <c r="AB108264" s="5"/>
    </row>
    <row r="108265" spans="21:28">
      <c r="U108265" s="5"/>
      <c r="AA108265" s="94"/>
      <c r="AB108265" s="5"/>
    </row>
    <row r="108282" spans="21:28">
      <c r="U108282" s="5"/>
      <c r="AA108282" s="94"/>
      <c r="AB108282" s="5"/>
    </row>
    <row r="108284" spans="21:28">
      <c r="U108284" s="5"/>
      <c r="AA108284" s="458"/>
      <c r="AB108284" s="5"/>
    </row>
    <row r="108285" spans="21:28">
      <c r="U108285" s="5"/>
      <c r="AA108285" s="458"/>
      <c r="AB108285" s="5"/>
    </row>
    <row r="108286" spans="21:28">
      <c r="U108286" s="5"/>
      <c r="AA108286" s="93"/>
      <c r="AB108286" s="5"/>
    </row>
    <row r="108287" spans="21:28">
      <c r="U108287" s="5"/>
      <c r="AA108287" s="94"/>
      <c r="AB108287" s="5"/>
    </row>
    <row r="108290" spans="21:28">
      <c r="U108290" s="5"/>
      <c r="AA108290" s="94"/>
      <c r="AB108290" s="5"/>
    </row>
    <row r="108340" spans="21:28">
      <c r="U108340" s="5"/>
      <c r="AA108340" s="94"/>
      <c r="AB108340" s="5"/>
    </row>
    <row r="108410" spans="21:28">
      <c r="U108410" s="5"/>
      <c r="AA108410" s="94"/>
      <c r="AB108410" s="5"/>
    </row>
    <row r="108411" spans="21:28">
      <c r="U108411" s="5"/>
      <c r="AA108411" s="94"/>
      <c r="AB108411" s="5"/>
    </row>
    <row r="108428" spans="21:28">
      <c r="U108428" s="5"/>
      <c r="AA108428" s="94"/>
      <c r="AB108428" s="5"/>
    </row>
    <row r="108430" spans="21:28">
      <c r="U108430" s="5"/>
      <c r="AA108430" s="458"/>
      <c r="AB108430" s="5"/>
    </row>
    <row r="108431" spans="21:28">
      <c r="U108431" s="5"/>
      <c r="AA108431" s="458"/>
      <c r="AB108431" s="5"/>
    </row>
    <row r="108432" spans="21:28">
      <c r="U108432" s="5"/>
      <c r="AA108432" s="93"/>
      <c r="AB108432" s="5"/>
    </row>
    <row r="108433" spans="21:28">
      <c r="U108433" s="5"/>
      <c r="AA108433" s="94"/>
      <c r="AB108433" s="5"/>
    </row>
    <row r="108436" spans="21:28">
      <c r="U108436" s="5"/>
      <c r="AA108436" s="94"/>
      <c r="AB108436" s="5"/>
    </row>
    <row r="108486" spans="21:28">
      <c r="U108486" s="5"/>
      <c r="AA108486" s="94"/>
      <c r="AB108486" s="5"/>
    </row>
    <row r="108556" spans="21:28">
      <c r="U108556" s="5"/>
      <c r="AA108556" s="94"/>
      <c r="AB108556" s="5"/>
    </row>
    <row r="108557" spans="21:28">
      <c r="U108557" s="5"/>
      <c r="AA108557" s="94"/>
      <c r="AB108557" s="5"/>
    </row>
    <row r="108574" spans="21:28">
      <c r="U108574" s="5"/>
      <c r="AA108574" s="94"/>
      <c r="AB108574" s="5"/>
    </row>
    <row r="108576" spans="21:28">
      <c r="U108576" s="5"/>
      <c r="AA108576" s="458"/>
      <c r="AB108576" s="5"/>
    </row>
    <row r="108577" spans="21:28">
      <c r="U108577" s="5"/>
      <c r="AA108577" s="458"/>
      <c r="AB108577" s="5"/>
    </row>
    <row r="108578" spans="21:28">
      <c r="U108578" s="5"/>
      <c r="AA108578" s="93"/>
      <c r="AB108578" s="5"/>
    </row>
    <row r="108579" spans="21:28">
      <c r="U108579" s="5"/>
      <c r="AA108579" s="94"/>
      <c r="AB108579" s="5"/>
    </row>
    <row r="108582" spans="21:28">
      <c r="U108582" s="5"/>
      <c r="AA108582" s="94"/>
      <c r="AB108582" s="5"/>
    </row>
    <row r="108632" spans="21:28">
      <c r="U108632" s="5"/>
      <c r="AA108632" s="94"/>
      <c r="AB108632" s="5"/>
    </row>
    <row r="108702" spans="21:28">
      <c r="U108702" s="5"/>
      <c r="AA108702" s="94"/>
      <c r="AB108702" s="5"/>
    </row>
    <row r="108703" spans="21:28">
      <c r="U108703" s="5"/>
      <c r="AA108703" s="94"/>
      <c r="AB108703" s="5"/>
    </row>
    <row r="108720" spans="21:28">
      <c r="U108720" s="5"/>
      <c r="AA108720" s="94"/>
      <c r="AB108720" s="5"/>
    </row>
    <row r="108722" spans="21:28">
      <c r="U108722" s="5"/>
      <c r="AA108722" s="458"/>
      <c r="AB108722" s="5"/>
    </row>
    <row r="108723" spans="21:28">
      <c r="U108723" s="5"/>
      <c r="AA108723" s="458"/>
      <c r="AB108723" s="5"/>
    </row>
    <row r="108724" spans="21:28">
      <c r="U108724" s="5"/>
      <c r="AA108724" s="93"/>
      <c r="AB108724" s="5"/>
    </row>
    <row r="108725" spans="21:28">
      <c r="U108725" s="5"/>
      <c r="AA108725" s="94"/>
      <c r="AB108725" s="5"/>
    </row>
    <row r="108728" spans="21:28">
      <c r="U108728" s="5"/>
      <c r="AA108728" s="94"/>
      <c r="AB108728" s="5"/>
    </row>
    <row r="108778" spans="21:28">
      <c r="U108778" s="5"/>
      <c r="AA108778" s="94"/>
      <c r="AB108778" s="5"/>
    </row>
    <row r="108848" spans="21:28">
      <c r="U108848" s="5"/>
      <c r="AA108848" s="94"/>
      <c r="AB108848" s="5"/>
    </row>
    <row r="108849" spans="21:28">
      <c r="U108849" s="5"/>
      <c r="AA108849" s="94"/>
      <c r="AB108849" s="5"/>
    </row>
    <row r="108866" spans="21:28">
      <c r="U108866" s="5"/>
      <c r="AA108866" s="94"/>
      <c r="AB108866" s="5"/>
    </row>
    <row r="108868" spans="21:28">
      <c r="U108868" s="5"/>
      <c r="AA108868" s="458"/>
      <c r="AB108868" s="5"/>
    </row>
    <row r="108869" spans="21:28">
      <c r="U108869" s="5"/>
      <c r="AA108869" s="458"/>
      <c r="AB108869" s="5"/>
    </row>
    <row r="108870" spans="21:28">
      <c r="U108870" s="5"/>
      <c r="AA108870" s="93"/>
      <c r="AB108870" s="5"/>
    </row>
    <row r="108871" spans="21:28">
      <c r="U108871" s="5"/>
      <c r="AA108871" s="94"/>
      <c r="AB108871" s="5"/>
    </row>
    <row r="108874" spans="21:28">
      <c r="U108874" s="5"/>
      <c r="AA108874" s="94"/>
      <c r="AB108874" s="5"/>
    </row>
    <row r="108924" spans="21:28">
      <c r="U108924" s="5"/>
      <c r="AA108924" s="94"/>
      <c r="AB108924" s="5"/>
    </row>
    <row r="108994" spans="21:28">
      <c r="U108994" s="5"/>
      <c r="AA108994" s="94"/>
      <c r="AB108994" s="5"/>
    </row>
    <row r="108995" spans="21:28">
      <c r="U108995" s="5"/>
      <c r="AA108995" s="94"/>
      <c r="AB108995" s="5"/>
    </row>
    <row r="109012" spans="21:28">
      <c r="U109012" s="5"/>
      <c r="AA109012" s="94"/>
      <c r="AB109012" s="5"/>
    </row>
    <row r="109014" spans="21:28">
      <c r="U109014" s="5"/>
      <c r="AA109014" s="458"/>
      <c r="AB109014" s="5"/>
    </row>
    <row r="109015" spans="21:28">
      <c r="U109015" s="5"/>
      <c r="AA109015" s="458"/>
      <c r="AB109015" s="5"/>
    </row>
    <row r="109016" spans="21:28">
      <c r="U109016" s="5"/>
      <c r="AA109016" s="93"/>
      <c r="AB109016" s="5"/>
    </row>
    <row r="109017" spans="21:28">
      <c r="U109017" s="5"/>
      <c r="AA109017" s="94"/>
      <c r="AB109017" s="5"/>
    </row>
    <row r="109020" spans="21:28">
      <c r="U109020" s="5"/>
      <c r="AA109020" s="94"/>
      <c r="AB109020" s="5"/>
    </row>
    <row r="109070" spans="21:28">
      <c r="U109070" s="5"/>
      <c r="AA109070" s="94"/>
      <c r="AB109070" s="5"/>
    </row>
    <row r="109140" spans="21:28">
      <c r="U109140" s="5"/>
      <c r="AA109140" s="94"/>
      <c r="AB109140" s="5"/>
    </row>
    <row r="109141" spans="21:28">
      <c r="U109141" s="5"/>
      <c r="AA109141" s="94"/>
      <c r="AB109141" s="5"/>
    </row>
    <row r="109158" spans="21:28">
      <c r="U109158" s="5"/>
      <c r="AA109158" s="94"/>
      <c r="AB109158" s="5"/>
    </row>
    <row r="109160" spans="21:28">
      <c r="U109160" s="5"/>
      <c r="AA109160" s="458"/>
      <c r="AB109160" s="5"/>
    </row>
    <row r="109161" spans="21:28">
      <c r="U109161" s="5"/>
      <c r="AA109161" s="458"/>
      <c r="AB109161" s="5"/>
    </row>
    <row r="109162" spans="21:28">
      <c r="U109162" s="5"/>
      <c r="AA109162" s="93"/>
      <c r="AB109162" s="5"/>
    </row>
    <row r="109163" spans="21:28">
      <c r="U109163" s="5"/>
      <c r="AA109163" s="94"/>
      <c r="AB109163" s="5"/>
    </row>
    <row r="109166" spans="21:28">
      <c r="U109166" s="5"/>
      <c r="AA109166" s="94"/>
      <c r="AB109166" s="5"/>
    </row>
    <row r="109216" spans="21:28">
      <c r="U109216" s="5"/>
      <c r="AA109216" s="94"/>
      <c r="AB109216" s="5"/>
    </row>
    <row r="109286" spans="21:28">
      <c r="U109286" s="5"/>
      <c r="AA109286" s="94"/>
      <c r="AB109286" s="5"/>
    </row>
    <row r="109287" spans="21:28">
      <c r="U109287" s="5"/>
      <c r="AA109287" s="94"/>
      <c r="AB109287" s="5"/>
    </row>
    <row r="109304" spans="21:28">
      <c r="U109304" s="5"/>
      <c r="AA109304" s="94"/>
      <c r="AB109304" s="5"/>
    </row>
    <row r="109306" spans="21:28">
      <c r="U109306" s="5"/>
      <c r="AA109306" s="458"/>
      <c r="AB109306" s="5"/>
    </row>
    <row r="109307" spans="21:28">
      <c r="U109307" s="5"/>
      <c r="AA109307" s="458"/>
      <c r="AB109307" s="5"/>
    </row>
    <row r="109308" spans="21:28">
      <c r="U109308" s="5"/>
      <c r="AA109308" s="93"/>
      <c r="AB109308" s="5"/>
    </row>
    <row r="109309" spans="21:28">
      <c r="U109309" s="5"/>
      <c r="AA109309" s="94"/>
      <c r="AB109309" s="5"/>
    </row>
    <row r="109312" spans="21:28">
      <c r="U109312" s="5"/>
      <c r="AA109312" s="94"/>
      <c r="AB109312" s="5"/>
    </row>
    <row r="109362" spans="21:28">
      <c r="U109362" s="5"/>
      <c r="AA109362" s="94"/>
      <c r="AB109362" s="5"/>
    </row>
    <row r="109432" spans="21:28">
      <c r="U109432" s="5"/>
      <c r="AA109432" s="94"/>
      <c r="AB109432" s="5"/>
    </row>
    <row r="109433" spans="21:28">
      <c r="U109433" s="5"/>
      <c r="AA109433" s="94"/>
      <c r="AB109433" s="5"/>
    </row>
    <row r="109450" spans="21:28">
      <c r="U109450" s="5"/>
      <c r="AA109450" s="94"/>
      <c r="AB109450" s="5"/>
    </row>
    <row r="109452" spans="21:28">
      <c r="U109452" s="5"/>
      <c r="AA109452" s="458"/>
      <c r="AB109452" s="5"/>
    </row>
    <row r="109453" spans="21:28">
      <c r="U109453" s="5"/>
      <c r="AA109453" s="458"/>
      <c r="AB109453" s="5"/>
    </row>
    <row r="109454" spans="21:28">
      <c r="U109454" s="5"/>
      <c r="AA109454" s="93"/>
      <c r="AB109454" s="5"/>
    </row>
    <row r="109455" spans="21:28">
      <c r="U109455" s="5"/>
      <c r="AA109455" s="94"/>
      <c r="AB109455" s="5"/>
    </row>
    <row r="109458" spans="21:28">
      <c r="U109458" s="5"/>
      <c r="AA109458" s="94"/>
      <c r="AB109458" s="5"/>
    </row>
    <row r="109508" spans="21:28">
      <c r="U109508" s="5"/>
      <c r="AA109508" s="94"/>
      <c r="AB109508" s="5"/>
    </row>
    <row r="109578" spans="21:28">
      <c r="U109578" s="5"/>
      <c r="AA109578" s="94"/>
      <c r="AB109578" s="5"/>
    </row>
    <row r="109579" spans="21:28">
      <c r="U109579" s="5"/>
      <c r="AA109579" s="94"/>
      <c r="AB109579" s="5"/>
    </row>
    <row r="109596" spans="21:28">
      <c r="U109596" s="5"/>
      <c r="AA109596" s="94"/>
      <c r="AB109596" s="5"/>
    </row>
    <row r="109598" spans="21:28">
      <c r="U109598" s="5"/>
      <c r="AA109598" s="458"/>
      <c r="AB109598" s="5"/>
    </row>
    <row r="109599" spans="21:28">
      <c r="U109599" s="5"/>
      <c r="AA109599" s="458"/>
      <c r="AB109599" s="5"/>
    </row>
    <row r="109600" spans="21:28">
      <c r="U109600" s="5"/>
      <c r="AA109600" s="93"/>
      <c r="AB109600" s="5"/>
    </row>
    <row r="109601" spans="21:28">
      <c r="U109601" s="5"/>
      <c r="AA109601" s="94"/>
      <c r="AB109601" s="5"/>
    </row>
    <row r="109604" spans="21:28">
      <c r="U109604" s="5"/>
      <c r="AA109604" s="94"/>
      <c r="AB109604" s="5"/>
    </row>
    <row r="109654" spans="21:28">
      <c r="U109654" s="5"/>
      <c r="AA109654" s="94"/>
      <c r="AB109654" s="5"/>
    </row>
    <row r="109724" spans="21:28">
      <c r="U109724" s="5"/>
      <c r="AA109724" s="94"/>
      <c r="AB109724" s="5"/>
    </row>
    <row r="109725" spans="21:28">
      <c r="U109725" s="5"/>
      <c r="AA109725" s="94"/>
      <c r="AB109725" s="5"/>
    </row>
    <row r="109742" spans="21:28">
      <c r="U109742" s="5"/>
      <c r="AA109742" s="94"/>
      <c r="AB109742" s="5"/>
    </row>
    <row r="109744" spans="21:28">
      <c r="U109744" s="5"/>
      <c r="AA109744" s="458"/>
      <c r="AB109744" s="5"/>
    </row>
    <row r="109745" spans="21:28">
      <c r="U109745" s="5"/>
      <c r="AA109745" s="458"/>
      <c r="AB109745" s="5"/>
    </row>
    <row r="109746" spans="21:28">
      <c r="U109746" s="5"/>
      <c r="AA109746" s="93"/>
      <c r="AB109746" s="5"/>
    </row>
    <row r="109747" spans="21:28">
      <c r="U109747" s="5"/>
      <c r="AA109747" s="94"/>
      <c r="AB109747" s="5"/>
    </row>
    <row r="109750" spans="21:28">
      <c r="U109750" s="5"/>
      <c r="AA109750" s="94"/>
      <c r="AB109750" s="5"/>
    </row>
    <row r="109800" spans="21:28">
      <c r="U109800" s="5"/>
      <c r="AA109800" s="94"/>
      <c r="AB109800" s="5"/>
    </row>
    <row r="109870" spans="21:28">
      <c r="U109870" s="5"/>
      <c r="AA109870" s="94"/>
      <c r="AB109870" s="5"/>
    </row>
    <row r="109871" spans="21:28">
      <c r="U109871" s="5"/>
      <c r="AA109871" s="94"/>
      <c r="AB109871" s="5"/>
    </row>
    <row r="109888" spans="21:28">
      <c r="U109888" s="5"/>
      <c r="AA109888" s="94"/>
      <c r="AB109888" s="5"/>
    </row>
    <row r="109890" spans="21:28">
      <c r="U109890" s="5"/>
      <c r="AA109890" s="458"/>
      <c r="AB109890" s="5"/>
    </row>
    <row r="109891" spans="21:28">
      <c r="U109891" s="5"/>
      <c r="AA109891" s="458"/>
      <c r="AB109891" s="5"/>
    </row>
    <row r="109892" spans="21:28">
      <c r="U109892" s="5"/>
      <c r="AA109892" s="93"/>
      <c r="AB109892" s="5"/>
    </row>
    <row r="109893" spans="21:28">
      <c r="U109893" s="5"/>
      <c r="AA109893" s="94"/>
      <c r="AB109893" s="5"/>
    </row>
    <row r="109896" spans="21:28">
      <c r="U109896" s="5"/>
      <c r="AA109896" s="94"/>
      <c r="AB109896" s="5"/>
    </row>
    <row r="109946" spans="21:28">
      <c r="U109946" s="5"/>
      <c r="AA109946" s="94"/>
      <c r="AB109946" s="5"/>
    </row>
    <row r="110016" spans="21:28">
      <c r="U110016" s="5"/>
      <c r="AA110016" s="94"/>
      <c r="AB110016" s="5"/>
    </row>
    <row r="110017" spans="21:28">
      <c r="U110017" s="5"/>
      <c r="AA110017" s="94"/>
      <c r="AB110017" s="5"/>
    </row>
    <row r="110034" spans="21:28">
      <c r="U110034" s="5"/>
      <c r="AA110034" s="94"/>
      <c r="AB110034" s="5"/>
    </row>
    <row r="110036" spans="21:28">
      <c r="U110036" s="5"/>
      <c r="AA110036" s="458"/>
      <c r="AB110036" s="5"/>
    </row>
    <row r="110037" spans="21:28">
      <c r="U110037" s="5"/>
      <c r="AA110037" s="458"/>
      <c r="AB110037" s="5"/>
    </row>
    <row r="110038" spans="21:28">
      <c r="U110038" s="5"/>
      <c r="AA110038" s="93"/>
      <c r="AB110038" s="5"/>
    </row>
    <row r="110039" spans="21:28">
      <c r="U110039" s="5"/>
      <c r="AA110039" s="94"/>
      <c r="AB110039" s="5"/>
    </row>
    <row r="110042" spans="21:28">
      <c r="U110042" s="5"/>
      <c r="AA110042" s="94"/>
      <c r="AB110042" s="5"/>
    </row>
    <row r="110092" spans="21:28">
      <c r="U110092" s="5"/>
      <c r="AA110092" s="94"/>
      <c r="AB110092" s="5"/>
    </row>
    <row r="110162" spans="21:28">
      <c r="U110162" s="5"/>
      <c r="AA110162" s="94"/>
      <c r="AB110162" s="5"/>
    </row>
    <row r="110163" spans="21:28">
      <c r="U110163" s="5"/>
      <c r="AA110163" s="94"/>
      <c r="AB110163" s="5"/>
    </row>
    <row r="110180" spans="21:28">
      <c r="U110180" s="5"/>
      <c r="AA110180" s="94"/>
      <c r="AB110180" s="5"/>
    </row>
    <row r="110182" spans="21:28">
      <c r="U110182" s="5"/>
      <c r="AA110182" s="458"/>
      <c r="AB110182" s="5"/>
    </row>
    <row r="110183" spans="21:28">
      <c r="U110183" s="5"/>
      <c r="AA110183" s="458"/>
      <c r="AB110183" s="5"/>
    </row>
    <row r="110184" spans="21:28">
      <c r="U110184" s="5"/>
      <c r="AA110184" s="93"/>
      <c r="AB110184" s="5"/>
    </row>
    <row r="110185" spans="21:28">
      <c r="U110185" s="5"/>
      <c r="AA110185" s="94"/>
      <c r="AB110185" s="5"/>
    </row>
    <row r="110188" spans="21:28">
      <c r="U110188" s="5"/>
      <c r="AA110188" s="94"/>
      <c r="AB110188" s="5"/>
    </row>
    <row r="110238" spans="21:28">
      <c r="U110238" s="5"/>
      <c r="AA110238" s="94"/>
      <c r="AB110238" s="5"/>
    </row>
    <row r="110308" spans="21:28">
      <c r="U110308" s="5"/>
      <c r="AA110308" s="94"/>
      <c r="AB110308" s="5"/>
    </row>
    <row r="110309" spans="21:28">
      <c r="U110309" s="5"/>
      <c r="AA110309" s="94"/>
      <c r="AB110309" s="5"/>
    </row>
    <row r="110326" spans="21:28">
      <c r="U110326" s="5"/>
      <c r="AA110326" s="94"/>
      <c r="AB110326" s="5"/>
    </row>
    <row r="110328" spans="21:28">
      <c r="U110328" s="5"/>
      <c r="AA110328" s="458"/>
      <c r="AB110328" s="5"/>
    </row>
    <row r="110329" spans="21:28">
      <c r="U110329" s="5"/>
      <c r="AA110329" s="458"/>
      <c r="AB110329" s="5"/>
    </row>
    <row r="110330" spans="21:28">
      <c r="U110330" s="5"/>
      <c r="AA110330" s="93"/>
      <c r="AB110330" s="5"/>
    </row>
    <row r="110331" spans="21:28">
      <c r="U110331" s="5"/>
      <c r="AA110331" s="94"/>
      <c r="AB110331" s="5"/>
    </row>
    <row r="110334" spans="21:28">
      <c r="U110334" s="5"/>
      <c r="AA110334" s="94"/>
      <c r="AB110334" s="5"/>
    </row>
    <row r="110384" spans="21:28">
      <c r="U110384" s="5"/>
      <c r="AA110384" s="94"/>
      <c r="AB110384" s="5"/>
    </row>
    <row r="110454" spans="21:28">
      <c r="U110454" s="5"/>
      <c r="AA110454" s="94"/>
      <c r="AB110454" s="5"/>
    </row>
    <row r="110455" spans="21:28">
      <c r="U110455" s="5"/>
      <c r="AA110455" s="94"/>
      <c r="AB110455" s="5"/>
    </row>
    <row r="110472" spans="21:28">
      <c r="U110472" s="5"/>
      <c r="AA110472" s="94"/>
      <c r="AB110472" s="5"/>
    </row>
    <row r="110474" spans="21:28">
      <c r="U110474" s="5"/>
      <c r="AA110474" s="458"/>
      <c r="AB110474" s="5"/>
    </row>
    <row r="110475" spans="21:28">
      <c r="U110475" s="5"/>
      <c r="AA110475" s="458"/>
      <c r="AB110475" s="5"/>
    </row>
    <row r="110476" spans="21:28">
      <c r="U110476" s="5"/>
      <c r="AA110476" s="93"/>
      <c r="AB110476" s="5"/>
    </row>
    <row r="110477" spans="21:28">
      <c r="U110477" s="5"/>
      <c r="AA110477" s="94"/>
      <c r="AB110477" s="5"/>
    </row>
    <row r="110480" spans="21:28">
      <c r="U110480" s="5"/>
      <c r="AA110480" s="94"/>
      <c r="AB110480" s="5"/>
    </row>
    <row r="110530" spans="21:28">
      <c r="U110530" s="5"/>
      <c r="AA110530" s="94"/>
      <c r="AB110530" s="5"/>
    </row>
    <row r="110600" spans="21:28">
      <c r="U110600" s="5"/>
      <c r="AA110600" s="94"/>
      <c r="AB110600" s="5"/>
    </row>
    <row r="110601" spans="21:28">
      <c r="U110601" s="5"/>
      <c r="AA110601" s="94"/>
      <c r="AB110601" s="5"/>
    </row>
    <row r="110618" spans="21:28">
      <c r="U110618" s="5"/>
      <c r="AA110618" s="94"/>
      <c r="AB110618" s="5"/>
    </row>
    <row r="110620" spans="21:28">
      <c r="U110620" s="5"/>
      <c r="AA110620" s="458"/>
      <c r="AB110620" s="5"/>
    </row>
    <row r="110621" spans="21:28">
      <c r="U110621" s="5"/>
      <c r="AA110621" s="458"/>
      <c r="AB110621" s="5"/>
    </row>
    <row r="110622" spans="21:28">
      <c r="U110622" s="5"/>
      <c r="AA110622" s="93"/>
      <c r="AB110622" s="5"/>
    </row>
    <row r="110623" spans="21:28">
      <c r="U110623" s="5"/>
      <c r="AA110623" s="94"/>
      <c r="AB110623" s="5"/>
    </row>
    <row r="110626" spans="21:28">
      <c r="U110626" s="5"/>
      <c r="AA110626" s="94"/>
      <c r="AB110626" s="5"/>
    </row>
    <row r="110676" spans="21:28">
      <c r="U110676" s="5"/>
      <c r="AA110676" s="94"/>
      <c r="AB110676" s="5"/>
    </row>
    <row r="110746" spans="21:28">
      <c r="U110746" s="5"/>
      <c r="AA110746" s="94"/>
      <c r="AB110746" s="5"/>
    </row>
    <row r="110747" spans="21:28">
      <c r="U110747" s="5"/>
      <c r="AA110747" s="94"/>
      <c r="AB110747" s="5"/>
    </row>
    <row r="110764" spans="21:28">
      <c r="U110764" s="5"/>
      <c r="AA110764" s="94"/>
      <c r="AB110764" s="5"/>
    </row>
    <row r="110766" spans="21:28">
      <c r="U110766" s="5"/>
      <c r="AA110766" s="458"/>
      <c r="AB110766" s="5"/>
    </row>
    <row r="110767" spans="21:28">
      <c r="U110767" s="5"/>
      <c r="AA110767" s="458"/>
      <c r="AB110767" s="5"/>
    </row>
    <row r="110768" spans="21:28">
      <c r="U110768" s="5"/>
      <c r="AA110768" s="93"/>
      <c r="AB110768" s="5"/>
    </row>
    <row r="110769" spans="21:28">
      <c r="U110769" s="5"/>
      <c r="AA110769" s="94"/>
      <c r="AB110769" s="5"/>
    </row>
    <row r="110772" spans="21:28">
      <c r="U110772" s="5"/>
      <c r="AA110772" s="94"/>
      <c r="AB110772" s="5"/>
    </row>
    <row r="110822" spans="21:28">
      <c r="U110822" s="5"/>
      <c r="AA110822" s="94"/>
      <c r="AB110822" s="5"/>
    </row>
    <row r="110892" spans="21:28">
      <c r="U110892" s="5"/>
      <c r="AA110892" s="94"/>
      <c r="AB110892" s="5"/>
    </row>
    <row r="110893" spans="21:28">
      <c r="U110893" s="5"/>
      <c r="AA110893" s="94"/>
      <c r="AB110893" s="5"/>
    </row>
    <row r="110910" spans="21:28">
      <c r="U110910" s="5"/>
      <c r="AA110910" s="94"/>
      <c r="AB110910" s="5"/>
    </row>
    <row r="110912" spans="21:28">
      <c r="U110912" s="5"/>
      <c r="AA110912" s="458"/>
      <c r="AB110912" s="5"/>
    </row>
    <row r="110913" spans="21:28">
      <c r="U110913" s="5"/>
      <c r="AA110913" s="458"/>
      <c r="AB110913" s="5"/>
    </row>
    <row r="110914" spans="21:28">
      <c r="U110914" s="5"/>
      <c r="AA110914" s="93"/>
      <c r="AB110914" s="5"/>
    </row>
    <row r="110915" spans="21:28">
      <c r="U110915" s="5"/>
      <c r="AA110915" s="94"/>
      <c r="AB110915" s="5"/>
    </row>
    <row r="110918" spans="21:28">
      <c r="U110918" s="5"/>
      <c r="AA110918" s="94"/>
      <c r="AB110918" s="5"/>
    </row>
    <row r="110968" spans="21:28">
      <c r="U110968" s="5"/>
      <c r="AA110968" s="94"/>
      <c r="AB110968" s="5"/>
    </row>
    <row r="111038" spans="21:28">
      <c r="U111038" s="5"/>
      <c r="AA111038" s="94"/>
      <c r="AB111038" s="5"/>
    </row>
    <row r="111039" spans="21:28">
      <c r="U111039" s="5"/>
      <c r="AA111039" s="94"/>
      <c r="AB111039" s="5"/>
    </row>
    <row r="111056" spans="21:28">
      <c r="U111056" s="5"/>
      <c r="AA111056" s="94"/>
      <c r="AB111056" s="5"/>
    </row>
    <row r="111058" spans="21:28">
      <c r="U111058" s="5"/>
      <c r="AA111058" s="458"/>
      <c r="AB111058" s="5"/>
    </row>
    <row r="111059" spans="21:28">
      <c r="U111059" s="5"/>
      <c r="AA111059" s="458"/>
      <c r="AB111059" s="5"/>
    </row>
    <row r="111060" spans="21:28">
      <c r="U111060" s="5"/>
      <c r="AA111060" s="93"/>
      <c r="AB111060" s="5"/>
    </row>
    <row r="111061" spans="21:28">
      <c r="U111061" s="5"/>
      <c r="AA111061" s="94"/>
      <c r="AB111061" s="5"/>
    </row>
    <row r="111064" spans="21:28">
      <c r="U111064" s="5"/>
      <c r="AA111064" s="94"/>
      <c r="AB111064" s="5"/>
    </row>
    <row r="111114" spans="21:28">
      <c r="U111114" s="5"/>
      <c r="AA111114" s="94"/>
      <c r="AB111114" s="5"/>
    </row>
    <row r="111184" spans="21:28">
      <c r="U111184" s="5"/>
      <c r="AA111184" s="94"/>
      <c r="AB111184" s="5"/>
    </row>
    <row r="111185" spans="21:28">
      <c r="U111185" s="5"/>
      <c r="AA111185" s="94"/>
      <c r="AB111185" s="5"/>
    </row>
    <row r="111202" spans="21:28">
      <c r="U111202" s="5"/>
      <c r="AA111202" s="94"/>
      <c r="AB111202" s="5"/>
    </row>
    <row r="111204" spans="21:28">
      <c r="U111204" s="5"/>
      <c r="AA111204" s="458"/>
      <c r="AB111204" s="5"/>
    </row>
    <row r="111205" spans="21:28">
      <c r="U111205" s="5"/>
      <c r="AA111205" s="458"/>
      <c r="AB111205" s="5"/>
    </row>
    <row r="111206" spans="21:28">
      <c r="U111206" s="5"/>
      <c r="AA111206" s="93"/>
      <c r="AB111206" s="5"/>
    </row>
    <row r="111207" spans="21:28">
      <c r="U111207" s="5"/>
      <c r="AA111207" s="94"/>
      <c r="AB111207" s="5"/>
    </row>
    <row r="111210" spans="21:28">
      <c r="U111210" s="5"/>
      <c r="AA111210" s="94"/>
      <c r="AB111210" s="5"/>
    </row>
    <row r="111260" spans="21:28">
      <c r="U111260" s="5"/>
      <c r="AA111260" s="94"/>
      <c r="AB111260" s="5"/>
    </row>
    <row r="111330" spans="21:28">
      <c r="U111330" s="5"/>
      <c r="AA111330" s="94"/>
      <c r="AB111330" s="5"/>
    </row>
    <row r="111331" spans="21:28">
      <c r="U111331" s="5"/>
      <c r="AA111331" s="94"/>
      <c r="AB111331" s="5"/>
    </row>
    <row r="111348" spans="21:28">
      <c r="U111348" s="5"/>
      <c r="AA111348" s="94"/>
      <c r="AB111348" s="5"/>
    </row>
    <row r="111350" spans="21:28">
      <c r="U111350" s="5"/>
      <c r="AA111350" s="458"/>
      <c r="AB111350" s="5"/>
    </row>
    <row r="111351" spans="21:28">
      <c r="U111351" s="5"/>
      <c r="AA111351" s="458"/>
      <c r="AB111351" s="5"/>
    </row>
    <row r="111352" spans="21:28">
      <c r="U111352" s="5"/>
      <c r="AA111352" s="93"/>
      <c r="AB111352" s="5"/>
    </row>
    <row r="111353" spans="21:28">
      <c r="U111353" s="5"/>
      <c r="AA111353" s="94"/>
      <c r="AB111353" s="5"/>
    </row>
    <row r="111356" spans="21:28">
      <c r="U111356" s="5"/>
      <c r="AA111356" s="94"/>
      <c r="AB111356" s="5"/>
    </row>
    <row r="111406" spans="21:28">
      <c r="U111406" s="5"/>
      <c r="AA111406" s="94"/>
      <c r="AB111406" s="5"/>
    </row>
    <row r="111476" spans="21:28">
      <c r="U111476" s="5"/>
      <c r="AA111476" s="94"/>
      <c r="AB111476" s="5"/>
    </row>
    <row r="111477" spans="21:28">
      <c r="U111477" s="5"/>
      <c r="AA111477" s="94"/>
      <c r="AB111477" s="5"/>
    </row>
    <row r="111494" spans="21:28">
      <c r="U111494" s="5"/>
      <c r="AA111494" s="94"/>
      <c r="AB111494" s="5"/>
    </row>
    <row r="111496" spans="21:28">
      <c r="U111496" s="5"/>
      <c r="AA111496" s="458"/>
      <c r="AB111496" s="5"/>
    </row>
    <row r="111497" spans="21:28">
      <c r="U111497" s="5"/>
      <c r="AA111497" s="458"/>
      <c r="AB111497" s="5"/>
    </row>
    <row r="111498" spans="21:28">
      <c r="U111498" s="5"/>
      <c r="AA111498" s="93"/>
      <c r="AB111498" s="5"/>
    </row>
    <row r="111499" spans="21:28">
      <c r="U111499" s="5"/>
      <c r="AA111499" s="94"/>
      <c r="AB111499" s="5"/>
    </row>
    <row r="111502" spans="21:28">
      <c r="U111502" s="5"/>
      <c r="AA111502" s="94"/>
      <c r="AB111502" s="5"/>
    </row>
    <row r="111552" spans="21:28">
      <c r="U111552" s="5"/>
      <c r="AA111552" s="94"/>
      <c r="AB111552" s="5"/>
    </row>
    <row r="111622" spans="21:28">
      <c r="U111622" s="5"/>
      <c r="AA111622" s="94"/>
      <c r="AB111622" s="5"/>
    </row>
    <row r="111623" spans="21:28">
      <c r="U111623" s="5"/>
      <c r="AA111623" s="94"/>
      <c r="AB111623" s="5"/>
    </row>
    <row r="111640" spans="21:28">
      <c r="U111640" s="5"/>
      <c r="AA111640" s="94"/>
      <c r="AB111640" s="5"/>
    </row>
    <row r="111642" spans="21:28">
      <c r="U111642" s="5"/>
      <c r="AA111642" s="458"/>
      <c r="AB111642" s="5"/>
    </row>
    <row r="111643" spans="21:28">
      <c r="U111643" s="5"/>
      <c r="AA111643" s="458"/>
      <c r="AB111643" s="5"/>
    </row>
    <row r="111644" spans="21:28">
      <c r="U111644" s="5"/>
      <c r="AA111644" s="93"/>
      <c r="AB111644" s="5"/>
    </row>
    <row r="111645" spans="21:28">
      <c r="U111645" s="5"/>
      <c r="AA111645" s="94"/>
      <c r="AB111645" s="5"/>
    </row>
    <row r="111648" spans="21:28">
      <c r="U111648" s="5"/>
      <c r="AA111648" s="94"/>
      <c r="AB111648" s="5"/>
    </row>
    <row r="111698" spans="21:28">
      <c r="U111698" s="5"/>
      <c r="AA111698" s="94"/>
      <c r="AB111698" s="5"/>
    </row>
    <row r="111768" spans="21:28">
      <c r="U111768" s="5"/>
      <c r="AA111768" s="94"/>
      <c r="AB111768" s="5"/>
    </row>
    <row r="111769" spans="21:28">
      <c r="U111769" s="5"/>
      <c r="AA111769" s="94"/>
      <c r="AB111769" s="5"/>
    </row>
    <row r="111786" spans="21:28">
      <c r="U111786" s="5"/>
      <c r="AA111786" s="94"/>
      <c r="AB111786" s="5"/>
    </row>
    <row r="111788" spans="21:28">
      <c r="U111788" s="5"/>
      <c r="AA111788" s="458"/>
      <c r="AB111788" s="5"/>
    </row>
    <row r="111789" spans="21:28">
      <c r="U111789" s="5"/>
      <c r="AA111789" s="458"/>
      <c r="AB111789" s="5"/>
    </row>
    <row r="111790" spans="21:28">
      <c r="U111790" s="5"/>
      <c r="AA111790" s="93"/>
      <c r="AB111790" s="5"/>
    </row>
    <row r="111791" spans="21:28">
      <c r="U111791" s="5"/>
      <c r="AA111791" s="94"/>
      <c r="AB111791" s="5"/>
    </row>
    <row r="111794" spans="21:28">
      <c r="U111794" s="5"/>
      <c r="AA111794" s="94"/>
      <c r="AB111794" s="5"/>
    </row>
    <row r="111844" spans="21:28">
      <c r="U111844" s="5"/>
      <c r="AA111844" s="94"/>
      <c r="AB111844" s="5"/>
    </row>
    <row r="111914" spans="21:28">
      <c r="U111914" s="5"/>
      <c r="AA111914" s="94"/>
      <c r="AB111914" s="5"/>
    </row>
    <row r="111915" spans="21:28">
      <c r="U111915" s="5"/>
      <c r="AA111915" s="94"/>
      <c r="AB111915" s="5"/>
    </row>
    <row r="111932" spans="21:28">
      <c r="U111932" s="5"/>
      <c r="AA111932" s="94"/>
      <c r="AB111932" s="5"/>
    </row>
    <row r="111934" spans="21:28">
      <c r="U111934" s="5"/>
      <c r="AA111934" s="458"/>
      <c r="AB111934" s="5"/>
    </row>
    <row r="111935" spans="21:28">
      <c r="U111935" s="5"/>
      <c r="AA111935" s="458"/>
      <c r="AB111935" s="5"/>
    </row>
    <row r="111936" spans="21:28">
      <c r="U111936" s="5"/>
      <c r="AA111936" s="93"/>
      <c r="AB111936" s="5"/>
    </row>
    <row r="111937" spans="21:28">
      <c r="U111937" s="5"/>
      <c r="AA111937" s="94"/>
      <c r="AB111937" s="5"/>
    </row>
    <row r="111940" spans="21:28">
      <c r="U111940" s="5"/>
      <c r="AA111940" s="94"/>
      <c r="AB111940" s="5"/>
    </row>
    <row r="111990" spans="21:28">
      <c r="U111990" s="5"/>
      <c r="AA111990" s="94"/>
      <c r="AB111990" s="5"/>
    </row>
    <row r="112060" spans="21:28">
      <c r="U112060" s="5"/>
      <c r="AA112060" s="94"/>
      <c r="AB112060" s="5"/>
    </row>
    <row r="112061" spans="21:28">
      <c r="U112061" s="5"/>
      <c r="AA112061" s="94"/>
      <c r="AB112061" s="5"/>
    </row>
    <row r="112078" spans="21:28">
      <c r="U112078" s="5"/>
      <c r="AA112078" s="94"/>
      <c r="AB112078" s="5"/>
    </row>
    <row r="112080" spans="21:28">
      <c r="U112080" s="5"/>
      <c r="AA112080" s="458"/>
      <c r="AB112080" s="5"/>
    </row>
    <row r="112081" spans="21:28">
      <c r="U112081" s="5"/>
      <c r="AA112081" s="458"/>
      <c r="AB112081" s="5"/>
    </row>
    <row r="112082" spans="21:28">
      <c r="U112082" s="5"/>
      <c r="AA112082" s="93"/>
      <c r="AB112082" s="5"/>
    </row>
    <row r="112083" spans="21:28">
      <c r="U112083" s="5"/>
      <c r="AA112083" s="94"/>
      <c r="AB112083" s="5"/>
    </row>
    <row r="112086" spans="21:28">
      <c r="U112086" s="5"/>
      <c r="AA112086" s="94"/>
      <c r="AB112086" s="5"/>
    </row>
    <row r="112136" spans="21:28">
      <c r="U112136" s="5"/>
      <c r="AA112136" s="94"/>
      <c r="AB112136" s="5"/>
    </row>
    <row r="112206" spans="21:28">
      <c r="U112206" s="5"/>
      <c r="AA112206" s="94"/>
      <c r="AB112206" s="5"/>
    </row>
    <row r="112207" spans="21:28">
      <c r="U112207" s="5"/>
      <c r="AA112207" s="94"/>
      <c r="AB112207" s="5"/>
    </row>
    <row r="112224" spans="21:28">
      <c r="U112224" s="5"/>
      <c r="AA112224" s="94"/>
      <c r="AB112224" s="5"/>
    </row>
    <row r="112226" spans="21:28">
      <c r="U112226" s="5"/>
      <c r="AA112226" s="458"/>
      <c r="AB112226" s="5"/>
    </row>
    <row r="112227" spans="21:28">
      <c r="U112227" s="5"/>
      <c r="AA112227" s="458"/>
      <c r="AB112227" s="5"/>
    </row>
    <row r="112228" spans="21:28">
      <c r="U112228" s="5"/>
      <c r="AA112228" s="93"/>
      <c r="AB112228" s="5"/>
    </row>
    <row r="112229" spans="21:28">
      <c r="U112229" s="5"/>
      <c r="AA112229" s="94"/>
      <c r="AB112229" s="5"/>
    </row>
    <row r="112232" spans="21:28">
      <c r="U112232" s="5"/>
      <c r="AA112232" s="94"/>
      <c r="AB112232" s="5"/>
    </row>
    <row r="112282" spans="21:28">
      <c r="U112282" s="5"/>
      <c r="AA112282" s="94"/>
      <c r="AB112282" s="5"/>
    </row>
    <row r="112352" spans="21:28">
      <c r="U112352" s="5"/>
      <c r="AA112352" s="94"/>
      <c r="AB112352" s="5"/>
    </row>
    <row r="112353" spans="21:28">
      <c r="U112353" s="5"/>
      <c r="AA112353" s="94"/>
      <c r="AB112353" s="5"/>
    </row>
    <row r="112370" spans="21:28">
      <c r="U112370" s="5"/>
      <c r="AA112370" s="94"/>
      <c r="AB112370" s="5"/>
    </row>
    <row r="112372" spans="21:28">
      <c r="U112372" s="5"/>
      <c r="AA112372" s="458"/>
      <c r="AB112372" s="5"/>
    </row>
    <row r="112373" spans="21:28">
      <c r="U112373" s="5"/>
      <c r="AA112373" s="458"/>
      <c r="AB112373" s="5"/>
    </row>
    <row r="112374" spans="21:28">
      <c r="U112374" s="5"/>
      <c r="AA112374" s="93"/>
      <c r="AB112374" s="5"/>
    </row>
    <row r="112375" spans="21:28">
      <c r="U112375" s="5"/>
      <c r="AA112375" s="94"/>
      <c r="AB112375" s="5"/>
    </row>
    <row r="112378" spans="21:28">
      <c r="U112378" s="5"/>
      <c r="AA112378" s="94"/>
      <c r="AB112378" s="5"/>
    </row>
    <row r="112428" spans="21:28">
      <c r="U112428" s="5"/>
      <c r="AA112428" s="94"/>
      <c r="AB112428" s="5"/>
    </row>
    <row r="112498" spans="21:28">
      <c r="U112498" s="5"/>
      <c r="AA112498" s="94"/>
      <c r="AB112498" s="5"/>
    </row>
    <row r="112499" spans="21:28">
      <c r="U112499" s="5"/>
      <c r="AA112499" s="94"/>
      <c r="AB112499" s="5"/>
    </row>
    <row r="112516" spans="21:28">
      <c r="U112516" s="5"/>
      <c r="AA112516" s="94"/>
      <c r="AB112516" s="5"/>
    </row>
    <row r="112518" spans="21:28">
      <c r="U112518" s="5"/>
      <c r="AA112518" s="458"/>
      <c r="AB112518" s="5"/>
    </row>
    <row r="112519" spans="21:28">
      <c r="U112519" s="5"/>
      <c r="AA112519" s="458"/>
      <c r="AB112519" s="5"/>
    </row>
    <row r="112520" spans="21:28">
      <c r="U112520" s="5"/>
      <c r="AA112520" s="93"/>
      <c r="AB112520" s="5"/>
    </row>
    <row r="112521" spans="21:28">
      <c r="U112521" s="5"/>
      <c r="AA112521" s="94"/>
      <c r="AB112521" s="5"/>
    </row>
    <row r="112524" spans="21:28">
      <c r="U112524" s="5"/>
      <c r="AA112524" s="94"/>
      <c r="AB112524" s="5"/>
    </row>
    <row r="112574" spans="21:28">
      <c r="U112574" s="5"/>
      <c r="AA112574" s="94"/>
      <c r="AB112574" s="5"/>
    </row>
    <row r="112644" spans="21:28">
      <c r="U112644" s="5"/>
      <c r="AA112644" s="94"/>
      <c r="AB112644" s="5"/>
    </row>
    <row r="112645" spans="21:28">
      <c r="U112645" s="5"/>
      <c r="AA112645" s="94"/>
      <c r="AB112645" s="5"/>
    </row>
    <row r="112662" spans="21:28">
      <c r="U112662" s="5"/>
      <c r="AA112662" s="94"/>
      <c r="AB112662" s="5"/>
    </row>
    <row r="112664" spans="21:28">
      <c r="U112664" s="5"/>
      <c r="AA112664" s="458"/>
      <c r="AB112664" s="5"/>
    </row>
    <row r="112665" spans="21:28">
      <c r="U112665" s="5"/>
      <c r="AA112665" s="458"/>
      <c r="AB112665" s="5"/>
    </row>
    <row r="112666" spans="21:28">
      <c r="U112666" s="5"/>
      <c r="AA112666" s="93"/>
      <c r="AB112666" s="5"/>
    </row>
    <row r="112667" spans="21:28">
      <c r="U112667" s="5"/>
      <c r="AA112667" s="94"/>
      <c r="AB112667" s="5"/>
    </row>
    <row r="112670" spans="21:28">
      <c r="U112670" s="5"/>
      <c r="AA112670" s="94"/>
      <c r="AB112670" s="5"/>
    </row>
    <row r="112720" spans="21:28">
      <c r="U112720" s="5"/>
      <c r="AA112720" s="94"/>
      <c r="AB112720" s="5"/>
    </row>
    <row r="112790" spans="21:28">
      <c r="U112790" s="5"/>
      <c r="AA112790" s="94"/>
      <c r="AB112790" s="5"/>
    </row>
    <row r="112791" spans="21:28">
      <c r="U112791" s="5"/>
      <c r="AA112791" s="94"/>
      <c r="AB112791" s="5"/>
    </row>
    <row r="112808" spans="21:28">
      <c r="U112808" s="5"/>
      <c r="AA112808" s="94"/>
      <c r="AB112808" s="5"/>
    </row>
    <row r="112810" spans="21:28">
      <c r="U112810" s="5"/>
      <c r="AA112810" s="458"/>
      <c r="AB112810" s="5"/>
    </row>
    <row r="112811" spans="21:28">
      <c r="U112811" s="5"/>
      <c r="AA112811" s="458"/>
      <c r="AB112811" s="5"/>
    </row>
    <row r="112812" spans="21:28">
      <c r="U112812" s="5"/>
      <c r="AA112812" s="93"/>
      <c r="AB112812" s="5"/>
    </row>
    <row r="112813" spans="21:28">
      <c r="U112813" s="5"/>
      <c r="AA112813" s="94"/>
      <c r="AB112813" s="5"/>
    </row>
    <row r="112816" spans="21:28">
      <c r="U112816" s="5"/>
      <c r="AA112816" s="94"/>
      <c r="AB112816" s="5"/>
    </row>
    <row r="112866" spans="21:28">
      <c r="U112866" s="5"/>
      <c r="AA112866" s="94"/>
      <c r="AB112866" s="5"/>
    </row>
    <row r="112936" spans="21:28">
      <c r="U112936" s="5"/>
      <c r="AA112936" s="94"/>
      <c r="AB112936" s="5"/>
    </row>
    <row r="112937" spans="21:28">
      <c r="U112937" s="5"/>
      <c r="AA112937" s="94"/>
      <c r="AB112937" s="5"/>
    </row>
    <row r="112954" spans="21:28">
      <c r="U112954" s="5"/>
      <c r="AA112954" s="94"/>
      <c r="AB112954" s="5"/>
    </row>
    <row r="112956" spans="21:28">
      <c r="U112956" s="5"/>
      <c r="AA112956" s="458"/>
      <c r="AB112956" s="5"/>
    </row>
    <row r="112957" spans="21:28">
      <c r="U112957" s="5"/>
      <c r="AA112957" s="458"/>
      <c r="AB112957" s="5"/>
    </row>
    <row r="112958" spans="21:28">
      <c r="U112958" s="5"/>
      <c r="AA112958" s="93"/>
      <c r="AB112958" s="5"/>
    </row>
    <row r="112959" spans="21:28">
      <c r="U112959" s="5"/>
      <c r="AA112959" s="94"/>
      <c r="AB112959" s="5"/>
    </row>
    <row r="112962" spans="21:28">
      <c r="U112962" s="5"/>
      <c r="AA112962" s="94"/>
      <c r="AB112962" s="5"/>
    </row>
    <row r="113012" spans="21:28">
      <c r="U113012" s="5"/>
      <c r="AA113012" s="94"/>
      <c r="AB113012" s="5"/>
    </row>
    <row r="113082" spans="21:28">
      <c r="U113082" s="5"/>
      <c r="AA113082" s="94"/>
      <c r="AB113082" s="5"/>
    </row>
    <row r="113083" spans="21:28">
      <c r="U113083" s="5"/>
      <c r="AA113083" s="94"/>
      <c r="AB113083" s="5"/>
    </row>
    <row r="113100" spans="21:28">
      <c r="U113100" s="5"/>
      <c r="AA113100" s="94"/>
      <c r="AB113100" s="5"/>
    </row>
    <row r="113102" spans="21:28">
      <c r="U113102" s="5"/>
      <c r="AA113102" s="458"/>
      <c r="AB113102" s="5"/>
    </row>
    <row r="113103" spans="21:28">
      <c r="U113103" s="5"/>
      <c r="AA113103" s="458"/>
      <c r="AB113103" s="5"/>
    </row>
    <row r="113104" spans="21:28">
      <c r="U113104" s="5"/>
      <c r="AA113104" s="93"/>
      <c r="AB113104" s="5"/>
    </row>
    <row r="113105" spans="21:28">
      <c r="U113105" s="5"/>
      <c r="AA113105" s="94"/>
      <c r="AB113105" s="5"/>
    </row>
    <row r="113108" spans="21:28">
      <c r="U113108" s="5"/>
      <c r="AA113108" s="94"/>
      <c r="AB113108" s="5"/>
    </row>
    <row r="113158" spans="21:28">
      <c r="U113158" s="5"/>
      <c r="AA113158" s="94"/>
      <c r="AB113158" s="5"/>
    </row>
    <row r="113228" spans="21:28">
      <c r="U113228" s="5"/>
      <c r="AA113228" s="94"/>
      <c r="AB113228" s="5"/>
    </row>
    <row r="113229" spans="21:28">
      <c r="U113229" s="5"/>
      <c r="AA113229" s="94"/>
      <c r="AB113229" s="5"/>
    </row>
    <row r="113246" spans="21:28">
      <c r="U113246" s="5"/>
      <c r="AA113246" s="94"/>
      <c r="AB113246" s="5"/>
    </row>
    <row r="113248" spans="21:28">
      <c r="U113248" s="5"/>
      <c r="AA113248" s="458"/>
      <c r="AB113248" s="5"/>
    </row>
    <row r="113249" spans="21:28">
      <c r="U113249" s="5"/>
      <c r="AA113249" s="458"/>
      <c r="AB113249" s="5"/>
    </row>
    <row r="113250" spans="21:28">
      <c r="U113250" s="5"/>
      <c r="AA113250" s="93"/>
      <c r="AB113250" s="5"/>
    </row>
    <row r="113251" spans="21:28">
      <c r="U113251" s="5"/>
      <c r="AA113251" s="94"/>
      <c r="AB113251" s="5"/>
    </row>
    <row r="113254" spans="21:28">
      <c r="U113254" s="5"/>
      <c r="AA113254" s="94"/>
      <c r="AB113254" s="5"/>
    </row>
    <row r="113304" spans="21:28">
      <c r="U113304" s="5"/>
      <c r="AA113304" s="94"/>
      <c r="AB113304" s="5"/>
    </row>
    <row r="113374" spans="21:28">
      <c r="U113374" s="5"/>
      <c r="AA113374" s="94"/>
      <c r="AB113374" s="5"/>
    </row>
    <row r="113375" spans="21:28">
      <c r="U113375" s="5"/>
      <c r="AA113375" s="94"/>
      <c r="AB113375" s="5"/>
    </row>
    <row r="113392" spans="21:28">
      <c r="U113392" s="5"/>
      <c r="AA113392" s="94"/>
      <c r="AB113392" s="5"/>
    </row>
    <row r="113394" spans="21:28">
      <c r="U113394" s="5"/>
      <c r="AA113394" s="458"/>
      <c r="AB113394" s="5"/>
    </row>
    <row r="113395" spans="21:28">
      <c r="U113395" s="5"/>
      <c r="AA113395" s="458"/>
      <c r="AB113395" s="5"/>
    </row>
    <row r="113396" spans="21:28">
      <c r="U113396" s="5"/>
      <c r="AA113396" s="93"/>
      <c r="AB113396" s="5"/>
    </row>
    <row r="113397" spans="21:28">
      <c r="U113397" s="5"/>
      <c r="AA113397" s="94"/>
      <c r="AB113397" s="5"/>
    </row>
    <row r="113400" spans="21:28">
      <c r="U113400" s="5"/>
      <c r="AA113400" s="94"/>
      <c r="AB113400" s="5"/>
    </row>
    <row r="113450" spans="21:28">
      <c r="U113450" s="5"/>
      <c r="AA113450" s="94"/>
      <c r="AB113450" s="5"/>
    </row>
    <row r="113520" spans="21:28">
      <c r="U113520" s="5"/>
      <c r="AA113520" s="94"/>
      <c r="AB113520" s="5"/>
    </row>
    <row r="113521" spans="21:28">
      <c r="U113521" s="5"/>
      <c r="AA113521" s="94"/>
      <c r="AB113521" s="5"/>
    </row>
    <row r="113538" spans="21:28">
      <c r="U113538" s="5"/>
      <c r="AA113538" s="94"/>
      <c r="AB113538" s="5"/>
    </row>
    <row r="113540" spans="21:28">
      <c r="U113540" s="5"/>
      <c r="AA113540" s="458"/>
      <c r="AB113540" s="5"/>
    </row>
    <row r="113541" spans="21:28">
      <c r="U113541" s="5"/>
      <c r="AA113541" s="458"/>
      <c r="AB113541" s="5"/>
    </row>
    <row r="113542" spans="21:28">
      <c r="U113542" s="5"/>
      <c r="AA113542" s="93"/>
      <c r="AB113542" s="5"/>
    </row>
    <row r="113543" spans="21:28">
      <c r="U113543" s="5"/>
      <c r="AA113543" s="94"/>
      <c r="AB113543" s="5"/>
    </row>
    <row r="113546" spans="21:28">
      <c r="U113546" s="5"/>
      <c r="AA113546" s="94"/>
      <c r="AB113546" s="5"/>
    </row>
    <row r="113596" spans="21:28">
      <c r="U113596" s="5"/>
      <c r="AA113596" s="94"/>
      <c r="AB113596" s="5"/>
    </row>
    <row r="113666" spans="21:28">
      <c r="U113666" s="5"/>
      <c r="AA113666" s="94"/>
      <c r="AB113666" s="5"/>
    </row>
    <row r="113667" spans="21:28">
      <c r="U113667" s="5"/>
      <c r="AA113667" s="94"/>
      <c r="AB113667" s="5"/>
    </row>
    <row r="113684" spans="21:28">
      <c r="U113684" s="5"/>
      <c r="AA113684" s="94"/>
      <c r="AB113684" s="5"/>
    </row>
    <row r="113686" spans="21:28">
      <c r="U113686" s="5"/>
      <c r="AA113686" s="458"/>
      <c r="AB113686" s="5"/>
    </row>
    <row r="113687" spans="21:28">
      <c r="U113687" s="5"/>
      <c r="AA113687" s="458"/>
      <c r="AB113687" s="5"/>
    </row>
    <row r="113688" spans="21:28">
      <c r="U113688" s="5"/>
      <c r="AA113688" s="93"/>
      <c r="AB113688" s="5"/>
    </row>
    <row r="113689" spans="21:28">
      <c r="U113689" s="5"/>
      <c r="AA113689" s="94"/>
      <c r="AB113689" s="5"/>
    </row>
    <row r="113692" spans="21:28">
      <c r="U113692" s="5"/>
      <c r="AA113692" s="94"/>
      <c r="AB113692" s="5"/>
    </row>
    <row r="113742" spans="21:28">
      <c r="U113742" s="5"/>
      <c r="AA113742" s="94"/>
      <c r="AB113742" s="5"/>
    </row>
    <row r="113812" spans="21:28">
      <c r="U113812" s="5"/>
      <c r="AA113812" s="94"/>
      <c r="AB113812" s="5"/>
    </row>
    <row r="113813" spans="21:28">
      <c r="U113813" s="5"/>
      <c r="AA113813" s="94"/>
      <c r="AB113813" s="5"/>
    </row>
    <row r="113830" spans="21:28">
      <c r="U113830" s="5"/>
      <c r="AA113830" s="94"/>
      <c r="AB113830" s="5"/>
    </row>
    <row r="113832" spans="21:28">
      <c r="U113832" s="5"/>
      <c r="AA113832" s="458"/>
      <c r="AB113832" s="5"/>
    </row>
    <row r="113833" spans="21:28">
      <c r="U113833" s="5"/>
      <c r="AA113833" s="458"/>
      <c r="AB113833" s="5"/>
    </row>
    <row r="113834" spans="21:28">
      <c r="U113834" s="5"/>
      <c r="AA113834" s="93"/>
      <c r="AB113834" s="5"/>
    </row>
    <row r="113835" spans="21:28">
      <c r="U113835" s="5"/>
      <c r="AA113835" s="94"/>
      <c r="AB113835" s="5"/>
    </row>
    <row r="113838" spans="21:28">
      <c r="U113838" s="5"/>
      <c r="AA113838" s="94"/>
      <c r="AB113838" s="5"/>
    </row>
    <row r="113888" spans="21:28">
      <c r="U113888" s="5"/>
      <c r="AA113888" s="94"/>
      <c r="AB113888" s="5"/>
    </row>
    <row r="113958" spans="21:28">
      <c r="U113958" s="5"/>
      <c r="AA113958" s="94"/>
      <c r="AB113958" s="5"/>
    </row>
    <row r="113959" spans="21:28">
      <c r="U113959" s="5"/>
      <c r="AA113959" s="94"/>
      <c r="AB113959" s="5"/>
    </row>
    <row r="113976" spans="21:28">
      <c r="U113976" s="5"/>
      <c r="AA113976" s="94"/>
      <c r="AB113976" s="5"/>
    </row>
    <row r="113978" spans="21:28">
      <c r="U113978" s="5"/>
      <c r="AA113978" s="458"/>
      <c r="AB113978" s="5"/>
    </row>
    <row r="113979" spans="21:28">
      <c r="U113979" s="5"/>
      <c r="AA113979" s="458"/>
      <c r="AB113979" s="5"/>
    </row>
    <row r="113980" spans="21:28">
      <c r="U113980" s="5"/>
      <c r="AA113980" s="93"/>
      <c r="AB113980" s="5"/>
    </row>
    <row r="113981" spans="21:28">
      <c r="U113981" s="5"/>
      <c r="AA113981" s="94"/>
      <c r="AB113981" s="5"/>
    </row>
    <row r="113984" spans="21:28">
      <c r="U113984" s="5"/>
      <c r="AA113984" s="94"/>
      <c r="AB113984" s="5"/>
    </row>
    <row r="114034" spans="21:28">
      <c r="U114034" s="5"/>
      <c r="AA114034" s="94"/>
      <c r="AB114034" s="5"/>
    </row>
    <row r="114104" spans="21:28">
      <c r="U114104" s="5"/>
      <c r="AA114104" s="94"/>
      <c r="AB114104" s="5"/>
    </row>
    <row r="114105" spans="21:28">
      <c r="U114105" s="5"/>
      <c r="AA114105" s="94"/>
      <c r="AB114105" s="5"/>
    </row>
    <row r="114122" spans="21:28">
      <c r="U114122" s="5"/>
      <c r="AA114122" s="94"/>
      <c r="AB114122" s="5"/>
    </row>
    <row r="114124" spans="21:28">
      <c r="U114124" s="5"/>
      <c r="AA114124" s="458"/>
      <c r="AB114124" s="5"/>
    </row>
    <row r="114125" spans="21:28">
      <c r="U114125" s="5"/>
      <c r="AA114125" s="458"/>
      <c r="AB114125" s="5"/>
    </row>
    <row r="114126" spans="21:28">
      <c r="U114126" s="5"/>
      <c r="AA114126" s="93"/>
      <c r="AB114126" s="5"/>
    </row>
    <row r="114127" spans="21:28">
      <c r="U114127" s="5"/>
      <c r="AA114127" s="94"/>
      <c r="AB114127" s="5"/>
    </row>
    <row r="114130" spans="21:28">
      <c r="U114130" s="5"/>
      <c r="AA114130" s="94"/>
      <c r="AB114130" s="5"/>
    </row>
    <row r="114180" spans="21:28">
      <c r="U114180" s="5"/>
      <c r="AA114180" s="94"/>
      <c r="AB114180" s="5"/>
    </row>
    <row r="114250" spans="21:28">
      <c r="U114250" s="5"/>
      <c r="AA114250" s="94"/>
      <c r="AB114250" s="5"/>
    </row>
    <row r="114251" spans="21:28">
      <c r="U114251" s="5"/>
      <c r="AA114251" s="94"/>
      <c r="AB114251" s="5"/>
    </row>
    <row r="114268" spans="21:28">
      <c r="U114268" s="5"/>
      <c r="AA114268" s="94"/>
      <c r="AB114268" s="5"/>
    </row>
    <row r="114270" spans="21:28">
      <c r="U114270" s="5"/>
      <c r="AA114270" s="458"/>
      <c r="AB114270" s="5"/>
    </row>
    <row r="114271" spans="21:28">
      <c r="U114271" s="5"/>
      <c r="AA114271" s="458"/>
      <c r="AB114271" s="5"/>
    </row>
    <row r="114272" spans="21:28">
      <c r="U114272" s="5"/>
      <c r="AA114272" s="93"/>
      <c r="AB114272" s="5"/>
    </row>
    <row r="114273" spans="21:28">
      <c r="U114273" s="5"/>
      <c r="AA114273" s="94"/>
      <c r="AB114273" s="5"/>
    </row>
    <row r="114276" spans="21:28">
      <c r="U114276" s="5"/>
      <c r="AA114276" s="94"/>
      <c r="AB114276" s="5"/>
    </row>
    <row r="114326" spans="21:28">
      <c r="U114326" s="5"/>
      <c r="AA114326" s="94"/>
      <c r="AB114326" s="5"/>
    </row>
    <row r="114396" spans="21:28">
      <c r="U114396" s="5"/>
      <c r="AA114396" s="94"/>
      <c r="AB114396" s="5"/>
    </row>
    <row r="114397" spans="21:28">
      <c r="U114397" s="5"/>
      <c r="AA114397" s="94"/>
      <c r="AB114397" s="5"/>
    </row>
    <row r="114414" spans="21:28">
      <c r="U114414" s="5"/>
      <c r="AA114414" s="94"/>
      <c r="AB114414" s="5"/>
    </row>
    <row r="114416" spans="21:28">
      <c r="U114416" s="5"/>
      <c r="AA114416" s="458"/>
      <c r="AB114416" s="5"/>
    </row>
    <row r="114417" spans="21:28">
      <c r="U114417" s="5"/>
      <c r="AA114417" s="458"/>
      <c r="AB114417" s="5"/>
    </row>
    <row r="114418" spans="21:28">
      <c r="U114418" s="5"/>
      <c r="AA114418" s="93"/>
      <c r="AB114418" s="5"/>
    </row>
    <row r="114419" spans="21:28">
      <c r="U114419" s="5"/>
      <c r="AA114419" s="94"/>
      <c r="AB114419" s="5"/>
    </row>
    <row r="114422" spans="21:28">
      <c r="U114422" s="5"/>
      <c r="AA114422" s="94"/>
      <c r="AB114422" s="5"/>
    </row>
    <row r="114472" spans="21:28">
      <c r="U114472" s="5"/>
      <c r="AA114472" s="94"/>
      <c r="AB114472" s="5"/>
    </row>
    <row r="114542" spans="21:28">
      <c r="U114542" s="5"/>
      <c r="AA114542" s="94"/>
      <c r="AB114542" s="5"/>
    </row>
    <row r="114543" spans="21:28">
      <c r="U114543" s="5"/>
      <c r="AA114543" s="94"/>
      <c r="AB114543" s="5"/>
    </row>
    <row r="114560" spans="21:28">
      <c r="U114560" s="5"/>
      <c r="AA114560" s="94"/>
      <c r="AB114560" s="5"/>
    </row>
    <row r="114562" spans="21:28">
      <c r="U114562" s="5"/>
      <c r="AA114562" s="458"/>
      <c r="AB114562" s="5"/>
    </row>
    <row r="114563" spans="21:28">
      <c r="U114563" s="5"/>
      <c r="AA114563" s="458"/>
      <c r="AB114563" s="5"/>
    </row>
    <row r="114564" spans="21:28">
      <c r="U114564" s="5"/>
      <c r="AA114564" s="93"/>
      <c r="AB114564" s="5"/>
    </row>
    <row r="114565" spans="21:28">
      <c r="U114565" s="5"/>
      <c r="AA114565" s="94"/>
      <c r="AB114565" s="5"/>
    </row>
    <row r="114568" spans="21:28">
      <c r="U114568" s="5"/>
      <c r="AA114568" s="94"/>
      <c r="AB114568" s="5"/>
    </row>
    <row r="114618" spans="21:28">
      <c r="U114618" s="5"/>
      <c r="AA114618" s="94"/>
      <c r="AB114618" s="5"/>
    </row>
    <row r="114688" spans="21:28">
      <c r="U114688" s="5"/>
      <c r="AA114688" s="94"/>
      <c r="AB114688" s="5"/>
    </row>
    <row r="114689" spans="21:28">
      <c r="U114689" s="5"/>
      <c r="AA114689" s="94"/>
      <c r="AB114689" s="5"/>
    </row>
    <row r="114706" spans="21:28">
      <c r="U114706" s="5"/>
      <c r="AA114706" s="94"/>
      <c r="AB114706" s="5"/>
    </row>
    <row r="114708" spans="21:28">
      <c r="U114708" s="5"/>
      <c r="AA114708" s="458"/>
      <c r="AB114708" s="5"/>
    </row>
    <row r="114709" spans="21:28">
      <c r="U114709" s="5"/>
      <c r="AA114709" s="458"/>
      <c r="AB114709" s="5"/>
    </row>
    <row r="114710" spans="21:28">
      <c r="U114710" s="5"/>
      <c r="AA114710" s="93"/>
      <c r="AB114710" s="5"/>
    </row>
    <row r="114711" spans="21:28">
      <c r="U114711" s="5"/>
      <c r="AA114711" s="94"/>
      <c r="AB114711" s="5"/>
    </row>
    <row r="114714" spans="21:28">
      <c r="U114714" s="5"/>
      <c r="AA114714" s="94"/>
      <c r="AB114714" s="5"/>
    </row>
    <row r="114764" spans="21:28">
      <c r="U114764" s="5"/>
      <c r="AA114764" s="94"/>
      <c r="AB114764" s="5"/>
    </row>
    <row r="114834" spans="21:28">
      <c r="U114834" s="5"/>
      <c r="AA114834" s="94"/>
      <c r="AB114834" s="5"/>
    </row>
    <row r="114835" spans="21:28">
      <c r="U114835" s="5"/>
      <c r="AA114835" s="94"/>
      <c r="AB114835" s="5"/>
    </row>
    <row r="114852" spans="21:28">
      <c r="U114852" s="5"/>
      <c r="AA114852" s="94"/>
      <c r="AB114852" s="5"/>
    </row>
    <row r="114854" spans="21:28">
      <c r="U114854" s="5"/>
      <c r="AA114854" s="458"/>
      <c r="AB114854" s="5"/>
    </row>
    <row r="114855" spans="21:28">
      <c r="U114855" s="5"/>
      <c r="AA114855" s="458"/>
      <c r="AB114855" s="5"/>
    </row>
    <row r="114856" spans="21:28">
      <c r="U114856" s="5"/>
      <c r="AA114856" s="93"/>
      <c r="AB114856" s="5"/>
    </row>
    <row r="114857" spans="21:28">
      <c r="U114857" s="5"/>
      <c r="AA114857" s="94"/>
      <c r="AB114857" s="5"/>
    </row>
    <row r="114860" spans="21:28">
      <c r="U114860" s="5"/>
      <c r="AA114860" s="94"/>
      <c r="AB114860" s="5"/>
    </row>
    <row r="114910" spans="21:28">
      <c r="U114910" s="5"/>
      <c r="AA114910" s="94"/>
      <c r="AB114910" s="5"/>
    </row>
    <row r="114980" spans="21:28">
      <c r="U114980" s="5"/>
      <c r="AA114980" s="94"/>
      <c r="AB114980" s="5"/>
    </row>
    <row r="114981" spans="21:28">
      <c r="U114981" s="5"/>
      <c r="AA114981" s="94"/>
      <c r="AB114981" s="5"/>
    </row>
    <row r="114998" spans="21:28">
      <c r="U114998" s="5"/>
      <c r="AA114998" s="94"/>
      <c r="AB114998" s="5"/>
    </row>
    <row r="115000" spans="21:28">
      <c r="U115000" s="5"/>
      <c r="AA115000" s="458"/>
      <c r="AB115000" s="5"/>
    </row>
    <row r="115001" spans="21:28">
      <c r="U115001" s="5"/>
      <c r="AA115001" s="458"/>
      <c r="AB115001" s="5"/>
    </row>
    <row r="115002" spans="21:28">
      <c r="U115002" s="5"/>
      <c r="AA115002" s="93"/>
      <c r="AB115002" s="5"/>
    </row>
    <row r="115003" spans="21:28">
      <c r="U115003" s="5"/>
      <c r="AA115003" s="94"/>
      <c r="AB115003" s="5"/>
    </row>
    <row r="115006" spans="21:28">
      <c r="U115006" s="5"/>
      <c r="AA115006" s="94"/>
      <c r="AB115006" s="5"/>
    </row>
    <row r="115056" spans="21:28">
      <c r="U115056" s="5"/>
      <c r="AA115056" s="94"/>
      <c r="AB115056" s="5"/>
    </row>
    <row r="115126" spans="21:28">
      <c r="U115126" s="5"/>
      <c r="AA115126" s="94"/>
      <c r="AB115126" s="5"/>
    </row>
    <row r="115127" spans="21:28">
      <c r="U115127" s="5"/>
      <c r="AA115127" s="94"/>
      <c r="AB115127" s="5"/>
    </row>
    <row r="115144" spans="21:28">
      <c r="U115144" s="5"/>
      <c r="AA115144" s="94"/>
      <c r="AB115144" s="5"/>
    </row>
    <row r="115146" spans="21:28">
      <c r="U115146" s="5"/>
      <c r="AA115146" s="458"/>
      <c r="AB115146" s="5"/>
    </row>
    <row r="115147" spans="21:28">
      <c r="U115147" s="5"/>
      <c r="AA115147" s="458"/>
      <c r="AB115147" s="5"/>
    </row>
    <row r="115148" spans="21:28">
      <c r="U115148" s="5"/>
      <c r="AA115148" s="93"/>
      <c r="AB115148" s="5"/>
    </row>
    <row r="115149" spans="21:28">
      <c r="U115149" s="5"/>
      <c r="AA115149" s="94"/>
      <c r="AB115149" s="5"/>
    </row>
    <row r="115152" spans="21:28">
      <c r="U115152" s="5"/>
      <c r="AA115152" s="94"/>
      <c r="AB115152" s="5"/>
    </row>
    <row r="115202" spans="21:28">
      <c r="U115202" s="5"/>
      <c r="AA115202" s="94"/>
      <c r="AB115202" s="5"/>
    </row>
    <row r="115272" spans="21:28">
      <c r="U115272" s="5"/>
      <c r="AA115272" s="94"/>
      <c r="AB115272" s="5"/>
    </row>
    <row r="115273" spans="21:28">
      <c r="U115273" s="5"/>
      <c r="AA115273" s="94"/>
      <c r="AB115273" s="5"/>
    </row>
    <row r="115290" spans="21:28">
      <c r="U115290" s="5"/>
      <c r="AA115290" s="94"/>
      <c r="AB115290" s="5"/>
    </row>
    <row r="115292" spans="21:28">
      <c r="U115292" s="5"/>
      <c r="AA115292" s="458"/>
      <c r="AB115292" s="5"/>
    </row>
    <row r="115293" spans="21:28">
      <c r="U115293" s="5"/>
      <c r="AA115293" s="458"/>
      <c r="AB115293" s="5"/>
    </row>
    <row r="115294" spans="21:28">
      <c r="U115294" s="5"/>
      <c r="AA115294" s="93"/>
      <c r="AB115294" s="5"/>
    </row>
    <row r="115295" spans="21:28">
      <c r="U115295" s="5"/>
      <c r="AA115295" s="94"/>
      <c r="AB115295" s="5"/>
    </row>
    <row r="115298" spans="21:28">
      <c r="U115298" s="5"/>
      <c r="AA115298" s="94"/>
      <c r="AB115298" s="5"/>
    </row>
    <row r="115348" spans="21:28">
      <c r="U115348" s="5"/>
      <c r="AA115348" s="94"/>
      <c r="AB115348" s="5"/>
    </row>
    <row r="115418" spans="21:28">
      <c r="U115418" s="5"/>
      <c r="AA115418" s="94"/>
      <c r="AB115418" s="5"/>
    </row>
    <row r="115419" spans="21:28">
      <c r="U115419" s="5"/>
      <c r="AA115419" s="94"/>
      <c r="AB115419" s="5"/>
    </row>
    <row r="115436" spans="21:28">
      <c r="U115436" s="5"/>
      <c r="AA115436" s="94"/>
      <c r="AB115436" s="5"/>
    </row>
    <row r="115438" spans="21:28">
      <c r="U115438" s="5"/>
      <c r="AA115438" s="458"/>
      <c r="AB115438" s="5"/>
    </row>
    <row r="115439" spans="21:28">
      <c r="U115439" s="5"/>
      <c r="AA115439" s="458"/>
      <c r="AB115439" s="5"/>
    </row>
    <row r="115440" spans="21:28">
      <c r="U115440" s="5"/>
      <c r="AA115440" s="93"/>
      <c r="AB115440" s="5"/>
    </row>
    <row r="115441" spans="21:28">
      <c r="U115441" s="5"/>
      <c r="AA115441" s="94"/>
      <c r="AB115441" s="5"/>
    </row>
    <row r="115444" spans="21:28">
      <c r="U115444" s="5"/>
      <c r="AA115444" s="94"/>
      <c r="AB115444" s="5"/>
    </row>
    <row r="115494" spans="21:28">
      <c r="U115494" s="5"/>
      <c r="AA115494" s="94"/>
      <c r="AB115494" s="5"/>
    </row>
    <row r="115564" spans="21:28">
      <c r="U115564" s="5"/>
      <c r="AA115564" s="94"/>
      <c r="AB115564" s="5"/>
    </row>
    <row r="115565" spans="21:28">
      <c r="U115565" s="5"/>
      <c r="AA115565" s="94"/>
      <c r="AB115565" s="5"/>
    </row>
    <row r="115582" spans="21:28">
      <c r="U115582" s="5"/>
      <c r="AA115582" s="94"/>
      <c r="AB115582" s="5"/>
    </row>
    <row r="115584" spans="21:28">
      <c r="U115584" s="5"/>
      <c r="AA115584" s="458"/>
      <c r="AB115584" s="5"/>
    </row>
    <row r="115585" spans="21:28">
      <c r="U115585" s="5"/>
      <c r="AA115585" s="458"/>
      <c r="AB115585" s="5"/>
    </row>
    <row r="115586" spans="21:28">
      <c r="U115586" s="5"/>
      <c r="AA115586" s="93"/>
      <c r="AB115586" s="5"/>
    </row>
    <row r="115587" spans="21:28">
      <c r="U115587" s="5"/>
      <c r="AA115587" s="94"/>
      <c r="AB115587" s="5"/>
    </row>
    <row r="115590" spans="21:28">
      <c r="U115590" s="5"/>
      <c r="AA115590" s="94"/>
      <c r="AB115590" s="5"/>
    </row>
    <row r="115640" spans="21:28">
      <c r="U115640" s="5"/>
      <c r="AA115640" s="94"/>
      <c r="AB115640" s="5"/>
    </row>
    <row r="115710" spans="21:28">
      <c r="U115710" s="5"/>
      <c r="AA115710" s="94"/>
      <c r="AB115710" s="5"/>
    </row>
    <row r="115711" spans="21:28">
      <c r="U115711" s="5"/>
      <c r="AA115711" s="94"/>
      <c r="AB115711" s="5"/>
    </row>
    <row r="115728" spans="21:28">
      <c r="U115728" s="5"/>
      <c r="AA115728" s="94"/>
      <c r="AB115728" s="5"/>
    </row>
    <row r="115730" spans="21:28">
      <c r="U115730" s="5"/>
      <c r="AA115730" s="458"/>
      <c r="AB115730" s="5"/>
    </row>
    <row r="115731" spans="21:28">
      <c r="U115731" s="5"/>
      <c r="AA115731" s="458"/>
      <c r="AB115731" s="5"/>
    </row>
    <row r="115732" spans="21:28">
      <c r="U115732" s="5"/>
      <c r="AA115732" s="93"/>
      <c r="AB115732" s="5"/>
    </row>
    <row r="115733" spans="21:28">
      <c r="U115733" s="5"/>
      <c r="AA115733" s="94"/>
      <c r="AB115733" s="5"/>
    </row>
    <row r="115736" spans="21:28">
      <c r="U115736" s="5"/>
      <c r="AA115736" s="94"/>
      <c r="AB115736" s="5"/>
    </row>
    <row r="115786" spans="21:28">
      <c r="U115786" s="5"/>
      <c r="AA115786" s="94"/>
      <c r="AB115786" s="5"/>
    </row>
    <row r="115856" spans="21:28">
      <c r="U115856" s="5"/>
      <c r="AA115856" s="94"/>
      <c r="AB115856" s="5"/>
    </row>
    <row r="115857" spans="21:28">
      <c r="U115857" s="5"/>
      <c r="AA115857" s="94"/>
      <c r="AB115857" s="5"/>
    </row>
    <row r="115874" spans="21:28">
      <c r="U115874" s="5"/>
      <c r="AA115874" s="94"/>
      <c r="AB115874" s="5"/>
    </row>
    <row r="115876" spans="21:28">
      <c r="U115876" s="5"/>
      <c r="AA115876" s="458"/>
      <c r="AB115876" s="5"/>
    </row>
    <row r="115877" spans="21:28">
      <c r="U115877" s="5"/>
      <c r="AA115877" s="458"/>
      <c r="AB115877" s="5"/>
    </row>
    <row r="115878" spans="21:28">
      <c r="U115878" s="5"/>
      <c r="AA115878" s="93"/>
      <c r="AB115878" s="5"/>
    </row>
    <row r="115879" spans="21:28">
      <c r="U115879" s="5"/>
      <c r="AA115879" s="94"/>
      <c r="AB115879" s="5"/>
    </row>
    <row r="115882" spans="21:28">
      <c r="U115882" s="5"/>
      <c r="AA115882" s="94"/>
      <c r="AB115882" s="5"/>
    </row>
    <row r="115932" spans="21:28">
      <c r="U115932" s="5"/>
      <c r="AA115932" s="94"/>
      <c r="AB115932" s="5"/>
    </row>
    <row r="116002" spans="21:28">
      <c r="U116002" s="5"/>
      <c r="AA116002" s="94"/>
      <c r="AB116002" s="5"/>
    </row>
    <row r="116003" spans="21:28">
      <c r="U116003" s="5"/>
      <c r="AA116003" s="94"/>
      <c r="AB116003" s="5"/>
    </row>
    <row r="116020" spans="21:28">
      <c r="U116020" s="5"/>
      <c r="AA116020" s="94"/>
      <c r="AB116020" s="5"/>
    </row>
    <row r="116022" spans="21:28">
      <c r="U116022" s="5"/>
      <c r="AA116022" s="458"/>
      <c r="AB116022" s="5"/>
    </row>
    <row r="116023" spans="21:28">
      <c r="U116023" s="5"/>
      <c r="AA116023" s="458"/>
      <c r="AB116023" s="5"/>
    </row>
    <row r="116024" spans="21:28">
      <c r="U116024" s="5"/>
      <c r="AA116024" s="93"/>
      <c r="AB116024" s="5"/>
    </row>
    <row r="116025" spans="21:28">
      <c r="U116025" s="5"/>
      <c r="AA116025" s="94"/>
      <c r="AB116025" s="5"/>
    </row>
    <row r="116028" spans="21:28">
      <c r="U116028" s="5"/>
      <c r="AA116028" s="94"/>
      <c r="AB116028" s="5"/>
    </row>
    <row r="116078" spans="21:28">
      <c r="U116078" s="5"/>
      <c r="AA116078" s="94"/>
      <c r="AB116078" s="5"/>
    </row>
    <row r="116148" spans="21:28">
      <c r="U116148" s="5"/>
      <c r="AA116148" s="94"/>
      <c r="AB116148" s="5"/>
    </row>
    <row r="116149" spans="21:28">
      <c r="U116149" s="5"/>
      <c r="AA116149" s="94"/>
      <c r="AB116149" s="5"/>
    </row>
    <row r="116166" spans="21:28">
      <c r="U116166" s="5"/>
      <c r="AA116166" s="94"/>
      <c r="AB116166" s="5"/>
    </row>
    <row r="116168" spans="21:28">
      <c r="U116168" s="5"/>
      <c r="AA116168" s="458"/>
      <c r="AB116168" s="5"/>
    </row>
    <row r="116169" spans="21:28">
      <c r="U116169" s="5"/>
      <c r="AA116169" s="458"/>
      <c r="AB116169" s="5"/>
    </row>
    <row r="116170" spans="21:28">
      <c r="U116170" s="5"/>
      <c r="AA116170" s="93"/>
      <c r="AB116170" s="5"/>
    </row>
    <row r="116171" spans="21:28">
      <c r="U116171" s="5"/>
      <c r="AA116171" s="94"/>
      <c r="AB116171" s="5"/>
    </row>
    <row r="116174" spans="21:28">
      <c r="U116174" s="5"/>
      <c r="AA116174" s="94"/>
      <c r="AB116174" s="5"/>
    </row>
    <row r="116224" spans="21:28">
      <c r="U116224" s="5"/>
      <c r="AA116224" s="94"/>
      <c r="AB116224" s="5"/>
    </row>
    <row r="116294" spans="21:28">
      <c r="U116294" s="5"/>
      <c r="AA116294" s="94"/>
      <c r="AB116294" s="5"/>
    </row>
    <row r="116295" spans="21:28">
      <c r="U116295" s="5"/>
      <c r="AA116295" s="94"/>
      <c r="AB116295" s="5"/>
    </row>
    <row r="116312" spans="21:28">
      <c r="U116312" s="5"/>
      <c r="AA116312" s="94"/>
      <c r="AB116312" s="5"/>
    </row>
    <row r="116314" spans="21:28">
      <c r="U116314" s="5"/>
      <c r="AA116314" s="458"/>
      <c r="AB116314" s="5"/>
    </row>
    <row r="116315" spans="21:28">
      <c r="U116315" s="5"/>
      <c r="AA116315" s="458"/>
      <c r="AB116315" s="5"/>
    </row>
    <row r="116316" spans="21:28">
      <c r="U116316" s="5"/>
      <c r="AA116316" s="93"/>
      <c r="AB116316" s="5"/>
    </row>
    <row r="116317" spans="21:28">
      <c r="U116317" s="5"/>
      <c r="AA116317" s="94"/>
      <c r="AB116317" s="5"/>
    </row>
    <row r="116320" spans="21:28">
      <c r="U116320" s="5"/>
      <c r="AA116320" s="94"/>
      <c r="AB116320" s="5"/>
    </row>
    <row r="116370" spans="21:28">
      <c r="U116370" s="5"/>
      <c r="AA116370" s="94"/>
      <c r="AB116370" s="5"/>
    </row>
    <row r="116440" spans="21:28">
      <c r="U116440" s="5"/>
      <c r="AA116440" s="94"/>
      <c r="AB116440" s="5"/>
    </row>
    <row r="116441" spans="21:28">
      <c r="U116441" s="5"/>
      <c r="AA116441" s="94"/>
      <c r="AB116441" s="5"/>
    </row>
    <row r="116458" spans="21:28">
      <c r="U116458" s="5"/>
      <c r="AA116458" s="94"/>
      <c r="AB116458" s="5"/>
    </row>
    <row r="116460" spans="21:28">
      <c r="U116460" s="5"/>
      <c r="AA116460" s="458"/>
      <c r="AB116460" s="5"/>
    </row>
    <row r="116461" spans="21:28">
      <c r="U116461" s="5"/>
      <c r="AA116461" s="458"/>
      <c r="AB116461" s="5"/>
    </row>
    <row r="116462" spans="21:28">
      <c r="U116462" s="5"/>
      <c r="AA116462" s="93"/>
      <c r="AB116462" s="5"/>
    </row>
    <row r="116463" spans="21:28">
      <c r="U116463" s="5"/>
      <c r="AA116463" s="94"/>
      <c r="AB116463" s="5"/>
    </row>
    <row r="116466" spans="21:28">
      <c r="U116466" s="5"/>
      <c r="AA116466" s="94"/>
      <c r="AB116466" s="5"/>
    </row>
    <row r="116516" spans="21:28">
      <c r="U116516" s="5"/>
      <c r="AA116516" s="94"/>
      <c r="AB116516" s="5"/>
    </row>
    <row r="116586" spans="21:28">
      <c r="U116586" s="5"/>
      <c r="AA116586" s="94"/>
      <c r="AB116586" s="5"/>
    </row>
    <row r="116587" spans="21:28">
      <c r="U116587" s="5"/>
      <c r="AA116587" s="94"/>
      <c r="AB116587" s="5"/>
    </row>
    <row r="116604" spans="21:28">
      <c r="U116604" s="5"/>
      <c r="AA116604" s="94"/>
      <c r="AB116604" s="5"/>
    </row>
    <row r="116606" spans="21:28">
      <c r="U116606" s="5"/>
      <c r="AA116606" s="458"/>
      <c r="AB116606" s="5"/>
    </row>
    <row r="116607" spans="21:28">
      <c r="U116607" s="5"/>
      <c r="AA116607" s="458"/>
      <c r="AB116607" s="5"/>
    </row>
    <row r="116608" spans="21:28">
      <c r="U116608" s="5"/>
      <c r="AA116608" s="93"/>
      <c r="AB116608" s="5"/>
    </row>
    <row r="116609" spans="21:28">
      <c r="U116609" s="5"/>
      <c r="AA116609" s="94"/>
      <c r="AB116609" s="5"/>
    </row>
    <row r="116612" spans="21:28">
      <c r="U116612" s="5"/>
      <c r="AA116612" s="94"/>
      <c r="AB116612" s="5"/>
    </row>
    <row r="116662" spans="21:28">
      <c r="U116662" s="5"/>
      <c r="AA116662" s="94"/>
      <c r="AB116662" s="5"/>
    </row>
    <row r="116732" spans="21:28">
      <c r="U116732" s="5"/>
      <c r="AA116732" s="94"/>
      <c r="AB116732" s="5"/>
    </row>
    <row r="116733" spans="21:28">
      <c r="U116733" s="5"/>
      <c r="AA116733" s="94"/>
      <c r="AB116733" s="5"/>
    </row>
    <row r="116750" spans="21:28">
      <c r="U116750" s="5"/>
      <c r="AA116750" s="94"/>
      <c r="AB116750" s="5"/>
    </row>
    <row r="116752" spans="21:28">
      <c r="U116752" s="5"/>
      <c r="AA116752" s="458"/>
      <c r="AB116752" s="5"/>
    </row>
    <row r="116753" spans="21:28">
      <c r="U116753" s="5"/>
      <c r="AA116753" s="458"/>
      <c r="AB116753" s="5"/>
    </row>
    <row r="116754" spans="21:28">
      <c r="U116754" s="5"/>
      <c r="AA116754" s="93"/>
      <c r="AB116754" s="5"/>
    </row>
    <row r="116755" spans="21:28">
      <c r="U116755" s="5"/>
      <c r="AA116755" s="94"/>
      <c r="AB116755" s="5"/>
    </row>
    <row r="116758" spans="21:28">
      <c r="U116758" s="5"/>
      <c r="AA116758" s="94"/>
      <c r="AB116758" s="5"/>
    </row>
    <row r="116808" spans="21:28">
      <c r="U116808" s="5"/>
      <c r="AA116808" s="94"/>
      <c r="AB116808" s="5"/>
    </row>
    <row r="116878" spans="21:28">
      <c r="U116878" s="5"/>
      <c r="AA116878" s="94"/>
      <c r="AB116878" s="5"/>
    </row>
    <row r="116879" spans="21:28">
      <c r="U116879" s="5"/>
      <c r="AA116879" s="94"/>
      <c r="AB116879" s="5"/>
    </row>
    <row r="116896" spans="21:28">
      <c r="U116896" s="5"/>
      <c r="AA116896" s="94"/>
      <c r="AB116896" s="5"/>
    </row>
    <row r="116898" spans="21:28">
      <c r="U116898" s="5"/>
      <c r="AA116898" s="458"/>
      <c r="AB116898" s="5"/>
    </row>
    <row r="116899" spans="21:28">
      <c r="U116899" s="5"/>
      <c r="AA116899" s="458"/>
      <c r="AB116899" s="5"/>
    </row>
    <row r="116900" spans="21:28">
      <c r="U116900" s="5"/>
      <c r="AA116900" s="93"/>
      <c r="AB116900" s="5"/>
    </row>
    <row r="116901" spans="21:28">
      <c r="U116901" s="5"/>
      <c r="AA116901" s="94"/>
      <c r="AB116901" s="5"/>
    </row>
    <row r="116904" spans="21:28">
      <c r="U116904" s="5"/>
      <c r="AA116904" s="94"/>
      <c r="AB116904" s="5"/>
    </row>
    <row r="116954" spans="21:28">
      <c r="U116954" s="5"/>
      <c r="AA116954" s="94"/>
      <c r="AB116954" s="5"/>
    </row>
    <row r="117024" spans="21:28">
      <c r="U117024" s="5"/>
      <c r="AA117024" s="94"/>
      <c r="AB117024" s="5"/>
    </row>
    <row r="117025" spans="21:28">
      <c r="U117025" s="5"/>
      <c r="AA117025" s="94"/>
      <c r="AB117025" s="5"/>
    </row>
    <row r="117042" spans="21:28">
      <c r="U117042" s="5"/>
      <c r="AA117042" s="94"/>
      <c r="AB117042" s="5"/>
    </row>
    <row r="117044" spans="21:28">
      <c r="U117044" s="5"/>
      <c r="AA117044" s="458"/>
      <c r="AB117044" s="5"/>
    </row>
    <row r="117045" spans="21:28">
      <c r="U117045" s="5"/>
      <c r="AA117045" s="458"/>
      <c r="AB117045" s="5"/>
    </row>
    <row r="117046" spans="21:28">
      <c r="U117046" s="5"/>
      <c r="AA117046" s="93"/>
      <c r="AB117046" s="5"/>
    </row>
    <row r="117047" spans="21:28">
      <c r="U117047" s="5"/>
      <c r="AA117047" s="94"/>
      <c r="AB117047" s="5"/>
    </row>
    <row r="117050" spans="21:28">
      <c r="U117050" s="5"/>
      <c r="AA117050" s="94"/>
      <c r="AB117050" s="5"/>
    </row>
    <row r="117100" spans="21:28">
      <c r="U117100" s="5"/>
      <c r="AA117100" s="94"/>
      <c r="AB117100" s="5"/>
    </row>
    <row r="117170" spans="21:28">
      <c r="U117170" s="5"/>
      <c r="AA117170" s="94"/>
      <c r="AB117170" s="5"/>
    </row>
    <row r="117171" spans="21:28">
      <c r="U117171" s="5"/>
      <c r="AA117171" s="94"/>
      <c r="AB117171" s="5"/>
    </row>
    <row r="117188" spans="21:28">
      <c r="U117188" s="5"/>
      <c r="AA117188" s="94"/>
      <c r="AB117188" s="5"/>
    </row>
    <row r="117190" spans="21:28">
      <c r="U117190" s="5"/>
      <c r="AA117190" s="458"/>
      <c r="AB117190" s="5"/>
    </row>
    <row r="117191" spans="21:28">
      <c r="U117191" s="5"/>
      <c r="AA117191" s="458"/>
      <c r="AB117191" s="5"/>
    </row>
    <row r="117192" spans="21:28">
      <c r="U117192" s="5"/>
      <c r="AA117192" s="93"/>
      <c r="AB117192" s="5"/>
    </row>
    <row r="117193" spans="21:28">
      <c r="U117193" s="5"/>
      <c r="AA117193" s="94"/>
      <c r="AB117193" s="5"/>
    </row>
    <row r="117196" spans="21:28">
      <c r="U117196" s="5"/>
      <c r="AA117196" s="94"/>
      <c r="AB117196" s="5"/>
    </row>
    <row r="117246" spans="21:28">
      <c r="U117246" s="5"/>
      <c r="AA117246" s="94"/>
      <c r="AB117246" s="5"/>
    </row>
    <row r="117316" spans="21:28">
      <c r="U117316" s="5"/>
      <c r="AA117316" s="94"/>
      <c r="AB117316" s="5"/>
    </row>
    <row r="117317" spans="21:28">
      <c r="U117317" s="5"/>
      <c r="AA117317" s="94"/>
      <c r="AB117317" s="5"/>
    </row>
    <row r="117334" spans="21:28">
      <c r="U117334" s="5"/>
      <c r="AA117334" s="94"/>
      <c r="AB117334" s="5"/>
    </row>
    <row r="117336" spans="21:28">
      <c r="U117336" s="5"/>
      <c r="AA117336" s="458"/>
      <c r="AB117336" s="5"/>
    </row>
    <row r="117337" spans="21:28">
      <c r="U117337" s="5"/>
      <c r="AA117337" s="458"/>
      <c r="AB117337" s="5"/>
    </row>
    <row r="117338" spans="21:28">
      <c r="U117338" s="5"/>
      <c r="AA117338" s="93"/>
      <c r="AB117338" s="5"/>
    </row>
    <row r="117339" spans="21:28">
      <c r="U117339" s="5"/>
      <c r="AA117339" s="94"/>
      <c r="AB117339" s="5"/>
    </row>
    <row r="117342" spans="21:28">
      <c r="U117342" s="5"/>
      <c r="AA117342" s="94"/>
      <c r="AB117342" s="5"/>
    </row>
    <row r="117392" spans="21:28">
      <c r="U117392" s="5"/>
      <c r="AA117392" s="94"/>
      <c r="AB117392" s="5"/>
    </row>
    <row r="117462" spans="21:28">
      <c r="U117462" s="5"/>
      <c r="AA117462" s="94"/>
      <c r="AB117462" s="5"/>
    </row>
    <row r="117463" spans="21:28">
      <c r="U117463" s="5"/>
      <c r="AA117463" s="94"/>
      <c r="AB117463" s="5"/>
    </row>
    <row r="117480" spans="21:28">
      <c r="U117480" s="5"/>
      <c r="AA117480" s="94"/>
      <c r="AB117480" s="5"/>
    </row>
    <row r="117482" spans="21:28">
      <c r="U117482" s="5"/>
      <c r="AA117482" s="458"/>
      <c r="AB117482" s="5"/>
    </row>
    <row r="117483" spans="21:28">
      <c r="U117483" s="5"/>
      <c r="AA117483" s="458"/>
      <c r="AB117483" s="5"/>
    </row>
    <row r="117484" spans="21:28">
      <c r="U117484" s="5"/>
      <c r="AA117484" s="93"/>
      <c r="AB117484" s="5"/>
    </row>
    <row r="117485" spans="21:28">
      <c r="U117485" s="5"/>
      <c r="AA117485" s="94"/>
      <c r="AB117485" s="5"/>
    </row>
    <row r="117488" spans="21:28">
      <c r="U117488" s="5"/>
      <c r="AA117488" s="94"/>
      <c r="AB117488" s="5"/>
    </row>
    <row r="117538" spans="21:28">
      <c r="U117538" s="5"/>
      <c r="AA117538" s="94"/>
      <c r="AB117538" s="5"/>
    </row>
    <row r="117608" spans="21:28">
      <c r="U117608" s="5"/>
      <c r="AA117608" s="94"/>
      <c r="AB117608" s="5"/>
    </row>
    <row r="117609" spans="21:28">
      <c r="U117609" s="5"/>
      <c r="AA117609" s="94"/>
      <c r="AB117609" s="5"/>
    </row>
    <row r="117626" spans="21:28">
      <c r="U117626" s="5"/>
      <c r="AA117626" s="94"/>
      <c r="AB117626" s="5"/>
    </row>
    <row r="117628" spans="21:28">
      <c r="U117628" s="5"/>
      <c r="AA117628" s="458"/>
      <c r="AB117628" s="5"/>
    </row>
    <row r="117629" spans="21:28">
      <c r="U117629" s="5"/>
      <c r="AA117629" s="458"/>
      <c r="AB117629" s="5"/>
    </row>
    <row r="117630" spans="21:28">
      <c r="U117630" s="5"/>
      <c r="AA117630" s="93"/>
      <c r="AB117630" s="5"/>
    </row>
    <row r="117631" spans="21:28">
      <c r="U117631" s="5"/>
      <c r="AA117631" s="94"/>
      <c r="AB117631" s="5"/>
    </row>
    <row r="117634" spans="21:28">
      <c r="U117634" s="5"/>
      <c r="AA117634" s="94"/>
      <c r="AB117634" s="5"/>
    </row>
    <row r="117684" spans="21:28">
      <c r="U117684" s="5"/>
      <c r="AA117684" s="94"/>
      <c r="AB117684" s="5"/>
    </row>
    <row r="117754" spans="21:28">
      <c r="U117754" s="5"/>
      <c r="AA117754" s="94"/>
      <c r="AB117754" s="5"/>
    </row>
    <row r="117755" spans="21:28">
      <c r="U117755" s="5"/>
      <c r="AA117755" s="94"/>
      <c r="AB117755" s="5"/>
    </row>
    <row r="117772" spans="21:28">
      <c r="U117772" s="5"/>
      <c r="AA117772" s="94"/>
      <c r="AB117772" s="5"/>
    </row>
    <row r="117774" spans="21:28">
      <c r="U117774" s="5"/>
      <c r="AA117774" s="458"/>
      <c r="AB117774" s="5"/>
    </row>
    <row r="117775" spans="21:28">
      <c r="U117775" s="5"/>
      <c r="AA117775" s="458"/>
      <c r="AB117775" s="5"/>
    </row>
    <row r="117776" spans="21:28">
      <c r="U117776" s="5"/>
      <c r="AA117776" s="93"/>
      <c r="AB117776" s="5"/>
    </row>
    <row r="117777" spans="21:28">
      <c r="U117777" s="5"/>
      <c r="AA117777" s="94"/>
      <c r="AB117777" s="5"/>
    </row>
    <row r="117780" spans="21:28">
      <c r="U117780" s="5"/>
      <c r="AA117780" s="94"/>
      <c r="AB117780" s="5"/>
    </row>
    <row r="117830" spans="21:28">
      <c r="U117830" s="5"/>
      <c r="AA117830" s="94"/>
      <c r="AB117830" s="5"/>
    </row>
    <row r="117900" spans="21:28">
      <c r="U117900" s="5"/>
      <c r="AA117900" s="94"/>
      <c r="AB117900" s="5"/>
    </row>
    <row r="117901" spans="21:28">
      <c r="U117901" s="5"/>
      <c r="AA117901" s="94"/>
      <c r="AB117901" s="5"/>
    </row>
    <row r="117918" spans="21:28">
      <c r="U117918" s="5"/>
      <c r="AA117918" s="94"/>
      <c r="AB117918" s="5"/>
    </row>
    <row r="117920" spans="21:28">
      <c r="U117920" s="5"/>
      <c r="AA117920" s="458"/>
      <c r="AB117920" s="5"/>
    </row>
    <row r="117921" spans="21:28">
      <c r="U117921" s="5"/>
      <c r="AA117921" s="458"/>
      <c r="AB117921" s="5"/>
    </row>
    <row r="117922" spans="21:28">
      <c r="U117922" s="5"/>
      <c r="AA117922" s="93"/>
      <c r="AB117922" s="5"/>
    </row>
    <row r="117923" spans="21:28">
      <c r="U117923" s="5"/>
      <c r="AA117923" s="94"/>
      <c r="AB117923" s="5"/>
    </row>
    <row r="117926" spans="21:28">
      <c r="U117926" s="5"/>
      <c r="AA117926" s="94"/>
      <c r="AB117926" s="5"/>
    </row>
    <row r="117976" spans="21:28">
      <c r="U117976" s="5"/>
      <c r="AA117976" s="94"/>
      <c r="AB117976" s="5"/>
    </row>
    <row r="118046" spans="21:28">
      <c r="U118046" s="5"/>
      <c r="AA118046" s="94"/>
      <c r="AB118046" s="5"/>
    </row>
    <row r="118047" spans="21:28">
      <c r="U118047" s="5"/>
      <c r="AA118047" s="94"/>
      <c r="AB118047" s="5"/>
    </row>
    <row r="118064" spans="21:28">
      <c r="U118064" s="5"/>
      <c r="AA118064" s="94"/>
      <c r="AB118064" s="5"/>
    </row>
    <row r="118066" spans="21:28">
      <c r="U118066" s="5"/>
      <c r="AA118066" s="458"/>
      <c r="AB118066" s="5"/>
    </row>
    <row r="118067" spans="21:28">
      <c r="U118067" s="5"/>
      <c r="AA118067" s="458"/>
      <c r="AB118067" s="5"/>
    </row>
    <row r="118068" spans="21:28">
      <c r="U118068" s="5"/>
      <c r="AA118068" s="93"/>
      <c r="AB118068" s="5"/>
    </row>
    <row r="118069" spans="21:28">
      <c r="U118069" s="5"/>
      <c r="AA118069" s="94"/>
      <c r="AB118069" s="5"/>
    </row>
    <row r="118072" spans="21:28">
      <c r="U118072" s="5"/>
      <c r="AA118072" s="94"/>
      <c r="AB118072" s="5"/>
    </row>
    <row r="118122" spans="21:28">
      <c r="U118122" s="5"/>
      <c r="AA118122" s="94"/>
      <c r="AB118122" s="5"/>
    </row>
    <row r="118192" spans="21:28">
      <c r="U118192" s="5"/>
      <c r="AA118192" s="94"/>
      <c r="AB118192" s="5"/>
    </row>
    <row r="118193" spans="21:28">
      <c r="U118193" s="5"/>
      <c r="AA118193" s="94"/>
      <c r="AB118193" s="5"/>
    </row>
    <row r="118210" spans="21:28">
      <c r="U118210" s="5"/>
      <c r="AA118210" s="94"/>
      <c r="AB118210" s="5"/>
    </row>
    <row r="118212" spans="21:28">
      <c r="U118212" s="5"/>
      <c r="AA118212" s="458"/>
      <c r="AB118212" s="5"/>
    </row>
    <row r="118213" spans="21:28">
      <c r="U118213" s="5"/>
      <c r="AA118213" s="458"/>
      <c r="AB118213" s="5"/>
    </row>
    <row r="118214" spans="21:28">
      <c r="U118214" s="5"/>
      <c r="AA118214" s="93"/>
      <c r="AB118214" s="5"/>
    </row>
    <row r="118215" spans="21:28">
      <c r="U118215" s="5"/>
      <c r="AA118215" s="94"/>
      <c r="AB118215" s="5"/>
    </row>
    <row r="118218" spans="21:28">
      <c r="U118218" s="5"/>
      <c r="AA118218" s="94"/>
      <c r="AB118218" s="5"/>
    </row>
    <row r="118268" spans="21:28">
      <c r="U118268" s="5"/>
      <c r="AA118268" s="94"/>
      <c r="AB118268" s="5"/>
    </row>
    <row r="118338" spans="21:28">
      <c r="U118338" s="5"/>
      <c r="AA118338" s="94"/>
      <c r="AB118338" s="5"/>
    </row>
    <row r="118339" spans="21:28">
      <c r="U118339" s="5"/>
      <c r="AA118339" s="94"/>
      <c r="AB118339" s="5"/>
    </row>
    <row r="118356" spans="21:28">
      <c r="U118356" s="5"/>
      <c r="AA118356" s="94"/>
      <c r="AB118356" s="5"/>
    </row>
    <row r="118358" spans="21:28">
      <c r="U118358" s="5"/>
      <c r="AA118358" s="458"/>
      <c r="AB118358" s="5"/>
    </row>
    <row r="118359" spans="21:28">
      <c r="U118359" s="5"/>
      <c r="AA118359" s="458"/>
      <c r="AB118359" s="5"/>
    </row>
    <row r="118360" spans="21:28">
      <c r="U118360" s="5"/>
      <c r="AA118360" s="93"/>
      <c r="AB118360" s="5"/>
    </row>
    <row r="118361" spans="21:28">
      <c r="U118361" s="5"/>
      <c r="AA118361" s="94"/>
      <c r="AB118361" s="5"/>
    </row>
    <row r="118364" spans="21:28">
      <c r="U118364" s="5"/>
      <c r="AA118364" s="94"/>
      <c r="AB118364" s="5"/>
    </row>
    <row r="118414" spans="21:28">
      <c r="U118414" s="5"/>
      <c r="AA118414" s="94"/>
      <c r="AB118414" s="5"/>
    </row>
    <row r="118484" spans="21:28">
      <c r="U118484" s="5"/>
      <c r="AA118484" s="94"/>
      <c r="AB118484" s="5"/>
    </row>
    <row r="118485" spans="21:28">
      <c r="U118485" s="5"/>
      <c r="AA118485" s="94"/>
      <c r="AB118485" s="5"/>
    </row>
    <row r="118502" spans="21:28">
      <c r="U118502" s="5"/>
      <c r="AA118502" s="94"/>
      <c r="AB118502" s="5"/>
    </row>
    <row r="118504" spans="21:28">
      <c r="U118504" s="5"/>
      <c r="AA118504" s="458"/>
      <c r="AB118504" s="5"/>
    </row>
    <row r="118505" spans="21:28">
      <c r="U118505" s="5"/>
      <c r="AA118505" s="458"/>
      <c r="AB118505" s="5"/>
    </row>
    <row r="118506" spans="21:28">
      <c r="U118506" s="5"/>
      <c r="AA118506" s="93"/>
      <c r="AB118506" s="5"/>
    </row>
    <row r="118507" spans="21:28">
      <c r="U118507" s="5"/>
      <c r="AA118507" s="94"/>
      <c r="AB118507" s="5"/>
    </row>
    <row r="118510" spans="21:28">
      <c r="U118510" s="5"/>
      <c r="AA118510" s="94"/>
      <c r="AB118510" s="5"/>
    </row>
    <row r="118560" spans="21:28">
      <c r="U118560" s="5"/>
      <c r="AA118560" s="94"/>
      <c r="AB118560" s="5"/>
    </row>
    <row r="118630" spans="21:28">
      <c r="U118630" s="5"/>
      <c r="AA118630" s="94"/>
      <c r="AB118630" s="5"/>
    </row>
    <row r="118631" spans="21:28">
      <c r="U118631" s="5"/>
      <c r="AA118631" s="94"/>
      <c r="AB118631" s="5"/>
    </row>
    <row r="118648" spans="21:28">
      <c r="U118648" s="5"/>
      <c r="AA118648" s="94"/>
      <c r="AB118648" s="5"/>
    </row>
    <row r="118650" spans="21:28">
      <c r="U118650" s="5"/>
      <c r="AA118650" s="458"/>
      <c r="AB118650" s="5"/>
    </row>
    <row r="118651" spans="21:28">
      <c r="U118651" s="5"/>
      <c r="AA118651" s="458"/>
      <c r="AB118651" s="5"/>
    </row>
    <row r="118652" spans="21:28">
      <c r="U118652" s="5"/>
      <c r="AA118652" s="93"/>
      <c r="AB118652" s="5"/>
    </row>
    <row r="118653" spans="21:28">
      <c r="U118653" s="5"/>
      <c r="AA118653" s="94"/>
      <c r="AB118653" s="5"/>
    </row>
    <row r="118656" spans="21:28">
      <c r="U118656" s="5"/>
      <c r="AA118656" s="94"/>
      <c r="AB118656" s="5"/>
    </row>
    <row r="118706" spans="21:28">
      <c r="U118706" s="5"/>
      <c r="AA118706" s="94"/>
      <c r="AB118706" s="5"/>
    </row>
    <row r="118776" spans="21:28">
      <c r="U118776" s="5"/>
      <c r="AA118776" s="94"/>
      <c r="AB118776" s="5"/>
    </row>
    <row r="118777" spans="21:28">
      <c r="U118777" s="5"/>
      <c r="AA118777" s="94"/>
      <c r="AB118777" s="5"/>
    </row>
    <row r="118794" spans="21:28">
      <c r="U118794" s="5"/>
      <c r="AA118794" s="94"/>
      <c r="AB118794" s="5"/>
    </row>
    <row r="118796" spans="21:28">
      <c r="U118796" s="5"/>
      <c r="AA118796" s="458"/>
      <c r="AB118796" s="5"/>
    </row>
    <row r="118797" spans="21:28">
      <c r="U118797" s="5"/>
      <c r="AA118797" s="458"/>
      <c r="AB118797" s="5"/>
    </row>
    <row r="118798" spans="21:28">
      <c r="U118798" s="5"/>
      <c r="AA118798" s="93"/>
      <c r="AB118798" s="5"/>
    </row>
    <row r="118799" spans="21:28">
      <c r="U118799" s="5"/>
      <c r="AA118799" s="94"/>
      <c r="AB118799" s="5"/>
    </row>
    <row r="118802" spans="21:28">
      <c r="U118802" s="5"/>
      <c r="AA118802" s="94"/>
      <c r="AB118802" s="5"/>
    </row>
    <row r="118852" spans="21:28">
      <c r="U118852" s="5"/>
      <c r="AA118852" s="94"/>
      <c r="AB118852" s="5"/>
    </row>
    <row r="118922" spans="21:28">
      <c r="U118922" s="5"/>
      <c r="AA118922" s="94"/>
      <c r="AB118922" s="5"/>
    </row>
    <row r="118923" spans="21:28">
      <c r="U118923" s="5"/>
      <c r="AA118923" s="94"/>
      <c r="AB118923" s="5"/>
    </row>
    <row r="118940" spans="21:28">
      <c r="U118940" s="5"/>
      <c r="AA118940" s="94"/>
      <c r="AB118940" s="5"/>
    </row>
    <row r="118942" spans="21:28">
      <c r="U118942" s="5"/>
      <c r="AA118942" s="458"/>
      <c r="AB118942" s="5"/>
    </row>
    <row r="118943" spans="21:28">
      <c r="U118943" s="5"/>
      <c r="AA118943" s="458"/>
      <c r="AB118943" s="5"/>
    </row>
    <row r="118944" spans="21:28">
      <c r="U118944" s="5"/>
      <c r="AA118944" s="93"/>
      <c r="AB118944" s="5"/>
    </row>
    <row r="118945" spans="21:28">
      <c r="U118945" s="5"/>
      <c r="AA118945" s="94"/>
      <c r="AB118945" s="5"/>
    </row>
    <row r="118948" spans="21:28">
      <c r="U118948" s="5"/>
      <c r="AA118948" s="94"/>
      <c r="AB118948" s="5"/>
    </row>
    <row r="118998" spans="21:28">
      <c r="U118998" s="5"/>
      <c r="AA118998" s="94"/>
      <c r="AB118998" s="5"/>
    </row>
    <row r="119068" spans="21:28">
      <c r="U119068" s="5"/>
      <c r="AA119068" s="94"/>
      <c r="AB119068" s="5"/>
    </row>
    <row r="119069" spans="21:28">
      <c r="U119069" s="5"/>
      <c r="AA119069" s="94"/>
      <c r="AB119069" s="5"/>
    </row>
    <row r="119086" spans="21:28">
      <c r="U119086" s="5"/>
      <c r="AA119086" s="94"/>
      <c r="AB119086" s="5"/>
    </row>
    <row r="119088" spans="21:28">
      <c r="U119088" s="5"/>
      <c r="AA119088" s="458"/>
      <c r="AB119088" s="5"/>
    </row>
    <row r="119089" spans="21:28">
      <c r="U119089" s="5"/>
      <c r="AA119089" s="458"/>
      <c r="AB119089" s="5"/>
    </row>
    <row r="119090" spans="21:28">
      <c r="U119090" s="5"/>
      <c r="AA119090" s="93"/>
      <c r="AB119090" s="5"/>
    </row>
    <row r="119091" spans="21:28">
      <c r="U119091" s="5"/>
      <c r="AA119091" s="94"/>
      <c r="AB119091" s="5"/>
    </row>
    <row r="119094" spans="21:28">
      <c r="U119094" s="5"/>
      <c r="AA119094" s="94"/>
      <c r="AB119094" s="5"/>
    </row>
    <row r="119144" spans="21:28">
      <c r="U119144" s="5"/>
      <c r="AA119144" s="94"/>
      <c r="AB119144" s="5"/>
    </row>
    <row r="119214" spans="21:28">
      <c r="U119214" s="5"/>
      <c r="AA119214" s="94"/>
      <c r="AB119214" s="5"/>
    </row>
    <row r="119215" spans="21:28">
      <c r="U119215" s="5"/>
      <c r="AA119215" s="94"/>
      <c r="AB119215" s="5"/>
    </row>
    <row r="119232" spans="21:28">
      <c r="U119232" s="5"/>
      <c r="AA119232" s="94"/>
      <c r="AB119232" s="5"/>
    </row>
    <row r="119234" spans="21:28">
      <c r="U119234" s="5"/>
      <c r="AA119234" s="458"/>
      <c r="AB119234" s="5"/>
    </row>
    <row r="119235" spans="21:28">
      <c r="U119235" s="5"/>
      <c r="AA119235" s="458"/>
      <c r="AB119235" s="5"/>
    </row>
    <row r="119236" spans="21:28">
      <c r="U119236" s="5"/>
      <c r="AA119236" s="93"/>
      <c r="AB119236" s="5"/>
    </row>
    <row r="119237" spans="21:28">
      <c r="U119237" s="5"/>
      <c r="AA119237" s="94"/>
      <c r="AB119237" s="5"/>
    </row>
    <row r="119240" spans="21:28">
      <c r="U119240" s="5"/>
      <c r="AA119240" s="94"/>
      <c r="AB119240" s="5"/>
    </row>
    <row r="119290" spans="21:28">
      <c r="U119290" s="5"/>
      <c r="AA119290" s="94"/>
      <c r="AB119290" s="5"/>
    </row>
    <row r="119360" spans="21:28">
      <c r="U119360" s="5"/>
      <c r="AA119360" s="94"/>
      <c r="AB119360" s="5"/>
    </row>
    <row r="119361" spans="21:28">
      <c r="U119361" s="5"/>
      <c r="AA119361" s="94"/>
      <c r="AB119361" s="5"/>
    </row>
    <row r="119378" spans="21:28">
      <c r="U119378" s="5"/>
      <c r="AA119378" s="94"/>
      <c r="AB119378" s="5"/>
    </row>
    <row r="119380" spans="21:28">
      <c r="U119380" s="5"/>
      <c r="AA119380" s="458"/>
      <c r="AB119380" s="5"/>
    </row>
    <row r="119381" spans="21:28">
      <c r="U119381" s="5"/>
      <c r="AA119381" s="458"/>
      <c r="AB119381" s="5"/>
    </row>
    <row r="119382" spans="21:28">
      <c r="U119382" s="5"/>
      <c r="AA119382" s="93"/>
      <c r="AB119382" s="5"/>
    </row>
    <row r="119383" spans="21:28">
      <c r="U119383" s="5"/>
      <c r="AA119383" s="94"/>
      <c r="AB119383" s="5"/>
    </row>
    <row r="119386" spans="21:28">
      <c r="U119386" s="5"/>
      <c r="AA119386" s="94"/>
      <c r="AB119386" s="5"/>
    </row>
    <row r="119436" spans="21:28">
      <c r="U119436" s="5"/>
      <c r="AA119436" s="94"/>
      <c r="AB119436" s="5"/>
    </row>
    <row r="119506" spans="21:28">
      <c r="U119506" s="5"/>
      <c r="AA119506" s="94"/>
      <c r="AB119506" s="5"/>
    </row>
    <row r="119507" spans="21:28">
      <c r="U119507" s="5"/>
      <c r="AA119507" s="94"/>
      <c r="AB119507" s="5"/>
    </row>
    <row r="119524" spans="21:28">
      <c r="U119524" s="5"/>
      <c r="AA119524" s="94"/>
      <c r="AB119524" s="5"/>
    </row>
    <row r="119526" spans="21:28">
      <c r="U119526" s="5"/>
      <c r="AA119526" s="458"/>
      <c r="AB119526" s="5"/>
    </row>
    <row r="119527" spans="21:28">
      <c r="U119527" s="5"/>
      <c r="AA119527" s="458"/>
      <c r="AB119527" s="5"/>
    </row>
    <row r="119528" spans="21:28">
      <c r="U119528" s="5"/>
      <c r="AA119528" s="93"/>
      <c r="AB119528" s="5"/>
    </row>
    <row r="119529" spans="21:28">
      <c r="U119529" s="5"/>
      <c r="AA119529" s="94"/>
      <c r="AB119529" s="5"/>
    </row>
    <row r="119532" spans="21:28">
      <c r="U119532" s="5"/>
      <c r="AA119532" s="94"/>
      <c r="AB119532" s="5"/>
    </row>
    <row r="119582" spans="21:28">
      <c r="U119582" s="5"/>
      <c r="AA119582" s="94"/>
      <c r="AB119582" s="5"/>
    </row>
    <row r="119652" spans="21:28">
      <c r="U119652" s="5"/>
      <c r="AA119652" s="94"/>
      <c r="AB119652" s="5"/>
    </row>
    <row r="119653" spans="21:28">
      <c r="U119653" s="5"/>
      <c r="AA119653" s="94"/>
      <c r="AB119653" s="5"/>
    </row>
    <row r="119670" spans="21:28">
      <c r="U119670" s="5"/>
      <c r="AA119670" s="94"/>
      <c r="AB119670" s="5"/>
    </row>
    <row r="119672" spans="21:28">
      <c r="U119672" s="5"/>
      <c r="AA119672" s="458"/>
      <c r="AB119672" s="5"/>
    </row>
    <row r="119673" spans="21:28">
      <c r="U119673" s="5"/>
      <c r="AA119673" s="458"/>
      <c r="AB119673" s="5"/>
    </row>
    <row r="119674" spans="21:28">
      <c r="U119674" s="5"/>
      <c r="AA119674" s="93"/>
      <c r="AB119674" s="5"/>
    </row>
    <row r="119675" spans="21:28">
      <c r="U119675" s="5"/>
      <c r="AA119675" s="94"/>
      <c r="AB119675" s="5"/>
    </row>
    <row r="119678" spans="21:28">
      <c r="U119678" s="5"/>
      <c r="AA119678" s="94"/>
      <c r="AB119678" s="5"/>
    </row>
    <row r="119728" spans="21:28">
      <c r="U119728" s="5"/>
      <c r="AA119728" s="94"/>
      <c r="AB119728" s="5"/>
    </row>
    <row r="119798" spans="21:28">
      <c r="U119798" s="5"/>
      <c r="AA119798" s="94"/>
      <c r="AB119798" s="5"/>
    </row>
    <row r="119799" spans="21:28">
      <c r="U119799" s="5"/>
      <c r="AA119799" s="94"/>
      <c r="AB119799" s="5"/>
    </row>
    <row r="119816" spans="21:28">
      <c r="U119816" s="5"/>
      <c r="AA119816" s="94"/>
      <c r="AB119816" s="5"/>
    </row>
    <row r="119818" spans="21:28">
      <c r="U119818" s="5"/>
      <c r="AA119818" s="458"/>
      <c r="AB119818" s="5"/>
    </row>
    <row r="119819" spans="21:28">
      <c r="U119819" s="5"/>
      <c r="AA119819" s="458"/>
      <c r="AB119819" s="5"/>
    </row>
    <row r="119820" spans="21:28">
      <c r="U119820" s="5"/>
      <c r="AA119820" s="93"/>
      <c r="AB119820" s="5"/>
    </row>
    <row r="119821" spans="21:28">
      <c r="U119821" s="5"/>
      <c r="AA119821" s="94"/>
      <c r="AB119821" s="5"/>
    </row>
    <row r="119824" spans="21:28">
      <c r="U119824" s="5"/>
      <c r="AA119824" s="94"/>
      <c r="AB119824" s="5"/>
    </row>
    <row r="119874" spans="21:28">
      <c r="U119874" s="5"/>
      <c r="AA119874" s="94"/>
      <c r="AB119874" s="5"/>
    </row>
    <row r="119944" spans="21:28">
      <c r="U119944" s="5"/>
      <c r="AA119944" s="94"/>
      <c r="AB119944" s="5"/>
    </row>
    <row r="119945" spans="21:28">
      <c r="U119945" s="5"/>
      <c r="AA119945" s="94"/>
      <c r="AB119945" s="5"/>
    </row>
    <row r="119962" spans="21:28">
      <c r="U119962" s="5"/>
      <c r="AA119962" s="94"/>
      <c r="AB119962" s="5"/>
    </row>
    <row r="119964" spans="21:28">
      <c r="U119964" s="5"/>
      <c r="AA119964" s="458"/>
      <c r="AB119964" s="5"/>
    </row>
    <row r="119965" spans="21:28">
      <c r="U119965" s="5"/>
      <c r="AA119965" s="458"/>
      <c r="AB119965" s="5"/>
    </row>
    <row r="119966" spans="21:28">
      <c r="U119966" s="5"/>
      <c r="AA119966" s="93"/>
      <c r="AB119966" s="5"/>
    </row>
    <row r="119967" spans="21:28">
      <c r="U119967" s="5"/>
      <c r="AA119967" s="94"/>
      <c r="AB119967" s="5"/>
    </row>
    <row r="119970" spans="21:28">
      <c r="U119970" s="5"/>
      <c r="AA119970" s="94"/>
      <c r="AB119970" s="5"/>
    </row>
    <row r="120020" spans="21:28">
      <c r="U120020" s="5"/>
      <c r="AA120020" s="94"/>
      <c r="AB120020" s="5"/>
    </row>
    <row r="120090" spans="21:28">
      <c r="U120090" s="5"/>
      <c r="AA120090" s="94"/>
      <c r="AB120090" s="5"/>
    </row>
    <row r="120091" spans="21:28">
      <c r="U120091" s="5"/>
      <c r="AA120091" s="94"/>
      <c r="AB120091" s="5"/>
    </row>
    <row r="120108" spans="21:28">
      <c r="U120108" s="5"/>
      <c r="AA120108" s="94"/>
      <c r="AB120108" s="5"/>
    </row>
    <row r="120110" spans="21:28">
      <c r="U120110" s="5"/>
      <c r="AA120110" s="458"/>
      <c r="AB120110" s="5"/>
    </row>
    <row r="120111" spans="21:28">
      <c r="U120111" s="5"/>
      <c r="AA120111" s="458"/>
      <c r="AB120111" s="5"/>
    </row>
    <row r="120112" spans="21:28">
      <c r="U120112" s="5"/>
      <c r="AA120112" s="93"/>
      <c r="AB120112" s="5"/>
    </row>
    <row r="120113" spans="21:28">
      <c r="U120113" s="5"/>
      <c r="AA120113" s="94"/>
      <c r="AB120113" s="5"/>
    </row>
    <row r="120116" spans="21:28">
      <c r="U120116" s="5"/>
      <c r="AA120116" s="94"/>
      <c r="AB120116" s="5"/>
    </row>
    <row r="120166" spans="21:28">
      <c r="U120166" s="5"/>
      <c r="AA120166" s="94"/>
      <c r="AB120166" s="5"/>
    </row>
    <row r="120236" spans="21:28">
      <c r="U120236" s="5"/>
      <c r="AA120236" s="94"/>
      <c r="AB120236" s="5"/>
    </row>
    <row r="120237" spans="21:28">
      <c r="U120237" s="5"/>
      <c r="AA120237" s="94"/>
      <c r="AB120237" s="5"/>
    </row>
    <row r="120254" spans="21:28">
      <c r="U120254" s="5"/>
      <c r="AA120254" s="94"/>
      <c r="AB120254" s="5"/>
    </row>
    <row r="120256" spans="21:28">
      <c r="U120256" s="5"/>
      <c r="AA120256" s="458"/>
      <c r="AB120256" s="5"/>
    </row>
    <row r="120257" spans="21:28">
      <c r="U120257" s="5"/>
      <c r="AA120257" s="458"/>
      <c r="AB120257" s="5"/>
    </row>
    <row r="120258" spans="21:28">
      <c r="U120258" s="5"/>
      <c r="AA120258" s="93"/>
      <c r="AB120258" s="5"/>
    </row>
    <row r="120259" spans="21:28">
      <c r="U120259" s="5"/>
      <c r="AA120259" s="94"/>
      <c r="AB120259" s="5"/>
    </row>
    <row r="120262" spans="21:28">
      <c r="U120262" s="5"/>
      <c r="AA120262" s="94"/>
      <c r="AB120262" s="5"/>
    </row>
    <row r="120312" spans="21:28">
      <c r="U120312" s="5"/>
      <c r="AA120312" s="94"/>
      <c r="AB120312" s="5"/>
    </row>
    <row r="120382" spans="21:28">
      <c r="U120382" s="5"/>
      <c r="AA120382" s="94"/>
      <c r="AB120382" s="5"/>
    </row>
    <row r="120383" spans="21:28">
      <c r="U120383" s="5"/>
      <c r="AA120383" s="94"/>
      <c r="AB120383" s="5"/>
    </row>
    <row r="120400" spans="21:28">
      <c r="U120400" s="5"/>
      <c r="AA120400" s="94"/>
      <c r="AB120400" s="5"/>
    </row>
    <row r="120402" spans="21:28">
      <c r="U120402" s="5"/>
      <c r="AA120402" s="458"/>
      <c r="AB120402" s="5"/>
    </row>
    <row r="120403" spans="21:28">
      <c r="U120403" s="5"/>
      <c r="AA120403" s="458"/>
      <c r="AB120403" s="5"/>
    </row>
    <row r="120404" spans="21:28">
      <c r="U120404" s="5"/>
      <c r="AA120404" s="93"/>
      <c r="AB120404" s="5"/>
    </row>
    <row r="120405" spans="21:28">
      <c r="U120405" s="5"/>
      <c r="AA120405" s="94"/>
      <c r="AB120405" s="5"/>
    </row>
    <row r="120408" spans="21:28">
      <c r="U120408" s="5"/>
      <c r="AA120408" s="94"/>
      <c r="AB120408" s="5"/>
    </row>
    <row r="120458" spans="21:28">
      <c r="U120458" s="5"/>
      <c r="AA120458" s="94"/>
      <c r="AB120458" s="5"/>
    </row>
    <row r="120528" spans="21:28">
      <c r="U120528" s="5"/>
      <c r="AA120528" s="94"/>
      <c r="AB120528" s="5"/>
    </row>
    <row r="120529" spans="21:28">
      <c r="U120529" s="5"/>
      <c r="AA120529" s="94"/>
      <c r="AB120529" s="5"/>
    </row>
    <row r="120546" spans="21:28">
      <c r="U120546" s="5"/>
      <c r="AA120546" s="94"/>
      <c r="AB120546" s="5"/>
    </row>
    <row r="120548" spans="21:28">
      <c r="U120548" s="5"/>
      <c r="AA120548" s="458"/>
      <c r="AB120548" s="5"/>
    </row>
    <row r="120549" spans="21:28">
      <c r="U120549" s="5"/>
      <c r="AA120549" s="458"/>
      <c r="AB120549" s="5"/>
    </row>
    <row r="120550" spans="21:28">
      <c r="U120550" s="5"/>
      <c r="AA120550" s="93"/>
      <c r="AB120550" s="5"/>
    </row>
    <row r="120551" spans="21:28">
      <c r="U120551" s="5"/>
      <c r="AA120551" s="94"/>
      <c r="AB120551" s="5"/>
    </row>
    <row r="120554" spans="21:28">
      <c r="U120554" s="5"/>
      <c r="AA120554" s="94"/>
      <c r="AB120554" s="5"/>
    </row>
    <row r="120604" spans="21:28">
      <c r="U120604" s="5"/>
      <c r="AA120604" s="94"/>
      <c r="AB120604" s="5"/>
    </row>
    <row r="120674" spans="21:28">
      <c r="U120674" s="5"/>
      <c r="AA120674" s="94"/>
      <c r="AB120674" s="5"/>
    </row>
    <row r="120675" spans="21:28">
      <c r="U120675" s="5"/>
      <c r="AA120675" s="94"/>
      <c r="AB120675" s="5"/>
    </row>
    <row r="120692" spans="21:28">
      <c r="U120692" s="5"/>
      <c r="AA120692" s="94"/>
      <c r="AB120692" s="5"/>
    </row>
    <row r="120694" spans="21:28">
      <c r="U120694" s="5"/>
      <c r="AA120694" s="458"/>
      <c r="AB120694" s="5"/>
    </row>
    <row r="120695" spans="21:28">
      <c r="U120695" s="5"/>
      <c r="AA120695" s="458"/>
      <c r="AB120695" s="5"/>
    </row>
    <row r="120696" spans="21:28">
      <c r="U120696" s="5"/>
      <c r="AA120696" s="93"/>
      <c r="AB120696" s="5"/>
    </row>
    <row r="120697" spans="21:28">
      <c r="U120697" s="5"/>
      <c r="AA120697" s="94"/>
      <c r="AB120697" s="5"/>
    </row>
    <row r="120700" spans="21:28">
      <c r="U120700" s="5"/>
      <c r="AA120700" s="94"/>
      <c r="AB120700" s="5"/>
    </row>
    <row r="120750" spans="21:28">
      <c r="U120750" s="5"/>
      <c r="AA120750" s="94"/>
      <c r="AB120750" s="5"/>
    </row>
    <row r="120820" spans="21:28">
      <c r="U120820" s="5"/>
      <c r="AA120820" s="94"/>
      <c r="AB120820" s="5"/>
    </row>
    <row r="120821" spans="21:28">
      <c r="U120821" s="5"/>
      <c r="AA120821" s="94"/>
      <c r="AB120821" s="5"/>
    </row>
    <row r="120838" spans="21:28">
      <c r="U120838" s="5"/>
      <c r="AA120838" s="94"/>
      <c r="AB120838" s="5"/>
    </row>
    <row r="120840" spans="21:28">
      <c r="U120840" s="5"/>
      <c r="AA120840" s="458"/>
      <c r="AB120840" s="5"/>
    </row>
    <row r="120841" spans="21:28">
      <c r="U120841" s="5"/>
      <c r="AA120841" s="458"/>
      <c r="AB120841" s="5"/>
    </row>
    <row r="120842" spans="21:28">
      <c r="U120842" s="5"/>
      <c r="AA120842" s="93"/>
      <c r="AB120842" s="5"/>
    </row>
    <row r="120843" spans="21:28">
      <c r="U120843" s="5"/>
      <c r="AA120843" s="94"/>
      <c r="AB120843" s="5"/>
    </row>
    <row r="120846" spans="21:28">
      <c r="U120846" s="5"/>
      <c r="AA120846" s="94"/>
      <c r="AB120846" s="5"/>
    </row>
    <row r="120896" spans="21:28">
      <c r="U120896" s="5"/>
      <c r="AA120896" s="94"/>
      <c r="AB120896" s="5"/>
    </row>
    <row r="120966" spans="21:28">
      <c r="U120966" s="5"/>
      <c r="AA120966" s="94"/>
      <c r="AB120966" s="5"/>
    </row>
    <row r="120967" spans="21:28">
      <c r="U120967" s="5"/>
      <c r="AA120967" s="94"/>
      <c r="AB120967" s="5"/>
    </row>
    <row r="120984" spans="21:28">
      <c r="U120984" s="5"/>
      <c r="AA120984" s="94"/>
      <c r="AB120984" s="5"/>
    </row>
    <row r="120986" spans="21:28">
      <c r="U120986" s="5"/>
      <c r="AA120986" s="458"/>
      <c r="AB120986" s="5"/>
    </row>
    <row r="120987" spans="21:28">
      <c r="U120987" s="5"/>
      <c r="AA120987" s="458"/>
      <c r="AB120987" s="5"/>
    </row>
    <row r="120988" spans="21:28">
      <c r="U120988" s="5"/>
      <c r="AA120988" s="93"/>
      <c r="AB120988" s="5"/>
    </row>
    <row r="120989" spans="21:28">
      <c r="U120989" s="5"/>
      <c r="AA120989" s="94"/>
      <c r="AB120989" s="5"/>
    </row>
    <row r="120992" spans="21:28">
      <c r="U120992" s="5"/>
      <c r="AA120992" s="94"/>
      <c r="AB120992" s="5"/>
    </row>
    <row r="121042" spans="21:28">
      <c r="U121042" s="5"/>
      <c r="AA121042" s="94"/>
      <c r="AB121042" s="5"/>
    </row>
    <row r="121112" spans="21:28">
      <c r="U121112" s="5"/>
      <c r="AA121112" s="94"/>
      <c r="AB121112" s="5"/>
    </row>
    <row r="121113" spans="21:28">
      <c r="U121113" s="5"/>
      <c r="AA121113" s="94"/>
      <c r="AB121113" s="5"/>
    </row>
    <row r="121130" spans="21:28">
      <c r="U121130" s="5"/>
      <c r="AA121130" s="94"/>
      <c r="AB121130" s="5"/>
    </row>
    <row r="121132" spans="21:28">
      <c r="U121132" s="5"/>
      <c r="AA121132" s="458"/>
      <c r="AB121132" s="5"/>
    </row>
    <row r="121133" spans="21:28">
      <c r="U121133" s="5"/>
      <c r="AA121133" s="458"/>
      <c r="AB121133" s="5"/>
    </row>
    <row r="121134" spans="21:28">
      <c r="U121134" s="5"/>
      <c r="AA121134" s="93"/>
      <c r="AB121134" s="5"/>
    </row>
    <row r="121135" spans="21:28">
      <c r="U121135" s="5"/>
      <c r="AA121135" s="94"/>
      <c r="AB121135" s="5"/>
    </row>
    <row r="121138" spans="21:28">
      <c r="U121138" s="5"/>
      <c r="AA121138" s="94"/>
      <c r="AB121138" s="5"/>
    </row>
    <row r="121188" spans="21:28">
      <c r="U121188" s="5"/>
      <c r="AA121188" s="94"/>
      <c r="AB121188" s="5"/>
    </row>
    <row r="121258" spans="21:28">
      <c r="U121258" s="5"/>
      <c r="AA121258" s="94"/>
      <c r="AB121258" s="5"/>
    </row>
    <row r="121259" spans="21:28">
      <c r="U121259" s="5"/>
      <c r="AA121259" s="94"/>
      <c r="AB121259" s="5"/>
    </row>
    <row r="121276" spans="21:28">
      <c r="U121276" s="5"/>
      <c r="AA121276" s="94"/>
      <c r="AB121276" s="5"/>
    </row>
    <row r="121278" spans="21:28">
      <c r="U121278" s="5"/>
      <c r="AA121278" s="458"/>
      <c r="AB121278" s="5"/>
    </row>
    <row r="121279" spans="21:28">
      <c r="U121279" s="5"/>
      <c r="AA121279" s="458"/>
      <c r="AB121279" s="5"/>
    </row>
    <row r="121280" spans="21:28">
      <c r="U121280" s="5"/>
      <c r="AA121280" s="93"/>
      <c r="AB121280" s="5"/>
    </row>
    <row r="121281" spans="21:28">
      <c r="U121281" s="5"/>
      <c r="AA121281" s="94"/>
      <c r="AB121281" s="5"/>
    </row>
    <row r="121284" spans="21:28">
      <c r="U121284" s="5"/>
      <c r="AA121284" s="94"/>
      <c r="AB121284" s="5"/>
    </row>
    <row r="121334" spans="21:28">
      <c r="U121334" s="5"/>
      <c r="AA121334" s="94"/>
      <c r="AB121334" s="5"/>
    </row>
    <row r="121404" spans="21:28">
      <c r="U121404" s="5"/>
      <c r="AA121404" s="94"/>
      <c r="AB121404" s="5"/>
    </row>
    <row r="121405" spans="21:28">
      <c r="U121405" s="5"/>
      <c r="AA121405" s="94"/>
      <c r="AB121405" s="5"/>
    </row>
    <row r="121422" spans="21:28">
      <c r="U121422" s="5"/>
      <c r="AA121422" s="94"/>
      <c r="AB121422" s="5"/>
    </row>
    <row r="121424" spans="21:28">
      <c r="U121424" s="5"/>
      <c r="AA121424" s="458"/>
      <c r="AB121424" s="5"/>
    </row>
    <row r="121425" spans="21:28">
      <c r="U121425" s="5"/>
      <c r="AA121425" s="458"/>
      <c r="AB121425" s="5"/>
    </row>
    <row r="121426" spans="21:28">
      <c r="U121426" s="5"/>
      <c r="AA121426" s="93"/>
      <c r="AB121426" s="5"/>
    </row>
    <row r="121427" spans="21:28">
      <c r="U121427" s="5"/>
      <c r="AA121427" s="94"/>
      <c r="AB121427" s="5"/>
    </row>
    <row r="121430" spans="21:28">
      <c r="U121430" s="5"/>
      <c r="AA121430" s="94"/>
      <c r="AB121430" s="5"/>
    </row>
    <row r="121480" spans="21:28">
      <c r="U121480" s="5"/>
      <c r="AA121480" s="94"/>
      <c r="AB121480" s="5"/>
    </row>
    <row r="121550" spans="21:28">
      <c r="U121550" s="5"/>
      <c r="AA121550" s="94"/>
      <c r="AB121550" s="5"/>
    </row>
    <row r="121551" spans="21:28">
      <c r="U121551" s="5"/>
      <c r="AA121551" s="94"/>
      <c r="AB121551" s="5"/>
    </row>
    <row r="121568" spans="21:28">
      <c r="U121568" s="5"/>
      <c r="AA121568" s="94"/>
      <c r="AB121568" s="5"/>
    </row>
    <row r="121570" spans="21:28">
      <c r="U121570" s="5"/>
      <c r="AA121570" s="458"/>
      <c r="AB121570" s="5"/>
    </row>
    <row r="121571" spans="21:28">
      <c r="U121571" s="5"/>
      <c r="AA121571" s="458"/>
      <c r="AB121571" s="5"/>
    </row>
    <row r="121572" spans="21:28">
      <c r="U121572" s="5"/>
      <c r="AA121572" s="93"/>
      <c r="AB121572" s="5"/>
    </row>
    <row r="121573" spans="21:28">
      <c r="U121573" s="5"/>
      <c r="AA121573" s="94"/>
      <c r="AB121573" s="5"/>
    </row>
    <row r="121576" spans="21:28">
      <c r="U121576" s="5"/>
      <c r="AA121576" s="94"/>
      <c r="AB121576" s="5"/>
    </row>
    <row r="121626" spans="21:28">
      <c r="U121626" s="5"/>
      <c r="AA121626" s="94"/>
      <c r="AB121626" s="5"/>
    </row>
    <row r="121696" spans="21:28">
      <c r="U121696" s="5"/>
      <c r="AA121696" s="94"/>
      <c r="AB121696" s="5"/>
    </row>
    <row r="121697" spans="21:28">
      <c r="U121697" s="5"/>
      <c r="AA121697" s="94"/>
      <c r="AB121697" s="5"/>
    </row>
    <row r="121714" spans="21:28">
      <c r="U121714" s="5"/>
      <c r="AA121714" s="94"/>
      <c r="AB121714" s="5"/>
    </row>
    <row r="121716" spans="21:28">
      <c r="U121716" s="5"/>
      <c r="AA121716" s="458"/>
      <c r="AB121716" s="5"/>
    </row>
    <row r="121717" spans="21:28">
      <c r="U121717" s="5"/>
      <c r="AA121717" s="458"/>
      <c r="AB121717" s="5"/>
    </row>
    <row r="121718" spans="21:28">
      <c r="U121718" s="5"/>
      <c r="AA121718" s="93"/>
      <c r="AB121718" s="5"/>
    </row>
    <row r="121719" spans="21:28">
      <c r="U121719" s="5"/>
      <c r="AA121719" s="94"/>
      <c r="AB121719" s="5"/>
    </row>
    <row r="121722" spans="21:28">
      <c r="U121722" s="5"/>
      <c r="AA121722" s="94"/>
      <c r="AB121722" s="5"/>
    </row>
    <row r="121772" spans="21:28">
      <c r="U121772" s="5"/>
      <c r="AA121772" s="94"/>
      <c r="AB121772" s="5"/>
    </row>
    <row r="121842" spans="21:28">
      <c r="U121842" s="5"/>
      <c r="AA121842" s="94"/>
      <c r="AB121842" s="5"/>
    </row>
    <row r="121843" spans="21:28">
      <c r="U121843" s="5"/>
      <c r="AA121843" s="94"/>
      <c r="AB121843" s="5"/>
    </row>
    <row r="121860" spans="21:28">
      <c r="U121860" s="5"/>
      <c r="AA121860" s="94"/>
      <c r="AB121860" s="5"/>
    </row>
    <row r="121862" spans="21:28">
      <c r="U121862" s="5"/>
      <c r="AA121862" s="458"/>
      <c r="AB121862" s="5"/>
    </row>
    <row r="121863" spans="21:28">
      <c r="U121863" s="5"/>
      <c r="AA121863" s="458"/>
      <c r="AB121863" s="5"/>
    </row>
    <row r="121864" spans="21:28">
      <c r="U121864" s="5"/>
      <c r="AA121864" s="93"/>
      <c r="AB121864" s="5"/>
    </row>
    <row r="121865" spans="21:28">
      <c r="U121865" s="5"/>
      <c r="AA121865" s="94"/>
      <c r="AB121865" s="5"/>
    </row>
    <row r="121868" spans="21:28">
      <c r="U121868" s="5"/>
      <c r="AA121868" s="94"/>
      <c r="AB121868" s="5"/>
    </row>
    <row r="121918" spans="21:28">
      <c r="U121918" s="5"/>
      <c r="AA121918" s="94"/>
      <c r="AB121918" s="5"/>
    </row>
    <row r="121988" spans="21:28">
      <c r="U121988" s="5"/>
      <c r="AA121988" s="94"/>
      <c r="AB121988" s="5"/>
    </row>
    <row r="121989" spans="21:28">
      <c r="U121989" s="5"/>
      <c r="AA121989" s="94"/>
      <c r="AB121989" s="5"/>
    </row>
    <row r="122006" spans="21:28">
      <c r="U122006" s="5"/>
      <c r="AA122006" s="94"/>
      <c r="AB122006" s="5"/>
    </row>
    <row r="122008" spans="21:28">
      <c r="U122008" s="5"/>
      <c r="AA122008" s="458"/>
      <c r="AB122008" s="5"/>
    </row>
    <row r="122009" spans="21:28">
      <c r="U122009" s="5"/>
      <c r="AA122009" s="458"/>
      <c r="AB122009" s="5"/>
    </row>
    <row r="122010" spans="21:28">
      <c r="U122010" s="5"/>
      <c r="AA122010" s="93"/>
      <c r="AB122010" s="5"/>
    </row>
    <row r="122011" spans="21:28">
      <c r="U122011" s="5"/>
      <c r="AA122011" s="94"/>
      <c r="AB122011" s="5"/>
    </row>
    <row r="122014" spans="21:28">
      <c r="U122014" s="5"/>
      <c r="AA122014" s="94"/>
      <c r="AB122014" s="5"/>
    </row>
    <row r="122064" spans="21:28">
      <c r="U122064" s="5"/>
      <c r="AA122064" s="94"/>
      <c r="AB122064" s="5"/>
    </row>
    <row r="122134" spans="21:28">
      <c r="U122134" s="5"/>
      <c r="AA122134" s="94"/>
      <c r="AB122134" s="5"/>
    </row>
    <row r="122135" spans="21:28">
      <c r="U122135" s="5"/>
      <c r="AA122135" s="94"/>
      <c r="AB122135" s="5"/>
    </row>
    <row r="122152" spans="21:28">
      <c r="U122152" s="5"/>
      <c r="AA122152" s="94"/>
      <c r="AB122152" s="5"/>
    </row>
    <row r="122154" spans="21:28">
      <c r="U122154" s="5"/>
      <c r="AA122154" s="458"/>
      <c r="AB122154" s="5"/>
    </row>
    <row r="122155" spans="21:28">
      <c r="U122155" s="5"/>
      <c r="AA122155" s="458"/>
      <c r="AB122155" s="5"/>
    </row>
    <row r="122156" spans="21:28">
      <c r="U122156" s="5"/>
      <c r="AA122156" s="93"/>
      <c r="AB122156" s="5"/>
    </row>
    <row r="122157" spans="21:28">
      <c r="U122157" s="5"/>
      <c r="AA122157" s="94"/>
      <c r="AB122157" s="5"/>
    </row>
    <row r="122160" spans="21:28">
      <c r="U122160" s="5"/>
      <c r="AA122160" s="94"/>
      <c r="AB122160" s="5"/>
    </row>
    <row r="122210" spans="21:28">
      <c r="U122210" s="5"/>
      <c r="AA122210" s="94"/>
      <c r="AB122210" s="5"/>
    </row>
    <row r="122280" spans="21:28">
      <c r="U122280" s="5"/>
      <c r="AA122280" s="94"/>
      <c r="AB122280" s="5"/>
    </row>
    <row r="122281" spans="21:28">
      <c r="U122281" s="5"/>
      <c r="AA122281" s="94"/>
      <c r="AB122281" s="5"/>
    </row>
    <row r="122298" spans="21:28">
      <c r="U122298" s="5"/>
      <c r="AA122298" s="94"/>
      <c r="AB122298" s="5"/>
    </row>
    <row r="122300" spans="21:28">
      <c r="U122300" s="5"/>
      <c r="AA122300" s="458"/>
      <c r="AB122300" s="5"/>
    </row>
    <row r="122301" spans="21:28">
      <c r="U122301" s="5"/>
      <c r="AA122301" s="458"/>
      <c r="AB122301" s="5"/>
    </row>
    <row r="122302" spans="21:28">
      <c r="U122302" s="5"/>
      <c r="AA122302" s="93"/>
      <c r="AB122302" s="5"/>
    </row>
    <row r="122303" spans="21:28">
      <c r="U122303" s="5"/>
      <c r="AA122303" s="94"/>
      <c r="AB122303" s="5"/>
    </row>
    <row r="122306" spans="21:28">
      <c r="U122306" s="5"/>
      <c r="AA122306" s="94"/>
      <c r="AB122306" s="5"/>
    </row>
    <row r="122356" spans="21:28">
      <c r="U122356" s="5"/>
      <c r="AA122356" s="94"/>
      <c r="AB122356" s="5"/>
    </row>
    <row r="122426" spans="21:28">
      <c r="U122426" s="5"/>
      <c r="AA122426" s="94"/>
      <c r="AB122426" s="5"/>
    </row>
    <row r="122427" spans="21:28">
      <c r="U122427" s="5"/>
      <c r="AA122427" s="94"/>
      <c r="AB122427" s="5"/>
    </row>
    <row r="122444" spans="21:28">
      <c r="U122444" s="5"/>
      <c r="AA122444" s="94"/>
      <c r="AB122444" s="5"/>
    </row>
    <row r="122446" spans="21:28">
      <c r="U122446" s="5"/>
      <c r="AA122446" s="458"/>
      <c r="AB122446" s="5"/>
    </row>
    <row r="122447" spans="21:28">
      <c r="U122447" s="5"/>
      <c r="AA122447" s="458"/>
      <c r="AB122447" s="5"/>
    </row>
    <row r="122448" spans="21:28">
      <c r="U122448" s="5"/>
      <c r="AA122448" s="93"/>
      <c r="AB122448" s="5"/>
    </row>
    <row r="122449" spans="21:28">
      <c r="U122449" s="5"/>
      <c r="AA122449" s="94"/>
      <c r="AB122449" s="5"/>
    </row>
    <row r="122452" spans="21:28">
      <c r="U122452" s="5"/>
      <c r="AA122452" s="94"/>
      <c r="AB122452" s="5"/>
    </row>
    <row r="122502" spans="21:28">
      <c r="U122502" s="5"/>
      <c r="AA122502" s="94"/>
      <c r="AB122502" s="5"/>
    </row>
    <row r="122572" spans="21:28">
      <c r="U122572" s="5"/>
      <c r="AA122572" s="94"/>
      <c r="AB122572" s="5"/>
    </row>
    <row r="122573" spans="21:28">
      <c r="U122573" s="5"/>
      <c r="AA122573" s="94"/>
      <c r="AB122573" s="5"/>
    </row>
    <row r="122590" spans="21:28">
      <c r="U122590" s="5"/>
      <c r="AA122590" s="94"/>
      <c r="AB122590" s="5"/>
    </row>
    <row r="122592" spans="21:28">
      <c r="U122592" s="5"/>
      <c r="AA122592" s="458"/>
      <c r="AB122592" s="5"/>
    </row>
    <row r="122593" spans="21:28">
      <c r="U122593" s="5"/>
      <c r="AA122593" s="458"/>
      <c r="AB122593" s="5"/>
    </row>
    <row r="122594" spans="21:28">
      <c r="U122594" s="5"/>
      <c r="AA122594" s="93"/>
      <c r="AB122594" s="5"/>
    </row>
    <row r="122595" spans="21:28">
      <c r="U122595" s="5"/>
      <c r="AA122595" s="94"/>
      <c r="AB122595" s="5"/>
    </row>
    <row r="122598" spans="21:28">
      <c r="U122598" s="5"/>
      <c r="AA122598" s="94"/>
      <c r="AB122598" s="5"/>
    </row>
    <row r="122648" spans="21:28">
      <c r="U122648" s="5"/>
      <c r="AA122648" s="94"/>
      <c r="AB122648" s="5"/>
    </row>
    <row r="122718" spans="21:28">
      <c r="U122718" s="5"/>
      <c r="AA122718" s="94"/>
      <c r="AB122718" s="5"/>
    </row>
    <row r="122719" spans="21:28">
      <c r="U122719" s="5"/>
      <c r="AA122719" s="94"/>
      <c r="AB122719" s="5"/>
    </row>
    <row r="122736" spans="21:28">
      <c r="U122736" s="5"/>
      <c r="AA122736" s="94"/>
      <c r="AB122736" s="5"/>
    </row>
    <row r="122738" spans="21:28">
      <c r="U122738" s="5"/>
      <c r="AA122738" s="458"/>
      <c r="AB122738" s="5"/>
    </row>
    <row r="122739" spans="21:28">
      <c r="U122739" s="5"/>
      <c r="AA122739" s="458"/>
      <c r="AB122739" s="5"/>
    </row>
    <row r="122740" spans="21:28">
      <c r="U122740" s="5"/>
      <c r="AA122740" s="93"/>
      <c r="AB122740" s="5"/>
    </row>
    <row r="122741" spans="21:28">
      <c r="U122741" s="5"/>
      <c r="AA122741" s="94"/>
      <c r="AB122741" s="5"/>
    </row>
    <row r="122744" spans="21:28">
      <c r="U122744" s="5"/>
      <c r="AA122744" s="94"/>
      <c r="AB122744" s="5"/>
    </row>
    <row r="122794" spans="21:28">
      <c r="U122794" s="5"/>
      <c r="AA122794" s="94"/>
      <c r="AB122794" s="5"/>
    </row>
    <row r="122864" spans="21:28">
      <c r="U122864" s="5"/>
      <c r="AA122864" s="94"/>
      <c r="AB122864" s="5"/>
    </row>
    <row r="122865" spans="21:28">
      <c r="U122865" s="5"/>
      <c r="AA122865" s="94"/>
      <c r="AB122865" s="5"/>
    </row>
    <row r="122882" spans="21:28">
      <c r="U122882" s="5"/>
      <c r="AA122882" s="94"/>
      <c r="AB122882" s="5"/>
    </row>
    <row r="122884" spans="21:28">
      <c r="U122884" s="5"/>
      <c r="AA122884" s="458"/>
      <c r="AB122884" s="5"/>
    </row>
    <row r="122885" spans="21:28">
      <c r="U122885" s="5"/>
      <c r="AA122885" s="458"/>
      <c r="AB122885" s="5"/>
    </row>
    <row r="122886" spans="21:28">
      <c r="U122886" s="5"/>
      <c r="AA122886" s="93"/>
      <c r="AB122886" s="5"/>
    </row>
    <row r="122887" spans="21:28">
      <c r="U122887" s="5"/>
      <c r="AA122887" s="94"/>
      <c r="AB122887" s="5"/>
    </row>
    <row r="122890" spans="21:28">
      <c r="U122890" s="5"/>
      <c r="AA122890" s="94"/>
      <c r="AB122890" s="5"/>
    </row>
    <row r="122940" spans="21:28">
      <c r="U122940" s="5"/>
      <c r="AA122940" s="94"/>
      <c r="AB122940" s="5"/>
    </row>
    <row r="123010" spans="21:28">
      <c r="U123010" s="5"/>
      <c r="AA123010" s="94"/>
      <c r="AB123010" s="5"/>
    </row>
    <row r="123011" spans="21:28">
      <c r="U123011" s="5"/>
      <c r="AA123011" s="94"/>
      <c r="AB123011" s="5"/>
    </row>
    <row r="123028" spans="21:28">
      <c r="U123028" s="5"/>
      <c r="AA123028" s="94"/>
      <c r="AB123028" s="5"/>
    </row>
    <row r="123030" spans="21:28">
      <c r="U123030" s="5"/>
      <c r="AA123030" s="458"/>
      <c r="AB123030" s="5"/>
    </row>
    <row r="123031" spans="21:28">
      <c r="U123031" s="5"/>
      <c r="AA123031" s="458"/>
      <c r="AB123031" s="5"/>
    </row>
    <row r="123032" spans="21:28">
      <c r="U123032" s="5"/>
      <c r="AA123032" s="93"/>
      <c r="AB123032" s="5"/>
    </row>
    <row r="123033" spans="21:28">
      <c r="U123033" s="5"/>
      <c r="AA123033" s="94"/>
      <c r="AB123033" s="5"/>
    </row>
    <row r="123036" spans="21:28">
      <c r="U123036" s="5"/>
      <c r="AA123036" s="94"/>
      <c r="AB123036" s="5"/>
    </row>
    <row r="123086" spans="21:28">
      <c r="U123086" s="5"/>
      <c r="AA123086" s="94"/>
      <c r="AB123086" s="5"/>
    </row>
    <row r="123156" spans="21:28">
      <c r="U123156" s="5"/>
      <c r="AA123156" s="94"/>
      <c r="AB123156" s="5"/>
    </row>
    <row r="123157" spans="21:28">
      <c r="U123157" s="5"/>
      <c r="AA123157" s="94"/>
      <c r="AB123157" s="5"/>
    </row>
    <row r="123174" spans="21:28">
      <c r="U123174" s="5"/>
      <c r="AA123174" s="94"/>
      <c r="AB123174" s="5"/>
    </row>
    <row r="123176" spans="21:28">
      <c r="U123176" s="5"/>
      <c r="AA123176" s="458"/>
      <c r="AB123176" s="5"/>
    </row>
    <row r="123177" spans="21:28">
      <c r="U123177" s="5"/>
      <c r="AA123177" s="458"/>
      <c r="AB123177" s="5"/>
    </row>
    <row r="123178" spans="21:28">
      <c r="U123178" s="5"/>
      <c r="AA123178" s="93"/>
      <c r="AB123178" s="5"/>
    </row>
    <row r="123179" spans="21:28">
      <c r="U123179" s="5"/>
      <c r="AA123179" s="94"/>
      <c r="AB123179" s="5"/>
    </row>
    <row r="123182" spans="21:28">
      <c r="U123182" s="5"/>
      <c r="AA123182" s="94"/>
      <c r="AB123182" s="5"/>
    </row>
    <row r="123232" spans="21:28">
      <c r="U123232" s="5"/>
      <c r="AA123232" s="94"/>
      <c r="AB123232" s="5"/>
    </row>
    <row r="123302" spans="21:28">
      <c r="U123302" s="5"/>
      <c r="AA123302" s="94"/>
      <c r="AB123302" s="5"/>
    </row>
    <row r="123303" spans="21:28">
      <c r="U123303" s="5"/>
      <c r="AA123303" s="94"/>
      <c r="AB123303" s="5"/>
    </row>
    <row r="123320" spans="21:28">
      <c r="U123320" s="5"/>
      <c r="AA123320" s="94"/>
      <c r="AB123320" s="5"/>
    </row>
    <row r="123322" spans="21:28">
      <c r="U123322" s="5"/>
      <c r="AA123322" s="458"/>
      <c r="AB123322" s="5"/>
    </row>
    <row r="123323" spans="21:28">
      <c r="U123323" s="5"/>
      <c r="AA123323" s="458"/>
      <c r="AB123323" s="5"/>
    </row>
    <row r="123324" spans="21:28">
      <c r="U123324" s="5"/>
      <c r="AA123324" s="93"/>
      <c r="AB123324" s="5"/>
    </row>
    <row r="123325" spans="21:28">
      <c r="U123325" s="5"/>
      <c r="AA123325" s="94"/>
      <c r="AB123325" s="5"/>
    </row>
    <row r="123328" spans="21:28">
      <c r="U123328" s="5"/>
      <c r="AA123328" s="94"/>
      <c r="AB123328" s="5"/>
    </row>
    <row r="123378" spans="21:28">
      <c r="U123378" s="5"/>
      <c r="AA123378" s="94"/>
      <c r="AB123378" s="5"/>
    </row>
    <row r="123448" spans="21:28">
      <c r="U123448" s="5"/>
      <c r="AA123448" s="94"/>
      <c r="AB123448" s="5"/>
    </row>
    <row r="123449" spans="21:28">
      <c r="U123449" s="5"/>
      <c r="AA123449" s="94"/>
      <c r="AB123449" s="5"/>
    </row>
    <row r="123466" spans="21:28">
      <c r="U123466" s="5"/>
      <c r="AA123466" s="94"/>
      <c r="AB123466" s="5"/>
    </row>
    <row r="123468" spans="21:28">
      <c r="U123468" s="5"/>
      <c r="AA123468" s="458"/>
      <c r="AB123468" s="5"/>
    </row>
    <row r="123469" spans="21:28">
      <c r="U123469" s="5"/>
      <c r="AA123469" s="458"/>
      <c r="AB123469" s="5"/>
    </row>
    <row r="123470" spans="21:28">
      <c r="U123470" s="5"/>
      <c r="AA123470" s="93"/>
      <c r="AB123470" s="5"/>
    </row>
    <row r="123471" spans="21:28">
      <c r="U123471" s="5"/>
      <c r="AA123471" s="94"/>
      <c r="AB123471" s="5"/>
    </row>
    <row r="123474" spans="21:28">
      <c r="U123474" s="5"/>
      <c r="AA123474" s="94"/>
      <c r="AB123474" s="5"/>
    </row>
    <row r="123524" spans="21:28">
      <c r="U123524" s="5"/>
      <c r="AA123524" s="94"/>
      <c r="AB123524" s="5"/>
    </row>
    <row r="123594" spans="21:28">
      <c r="U123594" s="5"/>
      <c r="AA123594" s="94"/>
      <c r="AB123594" s="5"/>
    </row>
    <row r="123595" spans="21:28">
      <c r="U123595" s="5"/>
      <c r="AA123595" s="94"/>
      <c r="AB123595" s="5"/>
    </row>
    <row r="123612" spans="21:28">
      <c r="U123612" s="5"/>
      <c r="AA123612" s="94"/>
      <c r="AB123612" s="5"/>
    </row>
    <row r="123614" spans="21:28">
      <c r="U123614" s="5"/>
      <c r="AA123614" s="458"/>
      <c r="AB123614" s="5"/>
    </row>
    <row r="123615" spans="21:28">
      <c r="U123615" s="5"/>
      <c r="AA123615" s="458"/>
      <c r="AB123615" s="5"/>
    </row>
    <row r="123616" spans="21:28">
      <c r="U123616" s="5"/>
      <c r="AA123616" s="93"/>
      <c r="AB123616" s="5"/>
    </row>
    <row r="123617" spans="21:28">
      <c r="U123617" s="5"/>
      <c r="AA123617" s="94"/>
      <c r="AB123617" s="5"/>
    </row>
    <row r="123620" spans="21:28">
      <c r="U123620" s="5"/>
      <c r="AA123620" s="94"/>
      <c r="AB123620" s="5"/>
    </row>
    <row r="123670" spans="21:28">
      <c r="U123670" s="5"/>
      <c r="AA123670" s="94"/>
      <c r="AB123670" s="5"/>
    </row>
    <row r="123740" spans="21:28">
      <c r="U123740" s="5"/>
      <c r="AA123740" s="94"/>
      <c r="AB123740" s="5"/>
    </row>
    <row r="123741" spans="21:28">
      <c r="U123741" s="5"/>
      <c r="AA123741" s="94"/>
      <c r="AB123741" s="5"/>
    </row>
    <row r="123758" spans="21:28">
      <c r="U123758" s="5"/>
      <c r="AA123758" s="94"/>
      <c r="AB123758" s="5"/>
    </row>
    <row r="123760" spans="21:28">
      <c r="U123760" s="5"/>
      <c r="AA123760" s="458"/>
      <c r="AB123760" s="5"/>
    </row>
    <row r="123761" spans="21:28">
      <c r="U123761" s="5"/>
      <c r="AA123761" s="458"/>
      <c r="AB123761" s="5"/>
    </row>
    <row r="123762" spans="21:28">
      <c r="U123762" s="5"/>
      <c r="AA123762" s="93"/>
      <c r="AB123762" s="5"/>
    </row>
    <row r="123763" spans="21:28">
      <c r="U123763" s="5"/>
      <c r="AA123763" s="94"/>
      <c r="AB123763" s="5"/>
    </row>
    <row r="123766" spans="21:28">
      <c r="U123766" s="5"/>
      <c r="AA123766" s="94"/>
      <c r="AB123766" s="5"/>
    </row>
    <row r="123816" spans="21:28">
      <c r="U123816" s="5"/>
      <c r="AA123816" s="94"/>
      <c r="AB123816" s="5"/>
    </row>
    <row r="123886" spans="21:28">
      <c r="U123886" s="5"/>
      <c r="AA123886" s="94"/>
      <c r="AB123886" s="5"/>
    </row>
    <row r="123887" spans="21:28">
      <c r="U123887" s="5"/>
      <c r="AA123887" s="94"/>
      <c r="AB123887" s="5"/>
    </row>
    <row r="123904" spans="21:28">
      <c r="U123904" s="5"/>
      <c r="AA123904" s="94"/>
      <c r="AB123904" s="5"/>
    </row>
    <row r="123906" spans="21:28">
      <c r="U123906" s="5"/>
      <c r="AA123906" s="458"/>
      <c r="AB123906" s="5"/>
    </row>
    <row r="123907" spans="21:28">
      <c r="U123907" s="5"/>
      <c r="AA123907" s="458"/>
      <c r="AB123907" s="5"/>
    </row>
    <row r="123908" spans="21:28">
      <c r="U123908" s="5"/>
      <c r="AA123908" s="93"/>
      <c r="AB123908" s="5"/>
    </row>
    <row r="123909" spans="21:28">
      <c r="U123909" s="5"/>
      <c r="AA123909" s="94"/>
      <c r="AB123909" s="5"/>
    </row>
    <row r="123912" spans="21:28">
      <c r="U123912" s="5"/>
      <c r="AA123912" s="94"/>
      <c r="AB123912" s="5"/>
    </row>
    <row r="123962" spans="21:28">
      <c r="U123962" s="5"/>
      <c r="AA123962" s="94"/>
      <c r="AB123962" s="5"/>
    </row>
    <row r="124032" spans="21:28">
      <c r="U124032" s="5"/>
      <c r="AA124032" s="94"/>
      <c r="AB124032" s="5"/>
    </row>
    <row r="124033" spans="21:28">
      <c r="U124033" s="5"/>
      <c r="AA124033" s="94"/>
      <c r="AB124033" s="5"/>
    </row>
    <row r="124050" spans="21:28">
      <c r="U124050" s="5"/>
      <c r="AA124050" s="94"/>
      <c r="AB124050" s="5"/>
    </row>
    <row r="124052" spans="21:28">
      <c r="U124052" s="5"/>
      <c r="AA124052" s="458"/>
      <c r="AB124052" s="5"/>
    </row>
    <row r="124053" spans="21:28">
      <c r="U124053" s="5"/>
      <c r="AA124053" s="458"/>
      <c r="AB124053" s="5"/>
    </row>
    <row r="124054" spans="21:28">
      <c r="U124054" s="5"/>
      <c r="AA124054" s="93"/>
      <c r="AB124054" s="5"/>
    </row>
    <row r="124055" spans="21:28">
      <c r="U124055" s="5"/>
      <c r="AA124055" s="94"/>
      <c r="AB124055" s="5"/>
    </row>
    <row r="124058" spans="21:28">
      <c r="U124058" s="5"/>
      <c r="AA124058" s="94"/>
      <c r="AB124058" s="5"/>
    </row>
    <row r="124108" spans="21:28">
      <c r="U124108" s="5"/>
      <c r="AA124108" s="94"/>
      <c r="AB124108" s="5"/>
    </row>
    <row r="124178" spans="21:28">
      <c r="U124178" s="5"/>
      <c r="AA124178" s="94"/>
      <c r="AB124178" s="5"/>
    </row>
    <row r="124179" spans="21:28">
      <c r="U124179" s="5"/>
      <c r="AA124179" s="94"/>
      <c r="AB124179" s="5"/>
    </row>
    <row r="124196" spans="21:28">
      <c r="U124196" s="5"/>
      <c r="AA124196" s="94"/>
      <c r="AB124196" s="5"/>
    </row>
    <row r="124198" spans="21:28">
      <c r="U124198" s="5"/>
      <c r="AA124198" s="458"/>
      <c r="AB124198" s="5"/>
    </row>
    <row r="124199" spans="21:28">
      <c r="U124199" s="5"/>
      <c r="AA124199" s="458"/>
      <c r="AB124199" s="5"/>
    </row>
    <row r="124200" spans="21:28">
      <c r="U124200" s="5"/>
      <c r="AA124200" s="93"/>
      <c r="AB124200" s="5"/>
    </row>
    <row r="124201" spans="21:28">
      <c r="U124201" s="5"/>
      <c r="AA124201" s="94"/>
      <c r="AB124201" s="5"/>
    </row>
    <row r="124204" spans="21:28">
      <c r="U124204" s="5"/>
      <c r="AA124204" s="94"/>
      <c r="AB124204" s="5"/>
    </row>
    <row r="124254" spans="21:28">
      <c r="U124254" s="5"/>
      <c r="AA124254" s="94"/>
      <c r="AB124254" s="5"/>
    </row>
    <row r="124324" spans="21:28">
      <c r="U124324" s="5"/>
      <c r="AA124324" s="94"/>
      <c r="AB124324" s="5"/>
    </row>
    <row r="124325" spans="21:28">
      <c r="U124325" s="5"/>
      <c r="AA124325" s="94"/>
      <c r="AB124325" s="5"/>
    </row>
    <row r="124342" spans="21:28">
      <c r="U124342" s="5"/>
      <c r="AA124342" s="94"/>
      <c r="AB124342" s="5"/>
    </row>
    <row r="124344" spans="21:28">
      <c r="U124344" s="5"/>
      <c r="AA124344" s="458"/>
      <c r="AB124344" s="5"/>
    </row>
    <row r="124345" spans="21:28">
      <c r="U124345" s="5"/>
      <c r="AA124345" s="458"/>
      <c r="AB124345" s="5"/>
    </row>
    <row r="124346" spans="21:28">
      <c r="U124346" s="5"/>
      <c r="AA124346" s="93"/>
      <c r="AB124346" s="5"/>
    </row>
    <row r="124347" spans="21:28">
      <c r="U124347" s="5"/>
      <c r="AA124347" s="94"/>
      <c r="AB124347" s="5"/>
    </row>
    <row r="124350" spans="21:28">
      <c r="U124350" s="5"/>
      <c r="AA124350" s="94"/>
      <c r="AB124350" s="5"/>
    </row>
    <row r="124400" spans="21:28">
      <c r="U124400" s="5"/>
      <c r="AA124400" s="94"/>
      <c r="AB124400" s="5"/>
    </row>
    <row r="124470" spans="21:28">
      <c r="U124470" s="5"/>
      <c r="AA124470" s="94"/>
      <c r="AB124470" s="5"/>
    </row>
    <row r="124471" spans="21:28">
      <c r="U124471" s="5"/>
      <c r="AA124471" s="94"/>
      <c r="AB124471" s="5"/>
    </row>
    <row r="124488" spans="21:28">
      <c r="U124488" s="5"/>
      <c r="AA124488" s="94"/>
      <c r="AB124488" s="5"/>
    </row>
    <row r="124490" spans="21:28">
      <c r="U124490" s="5"/>
      <c r="AA124490" s="458"/>
      <c r="AB124490" s="5"/>
    </row>
    <row r="124491" spans="21:28">
      <c r="U124491" s="5"/>
      <c r="AA124491" s="458"/>
      <c r="AB124491" s="5"/>
    </row>
    <row r="124492" spans="21:28">
      <c r="U124492" s="5"/>
      <c r="AA124492" s="93"/>
      <c r="AB124492" s="5"/>
    </row>
    <row r="124493" spans="21:28">
      <c r="U124493" s="5"/>
      <c r="AA124493" s="94"/>
      <c r="AB124493" s="5"/>
    </row>
    <row r="124496" spans="21:28">
      <c r="U124496" s="5"/>
      <c r="AA124496" s="94"/>
      <c r="AB124496" s="5"/>
    </row>
    <row r="124546" spans="21:28">
      <c r="U124546" s="5"/>
      <c r="AA124546" s="94"/>
      <c r="AB124546" s="5"/>
    </row>
    <row r="124616" spans="21:28">
      <c r="U124616" s="5"/>
      <c r="AA124616" s="94"/>
      <c r="AB124616" s="5"/>
    </row>
    <row r="124617" spans="21:28">
      <c r="U124617" s="5"/>
      <c r="AA124617" s="94"/>
      <c r="AB124617" s="5"/>
    </row>
    <row r="124634" spans="21:28">
      <c r="U124634" s="5"/>
      <c r="AA124634" s="94"/>
      <c r="AB124634" s="5"/>
    </row>
    <row r="124636" spans="21:28">
      <c r="U124636" s="5"/>
      <c r="AA124636" s="458"/>
      <c r="AB124636" s="5"/>
    </row>
    <row r="124637" spans="21:28">
      <c r="U124637" s="5"/>
      <c r="AA124637" s="458"/>
      <c r="AB124637" s="5"/>
    </row>
    <row r="124638" spans="21:28">
      <c r="U124638" s="5"/>
      <c r="AA124638" s="93"/>
      <c r="AB124638" s="5"/>
    </row>
    <row r="124639" spans="21:28">
      <c r="U124639" s="5"/>
      <c r="AA124639" s="94"/>
      <c r="AB124639" s="5"/>
    </row>
    <row r="124642" spans="21:28">
      <c r="U124642" s="5"/>
      <c r="AA124642" s="94"/>
      <c r="AB124642" s="5"/>
    </row>
    <row r="124692" spans="21:28">
      <c r="U124692" s="5"/>
      <c r="AA124692" s="94"/>
      <c r="AB124692" s="5"/>
    </row>
    <row r="124762" spans="21:28">
      <c r="U124762" s="5"/>
      <c r="AA124762" s="94"/>
      <c r="AB124762" s="5"/>
    </row>
    <row r="124763" spans="21:28">
      <c r="U124763" s="5"/>
      <c r="AA124763" s="94"/>
      <c r="AB124763" s="5"/>
    </row>
    <row r="124780" spans="21:28">
      <c r="U124780" s="5"/>
      <c r="AA124780" s="94"/>
      <c r="AB124780" s="5"/>
    </row>
    <row r="124782" spans="21:28">
      <c r="U124782" s="5"/>
      <c r="AA124782" s="458"/>
      <c r="AB124782" s="5"/>
    </row>
    <row r="124783" spans="21:28">
      <c r="U124783" s="5"/>
      <c r="AA124783" s="458"/>
      <c r="AB124783" s="5"/>
    </row>
    <row r="124784" spans="21:28">
      <c r="U124784" s="5"/>
      <c r="AA124784" s="93"/>
      <c r="AB124784" s="5"/>
    </row>
    <row r="124785" spans="21:28">
      <c r="U124785" s="5"/>
      <c r="AA124785" s="94"/>
      <c r="AB124785" s="5"/>
    </row>
    <row r="124788" spans="21:28">
      <c r="U124788" s="5"/>
      <c r="AA124788" s="94"/>
      <c r="AB124788" s="5"/>
    </row>
    <row r="124838" spans="21:28">
      <c r="U124838" s="5"/>
      <c r="AA124838" s="94"/>
      <c r="AB124838" s="5"/>
    </row>
    <row r="124908" spans="21:28">
      <c r="U124908" s="5"/>
      <c r="AA124908" s="94"/>
      <c r="AB124908" s="5"/>
    </row>
    <row r="124909" spans="21:28">
      <c r="U124909" s="5"/>
      <c r="AA124909" s="94"/>
      <c r="AB124909" s="5"/>
    </row>
    <row r="124926" spans="21:28">
      <c r="U124926" s="5"/>
      <c r="AA124926" s="94"/>
      <c r="AB124926" s="5"/>
    </row>
    <row r="124928" spans="21:28">
      <c r="U124928" s="5"/>
      <c r="AA124928" s="458"/>
      <c r="AB124928" s="5"/>
    </row>
    <row r="124929" spans="21:28">
      <c r="U124929" s="5"/>
      <c r="AA124929" s="458"/>
      <c r="AB124929" s="5"/>
    </row>
    <row r="124930" spans="21:28">
      <c r="U124930" s="5"/>
      <c r="AA124930" s="93"/>
      <c r="AB124930" s="5"/>
    </row>
    <row r="124931" spans="21:28">
      <c r="U124931" s="5"/>
      <c r="AA124931" s="94"/>
      <c r="AB124931" s="5"/>
    </row>
    <row r="124934" spans="21:28">
      <c r="U124934" s="5"/>
      <c r="AA124934" s="94"/>
      <c r="AB124934" s="5"/>
    </row>
    <row r="124984" spans="21:28">
      <c r="U124984" s="5"/>
      <c r="AA124984" s="94"/>
      <c r="AB124984" s="5"/>
    </row>
    <row r="125054" spans="21:28">
      <c r="U125054" s="5"/>
      <c r="AA125054" s="94"/>
      <c r="AB125054" s="5"/>
    </row>
    <row r="125055" spans="21:28">
      <c r="U125055" s="5"/>
      <c r="AA125055" s="94"/>
      <c r="AB125055" s="5"/>
    </row>
    <row r="125072" spans="21:28">
      <c r="U125072" s="5"/>
      <c r="AA125072" s="94"/>
      <c r="AB125072" s="5"/>
    </row>
    <row r="125074" spans="21:28">
      <c r="U125074" s="5"/>
      <c r="AA125074" s="458"/>
      <c r="AB125074" s="5"/>
    </row>
    <row r="125075" spans="21:28">
      <c r="U125075" s="5"/>
      <c r="AA125075" s="458"/>
      <c r="AB125075" s="5"/>
    </row>
    <row r="125076" spans="21:28">
      <c r="U125076" s="5"/>
      <c r="AA125076" s="93"/>
      <c r="AB125076" s="5"/>
    </row>
    <row r="125077" spans="21:28">
      <c r="U125077" s="5"/>
      <c r="AA125077" s="94"/>
      <c r="AB125077" s="5"/>
    </row>
    <row r="125080" spans="21:28">
      <c r="U125080" s="5"/>
      <c r="AA125080" s="94"/>
      <c r="AB125080" s="5"/>
    </row>
    <row r="125130" spans="21:28">
      <c r="U125130" s="5"/>
      <c r="AA125130" s="94"/>
      <c r="AB125130" s="5"/>
    </row>
    <row r="125200" spans="21:28">
      <c r="U125200" s="5"/>
      <c r="AA125200" s="94"/>
      <c r="AB125200" s="5"/>
    </row>
    <row r="125201" spans="21:28">
      <c r="U125201" s="5"/>
      <c r="AA125201" s="94"/>
      <c r="AB125201" s="5"/>
    </row>
    <row r="125218" spans="21:28">
      <c r="U125218" s="5"/>
      <c r="AA125218" s="94"/>
      <c r="AB125218" s="5"/>
    </row>
    <row r="125220" spans="21:28">
      <c r="U125220" s="5"/>
      <c r="AA125220" s="458"/>
      <c r="AB125220" s="5"/>
    </row>
    <row r="125221" spans="21:28">
      <c r="U125221" s="5"/>
      <c r="AA125221" s="458"/>
      <c r="AB125221" s="5"/>
    </row>
    <row r="125222" spans="21:28">
      <c r="U125222" s="5"/>
      <c r="AA125222" s="93"/>
      <c r="AB125222" s="5"/>
    </row>
    <row r="125223" spans="21:28">
      <c r="U125223" s="5"/>
      <c r="AA125223" s="94"/>
      <c r="AB125223" s="5"/>
    </row>
    <row r="125226" spans="21:28">
      <c r="U125226" s="5"/>
      <c r="AA125226" s="94"/>
      <c r="AB125226" s="5"/>
    </row>
    <row r="125276" spans="21:28">
      <c r="U125276" s="5"/>
      <c r="AA125276" s="94"/>
      <c r="AB125276" s="5"/>
    </row>
    <row r="125346" spans="21:28">
      <c r="U125346" s="5"/>
      <c r="AA125346" s="94"/>
      <c r="AB125346" s="5"/>
    </row>
    <row r="125347" spans="21:28">
      <c r="U125347" s="5"/>
      <c r="AA125347" s="94"/>
      <c r="AB125347" s="5"/>
    </row>
    <row r="125364" spans="21:28">
      <c r="U125364" s="5"/>
      <c r="AA125364" s="94"/>
      <c r="AB125364" s="5"/>
    </row>
    <row r="125366" spans="21:28">
      <c r="U125366" s="5"/>
      <c r="AA125366" s="458"/>
      <c r="AB125366" s="5"/>
    </row>
    <row r="125367" spans="21:28">
      <c r="U125367" s="5"/>
      <c r="AA125367" s="458"/>
      <c r="AB125367" s="5"/>
    </row>
    <row r="125368" spans="21:28">
      <c r="U125368" s="5"/>
      <c r="AA125368" s="93"/>
      <c r="AB125368" s="5"/>
    </row>
    <row r="125369" spans="21:28">
      <c r="U125369" s="5"/>
      <c r="AA125369" s="94"/>
      <c r="AB125369" s="5"/>
    </row>
    <row r="125372" spans="21:28">
      <c r="U125372" s="5"/>
      <c r="AA125372" s="94"/>
      <c r="AB125372" s="5"/>
    </row>
    <row r="125422" spans="21:28">
      <c r="U125422" s="5"/>
      <c r="AA125422" s="94"/>
      <c r="AB125422" s="5"/>
    </row>
    <row r="125492" spans="21:28">
      <c r="U125492" s="5"/>
      <c r="AA125492" s="94"/>
      <c r="AB125492" s="5"/>
    </row>
    <row r="125493" spans="21:28">
      <c r="U125493" s="5"/>
      <c r="AA125493" s="94"/>
      <c r="AB125493" s="5"/>
    </row>
    <row r="125510" spans="21:28">
      <c r="U125510" s="5"/>
      <c r="AA125510" s="94"/>
      <c r="AB125510" s="5"/>
    </row>
    <row r="125512" spans="21:28">
      <c r="U125512" s="5"/>
      <c r="AA125512" s="458"/>
      <c r="AB125512" s="5"/>
    </row>
    <row r="125513" spans="21:28">
      <c r="U125513" s="5"/>
      <c r="AA125513" s="458"/>
      <c r="AB125513" s="5"/>
    </row>
    <row r="125514" spans="21:28">
      <c r="U125514" s="5"/>
      <c r="AA125514" s="93"/>
      <c r="AB125514" s="5"/>
    </row>
    <row r="125515" spans="21:28">
      <c r="U125515" s="5"/>
      <c r="AA125515" s="94"/>
      <c r="AB125515" s="5"/>
    </row>
    <row r="125518" spans="21:28">
      <c r="U125518" s="5"/>
      <c r="AA125518" s="94"/>
      <c r="AB125518" s="5"/>
    </row>
    <row r="125568" spans="21:28">
      <c r="U125568" s="5"/>
      <c r="AA125568" s="94"/>
      <c r="AB125568" s="5"/>
    </row>
    <row r="125638" spans="21:28">
      <c r="U125638" s="5"/>
      <c r="AA125638" s="94"/>
      <c r="AB125638" s="5"/>
    </row>
    <row r="125639" spans="21:28">
      <c r="U125639" s="5"/>
      <c r="AA125639" s="94"/>
      <c r="AB125639" s="5"/>
    </row>
    <row r="125656" spans="21:28">
      <c r="U125656" s="5"/>
      <c r="AA125656" s="94"/>
      <c r="AB125656" s="5"/>
    </row>
    <row r="125658" spans="21:28">
      <c r="U125658" s="5"/>
      <c r="AA125658" s="458"/>
      <c r="AB125658" s="5"/>
    </row>
    <row r="125659" spans="21:28">
      <c r="U125659" s="5"/>
      <c r="AA125659" s="458"/>
      <c r="AB125659" s="5"/>
    </row>
    <row r="125660" spans="21:28">
      <c r="U125660" s="5"/>
      <c r="AA125660" s="93"/>
      <c r="AB125660" s="5"/>
    </row>
    <row r="125661" spans="21:28">
      <c r="U125661" s="5"/>
      <c r="AA125661" s="94"/>
      <c r="AB125661" s="5"/>
    </row>
    <row r="125664" spans="21:28">
      <c r="U125664" s="5"/>
      <c r="AA125664" s="94"/>
      <c r="AB125664" s="5"/>
    </row>
    <row r="125714" spans="21:28">
      <c r="U125714" s="5"/>
      <c r="AA125714" s="94"/>
      <c r="AB125714" s="5"/>
    </row>
    <row r="125784" spans="21:28">
      <c r="U125784" s="5"/>
      <c r="AA125784" s="94"/>
      <c r="AB125784" s="5"/>
    </row>
    <row r="125785" spans="21:28">
      <c r="U125785" s="5"/>
      <c r="AA125785" s="94"/>
      <c r="AB125785" s="5"/>
    </row>
    <row r="125802" spans="21:28">
      <c r="U125802" s="5"/>
      <c r="AA125802" s="94"/>
      <c r="AB125802" s="5"/>
    </row>
    <row r="125804" spans="21:28">
      <c r="U125804" s="5"/>
      <c r="AA125804" s="458"/>
      <c r="AB125804" s="5"/>
    </row>
    <row r="125805" spans="21:28">
      <c r="U125805" s="5"/>
      <c r="AA125805" s="458"/>
      <c r="AB125805" s="5"/>
    </row>
    <row r="125806" spans="21:28">
      <c r="U125806" s="5"/>
      <c r="AA125806" s="93"/>
      <c r="AB125806" s="5"/>
    </row>
    <row r="125807" spans="21:28">
      <c r="U125807" s="5"/>
      <c r="AA125807" s="94"/>
      <c r="AB125807" s="5"/>
    </row>
    <row r="125810" spans="21:28">
      <c r="U125810" s="5"/>
      <c r="AA125810" s="94"/>
      <c r="AB125810" s="5"/>
    </row>
    <row r="125860" spans="21:28">
      <c r="U125860" s="5"/>
      <c r="AA125860" s="94"/>
      <c r="AB125860" s="5"/>
    </row>
    <row r="125930" spans="21:28">
      <c r="U125930" s="5"/>
      <c r="AA125930" s="94"/>
      <c r="AB125930" s="5"/>
    </row>
    <row r="125931" spans="21:28">
      <c r="U125931" s="5"/>
      <c r="AA125931" s="94"/>
      <c r="AB125931" s="5"/>
    </row>
    <row r="125948" spans="21:28">
      <c r="U125948" s="5"/>
      <c r="AA125948" s="94"/>
      <c r="AB125948" s="5"/>
    </row>
    <row r="125950" spans="21:28">
      <c r="U125950" s="5"/>
      <c r="AA125950" s="458"/>
      <c r="AB125950" s="5"/>
    </row>
    <row r="125951" spans="21:28">
      <c r="U125951" s="5"/>
      <c r="AA125951" s="458"/>
      <c r="AB125951" s="5"/>
    </row>
    <row r="125952" spans="21:28">
      <c r="U125952" s="5"/>
      <c r="AA125952" s="93"/>
      <c r="AB125952" s="5"/>
    </row>
    <row r="125953" spans="21:28">
      <c r="U125953" s="5"/>
      <c r="AA125953" s="94"/>
      <c r="AB125953" s="5"/>
    </row>
    <row r="125956" spans="21:28">
      <c r="U125956" s="5"/>
      <c r="AA125956" s="94"/>
      <c r="AB125956" s="5"/>
    </row>
    <row r="126006" spans="21:28">
      <c r="U126006" s="5"/>
      <c r="AA126006" s="94"/>
      <c r="AB126006" s="5"/>
    </row>
    <row r="126076" spans="21:28">
      <c r="U126076" s="5"/>
      <c r="AA126076" s="94"/>
      <c r="AB126076" s="5"/>
    </row>
    <row r="126077" spans="21:28">
      <c r="U126077" s="5"/>
      <c r="AA126077" s="94"/>
      <c r="AB126077" s="5"/>
    </row>
    <row r="126094" spans="21:28">
      <c r="U126094" s="5"/>
      <c r="AA126094" s="94"/>
      <c r="AB126094" s="5"/>
    </row>
    <row r="126096" spans="21:28">
      <c r="U126096" s="5"/>
      <c r="AA126096" s="458"/>
      <c r="AB126096" s="5"/>
    </row>
    <row r="126097" spans="21:28">
      <c r="U126097" s="5"/>
      <c r="AA126097" s="458"/>
      <c r="AB126097" s="5"/>
    </row>
    <row r="126098" spans="21:28">
      <c r="U126098" s="5"/>
      <c r="AA126098" s="93"/>
      <c r="AB126098" s="5"/>
    </row>
    <row r="126099" spans="21:28">
      <c r="U126099" s="5"/>
      <c r="AA126099" s="94"/>
      <c r="AB126099" s="5"/>
    </row>
    <row r="126102" spans="21:28">
      <c r="U126102" s="5"/>
      <c r="AA126102" s="94"/>
      <c r="AB126102" s="5"/>
    </row>
    <row r="126152" spans="21:28">
      <c r="U126152" s="5"/>
      <c r="AA126152" s="94"/>
      <c r="AB126152" s="5"/>
    </row>
    <row r="126222" spans="21:28">
      <c r="U126222" s="5"/>
      <c r="AA126222" s="94"/>
      <c r="AB126222" s="5"/>
    </row>
    <row r="126223" spans="21:28">
      <c r="U126223" s="5"/>
      <c r="AA126223" s="94"/>
      <c r="AB126223" s="5"/>
    </row>
    <row r="126240" spans="21:28">
      <c r="U126240" s="5"/>
      <c r="AA126240" s="94"/>
      <c r="AB126240" s="5"/>
    </row>
    <row r="126242" spans="21:28">
      <c r="U126242" s="5"/>
      <c r="AA126242" s="458"/>
      <c r="AB126242" s="5"/>
    </row>
    <row r="126243" spans="21:28">
      <c r="U126243" s="5"/>
      <c r="AA126243" s="458"/>
      <c r="AB126243" s="5"/>
    </row>
    <row r="126244" spans="21:28">
      <c r="U126244" s="5"/>
      <c r="AA126244" s="93"/>
      <c r="AB126244" s="5"/>
    </row>
    <row r="126245" spans="21:28">
      <c r="U126245" s="5"/>
      <c r="AA126245" s="94"/>
      <c r="AB126245" s="5"/>
    </row>
    <row r="126248" spans="21:28">
      <c r="U126248" s="5"/>
      <c r="AA126248" s="94"/>
      <c r="AB126248" s="5"/>
    </row>
    <row r="126298" spans="21:28">
      <c r="U126298" s="5"/>
      <c r="AA126298" s="94"/>
      <c r="AB126298" s="5"/>
    </row>
    <row r="126368" spans="21:28">
      <c r="U126368" s="5"/>
      <c r="AA126368" s="94"/>
      <c r="AB126368" s="5"/>
    </row>
    <row r="126369" spans="21:28">
      <c r="U126369" s="5"/>
      <c r="AA126369" s="94"/>
      <c r="AB126369" s="5"/>
    </row>
    <row r="126386" spans="21:28">
      <c r="U126386" s="5"/>
      <c r="AA126386" s="94"/>
      <c r="AB126386" s="5"/>
    </row>
    <row r="126388" spans="21:28">
      <c r="U126388" s="5"/>
      <c r="AA126388" s="458"/>
      <c r="AB126388" s="5"/>
    </row>
    <row r="126389" spans="21:28">
      <c r="U126389" s="5"/>
      <c r="AA126389" s="458"/>
      <c r="AB126389" s="5"/>
    </row>
    <row r="126390" spans="21:28">
      <c r="U126390" s="5"/>
      <c r="AA126390" s="93"/>
      <c r="AB126390" s="5"/>
    </row>
    <row r="126391" spans="21:28">
      <c r="U126391" s="5"/>
      <c r="AA126391" s="94"/>
      <c r="AB126391" s="5"/>
    </row>
    <row r="126394" spans="21:28">
      <c r="U126394" s="5"/>
      <c r="AA126394" s="94"/>
      <c r="AB126394" s="5"/>
    </row>
    <row r="126444" spans="21:28">
      <c r="U126444" s="5"/>
      <c r="AA126444" s="94"/>
      <c r="AB126444" s="5"/>
    </row>
    <row r="126514" spans="21:28">
      <c r="U126514" s="5"/>
      <c r="AA126514" s="94"/>
      <c r="AB126514" s="5"/>
    </row>
    <row r="126515" spans="21:28">
      <c r="U126515" s="5"/>
      <c r="AA126515" s="94"/>
      <c r="AB126515" s="5"/>
    </row>
    <row r="126532" spans="21:28">
      <c r="U126532" s="5"/>
      <c r="AA126532" s="94"/>
      <c r="AB126532" s="5"/>
    </row>
    <row r="126534" spans="21:28">
      <c r="U126534" s="5"/>
      <c r="AA126534" s="458"/>
      <c r="AB126534" s="5"/>
    </row>
    <row r="126535" spans="21:28">
      <c r="U126535" s="5"/>
      <c r="AA126535" s="458"/>
      <c r="AB126535" s="5"/>
    </row>
    <row r="126536" spans="21:28">
      <c r="U126536" s="5"/>
      <c r="AA126536" s="93"/>
      <c r="AB126536" s="5"/>
    </row>
    <row r="126537" spans="21:28">
      <c r="U126537" s="5"/>
      <c r="AA126537" s="94"/>
      <c r="AB126537" s="5"/>
    </row>
    <row r="126540" spans="21:28">
      <c r="U126540" s="5"/>
      <c r="AA126540" s="94"/>
      <c r="AB126540" s="5"/>
    </row>
    <row r="126590" spans="21:28">
      <c r="U126590" s="5"/>
      <c r="AA126590" s="94"/>
      <c r="AB126590" s="5"/>
    </row>
    <row r="126660" spans="21:28">
      <c r="U126660" s="5"/>
      <c r="AA126660" s="94"/>
      <c r="AB126660" s="5"/>
    </row>
    <row r="126661" spans="21:28">
      <c r="U126661" s="5"/>
      <c r="AA126661" s="94"/>
      <c r="AB126661" s="5"/>
    </row>
    <row r="126678" spans="21:28">
      <c r="U126678" s="5"/>
      <c r="AA126678" s="94"/>
      <c r="AB126678" s="5"/>
    </row>
    <row r="126680" spans="21:28">
      <c r="U126680" s="5"/>
      <c r="AA126680" s="458"/>
      <c r="AB126680" s="5"/>
    </row>
    <row r="126681" spans="21:28">
      <c r="U126681" s="5"/>
      <c r="AA126681" s="458"/>
      <c r="AB126681" s="5"/>
    </row>
    <row r="126682" spans="21:28">
      <c r="U126682" s="5"/>
      <c r="AA126682" s="93"/>
      <c r="AB126682" s="5"/>
    </row>
    <row r="126683" spans="21:28">
      <c r="U126683" s="5"/>
      <c r="AA126683" s="94"/>
      <c r="AB126683" s="5"/>
    </row>
    <row r="126686" spans="21:28">
      <c r="U126686" s="5"/>
      <c r="AA126686" s="94"/>
      <c r="AB126686" s="5"/>
    </row>
    <row r="126736" spans="21:28">
      <c r="U126736" s="5"/>
      <c r="AA126736" s="94"/>
      <c r="AB126736" s="5"/>
    </row>
    <row r="126806" spans="21:28">
      <c r="U126806" s="5"/>
      <c r="AA126806" s="94"/>
      <c r="AB126806" s="5"/>
    </row>
    <row r="126807" spans="21:28">
      <c r="U126807" s="5"/>
      <c r="AA126807" s="94"/>
      <c r="AB126807" s="5"/>
    </row>
    <row r="126824" spans="21:28">
      <c r="U126824" s="5"/>
      <c r="AA126824" s="94"/>
      <c r="AB126824" s="5"/>
    </row>
    <row r="126826" spans="21:28">
      <c r="U126826" s="5"/>
      <c r="AA126826" s="458"/>
      <c r="AB126826" s="5"/>
    </row>
    <row r="126827" spans="21:28">
      <c r="U126827" s="5"/>
      <c r="AA126827" s="458"/>
      <c r="AB126827" s="5"/>
    </row>
    <row r="126828" spans="21:28">
      <c r="U126828" s="5"/>
      <c r="AA126828" s="93"/>
      <c r="AB126828" s="5"/>
    </row>
    <row r="126829" spans="21:28">
      <c r="U126829" s="5"/>
      <c r="AA126829" s="94"/>
      <c r="AB126829" s="5"/>
    </row>
    <row r="126832" spans="21:28">
      <c r="U126832" s="5"/>
      <c r="AA126832" s="94"/>
      <c r="AB126832" s="5"/>
    </row>
    <row r="126882" spans="21:28">
      <c r="U126882" s="5"/>
      <c r="AA126882" s="94"/>
      <c r="AB126882" s="5"/>
    </row>
    <row r="126952" spans="21:28">
      <c r="U126952" s="5"/>
      <c r="AA126952" s="94"/>
      <c r="AB126952" s="5"/>
    </row>
    <row r="126953" spans="21:28">
      <c r="U126953" s="5"/>
      <c r="AA126953" s="94"/>
      <c r="AB126953" s="5"/>
    </row>
    <row r="126970" spans="21:28">
      <c r="U126970" s="5"/>
      <c r="AA126970" s="94"/>
      <c r="AB126970" s="5"/>
    </row>
    <row r="126972" spans="21:28">
      <c r="U126972" s="5"/>
      <c r="AA126972" s="458"/>
      <c r="AB126972" s="5"/>
    </row>
    <row r="126973" spans="21:28">
      <c r="U126973" s="5"/>
      <c r="AA126973" s="458"/>
      <c r="AB126973" s="5"/>
    </row>
    <row r="126974" spans="21:28">
      <c r="U126974" s="5"/>
      <c r="AA126974" s="93"/>
      <c r="AB126974" s="5"/>
    </row>
    <row r="126975" spans="21:28">
      <c r="U126975" s="5"/>
      <c r="AA126975" s="94"/>
      <c r="AB126975" s="5"/>
    </row>
    <row r="126978" spans="21:28">
      <c r="U126978" s="5"/>
      <c r="AA126978" s="94"/>
      <c r="AB126978" s="5"/>
    </row>
    <row r="127028" spans="21:28">
      <c r="U127028" s="5"/>
      <c r="AA127028" s="94"/>
      <c r="AB127028" s="5"/>
    </row>
    <row r="127098" spans="21:28">
      <c r="U127098" s="5"/>
      <c r="AA127098" s="94"/>
      <c r="AB127098" s="5"/>
    </row>
    <row r="127099" spans="21:28">
      <c r="U127099" s="5"/>
      <c r="AA127099" s="94"/>
      <c r="AB127099" s="5"/>
    </row>
    <row r="127116" spans="21:28">
      <c r="U127116" s="5"/>
      <c r="AA127116" s="94"/>
      <c r="AB127116" s="5"/>
    </row>
    <row r="127118" spans="21:28">
      <c r="U127118" s="5"/>
      <c r="AA127118" s="458"/>
      <c r="AB127118" s="5"/>
    </row>
    <row r="127119" spans="21:28">
      <c r="U127119" s="5"/>
      <c r="AA127119" s="458"/>
      <c r="AB127119" s="5"/>
    </row>
    <row r="127120" spans="21:28">
      <c r="U127120" s="5"/>
      <c r="AA127120" s="93"/>
      <c r="AB127120" s="5"/>
    </row>
    <row r="127121" spans="21:28">
      <c r="U127121" s="5"/>
      <c r="AA127121" s="94"/>
      <c r="AB127121" s="5"/>
    </row>
    <row r="127124" spans="21:28">
      <c r="U127124" s="5"/>
      <c r="AA127124" s="94"/>
      <c r="AB127124" s="5"/>
    </row>
    <row r="127174" spans="21:28">
      <c r="U127174" s="5"/>
      <c r="AA127174" s="94"/>
      <c r="AB127174" s="5"/>
    </row>
    <row r="127244" spans="21:28">
      <c r="U127244" s="5"/>
      <c r="AA127244" s="94"/>
      <c r="AB127244" s="5"/>
    </row>
    <row r="127245" spans="21:28">
      <c r="U127245" s="5"/>
      <c r="AA127245" s="94"/>
      <c r="AB127245" s="5"/>
    </row>
    <row r="127262" spans="21:28">
      <c r="U127262" s="5"/>
      <c r="AA127262" s="94"/>
      <c r="AB127262" s="5"/>
    </row>
    <row r="127264" spans="21:28">
      <c r="U127264" s="5"/>
      <c r="AA127264" s="458"/>
      <c r="AB127264" s="5"/>
    </row>
    <row r="127265" spans="21:28">
      <c r="U127265" s="5"/>
      <c r="AA127265" s="458"/>
      <c r="AB127265" s="5"/>
    </row>
    <row r="127266" spans="21:28">
      <c r="U127266" s="5"/>
      <c r="AA127266" s="93"/>
      <c r="AB127266" s="5"/>
    </row>
    <row r="127267" spans="21:28">
      <c r="U127267" s="5"/>
      <c r="AA127267" s="94"/>
      <c r="AB127267" s="5"/>
    </row>
    <row r="127270" spans="21:28">
      <c r="U127270" s="5"/>
      <c r="AA127270" s="94"/>
      <c r="AB127270" s="5"/>
    </row>
    <row r="127320" spans="21:28">
      <c r="U127320" s="5"/>
      <c r="AA127320" s="94"/>
      <c r="AB127320" s="5"/>
    </row>
    <row r="127390" spans="21:28">
      <c r="U127390" s="5"/>
      <c r="AA127390" s="94"/>
      <c r="AB127390" s="5"/>
    </row>
    <row r="127391" spans="21:28">
      <c r="U127391" s="5"/>
      <c r="AA127391" s="94"/>
      <c r="AB127391" s="5"/>
    </row>
    <row r="127408" spans="21:28">
      <c r="U127408" s="5"/>
      <c r="AA127408" s="94"/>
      <c r="AB127408" s="5"/>
    </row>
    <row r="127410" spans="21:28">
      <c r="U127410" s="5"/>
      <c r="AA127410" s="458"/>
      <c r="AB127410" s="5"/>
    </row>
    <row r="127411" spans="21:28">
      <c r="U127411" s="5"/>
      <c r="AA127411" s="458"/>
      <c r="AB127411" s="5"/>
    </row>
    <row r="127412" spans="21:28">
      <c r="U127412" s="5"/>
      <c r="AA127412" s="93"/>
      <c r="AB127412" s="5"/>
    </row>
    <row r="127413" spans="21:28">
      <c r="U127413" s="5"/>
      <c r="AA127413" s="94"/>
      <c r="AB127413" s="5"/>
    </row>
    <row r="127416" spans="21:28">
      <c r="U127416" s="5"/>
      <c r="AA127416" s="94"/>
      <c r="AB127416" s="5"/>
    </row>
    <row r="127466" spans="21:28">
      <c r="U127466" s="5"/>
      <c r="AA127466" s="94"/>
      <c r="AB127466" s="5"/>
    </row>
    <row r="127536" spans="21:28">
      <c r="U127536" s="5"/>
      <c r="AA127536" s="94"/>
      <c r="AB127536" s="5"/>
    </row>
    <row r="127537" spans="21:28">
      <c r="U127537" s="5"/>
      <c r="AA127537" s="94"/>
      <c r="AB127537" s="5"/>
    </row>
    <row r="127554" spans="21:28">
      <c r="U127554" s="5"/>
      <c r="AA127554" s="94"/>
      <c r="AB127554" s="5"/>
    </row>
    <row r="127556" spans="21:28">
      <c r="U127556" s="5"/>
      <c r="AA127556" s="458"/>
      <c r="AB127556" s="5"/>
    </row>
    <row r="127557" spans="21:28">
      <c r="U127557" s="5"/>
      <c r="AA127557" s="458"/>
      <c r="AB127557" s="5"/>
    </row>
    <row r="127558" spans="21:28">
      <c r="U127558" s="5"/>
      <c r="AA127558" s="93"/>
      <c r="AB127558" s="5"/>
    </row>
    <row r="127559" spans="21:28">
      <c r="U127559" s="5"/>
      <c r="AA127559" s="94"/>
      <c r="AB127559" s="5"/>
    </row>
    <row r="127562" spans="21:28">
      <c r="U127562" s="5"/>
      <c r="AA127562" s="94"/>
      <c r="AB127562" s="5"/>
    </row>
    <row r="127612" spans="21:28">
      <c r="U127612" s="5"/>
      <c r="AA127612" s="94"/>
      <c r="AB127612" s="5"/>
    </row>
    <row r="127682" spans="21:28">
      <c r="U127682" s="5"/>
      <c r="AA127682" s="94"/>
      <c r="AB127682" s="5"/>
    </row>
    <row r="127683" spans="21:28">
      <c r="U127683" s="5"/>
      <c r="AA127683" s="94"/>
      <c r="AB127683" s="5"/>
    </row>
    <row r="127700" spans="21:28">
      <c r="U127700" s="5"/>
      <c r="AA127700" s="94"/>
      <c r="AB127700" s="5"/>
    </row>
    <row r="127702" spans="21:28">
      <c r="U127702" s="5"/>
      <c r="AA127702" s="458"/>
      <c r="AB127702" s="5"/>
    </row>
    <row r="127703" spans="21:28">
      <c r="U127703" s="5"/>
      <c r="AA127703" s="458"/>
      <c r="AB127703" s="5"/>
    </row>
    <row r="127704" spans="21:28">
      <c r="U127704" s="5"/>
      <c r="AA127704" s="93"/>
      <c r="AB127704" s="5"/>
    </row>
    <row r="127705" spans="21:28">
      <c r="U127705" s="5"/>
      <c r="AA127705" s="94"/>
      <c r="AB127705" s="5"/>
    </row>
    <row r="127708" spans="21:28">
      <c r="U127708" s="5"/>
      <c r="AA127708" s="94"/>
      <c r="AB127708" s="5"/>
    </row>
    <row r="127758" spans="21:28">
      <c r="U127758" s="5"/>
      <c r="AA127758" s="94"/>
      <c r="AB127758" s="5"/>
    </row>
    <row r="127828" spans="21:28">
      <c r="U127828" s="5"/>
      <c r="AA127828" s="94"/>
      <c r="AB127828" s="5"/>
    </row>
    <row r="127829" spans="21:28">
      <c r="U127829" s="5"/>
      <c r="AA127829" s="94"/>
      <c r="AB127829" s="5"/>
    </row>
    <row r="127846" spans="21:28">
      <c r="U127846" s="5"/>
      <c r="AA127846" s="94"/>
      <c r="AB127846" s="5"/>
    </row>
    <row r="127848" spans="21:28">
      <c r="U127848" s="5"/>
      <c r="AA127848" s="458"/>
      <c r="AB127848" s="5"/>
    </row>
    <row r="127849" spans="21:28">
      <c r="U127849" s="5"/>
      <c r="AA127849" s="458"/>
      <c r="AB127849" s="5"/>
    </row>
    <row r="127850" spans="21:28">
      <c r="U127850" s="5"/>
      <c r="AA127850" s="93"/>
      <c r="AB127850" s="5"/>
    </row>
    <row r="127851" spans="21:28">
      <c r="U127851" s="5"/>
      <c r="AA127851" s="94"/>
      <c r="AB127851" s="5"/>
    </row>
    <row r="127854" spans="21:28">
      <c r="U127854" s="5"/>
      <c r="AA127854" s="94"/>
      <c r="AB127854" s="5"/>
    </row>
    <row r="127904" spans="21:28">
      <c r="U127904" s="5"/>
      <c r="AA127904" s="94"/>
      <c r="AB127904" s="5"/>
    </row>
    <row r="127974" spans="21:28">
      <c r="U127974" s="5"/>
      <c r="AA127974" s="94"/>
      <c r="AB127974" s="5"/>
    </row>
    <row r="127975" spans="21:28">
      <c r="U127975" s="5"/>
      <c r="AA127975" s="94"/>
      <c r="AB127975" s="5"/>
    </row>
    <row r="127992" spans="21:28">
      <c r="U127992" s="5"/>
      <c r="AA127992" s="94"/>
      <c r="AB127992" s="5"/>
    </row>
    <row r="127994" spans="21:28">
      <c r="U127994" s="5"/>
      <c r="AA127994" s="458"/>
      <c r="AB127994" s="5"/>
    </row>
    <row r="127995" spans="21:28">
      <c r="U127995" s="5"/>
      <c r="AA127995" s="458"/>
      <c r="AB127995" s="5"/>
    </row>
    <row r="127996" spans="21:28">
      <c r="U127996" s="5"/>
      <c r="AA127996" s="93"/>
      <c r="AB127996" s="5"/>
    </row>
    <row r="127997" spans="21:28">
      <c r="U127997" s="5"/>
      <c r="AA127997" s="94"/>
      <c r="AB127997" s="5"/>
    </row>
    <row r="128000" spans="21:28">
      <c r="U128000" s="5"/>
      <c r="AA128000" s="94"/>
      <c r="AB128000" s="5"/>
    </row>
    <row r="128050" spans="21:28">
      <c r="U128050" s="5"/>
      <c r="AA128050" s="94"/>
      <c r="AB128050" s="5"/>
    </row>
    <row r="128120" spans="21:28">
      <c r="U128120" s="5"/>
      <c r="AA128120" s="94"/>
      <c r="AB128120" s="5"/>
    </row>
    <row r="128121" spans="21:28">
      <c r="U128121" s="5"/>
      <c r="AA128121" s="94"/>
      <c r="AB128121" s="5"/>
    </row>
    <row r="128138" spans="21:28">
      <c r="U128138" s="5"/>
      <c r="AA128138" s="94"/>
      <c r="AB128138" s="5"/>
    </row>
    <row r="128140" spans="21:28">
      <c r="U128140" s="5"/>
      <c r="AA128140" s="458"/>
      <c r="AB128140" s="5"/>
    </row>
    <row r="128141" spans="21:28">
      <c r="U128141" s="5"/>
      <c r="AA128141" s="458"/>
      <c r="AB128141" s="5"/>
    </row>
    <row r="128142" spans="21:28">
      <c r="U128142" s="5"/>
      <c r="AA128142" s="93"/>
      <c r="AB128142" s="5"/>
    </row>
    <row r="128143" spans="21:28">
      <c r="U128143" s="5"/>
      <c r="AA128143" s="94"/>
      <c r="AB128143" s="5"/>
    </row>
    <row r="128146" spans="21:28">
      <c r="U128146" s="5"/>
      <c r="AA128146" s="94"/>
      <c r="AB128146" s="5"/>
    </row>
    <row r="128196" spans="21:28">
      <c r="U128196" s="5"/>
      <c r="AA128196" s="94"/>
      <c r="AB128196" s="5"/>
    </row>
    <row r="128266" spans="21:28">
      <c r="U128266" s="5"/>
      <c r="AA128266" s="94"/>
      <c r="AB128266" s="5"/>
    </row>
    <row r="128267" spans="21:28">
      <c r="U128267" s="5"/>
      <c r="AA128267" s="94"/>
      <c r="AB128267" s="5"/>
    </row>
    <row r="128284" spans="21:28">
      <c r="U128284" s="5"/>
      <c r="AA128284" s="94"/>
      <c r="AB128284" s="5"/>
    </row>
    <row r="128286" spans="21:28">
      <c r="U128286" s="5"/>
      <c r="AA128286" s="458"/>
      <c r="AB128286" s="5"/>
    </row>
    <row r="128287" spans="21:28">
      <c r="U128287" s="5"/>
      <c r="AA128287" s="458"/>
      <c r="AB128287" s="5"/>
    </row>
    <row r="128288" spans="21:28">
      <c r="U128288" s="5"/>
      <c r="AA128288" s="93"/>
      <c r="AB128288" s="5"/>
    </row>
    <row r="128289" spans="21:28">
      <c r="U128289" s="5"/>
      <c r="AA128289" s="94"/>
      <c r="AB128289" s="5"/>
    </row>
    <row r="128292" spans="21:28">
      <c r="U128292" s="5"/>
      <c r="AA128292" s="94"/>
      <c r="AB128292" s="5"/>
    </row>
    <row r="128342" spans="21:28">
      <c r="U128342" s="5"/>
      <c r="AA128342" s="94"/>
      <c r="AB128342" s="5"/>
    </row>
    <row r="128412" spans="21:28">
      <c r="U128412" s="5"/>
      <c r="AA128412" s="94"/>
      <c r="AB128412" s="5"/>
    </row>
    <row r="128413" spans="21:28">
      <c r="U128413" s="5"/>
      <c r="AA128413" s="94"/>
      <c r="AB128413" s="5"/>
    </row>
    <row r="128430" spans="21:28">
      <c r="U128430" s="5"/>
      <c r="AA128430" s="94"/>
      <c r="AB128430" s="5"/>
    </row>
    <row r="128432" spans="21:28">
      <c r="U128432" s="5"/>
      <c r="AA128432" s="458"/>
      <c r="AB128432" s="5"/>
    </row>
    <row r="128433" spans="21:28">
      <c r="U128433" s="5"/>
      <c r="AA128433" s="458"/>
      <c r="AB128433" s="5"/>
    </row>
    <row r="128434" spans="21:28">
      <c r="U128434" s="5"/>
      <c r="AA128434" s="93"/>
      <c r="AB128434" s="5"/>
    </row>
    <row r="128435" spans="21:28">
      <c r="U128435" s="5"/>
      <c r="AA128435" s="94"/>
      <c r="AB128435" s="5"/>
    </row>
    <row r="128438" spans="21:28">
      <c r="U128438" s="5"/>
      <c r="AA128438" s="94"/>
      <c r="AB128438" s="5"/>
    </row>
    <row r="128488" spans="21:28">
      <c r="U128488" s="5"/>
      <c r="AA128488" s="94"/>
      <c r="AB128488" s="5"/>
    </row>
    <row r="128558" spans="21:28">
      <c r="U128558" s="5"/>
      <c r="AA128558" s="94"/>
      <c r="AB128558" s="5"/>
    </row>
    <row r="128559" spans="21:28">
      <c r="U128559" s="5"/>
      <c r="AA128559" s="94"/>
      <c r="AB128559" s="5"/>
    </row>
    <row r="128576" spans="21:28">
      <c r="U128576" s="5"/>
      <c r="AA128576" s="94"/>
      <c r="AB128576" s="5"/>
    </row>
    <row r="128578" spans="21:28">
      <c r="U128578" s="5"/>
      <c r="AA128578" s="458"/>
      <c r="AB128578" s="5"/>
    </row>
    <row r="128579" spans="21:28">
      <c r="U128579" s="5"/>
      <c r="AA128579" s="458"/>
      <c r="AB128579" s="5"/>
    </row>
    <row r="128580" spans="21:28">
      <c r="U128580" s="5"/>
      <c r="AA128580" s="93"/>
      <c r="AB128580" s="5"/>
    </row>
    <row r="128581" spans="21:28">
      <c r="U128581" s="5"/>
      <c r="AA128581" s="94"/>
      <c r="AB128581" s="5"/>
    </row>
    <row r="128584" spans="21:28">
      <c r="U128584" s="5"/>
      <c r="AA128584" s="94"/>
      <c r="AB128584" s="5"/>
    </row>
    <row r="128634" spans="21:28">
      <c r="U128634" s="5"/>
      <c r="AA128634" s="94"/>
      <c r="AB128634" s="5"/>
    </row>
    <row r="128704" spans="21:28">
      <c r="U128704" s="5"/>
      <c r="AA128704" s="94"/>
      <c r="AB128704" s="5"/>
    </row>
    <row r="128705" spans="21:28">
      <c r="U128705" s="5"/>
      <c r="AA128705" s="94"/>
      <c r="AB128705" s="5"/>
    </row>
    <row r="128722" spans="21:28">
      <c r="U128722" s="5"/>
      <c r="AA128722" s="94"/>
      <c r="AB128722" s="5"/>
    </row>
    <row r="128724" spans="21:28">
      <c r="U128724" s="5"/>
      <c r="AA128724" s="458"/>
      <c r="AB128724" s="5"/>
    </row>
    <row r="128725" spans="21:28">
      <c r="U128725" s="5"/>
      <c r="AA128725" s="458"/>
      <c r="AB128725" s="5"/>
    </row>
    <row r="128726" spans="21:28">
      <c r="U128726" s="5"/>
      <c r="AA128726" s="93"/>
      <c r="AB128726" s="5"/>
    </row>
    <row r="128727" spans="21:28">
      <c r="U128727" s="5"/>
      <c r="AA128727" s="94"/>
      <c r="AB128727" s="5"/>
    </row>
    <row r="128730" spans="21:28">
      <c r="U128730" s="5"/>
      <c r="AA128730" s="94"/>
      <c r="AB128730" s="5"/>
    </row>
    <row r="128780" spans="21:28">
      <c r="U128780" s="5"/>
      <c r="AA128780" s="94"/>
      <c r="AB128780" s="5"/>
    </row>
    <row r="128850" spans="21:28">
      <c r="U128850" s="5"/>
      <c r="AA128850" s="94"/>
      <c r="AB128850" s="5"/>
    </row>
    <row r="128851" spans="21:28">
      <c r="U128851" s="5"/>
      <c r="AA128851" s="94"/>
      <c r="AB128851" s="5"/>
    </row>
    <row r="128868" spans="21:28">
      <c r="U128868" s="5"/>
      <c r="AA128868" s="94"/>
      <c r="AB128868" s="5"/>
    </row>
    <row r="128870" spans="21:28">
      <c r="U128870" s="5"/>
      <c r="AA128870" s="458"/>
      <c r="AB128870" s="5"/>
    </row>
    <row r="128871" spans="21:28">
      <c r="U128871" s="5"/>
      <c r="AA128871" s="458"/>
      <c r="AB128871" s="5"/>
    </row>
    <row r="128872" spans="21:28">
      <c r="U128872" s="5"/>
      <c r="AA128872" s="93"/>
      <c r="AB128872" s="5"/>
    </row>
    <row r="128873" spans="21:28">
      <c r="U128873" s="5"/>
      <c r="AA128873" s="94"/>
      <c r="AB128873" s="5"/>
    </row>
    <row r="128876" spans="21:28">
      <c r="U128876" s="5"/>
      <c r="AA128876" s="94"/>
      <c r="AB128876" s="5"/>
    </row>
    <row r="128926" spans="21:28">
      <c r="U128926" s="5"/>
      <c r="AA128926" s="94"/>
      <c r="AB128926" s="5"/>
    </row>
    <row r="128996" spans="21:28">
      <c r="U128996" s="5"/>
      <c r="AA128996" s="94"/>
      <c r="AB128996" s="5"/>
    </row>
    <row r="128997" spans="21:28">
      <c r="U128997" s="5"/>
      <c r="AA128997" s="94"/>
      <c r="AB128997" s="5"/>
    </row>
    <row r="129014" spans="21:28">
      <c r="U129014" s="5"/>
      <c r="AA129014" s="94"/>
      <c r="AB129014" s="5"/>
    </row>
    <row r="129016" spans="21:28">
      <c r="U129016" s="5"/>
      <c r="AA129016" s="458"/>
      <c r="AB129016" s="5"/>
    </row>
    <row r="129017" spans="21:28">
      <c r="U129017" s="5"/>
      <c r="AA129017" s="458"/>
      <c r="AB129017" s="5"/>
    </row>
    <row r="129018" spans="21:28">
      <c r="U129018" s="5"/>
      <c r="AA129018" s="93"/>
      <c r="AB129018" s="5"/>
    </row>
    <row r="129019" spans="21:28">
      <c r="U129019" s="5"/>
      <c r="AA129019" s="94"/>
      <c r="AB129019" s="5"/>
    </row>
    <row r="129022" spans="21:28">
      <c r="U129022" s="5"/>
      <c r="AA129022" s="94"/>
      <c r="AB129022" s="5"/>
    </row>
    <row r="129072" spans="21:28">
      <c r="U129072" s="5"/>
      <c r="AA129072" s="94"/>
      <c r="AB129072" s="5"/>
    </row>
    <row r="129142" spans="21:28">
      <c r="U129142" s="5"/>
      <c r="AA129142" s="94"/>
      <c r="AB129142" s="5"/>
    </row>
    <row r="129143" spans="21:28">
      <c r="U129143" s="5"/>
      <c r="AA129143" s="94"/>
      <c r="AB129143" s="5"/>
    </row>
    <row r="129160" spans="21:28">
      <c r="U129160" s="5"/>
      <c r="AA129160" s="94"/>
      <c r="AB129160" s="5"/>
    </row>
    <row r="129162" spans="21:28">
      <c r="U129162" s="5"/>
      <c r="AA129162" s="458"/>
      <c r="AB129162" s="5"/>
    </row>
    <row r="129163" spans="21:28">
      <c r="U129163" s="5"/>
      <c r="AA129163" s="458"/>
      <c r="AB129163" s="5"/>
    </row>
    <row r="129164" spans="21:28">
      <c r="U129164" s="5"/>
      <c r="AA129164" s="93"/>
      <c r="AB129164" s="5"/>
    </row>
    <row r="129165" spans="21:28">
      <c r="U129165" s="5"/>
      <c r="AA129165" s="94"/>
      <c r="AB129165" s="5"/>
    </row>
    <row r="129168" spans="21:28">
      <c r="U129168" s="5"/>
      <c r="AA129168" s="94"/>
      <c r="AB129168" s="5"/>
    </row>
    <row r="129218" spans="21:28">
      <c r="U129218" s="5"/>
      <c r="AA129218" s="94"/>
      <c r="AB129218" s="5"/>
    </row>
    <row r="129288" spans="21:28">
      <c r="U129288" s="5"/>
      <c r="AA129288" s="94"/>
      <c r="AB129288" s="5"/>
    </row>
    <row r="129289" spans="21:28">
      <c r="U129289" s="5"/>
      <c r="AA129289" s="94"/>
      <c r="AB129289" s="5"/>
    </row>
    <row r="129306" spans="21:28">
      <c r="U129306" s="5"/>
      <c r="AA129306" s="94"/>
      <c r="AB129306" s="5"/>
    </row>
    <row r="129308" spans="21:28">
      <c r="U129308" s="5"/>
      <c r="AA129308" s="458"/>
      <c r="AB129308" s="5"/>
    </row>
    <row r="129309" spans="21:28">
      <c r="U129309" s="5"/>
      <c r="AA129309" s="458"/>
      <c r="AB129309" s="5"/>
    </row>
    <row r="129310" spans="21:28">
      <c r="U129310" s="5"/>
      <c r="AA129310" s="93"/>
      <c r="AB129310" s="5"/>
    </row>
    <row r="129311" spans="21:28">
      <c r="U129311" s="5"/>
      <c r="AA129311" s="94"/>
      <c r="AB129311" s="5"/>
    </row>
    <row r="129314" spans="21:28">
      <c r="U129314" s="5"/>
      <c r="AA129314" s="94"/>
      <c r="AB129314" s="5"/>
    </row>
    <row r="129364" spans="21:28">
      <c r="U129364" s="5"/>
      <c r="AA129364" s="94"/>
      <c r="AB129364" s="5"/>
    </row>
    <row r="129434" spans="21:28">
      <c r="U129434" s="5"/>
      <c r="AA129434" s="94"/>
      <c r="AB129434" s="5"/>
    </row>
    <row r="129435" spans="21:28">
      <c r="U129435" s="5"/>
      <c r="AA129435" s="94"/>
      <c r="AB129435" s="5"/>
    </row>
    <row r="129452" spans="21:28">
      <c r="U129452" s="5"/>
      <c r="AA129452" s="94"/>
      <c r="AB129452" s="5"/>
    </row>
    <row r="129454" spans="21:28">
      <c r="U129454" s="5"/>
      <c r="AA129454" s="458"/>
      <c r="AB129454" s="5"/>
    </row>
    <row r="129455" spans="21:28">
      <c r="U129455" s="5"/>
      <c r="AA129455" s="458"/>
      <c r="AB129455" s="5"/>
    </row>
    <row r="129456" spans="21:28">
      <c r="U129456" s="5"/>
      <c r="AA129456" s="93"/>
      <c r="AB129456" s="5"/>
    </row>
    <row r="129457" spans="21:28">
      <c r="U129457" s="5"/>
      <c r="AA129457" s="94"/>
      <c r="AB129457" s="5"/>
    </row>
    <row r="129460" spans="21:28">
      <c r="U129460" s="5"/>
      <c r="AA129460" s="94"/>
      <c r="AB129460" s="5"/>
    </row>
    <row r="129510" spans="21:28">
      <c r="U129510" s="5"/>
      <c r="AA129510" s="94"/>
      <c r="AB129510" s="5"/>
    </row>
    <row r="129580" spans="21:28">
      <c r="U129580" s="5"/>
      <c r="AA129580" s="94"/>
      <c r="AB129580" s="5"/>
    </row>
    <row r="129581" spans="21:28">
      <c r="U129581" s="5"/>
      <c r="AA129581" s="94"/>
      <c r="AB129581" s="5"/>
    </row>
    <row r="129598" spans="21:28">
      <c r="U129598" s="5"/>
      <c r="AA129598" s="94"/>
      <c r="AB129598" s="5"/>
    </row>
    <row r="129600" spans="21:28">
      <c r="U129600" s="5"/>
      <c r="AA129600" s="458"/>
      <c r="AB129600" s="5"/>
    </row>
    <row r="129601" spans="21:28">
      <c r="U129601" s="5"/>
      <c r="AA129601" s="458"/>
      <c r="AB129601" s="5"/>
    </row>
    <row r="129602" spans="21:28">
      <c r="U129602" s="5"/>
      <c r="AA129602" s="93"/>
      <c r="AB129602" s="5"/>
    </row>
    <row r="129603" spans="21:28">
      <c r="U129603" s="5"/>
      <c r="AA129603" s="94"/>
      <c r="AB129603" s="5"/>
    </row>
    <row r="129606" spans="21:28">
      <c r="U129606" s="5"/>
      <c r="AA129606" s="94"/>
      <c r="AB129606" s="5"/>
    </row>
    <row r="129656" spans="21:28">
      <c r="U129656" s="5"/>
      <c r="AA129656" s="94"/>
      <c r="AB129656" s="5"/>
    </row>
    <row r="129726" spans="21:28">
      <c r="U129726" s="5"/>
      <c r="AA129726" s="94"/>
      <c r="AB129726" s="5"/>
    </row>
    <row r="129727" spans="21:28">
      <c r="U129727" s="5"/>
      <c r="AA129727" s="94"/>
      <c r="AB129727" s="5"/>
    </row>
    <row r="129744" spans="21:28">
      <c r="U129744" s="5"/>
      <c r="AA129744" s="94"/>
      <c r="AB129744" s="5"/>
    </row>
    <row r="129746" spans="21:28">
      <c r="U129746" s="5"/>
      <c r="AA129746" s="458"/>
      <c r="AB129746" s="5"/>
    </row>
    <row r="129747" spans="21:28">
      <c r="U129747" s="5"/>
      <c r="AA129747" s="458"/>
      <c r="AB129747" s="5"/>
    </row>
    <row r="129748" spans="21:28">
      <c r="U129748" s="5"/>
      <c r="AA129748" s="93"/>
      <c r="AB129748" s="5"/>
    </row>
    <row r="129749" spans="21:28">
      <c r="U129749" s="5"/>
      <c r="AA129749" s="94"/>
      <c r="AB129749" s="5"/>
    </row>
    <row r="129752" spans="21:28">
      <c r="U129752" s="5"/>
      <c r="AA129752" s="94"/>
      <c r="AB129752" s="5"/>
    </row>
    <row r="129802" spans="21:28">
      <c r="U129802" s="5"/>
      <c r="AA129802" s="94"/>
      <c r="AB129802" s="5"/>
    </row>
    <row r="129872" spans="21:28">
      <c r="U129872" s="5"/>
      <c r="AA129872" s="94"/>
      <c r="AB129872" s="5"/>
    </row>
    <row r="129873" spans="21:28">
      <c r="U129873" s="5"/>
      <c r="AA129873" s="94"/>
      <c r="AB129873" s="5"/>
    </row>
    <row r="129890" spans="21:28">
      <c r="U129890" s="5"/>
      <c r="AA129890" s="94"/>
      <c r="AB129890" s="5"/>
    </row>
    <row r="129892" spans="21:28">
      <c r="U129892" s="5"/>
      <c r="AA129892" s="458"/>
      <c r="AB129892" s="5"/>
    </row>
    <row r="129893" spans="21:28">
      <c r="U129893" s="5"/>
      <c r="AA129893" s="458"/>
      <c r="AB129893" s="5"/>
    </row>
    <row r="129894" spans="21:28">
      <c r="U129894" s="5"/>
      <c r="AA129894" s="93"/>
      <c r="AB129894" s="5"/>
    </row>
    <row r="129895" spans="21:28">
      <c r="U129895" s="5"/>
      <c r="AA129895" s="94"/>
      <c r="AB129895" s="5"/>
    </row>
    <row r="129898" spans="21:28">
      <c r="U129898" s="5"/>
      <c r="AA129898" s="94"/>
      <c r="AB129898" s="5"/>
    </row>
    <row r="129948" spans="21:28">
      <c r="U129948" s="5"/>
      <c r="AA129948" s="94"/>
      <c r="AB129948" s="5"/>
    </row>
    <row r="130018" spans="21:28">
      <c r="U130018" s="5"/>
      <c r="AA130018" s="94"/>
      <c r="AB130018" s="5"/>
    </row>
    <row r="130019" spans="21:28">
      <c r="U130019" s="5"/>
      <c r="AA130019" s="94"/>
      <c r="AB130019" s="5"/>
    </row>
    <row r="130036" spans="21:28">
      <c r="U130036" s="5"/>
      <c r="AA130036" s="94"/>
      <c r="AB130036" s="5"/>
    </row>
    <row r="130038" spans="21:28">
      <c r="U130038" s="5"/>
      <c r="AA130038" s="458"/>
      <c r="AB130038" s="5"/>
    </row>
    <row r="130039" spans="21:28">
      <c r="U130039" s="5"/>
      <c r="AA130039" s="458"/>
      <c r="AB130039" s="5"/>
    </row>
    <row r="130040" spans="21:28">
      <c r="U130040" s="5"/>
      <c r="AA130040" s="93"/>
      <c r="AB130040" s="5"/>
    </row>
    <row r="130041" spans="21:28">
      <c r="U130041" s="5"/>
      <c r="AA130041" s="94"/>
      <c r="AB130041" s="5"/>
    </row>
    <row r="130044" spans="21:28">
      <c r="U130044" s="5"/>
      <c r="AA130044" s="94"/>
      <c r="AB130044" s="5"/>
    </row>
    <row r="130094" spans="21:28">
      <c r="U130094" s="5"/>
      <c r="AA130094" s="94"/>
      <c r="AB130094" s="5"/>
    </row>
    <row r="130164" spans="21:28">
      <c r="U130164" s="5"/>
      <c r="AA130164" s="94"/>
      <c r="AB130164" s="5"/>
    </row>
    <row r="130165" spans="21:28">
      <c r="U130165" s="5"/>
      <c r="AA130165" s="94"/>
      <c r="AB130165" s="5"/>
    </row>
    <row r="130182" spans="21:28">
      <c r="U130182" s="5"/>
      <c r="AA130182" s="94"/>
      <c r="AB130182" s="5"/>
    </row>
    <row r="130184" spans="21:28">
      <c r="U130184" s="5"/>
      <c r="AA130184" s="458"/>
      <c r="AB130184" s="5"/>
    </row>
    <row r="130185" spans="21:28">
      <c r="U130185" s="5"/>
      <c r="AA130185" s="458"/>
      <c r="AB130185" s="5"/>
    </row>
    <row r="130186" spans="21:28">
      <c r="U130186" s="5"/>
      <c r="AA130186" s="93"/>
      <c r="AB130186" s="5"/>
    </row>
    <row r="130187" spans="21:28">
      <c r="U130187" s="5"/>
      <c r="AA130187" s="94"/>
      <c r="AB130187" s="5"/>
    </row>
    <row r="130190" spans="21:28">
      <c r="U130190" s="5"/>
      <c r="AA130190" s="94"/>
      <c r="AB130190" s="5"/>
    </row>
    <row r="130240" spans="21:28">
      <c r="U130240" s="5"/>
      <c r="AA130240" s="94"/>
      <c r="AB130240" s="5"/>
    </row>
    <row r="130310" spans="21:28">
      <c r="U130310" s="5"/>
      <c r="AA130310" s="94"/>
      <c r="AB130310" s="5"/>
    </row>
    <row r="130311" spans="21:28">
      <c r="U130311" s="5"/>
      <c r="AA130311" s="94"/>
      <c r="AB130311" s="5"/>
    </row>
    <row r="130328" spans="21:28">
      <c r="U130328" s="5"/>
      <c r="AA130328" s="94"/>
      <c r="AB130328" s="5"/>
    </row>
    <row r="130330" spans="21:28">
      <c r="U130330" s="5"/>
      <c r="AA130330" s="458"/>
      <c r="AB130330" s="5"/>
    </row>
    <row r="130331" spans="21:28">
      <c r="U130331" s="5"/>
      <c r="AA130331" s="458"/>
      <c r="AB130331" s="5"/>
    </row>
    <row r="130332" spans="21:28">
      <c r="U130332" s="5"/>
      <c r="AA130332" s="93"/>
      <c r="AB130332" s="5"/>
    </row>
    <row r="130333" spans="21:28">
      <c r="U130333" s="5"/>
      <c r="AA130333" s="94"/>
      <c r="AB130333" s="5"/>
    </row>
    <row r="130336" spans="21:28">
      <c r="U130336" s="5"/>
      <c r="AA130336" s="94"/>
      <c r="AB130336" s="5"/>
    </row>
    <row r="130386" spans="21:28">
      <c r="U130386" s="5"/>
      <c r="AA130386" s="94"/>
      <c r="AB130386" s="5"/>
    </row>
    <row r="130456" spans="21:28">
      <c r="U130456" s="5"/>
      <c r="AA130456" s="94"/>
      <c r="AB130456" s="5"/>
    </row>
    <row r="130457" spans="21:28">
      <c r="U130457" s="5"/>
      <c r="AA130457" s="94"/>
      <c r="AB130457" s="5"/>
    </row>
    <row r="130474" spans="21:28">
      <c r="U130474" s="5"/>
      <c r="AA130474" s="94"/>
      <c r="AB130474" s="5"/>
    </row>
    <row r="130476" spans="21:28">
      <c r="U130476" s="5"/>
      <c r="AA130476" s="458"/>
      <c r="AB130476" s="5"/>
    </row>
    <row r="130477" spans="21:28">
      <c r="U130477" s="5"/>
      <c r="AA130477" s="458"/>
      <c r="AB130477" s="5"/>
    </row>
    <row r="130478" spans="21:28">
      <c r="U130478" s="5"/>
      <c r="AA130478" s="93"/>
      <c r="AB130478" s="5"/>
    </row>
    <row r="130479" spans="21:28">
      <c r="U130479" s="5"/>
      <c r="AA130479" s="94"/>
      <c r="AB130479" s="5"/>
    </row>
    <row r="130482" spans="21:28">
      <c r="U130482" s="5"/>
      <c r="AA130482" s="94"/>
      <c r="AB130482" s="5"/>
    </row>
    <row r="130532" spans="21:28">
      <c r="U130532" s="5"/>
      <c r="AA130532" s="94"/>
      <c r="AB130532" s="5"/>
    </row>
    <row r="130602" spans="21:28">
      <c r="U130602" s="5"/>
      <c r="AA130602" s="94"/>
      <c r="AB130602" s="5"/>
    </row>
    <row r="130603" spans="21:28">
      <c r="U130603" s="5"/>
      <c r="AA130603" s="94"/>
      <c r="AB130603" s="5"/>
    </row>
    <row r="130620" spans="21:28">
      <c r="U130620" s="5"/>
      <c r="AA130620" s="94"/>
      <c r="AB130620" s="5"/>
    </row>
    <row r="130622" spans="21:28">
      <c r="U130622" s="5"/>
      <c r="AA130622" s="458"/>
      <c r="AB130622" s="5"/>
    </row>
    <row r="130623" spans="21:28">
      <c r="U130623" s="5"/>
      <c r="AA130623" s="458"/>
      <c r="AB130623" s="5"/>
    </row>
    <row r="130624" spans="21:28">
      <c r="U130624" s="5"/>
      <c r="AA130624" s="93"/>
      <c r="AB130624" s="5"/>
    </row>
    <row r="130625" spans="21:28">
      <c r="U130625" s="5"/>
      <c r="AA130625" s="94"/>
      <c r="AB130625" s="5"/>
    </row>
    <row r="130628" spans="21:28">
      <c r="U130628" s="5"/>
      <c r="AA130628" s="94"/>
      <c r="AB130628" s="5"/>
    </row>
    <row r="130678" spans="21:28">
      <c r="U130678" s="5"/>
      <c r="AA130678" s="94"/>
      <c r="AB130678" s="5"/>
    </row>
    <row r="130748" spans="21:28">
      <c r="U130748" s="5"/>
      <c r="AA130748" s="94"/>
      <c r="AB130748" s="5"/>
    </row>
    <row r="130749" spans="21:28">
      <c r="U130749" s="5"/>
      <c r="AA130749" s="94"/>
      <c r="AB130749" s="5"/>
    </row>
    <row r="130766" spans="21:28">
      <c r="U130766" s="5"/>
      <c r="AA130766" s="94"/>
      <c r="AB130766" s="5"/>
    </row>
    <row r="130768" spans="21:28">
      <c r="U130768" s="5"/>
      <c r="AA130768" s="458"/>
      <c r="AB130768" s="5"/>
    </row>
    <row r="130769" spans="21:28">
      <c r="U130769" s="5"/>
      <c r="AA130769" s="458"/>
      <c r="AB130769" s="5"/>
    </row>
    <row r="130770" spans="21:28">
      <c r="U130770" s="5"/>
      <c r="AA130770" s="93"/>
      <c r="AB130770" s="5"/>
    </row>
    <row r="130771" spans="21:28">
      <c r="U130771" s="5"/>
      <c r="AA130771" s="94"/>
      <c r="AB130771" s="5"/>
    </row>
    <row r="130774" spans="21:28">
      <c r="U130774" s="5"/>
      <c r="AA130774" s="94"/>
      <c r="AB130774" s="5"/>
    </row>
    <row r="130824" spans="21:28">
      <c r="U130824" s="5"/>
      <c r="AA130824" s="94"/>
      <c r="AB130824" s="5"/>
    </row>
    <row r="130894" spans="21:28">
      <c r="U130894" s="5"/>
      <c r="AA130894" s="94"/>
      <c r="AB130894" s="5"/>
    </row>
    <row r="130895" spans="21:28">
      <c r="U130895" s="5"/>
      <c r="AA130895" s="94"/>
      <c r="AB130895" s="5"/>
    </row>
    <row r="130912" spans="21:28">
      <c r="U130912" s="5"/>
      <c r="AA130912" s="94"/>
      <c r="AB130912" s="5"/>
    </row>
    <row r="130914" spans="21:28">
      <c r="U130914" s="5"/>
      <c r="AA130914" s="458"/>
      <c r="AB130914" s="5"/>
    </row>
    <row r="130915" spans="21:28">
      <c r="U130915" s="5"/>
      <c r="AA130915" s="458"/>
      <c r="AB130915" s="5"/>
    </row>
    <row r="130916" spans="21:28">
      <c r="U130916" s="5"/>
      <c r="AA130916" s="93"/>
      <c r="AB130916" s="5"/>
    </row>
    <row r="130917" spans="21:28">
      <c r="U130917" s="5"/>
      <c r="AA130917" s="94"/>
      <c r="AB130917" s="5"/>
    </row>
    <row r="130920" spans="21:28">
      <c r="U130920" s="5"/>
      <c r="AA130920" s="94"/>
      <c r="AB130920" s="5"/>
    </row>
    <row r="130970" spans="21:28">
      <c r="U130970" s="5"/>
      <c r="AA130970" s="94"/>
      <c r="AB130970" s="5"/>
    </row>
    <row r="131040" spans="21:28">
      <c r="U131040" s="5"/>
      <c r="AA131040" s="94"/>
      <c r="AB131040" s="5"/>
    </row>
    <row r="131041" spans="21:28">
      <c r="U131041" s="5"/>
      <c r="AA131041" s="94"/>
      <c r="AB131041" s="5"/>
    </row>
    <row r="131058" spans="21:28">
      <c r="U131058" s="5"/>
      <c r="AA131058" s="94"/>
      <c r="AB131058" s="5"/>
    </row>
    <row r="131060" spans="21:28">
      <c r="U131060" s="5"/>
      <c r="AA131060" s="458"/>
      <c r="AB131060" s="5"/>
    </row>
    <row r="131061" spans="21:28">
      <c r="U131061" s="5"/>
      <c r="AA131061" s="458"/>
      <c r="AB131061" s="5"/>
    </row>
    <row r="131062" spans="21:28">
      <c r="U131062" s="5"/>
      <c r="AA131062" s="93"/>
      <c r="AB131062" s="5"/>
    </row>
    <row r="131063" spans="21:28">
      <c r="U131063" s="5"/>
      <c r="AA131063" s="94"/>
      <c r="AB131063" s="5"/>
    </row>
    <row r="131066" spans="21:28">
      <c r="U131066" s="5"/>
      <c r="AA131066" s="94"/>
      <c r="AB131066" s="5"/>
    </row>
    <row r="131116" spans="21:28">
      <c r="U131116" s="5"/>
      <c r="AA131116" s="94"/>
      <c r="AB131116" s="5"/>
    </row>
    <row r="131186" spans="21:28">
      <c r="U131186" s="5"/>
      <c r="AA131186" s="94"/>
      <c r="AB131186" s="5"/>
    </row>
    <row r="131187" spans="21:28">
      <c r="U131187" s="5"/>
      <c r="AA131187" s="94"/>
      <c r="AB131187" s="5"/>
    </row>
    <row r="131204" spans="21:28">
      <c r="U131204" s="5"/>
      <c r="AA131204" s="94"/>
      <c r="AB131204" s="5"/>
    </row>
    <row r="131206" spans="21:28">
      <c r="U131206" s="5"/>
      <c r="AA131206" s="458"/>
      <c r="AB131206" s="5"/>
    </row>
    <row r="131207" spans="21:28">
      <c r="U131207" s="5"/>
      <c r="AA131207" s="458"/>
      <c r="AB131207" s="5"/>
    </row>
    <row r="131208" spans="21:28">
      <c r="U131208" s="5"/>
      <c r="AA131208" s="93"/>
      <c r="AB131208" s="5"/>
    </row>
    <row r="131209" spans="21:28">
      <c r="U131209" s="5"/>
      <c r="AA131209" s="94"/>
      <c r="AB131209" s="5"/>
    </row>
    <row r="131212" spans="21:28">
      <c r="U131212" s="5"/>
      <c r="AA131212" s="94"/>
      <c r="AB131212" s="5"/>
    </row>
    <row r="131262" spans="21:28">
      <c r="U131262" s="5"/>
      <c r="AA131262" s="94"/>
      <c r="AB131262" s="5"/>
    </row>
    <row r="131332" spans="21:28">
      <c r="U131332" s="5"/>
      <c r="AA131332" s="94"/>
      <c r="AB131332" s="5"/>
    </row>
    <row r="131333" spans="21:28">
      <c r="U131333" s="5"/>
      <c r="AA131333" s="94"/>
      <c r="AB131333" s="5"/>
    </row>
    <row r="131350" spans="21:28">
      <c r="U131350" s="5"/>
      <c r="AA131350" s="94"/>
      <c r="AB131350" s="5"/>
    </row>
    <row r="131352" spans="21:28">
      <c r="U131352" s="5"/>
      <c r="AA131352" s="458"/>
      <c r="AB131352" s="5"/>
    </row>
    <row r="131353" spans="21:28">
      <c r="U131353" s="5"/>
      <c r="AA131353" s="458"/>
      <c r="AB131353" s="5"/>
    </row>
    <row r="131354" spans="21:28">
      <c r="U131354" s="5"/>
      <c r="AA131354" s="93"/>
      <c r="AB131354" s="5"/>
    </row>
    <row r="131355" spans="21:28">
      <c r="U131355" s="5"/>
      <c r="AA131355" s="94"/>
      <c r="AB131355" s="5"/>
    </row>
    <row r="131358" spans="21:28">
      <c r="U131358" s="5"/>
      <c r="AA131358" s="94"/>
      <c r="AB131358" s="5"/>
    </row>
    <row r="131408" spans="21:28">
      <c r="U131408" s="5"/>
      <c r="AA131408" s="94"/>
      <c r="AB131408" s="5"/>
    </row>
    <row r="131478" spans="21:28">
      <c r="U131478" s="5"/>
      <c r="AA131478" s="94"/>
      <c r="AB131478" s="5"/>
    </row>
    <row r="131479" spans="21:28">
      <c r="U131479" s="5"/>
      <c r="AA131479" s="94"/>
      <c r="AB131479" s="5"/>
    </row>
    <row r="131496" spans="21:28">
      <c r="U131496" s="5"/>
      <c r="AA131496" s="94"/>
      <c r="AB131496" s="5"/>
    </row>
    <row r="131498" spans="21:28">
      <c r="U131498" s="5"/>
      <c r="AA131498" s="458"/>
      <c r="AB131498" s="5"/>
    </row>
    <row r="131499" spans="21:28">
      <c r="U131499" s="5"/>
      <c r="AA131499" s="458"/>
      <c r="AB131499" s="5"/>
    </row>
    <row r="131500" spans="21:28">
      <c r="U131500" s="5"/>
      <c r="AA131500" s="93"/>
      <c r="AB131500" s="5"/>
    </row>
    <row r="131501" spans="21:28">
      <c r="U131501" s="5"/>
      <c r="AA131501" s="94"/>
      <c r="AB131501" s="5"/>
    </row>
    <row r="131504" spans="21:28">
      <c r="U131504" s="5"/>
      <c r="AA131504" s="94"/>
      <c r="AB131504" s="5"/>
    </row>
    <row r="131554" spans="21:28">
      <c r="U131554" s="5"/>
      <c r="AA131554" s="94"/>
      <c r="AB131554" s="5"/>
    </row>
    <row r="131624" spans="21:28">
      <c r="U131624" s="5"/>
      <c r="AA131624" s="94"/>
      <c r="AB131624" s="5"/>
    </row>
    <row r="131625" spans="21:28">
      <c r="U131625" s="5"/>
      <c r="AA131625" s="94"/>
      <c r="AB131625" s="5"/>
    </row>
    <row r="131642" spans="21:28">
      <c r="U131642" s="5"/>
      <c r="AA131642" s="94"/>
      <c r="AB131642" s="5"/>
    </row>
    <row r="131644" spans="21:28">
      <c r="U131644" s="5"/>
      <c r="AA131644" s="458"/>
      <c r="AB131644" s="5"/>
    </row>
    <row r="131645" spans="21:28">
      <c r="U131645" s="5"/>
      <c r="AA131645" s="458"/>
      <c r="AB131645" s="5"/>
    </row>
    <row r="131646" spans="21:28">
      <c r="U131646" s="5"/>
      <c r="AA131646" s="93"/>
      <c r="AB131646" s="5"/>
    </row>
    <row r="131647" spans="21:28">
      <c r="U131647" s="5"/>
      <c r="AA131647" s="94"/>
      <c r="AB131647" s="5"/>
    </row>
    <row r="131650" spans="21:28">
      <c r="U131650" s="5"/>
      <c r="AA131650" s="94"/>
      <c r="AB131650" s="5"/>
    </row>
    <row r="131700" spans="21:28">
      <c r="U131700" s="5"/>
      <c r="AA131700" s="94"/>
      <c r="AB131700" s="5"/>
    </row>
    <row r="131770" spans="21:28">
      <c r="U131770" s="5"/>
      <c r="AA131770" s="94"/>
      <c r="AB131770" s="5"/>
    </row>
    <row r="131771" spans="21:28">
      <c r="U131771" s="5"/>
      <c r="AA131771" s="94"/>
      <c r="AB131771" s="5"/>
    </row>
    <row r="131788" spans="21:28">
      <c r="U131788" s="5"/>
      <c r="AA131788" s="94"/>
      <c r="AB131788" s="5"/>
    </row>
    <row r="131790" spans="21:28">
      <c r="U131790" s="5"/>
      <c r="AA131790" s="458"/>
      <c r="AB131790" s="5"/>
    </row>
    <row r="131791" spans="21:28">
      <c r="U131791" s="5"/>
      <c r="AA131791" s="458"/>
      <c r="AB131791" s="5"/>
    </row>
    <row r="131792" spans="21:28">
      <c r="U131792" s="5"/>
      <c r="AA131792" s="93"/>
      <c r="AB131792" s="5"/>
    </row>
    <row r="131793" spans="21:28">
      <c r="U131793" s="5"/>
      <c r="AA131793" s="94"/>
      <c r="AB131793" s="5"/>
    </row>
    <row r="131796" spans="21:28">
      <c r="U131796" s="5"/>
      <c r="AA131796" s="94"/>
      <c r="AB131796" s="5"/>
    </row>
    <row r="131846" spans="21:28">
      <c r="U131846" s="5"/>
      <c r="AA131846" s="94"/>
      <c r="AB131846" s="5"/>
    </row>
    <row r="131916" spans="21:28">
      <c r="U131916" s="5"/>
      <c r="AA131916" s="94"/>
      <c r="AB131916" s="5"/>
    </row>
    <row r="131917" spans="21:28">
      <c r="U131917" s="5"/>
      <c r="AA131917" s="94"/>
      <c r="AB131917" s="5"/>
    </row>
    <row r="131934" spans="21:28">
      <c r="U131934" s="5"/>
      <c r="AA131934" s="94"/>
      <c r="AB131934" s="5"/>
    </row>
    <row r="131936" spans="21:28">
      <c r="U131936" s="5"/>
      <c r="AA131936" s="458"/>
      <c r="AB131936" s="5"/>
    </row>
    <row r="131937" spans="21:28">
      <c r="U131937" s="5"/>
      <c r="AA131937" s="458"/>
      <c r="AB131937" s="5"/>
    </row>
    <row r="131938" spans="21:28">
      <c r="U131938" s="5"/>
      <c r="AA131938" s="93"/>
      <c r="AB131938" s="5"/>
    </row>
    <row r="131939" spans="21:28">
      <c r="U131939" s="5"/>
      <c r="AA131939" s="94"/>
      <c r="AB131939" s="5"/>
    </row>
    <row r="131942" spans="21:28">
      <c r="U131942" s="5"/>
      <c r="AA131942" s="94"/>
      <c r="AB131942" s="5"/>
    </row>
    <row r="131992" spans="21:28">
      <c r="U131992" s="5"/>
      <c r="AA131992" s="94"/>
      <c r="AB131992" s="5"/>
    </row>
    <row r="132062" spans="21:28">
      <c r="U132062" s="5"/>
      <c r="AA132062" s="94"/>
      <c r="AB132062" s="5"/>
    </row>
    <row r="132063" spans="21:28">
      <c r="U132063" s="5"/>
      <c r="AA132063" s="94"/>
      <c r="AB132063" s="5"/>
    </row>
    <row r="132080" spans="21:28">
      <c r="U132080" s="5"/>
      <c r="AA132080" s="94"/>
      <c r="AB132080" s="5"/>
    </row>
    <row r="132082" spans="21:28">
      <c r="U132082" s="5"/>
      <c r="AA132082" s="458"/>
      <c r="AB132082" s="5"/>
    </row>
    <row r="132083" spans="21:28">
      <c r="U132083" s="5"/>
      <c r="AA132083" s="458"/>
      <c r="AB132083" s="5"/>
    </row>
    <row r="132084" spans="21:28">
      <c r="U132084" s="5"/>
      <c r="AA132084" s="93"/>
      <c r="AB132084" s="5"/>
    </row>
    <row r="132085" spans="21:28">
      <c r="U132085" s="5"/>
      <c r="AA132085" s="94"/>
      <c r="AB132085" s="5"/>
    </row>
    <row r="132088" spans="21:28">
      <c r="U132088" s="5"/>
      <c r="AA132088" s="94"/>
      <c r="AB132088" s="5"/>
    </row>
    <row r="132138" spans="21:28">
      <c r="U132138" s="5"/>
      <c r="AA132138" s="94"/>
      <c r="AB132138" s="5"/>
    </row>
    <row r="132208" spans="21:28">
      <c r="U132208" s="5"/>
      <c r="AA132208" s="94"/>
      <c r="AB132208" s="5"/>
    </row>
    <row r="132209" spans="21:28">
      <c r="U132209" s="5"/>
      <c r="AA132209" s="94"/>
      <c r="AB132209" s="5"/>
    </row>
    <row r="132226" spans="21:28">
      <c r="U132226" s="5"/>
      <c r="AA132226" s="94"/>
      <c r="AB132226" s="5"/>
    </row>
    <row r="132228" spans="21:28">
      <c r="U132228" s="5"/>
      <c r="AA132228" s="458"/>
      <c r="AB132228" s="5"/>
    </row>
    <row r="132229" spans="21:28">
      <c r="U132229" s="5"/>
      <c r="AA132229" s="458"/>
      <c r="AB132229" s="5"/>
    </row>
    <row r="132230" spans="21:28">
      <c r="U132230" s="5"/>
      <c r="AA132230" s="93"/>
      <c r="AB132230" s="5"/>
    </row>
    <row r="132231" spans="21:28">
      <c r="U132231" s="5"/>
      <c r="AA132231" s="94"/>
      <c r="AB132231" s="5"/>
    </row>
    <row r="132234" spans="21:28">
      <c r="U132234" s="5"/>
      <c r="AA132234" s="94"/>
      <c r="AB132234" s="5"/>
    </row>
    <row r="132284" spans="21:28">
      <c r="U132284" s="5"/>
      <c r="AA132284" s="94"/>
      <c r="AB132284" s="5"/>
    </row>
    <row r="132354" spans="21:28">
      <c r="U132354" s="5"/>
      <c r="AA132354" s="94"/>
      <c r="AB132354" s="5"/>
    </row>
    <row r="132355" spans="21:28">
      <c r="U132355" s="5"/>
      <c r="AA132355" s="94"/>
      <c r="AB132355" s="5"/>
    </row>
    <row r="132372" spans="21:28">
      <c r="U132372" s="5"/>
      <c r="AA132372" s="94"/>
      <c r="AB132372" s="5"/>
    </row>
    <row r="132374" spans="21:28">
      <c r="U132374" s="5"/>
      <c r="AA132374" s="458"/>
      <c r="AB132374" s="5"/>
    </row>
    <row r="132375" spans="21:28">
      <c r="U132375" s="5"/>
      <c r="AA132375" s="458"/>
      <c r="AB132375" s="5"/>
    </row>
    <row r="132376" spans="21:28">
      <c r="U132376" s="5"/>
      <c r="AA132376" s="93"/>
      <c r="AB132376" s="5"/>
    </row>
    <row r="132377" spans="21:28">
      <c r="U132377" s="5"/>
      <c r="AA132377" s="94"/>
      <c r="AB132377" s="5"/>
    </row>
    <row r="132380" spans="21:28">
      <c r="U132380" s="5"/>
      <c r="AA132380" s="94"/>
      <c r="AB132380" s="5"/>
    </row>
    <row r="132430" spans="21:28">
      <c r="U132430" s="5"/>
      <c r="AA132430" s="94"/>
      <c r="AB132430" s="5"/>
    </row>
    <row r="132500" spans="21:28">
      <c r="U132500" s="5"/>
      <c r="AA132500" s="94"/>
      <c r="AB132500" s="5"/>
    </row>
    <row r="132501" spans="21:28">
      <c r="U132501" s="5"/>
      <c r="AA132501" s="94"/>
      <c r="AB132501" s="5"/>
    </row>
    <row r="132518" spans="21:28">
      <c r="U132518" s="5"/>
      <c r="AA132518" s="94"/>
      <c r="AB132518" s="5"/>
    </row>
    <row r="132520" spans="21:28">
      <c r="U132520" s="5"/>
      <c r="AA132520" s="458"/>
      <c r="AB132520" s="5"/>
    </row>
    <row r="132521" spans="21:28">
      <c r="U132521" s="5"/>
      <c r="AA132521" s="458"/>
      <c r="AB132521" s="5"/>
    </row>
    <row r="132522" spans="21:28">
      <c r="U132522" s="5"/>
      <c r="AA132522" s="93"/>
      <c r="AB132522" s="5"/>
    </row>
    <row r="132523" spans="21:28">
      <c r="U132523" s="5"/>
      <c r="AA132523" s="94"/>
      <c r="AB132523" s="5"/>
    </row>
    <row r="132526" spans="21:28">
      <c r="U132526" s="5"/>
      <c r="AA132526" s="94"/>
      <c r="AB132526" s="5"/>
    </row>
    <row r="132576" spans="21:28">
      <c r="U132576" s="5"/>
      <c r="AA132576" s="94"/>
      <c r="AB132576" s="5"/>
    </row>
    <row r="132646" spans="21:28">
      <c r="U132646" s="5"/>
      <c r="AA132646" s="94"/>
      <c r="AB132646" s="5"/>
    </row>
    <row r="132647" spans="21:28">
      <c r="U132647" s="5"/>
      <c r="AA132647" s="94"/>
      <c r="AB132647" s="5"/>
    </row>
    <row r="132664" spans="21:28">
      <c r="U132664" s="5"/>
      <c r="AA132664" s="94"/>
      <c r="AB132664" s="5"/>
    </row>
    <row r="132666" spans="21:28">
      <c r="U132666" s="5"/>
      <c r="AA132666" s="458"/>
      <c r="AB132666" s="5"/>
    </row>
    <row r="132667" spans="21:28">
      <c r="U132667" s="5"/>
      <c r="AA132667" s="458"/>
      <c r="AB132667" s="5"/>
    </row>
    <row r="132668" spans="21:28">
      <c r="U132668" s="5"/>
      <c r="AA132668" s="93"/>
      <c r="AB132668" s="5"/>
    </row>
    <row r="132669" spans="21:28">
      <c r="U132669" s="5"/>
      <c r="AA132669" s="94"/>
      <c r="AB132669" s="5"/>
    </row>
    <row r="132672" spans="21:28">
      <c r="U132672" s="5"/>
      <c r="AA132672" s="94"/>
      <c r="AB132672" s="5"/>
    </row>
    <row r="132722" spans="21:28">
      <c r="U132722" s="5"/>
      <c r="AA132722" s="94"/>
      <c r="AB132722" s="5"/>
    </row>
    <row r="132792" spans="21:28">
      <c r="U132792" s="5"/>
      <c r="AA132792" s="94"/>
      <c r="AB132792" s="5"/>
    </row>
    <row r="132793" spans="21:28">
      <c r="U132793" s="5"/>
      <c r="AA132793" s="94"/>
      <c r="AB132793" s="5"/>
    </row>
    <row r="132810" spans="21:28">
      <c r="U132810" s="5"/>
      <c r="AA132810" s="94"/>
      <c r="AB132810" s="5"/>
    </row>
    <row r="132812" spans="21:28">
      <c r="U132812" s="5"/>
      <c r="AA132812" s="458"/>
      <c r="AB132812" s="5"/>
    </row>
    <row r="132813" spans="21:28">
      <c r="U132813" s="5"/>
      <c r="AA132813" s="458"/>
      <c r="AB132813" s="5"/>
    </row>
    <row r="132814" spans="21:28">
      <c r="U132814" s="5"/>
      <c r="AA132814" s="93"/>
      <c r="AB132814" s="5"/>
    </row>
    <row r="132815" spans="21:28">
      <c r="U132815" s="5"/>
      <c r="AA132815" s="94"/>
      <c r="AB132815" s="5"/>
    </row>
    <row r="132818" spans="21:28">
      <c r="U132818" s="5"/>
      <c r="AA132818" s="94"/>
      <c r="AB132818" s="5"/>
    </row>
    <row r="132868" spans="21:28">
      <c r="U132868" s="5"/>
      <c r="AA132868" s="94"/>
      <c r="AB132868" s="5"/>
    </row>
    <row r="132938" spans="21:28">
      <c r="U132938" s="5"/>
      <c r="AA132938" s="94"/>
      <c r="AB132938" s="5"/>
    </row>
    <row r="132939" spans="21:28">
      <c r="U132939" s="5"/>
      <c r="AA132939" s="94"/>
      <c r="AB132939" s="5"/>
    </row>
    <row r="132956" spans="21:28">
      <c r="U132956" s="5"/>
      <c r="AA132956" s="94"/>
      <c r="AB132956" s="5"/>
    </row>
    <row r="132958" spans="21:28">
      <c r="U132958" s="5"/>
      <c r="AA132958" s="458"/>
      <c r="AB132958" s="5"/>
    </row>
    <row r="132959" spans="21:28">
      <c r="U132959" s="5"/>
      <c r="AA132959" s="458"/>
      <c r="AB132959" s="5"/>
    </row>
    <row r="132960" spans="21:28">
      <c r="U132960" s="5"/>
      <c r="AA132960" s="93"/>
      <c r="AB132960" s="5"/>
    </row>
    <row r="132961" spans="21:28">
      <c r="U132961" s="5"/>
      <c r="AA132961" s="94"/>
      <c r="AB132961" s="5"/>
    </row>
    <row r="132964" spans="21:28">
      <c r="U132964" s="5"/>
      <c r="AA132964" s="94"/>
      <c r="AB132964" s="5"/>
    </row>
    <row r="133014" spans="21:28">
      <c r="U133014" s="5"/>
      <c r="AA133014" s="94"/>
      <c r="AB133014" s="5"/>
    </row>
    <row r="133084" spans="21:28">
      <c r="U133084" s="5"/>
      <c r="AA133084" s="94"/>
      <c r="AB133084" s="5"/>
    </row>
    <row r="133085" spans="21:28">
      <c r="U133085" s="5"/>
      <c r="AA133085" s="94"/>
      <c r="AB133085" s="5"/>
    </row>
    <row r="133102" spans="21:28">
      <c r="U133102" s="5"/>
      <c r="AA133102" s="94"/>
      <c r="AB133102" s="5"/>
    </row>
    <row r="133104" spans="21:28">
      <c r="U133104" s="5"/>
      <c r="AA133104" s="458"/>
      <c r="AB133104" s="5"/>
    </row>
    <row r="133105" spans="21:28">
      <c r="U133105" s="5"/>
      <c r="AA133105" s="458"/>
      <c r="AB133105" s="5"/>
    </row>
    <row r="133106" spans="21:28">
      <c r="U133106" s="5"/>
      <c r="AA133106" s="93"/>
      <c r="AB133106" s="5"/>
    </row>
    <row r="133107" spans="21:28">
      <c r="U133107" s="5"/>
      <c r="AA133107" s="94"/>
      <c r="AB133107" s="5"/>
    </row>
    <row r="133110" spans="21:28">
      <c r="U133110" s="5"/>
      <c r="AA133110" s="94"/>
      <c r="AB133110" s="5"/>
    </row>
    <row r="133160" spans="21:28">
      <c r="U133160" s="5"/>
      <c r="AA133160" s="94"/>
      <c r="AB133160" s="5"/>
    </row>
    <row r="133230" spans="21:28">
      <c r="U133230" s="5"/>
      <c r="AA133230" s="94"/>
      <c r="AB133230" s="5"/>
    </row>
    <row r="133231" spans="21:28">
      <c r="U133231" s="5"/>
      <c r="AA133231" s="94"/>
      <c r="AB133231" s="5"/>
    </row>
    <row r="133248" spans="21:28">
      <c r="U133248" s="5"/>
      <c r="AA133248" s="94"/>
      <c r="AB133248" s="5"/>
    </row>
    <row r="133250" spans="21:28">
      <c r="U133250" s="5"/>
      <c r="AA133250" s="458"/>
      <c r="AB133250" s="5"/>
    </row>
    <row r="133251" spans="21:28">
      <c r="U133251" s="5"/>
      <c r="AA133251" s="458"/>
      <c r="AB133251" s="5"/>
    </row>
    <row r="133252" spans="21:28">
      <c r="U133252" s="5"/>
      <c r="AA133252" s="93"/>
      <c r="AB133252" s="5"/>
    </row>
    <row r="133253" spans="21:28">
      <c r="U133253" s="5"/>
      <c r="AA133253" s="94"/>
      <c r="AB133253" s="5"/>
    </row>
    <row r="133256" spans="21:28">
      <c r="U133256" s="5"/>
      <c r="AA133256" s="94"/>
      <c r="AB133256" s="5"/>
    </row>
    <row r="133306" spans="21:28">
      <c r="U133306" s="5"/>
      <c r="AA133306" s="94"/>
      <c r="AB133306" s="5"/>
    </row>
    <row r="133376" spans="21:28">
      <c r="U133376" s="5"/>
      <c r="AA133376" s="94"/>
      <c r="AB133376" s="5"/>
    </row>
    <row r="133377" spans="21:28">
      <c r="U133377" s="5"/>
      <c r="AA133377" s="94"/>
      <c r="AB133377" s="5"/>
    </row>
    <row r="133394" spans="21:28">
      <c r="U133394" s="5"/>
      <c r="AA133394" s="94"/>
      <c r="AB133394" s="5"/>
    </row>
    <row r="133396" spans="21:28">
      <c r="U133396" s="5"/>
      <c r="AA133396" s="458"/>
      <c r="AB133396" s="5"/>
    </row>
    <row r="133397" spans="21:28">
      <c r="U133397" s="5"/>
      <c r="AA133397" s="458"/>
      <c r="AB133397" s="5"/>
    </row>
    <row r="133398" spans="21:28">
      <c r="U133398" s="5"/>
      <c r="AA133398" s="93"/>
      <c r="AB133398" s="5"/>
    </row>
    <row r="133399" spans="21:28">
      <c r="U133399" s="5"/>
      <c r="AA133399" s="94"/>
      <c r="AB133399" s="5"/>
    </row>
    <row r="133402" spans="21:28">
      <c r="U133402" s="5"/>
      <c r="AA133402" s="94"/>
      <c r="AB133402" s="5"/>
    </row>
    <row r="133452" spans="21:28">
      <c r="U133452" s="5"/>
      <c r="AA133452" s="94"/>
      <c r="AB133452" s="5"/>
    </row>
    <row r="133522" spans="21:28">
      <c r="U133522" s="5"/>
      <c r="AA133522" s="94"/>
      <c r="AB133522" s="5"/>
    </row>
    <row r="133523" spans="21:28">
      <c r="U133523" s="5"/>
      <c r="AA133523" s="94"/>
      <c r="AB133523" s="5"/>
    </row>
    <row r="133540" spans="21:28">
      <c r="U133540" s="5"/>
      <c r="AA133540" s="94"/>
      <c r="AB133540" s="5"/>
    </row>
    <row r="133542" spans="21:28">
      <c r="U133542" s="5"/>
      <c r="AA133542" s="458"/>
      <c r="AB133542" s="5"/>
    </row>
    <row r="133543" spans="21:28">
      <c r="U133543" s="5"/>
      <c r="AA133543" s="458"/>
      <c r="AB133543" s="5"/>
    </row>
    <row r="133544" spans="21:28">
      <c r="U133544" s="5"/>
      <c r="AA133544" s="93"/>
      <c r="AB133544" s="5"/>
    </row>
    <row r="133545" spans="21:28">
      <c r="U133545" s="5"/>
      <c r="AA133545" s="94"/>
      <c r="AB133545" s="5"/>
    </row>
    <row r="133548" spans="21:28">
      <c r="U133548" s="5"/>
      <c r="AA133548" s="94"/>
      <c r="AB133548" s="5"/>
    </row>
    <row r="133598" spans="21:28">
      <c r="U133598" s="5"/>
      <c r="AA133598" s="94"/>
      <c r="AB133598" s="5"/>
    </row>
    <row r="133668" spans="21:28">
      <c r="U133668" s="5"/>
      <c r="AA133668" s="94"/>
      <c r="AB133668" s="5"/>
    </row>
    <row r="133669" spans="21:28">
      <c r="U133669" s="5"/>
      <c r="AA133669" s="94"/>
      <c r="AB133669" s="5"/>
    </row>
    <row r="133686" spans="21:28">
      <c r="U133686" s="5"/>
      <c r="AA133686" s="94"/>
      <c r="AB133686" s="5"/>
    </row>
    <row r="133688" spans="21:28">
      <c r="U133688" s="5"/>
      <c r="AA133688" s="458"/>
      <c r="AB133688" s="5"/>
    </row>
    <row r="133689" spans="21:28">
      <c r="U133689" s="5"/>
      <c r="AA133689" s="458"/>
      <c r="AB133689" s="5"/>
    </row>
    <row r="133690" spans="21:28">
      <c r="U133690" s="5"/>
      <c r="AA133690" s="93"/>
      <c r="AB133690" s="5"/>
    </row>
    <row r="133691" spans="21:28">
      <c r="U133691" s="5"/>
      <c r="AA133691" s="94"/>
      <c r="AB133691" s="5"/>
    </row>
    <row r="133694" spans="21:28">
      <c r="U133694" s="5"/>
      <c r="AA133694" s="94"/>
      <c r="AB133694" s="5"/>
    </row>
    <row r="133744" spans="21:28">
      <c r="U133744" s="5"/>
      <c r="AA133744" s="94"/>
      <c r="AB133744" s="5"/>
    </row>
    <row r="133814" spans="21:28">
      <c r="U133814" s="5"/>
      <c r="AA133814" s="94"/>
      <c r="AB133814" s="5"/>
    </row>
    <row r="133815" spans="21:28">
      <c r="U133815" s="5"/>
      <c r="AA133815" s="94"/>
      <c r="AB133815" s="5"/>
    </row>
    <row r="133832" spans="21:28">
      <c r="U133832" s="5"/>
      <c r="AA133832" s="94"/>
      <c r="AB133832" s="5"/>
    </row>
    <row r="133834" spans="21:28">
      <c r="U133834" s="5"/>
      <c r="AA133834" s="458"/>
      <c r="AB133834" s="5"/>
    </row>
    <row r="133835" spans="21:28">
      <c r="U133835" s="5"/>
      <c r="AA133835" s="458"/>
      <c r="AB133835" s="5"/>
    </row>
    <row r="133836" spans="21:28">
      <c r="U133836" s="5"/>
      <c r="AA133836" s="93"/>
      <c r="AB133836" s="5"/>
    </row>
    <row r="133837" spans="21:28">
      <c r="U133837" s="5"/>
      <c r="AA133837" s="94"/>
      <c r="AB133837" s="5"/>
    </row>
    <row r="133840" spans="21:28">
      <c r="U133840" s="5"/>
      <c r="AA133840" s="94"/>
      <c r="AB133840" s="5"/>
    </row>
    <row r="133890" spans="21:28">
      <c r="U133890" s="5"/>
      <c r="AA133890" s="94"/>
      <c r="AB133890" s="5"/>
    </row>
    <row r="133960" spans="21:28">
      <c r="U133960" s="5"/>
      <c r="AA133960" s="94"/>
      <c r="AB133960" s="5"/>
    </row>
    <row r="133961" spans="21:28">
      <c r="U133961" s="5"/>
      <c r="AA133961" s="94"/>
      <c r="AB133961" s="5"/>
    </row>
    <row r="133978" spans="21:28">
      <c r="U133978" s="5"/>
      <c r="AA133978" s="94"/>
      <c r="AB133978" s="5"/>
    </row>
    <row r="133980" spans="21:28">
      <c r="U133980" s="5"/>
      <c r="AA133980" s="458"/>
      <c r="AB133980" s="5"/>
    </row>
    <row r="133981" spans="21:28">
      <c r="U133981" s="5"/>
      <c r="AA133981" s="458"/>
      <c r="AB133981" s="5"/>
    </row>
    <row r="133982" spans="21:28">
      <c r="U133982" s="5"/>
      <c r="AA133982" s="93"/>
      <c r="AB133982" s="5"/>
    </row>
    <row r="133983" spans="21:28">
      <c r="U133983" s="5"/>
      <c r="AA133983" s="94"/>
      <c r="AB133983" s="5"/>
    </row>
    <row r="133986" spans="21:28">
      <c r="U133986" s="5"/>
      <c r="AA133986" s="94"/>
      <c r="AB133986" s="5"/>
    </row>
    <row r="134036" spans="21:28">
      <c r="U134036" s="5"/>
      <c r="AA134036" s="94"/>
      <c r="AB134036" s="5"/>
    </row>
    <row r="134106" spans="21:28">
      <c r="U134106" s="5"/>
      <c r="AA134106" s="94"/>
      <c r="AB134106" s="5"/>
    </row>
    <row r="134107" spans="21:28">
      <c r="U134107" s="5"/>
      <c r="AA134107" s="94"/>
      <c r="AB134107" s="5"/>
    </row>
    <row r="134124" spans="21:28">
      <c r="U134124" s="5"/>
      <c r="AA134124" s="94"/>
      <c r="AB134124" s="5"/>
    </row>
    <row r="134126" spans="21:28">
      <c r="U134126" s="5"/>
      <c r="AA134126" s="458"/>
      <c r="AB134126" s="5"/>
    </row>
    <row r="134127" spans="21:28">
      <c r="U134127" s="5"/>
      <c r="AA134127" s="458"/>
      <c r="AB134127" s="5"/>
    </row>
    <row r="134128" spans="21:28">
      <c r="U134128" s="5"/>
      <c r="AA134128" s="93"/>
      <c r="AB134128" s="5"/>
    </row>
    <row r="134129" spans="21:28">
      <c r="U134129" s="5"/>
      <c r="AA134129" s="94"/>
      <c r="AB134129" s="5"/>
    </row>
    <row r="134132" spans="21:28">
      <c r="U134132" s="5"/>
      <c r="AA134132" s="94"/>
      <c r="AB134132" s="5"/>
    </row>
    <row r="134182" spans="21:28">
      <c r="U134182" s="5"/>
      <c r="AA134182" s="94"/>
      <c r="AB134182" s="5"/>
    </row>
    <row r="134252" spans="21:28">
      <c r="U134252" s="5"/>
      <c r="AA134252" s="94"/>
      <c r="AB134252" s="5"/>
    </row>
    <row r="134253" spans="21:28">
      <c r="U134253" s="5"/>
      <c r="AA134253" s="94"/>
      <c r="AB134253" s="5"/>
    </row>
    <row r="134270" spans="21:28">
      <c r="U134270" s="5"/>
      <c r="AA134270" s="94"/>
      <c r="AB134270" s="5"/>
    </row>
    <row r="134272" spans="21:28">
      <c r="U134272" s="5"/>
      <c r="AA134272" s="458"/>
      <c r="AB134272" s="5"/>
    </row>
    <row r="134273" spans="21:28">
      <c r="U134273" s="5"/>
      <c r="AA134273" s="458"/>
      <c r="AB134273" s="5"/>
    </row>
    <row r="134274" spans="21:28">
      <c r="U134274" s="5"/>
      <c r="AA134274" s="93"/>
      <c r="AB134274" s="5"/>
    </row>
    <row r="134275" spans="21:28">
      <c r="U134275" s="5"/>
      <c r="AA134275" s="94"/>
      <c r="AB134275" s="5"/>
    </row>
    <row r="134278" spans="21:28">
      <c r="U134278" s="5"/>
      <c r="AA134278" s="94"/>
      <c r="AB134278" s="5"/>
    </row>
    <row r="134328" spans="21:28">
      <c r="U134328" s="5"/>
      <c r="AA134328" s="94"/>
      <c r="AB134328" s="5"/>
    </row>
    <row r="134398" spans="21:28">
      <c r="U134398" s="5"/>
      <c r="AA134398" s="94"/>
      <c r="AB134398" s="5"/>
    </row>
    <row r="134399" spans="21:28">
      <c r="U134399" s="5"/>
      <c r="AA134399" s="94"/>
      <c r="AB134399" s="5"/>
    </row>
    <row r="134416" spans="21:28">
      <c r="U134416" s="5"/>
      <c r="AA134416" s="94"/>
      <c r="AB134416" s="5"/>
    </row>
    <row r="134418" spans="21:28">
      <c r="U134418" s="5"/>
      <c r="AA134418" s="458"/>
      <c r="AB134418" s="5"/>
    </row>
    <row r="134419" spans="21:28">
      <c r="U134419" s="5"/>
      <c r="AA134419" s="458"/>
      <c r="AB134419" s="5"/>
    </row>
    <row r="134420" spans="21:28">
      <c r="U134420" s="5"/>
      <c r="AA134420" s="93"/>
      <c r="AB134420" s="5"/>
    </row>
    <row r="134421" spans="21:28">
      <c r="U134421" s="5"/>
      <c r="AA134421" s="94"/>
      <c r="AB134421" s="5"/>
    </row>
    <row r="134424" spans="21:28">
      <c r="U134424" s="5"/>
      <c r="AA134424" s="94"/>
      <c r="AB134424" s="5"/>
    </row>
    <row r="134474" spans="21:28">
      <c r="U134474" s="5"/>
      <c r="AA134474" s="94"/>
      <c r="AB134474" s="5"/>
    </row>
    <row r="134544" spans="21:28">
      <c r="U134544" s="5"/>
      <c r="AA134544" s="94"/>
      <c r="AB134544" s="5"/>
    </row>
    <row r="134545" spans="21:28">
      <c r="U134545" s="5"/>
      <c r="AA134545" s="94"/>
      <c r="AB134545" s="5"/>
    </row>
    <row r="134562" spans="21:28">
      <c r="U134562" s="5"/>
      <c r="AA134562" s="94"/>
      <c r="AB134562" s="5"/>
    </row>
    <row r="134564" spans="21:28">
      <c r="U134564" s="5"/>
      <c r="AA134564" s="458"/>
      <c r="AB134564" s="5"/>
    </row>
    <row r="134565" spans="21:28">
      <c r="U134565" s="5"/>
      <c r="AA134565" s="458"/>
      <c r="AB134565" s="5"/>
    </row>
    <row r="134566" spans="21:28">
      <c r="U134566" s="5"/>
      <c r="AA134566" s="93"/>
      <c r="AB134566" s="5"/>
    </row>
    <row r="134567" spans="21:28">
      <c r="U134567" s="5"/>
      <c r="AA134567" s="94"/>
      <c r="AB134567" s="5"/>
    </row>
    <row r="134570" spans="21:28">
      <c r="U134570" s="5"/>
      <c r="AA134570" s="94"/>
      <c r="AB134570" s="5"/>
    </row>
    <row r="134620" spans="21:28">
      <c r="U134620" s="5"/>
      <c r="AA134620" s="94"/>
      <c r="AB134620" s="5"/>
    </row>
    <row r="134690" spans="21:28">
      <c r="U134690" s="5"/>
      <c r="AA134690" s="94"/>
      <c r="AB134690" s="5"/>
    </row>
    <row r="134691" spans="21:28">
      <c r="U134691" s="5"/>
      <c r="AA134691" s="94"/>
      <c r="AB134691" s="5"/>
    </row>
    <row r="134708" spans="21:28">
      <c r="U134708" s="5"/>
      <c r="AA134708" s="94"/>
      <c r="AB134708" s="5"/>
    </row>
    <row r="134710" spans="21:28">
      <c r="U134710" s="5"/>
      <c r="AA134710" s="458"/>
      <c r="AB134710" s="5"/>
    </row>
    <row r="134711" spans="21:28">
      <c r="U134711" s="5"/>
      <c r="AA134711" s="458"/>
      <c r="AB134711" s="5"/>
    </row>
    <row r="134712" spans="21:28">
      <c r="U134712" s="5"/>
      <c r="AA134712" s="93"/>
      <c r="AB134712" s="5"/>
    </row>
    <row r="134713" spans="21:28">
      <c r="U134713" s="5"/>
      <c r="AA134713" s="94"/>
      <c r="AB134713" s="5"/>
    </row>
    <row r="134716" spans="21:28">
      <c r="U134716" s="5"/>
      <c r="AA134716" s="94"/>
      <c r="AB134716" s="5"/>
    </row>
    <row r="134766" spans="21:28">
      <c r="U134766" s="5"/>
      <c r="AA134766" s="94"/>
      <c r="AB134766" s="5"/>
    </row>
    <row r="134836" spans="21:28">
      <c r="U134836" s="5"/>
      <c r="AA134836" s="94"/>
      <c r="AB134836" s="5"/>
    </row>
    <row r="134837" spans="21:28">
      <c r="U134837" s="5"/>
      <c r="AA134837" s="94"/>
      <c r="AB134837" s="5"/>
    </row>
    <row r="134854" spans="21:28">
      <c r="U134854" s="5"/>
      <c r="AA134854" s="94"/>
      <c r="AB134854" s="5"/>
    </row>
    <row r="134856" spans="21:28">
      <c r="U134856" s="5"/>
      <c r="AA134856" s="458"/>
      <c r="AB134856" s="5"/>
    </row>
    <row r="134857" spans="21:28">
      <c r="U134857" s="5"/>
      <c r="AA134857" s="458"/>
      <c r="AB134857" s="5"/>
    </row>
    <row r="134858" spans="21:28">
      <c r="U134858" s="5"/>
      <c r="AA134858" s="93"/>
      <c r="AB134858" s="5"/>
    </row>
    <row r="134859" spans="21:28">
      <c r="U134859" s="5"/>
      <c r="AA134859" s="94"/>
      <c r="AB134859" s="5"/>
    </row>
    <row r="134862" spans="21:28">
      <c r="U134862" s="5"/>
      <c r="AA134862" s="94"/>
      <c r="AB134862" s="5"/>
    </row>
    <row r="134912" spans="21:28">
      <c r="U134912" s="5"/>
      <c r="AA134912" s="94"/>
      <c r="AB134912" s="5"/>
    </row>
    <row r="134982" spans="21:28">
      <c r="U134982" s="5"/>
      <c r="AA134982" s="94"/>
      <c r="AB134982" s="5"/>
    </row>
    <row r="134983" spans="21:28">
      <c r="U134983" s="5"/>
      <c r="AA134983" s="94"/>
      <c r="AB134983" s="5"/>
    </row>
    <row r="135000" spans="21:28">
      <c r="U135000" s="5"/>
      <c r="AA135000" s="94"/>
      <c r="AB135000" s="5"/>
    </row>
    <row r="135002" spans="21:28">
      <c r="U135002" s="5"/>
      <c r="AA135002" s="458"/>
      <c r="AB135002" s="5"/>
    </row>
    <row r="135003" spans="21:28">
      <c r="U135003" s="5"/>
      <c r="AA135003" s="458"/>
      <c r="AB135003" s="5"/>
    </row>
    <row r="135004" spans="21:28">
      <c r="U135004" s="5"/>
      <c r="AA135004" s="93"/>
      <c r="AB135004" s="5"/>
    </row>
    <row r="135005" spans="21:28">
      <c r="U135005" s="5"/>
      <c r="AA135005" s="94"/>
      <c r="AB135005" s="5"/>
    </row>
    <row r="135008" spans="21:28">
      <c r="U135008" s="5"/>
      <c r="AA135008" s="94"/>
      <c r="AB135008" s="5"/>
    </row>
    <row r="135058" spans="21:28">
      <c r="U135058" s="5"/>
      <c r="AA135058" s="94"/>
      <c r="AB135058" s="5"/>
    </row>
    <row r="135128" spans="21:28">
      <c r="U135128" s="5"/>
      <c r="AA135128" s="94"/>
      <c r="AB135128" s="5"/>
    </row>
    <row r="135129" spans="21:28">
      <c r="U135129" s="5"/>
      <c r="AA135129" s="94"/>
      <c r="AB135129" s="5"/>
    </row>
    <row r="135146" spans="21:28">
      <c r="U135146" s="5"/>
      <c r="AA135146" s="94"/>
      <c r="AB135146" s="5"/>
    </row>
    <row r="135148" spans="21:28">
      <c r="U135148" s="5"/>
      <c r="AA135148" s="458"/>
      <c r="AB135148" s="5"/>
    </row>
    <row r="135149" spans="21:28">
      <c r="U135149" s="5"/>
      <c r="AA135149" s="458"/>
      <c r="AB135149" s="5"/>
    </row>
    <row r="135150" spans="21:28">
      <c r="U135150" s="5"/>
      <c r="AA135150" s="93"/>
      <c r="AB135150" s="5"/>
    </row>
    <row r="135151" spans="21:28">
      <c r="U135151" s="5"/>
      <c r="AA135151" s="94"/>
      <c r="AB135151" s="5"/>
    </row>
    <row r="135154" spans="21:28">
      <c r="U135154" s="5"/>
      <c r="AA135154" s="94"/>
      <c r="AB135154" s="5"/>
    </row>
    <row r="135204" spans="21:28">
      <c r="U135204" s="5"/>
      <c r="AA135204" s="94"/>
      <c r="AB135204" s="5"/>
    </row>
    <row r="135274" spans="21:28">
      <c r="U135274" s="5"/>
      <c r="AA135274" s="94"/>
      <c r="AB135274" s="5"/>
    </row>
    <row r="135275" spans="21:28">
      <c r="U135275" s="5"/>
      <c r="AA135275" s="94"/>
      <c r="AB135275" s="5"/>
    </row>
    <row r="135292" spans="21:28">
      <c r="U135292" s="5"/>
      <c r="AA135292" s="94"/>
      <c r="AB135292" s="5"/>
    </row>
    <row r="135294" spans="21:28">
      <c r="U135294" s="5"/>
      <c r="AA135294" s="458"/>
      <c r="AB135294" s="5"/>
    </row>
    <row r="135295" spans="21:28">
      <c r="U135295" s="5"/>
      <c r="AA135295" s="458"/>
      <c r="AB135295" s="5"/>
    </row>
    <row r="135296" spans="21:28">
      <c r="U135296" s="5"/>
      <c r="AA135296" s="93"/>
      <c r="AB135296" s="5"/>
    </row>
    <row r="135297" spans="21:28">
      <c r="U135297" s="5"/>
      <c r="AA135297" s="94"/>
      <c r="AB135297" s="5"/>
    </row>
    <row r="135300" spans="21:28">
      <c r="U135300" s="5"/>
      <c r="AA135300" s="94"/>
      <c r="AB135300" s="5"/>
    </row>
    <row r="135350" spans="21:28">
      <c r="U135350" s="5"/>
      <c r="AA135350" s="94"/>
      <c r="AB135350" s="5"/>
    </row>
    <row r="135420" spans="21:28">
      <c r="U135420" s="5"/>
      <c r="AA135420" s="94"/>
      <c r="AB135420" s="5"/>
    </row>
    <row r="135421" spans="21:28">
      <c r="U135421" s="5"/>
      <c r="AA135421" s="94"/>
      <c r="AB135421" s="5"/>
    </row>
    <row r="135438" spans="21:28">
      <c r="U135438" s="5"/>
      <c r="AA135438" s="94"/>
      <c r="AB135438" s="5"/>
    </row>
    <row r="135440" spans="21:28">
      <c r="U135440" s="5"/>
      <c r="AA135440" s="458"/>
      <c r="AB135440" s="5"/>
    </row>
    <row r="135441" spans="21:28">
      <c r="U135441" s="5"/>
      <c r="AA135441" s="458"/>
      <c r="AB135441" s="5"/>
    </row>
    <row r="135442" spans="21:28">
      <c r="U135442" s="5"/>
      <c r="AA135442" s="93"/>
      <c r="AB135442" s="5"/>
    </row>
    <row r="135443" spans="21:28">
      <c r="U135443" s="5"/>
      <c r="AA135443" s="94"/>
      <c r="AB135443" s="5"/>
    </row>
    <row r="135446" spans="21:28">
      <c r="U135446" s="5"/>
      <c r="AA135446" s="94"/>
      <c r="AB135446" s="5"/>
    </row>
    <row r="135496" spans="21:28">
      <c r="U135496" s="5"/>
      <c r="AA135496" s="94"/>
      <c r="AB135496" s="5"/>
    </row>
    <row r="135566" spans="21:28">
      <c r="U135566" s="5"/>
      <c r="AA135566" s="94"/>
      <c r="AB135566" s="5"/>
    </row>
    <row r="135567" spans="21:28">
      <c r="U135567" s="5"/>
      <c r="AA135567" s="94"/>
      <c r="AB135567" s="5"/>
    </row>
    <row r="135584" spans="21:28">
      <c r="U135584" s="5"/>
      <c r="AA135584" s="94"/>
      <c r="AB135584" s="5"/>
    </row>
    <row r="135586" spans="21:28">
      <c r="U135586" s="5"/>
      <c r="AA135586" s="458"/>
      <c r="AB135586" s="5"/>
    </row>
    <row r="135587" spans="21:28">
      <c r="U135587" s="5"/>
      <c r="AA135587" s="458"/>
      <c r="AB135587" s="5"/>
    </row>
    <row r="135588" spans="21:28">
      <c r="U135588" s="5"/>
      <c r="AA135588" s="93"/>
      <c r="AB135588" s="5"/>
    </row>
    <row r="135589" spans="21:28">
      <c r="U135589" s="5"/>
      <c r="AA135589" s="94"/>
      <c r="AB135589" s="5"/>
    </row>
    <row r="135592" spans="21:28">
      <c r="U135592" s="5"/>
      <c r="AA135592" s="94"/>
      <c r="AB135592" s="5"/>
    </row>
    <row r="135642" spans="21:28">
      <c r="U135642" s="5"/>
      <c r="AA135642" s="94"/>
      <c r="AB135642" s="5"/>
    </row>
    <row r="135712" spans="21:28">
      <c r="U135712" s="5"/>
      <c r="AA135712" s="94"/>
      <c r="AB135712" s="5"/>
    </row>
    <row r="135713" spans="21:28">
      <c r="U135713" s="5"/>
      <c r="AA135713" s="94"/>
      <c r="AB135713" s="5"/>
    </row>
    <row r="135730" spans="21:28">
      <c r="U135730" s="5"/>
      <c r="AA135730" s="94"/>
      <c r="AB135730" s="5"/>
    </row>
    <row r="135732" spans="21:28">
      <c r="U135732" s="5"/>
      <c r="AA135732" s="458"/>
      <c r="AB135732" s="5"/>
    </row>
    <row r="135733" spans="21:28">
      <c r="U135733" s="5"/>
      <c r="AA135733" s="458"/>
      <c r="AB135733" s="5"/>
    </row>
    <row r="135734" spans="21:28">
      <c r="U135734" s="5"/>
      <c r="AA135734" s="93"/>
      <c r="AB135734" s="5"/>
    </row>
    <row r="135735" spans="21:28">
      <c r="U135735" s="5"/>
      <c r="AA135735" s="94"/>
      <c r="AB135735" s="5"/>
    </row>
    <row r="135738" spans="21:28">
      <c r="U135738" s="5"/>
      <c r="AA135738" s="94"/>
      <c r="AB135738" s="5"/>
    </row>
    <row r="135788" spans="21:28">
      <c r="U135788" s="5"/>
      <c r="AA135788" s="94"/>
      <c r="AB135788" s="5"/>
    </row>
    <row r="135858" spans="21:28">
      <c r="U135858" s="5"/>
      <c r="AA135858" s="94"/>
      <c r="AB135858" s="5"/>
    </row>
    <row r="135859" spans="21:28">
      <c r="U135859" s="5"/>
      <c r="AA135859" s="94"/>
      <c r="AB135859" s="5"/>
    </row>
    <row r="135876" spans="21:28">
      <c r="U135876" s="5"/>
      <c r="AA135876" s="94"/>
      <c r="AB135876" s="5"/>
    </row>
    <row r="135878" spans="21:28">
      <c r="U135878" s="5"/>
      <c r="AA135878" s="458"/>
      <c r="AB135878" s="5"/>
    </row>
    <row r="135879" spans="21:28">
      <c r="U135879" s="5"/>
      <c r="AA135879" s="458"/>
      <c r="AB135879" s="5"/>
    </row>
    <row r="135880" spans="21:28">
      <c r="U135880" s="5"/>
      <c r="AA135880" s="93"/>
      <c r="AB135880" s="5"/>
    </row>
    <row r="135881" spans="21:28">
      <c r="U135881" s="5"/>
      <c r="AA135881" s="94"/>
      <c r="AB135881" s="5"/>
    </row>
    <row r="135884" spans="21:28">
      <c r="U135884" s="5"/>
      <c r="AA135884" s="94"/>
      <c r="AB135884" s="5"/>
    </row>
    <row r="135934" spans="21:28">
      <c r="U135934" s="5"/>
      <c r="AA135934" s="94"/>
      <c r="AB135934" s="5"/>
    </row>
    <row r="136004" spans="21:28">
      <c r="U136004" s="5"/>
      <c r="AA136004" s="94"/>
      <c r="AB136004" s="5"/>
    </row>
    <row r="136005" spans="21:28">
      <c r="U136005" s="5"/>
      <c r="AA136005" s="94"/>
      <c r="AB136005" s="5"/>
    </row>
    <row r="136022" spans="21:28">
      <c r="U136022" s="5"/>
      <c r="AA136022" s="94"/>
      <c r="AB136022" s="5"/>
    </row>
    <row r="136024" spans="21:28">
      <c r="U136024" s="5"/>
      <c r="AA136024" s="458"/>
      <c r="AB136024" s="5"/>
    </row>
    <row r="136025" spans="21:28">
      <c r="U136025" s="5"/>
      <c r="AA136025" s="458"/>
      <c r="AB136025" s="5"/>
    </row>
    <row r="136026" spans="21:28">
      <c r="U136026" s="5"/>
      <c r="AA136026" s="93"/>
      <c r="AB136026" s="5"/>
    </row>
    <row r="136027" spans="21:28">
      <c r="U136027" s="5"/>
      <c r="AA136027" s="94"/>
      <c r="AB136027" s="5"/>
    </row>
    <row r="136030" spans="21:28">
      <c r="U136030" s="5"/>
      <c r="AA136030" s="94"/>
      <c r="AB136030" s="5"/>
    </row>
    <row r="136080" spans="21:28">
      <c r="U136080" s="5"/>
      <c r="AA136080" s="94"/>
      <c r="AB136080" s="5"/>
    </row>
    <row r="136150" spans="21:28">
      <c r="U136150" s="5"/>
      <c r="AA136150" s="94"/>
      <c r="AB136150" s="5"/>
    </row>
    <row r="136151" spans="21:28">
      <c r="U136151" s="5"/>
      <c r="AA136151" s="94"/>
      <c r="AB136151" s="5"/>
    </row>
    <row r="136168" spans="21:28">
      <c r="U136168" s="5"/>
      <c r="AA136168" s="94"/>
      <c r="AB136168" s="5"/>
    </row>
    <row r="136170" spans="21:28">
      <c r="U136170" s="5"/>
      <c r="AA136170" s="458"/>
      <c r="AB136170" s="5"/>
    </row>
    <row r="136171" spans="21:28">
      <c r="U136171" s="5"/>
      <c r="AA136171" s="458"/>
      <c r="AB136171" s="5"/>
    </row>
    <row r="136172" spans="21:28">
      <c r="U136172" s="5"/>
      <c r="AA136172" s="93"/>
      <c r="AB136172" s="5"/>
    </row>
    <row r="136173" spans="21:28">
      <c r="U136173" s="5"/>
      <c r="AA136173" s="94"/>
      <c r="AB136173" s="5"/>
    </row>
    <row r="136176" spans="21:28">
      <c r="U136176" s="5"/>
      <c r="AA136176" s="94"/>
      <c r="AB136176" s="5"/>
    </row>
    <row r="136226" spans="21:28">
      <c r="U136226" s="5"/>
      <c r="AA136226" s="94"/>
      <c r="AB136226" s="5"/>
    </row>
    <row r="136296" spans="21:28">
      <c r="U136296" s="5"/>
      <c r="AA136296" s="94"/>
      <c r="AB136296" s="5"/>
    </row>
    <row r="136297" spans="21:28">
      <c r="U136297" s="5"/>
      <c r="AA136297" s="94"/>
      <c r="AB136297" s="5"/>
    </row>
    <row r="136314" spans="21:28">
      <c r="U136314" s="5"/>
      <c r="AA136314" s="94"/>
      <c r="AB136314" s="5"/>
    </row>
    <row r="136316" spans="21:28">
      <c r="U136316" s="5"/>
      <c r="AA136316" s="458"/>
      <c r="AB136316" s="5"/>
    </row>
    <row r="136317" spans="21:28">
      <c r="U136317" s="5"/>
      <c r="AA136317" s="458"/>
      <c r="AB136317" s="5"/>
    </row>
    <row r="136318" spans="21:28">
      <c r="U136318" s="5"/>
      <c r="AA136318" s="93"/>
      <c r="AB136318" s="5"/>
    </row>
    <row r="136319" spans="21:28">
      <c r="U136319" s="5"/>
      <c r="AA136319" s="94"/>
      <c r="AB136319" s="5"/>
    </row>
    <row r="136322" spans="21:28">
      <c r="U136322" s="5"/>
      <c r="AA136322" s="94"/>
      <c r="AB136322" s="5"/>
    </row>
    <row r="136372" spans="21:28">
      <c r="U136372" s="5"/>
      <c r="AA136372" s="94"/>
      <c r="AB136372" s="5"/>
    </row>
    <row r="136442" spans="21:28">
      <c r="U136442" s="5"/>
      <c r="AA136442" s="94"/>
      <c r="AB136442" s="5"/>
    </row>
    <row r="136443" spans="21:28">
      <c r="U136443" s="5"/>
      <c r="AA136443" s="94"/>
      <c r="AB136443" s="5"/>
    </row>
    <row r="136460" spans="21:28">
      <c r="U136460" s="5"/>
      <c r="AA136460" s="94"/>
      <c r="AB136460" s="5"/>
    </row>
    <row r="136462" spans="21:28">
      <c r="U136462" s="5"/>
      <c r="AA136462" s="458"/>
      <c r="AB136462" s="5"/>
    </row>
    <row r="136463" spans="21:28">
      <c r="U136463" s="5"/>
      <c r="AA136463" s="458"/>
      <c r="AB136463" s="5"/>
    </row>
    <row r="136464" spans="21:28">
      <c r="U136464" s="5"/>
      <c r="AA136464" s="93"/>
      <c r="AB136464" s="5"/>
    </row>
    <row r="136465" spans="21:28">
      <c r="U136465" s="5"/>
      <c r="AA136465" s="94"/>
      <c r="AB136465" s="5"/>
    </row>
    <row r="136468" spans="21:28">
      <c r="U136468" s="5"/>
      <c r="AA136468" s="94"/>
      <c r="AB136468" s="5"/>
    </row>
    <row r="136518" spans="21:28">
      <c r="U136518" s="5"/>
      <c r="AA136518" s="94"/>
      <c r="AB136518" s="5"/>
    </row>
    <row r="136588" spans="21:28">
      <c r="U136588" s="5"/>
      <c r="AA136588" s="94"/>
      <c r="AB136588" s="5"/>
    </row>
    <row r="136589" spans="21:28">
      <c r="U136589" s="5"/>
      <c r="AA136589" s="94"/>
      <c r="AB136589" s="5"/>
    </row>
    <row r="136606" spans="21:28">
      <c r="U136606" s="5"/>
      <c r="AA136606" s="94"/>
      <c r="AB136606" s="5"/>
    </row>
    <row r="136608" spans="21:28">
      <c r="U136608" s="5"/>
      <c r="AA136608" s="458"/>
      <c r="AB136608" s="5"/>
    </row>
    <row r="136609" spans="21:28">
      <c r="U136609" s="5"/>
      <c r="AA136609" s="458"/>
      <c r="AB136609" s="5"/>
    </row>
    <row r="136610" spans="21:28">
      <c r="U136610" s="5"/>
      <c r="AA136610" s="93"/>
      <c r="AB136610" s="5"/>
    </row>
    <row r="136611" spans="21:28">
      <c r="U136611" s="5"/>
      <c r="AA136611" s="94"/>
      <c r="AB136611" s="5"/>
    </row>
    <row r="136614" spans="21:28">
      <c r="U136614" s="5"/>
      <c r="AA136614" s="94"/>
      <c r="AB136614" s="5"/>
    </row>
    <row r="136664" spans="21:28">
      <c r="U136664" s="5"/>
      <c r="AA136664" s="94"/>
      <c r="AB136664" s="5"/>
    </row>
    <row r="136734" spans="21:28">
      <c r="U136734" s="5"/>
      <c r="AA136734" s="94"/>
      <c r="AB136734" s="5"/>
    </row>
    <row r="136735" spans="21:28">
      <c r="U136735" s="5"/>
      <c r="AA136735" s="94"/>
      <c r="AB136735" s="5"/>
    </row>
    <row r="136752" spans="21:28">
      <c r="U136752" s="5"/>
      <c r="AA136752" s="94"/>
      <c r="AB136752" s="5"/>
    </row>
    <row r="136754" spans="21:28">
      <c r="U136754" s="5"/>
      <c r="AA136754" s="458"/>
      <c r="AB136754" s="5"/>
    </row>
    <row r="136755" spans="21:28">
      <c r="U136755" s="5"/>
      <c r="AA136755" s="458"/>
      <c r="AB136755" s="5"/>
    </row>
    <row r="136756" spans="21:28">
      <c r="U136756" s="5"/>
      <c r="AA136756" s="93"/>
      <c r="AB136756" s="5"/>
    </row>
    <row r="136757" spans="21:28">
      <c r="U136757" s="5"/>
      <c r="AA136757" s="94"/>
      <c r="AB136757" s="5"/>
    </row>
    <row r="136760" spans="21:28">
      <c r="U136760" s="5"/>
      <c r="AA136760" s="94"/>
      <c r="AB136760" s="5"/>
    </row>
    <row r="136810" spans="21:28">
      <c r="U136810" s="5"/>
      <c r="AA136810" s="94"/>
      <c r="AB136810" s="5"/>
    </row>
    <row r="136880" spans="21:28">
      <c r="U136880" s="5"/>
      <c r="AA136880" s="94"/>
      <c r="AB136880" s="5"/>
    </row>
    <row r="136881" spans="21:28">
      <c r="U136881" s="5"/>
      <c r="AA136881" s="94"/>
      <c r="AB136881" s="5"/>
    </row>
    <row r="136898" spans="21:28">
      <c r="U136898" s="5"/>
      <c r="AA136898" s="94"/>
      <c r="AB136898" s="5"/>
    </row>
    <row r="136900" spans="21:28">
      <c r="U136900" s="5"/>
      <c r="AA136900" s="458"/>
      <c r="AB136900" s="5"/>
    </row>
    <row r="136901" spans="21:28">
      <c r="U136901" s="5"/>
      <c r="AA136901" s="458"/>
      <c r="AB136901" s="5"/>
    </row>
    <row r="136902" spans="21:28">
      <c r="U136902" s="5"/>
      <c r="AA136902" s="93"/>
      <c r="AB136902" s="5"/>
    </row>
    <row r="136903" spans="21:28">
      <c r="U136903" s="5"/>
      <c r="AA136903" s="94"/>
      <c r="AB136903" s="5"/>
    </row>
    <row r="136906" spans="21:28">
      <c r="U136906" s="5"/>
      <c r="AA136906" s="94"/>
      <c r="AB136906" s="5"/>
    </row>
    <row r="136956" spans="21:28">
      <c r="U136956" s="5"/>
      <c r="AA136956" s="94"/>
      <c r="AB136956" s="5"/>
    </row>
    <row r="137026" spans="21:28">
      <c r="U137026" s="5"/>
      <c r="AA137026" s="94"/>
      <c r="AB137026" s="5"/>
    </row>
    <row r="137027" spans="21:28">
      <c r="U137027" s="5"/>
      <c r="AA137027" s="94"/>
      <c r="AB137027" s="5"/>
    </row>
    <row r="137044" spans="21:28">
      <c r="U137044" s="5"/>
      <c r="AA137044" s="94"/>
      <c r="AB137044" s="5"/>
    </row>
    <row r="137046" spans="21:28">
      <c r="U137046" s="5"/>
      <c r="AA137046" s="458"/>
      <c r="AB137046" s="5"/>
    </row>
    <row r="137047" spans="21:28">
      <c r="U137047" s="5"/>
      <c r="AA137047" s="458"/>
      <c r="AB137047" s="5"/>
    </row>
    <row r="137048" spans="21:28">
      <c r="U137048" s="5"/>
      <c r="AA137048" s="93"/>
      <c r="AB137048" s="5"/>
    </row>
    <row r="137049" spans="21:28">
      <c r="U137049" s="5"/>
      <c r="AA137049" s="94"/>
      <c r="AB137049" s="5"/>
    </row>
    <row r="137052" spans="21:28">
      <c r="U137052" s="5"/>
      <c r="AA137052" s="94"/>
      <c r="AB137052" s="5"/>
    </row>
    <row r="137102" spans="21:28">
      <c r="U137102" s="5"/>
      <c r="AA137102" s="94"/>
      <c r="AB137102" s="5"/>
    </row>
    <row r="137172" spans="21:28">
      <c r="U137172" s="5"/>
      <c r="AA137172" s="94"/>
      <c r="AB137172" s="5"/>
    </row>
    <row r="137173" spans="21:28">
      <c r="U137173" s="5"/>
      <c r="AA137173" s="94"/>
      <c r="AB137173" s="5"/>
    </row>
    <row r="137190" spans="21:28">
      <c r="U137190" s="5"/>
      <c r="AA137190" s="94"/>
      <c r="AB137190" s="5"/>
    </row>
    <row r="137192" spans="21:28">
      <c r="U137192" s="5"/>
      <c r="AA137192" s="458"/>
      <c r="AB137192" s="5"/>
    </row>
    <row r="137193" spans="21:28">
      <c r="U137193" s="5"/>
      <c r="AA137193" s="458"/>
      <c r="AB137193" s="5"/>
    </row>
    <row r="137194" spans="21:28">
      <c r="U137194" s="5"/>
      <c r="AA137194" s="93"/>
      <c r="AB137194" s="5"/>
    </row>
    <row r="137195" spans="21:28">
      <c r="U137195" s="5"/>
      <c r="AA137195" s="94"/>
      <c r="AB137195" s="5"/>
    </row>
    <row r="137198" spans="21:28">
      <c r="U137198" s="5"/>
      <c r="AA137198" s="94"/>
      <c r="AB137198" s="5"/>
    </row>
    <row r="137248" spans="21:28">
      <c r="U137248" s="5"/>
      <c r="AA137248" s="94"/>
      <c r="AB137248" s="5"/>
    </row>
    <row r="137318" spans="21:28">
      <c r="U137318" s="5"/>
      <c r="AA137318" s="94"/>
      <c r="AB137318" s="5"/>
    </row>
    <row r="137319" spans="21:28">
      <c r="U137319" s="5"/>
      <c r="AA137319" s="94"/>
      <c r="AB137319" s="5"/>
    </row>
    <row r="137336" spans="21:28">
      <c r="U137336" s="5"/>
      <c r="AA137336" s="94"/>
      <c r="AB137336" s="5"/>
    </row>
    <row r="137338" spans="21:28">
      <c r="U137338" s="5"/>
      <c r="AA137338" s="458"/>
      <c r="AB137338" s="5"/>
    </row>
    <row r="137339" spans="21:28">
      <c r="U137339" s="5"/>
      <c r="AA137339" s="458"/>
      <c r="AB137339" s="5"/>
    </row>
    <row r="137340" spans="21:28">
      <c r="U137340" s="5"/>
      <c r="AA137340" s="93"/>
      <c r="AB137340" s="5"/>
    </row>
    <row r="137341" spans="21:28">
      <c r="U137341" s="5"/>
      <c r="AA137341" s="94"/>
      <c r="AB137341" s="5"/>
    </row>
    <row r="137344" spans="21:28">
      <c r="U137344" s="5"/>
      <c r="AA137344" s="94"/>
      <c r="AB137344" s="5"/>
    </row>
    <row r="137394" spans="21:28">
      <c r="U137394" s="5"/>
      <c r="AA137394" s="94"/>
      <c r="AB137394" s="5"/>
    </row>
    <row r="137464" spans="21:28">
      <c r="U137464" s="5"/>
      <c r="AA137464" s="94"/>
      <c r="AB137464" s="5"/>
    </row>
    <row r="137465" spans="21:28">
      <c r="U137465" s="5"/>
      <c r="AA137465" s="94"/>
      <c r="AB137465" s="5"/>
    </row>
    <row r="137482" spans="21:28">
      <c r="U137482" s="5"/>
      <c r="AA137482" s="94"/>
      <c r="AB137482" s="5"/>
    </row>
    <row r="137484" spans="21:28">
      <c r="U137484" s="5"/>
      <c r="AA137484" s="458"/>
      <c r="AB137484" s="5"/>
    </row>
    <row r="137485" spans="21:28">
      <c r="U137485" s="5"/>
      <c r="AA137485" s="458"/>
      <c r="AB137485" s="5"/>
    </row>
    <row r="137486" spans="21:28">
      <c r="U137486" s="5"/>
      <c r="AA137486" s="93"/>
      <c r="AB137486" s="5"/>
    </row>
    <row r="137487" spans="21:28">
      <c r="U137487" s="5"/>
      <c r="AA137487" s="94"/>
      <c r="AB137487" s="5"/>
    </row>
    <row r="137490" spans="21:28">
      <c r="U137490" s="5"/>
      <c r="AA137490" s="94"/>
      <c r="AB137490" s="5"/>
    </row>
    <row r="137540" spans="21:28">
      <c r="U137540" s="5"/>
      <c r="AA137540" s="94"/>
      <c r="AB137540" s="5"/>
    </row>
    <row r="137610" spans="21:28">
      <c r="U137610" s="5"/>
      <c r="AA137610" s="94"/>
      <c r="AB137610" s="5"/>
    </row>
    <row r="137611" spans="21:28">
      <c r="U137611" s="5"/>
      <c r="AA137611" s="94"/>
      <c r="AB137611" s="5"/>
    </row>
    <row r="137628" spans="21:28">
      <c r="U137628" s="5"/>
      <c r="AA137628" s="94"/>
      <c r="AB137628" s="5"/>
    </row>
    <row r="137630" spans="21:28">
      <c r="U137630" s="5"/>
      <c r="AA137630" s="458"/>
      <c r="AB137630" s="5"/>
    </row>
    <row r="137631" spans="21:28">
      <c r="U137631" s="5"/>
      <c r="AA137631" s="458"/>
      <c r="AB137631" s="5"/>
    </row>
    <row r="137632" spans="21:28">
      <c r="U137632" s="5"/>
      <c r="AA137632" s="93"/>
      <c r="AB137632" s="5"/>
    </row>
    <row r="137633" spans="21:28">
      <c r="U137633" s="5"/>
      <c r="AA137633" s="94"/>
      <c r="AB137633" s="5"/>
    </row>
    <row r="137636" spans="21:28">
      <c r="U137636" s="5"/>
      <c r="AA137636" s="94"/>
      <c r="AB137636" s="5"/>
    </row>
    <row r="137686" spans="21:28">
      <c r="U137686" s="5"/>
      <c r="AA137686" s="94"/>
      <c r="AB137686" s="5"/>
    </row>
    <row r="137756" spans="21:28">
      <c r="U137756" s="5"/>
      <c r="AA137756" s="94"/>
      <c r="AB137756" s="5"/>
    </row>
    <row r="137757" spans="21:28">
      <c r="U137757" s="5"/>
      <c r="AA137757" s="94"/>
      <c r="AB137757" s="5"/>
    </row>
    <row r="137774" spans="21:28">
      <c r="U137774" s="5"/>
      <c r="AA137774" s="94"/>
      <c r="AB137774" s="5"/>
    </row>
    <row r="137776" spans="21:28">
      <c r="U137776" s="5"/>
      <c r="AA137776" s="458"/>
      <c r="AB137776" s="5"/>
    </row>
    <row r="137777" spans="21:28">
      <c r="U137777" s="5"/>
      <c r="AA137777" s="458"/>
      <c r="AB137777" s="5"/>
    </row>
    <row r="137778" spans="21:28">
      <c r="U137778" s="5"/>
      <c r="AA137778" s="93"/>
      <c r="AB137778" s="5"/>
    </row>
    <row r="137779" spans="21:28">
      <c r="U137779" s="5"/>
      <c r="AA137779" s="94"/>
      <c r="AB137779" s="5"/>
    </row>
    <row r="137782" spans="21:28">
      <c r="U137782" s="5"/>
      <c r="AA137782" s="94"/>
      <c r="AB137782" s="5"/>
    </row>
    <row r="137832" spans="21:28">
      <c r="U137832" s="5"/>
      <c r="AA137832" s="94"/>
      <c r="AB137832" s="5"/>
    </row>
    <row r="137902" spans="21:28">
      <c r="U137902" s="5"/>
      <c r="AA137902" s="94"/>
      <c r="AB137902" s="5"/>
    </row>
    <row r="137903" spans="21:28">
      <c r="U137903" s="5"/>
      <c r="AA137903" s="94"/>
      <c r="AB137903" s="5"/>
    </row>
    <row r="137920" spans="21:28">
      <c r="U137920" s="5"/>
      <c r="AA137920" s="94"/>
      <c r="AB137920" s="5"/>
    </row>
    <row r="137922" spans="21:28">
      <c r="U137922" s="5"/>
      <c r="AA137922" s="458"/>
      <c r="AB137922" s="5"/>
    </row>
    <row r="137923" spans="21:28">
      <c r="U137923" s="5"/>
      <c r="AA137923" s="458"/>
      <c r="AB137923" s="5"/>
    </row>
    <row r="137924" spans="21:28">
      <c r="U137924" s="5"/>
      <c r="AA137924" s="93"/>
      <c r="AB137924" s="5"/>
    </row>
    <row r="137925" spans="21:28">
      <c r="U137925" s="5"/>
      <c r="AA137925" s="94"/>
      <c r="AB137925" s="5"/>
    </row>
    <row r="137928" spans="21:28">
      <c r="U137928" s="5"/>
      <c r="AA137928" s="94"/>
      <c r="AB137928" s="5"/>
    </row>
    <row r="137978" spans="21:28">
      <c r="U137978" s="5"/>
      <c r="AA137978" s="94"/>
      <c r="AB137978" s="5"/>
    </row>
    <row r="138048" spans="21:28">
      <c r="U138048" s="5"/>
      <c r="AA138048" s="94"/>
      <c r="AB138048" s="5"/>
    </row>
    <row r="138049" spans="21:28">
      <c r="U138049" s="5"/>
      <c r="AA138049" s="94"/>
      <c r="AB138049" s="5"/>
    </row>
    <row r="138066" spans="21:28">
      <c r="U138066" s="5"/>
      <c r="AA138066" s="94"/>
      <c r="AB138066" s="5"/>
    </row>
    <row r="138068" spans="21:28">
      <c r="U138068" s="5"/>
      <c r="AA138068" s="458"/>
      <c r="AB138068" s="5"/>
    </row>
    <row r="138069" spans="21:28">
      <c r="U138069" s="5"/>
      <c r="AA138069" s="458"/>
      <c r="AB138069" s="5"/>
    </row>
    <row r="138070" spans="21:28">
      <c r="U138070" s="5"/>
      <c r="AA138070" s="93"/>
      <c r="AB138070" s="5"/>
    </row>
    <row r="138071" spans="21:28">
      <c r="U138071" s="5"/>
      <c r="AA138071" s="94"/>
      <c r="AB138071" s="5"/>
    </row>
    <row r="138074" spans="21:28">
      <c r="U138074" s="5"/>
      <c r="AA138074" s="94"/>
      <c r="AB138074" s="5"/>
    </row>
    <row r="138124" spans="21:28">
      <c r="U138124" s="5"/>
      <c r="AA138124" s="94"/>
      <c r="AB138124" s="5"/>
    </row>
    <row r="138194" spans="21:28">
      <c r="U138194" s="5"/>
      <c r="AA138194" s="94"/>
      <c r="AB138194" s="5"/>
    </row>
    <row r="138195" spans="21:28">
      <c r="U138195" s="5"/>
      <c r="AA138195" s="94"/>
      <c r="AB138195" s="5"/>
    </row>
    <row r="138212" spans="21:28">
      <c r="U138212" s="5"/>
      <c r="AA138212" s="94"/>
      <c r="AB138212" s="5"/>
    </row>
    <row r="138214" spans="21:28">
      <c r="U138214" s="5"/>
      <c r="AA138214" s="458"/>
      <c r="AB138214" s="5"/>
    </row>
    <row r="138215" spans="21:28">
      <c r="U138215" s="5"/>
      <c r="AA138215" s="458"/>
      <c r="AB138215" s="5"/>
    </row>
    <row r="138216" spans="21:28">
      <c r="U138216" s="5"/>
      <c r="AA138216" s="93"/>
      <c r="AB138216" s="5"/>
    </row>
    <row r="138217" spans="21:28">
      <c r="U138217" s="5"/>
      <c r="AA138217" s="94"/>
      <c r="AB138217" s="5"/>
    </row>
    <row r="138220" spans="21:28">
      <c r="U138220" s="5"/>
      <c r="AA138220" s="94"/>
      <c r="AB138220" s="5"/>
    </row>
    <row r="138270" spans="21:28">
      <c r="U138270" s="5"/>
      <c r="AA138270" s="94"/>
      <c r="AB138270" s="5"/>
    </row>
    <row r="138340" spans="21:28">
      <c r="U138340" s="5"/>
      <c r="AA138340" s="94"/>
      <c r="AB138340" s="5"/>
    </row>
    <row r="138341" spans="21:28">
      <c r="U138341" s="5"/>
      <c r="AA138341" s="94"/>
      <c r="AB138341" s="5"/>
    </row>
    <row r="138358" spans="21:28">
      <c r="U138358" s="5"/>
      <c r="AA138358" s="94"/>
      <c r="AB138358" s="5"/>
    </row>
    <row r="138360" spans="21:28">
      <c r="U138360" s="5"/>
      <c r="AA138360" s="458"/>
      <c r="AB138360" s="5"/>
    </row>
    <row r="138361" spans="21:28">
      <c r="U138361" s="5"/>
      <c r="AA138361" s="458"/>
      <c r="AB138361" s="5"/>
    </row>
    <row r="138362" spans="21:28">
      <c r="U138362" s="5"/>
      <c r="AA138362" s="93"/>
      <c r="AB138362" s="5"/>
    </row>
    <row r="138363" spans="21:28">
      <c r="U138363" s="5"/>
      <c r="AA138363" s="94"/>
      <c r="AB138363" s="5"/>
    </row>
    <row r="138366" spans="21:28">
      <c r="U138366" s="5"/>
      <c r="AA138366" s="94"/>
      <c r="AB138366" s="5"/>
    </row>
    <row r="138416" spans="21:28">
      <c r="U138416" s="5"/>
      <c r="AA138416" s="94"/>
      <c r="AB138416" s="5"/>
    </row>
    <row r="138486" spans="21:28">
      <c r="U138486" s="5"/>
      <c r="AA138486" s="94"/>
      <c r="AB138486" s="5"/>
    </row>
    <row r="138487" spans="21:28">
      <c r="U138487" s="5"/>
      <c r="AA138487" s="94"/>
      <c r="AB138487" s="5"/>
    </row>
    <row r="138504" spans="21:28">
      <c r="U138504" s="5"/>
      <c r="AA138504" s="94"/>
      <c r="AB138504" s="5"/>
    </row>
    <row r="138506" spans="21:28">
      <c r="U138506" s="5"/>
      <c r="AA138506" s="458"/>
      <c r="AB138506" s="5"/>
    </row>
    <row r="138507" spans="21:28">
      <c r="U138507" s="5"/>
      <c r="AA138507" s="458"/>
      <c r="AB138507" s="5"/>
    </row>
    <row r="138508" spans="21:28">
      <c r="U138508" s="5"/>
      <c r="AA138508" s="93"/>
      <c r="AB138508" s="5"/>
    </row>
    <row r="138509" spans="21:28">
      <c r="U138509" s="5"/>
      <c r="AA138509" s="94"/>
      <c r="AB138509" s="5"/>
    </row>
    <row r="138512" spans="21:28">
      <c r="U138512" s="5"/>
      <c r="AA138512" s="94"/>
      <c r="AB138512" s="5"/>
    </row>
    <row r="138562" spans="21:28">
      <c r="U138562" s="5"/>
      <c r="AA138562" s="94"/>
      <c r="AB138562" s="5"/>
    </row>
    <row r="138632" spans="21:28">
      <c r="U138632" s="5"/>
      <c r="AA138632" s="94"/>
      <c r="AB138632" s="5"/>
    </row>
    <row r="138633" spans="21:28">
      <c r="U138633" s="5"/>
      <c r="AA138633" s="94"/>
      <c r="AB138633" s="5"/>
    </row>
    <row r="138650" spans="21:28">
      <c r="U138650" s="5"/>
      <c r="AA138650" s="94"/>
      <c r="AB138650" s="5"/>
    </row>
    <row r="138652" spans="21:28">
      <c r="U138652" s="5"/>
      <c r="AA138652" s="458"/>
      <c r="AB138652" s="5"/>
    </row>
    <row r="138653" spans="21:28">
      <c r="U138653" s="5"/>
      <c r="AA138653" s="458"/>
      <c r="AB138653" s="5"/>
    </row>
    <row r="138654" spans="21:28">
      <c r="U138654" s="5"/>
      <c r="AA138654" s="93"/>
      <c r="AB138654" s="5"/>
    </row>
    <row r="138655" spans="21:28">
      <c r="U138655" s="5"/>
      <c r="AA138655" s="94"/>
      <c r="AB138655" s="5"/>
    </row>
    <row r="138658" spans="21:28">
      <c r="U138658" s="5"/>
      <c r="AA138658" s="94"/>
      <c r="AB138658" s="5"/>
    </row>
    <row r="138708" spans="21:28">
      <c r="U138708" s="5"/>
      <c r="AA138708" s="94"/>
      <c r="AB138708" s="5"/>
    </row>
    <row r="138778" spans="21:28">
      <c r="U138778" s="5"/>
      <c r="AA138778" s="94"/>
      <c r="AB138778" s="5"/>
    </row>
    <row r="138779" spans="21:28">
      <c r="U138779" s="5"/>
      <c r="AA138779" s="94"/>
      <c r="AB138779" s="5"/>
    </row>
    <row r="138796" spans="21:28">
      <c r="U138796" s="5"/>
      <c r="AA138796" s="94"/>
      <c r="AB138796" s="5"/>
    </row>
    <row r="138798" spans="21:28">
      <c r="U138798" s="5"/>
      <c r="AA138798" s="458"/>
      <c r="AB138798" s="5"/>
    </row>
    <row r="138799" spans="21:28">
      <c r="U138799" s="5"/>
      <c r="AA138799" s="458"/>
      <c r="AB138799" s="5"/>
    </row>
    <row r="138800" spans="21:28">
      <c r="U138800" s="5"/>
      <c r="AA138800" s="93"/>
      <c r="AB138800" s="5"/>
    </row>
    <row r="138801" spans="21:28">
      <c r="U138801" s="5"/>
      <c r="AA138801" s="94"/>
      <c r="AB138801" s="5"/>
    </row>
    <row r="138804" spans="21:28">
      <c r="U138804" s="5"/>
      <c r="AA138804" s="94"/>
      <c r="AB138804" s="5"/>
    </row>
    <row r="138854" spans="21:28">
      <c r="U138854" s="5"/>
      <c r="AA138854" s="94"/>
      <c r="AB138854" s="5"/>
    </row>
    <row r="138924" spans="21:28">
      <c r="U138924" s="5"/>
      <c r="AA138924" s="94"/>
      <c r="AB138924" s="5"/>
    </row>
    <row r="138925" spans="21:28">
      <c r="U138925" s="5"/>
      <c r="AA138925" s="94"/>
      <c r="AB138925" s="5"/>
    </row>
    <row r="138942" spans="21:28">
      <c r="U138942" s="5"/>
      <c r="AA138942" s="94"/>
      <c r="AB138942" s="5"/>
    </row>
    <row r="138944" spans="21:28">
      <c r="U138944" s="5"/>
      <c r="AA138944" s="458"/>
      <c r="AB138944" s="5"/>
    </row>
    <row r="138945" spans="21:28">
      <c r="U138945" s="5"/>
      <c r="AA138945" s="458"/>
      <c r="AB138945" s="5"/>
    </row>
    <row r="138946" spans="21:28">
      <c r="U138946" s="5"/>
      <c r="AA138946" s="93"/>
      <c r="AB138946" s="5"/>
    </row>
    <row r="138947" spans="21:28">
      <c r="U138947" s="5"/>
      <c r="AA138947" s="94"/>
      <c r="AB138947" s="5"/>
    </row>
    <row r="138950" spans="21:28">
      <c r="U138950" s="5"/>
      <c r="AA138950" s="94"/>
      <c r="AB138950" s="5"/>
    </row>
    <row r="139000" spans="21:28">
      <c r="U139000" s="5"/>
      <c r="AA139000" s="94"/>
      <c r="AB139000" s="5"/>
    </row>
    <row r="139070" spans="21:28">
      <c r="U139070" s="5"/>
      <c r="AA139070" s="94"/>
      <c r="AB139070" s="5"/>
    </row>
    <row r="139071" spans="21:28">
      <c r="U139071" s="5"/>
      <c r="AA139071" s="94"/>
      <c r="AB139071" s="5"/>
    </row>
    <row r="139088" spans="21:28">
      <c r="U139088" s="5"/>
      <c r="AA139088" s="94"/>
      <c r="AB139088" s="5"/>
    </row>
    <row r="139090" spans="21:28">
      <c r="U139090" s="5"/>
      <c r="AA139090" s="458"/>
      <c r="AB139090" s="5"/>
    </row>
    <row r="139091" spans="21:28">
      <c r="U139091" s="5"/>
      <c r="AA139091" s="458"/>
      <c r="AB139091" s="5"/>
    </row>
    <row r="139092" spans="21:28">
      <c r="U139092" s="5"/>
      <c r="AA139092" s="93"/>
      <c r="AB139092" s="5"/>
    </row>
    <row r="139093" spans="21:28">
      <c r="U139093" s="5"/>
      <c r="AA139093" s="94"/>
      <c r="AB139093" s="5"/>
    </row>
    <row r="139096" spans="21:28">
      <c r="U139096" s="5"/>
      <c r="AA139096" s="94"/>
      <c r="AB139096" s="5"/>
    </row>
    <row r="139146" spans="21:28">
      <c r="U139146" s="5"/>
      <c r="AA139146" s="94"/>
      <c r="AB139146" s="5"/>
    </row>
    <row r="139216" spans="21:28">
      <c r="U139216" s="5"/>
      <c r="AA139216" s="94"/>
      <c r="AB139216" s="5"/>
    </row>
    <row r="139217" spans="21:28">
      <c r="U139217" s="5"/>
      <c r="AA139217" s="94"/>
      <c r="AB139217" s="5"/>
    </row>
    <row r="139234" spans="21:28">
      <c r="U139234" s="5"/>
      <c r="AA139234" s="94"/>
      <c r="AB139234" s="5"/>
    </row>
    <row r="139236" spans="21:28">
      <c r="U139236" s="5"/>
      <c r="AA139236" s="458"/>
      <c r="AB139236" s="5"/>
    </row>
    <row r="139237" spans="21:28">
      <c r="U139237" s="5"/>
      <c r="AA139237" s="458"/>
      <c r="AB139237" s="5"/>
    </row>
    <row r="139238" spans="21:28">
      <c r="U139238" s="5"/>
      <c r="AA139238" s="93"/>
      <c r="AB139238" s="5"/>
    </row>
    <row r="139239" spans="21:28">
      <c r="U139239" s="5"/>
      <c r="AA139239" s="94"/>
      <c r="AB139239" s="5"/>
    </row>
    <row r="139242" spans="21:28">
      <c r="U139242" s="5"/>
      <c r="AA139242" s="94"/>
      <c r="AB139242" s="5"/>
    </row>
    <row r="139292" spans="21:28">
      <c r="U139292" s="5"/>
      <c r="AA139292" s="94"/>
      <c r="AB139292" s="5"/>
    </row>
    <row r="139362" spans="21:28">
      <c r="U139362" s="5"/>
      <c r="AA139362" s="94"/>
      <c r="AB139362" s="5"/>
    </row>
    <row r="139363" spans="21:28">
      <c r="U139363" s="5"/>
      <c r="AA139363" s="94"/>
      <c r="AB139363" s="5"/>
    </row>
    <row r="139380" spans="21:28">
      <c r="U139380" s="5"/>
      <c r="AA139380" s="94"/>
      <c r="AB139380" s="5"/>
    </row>
    <row r="139382" spans="21:28">
      <c r="U139382" s="5"/>
      <c r="AA139382" s="458"/>
      <c r="AB139382" s="5"/>
    </row>
    <row r="139383" spans="21:28">
      <c r="U139383" s="5"/>
      <c r="AA139383" s="458"/>
      <c r="AB139383" s="5"/>
    </row>
    <row r="139384" spans="21:28">
      <c r="U139384" s="5"/>
      <c r="AA139384" s="93"/>
      <c r="AB139384" s="5"/>
    </row>
    <row r="139385" spans="21:28">
      <c r="U139385" s="5"/>
      <c r="AA139385" s="94"/>
      <c r="AB139385" s="5"/>
    </row>
    <row r="139388" spans="21:28">
      <c r="U139388" s="5"/>
      <c r="AA139388" s="94"/>
      <c r="AB139388" s="5"/>
    </row>
    <row r="139438" spans="21:28">
      <c r="U139438" s="5"/>
      <c r="AA139438" s="94"/>
      <c r="AB139438" s="5"/>
    </row>
    <row r="139508" spans="21:28">
      <c r="U139508" s="5"/>
      <c r="AA139508" s="94"/>
      <c r="AB139508" s="5"/>
    </row>
    <row r="139509" spans="21:28">
      <c r="U139509" s="5"/>
      <c r="AA139509" s="94"/>
      <c r="AB139509" s="5"/>
    </row>
    <row r="139526" spans="21:28">
      <c r="U139526" s="5"/>
      <c r="AA139526" s="94"/>
      <c r="AB139526" s="5"/>
    </row>
    <row r="139528" spans="21:28">
      <c r="U139528" s="5"/>
      <c r="AA139528" s="458"/>
      <c r="AB139528" s="5"/>
    </row>
    <row r="139529" spans="21:28">
      <c r="U139529" s="5"/>
      <c r="AA139529" s="458"/>
      <c r="AB139529" s="5"/>
    </row>
    <row r="139530" spans="21:28">
      <c r="U139530" s="5"/>
      <c r="AA139530" s="93"/>
      <c r="AB139530" s="5"/>
    </row>
    <row r="139531" spans="21:28">
      <c r="U139531" s="5"/>
      <c r="AA139531" s="94"/>
      <c r="AB139531" s="5"/>
    </row>
    <row r="139534" spans="21:28">
      <c r="U139534" s="5"/>
      <c r="AA139534" s="94"/>
      <c r="AB139534" s="5"/>
    </row>
    <row r="139584" spans="21:28">
      <c r="U139584" s="5"/>
      <c r="AA139584" s="94"/>
      <c r="AB139584" s="5"/>
    </row>
    <row r="139654" spans="21:28">
      <c r="U139654" s="5"/>
      <c r="AA139654" s="94"/>
      <c r="AB139654" s="5"/>
    </row>
    <row r="139655" spans="21:28">
      <c r="U139655" s="5"/>
      <c r="AA139655" s="94"/>
      <c r="AB139655" s="5"/>
    </row>
    <row r="139672" spans="21:28">
      <c r="U139672" s="5"/>
      <c r="AA139672" s="94"/>
      <c r="AB139672" s="5"/>
    </row>
    <row r="139674" spans="21:28">
      <c r="U139674" s="5"/>
      <c r="AA139674" s="458"/>
      <c r="AB139674" s="5"/>
    </row>
    <row r="139675" spans="21:28">
      <c r="U139675" s="5"/>
      <c r="AA139675" s="458"/>
      <c r="AB139675" s="5"/>
    </row>
    <row r="139676" spans="21:28">
      <c r="U139676" s="5"/>
      <c r="AA139676" s="93"/>
      <c r="AB139676" s="5"/>
    </row>
    <row r="139677" spans="21:28">
      <c r="U139677" s="5"/>
      <c r="AA139677" s="94"/>
      <c r="AB139677" s="5"/>
    </row>
    <row r="139680" spans="21:28">
      <c r="U139680" s="5"/>
      <c r="AA139680" s="94"/>
      <c r="AB139680" s="5"/>
    </row>
    <row r="139730" spans="21:28">
      <c r="U139730" s="5"/>
      <c r="AA139730" s="94"/>
      <c r="AB139730" s="5"/>
    </row>
    <row r="139800" spans="21:28">
      <c r="U139800" s="5"/>
      <c r="AA139800" s="94"/>
      <c r="AB139800" s="5"/>
    </row>
    <row r="139801" spans="21:28">
      <c r="U139801" s="5"/>
      <c r="AA139801" s="94"/>
      <c r="AB139801" s="5"/>
    </row>
    <row r="139818" spans="21:28">
      <c r="U139818" s="5"/>
      <c r="AA139818" s="94"/>
      <c r="AB139818" s="5"/>
    </row>
    <row r="139820" spans="21:28">
      <c r="U139820" s="5"/>
      <c r="AA139820" s="458"/>
      <c r="AB139820" s="5"/>
    </row>
    <row r="139821" spans="21:28">
      <c r="U139821" s="5"/>
      <c r="AA139821" s="458"/>
      <c r="AB139821" s="5"/>
    </row>
    <row r="139822" spans="21:28">
      <c r="U139822" s="5"/>
      <c r="AA139822" s="93"/>
      <c r="AB139822" s="5"/>
    </row>
    <row r="139823" spans="21:28">
      <c r="U139823" s="5"/>
      <c r="AA139823" s="94"/>
      <c r="AB139823" s="5"/>
    </row>
    <row r="139826" spans="21:28">
      <c r="U139826" s="5"/>
      <c r="AA139826" s="94"/>
      <c r="AB139826" s="5"/>
    </row>
    <row r="139876" spans="21:28">
      <c r="U139876" s="5"/>
      <c r="AA139876" s="94"/>
      <c r="AB139876" s="5"/>
    </row>
    <row r="139946" spans="21:28">
      <c r="U139946" s="5"/>
      <c r="AA139946" s="94"/>
      <c r="AB139946" s="5"/>
    </row>
    <row r="139947" spans="21:28">
      <c r="U139947" s="5"/>
      <c r="AA139947" s="94"/>
      <c r="AB139947" s="5"/>
    </row>
    <row r="139964" spans="21:28">
      <c r="U139964" s="5"/>
      <c r="AA139964" s="94"/>
      <c r="AB139964" s="5"/>
    </row>
    <row r="139966" spans="21:28">
      <c r="U139966" s="5"/>
      <c r="AA139966" s="458"/>
      <c r="AB139966" s="5"/>
    </row>
    <row r="139967" spans="21:28">
      <c r="U139967" s="5"/>
      <c r="AA139967" s="458"/>
      <c r="AB139967" s="5"/>
    </row>
    <row r="139968" spans="21:28">
      <c r="U139968" s="5"/>
      <c r="AA139968" s="93"/>
      <c r="AB139968" s="5"/>
    </row>
    <row r="139969" spans="21:28">
      <c r="U139969" s="5"/>
      <c r="AA139969" s="94"/>
      <c r="AB139969" s="5"/>
    </row>
    <row r="139972" spans="21:28">
      <c r="U139972" s="5"/>
      <c r="AA139972" s="94"/>
      <c r="AB139972" s="5"/>
    </row>
    <row r="140022" spans="21:28">
      <c r="U140022" s="5"/>
      <c r="AA140022" s="94"/>
      <c r="AB140022" s="5"/>
    </row>
    <row r="140092" spans="21:28">
      <c r="U140092" s="5"/>
      <c r="AA140092" s="94"/>
      <c r="AB140092" s="5"/>
    </row>
    <row r="140093" spans="21:28">
      <c r="U140093" s="5"/>
      <c r="AA140093" s="94"/>
      <c r="AB140093" s="5"/>
    </row>
    <row r="140110" spans="21:28">
      <c r="U140110" s="5"/>
      <c r="AA140110" s="94"/>
      <c r="AB140110" s="5"/>
    </row>
    <row r="140112" spans="21:28">
      <c r="U140112" s="5"/>
      <c r="AA140112" s="458"/>
      <c r="AB140112" s="5"/>
    </row>
    <row r="140113" spans="21:28">
      <c r="U140113" s="5"/>
      <c r="AA140113" s="458"/>
      <c r="AB140113" s="5"/>
    </row>
    <row r="140114" spans="21:28">
      <c r="U140114" s="5"/>
      <c r="AA140114" s="93"/>
      <c r="AB140114" s="5"/>
    </row>
    <row r="140115" spans="21:28">
      <c r="U140115" s="5"/>
      <c r="AA140115" s="94"/>
      <c r="AB140115" s="5"/>
    </row>
    <row r="140118" spans="21:28">
      <c r="U140118" s="5"/>
      <c r="AA140118" s="94"/>
      <c r="AB140118" s="5"/>
    </row>
    <row r="140168" spans="21:28">
      <c r="U140168" s="5"/>
      <c r="AA140168" s="94"/>
      <c r="AB140168" s="5"/>
    </row>
    <row r="140238" spans="21:28">
      <c r="U140238" s="5"/>
      <c r="AA140238" s="94"/>
      <c r="AB140238" s="5"/>
    </row>
    <row r="140239" spans="21:28">
      <c r="U140239" s="5"/>
      <c r="AA140239" s="94"/>
      <c r="AB140239" s="5"/>
    </row>
    <row r="140256" spans="21:28">
      <c r="U140256" s="5"/>
      <c r="AA140256" s="94"/>
      <c r="AB140256" s="5"/>
    </row>
    <row r="140258" spans="21:28">
      <c r="U140258" s="5"/>
      <c r="AA140258" s="458"/>
      <c r="AB140258" s="5"/>
    </row>
    <row r="140259" spans="21:28">
      <c r="U140259" s="5"/>
      <c r="AA140259" s="458"/>
      <c r="AB140259" s="5"/>
    </row>
    <row r="140260" spans="21:28">
      <c r="U140260" s="5"/>
      <c r="AA140260" s="93"/>
      <c r="AB140260" s="5"/>
    </row>
    <row r="140261" spans="21:28">
      <c r="U140261" s="5"/>
      <c r="AA140261" s="94"/>
      <c r="AB140261" s="5"/>
    </row>
    <row r="140264" spans="21:28">
      <c r="U140264" s="5"/>
      <c r="AA140264" s="94"/>
      <c r="AB140264" s="5"/>
    </row>
    <row r="140314" spans="21:28">
      <c r="U140314" s="5"/>
      <c r="AA140314" s="94"/>
      <c r="AB140314" s="5"/>
    </row>
    <row r="140384" spans="21:28">
      <c r="U140384" s="5"/>
      <c r="AA140384" s="94"/>
      <c r="AB140384" s="5"/>
    </row>
    <row r="140385" spans="21:28">
      <c r="U140385" s="5"/>
      <c r="AA140385" s="94"/>
      <c r="AB140385" s="5"/>
    </row>
    <row r="140402" spans="21:28">
      <c r="U140402" s="5"/>
      <c r="AA140402" s="94"/>
      <c r="AB140402" s="5"/>
    </row>
    <row r="140404" spans="21:28">
      <c r="U140404" s="5"/>
      <c r="AA140404" s="458"/>
      <c r="AB140404" s="5"/>
    </row>
    <row r="140405" spans="21:28">
      <c r="U140405" s="5"/>
      <c r="AA140405" s="458"/>
      <c r="AB140405" s="5"/>
    </row>
    <row r="140406" spans="21:28">
      <c r="U140406" s="5"/>
      <c r="AA140406" s="93"/>
      <c r="AB140406" s="5"/>
    </row>
    <row r="140407" spans="21:28">
      <c r="U140407" s="5"/>
      <c r="AA140407" s="94"/>
      <c r="AB140407" s="5"/>
    </row>
    <row r="140410" spans="21:28">
      <c r="U140410" s="5"/>
      <c r="AA140410" s="94"/>
      <c r="AB140410" s="5"/>
    </row>
    <row r="140460" spans="21:28">
      <c r="U140460" s="5"/>
      <c r="AA140460" s="94"/>
      <c r="AB140460" s="5"/>
    </row>
    <row r="140530" spans="21:28">
      <c r="U140530" s="5"/>
      <c r="AA140530" s="94"/>
      <c r="AB140530" s="5"/>
    </row>
    <row r="140531" spans="21:28">
      <c r="U140531" s="5"/>
      <c r="AA140531" s="94"/>
      <c r="AB140531" s="5"/>
    </row>
    <row r="140548" spans="21:28">
      <c r="U140548" s="5"/>
      <c r="AA140548" s="94"/>
      <c r="AB140548" s="5"/>
    </row>
    <row r="140550" spans="21:28">
      <c r="U140550" s="5"/>
      <c r="AA140550" s="458"/>
      <c r="AB140550" s="5"/>
    </row>
    <row r="140551" spans="21:28">
      <c r="U140551" s="5"/>
      <c r="AA140551" s="458"/>
      <c r="AB140551" s="5"/>
    </row>
    <row r="140552" spans="21:28">
      <c r="U140552" s="5"/>
      <c r="AA140552" s="93"/>
      <c r="AB140552" s="5"/>
    </row>
    <row r="140553" spans="21:28">
      <c r="U140553" s="5"/>
      <c r="AA140553" s="94"/>
      <c r="AB140553" s="5"/>
    </row>
    <row r="140556" spans="21:28">
      <c r="U140556" s="5"/>
      <c r="AA140556" s="94"/>
      <c r="AB140556" s="5"/>
    </row>
    <row r="140606" spans="21:28">
      <c r="U140606" s="5"/>
      <c r="AA140606" s="94"/>
      <c r="AB140606" s="5"/>
    </row>
    <row r="140676" spans="21:28">
      <c r="U140676" s="5"/>
      <c r="AA140676" s="94"/>
      <c r="AB140676" s="5"/>
    </row>
    <row r="140677" spans="21:28">
      <c r="U140677" s="5"/>
      <c r="AA140677" s="94"/>
      <c r="AB140677" s="5"/>
    </row>
    <row r="140694" spans="21:28">
      <c r="U140694" s="5"/>
      <c r="AA140694" s="94"/>
      <c r="AB140694" s="5"/>
    </row>
    <row r="140696" spans="21:28">
      <c r="U140696" s="5"/>
      <c r="AA140696" s="458"/>
      <c r="AB140696" s="5"/>
    </row>
    <row r="140697" spans="21:28">
      <c r="U140697" s="5"/>
      <c r="AA140697" s="458"/>
      <c r="AB140697" s="5"/>
    </row>
    <row r="140698" spans="21:28">
      <c r="U140698" s="5"/>
      <c r="AA140698" s="93"/>
      <c r="AB140698" s="5"/>
    </row>
    <row r="140699" spans="21:28">
      <c r="U140699" s="5"/>
      <c r="AA140699" s="94"/>
      <c r="AB140699" s="5"/>
    </row>
    <row r="140702" spans="21:28">
      <c r="U140702" s="5"/>
      <c r="AA140702" s="94"/>
      <c r="AB140702" s="5"/>
    </row>
    <row r="140752" spans="21:28">
      <c r="U140752" s="5"/>
      <c r="AA140752" s="94"/>
      <c r="AB140752" s="5"/>
    </row>
    <row r="140822" spans="21:28">
      <c r="U140822" s="5"/>
      <c r="AA140822" s="94"/>
      <c r="AB140822" s="5"/>
    </row>
    <row r="140823" spans="21:28">
      <c r="U140823" s="5"/>
      <c r="AA140823" s="94"/>
      <c r="AB140823" s="5"/>
    </row>
    <row r="140840" spans="21:28">
      <c r="U140840" s="5"/>
      <c r="AA140840" s="94"/>
      <c r="AB140840" s="5"/>
    </row>
    <row r="140842" spans="21:28">
      <c r="U140842" s="5"/>
      <c r="AA140842" s="458"/>
      <c r="AB140842" s="5"/>
    </row>
    <row r="140843" spans="21:28">
      <c r="U140843" s="5"/>
      <c r="AA140843" s="458"/>
      <c r="AB140843" s="5"/>
    </row>
    <row r="140844" spans="21:28">
      <c r="U140844" s="5"/>
      <c r="AA140844" s="93"/>
      <c r="AB140844" s="5"/>
    </row>
    <row r="140845" spans="21:28">
      <c r="U140845" s="5"/>
      <c r="AA140845" s="94"/>
      <c r="AB140845" s="5"/>
    </row>
    <row r="140848" spans="21:28">
      <c r="U140848" s="5"/>
      <c r="AA140848" s="94"/>
      <c r="AB140848" s="5"/>
    </row>
    <row r="140898" spans="21:28">
      <c r="U140898" s="5"/>
      <c r="AA140898" s="94"/>
      <c r="AB140898" s="5"/>
    </row>
    <row r="140968" spans="21:28">
      <c r="U140968" s="5"/>
      <c r="AA140968" s="94"/>
      <c r="AB140968" s="5"/>
    </row>
    <row r="140969" spans="21:28">
      <c r="U140969" s="5"/>
      <c r="AA140969" s="94"/>
      <c r="AB140969" s="5"/>
    </row>
    <row r="140986" spans="21:28">
      <c r="U140986" s="5"/>
      <c r="AA140986" s="94"/>
      <c r="AB140986" s="5"/>
    </row>
    <row r="140988" spans="21:28">
      <c r="U140988" s="5"/>
      <c r="AA140988" s="458"/>
      <c r="AB140988" s="5"/>
    </row>
    <row r="140989" spans="21:28">
      <c r="U140989" s="5"/>
      <c r="AA140989" s="458"/>
      <c r="AB140989" s="5"/>
    </row>
    <row r="140990" spans="21:28">
      <c r="U140990" s="5"/>
      <c r="AA140990" s="93"/>
      <c r="AB140990" s="5"/>
    </row>
    <row r="140991" spans="21:28">
      <c r="U140991" s="5"/>
      <c r="AA140991" s="94"/>
      <c r="AB140991" s="5"/>
    </row>
    <row r="140994" spans="21:28">
      <c r="U140994" s="5"/>
      <c r="AA140994" s="94"/>
      <c r="AB140994" s="5"/>
    </row>
    <row r="141044" spans="21:28">
      <c r="U141044" s="5"/>
      <c r="AA141044" s="94"/>
      <c r="AB141044" s="5"/>
    </row>
    <row r="141114" spans="21:28">
      <c r="U141114" s="5"/>
      <c r="AA141114" s="94"/>
      <c r="AB141114" s="5"/>
    </row>
    <row r="141115" spans="21:28">
      <c r="U141115" s="5"/>
      <c r="AA141115" s="94"/>
      <c r="AB141115" s="5"/>
    </row>
    <row r="141132" spans="21:28">
      <c r="U141132" s="5"/>
      <c r="AA141132" s="94"/>
      <c r="AB141132" s="5"/>
    </row>
    <row r="141134" spans="21:28">
      <c r="U141134" s="5"/>
      <c r="AA141134" s="458"/>
      <c r="AB141134" s="5"/>
    </row>
    <row r="141135" spans="21:28">
      <c r="U141135" s="5"/>
      <c r="AA141135" s="458"/>
      <c r="AB141135" s="5"/>
    </row>
    <row r="141136" spans="21:28">
      <c r="U141136" s="5"/>
      <c r="AA141136" s="93"/>
      <c r="AB141136" s="5"/>
    </row>
    <row r="141137" spans="21:28">
      <c r="U141137" s="5"/>
      <c r="AA141137" s="94"/>
      <c r="AB141137" s="5"/>
    </row>
    <row r="141140" spans="21:28">
      <c r="U141140" s="5"/>
      <c r="AA141140" s="94"/>
      <c r="AB141140" s="5"/>
    </row>
    <row r="141190" spans="21:28">
      <c r="U141190" s="5"/>
      <c r="AA141190" s="94"/>
      <c r="AB141190" s="5"/>
    </row>
    <row r="141260" spans="21:28">
      <c r="U141260" s="5"/>
      <c r="AA141260" s="94"/>
      <c r="AB141260" s="5"/>
    </row>
    <row r="141261" spans="21:28">
      <c r="U141261" s="5"/>
      <c r="AA141261" s="94"/>
      <c r="AB141261" s="5"/>
    </row>
    <row r="141278" spans="21:28">
      <c r="U141278" s="5"/>
      <c r="AA141278" s="94"/>
      <c r="AB141278" s="5"/>
    </row>
    <row r="141280" spans="21:28">
      <c r="U141280" s="5"/>
      <c r="AA141280" s="458"/>
      <c r="AB141280" s="5"/>
    </row>
    <row r="141281" spans="21:28">
      <c r="U141281" s="5"/>
      <c r="AA141281" s="458"/>
      <c r="AB141281" s="5"/>
    </row>
    <row r="141282" spans="21:28">
      <c r="U141282" s="5"/>
      <c r="AA141282" s="93"/>
      <c r="AB141282" s="5"/>
    </row>
    <row r="141283" spans="21:28">
      <c r="U141283" s="5"/>
      <c r="AA141283" s="94"/>
      <c r="AB141283" s="5"/>
    </row>
    <row r="141286" spans="21:28">
      <c r="U141286" s="5"/>
      <c r="AA141286" s="94"/>
      <c r="AB141286" s="5"/>
    </row>
    <row r="141336" spans="21:28">
      <c r="U141336" s="5"/>
      <c r="AA141336" s="94"/>
      <c r="AB141336" s="5"/>
    </row>
    <row r="141406" spans="21:28">
      <c r="U141406" s="5"/>
      <c r="AA141406" s="94"/>
      <c r="AB141406" s="5"/>
    </row>
    <row r="141407" spans="21:28">
      <c r="U141407" s="5"/>
      <c r="AA141407" s="94"/>
      <c r="AB141407" s="5"/>
    </row>
    <row r="141424" spans="21:28">
      <c r="U141424" s="5"/>
      <c r="AA141424" s="94"/>
      <c r="AB141424" s="5"/>
    </row>
    <row r="141426" spans="21:28">
      <c r="U141426" s="5"/>
      <c r="AA141426" s="458"/>
      <c r="AB141426" s="5"/>
    </row>
    <row r="141427" spans="21:28">
      <c r="U141427" s="5"/>
      <c r="AA141427" s="458"/>
      <c r="AB141427" s="5"/>
    </row>
    <row r="141428" spans="21:28">
      <c r="U141428" s="5"/>
      <c r="AA141428" s="93"/>
      <c r="AB141428" s="5"/>
    </row>
    <row r="141429" spans="21:28">
      <c r="U141429" s="5"/>
      <c r="AA141429" s="94"/>
      <c r="AB141429" s="5"/>
    </row>
    <row r="141432" spans="21:28">
      <c r="U141432" s="5"/>
      <c r="AA141432" s="94"/>
      <c r="AB141432" s="5"/>
    </row>
    <row r="141482" spans="21:28">
      <c r="U141482" s="5"/>
      <c r="AA141482" s="94"/>
      <c r="AB141482" s="5"/>
    </row>
    <row r="141552" spans="21:28">
      <c r="U141552" s="5"/>
      <c r="AA141552" s="94"/>
      <c r="AB141552" s="5"/>
    </row>
    <row r="141553" spans="21:28">
      <c r="U141553" s="5"/>
      <c r="AA141553" s="94"/>
      <c r="AB141553" s="5"/>
    </row>
    <row r="141570" spans="21:28">
      <c r="U141570" s="5"/>
      <c r="AA141570" s="94"/>
      <c r="AB141570" s="5"/>
    </row>
    <row r="141572" spans="21:28">
      <c r="U141572" s="5"/>
      <c r="AA141572" s="458"/>
      <c r="AB141572" s="5"/>
    </row>
    <row r="141573" spans="21:28">
      <c r="U141573" s="5"/>
      <c r="AA141573" s="458"/>
      <c r="AB141573" s="5"/>
    </row>
    <row r="141574" spans="21:28">
      <c r="U141574" s="5"/>
      <c r="AA141574" s="93"/>
      <c r="AB141574" s="5"/>
    </row>
    <row r="141575" spans="21:28">
      <c r="U141575" s="5"/>
      <c r="AA141575" s="94"/>
      <c r="AB141575" s="5"/>
    </row>
    <row r="141578" spans="21:28">
      <c r="U141578" s="5"/>
      <c r="AA141578" s="94"/>
      <c r="AB141578" s="5"/>
    </row>
    <row r="141628" spans="21:28">
      <c r="U141628" s="5"/>
      <c r="AA141628" s="94"/>
      <c r="AB141628" s="5"/>
    </row>
    <row r="141698" spans="21:28">
      <c r="U141698" s="5"/>
      <c r="AA141698" s="94"/>
      <c r="AB141698" s="5"/>
    </row>
    <row r="141699" spans="21:28">
      <c r="U141699" s="5"/>
      <c r="AA141699" s="94"/>
      <c r="AB141699" s="5"/>
    </row>
    <row r="141716" spans="21:28">
      <c r="U141716" s="5"/>
      <c r="AA141716" s="94"/>
      <c r="AB141716" s="5"/>
    </row>
    <row r="141718" spans="21:28">
      <c r="U141718" s="5"/>
      <c r="AA141718" s="458"/>
      <c r="AB141718" s="5"/>
    </row>
    <row r="141719" spans="21:28">
      <c r="U141719" s="5"/>
      <c r="AA141719" s="458"/>
      <c r="AB141719" s="5"/>
    </row>
    <row r="141720" spans="21:28">
      <c r="U141720" s="5"/>
      <c r="AA141720" s="93"/>
      <c r="AB141720" s="5"/>
    </row>
    <row r="141721" spans="21:28">
      <c r="U141721" s="5"/>
      <c r="AA141721" s="94"/>
      <c r="AB141721" s="5"/>
    </row>
    <row r="141724" spans="21:28">
      <c r="U141724" s="5"/>
      <c r="AA141724" s="94"/>
      <c r="AB141724" s="5"/>
    </row>
    <row r="141774" spans="21:28">
      <c r="U141774" s="5"/>
      <c r="AA141774" s="94"/>
      <c r="AB141774" s="5"/>
    </row>
    <row r="141844" spans="21:28">
      <c r="U141844" s="5"/>
      <c r="AA141844" s="94"/>
      <c r="AB141844" s="5"/>
    </row>
    <row r="141845" spans="21:28">
      <c r="U141845" s="5"/>
      <c r="AA141845" s="94"/>
      <c r="AB141845" s="5"/>
    </row>
    <row r="141862" spans="21:28">
      <c r="U141862" s="5"/>
      <c r="AA141862" s="94"/>
      <c r="AB141862" s="5"/>
    </row>
    <row r="141864" spans="21:28">
      <c r="U141864" s="5"/>
      <c r="AA141864" s="458"/>
      <c r="AB141864" s="5"/>
    </row>
    <row r="141865" spans="21:28">
      <c r="U141865" s="5"/>
      <c r="AA141865" s="458"/>
      <c r="AB141865" s="5"/>
    </row>
    <row r="141866" spans="21:28">
      <c r="U141866" s="5"/>
      <c r="AA141866" s="93"/>
      <c r="AB141866" s="5"/>
    </row>
    <row r="141867" spans="21:28">
      <c r="U141867" s="5"/>
      <c r="AA141867" s="94"/>
      <c r="AB141867" s="5"/>
    </row>
    <row r="141870" spans="21:28">
      <c r="U141870" s="5"/>
      <c r="AA141870" s="94"/>
      <c r="AB141870" s="5"/>
    </row>
    <row r="141920" spans="21:28">
      <c r="U141920" s="5"/>
      <c r="AA141920" s="94"/>
      <c r="AB141920" s="5"/>
    </row>
    <row r="141990" spans="21:28">
      <c r="U141990" s="5"/>
      <c r="AA141990" s="94"/>
      <c r="AB141990" s="5"/>
    </row>
    <row r="141991" spans="21:28">
      <c r="U141991" s="5"/>
      <c r="AA141991" s="94"/>
      <c r="AB141991" s="5"/>
    </row>
    <row r="142008" spans="21:28">
      <c r="U142008" s="5"/>
      <c r="AA142008" s="94"/>
      <c r="AB142008" s="5"/>
    </row>
    <row r="142010" spans="21:28">
      <c r="U142010" s="5"/>
      <c r="AA142010" s="458"/>
      <c r="AB142010" s="5"/>
    </row>
    <row r="142011" spans="21:28">
      <c r="U142011" s="5"/>
      <c r="AA142011" s="458"/>
      <c r="AB142011" s="5"/>
    </row>
    <row r="142012" spans="21:28">
      <c r="U142012" s="5"/>
      <c r="AA142012" s="93"/>
      <c r="AB142012" s="5"/>
    </row>
    <row r="142013" spans="21:28">
      <c r="U142013" s="5"/>
      <c r="AA142013" s="94"/>
      <c r="AB142013" s="5"/>
    </row>
    <row r="142016" spans="21:28">
      <c r="U142016" s="5"/>
      <c r="AA142016" s="94"/>
      <c r="AB142016" s="5"/>
    </row>
    <row r="142066" spans="21:28">
      <c r="U142066" s="5"/>
      <c r="AA142066" s="94"/>
      <c r="AB142066" s="5"/>
    </row>
    <row r="142136" spans="21:28">
      <c r="U142136" s="5"/>
      <c r="AA142136" s="94"/>
      <c r="AB142136" s="5"/>
    </row>
    <row r="142137" spans="21:28">
      <c r="U142137" s="5"/>
      <c r="AA142137" s="94"/>
      <c r="AB142137" s="5"/>
    </row>
    <row r="142154" spans="21:28">
      <c r="U142154" s="5"/>
      <c r="AA142154" s="94"/>
      <c r="AB142154" s="5"/>
    </row>
    <row r="142156" spans="21:28">
      <c r="U142156" s="5"/>
      <c r="AA142156" s="458"/>
      <c r="AB142156" s="5"/>
    </row>
    <row r="142157" spans="21:28">
      <c r="U142157" s="5"/>
      <c r="AA142157" s="458"/>
      <c r="AB142157" s="5"/>
    </row>
    <row r="142158" spans="21:28">
      <c r="U142158" s="5"/>
      <c r="AA142158" s="93"/>
      <c r="AB142158" s="5"/>
    </row>
    <row r="142159" spans="21:28">
      <c r="U142159" s="5"/>
      <c r="AA142159" s="94"/>
      <c r="AB142159" s="5"/>
    </row>
    <row r="142162" spans="21:28">
      <c r="U142162" s="5"/>
      <c r="AA142162" s="94"/>
      <c r="AB142162" s="5"/>
    </row>
    <row r="142212" spans="21:28">
      <c r="U142212" s="5"/>
      <c r="AA142212" s="94"/>
      <c r="AB142212" s="5"/>
    </row>
    <row r="142282" spans="21:28">
      <c r="U142282" s="5"/>
      <c r="AA142282" s="94"/>
      <c r="AB142282" s="5"/>
    </row>
    <row r="142283" spans="21:28">
      <c r="U142283" s="5"/>
      <c r="AA142283" s="94"/>
      <c r="AB142283" s="5"/>
    </row>
    <row r="142300" spans="21:28">
      <c r="U142300" s="5"/>
      <c r="AA142300" s="94"/>
      <c r="AB142300" s="5"/>
    </row>
    <row r="142302" spans="21:28">
      <c r="U142302" s="5"/>
      <c r="AA142302" s="458"/>
      <c r="AB142302" s="5"/>
    </row>
    <row r="142303" spans="21:28">
      <c r="U142303" s="5"/>
      <c r="AA142303" s="458"/>
      <c r="AB142303" s="5"/>
    </row>
    <row r="142304" spans="21:28">
      <c r="U142304" s="5"/>
      <c r="AA142304" s="93"/>
      <c r="AB142304" s="5"/>
    </row>
    <row r="142305" spans="21:28">
      <c r="U142305" s="5"/>
      <c r="AA142305" s="94"/>
      <c r="AB142305" s="5"/>
    </row>
    <row r="142308" spans="21:28">
      <c r="U142308" s="5"/>
      <c r="AA142308" s="94"/>
      <c r="AB142308" s="5"/>
    </row>
    <row r="142358" spans="21:28">
      <c r="U142358" s="5"/>
      <c r="AA142358" s="94"/>
      <c r="AB142358" s="5"/>
    </row>
    <row r="142428" spans="21:28">
      <c r="U142428" s="5"/>
      <c r="AA142428" s="94"/>
      <c r="AB142428" s="5"/>
    </row>
    <row r="142429" spans="21:28">
      <c r="U142429" s="5"/>
      <c r="AA142429" s="94"/>
      <c r="AB142429" s="5"/>
    </row>
    <row r="142446" spans="21:28">
      <c r="U142446" s="5"/>
      <c r="AA142446" s="94"/>
      <c r="AB142446" s="5"/>
    </row>
    <row r="142448" spans="21:28">
      <c r="U142448" s="5"/>
      <c r="AA142448" s="458"/>
      <c r="AB142448" s="5"/>
    </row>
    <row r="142449" spans="21:28">
      <c r="U142449" s="5"/>
      <c r="AA142449" s="458"/>
      <c r="AB142449" s="5"/>
    </row>
    <row r="142450" spans="21:28">
      <c r="U142450" s="5"/>
      <c r="AA142450" s="93"/>
      <c r="AB142450" s="5"/>
    </row>
    <row r="142451" spans="21:28">
      <c r="U142451" s="5"/>
      <c r="AA142451" s="94"/>
      <c r="AB142451" s="5"/>
    </row>
    <row r="142454" spans="21:28">
      <c r="U142454" s="5"/>
      <c r="AA142454" s="94"/>
      <c r="AB142454" s="5"/>
    </row>
    <row r="142504" spans="21:28">
      <c r="U142504" s="5"/>
      <c r="AA142504" s="94"/>
      <c r="AB142504" s="5"/>
    </row>
    <row r="142574" spans="21:28">
      <c r="U142574" s="5"/>
      <c r="AA142574" s="94"/>
      <c r="AB142574" s="5"/>
    </row>
    <row r="142575" spans="21:28">
      <c r="U142575" s="5"/>
      <c r="AA142575" s="94"/>
      <c r="AB142575" s="5"/>
    </row>
    <row r="142592" spans="21:28">
      <c r="U142592" s="5"/>
      <c r="AA142592" s="94"/>
      <c r="AB142592" s="5"/>
    </row>
    <row r="142594" spans="21:28">
      <c r="U142594" s="5"/>
      <c r="AA142594" s="458"/>
      <c r="AB142594" s="5"/>
    </row>
    <row r="142595" spans="21:28">
      <c r="U142595" s="5"/>
      <c r="AA142595" s="458"/>
      <c r="AB142595" s="5"/>
    </row>
    <row r="142596" spans="21:28">
      <c r="U142596" s="5"/>
      <c r="AA142596" s="93"/>
      <c r="AB142596" s="5"/>
    </row>
    <row r="142597" spans="21:28">
      <c r="U142597" s="5"/>
      <c r="AA142597" s="94"/>
      <c r="AB142597" s="5"/>
    </row>
    <row r="142600" spans="21:28">
      <c r="U142600" s="5"/>
      <c r="AA142600" s="94"/>
      <c r="AB142600" s="5"/>
    </row>
    <row r="142650" spans="21:28">
      <c r="U142650" s="5"/>
      <c r="AA142650" s="94"/>
      <c r="AB142650" s="5"/>
    </row>
    <row r="142720" spans="21:28">
      <c r="U142720" s="5"/>
      <c r="AA142720" s="94"/>
      <c r="AB142720" s="5"/>
    </row>
    <row r="142721" spans="21:28">
      <c r="U142721" s="5"/>
      <c r="AA142721" s="94"/>
      <c r="AB142721" s="5"/>
    </row>
    <row r="142738" spans="21:28">
      <c r="U142738" s="5"/>
      <c r="AA142738" s="94"/>
      <c r="AB142738" s="5"/>
    </row>
    <row r="142740" spans="21:28">
      <c r="U142740" s="5"/>
      <c r="AA142740" s="458"/>
      <c r="AB142740" s="5"/>
    </row>
    <row r="142741" spans="21:28">
      <c r="U142741" s="5"/>
      <c r="AA142741" s="458"/>
      <c r="AB142741" s="5"/>
    </row>
    <row r="142742" spans="21:28">
      <c r="U142742" s="5"/>
      <c r="AA142742" s="93"/>
      <c r="AB142742" s="5"/>
    </row>
    <row r="142743" spans="21:28">
      <c r="U142743" s="5"/>
      <c r="AA142743" s="94"/>
      <c r="AB142743" s="5"/>
    </row>
    <row r="142746" spans="21:28">
      <c r="U142746" s="5"/>
      <c r="AA142746" s="94"/>
      <c r="AB142746" s="5"/>
    </row>
    <row r="142796" spans="21:28">
      <c r="U142796" s="5"/>
      <c r="AA142796" s="94"/>
      <c r="AB142796" s="5"/>
    </row>
    <row r="142866" spans="21:28">
      <c r="U142866" s="5"/>
      <c r="AA142866" s="94"/>
      <c r="AB142866" s="5"/>
    </row>
    <row r="142867" spans="21:28">
      <c r="U142867" s="5"/>
      <c r="AA142867" s="94"/>
      <c r="AB142867" s="5"/>
    </row>
    <row r="142884" spans="21:28">
      <c r="U142884" s="5"/>
      <c r="AA142884" s="94"/>
      <c r="AB142884" s="5"/>
    </row>
    <row r="142886" spans="21:28">
      <c r="U142886" s="5"/>
      <c r="AA142886" s="458"/>
      <c r="AB142886" s="5"/>
    </row>
    <row r="142887" spans="21:28">
      <c r="U142887" s="5"/>
      <c r="AA142887" s="458"/>
      <c r="AB142887" s="5"/>
    </row>
    <row r="142888" spans="21:28">
      <c r="U142888" s="5"/>
      <c r="AA142888" s="93"/>
      <c r="AB142888" s="5"/>
    </row>
    <row r="142889" spans="21:28">
      <c r="U142889" s="5"/>
      <c r="AA142889" s="94"/>
      <c r="AB142889" s="5"/>
    </row>
    <row r="142892" spans="21:28">
      <c r="U142892" s="5"/>
      <c r="AA142892" s="94"/>
      <c r="AB142892" s="5"/>
    </row>
    <row r="142942" spans="21:28">
      <c r="U142942" s="5"/>
      <c r="AA142942" s="94"/>
      <c r="AB142942" s="5"/>
    </row>
    <row r="143012" spans="21:28">
      <c r="U143012" s="5"/>
      <c r="AA143012" s="94"/>
      <c r="AB143012" s="5"/>
    </row>
    <row r="143013" spans="21:28">
      <c r="U143013" s="5"/>
      <c r="AA143013" s="94"/>
      <c r="AB143013" s="5"/>
    </row>
    <row r="143030" spans="21:28">
      <c r="U143030" s="5"/>
      <c r="AA143030" s="94"/>
      <c r="AB143030" s="5"/>
    </row>
    <row r="143032" spans="21:28">
      <c r="U143032" s="5"/>
      <c r="AA143032" s="458"/>
      <c r="AB143032" s="5"/>
    </row>
    <row r="143033" spans="21:28">
      <c r="U143033" s="5"/>
      <c r="AA143033" s="458"/>
      <c r="AB143033" s="5"/>
    </row>
    <row r="143034" spans="21:28">
      <c r="U143034" s="5"/>
      <c r="AA143034" s="93"/>
      <c r="AB143034" s="5"/>
    </row>
    <row r="143035" spans="21:28">
      <c r="U143035" s="5"/>
      <c r="AA143035" s="94"/>
      <c r="AB143035" s="5"/>
    </row>
    <row r="143038" spans="21:28">
      <c r="U143038" s="5"/>
      <c r="AA143038" s="94"/>
      <c r="AB143038" s="5"/>
    </row>
    <row r="143088" spans="21:28">
      <c r="U143088" s="5"/>
      <c r="AA143088" s="94"/>
      <c r="AB143088" s="5"/>
    </row>
    <row r="143158" spans="21:28">
      <c r="U143158" s="5"/>
      <c r="AA143158" s="94"/>
      <c r="AB143158" s="5"/>
    </row>
    <row r="143159" spans="21:28">
      <c r="U143159" s="5"/>
      <c r="AA143159" s="94"/>
      <c r="AB143159" s="5"/>
    </row>
    <row r="143176" spans="21:28">
      <c r="U143176" s="5"/>
      <c r="AA143176" s="94"/>
      <c r="AB143176" s="5"/>
    </row>
    <row r="143178" spans="21:28">
      <c r="U143178" s="5"/>
      <c r="AA143178" s="458"/>
      <c r="AB143178" s="5"/>
    </row>
    <row r="143179" spans="21:28">
      <c r="U143179" s="5"/>
      <c r="AA143179" s="458"/>
      <c r="AB143179" s="5"/>
    </row>
    <row r="143180" spans="21:28">
      <c r="U143180" s="5"/>
      <c r="AA143180" s="93"/>
      <c r="AB143180" s="5"/>
    </row>
    <row r="143181" spans="21:28">
      <c r="U143181" s="5"/>
      <c r="AA143181" s="94"/>
      <c r="AB143181" s="5"/>
    </row>
    <row r="143184" spans="21:28">
      <c r="U143184" s="5"/>
      <c r="AA143184" s="94"/>
      <c r="AB143184" s="5"/>
    </row>
    <row r="143234" spans="21:28">
      <c r="U143234" s="5"/>
      <c r="AA143234" s="94"/>
      <c r="AB143234" s="5"/>
    </row>
    <row r="143304" spans="21:28">
      <c r="U143304" s="5"/>
      <c r="AA143304" s="94"/>
      <c r="AB143304" s="5"/>
    </row>
    <row r="143305" spans="21:28">
      <c r="U143305" s="5"/>
      <c r="AA143305" s="94"/>
      <c r="AB143305" s="5"/>
    </row>
    <row r="143322" spans="21:28">
      <c r="U143322" s="5"/>
      <c r="AA143322" s="94"/>
      <c r="AB143322" s="5"/>
    </row>
    <row r="143324" spans="21:28">
      <c r="U143324" s="5"/>
      <c r="AA143324" s="458"/>
      <c r="AB143324" s="5"/>
    </row>
    <row r="143325" spans="21:28">
      <c r="U143325" s="5"/>
      <c r="AA143325" s="458"/>
      <c r="AB143325" s="5"/>
    </row>
    <row r="143326" spans="21:28">
      <c r="U143326" s="5"/>
      <c r="AA143326" s="93"/>
      <c r="AB143326" s="5"/>
    </row>
    <row r="143327" spans="21:28">
      <c r="U143327" s="5"/>
      <c r="AA143327" s="94"/>
      <c r="AB143327" s="5"/>
    </row>
    <row r="143330" spans="21:28">
      <c r="U143330" s="5"/>
      <c r="AA143330" s="94"/>
      <c r="AB143330" s="5"/>
    </row>
    <row r="143380" spans="21:28">
      <c r="U143380" s="5"/>
      <c r="AA143380" s="94"/>
      <c r="AB143380" s="5"/>
    </row>
    <row r="143450" spans="21:28">
      <c r="U143450" s="5"/>
      <c r="AA143450" s="94"/>
      <c r="AB143450" s="5"/>
    </row>
    <row r="143451" spans="21:28">
      <c r="U143451" s="5"/>
      <c r="AA143451" s="94"/>
      <c r="AB143451" s="5"/>
    </row>
    <row r="143468" spans="21:28">
      <c r="U143468" s="5"/>
      <c r="AA143468" s="94"/>
      <c r="AB143468" s="5"/>
    </row>
    <row r="143470" spans="21:28">
      <c r="U143470" s="5"/>
      <c r="AA143470" s="458"/>
      <c r="AB143470" s="5"/>
    </row>
    <row r="143471" spans="21:28">
      <c r="U143471" s="5"/>
      <c r="AA143471" s="458"/>
      <c r="AB143471" s="5"/>
    </row>
    <row r="143472" spans="21:28">
      <c r="U143472" s="5"/>
      <c r="AA143472" s="93"/>
      <c r="AB143472" s="5"/>
    </row>
    <row r="143473" spans="21:28">
      <c r="U143473" s="5"/>
      <c r="AA143473" s="94"/>
      <c r="AB143473" s="5"/>
    </row>
    <row r="143476" spans="21:28">
      <c r="U143476" s="5"/>
      <c r="AA143476" s="94"/>
      <c r="AB143476" s="5"/>
    </row>
    <row r="143526" spans="21:28">
      <c r="U143526" s="5"/>
      <c r="AA143526" s="94"/>
      <c r="AB143526" s="5"/>
    </row>
    <row r="143596" spans="21:28">
      <c r="U143596" s="5"/>
      <c r="AA143596" s="94"/>
      <c r="AB143596" s="5"/>
    </row>
    <row r="143597" spans="21:28">
      <c r="U143597" s="5"/>
      <c r="AA143597" s="94"/>
      <c r="AB143597" s="5"/>
    </row>
    <row r="143614" spans="21:28">
      <c r="U143614" s="5"/>
      <c r="AA143614" s="94"/>
      <c r="AB143614" s="5"/>
    </row>
    <row r="143616" spans="21:28">
      <c r="U143616" s="5"/>
      <c r="AA143616" s="458"/>
      <c r="AB143616" s="5"/>
    </row>
    <row r="143617" spans="21:28">
      <c r="U143617" s="5"/>
      <c r="AA143617" s="458"/>
      <c r="AB143617" s="5"/>
    </row>
    <row r="143618" spans="21:28">
      <c r="U143618" s="5"/>
      <c r="AA143618" s="93"/>
      <c r="AB143618" s="5"/>
    </row>
    <row r="143619" spans="21:28">
      <c r="U143619" s="5"/>
      <c r="AA143619" s="94"/>
      <c r="AB143619" s="5"/>
    </row>
    <row r="143622" spans="21:28">
      <c r="U143622" s="5"/>
      <c r="AA143622" s="94"/>
      <c r="AB143622" s="5"/>
    </row>
    <row r="143672" spans="21:28">
      <c r="U143672" s="5"/>
      <c r="AA143672" s="94"/>
      <c r="AB143672" s="5"/>
    </row>
    <row r="143742" spans="21:28">
      <c r="U143742" s="5"/>
      <c r="AA143742" s="94"/>
      <c r="AB143742" s="5"/>
    </row>
    <row r="143743" spans="21:28">
      <c r="U143743" s="5"/>
      <c r="AA143743" s="94"/>
      <c r="AB143743" s="5"/>
    </row>
    <row r="143760" spans="21:28">
      <c r="U143760" s="5"/>
      <c r="AA143760" s="94"/>
      <c r="AB143760" s="5"/>
    </row>
    <row r="143762" spans="21:28">
      <c r="U143762" s="5"/>
      <c r="AA143762" s="458"/>
      <c r="AB143762" s="5"/>
    </row>
    <row r="143763" spans="21:28">
      <c r="U143763" s="5"/>
      <c r="AA143763" s="458"/>
      <c r="AB143763" s="5"/>
    </row>
    <row r="143764" spans="21:28">
      <c r="U143764" s="5"/>
      <c r="AA143764" s="93"/>
      <c r="AB143764" s="5"/>
    </row>
    <row r="143765" spans="21:28">
      <c r="U143765" s="5"/>
      <c r="AA143765" s="94"/>
      <c r="AB143765" s="5"/>
    </row>
    <row r="143768" spans="21:28">
      <c r="U143768" s="5"/>
      <c r="AA143768" s="94"/>
      <c r="AB143768" s="5"/>
    </row>
    <row r="143818" spans="21:28">
      <c r="U143818" s="5"/>
      <c r="AA143818" s="94"/>
      <c r="AB143818" s="5"/>
    </row>
    <row r="143888" spans="21:28">
      <c r="U143888" s="5"/>
      <c r="AA143888" s="94"/>
      <c r="AB143888" s="5"/>
    </row>
    <row r="143889" spans="21:28">
      <c r="U143889" s="5"/>
      <c r="AA143889" s="94"/>
      <c r="AB143889" s="5"/>
    </row>
    <row r="143906" spans="21:28">
      <c r="U143906" s="5"/>
      <c r="AA143906" s="94"/>
      <c r="AB143906" s="5"/>
    </row>
    <row r="143908" spans="21:28">
      <c r="U143908" s="5"/>
      <c r="AA143908" s="458"/>
      <c r="AB143908" s="5"/>
    </row>
    <row r="143909" spans="21:28">
      <c r="U143909" s="5"/>
      <c r="AA143909" s="458"/>
      <c r="AB143909" s="5"/>
    </row>
    <row r="143910" spans="21:28">
      <c r="U143910" s="5"/>
      <c r="AA143910" s="93"/>
      <c r="AB143910" s="5"/>
    </row>
    <row r="143911" spans="21:28">
      <c r="U143911" s="5"/>
      <c r="AA143911" s="94"/>
      <c r="AB143911" s="5"/>
    </row>
    <row r="143914" spans="21:28">
      <c r="U143914" s="5"/>
      <c r="AA143914" s="94"/>
      <c r="AB143914" s="5"/>
    </row>
    <row r="143964" spans="21:28">
      <c r="U143964" s="5"/>
      <c r="AA143964" s="94"/>
      <c r="AB143964" s="5"/>
    </row>
    <row r="144034" spans="21:28">
      <c r="U144034" s="5"/>
      <c r="AA144034" s="94"/>
      <c r="AB144034" s="5"/>
    </row>
    <row r="144035" spans="21:28">
      <c r="U144035" s="5"/>
      <c r="AA144035" s="94"/>
      <c r="AB144035" s="5"/>
    </row>
    <row r="144052" spans="21:28">
      <c r="U144052" s="5"/>
      <c r="AA144052" s="94"/>
      <c r="AB144052" s="5"/>
    </row>
    <row r="144054" spans="21:28">
      <c r="U144054" s="5"/>
      <c r="AA144054" s="458"/>
      <c r="AB144054" s="5"/>
    </row>
    <row r="144055" spans="21:28">
      <c r="U144055" s="5"/>
      <c r="AA144055" s="458"/>
      <c r="AB144055" s="5"/>
    </row>
    <row r="144056" spans="21:28">
      <c r="U144056" s="5"/>
      <c r="AA144056" s="93"/>
      <c r="AB144056" s="5"/>
    </row>
    <row r="144057" spans="21:28">
      <c r="U144057" s="5"/>
      <c r="AA144057" s="94"/>
      <c r="AB144057" s="5"/>
    </row>
    <row r="144060" spans="21:28">
      <c r="U144060" s="5"/>
      <c r="AA144060" s="94"/>
      <c r="AB144060" s="5"/>
    </row>
    <row r="144110" spans="21:28">
      <c r="U144110" s="5"/>
      <c r="AA144110" s="94"/>
      <c r="AB144110" s="5"/>
    </row>
    <row r="144180" spans="21:28">
      <c r="U144180" s="5"/>
      <c r="AA144180" s="94"/>
      <c r="AB144180" s="5"/>
    </row>
    <row r="144181" spans="21:28">
      <c r="U144181" s="5"/>
      <c r="AA144181" s="94"/>
      <c r="AB144181" s="5"/>
    </row>
    <row r="144198" spans="21:28">
      <c r="U144198" s="5"/>
      <c r="AA144198" s="94"/>
      <c r="AB144198" s="5"/>
    </row>
    <row r="144200" spans="21:28">
      <c r="U144200" s="5"/>
      <c r="AA144200" s="458"/>
      <c r="AB144200" s="5"/>
    </row>
    <row r="144201" spans="21:28">
      <c r="U144201" s="5"/>
      <c r="AA144201" s="458"/>
      <c r="AB144201" s="5"/>
    </row>
    <row r="144202" spans="21:28">
      <c r="U144202" s="5"/>
      <c r="AA144202" s="93"/>
      <c r="AB144202" s="5"/>
    </row>
    <row r="144203" spans="21:28">
      <c r="U144203" s="5"/>
      <c r="AA144203" s="94"/>
      <c r="AB144203" s="5"/>
    </row>
    <row r="144206" spans="21:28">
      <c r="U144206" s="5"/>
      <c r="AA144206" s="94"/>
      <c r="AB144206" s="5"/>
    </row>
    <row r="144256" spans="21:28">
      <c r="U144256" s="5"/>
      <c r="AA144256" s="94"/>
      <c r="AB144256" s="5"/>
    </row>
    <row r="144326" spans="21:28">
      <c r="U144326" s="5"/>
      <c r="AA144326" s="94"/>
      <c r="AB144326" s="5"/>
    </row>
    <row r="144327" spans="21:28">
      <c r="U144327" s="5"/>
      <c r="AA144327" s="94"/>
      <c r="AB144327" s="5"/>
    </row>
    <row r="144344" spans="21:28">
      <c r="U144344" s="5"/>
      <c r="AA144344" s="94"/>
      <c r="AB144344" s="5"/>
    </row>
    <row r="144346" spans="21:28">
      <c r="U144346" s="5"/>
      <c r="AA144346" s="458"/>
      <c r="AB144346" s="5"/>
    </row>
    <row r="144347" spans="21:28">
      <c r="U144347" s="5"/>
      <c r="AA144347" s="458"/>
      <c r="AB144347" s="5"/>
    </row>
    <row r="144348" spans="21:28">
      <c r="U144348" s="5"/>
      <c r="AA144348" s="93"/>
      <c r="AB144348" s="5"/>
    </row>
    <row r="144349" spans="21:28">
      <c r="U144349" s="5"/>
      <c r="AA144349" s="94"/>
      <c r="AB144349" s="5"/>
    </row>
    <row r="144352" spans="21:28">
      <c r="U144352" s="5"/>
      <c r="AA144352" s="94"/>
      <c r="AB144352" s="5"/>
    </row>
    <row r="144402" spans="21:28">
      <c r="U144402" s="5"/>
      <c r="AA144402" s="94"/>
      <c r="AB144402" s="5"/>
    </row>
    <row r="144472" spans="21:28">
      <c r="U144472" s="5"/>
      <c r="AA144472" s="94"/>
      <c r="AB144472" s="5"/>
    </row>
    <row r="144473" spans="21:28">
      <c r="U144473" s="5"/>
      <c r="AA144473" s="94"/>
      <c r="AB144473" s="5"/>
    </row>
    <row r="144490" spans="21:28">
      <c r="U144490" s="5"/>
      <c r="AA144490" s="94"/>
      <c r="AB144490" s="5"/>
    </row>
    <row r="144492" spans="21:28">
      <c r="U144492" s="5"/>
      <c r="AA144492" s="458"/>
      <c r="AB144492" s="5"/>
    </row>
    <row r="144493" spans="21:28">
      <c r="U144493" s="5"/>
      <c r="AA144493" s="458"/>
      <c r="AB144493" s="5"/>
    </row>
    <row r="144494" spans="21:28">
      <c r="U144494" s="5"/>
      <c r="AA144494" s="93"/>
      <c r="AB144494" s="5"/>
    </row>
    <row r="144495" spans="21:28">
      <c r="U144495" s="5"/>
      <c r="AA144495" s="94"/>
      <c r="AB144495" s="5"/>
    </row>
    <row r="144498" spans="21:28">
      <c r="U144498" s="5"/>
      <c r="AA144498" s="94"/>
      <c r="AB144498" s="5"/>
    </row>
    <row r="144548" spans="21:28">
      <c r="U144548" s="5"/>
      <c r="AA144548" s="94"/>
      <c r="AB144548" s="5"/>
    </row>
    <row r="144618" spans="21:28">
      <c r="U144618" s="5"/>
      <c r="AA144618" s="94"/>
      <c r="AB144618" s="5"/>
    </row>
    <row r="144619" spans="21:28">
      <c r="U144619" s="5"/>
      <c r="AA144619" s="94"/>
      <c r="AB144619" s="5"/>
    </row>
    <row r="144636" spans="21:28">
      <c r="U144636" s="5"/>
      <c r="AA144636" s="94"/>
      <c r="AB144636" s="5"/>
    </row>
    <row r="144638" spans="21:28">
      <c r="U144638" s="5"/>
      <c r="AA144638" s="458"/>
      <c r="AB144638" s="5"/>
    </row>
    <row r="144639" spans="21:28">
      <c r="U144639" s="5"/>
      <c r="AA144639" s="458"/>
      <c r="AB144639" s="5"/>
    </row>
    <row r="144640" spans="21:28">
      <c r="U144640" s="5"/>
      <c r="AA144640" s="93"/>
      <c r="AB144640" s="5"/>
    </row>
    <row r="144641" spans="21:28">
      <c r="U144641" s="5"/>
      <c r="AA144641" s="94"/>
      <c r="AB144641" s="5"/>
    </row>
    <row r="144644" spans="21:28">
      <c r="U144644" s="5"/>
      <c r="AA144644" s="94"/>
      <c r="AB144644" s="5"/>
    </row>
    <row r="144694" spans="21:28">
      <c r="U144694" s="5"/>
      <c r="AA144694" s="94"/>
      <c r="AB144694" s="5"/>
    </row>
    <row r="144764" spans="21:28">
      <c r="U144764" s="5"/>
      <c r="AA144764" s="94"/>
      <c r="AB144764" s="5"/>
    </row>
    <row r="144765" spans="21:28">
      <c r="U144765" s="5"/>
      <c r="AA144765" s="94"/>
      <c r="AB144765" s="5"/>
    </row>
    <row r="144782" spans="21:28">
      <c r="U144782" s="5"/>
      <c r="AA144782" s="94"/>
      <c r="AB144782" s="5"/>
    </row>
    <row r="144784" spans="21:28">
      <c r="U144784" s="5"/>
      <c r="AA144784" s="458"/>
      <c r="AB144784" s="5"/>
    </row>
    <row r="144785" spans="21:28">
      <c r="U144785" s="5"/>
      <c r="AA144785" s="458"/>
      <c r="AB144785" s="5"/>
    </row>
    <row r="144786" spans="21:28">
      <c r="U144786" s="5"/>
      <c r="AA144786" s="93"/>
      <c r="AB144786" s="5"/>
    </row>
    <row r="144787" spans="21:28">
      <c r="U144787" s="5"/>
      <c r="AA144787" s="94"/>
      <c r="AB144787" s="5"/>
    </row>
    <row r="144790" spans="21:28">
      <c r="U144790" s="5"/>
      <c r="AA144790" s="94"/>
      <c r="AB144790" s="5"/>
    </row>
    <row r="144840" spans="21:28">
      <c r="U144840" s="5"/>
      <c r="AA144840" s="94"/>
      <c r="AB144840" s="5"/>
    </row>
    <row r="144910" spans="21:28">
      <c r="U144910" s="5"/>
      <c r="AA144910" s="94"/>
      <c r="AB144910" s="5"/>
    </row>
    <row r="144911" spans="21:28">
      <c r="U144911" s="5"/>
      <c r="AA144911" s="94"/>
      <c r="AB144911" s="5"/>
    </row>
    <row r="144928" spans="21:28">
      <c r="U144928" s="5"/>
      <c r="AA144928" s="94"/>
      <c r="AB144928" s="5"/>
    </row>
    <row r="144930" spans="21:28">
      <c r="U144930" s="5"/>
      <c r="AA144930" s="458"/>
      <c r="AB144930" s="5"/>
    </row>
    <row r="144931" spans="21:28">
      <c r="U144931" s="5"/>
      <c r="AA144931" s="458"/>
      <c r="AB144931" s="5"/>
    </row>
    <row r="144932" spans="21:28">
      <c r="U144932" s="5"/>
      <c r="AA144932" s="93"/>
      <c r="AB144932" s="5"/>
    </row>
    <row r="144933" spans="21:28">
      <c r="U144933" s="5"/>
      <c r="AA144933" s="94"/>
      <c r="AB144933" s="5"/>
    </row>
    <row r="144936" spans="21:28">
      <c r="U144936" s="5"/>
      <c r="AA144936" s="94"/>
      <c r="AB144936" s="5"/>
    </row>
    <row r="144986" spans="21:28">
      <c r="U144986" s="5"/>
      <c r="AA144986" s="94"/>
      <c r="AB144986" s="5"/>
    </row>
    <row r="145056" spans="21:28">
      <c r="U145056" s="5"/>
      <c r="AA145056" s="94"/>
      <c r="AB145056" s="5"/>
    </row>
    <row r="145057" spans="21:28">
      <c r="U145057" s="5"/>
      <c r="AA145057" s="94"/>
      <c r="AB145057" s="5"/>
    </row>
    <row r="145074" spans="21:28">
      <c r="U145074" s="5"/>
      <c r="AA145074" s="94"/>
      <c r="AB145074" s="5"/>
    </row>
    <row r="145076" spans="21:28">
      <c r="U145076" s="5"/>
      <c r="AA145076" s="458"/>
      <c r="AB145076" s="5"/>
    </row>
    <row r="145077" spans="21:28">
      <c r="U145077" s="5"/>
      <c r="AA145077" s="458"/>
      <c r="AB145077" s="5"/>
    </row>
    <row r="145078" spans="21:28">
      <c r="U145078" s="5"/>
      <c r="AA145078" s="93"/>
      <c r="AB145078" s="5"/>
    </row>
    <row r="145079" spans="21:28">
      <c r="U145079" s="5"/>
      <c r="AA145079" s="94"/>
      <c r="AB145079" s="5"/>
    </row>
    <row r="145082" spans="21:28">
      <c r="U145082" s="5"/>
      <c r="AA145082" s="94"/>
      <c r="AB145082" s="5"/>
    </row>
    <row r="145132" spans="21:28">
      <c r="U145132" s="5"/>
      <c r="AA145132" s="94"/>
      <c r="AB145132" s="5"/>
    </row>
    <row r="145202" spans="21:28">
      <c r="U145202" s="5"/>
      <c r="AA145202" s="94"/>
      <c r="AB145202" s="5"/>
    </row>
    <row r="145203" spans="21:28">
      <c r="U145203" s="5"/>
      <c r="AA145203" s="94"/>
      <c r="AB145203" s="5"/>
    </row>
    <row r="145220" spans="21:28">
      <c r="U145220" s="5"/>
      <c r="AA145220" s="94"/>
      <c r="AB145220" s="5"/>
    </row>
    <row r="145222" spans="21:28">
      <c r="U145222" s="5"/>
      <c r="AA145222" s="458"/>
      <c r="AB145222" s="5"/>
    </row>
    <row r="145223" spans="21:28">
      <c r="U145223" s="5"/>
      <c r="AA145223" s="458"/>
      <c r="AB145223" s="5"/>
    </row>
    <row r="145224" spans="21:28">
      <c r="U145224" s="5"/>
      <c r="AA145224" s="93"/>
      <c r="AB145224" s="5"/>
    </row>
    <row r="145225" spans="21:28">
      <c r="U145225" s="5"/>
      <c r="AA145225" s="94"/>
      <c r="AB145225" s="5"/>
    </row>
    <row r="145228" spans="21:28">
      <c r="U145228" s="5"/>
      <c r="AA145228" s="94"/>
      <c r="AB145228" s="5"/>
    </row>
    <row r="145278" spans="21:28">
      <c r="U145278" s="5"/>
      <c r="AA145278" s="94"/>
      <c r="AB145278" s="5"/>
    </row>
    <row r="145348" spans="21:28">
      <c r="U145348" s="5"/>
      <c r="AA145348" s="94"/>
      <c r="AB145348" s="5"/>
    </row>
    <row r="145349" spans="21:28">
      <c r="U145349" s="5"/>
      <c r="AA145349" s="94"/>
      <c r="AB145349" s="5"/>
    </row>
    <row r="145366" spans="21:28">
      <c r="U145366" s="5"/>
      <c r="AA145366" s="94"/>
      <c r="AB145366" s="5"/>
    </row>
    <row r="145368" spans="21:28">
      <c r="U145368" s="5"/>
      <c r="AA145368" s="458"/>
      <c r="AB145368" s="5"/>
    </row>
    <row r="145369" spans="21:28">
      <c r="U145369" s="5"/>
      <c r="AA145369" s="458"/>
      <c r="AB145369" s="5"/>
    </row>
    <row r="145370" spans="21:28">
      <c r="U145370" s="5"/>
      <c r="AA145370" s="93"/>
      <c r="AB145370" s="5"/>
    </row>
    <row r="145371" spans="21:28">
      <c r="U145371" s="5"/>
      <c r="AA145371" s="94"/>
      <c r="AB145371" s="5"/>
    </row>
    <row r="145374" spans="21:28">
      <c r="U145374" s="5"/>
      <c r="AA145374" s="94"/>
      <c r="AB145374" s="5"/>
    </row>
    <row r="145424" spans="21:28">
      <c r="U145424" s="5"/>
      <c r="AA145424" s="94"/>
      <c r="AB145424" s="5"/>
    </row>
    <row r="145494" spans="21:28">
      <c r="U145494" s="5"/>
      <c r="AA145494" s="94"/>
      <c r="AB145494" s="5"/>
    </row>
    <row r="145495" spans="21:28">
      <c r="U145495" s="5"/>
      <c r="AA145495" s="94"/>
      <c r="AB145495" s="5"/>
    </row>
    <row r="145512" spans="21:28">
      <c r="U145512" s="5"/>
      <c r="AA145512" s="94"/>
      <c r="AB145512" s="5"/>
    </row>
    <row r="145514" spans="21:28">
      <c r="U145514" s="5"/>
      <c r="AA145514" s="458"/>
      <c r="AB145514" s="5"/>
    </row>
    <row r="145515" spans="21:28">
      <c r="U145515" s="5"/>
      <c r="AA145515" s="458"/>
      <c r="AB145515" s="5"/>
    </row>
    <row r="145516" spans="21:28">
      <c r="U145516" s="5"/>
      <c r="AA145516" s="93"/>
      <c r="AB145516" s="5"/>
    </row>
    <row r="145517" spans="21:28">
      <c r="U145517" s="5"/>
      <c r="AA145517" s="94"/>
      <c r="AB145517" s="5"/>
    </row>
    <row r="145520" spans="21:28">
      <c r="U145520" s="5"/>
      <c r="AA145520" s="94"/>
      <c r="AB145520" s="5"/>
    </row>
    <row r="145570" spans="21:28">
      <c r="U145570" s="5"/>
      <c r="AA145570" s="94"/>
      <c r="AB145570" s="5"/>
    </row>
    <row r="145640" spans="21:28">
      <c r="U145640" s="5"/>
      <c r="AA145640" s="94"/>
      <c r="AB145640" s="5"/>
    </row>
    <row r="145641" spans="21:28">
      <c r="U145641" s="5"/>
      <c r="AA145641" s="94"/>
      <c r="AB145641" s="5"/>
    </row>
    <row r="145658" spans="21:28">
      <c r="U145658" s="5"/>
      <c r="AA145658" s="94"/>
      <c r="AB145658" s="5"/>
    </row>
    <row r="145660" spans="21:28">
      <c r="U145660" s="5"/>
      <c r="AA145660" s="458"/>
      <c r="AB145660" s="5"/>
    </row>
    <row r="145661" spans="21:28">
      <c r="U145661" s="5"/>
      <c r="AA145661" s="458"/>
      <c r="AB145661" s="5"/>
    </row>
    <row r="145662" spans="21:28">
      <c r="U145662" s="5"/>
      <c r="AA145662" s="93"/>
      <c r="AB145662" s="5"/>
    </row>
    <row r="145663" spans="21:28">
      <c r="U145663" s="5"/>
      <c r="AA145663" s="94"/>
      <c r="AB145663" s="5"/>
    </row>
    <row r="145666" spans="21:28">
      <c r="U145666" s="5"/>
      <c r="AA145666" s="94"/>
      <c r="AB145666" s="5"/>
    </row>
    <row r="145716" spans="21:28">
      <c r="U145716" s="5"/>
      <c r="AA145716" s="94"/>
      <c r="AB145716" s="5"/>
    </row>
    <row r="145786" spans="21:28">
      <c r="U145786" s="5"/>
      <c r="AA145786" s="94"/>
      <c r="AB145786" s="5"/>
    </row>
    <row r="145787" spans="21:28">
      <c r="U145787" s="5"/>
      <c r="AA145787" s="94"/>
      <c r="AB145787" s="5"/>
    </row>
    <row r="145804" spans="21:28">
      <c r="U145804" s="5"/>
      <c r="AA145804" s="94"/>
      <c r="AB145804" s="5"/>
    </row>
    <row r="145806" spans="21:28">
      <c r="U145806" s="5"/>
      <c r="AA145806" s="458"/>
      <c r="AB145806" s="5"/>
    </row>
    <row r="145807" spans="21:28">
      <c r="U145807" s="5"/>
      <c r="AA145807" s="458"/>
      <c r="AB145807" s="5"/>
    </row>
    <row r="145808" spans="21:28">
      <c r="U145808" s="5"/>
      <c r="AA145808" s="93"/>
      <c r="AB145808" s="5"/>
    </row>
    <row r="145809" spans="21:28">
      <c r="U145809" s="5"/>
      <c r="AA145809" s="94"/>
      <c r="AB145809" s="5"/>
    </row>
    <row r="145812" spans="21:28">
      <c r="U145812" s="5"/>
      <c r="AA145812" s="94"/>
      <c r="AB145812" s="5"/>
    </row>
    <row r="145862" spans="21:28">
      <c r="U145862" s="5"/>
      <c r="AA145862" s="94"/>
      <c r="AB145862" s="5"/>
    </row>
    <row r="145932" spans="21:28">
      <c r="U145932" s="5"/>
      <c r="AA145932" s="94"/>
      <c r="AB145932" s="5"/>
    </row>
    <row r="145933" spans="21:28">
      <c r="U145933" s="5"/>
      <c r="AA145933" s="94"/>
      <c r="AB145933" s="5"/>
    </row>
    <row r="145950" spans="21:28">
      <c r="U145950" s="5"/>
      <c r="AA145950" s="94"/>
      <c r="AB145950" s="5"/>
    </row>
    <row r="145952" spans="21:28">
      <c r="U145952" s="5"/>
      <c r="AA145952" s="458"/>
      <c r="AB145952" s="5"/>
    </row>
    <row r="145953" spans="21:28">
      <c r="U145953" s="5"/>
      <c r="AA145953" s="458"/>
      <c r="AB145953" s="5"/>
    </row>
    <row r="145954" spans="21:28">
      <c r="U145954" s="5"/>
      <c r="AA145954" s="93"/>
      <c r="AB145954" s="5"/>
    </row>
    <row r="145955" spans="21:28">
      <c r="U145955" s="5"/>
      <c r="AA145955" s="94"/>
      <c r="AB145955" s="5"/>
    </row>
    <row r="145958" spans="21:28">
      <c r="U145958" s="5"/>
      <c r="AA145958" s="94"/>
      <c r="AB145958" s="5"/>
    </row>
    <row r="146008" spans="21:28">
      <c r="U146008" s="5"/>
      <c r="AA146008" s="94"/>
      <c r="AB146008" s="5"/>
    </row>
    <row r="146078" spans="21:28">
      <c r="U146078" s="5"/>
      <c r="AA146078" s="94"/>
      <c r="AB146078" s="5"/>
    </row>
    <row r="146079" spans="21:28">
      <c r="U146079" s="5"/>
      <c r="AA146079" s="94"/>
      <c r="AB146079" s="5"/>
    </row>
    <row r="146096" spans="21:28">
      <c r="U146096" s="5"/>
      <c r="AA146096" s="94"/>
      <c r="AB146096" s="5"/>
    </row>
    <row r="146098" spans="21:28">
      <c r="U146098" s="5"/>
      <c r="AA146098" s="458"/>
      <c r="AB146098" s="5"/>
    </row>
    <row r="146099" spans="21:28">
      <c r="U146099" s="5"/>
      <c r="AA146099" s="458"/>
      <c r="AB146099" s="5"/>
    </row>
    <row r="146100" spans="21:28">
      <c r="U146100" s="5"/>
      <c r="AA146100" s="93"/>
      <c r="AB146100" s="5"/>
    </row>
    <row r="146101" spans="21:28">
      <c r="U146101" s="5"/>
      <c r="AA146101" s="94"/>
      <c r="AB146101" s="5"/>
    </row>
    <row r="146104" spans="21:28">
      <c r="U146104" s="5"/>
      <c r="AA146104" s="94"/>
      <c r="AB146104" s="5"/>
    </row>
    <row r="146154" spans="21:28">
      <c r="U146154" s="5"/>
      <c r="AA146154" s="94"/>
      <c r="AB146154" s="5"/>
    </row>
    <row r="146224" spans="21:28">
      <c r="U146224" s="5"/>
      <c r="AA146224" s="94"/>
      <c r="AB146224" s="5"/>
    </row>
    <row r="146225" spans="21:28">
      <c r="U146225" s="5"/>
      <c r="AA146225" s="94"/>
      <c r="AB146225" s="5"/>
    </row>
    <row r="146242" spans="21:28">
      <c r="U146242" s="5"/>
      <c r="AA146242" s="94"/>
      <c r="AB146242" s="5"/>
    </row>
    <row r="146244" spans="21:28">
      <c r="U146244" s="5"/>
      <c r="AA146244" s="458"/>
      <c r="AB146244" s="5"/>
    </row>
    <row r="146245" spans="21:28">
      <c r="U146245" s="5"/>
      <c r="AA146245" s="458"/>
      <c r="AB146245" s="5"/>
    </row>
    <row r="146246" spans="21:28">
      <c r="U146246" s="5"/>
      <c r="AA146246" s="93"/>
      <c r="AB146246" s="5"/>
    </row>
    <row r="146247" spans="21:28">
      <c r="U146247" s="5"/>
      <c r="AA146247" s="94"/>
      <c r="AB146247" s="5"/>
    </row>
    <row r="146250" spans="21:28">
      <c r="U146250" s="5"/>
      <c r="AA146250" s="94"/>
      <c r="AB146250" s="5"/>
    </row>
    <row r="146300" spans="21:28">
      <c r="U146300" s="5"/>
      <c r="AA146300" s="94"/>
      <c r="AB146300" s="5"/>
    </row>
    <row r="146370" spans="21:28">
      <c r="U146370" s="5"/>
      <c r="AA146370" s="94"/>
      <c r="AB146370" s="5"/>
    </row>
    <row r="146371" spans="21:28">
      <c r="U146371" s="5"/>
      <c r="AA146371" s="94"/>
      <c r="AB146371" s="5"/>
    </row>
    <row r="146388" spans="21:28">
      <c r="U146388" s="5"/>
      <c r="AA146388" s="94"/>
      <c r="AB146388" s="5"/>
    </row>
    <row r="146390" spans="21:28">
      <c r="U146390" s="5"/>
      <c r="AA146390" s="458"/>
      <c r="AB146390" s="5"/>
    </row>
    <row r="146391" spans="21:28">
      <c r="U146391" s="5"/>
      <c r="AA146391" s="458"/>
      <c r="AB146391" s="5"/>
    </row>
    <row r="146392" spans="21:28">
      <c r="U146392" s="5"/>
      <c r="AA146392" s="93"/>
      <c r="AB146392" s="5"/>
    </row>
    <row r="146393" spans="21:28">
      <c r="U146393" s="5"/>
      <c r="AA146393" s="94"/>
      <c r="AB146393" s="5"/>
    </row>
    <row r="146396" spans="21:28">
      <c r="U146396" s="5"/>
      <c r="AA146396" s="94"/>
      <c r="AB146396" s="5"/>
    </row>
    <row r="146446" spans="21:28">
      <c r="U146446" s="5"/>
      <c r="AA146446" s="94"/>
      <c r="AB146446" s="5"/>
    </row>
    <row r="146516" spans="21:28">
      <c r="U146516" s="5"/>
      <c r="AA146516" s="94"/>
      <c r="AB146516" s="5"/>
    </row>
    <row r="146517" spans="21:28">
      <c r="U146517" s="5"/>
      <c r="AA146517" s="94"/>
      <c r="AB146517" s="5"/>
    </row>
    <row r="146534" spans="21:28">
      <c r="U146534" s="5"/>
      <c r="AA146534" s="94"/>
      <c r="AB146534" s="5"/>
    </row>
    <row r="146536" spans="21:28">
      <c r="U146536" s="5"/>
      <c r="AA146536" s="458"/>
      <c r="AB146536" s="5"/>
    </row>
    <row r="146537" spans="21:28">
      <c r="U146537" s="5"/>
      <c r="AA146537" s="458"/>
      <c r="AB146537" s="5"/>
    </row>
    <row r="146538" spans="21:28">
      <c r="U146538" s="5"/>
      <c r="AA146538" s="93"/>
      <c r="AB146538" s="5"/>
    </row>
    <row r="146539" spans="21:28">
      <c r="U146539" s="5"/>
      <c r="AA146539" s="94"/>
      <c r="AB146539" s="5"/>
    </row>
    <row r="146542" spans="21:28">
      <c r="U146542" s="5"/>
      <c r="AA146542" s="94"/>
      <c r="AB146542" s="5"/>
    </row>
    <row r="146592" spans="21:28">
      <c r="U146592" s="5"/>
      <c r="AA146592" s="94"/>
      <c r="AB146592" s="5"/>
    </row>
    <row r="146662" spans="21:28">
      <c r="U146662" s="5"/>
      <c r="AA146662" s="94"/>
      <c r="AB146662" s="5"/>
    </row>
    <row r="146663" spans="21:28">
      <c r="U146663" s="5"/>
      <c r="AA146663" s="94"/>
      <c r="AB146663" s="5"/>
    </row>
    <row r="146680" spans="21:28">
      <c r="U146680" s="5"/>
      <c r="AA146680" s="94"/>
      <c r="AB146680" s="5"/>
    </row>
    <row r="146682" spans="21:28">
      <c r="U146682" s="5"/>
      <c r="AA146682" s="458"/>
      <c r="AB146682" s="5"/>
    </row>
    <row r="146683" spans="21:28">
      <c r="U146683" s="5"/>
      <c r="AA146683" s="458"/>
      <c r="AB146683" s="5"/>
    </row>
    <row r="146684" spans="21:28">
      <c r="U146684" s="5"/>
      <c r="AA146684" s="93"/>
      <c r="AB146684" s="5"/>
    </row>
    <row r="146685" spans="21:28">
      <c r="U146685" s="5"/>
      <c r="AA146685" s="94"/>
      <c r="AB146685" s="5"/>
    </row>
    <row r="146688" spans="21:28">
      <c r="U146688" s="5"/>
      <c r="AA146688" s="94"/>
      <c r="AB146688" s="5"/>
    </row>
    <row r="146738" spans="21:28">
      <c r="U146738" s="5"/>
      <c r="AA146738" s="94"/>
      <c r="AB146738" s="5"/>
    </row>
    <row r="146808" spans="21:28">
      <c r="U146808" s="5"/>
      <c r="AA146808" s="94"/>
      <c r="AB146808" s="5"/>
    </row>
    <row r="146809" spans="21:28">
      <c r="U146809" s="5"/>
      <c r="AA146809" s="94"/>
      <c r="AB146809" s="5"/>
    </row>
    <row r="146826" spans="21:28">
      <c r="U146826" s="5"/>
      <c r="AA146826" s="94"/>
      <c r="AB146826" s="5"/>
    </row>
    <row r="146828" spans="21:28">
      <c r="U146828" s="5"/>
      <c r="AA146828" s="458"/>
      <c r="AB146828" s="5"/>
    </row>
    <row r="146829" spans="21:28">
      <c r="U146829" s="5"/>
      <c r="AA146829" s="458"/>
      <c r="AB146829" s="5"/>
    </row>
    <row r="146830" spans="21:28">
      <c r="U146830" s="5"/>
      <c r="AA146830" s="93"/>
      <c r="AB146830" s="5"/>
    </row>
    <row r="146831" spans="21:28">
      <c r="U146831" s="5"/>
      <c r="AA146831" s="94"/>
      <c r="AB146831" s="5"/>
    </row>
    <row r="146834" spans="21:28">
      <c r="U146834" s="5"/>
      <c r="AA146834" s="94"/>
      <c r="AB146834" s="5"/>
    </row>
    <row r="146884" spans="21:28">
      <c r="U146884" s="5"/>
      <c r="AA146884" s="94"/>
      <c r="AB146884" s="5"/>
    </row>
    <row r="146954" spans="21:28">
      <c r="U146954" s="5"/>
      <c r="AA146954" s="94"/>
      <c r="AB146954" s="5"/>
    </row>
    <row r="146955" spans="21:28">
      <c r="U146955" s="5"/>
      <c r="AA146955" s="94"/>
      <c r="AB146955" s="5"/>
    </row>
    <row r="146972" spans="21:28">
      <c r="U146972" s="5"/>
      <c r="AA146972" s="94"/>
      <c r="AB146972" s="5"/>
    </row>
    <row r="146974" spans="21:28">
      <c r="U146974" s="5"/>
      <c r="AA146974" s="458"/>
      <c r="AB146974" s="5"/>
    </row>
    <row r="146975" spans="21:28">
      <c r="U146975" s="5"/>
      <c r="AA146975" s="458"/>
      <c r="AB146975" s="5"/>
    </row>
    <row r="146976" spans="21:28">
      <c r="U146976" s="5"/>
      <c r="AA146976" s="93"/>
      <c r="AB146976" s="5"/>
    </row>
    <row r="146977" spans="21:28">
      <c r="U146977" s="5"/>
      <c r="AA146977" s="94"/>
      <c r="AB146977" s="5"/>
    </row>
    <row r="146980" spans="21:28">
      <c r="U146980" s="5"/>
      <c r="AA146980" s="94"/>
      <c r="AB146980" s="5"/>
    </row>
    <row r="147030" spans="21:28">
      <c r="U147030" s="5"/>
      <c r="AA147030" s="94"/>
      <c r="AB147030" s="5"/>
    </row>
    <row r="147100" spans="21:28">
      <c r="U147100" s="5"/>
      <c r="AA147100" s="94"/>
      <c r="AB147100" s="5"/>
    </row>
    <row r="147101" spans="21:28">
      <c r="U147101" s="5"/>
      <c r="AA147101" s="94"/>
      <c r="AB147101" s="5"/>
    </row>
    <row r="147118" spans="21:28">
      <c r="U147118" s="5"/>
      <c r="AA147118" s="94"/>
      <c r="AB147118" s="5"/>
    </row>
    <row r="147120" spans="21:28">
      <c r="U147120" s="5"/>
      <c r="AA147120" s="458"/>
      <c r="AB147120" s="5"/>
    </row>
    <row r="147121" spans="21:28">
      <c r="U147121" s="5"/>
      <c r="AA147121" s="458"/>
      <c r="AB147121" s="5"/>
    </row>
    <row r="147122" spans="21:28">
      <c r="U147122" s="5"/>
      <c r="AA147122" s="93"/>
      <c r="AB147122" s="5"/>
    </row>
    <row r="147123" spans="21:28">
      <c r="U147123" s="5"/>
      <c r="AA147123" s="94"/>
      <c r="AB147123" s="5"/>
    </row>
    <row r="147126" spans="21:28">
      <c r="U147126" s="5"/>
      <c r="AA147126" s="94"/>
      <c r="AB147126" s="5"/>
    </row>
    <row r="147176" spans="21:28">
      <c r="U147176" s="5"/>
      <c r="AA147176" s="94"/>
      <c r="AB147176" s="5"/>
    </row>
    <row r="147246" spans="21:28">
      <c r="U147246" s="5"/>
      <c r="AA147246" s="94"/>
      <c r="AB147246" s="5"/>
    </row>
    <row r="147247" spans="21:28">
      <c r="U147247" s="5"/>
      <c r="AA147247" s="94"/>
      <c r="AB147247" s="5"/>
    </row>
    <row r="147264" spans="21:28">
      <c r="U147264" s="5"/>
      <c r="AA147264" s="94"/>
      <c r="AB147264" s="5"/>
    </row>
    <row r="147266" spans="21:28">
      <c r="U147266" s="5"/>
      <c r="AA147266" s="458"/>
      <c r="AB147266" s="5"/>
    </row>
    <row r="147267" spans="21:28">
      <c r="U147267" s="5"/>
      <c r="AA147267" s="458"/>
      <c r="AB147267" s="5"/>
    </row>
    <row r="147268" spans="21:28">
      <c r="U147268" s="5"/>
      <c r="AA147268" s="93"/>
      <c r="AB147268" s="5"/>
    </row>
    <row r="147269" spans="21:28">
      <c r="U147269" s="5"/>
      <c r="AA147269" s="94"/>
      <c r="AB147269" s="5"/>
    </row>
    <row r="147272" spans="21:28">
      <c r="U147272" s="5"/>
      <c r="AA147272" s="94"/>
      <c r="AB147272" s="5"/>
    </row>
    <row r="147322" spans="21:28">
      <c r="U147322" s="5"/>
      <c r="AA147322" s="94"/>
      <c r="AB147322" s="5"/>
    </row>
    <row r="147392" spans="21:28">
      <c r="U147392" s="5"/>
      <c r="AA147392" s="94"/>
      <c r="AB147392" s="5"/>
    </row>
    <row r="147393" spans="21:28">
      <c r="U147393" s="5"/>
      <c r="AA147393" s="94"/>
      <c r="AB147393" s="5"/>
    </row>
    <row r="147410" spans="21:28">
      <c r="U147410" s="5"/>
      <c r="AA147410" s="94"/>
      <c r="AB147410" s="5"/>
    </row>
    <row r="147412" spans="21:28">
      <c r="U147412" s="5"/>
      <c r="AA147412" s="458"/>
      <c r="AB147412" s="5"/>
    </row>
    <row r="147413" spans="21:28">
      <c r="U147413" s="5"/>
      <c r="AA147413" s="458"/>
      <c r="AB147413" s="5"/>
    </row>
    <row r="147414" spans="21:28">
      <c r="U147414" s="5"/>
      <c r="AA147414" s="93"/>
      <c r="AB147414" s="5"/>
    </row>
    <row r="147415" spans="21:28">
      <c r="U147415" s="5"/>
      <c r="AA147415" s="94"/>
      <c r="AB147415" s="5"/>
    </row>
    <row r="147418" spans="21:28">
      <c r="U147418" s="5"/>
      <c r="AA147418" s="94"/>
      <c r="AB147418" s="5"/>
    </row>
    <row r="147468" spans="21:28">
      <c r="U147468" s="5"/>
      <c r="AA147468" s="94"/>
      <c r="AB147468" s="5"/>
    </row>
    <row r="147538" spans="21:28">
      <c r="U147538" s="5"/>
      <c r="AA147538" s="94"/>
      <c r="AB147538" s="5"/>
    </row>
    <row r="147539" spans="21:28">
      <c r="U147539" s="5"/>
      <c r="AA147539" s="94"/>
      <c r="AB147539" s="5"/>
    </row>
    <row r="147556" spans="21:28">
      <c r="U147556" s="5"/>
      <c r="AA147556" s="94"/>
      <c r="AB147556" s="5"/>
    </row>
    <row r="147558" spans="21:28">
      <c r="U147558" s="5"/>
      <c r="AA147558" s="458"/>
      <c r="AB147558" s="5"/>
    </row>
    <row r="147559" spans="21:28">
      <c r="U147559" s="5"/>
      <c r="AA147559" s="458"/>
      <c r="AB147559" s="5"/>
    </row>
    <row r="147560" spans="21:28">
      <c r="U147560" s="5"/>
      <c r="AA147560" s="93"/>
      <c r="AB147560" s="5"/>
    </row>
    <row r="147561" spans="21:28">
      <c r="U147561" s="5"/>
      <c r="AA147561" s="94"/>
      <c r="AB147561" s="5"/>
    </row>
    <row r="147564" spans="21:28">
      <c r="U147564" s="5"/>
      <c r="AA147564" s="94"/>
      <c r="AB147564" s="5"/>
    </row>
    <row r="147614" spans="21:28">
      <c r="U147614" s="5"/>
      <c r="AA147614" s="94"/>
      <c r="AB147614" s="5"/>
    </row>
    <row r="147684" spans="21:28">
      <c r="U147684" s="5"/>
      <c r="AA147684" s="94"/>
      <c r="AB147684" s="5"/>
    </row>
    <row r="147685" spans="21:28">
      <c r="U147685" s="5"/>
      <c r="AA147685" s="94"/>
      <c r="AB147685" s="5"/>
    </row>
    <row r="147702" spans="21:28">
      <c r="U147702" s="5"/>
      <c r="AA147702" s="94"/>
      <c r="AB147702" s="5"/>
    </row>
    <row r="147704" spans="21:28">
      <c r="U147704" s="5"/>
      <c r="AA147704" s="458"/>
      <c r="AB147704" s="5"/>
    </row>
    <row r="147705" spans="21:28">
      <c r="U147705" s="5"/>
      <c r="AA147705" s="458"/>
      <c r="AB147705" s="5"/>
    </row>
    <row r="147706" spans="21:28">
      <c r="U147706" s="5"/>
      <c r="AA147706" s="93"/>
      <c r="AB147706" s="5"/>
    </row>
    <row r="147707" spans="21:28">
      <c r="U147707" s="5"/>
      <c r="AA147707" s="94"/>
      <c r="AB147707" s="5"/>
    </row>
    <row r="147710" spans="21:28">
      <c r="U147710" s="5"/>
      <c r="AA147710" s="94"/>
      <c r="AB147710" s="5"/>
    </row>
    <row r="147760" spans="21:28">
      <c r="U147760" s="5"/>
      <c r="AA147760" s="94"/>
      <c r="AB147760" s="5"/>
    </row>
    <row r="147830" spans="21:28">
      <c r="U147830" s="5"/>
      <c r="AA147830" s="94"/>
      <c r="AB147830" s="5"/>
    </row>
    <row r="147831" spans="21:28">
      <c r="U147831" s="5"/>
      <c r="AA147831" s="94"/>
      <c r="AB147831" s="5"/>
    </row>
    <row r="147848" spans="21:28">
      <c r="U147848" s="5"/>
      <c r="AA147848" s="94"/>
      <c r="AB147848" s="5"/>
    </row>
    <row r="147850" spans="21:28">
      <c r="U147850" s="5"/>
      <c r="AA147850" s="458"/>
      <c r="AB147850" s="5"/>
    </row>
    <row r="147851" spans="21:28">
      <c r="U147851" s="5"/>
      <c r="AA147851" s="458"/>
      <c r="AB147851" s="5"/>
    </row>
    <row r="147852" spans="21:28">
      <c r="U147852" s="5"/>
      <c r="AA147852" s="93"/>
      <c r="AB147852" s="5"/>
    </row>
    <row r="147853" spans="21:28">
      <c r="U147853" s="5"/>
      <c r="AA147853" s="94"/>
      <c r="AB147853" s="5"/>
    </row>
    <row r="147856" spans="21:28">
      <c r="U147856" s="5"/>
      <c r="AA147856" s="94"/>
      <c r="AB147856" s="5"/>
    </row>
    <row r="147906" spans="21:28">
      <c r="U147906" s="5"/>
      <c r="AA147906" s="94"/>
      <c r="AB147906" s="5"/>
    </row>
    <row r="147976" spans="21:28">
      <c r="U147976" s="5"/>
      <c r="AA147976" s="94"/>
      <c r="AB147976" s="5"/>
    </row>
    <row r="147977" spans="21:28">
      <c r="U147977" s="5"/>
      <c r="AA147977" s="94"/>
      <c r="AB147977" s="5"/>
    </row>
    <row r="147994" spans="21:28">
      <c r="U147994" s="5"/>
      <c r="AA147994" s="94"/>
      <c r="AB147994" s="5"/>
    </row>
    <row r="147996" spans="21:28">
      <c r="U147996" s="5"/>
      <c r="AA147996" s="458"/>
      <c r="AB147996" s="5"/>
    </row>
    <row r="147997" spans="21:28">
      <c r="U147997" s="5"/>
      <c r="AA147997" s="458"/>
      <c r="AB147997" s="5"/>
    </row>
    <row r="147998" spans="21:28">
      <c r="U147998" s="5"/>
      <c r="AA147998" s="93"/>
      <c r="AB147998" s="5"/>
    </row>
    <row r="147999" spans="21:28">
      <c r="U147999" s="5"/>
      <c r="AA147999" s="94"/>
      <c r="AB147999" s="5"/>
    </row>
    <row r="148002" spans="21:28">
      <c r="U148002" s="5"/>
      <c r="AA148002" s="94"/>
      <c r="AB148002" s="5"/>
    </row>
    <row r="148052" spans="21:28">
      <c r="U148052" s="5"/>
      <c r="AA148052" s="94"/>
      <c r="AB148052" s="5"/>
    </row>
    <row r="148122" spans="21:28">
      <c r="U148122" s="5"/>
      <c r="AA148122" s="94"/>
      <c r="AB148122" s="5"/>
    </row>
    <row r="148123" spans="21:28">
      <c r="U148123" s="5"/>
      <c r="AA148123" s="94"/>
      <c r="AB148123" s="5"/>
    </row>
    <row r="148140" spans="21:28">
      <c r="U148140" s="5"/>
      <c r="AA148140" s="94"/>
      <c r="AB148140" s="5"/>
    </row>
    <row r="148142" spans="21:28">
      <c r="U148142" s="5"/>
      <c r="AA148142" s="458"/>
      <c r="AB148142" s="5"/>
    </row>
    <row r="148143" spans="21:28">
      <c r="U148143" s="5"/>
      <c r="AA148143" s="458"/>
      <c r="AB148143" s="5"/>
    </row>
    <row r="148144" spans="21:28">
      <c r="U148144" s="5"/>
      <c r="AA148144" s="93"/>
      <c r="AB148144" s="5"/>
    </row>
    <row r="148145" spans="21:28">
      <c r="U148145" s="5"/>
      <c r="AA148145" s="94"/>
      <c r="AB148145" s="5"/>
    </row>
    <row r="148148" spans="21:28">
      <c r="U148148" s="5"/>
      <c r="AA148148" s="94"/>
      <c r="AB148148" s="5"/>
    </row>
    <row r="148198" spans="21:28">
      <c r="U148198" s="5"/>
      <c r="AA148198" s="94"/>
      <c r="AB148198" s="5"/>
    </row>
    <row r="148268" spans="21:28">
      <c r="U148268" s="5"/>
      <c r="AA148268" s="94"/>
      <c r="AB148268" s="5"/>
    </row>
    <row r="148269" spans="21:28">
      <c r="U148269" s="5"/>
      <c r="AA148269" s="94"/>
      <c r="AB148269" s="5"/>
    </row>
    <row r="148286" spans="21:28">
      <c r="U148286" s="5"/>
      <c r="AA148286" s="94"/>
      <c r="AB148286" s="5"/>
    </row>
    <row r="148288" spans="21:28">
      <c r="U148288" s="5"/>
      <c r="AA148288" s="458"/>
      <c r="AB148288" s="5"/>
    </row>
    <row r="148289" spans="21:28">
      <c r="U148289" s="5"/>
      <c r="AA148289" s="458"/>
      <c r="AB148289" s="5"/>
    </row>
    <row r="148290" spans="21:28">
      <c r="U148290" s="5"/>
      <c r="AA148290" s="93"/>
      <c r="AB148290" s="5"/>
    </row>
    <row r="148291" spans="21:28">
      <c r="U148291" s="5"/>
      <c r="AA148291" s="94"/>
      <c r="AB148291" s="5"/>
    </row>
    <row r="148294" spans="21:28">
      <c r="U148294" s="5"/>
      <c r="AA148294" s="94"/>
      <c r="AB148294" s="5"/>
    </row>
    <row r="148344" spans="21:28">
      <c r="U148344" s="5"/>
      <c r="AA148344" s="94"/>
      <c r="AB148344" s="5"/>
    </row>
    <row r="148414" spans="21:28">
      <c r="U148414" s="5"/>
      <c r="AA148414" s="94"/>
      <c r="AB148414" s="5"/>
    </row>
    <row r="148415" spans="21:28">
      <c r="U148415" s="5"/>
      <c r="AA148415" s="94"/>
      <c r="AB148415" s="5"/>
    </row>
    <row r="148432" spans="21:28">
      <c r="U148432" s="5"/>
      <c r="AA148432" s="94"/>
      <c r="AB148432" s="5"/>
    </row>
    <row r="148434" spans="21:28">
      <c r="U148434" s="5"/>
      <c r="AA148434" s="458"/>
      <c r="AB148434" s="5"/>
    </row>
    <row r="148435" spans="21:28">
      <c r="U148435" s="5"/>
      <c r="AA148435" s="458"/>
      <c r="AB148435" s="5"/>
    </row>
    <row r="148436" spans="21:28">
      <c r="U148436" s="5"/>
      <c r="AA148436" s="93"/>
      <c r="AB148436" s="5"/>
    </row>
    <row r="148437" spans="21:28">
      <c r="U148437" s="5"/>
      <c r="AA148437" s="94"/>
      <c r="AB148437" s="5"/>
    </row>
    <row r="148440" spans="21:28">
      <c r="U148440" s="5"/>
      <c r="AA148440" s="94"/>
      <c r="AB148440" s="5"/>
    </row>
    <row r="148490" spans="21:28">
      <c r="U148490" s="5"/>
      <c r="AA148490" s="94"/>
      <c r="AB148490" s="5"/>
    </row>
    <row r="148560" spans="21:28">
      <c r="U148560" s="5"/>
      <c r="AA148560" s="94"/>
      <c r="AB148560" s="5"/>
    </row>
    <row r="148561" spans="21:28">
      <c r="U148561" s="5"/>
      <c r="AA148561" s="94"/>
      <c r="AB148561" s="5"/>
    </row>
    <row r="148578" spans="21:28">
      <c r="U148578" s="5"/>
      <c r="AA148578" s="94"/>
      <c r="AB148578" s="5"/>
    </row>
    <row r="148580" spans="21:28">
      <c r="U148580" s="5"/>
      <c r="AA148580" s="458"/>
      <c r="AB148580" s="5"/>
    </row>
    <row r="148581" spans="21:28">
      <c r="U148581" s="5"/>
      <c r="AA148581" s="458"/>
      <c r="AB148581" s="5"/>
    </row>
    <row r="148582" spans="21:28">
      <c r="U148582" s="5"/>
      <c r="AA148582" s="93"/>
      <c r="AB148582" s="5"/>
    </row>
    <row r="148583" spans="21:28">
      <c r="U148583" s="5"/>
      <c r="AA148583" s="94"/>
      <c r="AB148583" s="5"/>
    </row>
    <row r="148586" spans="21:28">
      <c r="U148586" s="5"/>
      <c r="AA148586" s="94"/>
      <c r="AB148586" s="5"/>
    </row>
    <row r="148636" spans="21:28">
      <c r="U148636" s="5"/>
      <c r="AA148636" s="94"/>
      <c r="AB148636" s="5"/>
    </row>
    <row r="148706" spans="21:28">
      <c r="U148706" s="5"/>
      <c r="AA148706" s="94"/>
      <c r="AB148706" s="5"/>
    </row>
    <row r="148707" spans="21:28">
      <c r="U148707" s="5"/>
      <c r="AA148707" s="94"/>
      <c r="AB148707" s="5"/>
    </row>
    <row r="148724" spans="21:28">
      <c r="U148724" s="5"/>
      <c r="AA148724" s="94"/>
      <c r="AB148724" s="5"/>
    </row>
    <row r="148726" spans="21:28">
      <c r="U148726" s="5"/>
      <c r="AA148726" s="458"/>
      <c r="AB148726" s="5"/>
    </row>
    <row r="148727" spans="21:28">
      <c r="U148727" s="5"/>
      <c r="AA148727" s="458"/>
      <c r="AB148727" s="5"/>
    </row>
    <row r="148728" spans="21:28">
      <c r="U148728" s="5"/>
      <c r="AA148728" s="93"/>
      <c r="AB148728" s="5"/>
    </row>
    <row r="148729" spans="21:28">
      <c r="U148729" s="5"/>
      <c r="AA148729" s="94"/>
      <c r="AB148729" s="5"/>
    </row>
    <row r="148732" spans="21:28">
      <c r="U148732" s="5"/>
      <c r="AA148732" s="94"/>
      <c r="AB148732" s="5"/>
    </row>
    <row r="148782" spans="21:28">
      <c r="U148782" s="5"/>
      <c r="AA148782" s="94"/>
      <c r="AB148782" s="5"/>
    </row>
    <row r="148852" spans="21:28">
      <c r="U148852" s="5"/>
      <c r="AA148852" s="94"/>
      <c r="AB148852" s="5"/>
    </row>
    <row r="148853" spans="21:28">
      <c r="U148853" s="5"/>
      <c r="AA148853" s="94"/>
      <c r="AB148853" s="5"/>
    </row>
    <row r="148870" spans="21:28">
      <c r="U148870" s="5"/>
      <c r="AA148870" s="94"/>
      <c r="AB148870" s="5"/>
    </row>
    <row r="148872" spans="21:28">
      <c r="U148872" s="5"/>
      <c r="AA148872" s="458"/>
      <c r="AB148872" s="5"/>
    </row>
    <row r="148873" spans="21:28">
      <c r="U148873" s="5"/>
      <c r="AA148873" s="458"/>
      <c r="AB148873" s="5"/>
    </row>
    <row r="148874" spans="21:28">
      <c r="U148874" s="5"/>
      <c r="AA148874" s="93"/>
      <c r="AB148874" s="5"/>
    </row>
    <row r="148875" spans="21:28">
      <c r="U148875" s="5"/>
      <c r="AA148875" s="94"/>
      <c r="AB148875" s="5"/>
    </row>
    <row r="148878" spans="21:28">
      <c r="U148878" s="5"/>
      <c r="AA148878" s="94"/>
      <c r="AB148878" s="5"/>
    </row>
    <row r="148928" spans="21:28">
      <c r="U148928" s="5"/>
      <c r="AA148928" s="94"/>
      <c r="AB148928" s="5"/>
    </row>
    <row r="148998" spans="21:28">
      <c r="U148998" s="5"/>
      <c r="AA148998" s="94"/>
      <c r="AB148998" s="5"/>
    </row>
    <row r="148999" spans="21:28">
      <c r="U148999" s="5"/>
      <c r="AA148999" s="94"/>
      <c r="AB148999" s="5"/>
    </row>
    <row r="149016" spans="21:28">
      <c r="U149016" s="5"/>
      <c r="AA149016" s="94"/>
      <c r="AB149016" s="5"/>
    </row>
    <row r="149018" spans="21:28">
      <c r="U149018" s="5"/>
      <c r="AA149018" s="458"/>
      <c r="AB149018" s="5"/>
    </row>
    <row r="149019" spans="21:28">
      <c r="U149019" s="5"/>
      <c r="AA149019" s="458"/>
      <c r="AB149019" s="5"/>
    </row>
    <row r="149020" spans="21:28">
      <c r="U149020" s="5"/>
      <c r="AA149020" s="93"/>
      <c r="AB149020" s="5"/>
    </row>
    <row r="149021" spans="21:28">
      <c r="U149021" s="5"/>
      <c r="AA149021" s="94"/>
      <c r="AB149021" s="5"/>
    </row>
    <row r="149024" spans="21:28">
      <c r="U149024" s="5"/>
      <c r="AA149024" s="94"/>
      <c r="AB149024" s="5"/>
    </row>
    <row r="149074" spans="21:28">
      <c r="U149074" s="5"/>
      <c r="AA149074" s="94"/>
      <c r="AB149074" s="5"/>
    </row>
    <row r="149144" spans="21:28">
      <c r="U149144" s="5"/>
      <c r="AA149144" s="94"/>
      <c r="AB149144" s="5"/>
    </row>
    <row r="149145" spans="21:28">
      <c r="U149145" s="5"/>
      <c r="AA149145" s="94"/>
      <c r="AB149145" s="5"/>
    </row>
    <row r="149162" spans="21:28">
      <c r="U149162" s="5"/>
      <c r="AA149162" s="94"/>
      <c r="AB149162" s="5"/>
    </row>
    <row r="149164" spans="21:28">
      <c r="U149164" s="5"/>
      <c r="AA149164" s="458"/>
      <c r="AB149164" s="5"/>
    </row>
    <row r="149165" spans="21:28">
      <c r="U149165" s="5"/>
      <c r="AA149165" s="458"/>
      <c r="AB149165" s="5"/>
    </row>
    <row r="149166" spans="21:28">
      <c r="U149166" s="5"/>
      <c r="AA149166" s="93"/>
      <c r="AB149166" s="5"/>
    </row>
    <row r="149167" spans="21:28">
      <c r="U149167" s="5"/>
      <c r="AA149167" s="94"/>
      <c r="AB149167" s="5"/>
    </row>
    <row r="149170" spans="21:28">
      <c r="U149170" s="5"/>
      <c r="AA149170" s="94"/>
      <c r="AB149170" s="5"/>
    </row>
    <row r="149220" spans="21:28">
      <c r="U149220" s="5"/>
      <c r="AA149220" s="94"/>
      <c r="AB149220" s="5"/>
    </row>
    <row r="149290" spans="21:28">
      <c r="U149290" s="5"/>
      <c r="AA149290" s="94"/>
      <c r="AB149290" s="5"/>
    </row>
    <row r="149291" spans="21:28">
      <c r="U149291" s="5"/>
      <c r="AA149291" s="94"/>
      <c r="AB149291" s="5"/>
    </row>
    <row r="149308" spans="21:28">
      <c r="U149308" s="5"/>
      <c r="AA149308" s="94"/>
      <c r="AB149308" s="5"/>
    </row>
    <row r="149310" spans="21:28">
      <c r="U149310" s="5"/>
      <c r="AA149310" s="458"/>
      <c r="AB149310" s="5"/>
    </row>
    <row r="149311" spans="21:28">
      <c r="U149311" s="5"/>
      <c r="AA149311" s="458"/>
      <c r="AB149311" s="5"/>
    </row>
    <row r="149312" spans="21:28">
      <c r="U149312" s="5"/>
      <c r="AA149312" s="93"/>
      <c r="AB149312" s="5"/>
    </row>
    <row r="149313" spans="21:28">
      <c r="U149313" s="5"/>
      <c r="AA149313" s="94"/>
      <c r="AB149313" s="5"/>
    </row>
    <row r="149316" spans="21:28">
      <c r="U149316" s="5"/>
      <c r="AA149316" s="94"/>
      <c r="AB149316" s="5"/>
    </row>
    <row r="149366" spans="21:28">
      <c r="U149366" s="5"/>
      <c r="AA149366" s="94"/>
      <c r="AB149366" s="5"/>
    </row>
    <row r="149436" spans="21:28">
      <c r="U149436" s="5"/>
      <c r="AA149436" s="94"/>
      <c r="AB149436" s="5"/>
    </row>
    <row r="149437" spans="21:28">
      <c r="U149437" s="5"/>
      <c r="AA149437" s="94"/>
      <c r="AB149437" s="5"/>
    </row>
    <row r="149454" spans="21:28">
      <c r="U149454" s="5"/>
      <c r="AA149454" s="94"/>
      <c r="AB149454" s="5"/>
    </row>
    <row r="149456" spans="21:28">
      <c r="U149456" s="5"/>
      <c r="AA149456" s="458"/>
      <c r="AB149456" s="5"/>
    </row>
    <row r="149457" spans="21:28">
      <c r="U149457" s="5"/>
      <c r="AA149457" s="458"/>
      <c r="AB149457" s="5"/>
    </row>
    <row r="149458" spans="21:28">
      <c r="U149458" s="5"/>
      <c r="AA149458" s="93"/>
      <c r="AB149458" s="5"/>
    </row>
    <row r="149459" spans="21:28">
      <c r="U149459" s="5"/>
      <c r="AA149459" s="94"/>
      <c r="AB149459" s="5"/>
    </row>
    <row r="149462" spans="21:28">
      <c r="U149462" s="5"/>
      <c r="AA149462" s="94"/>
      <c r="AB149462" s="5"/>
    </row>
    <row r="149512" spans="21:28">
      <c r="U149512" s="5"/>
      <c r="AA149512" s="94"/>
      <c r="AB149512" s="5"/>
    </row>
    <row r="149582" spans="21:28">
      <c r="U149582" s="5"/>
      <c r="AA149582" s="94"/>
      <c r="AB149582" s="5"/>
    </row>
    <row r="149583" spans="21:28">
      <c r="U149583" s="5"/>
      <c r="AA149583" s="94"/>
      <c r="AB149583" s="5"/>
    </row>
    <row r="149600" spans="21:28">
      <c r="U149600" s="5"/>
      <c r="AA149600" s="94"/>
      <c r="AB149600" s="5"/>
    </row>
    <row r="149602" spans="21:28">
      <c r="U149602" s="5"/>
      <c r="AA149602" s="458"/>
      <c r="AB149602" s="5"/>
    </row>
    <row r="149603" spans="21:28">
      <c r="U149603" s="5"/>
      <c r="AA149603" s="458"/>
      <c r="AB149603" s="5"/>
    </row>
    <row r="149604" spans="21:28">
      <c r="U149604" s="5"/>
      <c r="AA149604" s="93"/>
      <c r="AB149604" s="5"/>
    </row>
    <row r="149605" spans="21:28">
      <c r="U149605" s="5"/>
      <c r="AA149605" s="94"/>
      <c r="AB149605" s="5"/>
    </row>
    <row r="149608" spans="21:28">
      <c r="U149608" s="5"/>
      <c r="AA149608" s="94"/>
      <c r="AB149608" s="5"/>
    </row>
    <row r="149658" spans="21:28">
      <c r="U149658" s="5"/>
      <c r="AA149658" s="94"/>
      <c r="AB149658" s="5"/>
    </row>
    <row r="149728" spans="21:28">
      <c r="U149728" s="5"/>
      <c r="AA149728" s="94"/>
      <c r="AB149728" s="5"/>
    </row>
    <row r="149729" spans="21:28">
      <c r="U149729" s="5"/>
      <c r="AA149729" s="94"/>
      <c r="AB149729" s="5"/>
    </row>
    <row r="149746" spans="21:28">
      <c r="U149746" s="5"/>
      <c r="AA149746" s="94"/>
      <c r="AB149746" s="5"/>
    </row>
    <row r="149748" spans="21:28">
      <c r="U149748" s="5"/>
      <c r="AA149748" s="458"/>
      <c r="AB149748" s="5"/>
    </row>
    <row r="149749" spans="21:28">
      <c r="U149749" s="5"/>
      <c r="AA149749" s="458"/>
      <c r="AB149749" s="5"/>
    </row>
    <row r="149750" spans="21:28">
      <c r="U149750" s="5"/>
      <c r="AA149750" s="93"/>
      <c r="AB149750" s="5"/>
    </row>
    <row r="149751" spans="21:28">
      <c r="U149751" s="5"/>
      <c r="AA149751" s="94"/>
      <c r="AB149751" s="5"/>
    </row>
    <row r="149754" spans="21:28">
      <c r="U149754" s="5"/>
      <c r="AA149754" s="94"/>
      <c r="AB149754" s="5"/>
    </row>
    <row r="149804" spans="21:28">
      <c r="U149804" s="5"/>
      <c r="AA149804" s="94"/>
      <c r="AB149804" s="5"/>
    </row>
    <row r="149874" spans="21:28">
      <c r="U149874" s="5"/>
      <c r="AA149874" s="94"/>
      <c r="AB149874" s="5"/>
    </row>
    <row r="149875" spans="21:28">
      <c r="U149875" s="5"/>
      <c r="AA149875" s="94"/>
      <c r="AB149875" s="5"/>
    </row>
    <row r="149892" spans="21:28">
      <c r="U149892" s="5"/>
      <c r="AA149892" s="94"/>
      <c r="AB149892" s="5"/>
    </row>
    <row r="149894" spans="21:28">
      <c r="U149894" s="5"/>
      <c r="AA149894" s="458"/>
      <c r="AB149894" s="5"/>
    </row>
    <row r="149895" spans="21:28">
      <c r="U149895" s="5"/>
      <c r="AA149895" s="458"/>
      <c r="AB149895" s="5"/>
    </row>
    <row r="149896" spans="21:28">
      <c r="U149896" s="5"/>
      <c r="AA149896" s="93"/>
      <c r="AB149896" s="5"/>
    </row>
    <row r="149897" spans="21:28">
      <c r="U149897" s="5"/>
      <c r="AA149897" s="94"/>
      <c r="AB149897" s="5"/>
    </row>
    <row r="149900" spans="21:28">
      <c r="U149900" s="5"/>
      <c r="AA149900" s="94"/>
      <c r="AB149900" s="5"/>
    </row>
    <row r="149950" spans="21:28">
      <c r="U149950" s="5"/>
      <c r="AA149950" s="94"/>
      <c r="AB149950" s="5"/>
    </row>
    <row r="150020" spans="21:28">
      <c r="U150020" s="5"/>
      <c r="AA150020" s="94"/>
      <c r="AB150020" s="5"/>
    </row>
    <row r="150021" spans="21:28">
      <c r="U150021" s="5"/>
      <c r="AA150021" s="94"/>
      <c r="AB150021" s="5"/>
    </row>
    <row r="150038" spans="21:28">
      <c r="U150038" s="5"/>
      <c r="AA150038" s="94"/>
      <c r="AB150038" s="5"/>
    </row>
    <row r="150040" spans="21:28">
      <c r="U150040" s="5"/>
      <c r="AA150040" s="458"/>
      <c r="AB150040" s="5"/>
    </row>
    <row r="150041" spans="21:28">
      <c r="U150041" s="5"/>
      <c r="AA150041" s="458"/>
      <c r="AB150041" s="5"/>
    </row>
    <row r="150042" spans="21:28">
      <c r="U150042" s="5"/>
      <c r="AA150042" s="93"/>
      <c r="AB150042" s="5"/>
    </row>
    <row r="150043" spans="21:28">
      <c r="U150043" s="5"/>
      <c r="AA150043" s="94"/>
      <c r="AB150043" s="5"/>
    </row>
    <row r="150046" spans="21:28">
      <c r="U150046" s="5"/>
      <c r="AA150046" s="94"/>
      <c r="AB150046" s="5"/>
    </row>
    <row r="150096" spans="21:28">
      <c r="U150096" s="5"/>
      <c r="AA150096" s="94"/>
      <c r="AB150096" s="5"/>
    </row>
    <row r="150166" spans="21:28">
      <c r="U150166" s="5"/>
      <c r="AA150166" s="94"/>
      <c r="AB150166" s="5"/>
    </row>
    <row r="150167" spans="21:28">
      <c r="U150167" s="5"/>
      <c r="AA150167" s="94"/>
      <c r="AB150167" s="5"/>
    </row>
    <row r="150184" spans="21:28">
      <c r="U150184" s="5"/>
      <c r="AA150184" s="94"/>
      <c r="AB150184" s="5"/>
    </row>
    <row r="150186" spans="21:28">
      <c r="U150186" s="5"/>
      <c r="AA150186" s="458"/>
      <c r="AB150186" s="5"/>
    </row>
    <row r="150187" spans="21:28">
      <c r="U150187" s="5"/>
      <c r="AA150187" s="458"/>
      <c r="AB150187" s="5"/>
    </row>
    <row r="150188" spans="21:28">
      <c r="U150188" s="5"/>
      <c r="AA150188" s="93"/>
      <c r="AB150188" s="5"/>
    </row>
    <row r="150189" spans="21:28">
      <c r="U150189" s="5"/>
      <c r="AA150189" s="94"/>
      <c r="AB150189" s="5"/>
    </row>
    <row r="150192" spans="21:28">
      <c r="U150192" s="5"/>
      <c r="AA150192" s="94"/>
      <c r="AB150192" s="5"/>
    </row>
    <row r="150242" spans="21:28">
      <c r="U150242" s="5"/>
      <c r="AA150242" s="94"/>
      <c r="AB150242" s="5"/>
    </row>
    <row r="150312" spans="21:28">
      <c r="U150312" s="5"/>
      <c r="AA150312" s="94"/>
      <c r="AB150312" s="5"/>
    </row>
    <row r="150313" spans="21:28">
      <c r="U150313" s="5"/>
      <c r="AA150313" s="94"/>
      <c r="AB150313" s="5"/>
    </row>
    <row r="150330" spans="21:28">
      <c r="U150330" s="5"/>
      <c r="AA150330" s="94"/>
      <c r="AB150330" s="5"/>
    </row>
    <row r="150332" spans="21:28">
      <c r="U150332" s="5"/>
      <c r="AA150332" s="458"/>
      <c r="AB150332" s="5"/>
    </row>
    <row r="150333" spans="21:28">
      <c r="U150333" s="5"/>
      <c r="AA150333" s="458"/>
      <c r="AB150333" s="5"/>
    </row>
    <row r="150334" spans="21:28">
      <c r="U150334" s="5"/>
      <c r="AA150334" s="93"/>
      <c r="AB150334" s="5"/>
    </row>
    <row r="150335" spans="21:28">
      <c r="U150335" s="5"/>
      <c r="AA150335" s="94"/>
      <c r="AB150335" s="5"/>
    </row>
    <row r="150338" spans="21:28">
      <c r="U150338" s="5"/>
      <c r="AA150338" s="94"/>
      <c r="AB150338" s="5"/>
    </row>
    <row r="150388" spans="21:28">
      <c r="U150388" s="5"/>
      <c r="AA150388" s="94"/>
      <c r="AB150388" s="5"/>
    </row>
    <row r="150458" spans="21:28">
      <c r="U150458" s="5"/>
      <c r="AA150458" s="94"/>
      <c r="AB150458" s="5"/>
    </row>
    <row r="150459" spans="21:28">
      <c r="U150459" s="5"/>
      <c r="AA150459" s="94"/>
      <c r="AB150459" s="5"/>
    </row>
    <row r="150476" spans="21:28">
      <c r="U150476" s="5"/>
      <c r="AA150476" s="94"/>
      <c r="AB150476" s="5"/>
    </row>
    <row r="150478" spans="21:28">
      <c r="U150478" s="5"/>
      <c r="AA150478" s="458"/>
      <c r="AB150478" s="5"/>
    </row>
    <row r="150479" spans="21:28">
      <c r="U150479" s="5"/>
      <c r="AA150479" s="458"/>
      <c r="AB150479" s="5"/>
    </row>
    <row r="150480" spans="21:28">
      <c r="U150480" s="5"/>
      <c r="AA150480" s="93"/>
      <c r="AB150480" s="5"/>
    </row>
    <row r="150481" spans="21:28">
      <c r="U150481" s="5"/>
      <c r="AA150481" s="94"/>
      <c r="AB150481" s="5"/>
    </row>
    <row r="150484" spans="21:28">
      <c r="U150484" s="5"/>
      <c r="AA150484" s="94"/>
      <c r="AB150484" s="5"/>
    </row>
    <row r="150534" spans="21:28">
      <c r="U150534" s="5"/>
      <c r="AA150534" s="94"/>
      <c r="AB150534" s="5"/>
    </row>
    <row r="150604" spans="21:28">
      <c r="U150604" s="5"/>
      <c r="AA150604" s="94"/>
      <c r="AB150604" s="5"/>
    </row>
    <row r="150605" spans="21:28">
      <c r="U150605" s="5"/>
      <c r="AA150605" s="94"/>
      <c r="AB150605" s="5"/>
    </row>
    <row r="150622" spans="21:28">
      <c r="U150622" s="5"/>
      <c r="AA150622" s="94"/>
      <c r="AB150622" s="5"/>
    </row>
    <row r="150624" spans="21:28">
      <c r="U150624" s="5"/>
      <c r="AA150624" s="458"/>
      <c r="AB150624" s="5"/>
    </row>
    <row r="150625" spans="21:28">
      <c r="U150625" s="5"/>
      <c r="AA150625" s="458"/>
      <c r="AB150625" s="5"/>
    </row>
    <row r="150626" spans="21:28">
      <c r="U150626" s="5"/>
      <c r="AA150626" s="93"/>
      <c r="AB150626" s="5"/>
    </row>
    <row r="150627" spans="21:28">
      <c r="U150627" s="5"/>
      <c r="AA150627" s="94"/>
      <c r="AB150627" s="5"/>
    </row>
    <row r="150630" spans="21:28">
      <c r="U150630" s="5"/>
      <c r="AA150630" s="94"/>
      <c r="AB150630" s="5"/>
    </row>
    <row r="150680" spans="21:28">
      <c r="U150680" s="5"/>
      <c r="AA150680" s="94"/>
      <c r="AB150680" s="5"/>
    </row>
    <row r="150750" spans="21:28">
      <c r="U150750" s="5"/>
      <c r="AA150750" s="94"/>
      <c r="AB150750" s="5"/>
    </row>
    <row r="150751" spans="21:28">
      <c r="U150751" s="5"/>
      <c r="AA150751" s="94"/>
      <c r="AB150751" s="5"/>
    </row>
    <row r="150768" spans="21:28">
      <c r="U150768" s="5"/>
      <c r="AA150768" s="94"/>
      <c r="AB150768" s="5"/>
    </row>
    <row r="150770" spans="21:28">
      <c r="U150770" s="5"/>
      <c r="AA150770" s="458"/>
      <c r="AB150770" s="5"/>
    </row>
    <row r="150771" spans="21:28">
      <c r="U150771" s="5"/>
      <c r="AA150771" s="458"/>
      <c r="AB150771" s="5"/>
    </row>
    <row r="150772" spans="21:28">
      <c r="U150772" s="5"/>
      <c r="AA150772" s="93"/>
      <c r="AB150772" s="5"/>
    </row>
    <row r="150773" spans="21:28">
      <c r="U150773" s="5"/>
      <c r="AA150773" s="94"/>
      <c r="AB150773" s="5"/>
    </row>
    <row r="150776" spans="21:28">
      <c r="U150776" s="5"/>
      <c r="AA150776" s="94"/>
      <c r="AB150776" s="5"/>
    </row>
    <row r="150826" spans="21:28">
      <c r="U150826" s="5"/>
      <c r="AA150826" s="94"/>
      <c r="AB150826" s="5"/>
    </row>
    <row r="150896" spans="21:28">
      <c r="U150896" s="5"/>
      <c r="AA150896" s="94"/>
      <c r="AB150896" s="5"/>
    </row>
    <row r="150897" spans="21:28">
      <c r="U150897" s="5"/>
      <c r="AA150897" s="94"/>
      <c r="AB150897" s="5"/>
    </row>
    <row r="150914" spans="21:28">
      <c r="U150914" s="5"/>
      <c r="AA150914" s="94"/>
      <c r="AB150914" s="5"/>
    </row>
    <row r="150916" spans="21:28">
      <c r="U150916" s="5"/>
      <c r="AA150916" s="458"/>
      <c r="AB150916" s="5"/>
    </row>
    <row r="150917" spans="21:28">
      <c r="U150917" s="5"/>
      <c r="AA150917" s="458"/>
      <c r="AB150917" s="5"/>
    </row>
    <row r="150918" spans="21:28">
      <c r="U150918" s="5"/>
      <c r="AA150918" s="93"/>
      <c r="AB150918" s="5"/>
    </row>
    <row r="150919" spans="21:28">
      <c r="U150919" s="5"/>
      <c r="AA150919" s="94"/>
      <c r="AB150919" s="5"/>
    </row>
    <row r="150922" spans="21:28">
      <c r="U150922" s="5"/>
      <c r="AA150922" s="94"/>
      <c r="AB150922" s="5"/>
    </row>
    <row r="150972" spans="21:28">
      <c r="U150972" s="5"/>
      <c r="AA150972" s="94"/>
      <c r="AB150972" s="5"/>
    </row>
    <row r="151042" spans="21:28">
      <c r="U151042" s="5"/>
      <c r="AA151042" s="94"/>
      <c r="AB151042" s="5"/>
    </row>
    <row r="151043" spans="21:28">
      <c r="U151043" s="5"/>
      <c r="AA151043" s="94"/>
      <c r="AB151043" s="5"/>
    </row>
    <row r="151060" spans="21:28">
      <c r="U151060" s="5"/>
      <c r="AA151060" s="94"/>
      <c r="AB151060" s="5"/>
    </row>
    <row r="151062" spans="21:28">
      <c r="U151062" s="5"/>
      <c r="AA151062" s="458"/>
      <c r="AB151062" s="5"/>
    </row>
    <row r="151063" spans="21:28">
      <c r="U151063" s="5"/>
      <c r="AA151063" s="458"/>
      <c r="AB151063" s="5"/>
    </row>
    <row r="151064" spans="21:28">
      <c r="U151064" s="5"/>
      <c r="AA151064" s="93"/>
      <c r="AB151064" s="5"/>
    </row>
    <row r="151065" spans="21:28">
      <c r="U151065" s="5"/>
      <c r="AA151065" s="94"/>
      <c r="AB151065" s="5"/>
    </row>
    <row r="151068" spans="21:28">
      <c r="U151068" s="5"/>
      <c r="AA151068" s="94"/>
      <c r="AB151068" s="5"/>
    </row>
    <row r="151118" spans="21:28">
      <c r="U151118" s="5"/>
      <c r="AA151118" s="94"/>
      <c r="AB151118" s="5"/>
    </row>
    <row r="151188" spans="21:28">
      <c r="U151188" s="5"/>
      <c r="AA151188" s="94"/>
      <c r="AB151188" s="5"/>
    </row>
    <row r="151189" spans="21:28">
      <c r="U151189" s="5"/>
      <c r="AA151189" s="94"/>
      <c r="AB151189" s="5"/>
    </row>
    <row r="151206" spans="21:28">
      <c r="U151206" s="5"/>
      <c r="AA151206" s="94"/>
      <c r="AB151206" s="5"/>
    </row>
    <row r="151208" spans="21:28">
      <c r="U151208" s="5"/>
      <c r="AA151208" s="458"/>
      <c r="AB151208" s="5"/>
    </row>
    <row r="151209" spans="21:28">
      <c r="U151209" s="5"/>
      <c r="AA151209" s="458"/>
      <c r="AB151209" s="5"/>
    </row>
    <row r="151210" spans="21:28">
      <c r="U151210" s="5"/>
      <c r="AA151210" s="93"/>
      <c r="AB151210" s="5"/>
    </row>
    <row r="151211" spans="21:28">
      <c r="U151211" s="5"/>
      <c r="AA151211" s="94"/>
      <c r="AB151211" s="5"/>
    </row>
    <row r="151214" spans="21:28">
      <c r="U151214" s="5"/>
      <c r="AA151214" s="94"/>
      <c r="AB151214" s="5"/>
    </row>
    <row r="151264" spans="21:28">
      <c r="U151264" s="5"/>
      <c r="AA151264" s="94"/>
      <c r="AB151264" s="5"/>
    </row>
    <row r="151334" spans="21:28">
      <c r="U151334" s="5"/>
      <c r="AA151334" s="94"/>
      <c r="AB151334" s="5"/>
    </row>
    <row r="151335" spans="21:28">
      <c r="U151335" s="5"/>
      <c r="AA151335" s="94"/>
      <c r="AB151335" s="5"/>
    </row>
    <row r="151352" spans="21:28">
      <c r="U151352" s="5"/>
      <c r="AA151352" s="94"/>
      <c r="AB151352" s="5"/>
    </row>
    <row r="151354" spans="21:28">
      <c r="U151354" s="5"/>
      <c r="AA151354" s="458"/>
      <c r="AB151354" s="5"/>
    </row>
    <row r="151355" spans="21:28">
      <c r="U151355" s="5"/>
      <c r="AA151355" s="458"/>
      <c r="AB151355" s="5"/>
    </row>
    <row r="151356" spans="21:28">
      <c r="U151356" s="5"/>
      <c r="AA151356" s="93"/>
      <c r="AB151356" s="5"/>
    </row>
    <row r="151357" spans="21:28">
      <c r="U151357" s="5"/>
      <c r="AA151357" s="94"/>
      <c r="AB151357" s="5"/>
    </row>
    <row r="151360" spans="21:28">
      <c r="U151360" s="5"/>
      <c r="AA151360" s="94"/>
      <c r="AB151360" s="5"/>
    </row>
    <row r="151410" spans="21:28">
      <c r="U151410" s="5"/>
      <c r="AA151410" s="94"/>
      <c r="AB151410" s="5"/>
    </row>
    <row r="151480" spans="21:28">
      <c r="U151480" s="5"/>
      <c r="AA151480" s="94"/>
      <c r="AB151480" s="5"/>
    </row>
    <row r="151481" spans="21:28">
      <c r="U151481" s="5"/>
      <c r="AA151481" s="94"/>
      <c r="AB151481" s="5"/>
    </row>
    <row r="151498" spans="21:28">
      <c r="U151498" s="5"/>
      <c r="AA151498" s="94"/>
      <c r="AB151498" s="5"/>
    </row>
    <row r="151500" spans="21:28">
      <c r="U151500" s="5"/>
      <c r="AA151500" s="458"/>
      <c r="AB151500" s="5"/>
    </row>
    <row r="151501" spans="21:28">
      <c r="U151501" s="5"/>
      <c r="AA151501" s="458"/>
      <c r="AB151501" s="5"/>
    </row>
    <row r="151502" spans="21:28">
      <c r="U151502" s="5"/>
      <c r="AA151502" s="93"/>
      <c r="AB151502" s="5"/>
    </row>
    <row r="151503" spans="21:28">
      <c r="U151503" s="5"/>
      <c r="AA151503" s="94"/>
      <c r="AB151503" s="5"/>
    </row>
    <row r="151506" spans="21:28">
      <c r="U151506" s="5"/>
      <c r="AA151506" s="94"/>
      <c r="AB151506" s="5"/>
    </row>
    <row r="151556" spans="21:28">
      <c r="U151556" s="5"/>
      <c r="AA151556" s="94"/>
      <c r="AB151556" s="5"/>
    </row>
    <row r="151626" spans="21:28">
      <c r="U151626" s="5"/>
      <c r="AA151626" s="94"/>
      <c r="AB151626" s="5"/>
    </row>
    <row r="151627" spans="21:28">
      <c r="U151627" s="5"/>
      <c r="AA151627" s="94"/>
      <c r="AB151627" s="5"/>
    </row>
    <row r="151644" spans="21:28">
      <c r="U151644" s="5"/>
      <c r="AA151644" s="94"/>
      <c r="AB151644" s="5"/>
    </row>
    <row r="151646" spans="21:28">
      <c r="U151646" s="5"/>
      <c r="AA151646" s="458"/>
      <c r="AB151646" s="5"/>
    </row>
    <row r="151647" spans="21:28">
      <c r="U151647" s="5"/>
      <c r="AA151647" s="458"/>
      <c r="AB151647" s="5"/>
    </row>
    <row r="151648" spans="21:28">
      <c r="U151648" s="5"/>
      <c r="AA151648" s="93"/>
      <c r="AB151648" s="5"/>
    </row>
    <row r="151649" spans="21:28">
      <c r="U151649" s="5"/>
      <c r="AA151649" s="94"/>
      <c r="AB151649" s="5"/>
    </row>
    <row r="151652" spans="21:28">
      <c r="U151652" s="5"/>
      <c r="AA151652" s="94"/>
      <c r="AB151652" s="5"/>
    </row>
    <row r="151702" spans="21:28">
      <c r="U151702" s="5"/>
      <c r="AA151702" s="94"/>
      <c r="AB151702" s="5"/>
    </row>
    <row r="151772" spans="21:28">
      <c r="U151772" s="5"/>
      <c r="AA151772" s="94"/>
      <c r="AB151772" s="5"/>
    </row>
    <row r="151773" spans="21:28">
      <c r="U151773" s="5"/>
      <c r="AA151773" s="94"/>
      <c r="AB151773" s="5"/>
    </row>
    <row r="151790" spans="21:28">
      <c r="U151790" s="5"/>
      <c r="AA151790" s="94"/>
      <c r="AB151790" s="5"/>
    </row>
    <row r="151792" spans="21:28">
      <c r="U151792" s="5"/>
      <c r="AA151792" s="458"/>
      <c r="AB151792" s="5"/>
    </row>
    <row r="151793" spans="21:28">
      <c r="U151793" s="5"/>
      <c r="AA151793" s="458"/>
      <c r="AB151793" s="5"/>
    </row>
    <row r="151794" spans="21:28">
      <c r="U151794" s="5"/>
      <c r="AA151794" s="93"/>
      <c r="AB151794" s="5"/>
    </row>
    <row r="151795" spans="21:28">
      <c r="U151795" s="5"/>
      <c r="AA151795" s="94"/>
      <c r="AB151795" s="5"/>
    </row>
    <row r="151798" spans="21:28">
      <c r="U151798" s="5"/>
      <c r="AA151798" s="94"/>
      <c r="AB151798" s="5"/>
    </row>
    <row r="151848" spans="21:28">
      <c r="U151848" s="5"/>
      <c r="AA151848" s="94"/>
      <c r="AB151848" s="5"/>
    </row>
    <row r="151918" spans="21:28">
      <c r="U151918" s="5"/>
      <c r="AA151918" s="94"/>
      <c r="AB151918" s="5"/>
    </row>
    <row r="151919" spans="21:28">
      <c r="U151919" s="5"/>
      <c r="AA151919" s="94"/>
      <c r="AB151919" s="5"/>
    </row>
    <row r="151936" spans="21:28">
      <c r="U151936" s="5"/>
      <c r="AA151936" s="94"/>
      <c r="AB151936" s="5"/>
    </row>
    <row r="151938" spans="21:28">
      <c r="U151938" s="5"/>
      <c r="AA151938" s="458"/>
      <c r="AB151938" s="5"/>
    </row>
    <row r="151939" spans="21:28">
      <c r="U151939" s="5"/>
      <c r="AA151939" s="458"/>
      <c r="AB151939" s="5"/>
    </row>
    <row r="151940" spans="21:28">
      <c r="U151940" s="5"/>
      <c r="AA151940" s="93"/>
      <c r="AB151940" s="5"/>
    </row>
    <row r="151941" spans="21:28">
      <c r="U151941" s="5"/>
      <c r="AA151941" s="94"/>
      <c r="AB151941" s="5"/>
    </row>
    <row r="151944" spans="21:28">
      <c r="U151944" s="5"/>
      <c r="AA151944" s="94"/>
      <c r="AB151944" s="5"/>
    </row>
    <row r="151994" spans="21:28">
      <c r="U151994" s="5"/>
      <c r="AA151994" s="94"/>
      <c r="AB151994" s="5"/>
    </row>
    <row r="152064" spans="21:28">
      <c r="U152064" s="5"/>
      <c r="AA152064" s="94"/>
      <c r="AB152064" s="5"/>
    </row>
    <row r="152065" spans="21:28">
      <c r="U152065" s="5"/>
      <c r="AA152065" s="94"/>
      <c r="AB152065" s="5"/>
    </row>
    <row r="152082" spans="21:28">
      <c r="U152082" s="5"/>
      <c r="AA152082" s="94"/>
      <c r="AB152082" s="5"/>
    </row>
    <row r="152084" spans="21:28">
      <c r="U152084" s="5"/>
      <c r="AA152084" s="458"/>
      <c r="AB152084" s="5"/>
    </row>
    <row r="152085" spans="21:28">
      <c r="U152085" s="5"/>
      <c r="AA152085" s="458"/>
      <c r="AB152085" s="5"/>
    </row>
    <row r="152086" spans="21:28">
      <c r="U152086" s="5"/>
      <c r="AA152086" s="93"/>
      <c r="AB152086" s="5"/>
    </row>
    <row r="152087" spans="21:28">
      <c r="U152087" s="5"/>
      <c r="AA152087" s="94"/>
      <c r="AB152087" s="5"/>
    </row>
    <row r="152090" spans="21:28">
      <c r="U152090" s="5"/>
      <c r="AA152090" s="94"/>
      <c r="AB152090" s="5"/>
    </row>
    <row r="152140" spans="21:28">
      <c r="U152140" s="5"/>
      <c r="AA152140" s="94"/>
      <c r="AB152140" s="5"/>
    </row>
    <row r="152210" spans="21:28">
      <c r="U152210" s="5"/>
      <c r="AA152210" s="94"/>
      <c r="AB152210" s="5"/>
    </row>
    <row r="152211" spans="21:28">
      <c r="U152211" s="5"/>
      <c r="AA152211" s="94"/>
      <c r="AB152211" s="5"/>
    </row>
    <row r="152228" spans="21:28">
      <c r="U152228" s="5"/>
      <c r="AA152228" s="94"/>
      <c r="AB152228" s="5"/>
    </row>
    <row r="152230" spans="21:28">
      <c r="U152230" s="5"/>
      <c r="AA152230" s="458"/>
      <c r="AB152230" s="5"/>
    </row>
    <row r="152231" spans="21:28">
      <c r="U152231" s="5"/>
      <c r="AA152231" s="458"/>
      <c r="AB152231" s="5"/>
    </row>
    <row r="152232" spans="21:28">
      <c r="U152232" s="5"/>
      <c r="AA152232" s="93"/>
      <c r="AB152232" s="5"/>
    </row>
    <row r="152233" spans="21:28">
      <c r="U152233" s="5"/>
      <c r="AA152233" s="94"/>
      <c r="AB152233" s="5"/>
    </row>
    <row r="152236" spans="21:28">
      <c r="U152236" s="5"/>
      <c r="AA152236" s="94"/>
      <c r="AB152236" s="5"/>
    </row>
    <row r="152286" spans="21:28">
      <c r="U152286" s="5"/>
      <c r="AA152286" s="94"/>
      <c r="AB152286" s="5"/>
    </row>
    <row r="152356" spans="21:28">
      <c r="U152356" s="5"/>
      <c r="AA152356" s="94"/>
      <c r="AB152356" s="5"/>
    </row>
    <row r="152357" spans="21:28">
      <c r="U152357" s="5"/>
      <c r="AA152357" s="94"/>
      <c r="AB152357" s="5"/>
    </row>
    <row r="152374" spans="21:28">
      <c r="U152374" s="5"/>
      <c r="AA152374" s="94"/>
      <c r="AB152374" s="5"/>
    </row>
    <row r="152376" spans="21:28">
      <c r="U152376" s="5"/>
      <c r="AA152376" s="458"/>
      <c r="AB152376" s="5"/>
    </row>
    <row r="152377" spans="21:28">
      <c r="U152377" s="5"/>
      <c r="AA152377" s="458"/>
      <c r="AB152377" s="5"/>
    </row>
    <row r="152378" spans="21:28">
      <c r="U152378" s="5"/>
      <c r="AA152378" s="93"/>
      <c r="AB152378" s="5"/>
    </row>
    <row r="152379" spans="21:28">
      <c r="U152379" s="5"/>
      <c r="AA152379" s="94"/>
      <c r="AB152379" s="5"/>
    </row>
    <row r="152382" spans="21:28">
      <c r="U152382" s="5"/>
      <c r="AA152382" s="94"/>
      <c r="AB152382" s="5"/>
    </row>
    <row r="152432" spans="21:28">
      <c r="U152432" s="5"/>
      <c r="AA152432" s="94"/>
      <c r="AB152432" s="5"/>
    </row>
    <row r="152502" spans="21:28">
      <c r="U152502" s="5"/>
      <c r="AA152502" s="94"/>
      <c r="AB152502" s="5"/>
    </row>
    <row r="152503" spans="21:28">
      <c r="U152503" s="5"/>
      <c r="AA152503" s="94"/>
      <c r="AB152503" s="5"/>
    </row>
    <row r="152520" spans="21:28">
      <c r="U152520" s="5"/>
      <c r="AA152520" s="94"/>
      <c r="AB152520" s="5"/>
    </row>
    <row r="152522" spans="21:28">
      <c r="U152522" s="5"/>
      <c r="AA152522" s="458"/>
      <c r="AB152522" s="5"/>
    </row>
    <row r="152523" spans="21:28">
      <c r="U152523" s="5"/>
      <c r="AA152523" s="458"/>
      <c r="AB152523" s="5"/>
    </row>
    <row r="152524" spans="21:28">
      <c r="U152524" s="5"/>
      <c r="AA152524" s="93"/>
      <c r="AB152524" s="5"/>
    </row>
    <row r="152525" spans="21:28">
      <c r="U152525" s="5"/>
      <c r="AA152525" s="94"/>
      <c r="AB152525" s="5"/>
    </row>
    <row r="152528" spans="21:28">
      <c r="U152528" s="5"/>
      <c r="AA152528" s="94"/>
      <c r="AB152528" s="5"/>
    </row>
    <row r="152578" spans="21:28">
      <c r="U152578" s="5"/>
      <c r="AA152578" s="94"/>
      <c r="AB152578" s="5"/>
    </row>
    <row r="152648" spans="21:28">
      <c r="U152648" s="5"/>
      <c r="AA152648" s="94"/>
      <c r="AB152648" s="5"/>
    </row>
    <row r="152649" spans="21:28">
      <c r="U152649" s="5"/>
      <c r="AA152649" s="94"/>
      <c r="AB152649" s="5"/>
    </row>
    <row r="152666" spans="21:28">
      <c r="U152666" s="5"/>
      <c r="AA152666" s="94"/>
      <c r="AB152666" s="5"/>
    </row>
    <row r="152668" spans="21:28">
      <c r="U152668" s="5"/>
      <c r="AA152668" s="458"/>
      <c r="AB152668" s="5"/>
    </row>
    <row r="152669" spans="21:28">
      <c r="U152669" s="5"/>
      <c r="AA152669" s="458"/>
      <c r="AB152669" s="5"/>
    </row>
    <row r="152670" spans="21:28">
      <c r="U152670" s="5"/>
      <c r="AA152670" s="93"/>
      <c r="AB152670" s="5"/>
    </row>
    <row r="152671" spans="21:28">
      <c r="U152671" s="5"/>
      <c r="AA152671" s="94"/>
      <c r="AB152671" s="5"/>
    </row>
    <row r="152674" spans="21:28">
      <c r="U152674" s="5"/>
      <c r="AA152674" s="94"/>
      <c r="AB152674" s="5"/>
    </row>
    <row r="152724" spans="21:28">
      <c r="U152724" s="5"/>
      <c r="AA152724" s="94"/>
      <c r="AB152724" s="5"/>
    </row>
    <row r="152794" spans="21:28">
      <c r="U152794" s="5"/>
      <c r="AA152794" s="94"/>
      <c r="AB152794" s="5"/>
    </row>
    <row r="152795" spans="21:28">
      <c r="U152795" s="5"/>
      <c r="AA152795" s="94"/>
      <c r="AB152795" s="5"/>
    </row>
    <row r="152812" spans="21:28">
      <c r="U152812" s="5"/>
      <c r="AA152812" s="94"/>
      <c r="AB152812" s="5"/>
    </row>
    <row r="152814" spans="21:28">
      <c r="U152814" s="5"/>
      <c r="AA152814" s="458"/>
      <c r="AB152814" s="5"/>
    </row>
    <row r="152815" spans="21:28">
      <c r="U152815" s="5"/>
      <c r="AA152815" s="458"/>
      <c r="AB152815" s="5"/>
    </row>
    <row r="152816" spans="21:28">
      <c r="U152816" s="5"/>
      <c r="AA152816" s="93"/>
      <c r="AB152816" s="5"/>
    </row>
    <row r="152817" spans="21:28">
      <c r="U152817" s="5"/>
      <c r="AA152817" s="94"/>
      <c r="AB152817" s="5"/>
    </row>
    <row r="152820" spans="21:28">
      <c r="U152820" s="5"/>
      <c r="AA152820" s="94"/>
      <c r="AB152820" s="5"/>
    </row>
    <row r="152870" spans="21:28">
      <c r="U152870" s="5"/>
      <c r="AA152870" s="94"/>
      <c r="AB152870" s="5"/>
    </row>
    <row r="152940" spans="21:28">
      <c r="U152940" s="5"/>
      <c r="AA152940" s="94"/>
      <c r="AB152940" s="5"/>
    </row>
    <row r="152941" spans="21:28">
      <c r="U152941" s="5"/>
      <c r="AA152941" s="94"/>
      <c r="AB152941" s="5"/>
    </row>
    <row r="152958" spans="21:28">
      <c r="U152958" s="5"/>
      <c r="AA152958" s="94"/>
      <c r="AB152958" s="5"/>
    </row>
    <row r="152960" spans="21:28">
      <c r="U152960" s="5"/>
      <c r="AA152960" s="458"/>
      <c r="AB152960" s="5"/>
    </row>
    <row r="152961" spans="21:28">
      <c r="U152961" s="5"/>
      <c r="AA152961" s="458"/>
      <c r="AB152961" s="5"/>
    </row>
    <row r="152962" spans="21:28">
      <c r="U152962" s="5"/>
      <c r="AA152962" s="93"/>
      <c r="AB152962" s="5"/>
    </row>
    <row r="152963" spans="21:28">
      <c r="U152963" s="5"/>
      <c r="AA152963" s="94"/>
      <c r="AB152963" s="5"/>
    </row>
    <row r="152966" spans="21:28">
      <c r="U152966" s="5"/>
      <c r="AA152966" s="94"/>
      <c r="AB152966" s="5"/>
    </row>
    <row r="153016" spans="21:28">
      <c r="U153016" s="5"/>
      <c r="AA153016" s="94"/>
      <c r="AB153016" s="5"/>
    </row>
    <row r="153086" spans="21:28">
      <c r="U153086" s="5"/>
      <c r="AA153086" s="94"/>
      <c r="AB153086" s="5"/>
    </row>
    <row r="153087" spans="21:28">
      <c r="U153087" s="5"/>
      <c r="AA153087" s="94"/>
      <c r="AB153087" s="5"/>
    </row>
    <row r="153104" spans="21:28">
      <c r="U153104" s="5"/>
      <c r="AA153104" s="94"/>
      <c r="AB153104" s="5"/>
    </row>
    <row r="153106" spans="21:28">
      <c r="U153106" s="5"/>
      <c r="AA153106" s="458"/>
      <c r="AB153106" s="5"/>
    </row>
    <row r="153107" spans="21:28">
      <c r="U153107" s="5"/>
      <c r="AA153107" s="458"/>
      <c r="AB153107" s="5"/>
    </row>
    <row r="153108" spans="21:28">
      <c r="U153108" s="5"/>
      <c r="AA153108" s="93"/>
      <c r="AB153108" s="5"/>
    </row>
    <row r="153109" spans="21:28">
      <c r="U153109" s="5"/>
      <c r="AA153109" s="94"/>
      <c r="AB153109" s="5"/>
    </row>
    <row r="153112" spans="21:28">
      <c r="U153112" s="5"/>
      <c r="AA153112" s="94"/>
      <c r="AB153112" s="5"/>
    </row>
    <row r="153162" spans="21:28">
      <c r="U153162" s="5"/>
      <c r="AA153162" s="94"/>
      <c r="AB153162" s="5"/>
    </row>
    <row r="153232" spans="21:28">
      <c r="U153232" s="5"/>
      <c r="AA153232" s="94"/>
      <c r="AB153232" s="5"/>
    </row>
    <row r="153233" spans="21:28">
      <c r="U153233" s="5"/>
      <c r="AA153233" s="94"/>
      <c r="AB153233" s="5"/>
    </row>
    <row r="153250" spans="21:28">
      <c r="U153250" s="5"/>
      <c r="AA153250" s="94"/>
      <c r="AB153250" s="5"/>
    </row>
    <row r="153252" spans="21:28">
      <c r="U153252" s="5"/>
      <c r="AA153252" s="458"/>
      <c r="AB153252" s="5"/>
    </row>
    <row r="153253" spans="21:28">
      <c r="U153253" s="5"/>
      <c r="AA153253" s="458"/>
      <c r="AB153253" s="5"/>
    </row>
    <row r="153254" spans="21:28">
      <c r="U153254" s="5"/>
      <c r="AA153254" s="93"/>
      <c r="AB153254" s="5"/>
    </row>
    <row r="153255" spans="21:28">
      <c r="U153255" s="5"/>
      <c r="AA153255" s="94"/>
      <c r="AB153255" s="5"/>
    </row>
    <row r="153258" spans="21:28">
      <c r="U153258" s="5"/>
      <c r="AA153258" s="94"/>
      <c r="AB153258" s="5"/>
    </row>
    <row r="153308" spans="21:28">
      <c r="U153308" s="5"/>
      <c r="AA153308" s="94"/>
      <c r="AB153308" s="5"/>
    </row>
    <row r="153378" spans="21:28">
      <c r="U153378" s="5"/>
      <c r="AA153378" s="94"/>
      <c r="AB153378" s="5"/>
    </row>
    <row r="153379" spans="21:28">
      <c r="U153379" s="5"/>
      <c r="AA153379" s="94"/>
      <c r="AB153379" s="5"/>
    </row>
    <row r="153396" spans="21:28">
      <c r="U153396" s="5"/>
      <c r="AA153396" s="94"/>
      <c r="AB153396" s="5"/>
    </row>
    <row r="153398" spans="21:28">
      <c r="U153398" s="5"/>
      <c r="AA153398" s="458"/>
      <c r="AB153398" s="5"/>
    </row>
    <row r="153399" spans="21:28">
      <c r="U153399" s="5"/>
      <c r="AA153399" s="458"/>
      <c r="AB153399" s="5"/>
    </row>
    <row r="153400" spans="21:28">
      <c r="U153400" s="5"/>
      <c r="AA153400" s="93"/>
      <c r="AB153400" s="5"/>
    </row>
    <row r="153401" spans="21:28">
      <c r="U153401" s="5"/>
      <c r="AA153401" s="94"/>
      <c r="AB153401" s="5"/>
    </row>
    <row r="153404" spans="21:28">
      <c r="U153404" s="5"/>
      <c r="AA153404" s="94"/>
      <c r="AB153404" s="5"/>
    </row>
    <row r="153454" spans="21:28">
      <c r="U153454" s="5"/>
      <c r="AA153454" s="94"/>
      <c r="AB153454" s="5"/>
    </row>
    <row r="153524" spans="21:28">
      <c r="U153524" s="5"/>
      <c r="AA153524" s="94"/>
      <c r="AB153524" s="5"/>
    </row>
    <row r="153525" spans="21:28">
      <c r="U153525" s="5"/>
      <c r="AA153525" s="94"/>
      <c r="AB153525" s="5"/>
    </row>
    <row r="153542" spans="21:28">
      <c r="U153542" s="5"/>
      <c r="AA153542" s="94"/>
      <c r="AB153542" s="5"/>
    </row>
    <row r="153544" spans="21:28">
      <c r="U153544" s="5"/>
      <c r="AA153544" s="458"/>
      <c r="AB153544" s="5"/>
    </row>
    <row r="153545" spans="21:28">
      <c r="U153545" s="5"/>
      <c r="AA153545" s="458"/>
      <c r="AB153545" s="5"/>
    </row>
    <row r="153546" spans="21:28">
      <c r="U153546" s="5"/>
      <c r="AA153546" s="93"/>
      <c r="AB153546" s="5"/>
    </row>
    <row r="153547" spans="21:28">
      <c r="U153547" s="5"/>
      <c r="AA153547" s="94"/>
      <c r="AB153547" s="5"/>
    </row>
    <row r="153550" spans="21:28">
      <c r="U153550" s="5"/>
      <c r="AA153550" s="94"/>
      <c r="AB153550" s="5"/>
    </row>
    <row r="153600" spans="21:28">
      <c r="U153600" s="5"/>
      <c r="AA153600" s="94"/>
      <c r="AB153600" s="5"/>
    </row>
    <row r="153670" spans="21:28">
      <c r="U153670" s="5"/>
      <c r="AA153670" s="94"/>
      <c r="AB153670" s="5"/>
    </row>
    <row r="153671" spans="21:28">
      <c r="U153671" s="5"/>
      <c r="AA153671" s="94"/>
      <c r="AB153671" s="5"/>
    </row>
    <row r="153688" spans="21:28">
      <c r="U153688" s="5"/>
      <c r="AA153688" s="94"/>
      <c r="AB153688" s="5"/>
    </row>
    <row r="153690" spans="21:28">
      <c r="U153690" s="5"/>
      <c r="AA153690" s="458"/>
      <c r="AB153690" s="5"/>
    </row>
    <row r="153691" spans="21:28">
      <c r="U153691" s="5"/>
      <c r="AA153691" s="458"/>
      <c r="AB153691" s="5"/>
    </row>
    <row r="153692" spans="21:28">
      <c r="U153692" s="5"/>
      <c r="AA153692" s="93"/>
      <c r="AB153692" s="5"/>
    </row>
    <row r="153693" spans="21:28">
      <c r="U153693" s="5"/>
      <c r="AA153693" s="94"/>
      <c r="AB153693" s="5"/>
    </row>
    <row r="153696" spans="21:28">
      <c r="U153696" s="5"/>
      <c r="AA153696" s="94"/>
      <c r="AB153696" s="5"/>
    </row>
    <row r="153746" spans="21:28">
      <c r="U153746" s="5"/>
      <c r="AA153746" s="94"/>
      <c r="AB153746" s="5"/>
    </row>
    <row r="153816" spans="21:28">
      <c r="U153816" s="5"/>
      <c r="AA153816" s="94"/>
      <c r="AB153816" s="5"/>
    </row>
    <row r="153817" spans="21:28">
      <c r="U153817" s="5"/>
      <c r="AA153817" s="94"/>
      <c r="AB153817" s="5"/>
    </row>
    <row r="153834" spans="21:28">
      <c r="U153834" s="5"/>
      <c r="AA153834" s="94"/>
      <c r="AB153834" s="5"/>
    </row>
    <row r="153836" spans="21:28">
      <c r="U153836" s="5"/>
      <c r="AA153836" s="458"/>
      <c r="AB153836" s="5"/>
    </row>
    <row r="153837" spans="21:28">
      <c r="U153837" s="5"/>
      <c r="AA153837" s="458"/>
      <c r="AB153837" s="5"/>
    </row>
    <row r="153838" spans="21:28">
      <c r="U153838" s="5"/>
      <c r="AA153838" s="93"/>
      <c r="AB153838" s="5"/>
    </row>
    <row r="153839" spans="21:28">
      <c r="U153839" s="5"/>
      <c r="AA153839" s="94"/>
      <c r="AB153839" s="5"/>
    </row>
    <row r="153842" spans="21:28">
      <c r="U153842" s="5"/>
      <c r="AA153842" s="94"/>
      <c r="AB153842" s="5"/>
    </row>
    <row r="153892" spans="21:28">
      <c r="U153892" s="5"/>
      <c r="AA153892" s="94"/>
      <c r="AB153892" s="5"/>
    </row>
    <row r="153962" spans="21:28">
      <c r="U153962" s="5"/>
      <c r="AA153962" s="94"/>
      <c r="AB153962" s="5"/>
    </row>
    <row r="153963" spans="21:28">
      <c r="U153963" s="5"/>
      <c r="AA153963" s="94"/>
      <c r="AB153963" s="5"/>
    </row>
    <row r="153980" spans="21:28">
      <c r="U153980" s="5"/>
      <c r="AA153980" s="94"/>
      <c r="AB153980" s="5"/>
    </row>
    <row r="153982" spans="21:28">
      <c r="U153982" s="5"/>
      <c r="AA153982" s="458"/>
      <c r="AB153982" s="5"/>
    </row>
    <row r="153983" spans="21:28">
      <c r="U153983" s="5"/>
      <c r="AA153983" s="458"/>
      <c r="AB153983" s="5"/>
    </row>
    <row r="153984" spans="21:28">
      <c r="U153984" s="5"/>
      <c r="AA153984" s="93"/>
      <c r="AB153984" s="5"/>
    </row>
    <row r="153985" spans="21:28">
      <c r="U153985" s="5"/>
      <c r="AA153985" s="94"/>
      <c r="AB153985" s="5"/>
    </row>
    <row r="153988" spans="21:28">
      <c r="U153988" s="5"/>
      <c r="AA153988" s="94"/>
      <c r="AB153988" s="5"/>
    </row>
    <row r="154038" spans="21:28">
      <c r="U154038" s="5"/>
      <c r="AA154038" s="94"/>
      <c r="AB154038" s="5"/>
    </row>
    <row r="154108" spans="21:28">
      <c r="U154108" s="5"/>
      <c r="AA154108" s="94"/>
      <c r="AB154108" s="5"/>
    </row>
    <row r="154109" spans="21:28">
      <c r="U154109" s="5"/>
      <c r="AA154109" s="94"/>
      <c r="AB154109" s="5"/>
    </row>
    <row r="154126" spans="21:28">
      <c r="U154126" s="5"/>
      <c r="AA154126" s="94"/>
      <c r="AB154126" s="5"/>
    </row>
    <row r="154128" spans="21:28">
      <c r="U154128" s="5"/>
      <c r="AA154128" s="458"/>
      <c r="AB154128" s="5"/>
    </row>
    <row r="154129" spans="21:28">
      <c r="U154129" s="5"/>
      <c r="AA154129" s="458"/>
      <c r="AB154129" s="5"/>
    </row>
    <row r="154130" spans="21:28">
      <c r="U154130" s="5"/>
      <c r="AA154130" s="93"/>
      <c r="AB154130" s="5"/>
    </row>
    <row r="154131" spans="21:28">
      <c r="U154131" s="5"/>
      <c r="AA154131" s="94"/>
      <c r="AB154131" s="5"/>
    </row>
    <row r="154134" spans="21:28">
      <c r="U154134" s="5"/>
      <c r="AA154134" s="94"/>
      <c r="AB154134" s="5"/>
    </row>
    <row r="154184" spans="21:28">
      <c r="U154184" s="5"/>
      <c r="AA154184" s="94"/>
      <c r="AB154184" s="5"/>
    </row>
    <row r="154254" spans="21:28">
      <c r="U154254" s="5"/>
      <c r="AA154254" s="94"/>
      <c r="AB154254" s="5"/>
    </row>
    <row r="154255" spans="21:28">
      <c r="U154255" s="5"/>
      <c r="AA154255" s="94"/>
      <c r="AB154255" s="5"/>
    </row>
    <row r="154272" spans="21:28">
      <c r="U154272" s="5"/>
      <c r="AA154272" s="94"/>
      <c r="AB154272" s="5"/>
    </row>
    <row r="154274" spans="21:28">
      <c r="U154274" s="5"/>
      <c r="AA154274" s="458"/>
      <c r="AB154274" s="5"/>
    </row>
    <row r="154275" spans="21:28">
      <c r="U154275" s="5"/>
      <c r="AA154275" s="458"/>
      <c r="AB154275" s="5"/>
    </row>
    <row r="154276" spans="21:28">
      <c r="U154276" s="5"/>
      <c r="AA154276" s="93"/>
      <c r="AB154276" s="5"/>
    </row>
    <row r="154277" spans="21:28">
      <c r="U154277" s="5"/>
      <c r="AA154277" s="94"/>
      <c r="AB154277" s="5"/>
    </row>
    <row r="154280" spans="21:28">
      <c r="U154280" s="5"/>
      <c r="AA154280" s="94"/>
      <c r="AB154280" s="5"/>
    </row>
    <row r="154330" spans="21:28">
      <c r="U154330" s="5"/>
      <c r="AA154330" s="94"/>
      <c r="AB154330" s="5"/>
    </row>
    <row r="154400" spans="21:28">
      <c r="U154400" s="5"/>
      <c r="AA154400" s="94"/>
      <c r="AB154400" s="5"/>
    </row>
    <row r="154401" spans="21:28">
      <c r="U154401" s="5"/>
      <c r="AA154401" s="94"/>
      <c r="AB154401" s="5"/>
    </row>
    <row r="154418" spans="21:28">
      <c r="U154418" s="5"/>
      <c r="AA154418" s="94"/>
      <c r="AB154418" s="5"/>
    </row>
    <row r="154420" spans="21:28">
      <c r="U154420" s="5"/>
      <c r="AA154420" s="458"/>
      <c r="AB154420" s="5"/>
    </row>
    <row r="154421" spans="21:28">
      <c r="U154421" s="5"/>
      <c r="AA154421" s="458"/>
      <c r="AB154421" s="5"/>
    </row>
    <row r="154422" spans="21:28">
      <c r="U154422" s="5"/>
      <c r="AA154422" s="93"/>
      <c r="AB154422" s="5"/>
    </row>
    <row r="154423" spans="21:28">
      <c r="U154423" s="5"/>
      <c r="AA154423" s="94"/>
      <c r="AB154423" s="5"/>
    </row>
    <row r="154426" spans="21:28">
      <c r="U154426" s="5"/>
      <c r="AA154426" s="94"/>
      <c r="AB154426" s="5"/>
    </row>
    <row r="154476" spans="21:28">
      <c r="U154476" s="5"/>
      <c r="AA154476" s="94"/>
      <c r="AB154476" s="5"/>
    </row>
    <row r="154546" spans="21:28">
      <c r="U154546" s="5"/>
      <c r="AA154546" s="94"/>
      <c r="AB154546" s="5"/>
    </row>
    <row r="154547" spans="21:28">
      <c r="U154547" s="5"/>
      <c r="AA154547" s="94"/>
      <c r="AB154547" s="5"/>
    </row>
    <row r="154564" spans="21:28">
      <c r="U154564" s="5"/>
      <c r="AA154564" s="94"/>
      <c r="AB154564" s="5"/>
    </row>
    <row r="154566" spans="21:28">
      <c r="U154566" s="5"/>
      <c r="AA154566" s="458"/>
      <c r="AB154566" s="5"/>
    </row>
    <row r="154567" spans="21:28">
      <c r="U154567" s="5"/>
      <c r="AA154567" s="458"/>
      <c r="AB154567" s="5"/>
    </row>
    <row r="154568" spans="21:28">
      <c r="U154568" s="5"/>
      <c r="AA154568" s="93"/>
      <c r="AB154568" s="5"/>
    </row>
    <row r="154569" spans="21:28">
      <c r="U154569" s="5"/>
      <c r="AA154569" s="94"/>
      <c r="AB154569" s="5"/>
    </row>
    <row r="154572" spans="21:28">
      <c r="U154572" s="5"/>
      <c r="AA154572" s="94"/>
      <c r="AB154572" s="5"/>
    </row>
    <row r="154622" spans="21:28">
      <c r="U154622" s="5"/>
      <c r="AA154622" s="94"/>
      <c r="AB154622" s="5"/>
    </row>
    <row r="154692" spans="21:28">
      <c r="U154692" s="5"/>
      <c r="AA154692" s="94"/>
      <c r="AB154692" s="5"/>
    </row>
    <row r="154693" spans="21:28">
      <c r="U154693" s="5"/>
      <c r="AA154693" s="94"/>
      <c r="AB154693" s="5"/>
    </row>
    <row r="154710" spans="21:28">
      <c r="U154710" s="5"/>
      <c r="AA154710" s="94"/>
      <c r="AB154710" s="5"/>
    </row>
    <row r="154712" spans="21:28">
      <c r="U154712" s="5"/>
      <c r="AA154712" s="458"/>
      <c r="AB154712" s="5"/>
    </row>
    <row r="154713" spans="21:28">
      <c r="U154713" s="5"/>
      <c r="AA154713" s="458"/>
      <c r="AB154713" s="5"/>
    </row>
    <row r="154714" spans="21:28">
      <c r="U154714" s="5"/>
      <c r="AA154714" s="93"/>
      <c r="AB154714" s="5"/>
    </row>
    <row r="154715" spans="21:28">
      <c r="U154715" s="5"/>
      <c r="AA154715" s="94"/>
      <c r="AB154715" s="5"/>
    </row>
    <row r="154718" spans="21:28">
      <c r="U154718" s="5"/>
      <c r="AA154718" s="94"/>
      <c r="AB154718" s="5"/>
    </row>
    <row r="154768" spans="21:28">
      <c r="U154768" s="5"/>
      <c r="AA154768" s="94"/>
      <c r="AB154768" s="5"/>
    </row>
    <row r="154838" spans="21:28">
      <c r="U154838" s="5"/>
      <c r="AA154838" s="94"/>
      <c r="AB154838" s="5"/>
    </row>
    <row r="154839" spans="21:28">
      <c r="U154839" s="5"/>
      <c r="AA154839" s="94"/>
      <c r="AB154839" s="5"/>
    </row>
    <row r="154856" spans="21:28">
      <c r="U154856" s="5"/>
      <c r="AA154856" s="94"/>
      <c r="AB154856" s="5"/>
    </row>
    <row r="154858" spans="21:28">
      <c r="U154858" s="5"/>
      <c r="AA154858" s="458"/>
      <c r="AB154858" s="5"/>
    </row>
    <row r="154859" spans="21:28">
      <c r="U154859" s="5"/>
      <c r="AA154859" s="458"/>
      <c r="AB154859" s="5"/>
    </row>
    <row r="154860" spans="21:28">
      <c r="U154860" s="5"/>
      <c r="AA154860" s="93"/>
      <c r="AB154860" s="5"/>
    </row>
    <row r="154861" spans="21:28">
      <c r="U154861" s="5"/>
      <c r="AA154861" s="94"/>
      <c r="AB154861" s="5"/>
    </row>
    <row r="154864" spans="21:28">
      <c r="U154864" s="5"/>
      <c r="AA154864" s="94"/>
      <c r="AB154864" s="5"/>
    </row>
    <row r="154914" spans="21:28">
      <c r="U154914" s="5"/>
      <c r="AA154914" s="94"/>
      <c r="AB154914" s="5"/>
    </row>
    <row r="154984" spans="21:28">
      <c r="U154984" s="5"/>
      <c r="AA154984" s="94"/>
      <c r="AB154984" s="5"/>
    </row>
    <row r="154985" spans="21:28">
      <c r="U154985" s="5"/>
      <c r="AA154985" s="94"/>
      <c r="AB154985" s="5"/>
    </row>
    <row r="155002" spans="21:28">
      <c r="U155002" s="5"/>
      <c r="AA155002" s="94"/>
      <c r="AB155002" s="5"/>
    </row>
    <row r="155004" spans="21:28">
      <c r="U155004" s="5"/>
      <c r="AA155004" s="458"/>
      <c r="AB155004" s="5"/>
    </row>
    <row r="155005" spans="21:28">
      <c r="U155005" s="5"/>
      <c r="AA155005" s="458"/>
      <c r="AB155005" s="5"/>
    </row>
    <row r="155006" spans="21:28">
      <c r="U155006" s="5"/>
      <c r="AA155006" s="93"/>
      <c r="AB155006" s="5"/>
    </row>
    <row r="155007" spans="21:28">
      <c r="U155007" s="5"/>
      <c r="AA155007" s="94"/>
      <c r="AB155007" s="5"/>
    </row>
    <row r="155010" spans="21:28">
      <c r="U155010" s="5"/>
      <c r="AA155010" s="94"/>
      <c r="AB155010" s="5"/>
    </row>
    <row r="155060" spans="21:28">
      <c r="U155060" s="5"/>
      <c r="AA155060" s="94"/>
      <c r="AB155060" s="5"/>
    </row>
    <row r="155130" spans="21:28">
      <c r="U155130" s="5"/>
      <c r="AA155130" s="94"/>
      <c r="AB155130" s="5"/>
    </row>
    <row r="155131" spans="21:28">
      <c r="U155131" s="5"/>
      <c r="AA155131" s="94"/>
      <c r="AB155131" s="5"/>
    </row>
    <row r="155148" spans="21:28">
      <c r="U155148" s="5"/>
      <c r="AA155148" s="94"/>
      <c r="AB155148" s="5"/>
    </row>
    <row r="155150" spans="21:28">
      <c r="U155150" s="5"/>
      <c r="AA155150" s="458"/>
      <c r="AB155150" s="5"/>
    </row>
    <row r="155151" spans="21:28">
      <c r="U155151" s="5"/>
      <c r="AA155151" s="458"/>
      <c r="AB155151" s="5"/>
    </row>
    <row r="155152" spans="21:28">
      <c r="U155152" s="5"/>
      <c r="AA155152" s="93"/>
      <c r="AB155152" s="5"/>
    </row>
    <row r="155153" spans="21:28">
      <c r="U155153" s="5"/>
      <c r="AA155153" s="94"/>
      <c r="AB155153" s="5"/>
    </row>
    <row r="155156" spans="21:28">
      <c r="U155156" s="5"/>
      <c r="AA155156" s="94"/>
      <c r="AB155156" s="5"/>
    </row>
    <row r="155206" spans="21:28">
      <c r="U155206" s="5"/>
      <c r="AA155206" s="94"/>
      <c r="AB155206" s="5"/>
    </row>
    <row r="155276" spans="21:28">
      <c r="U155276" s="5"/>
      <c r="AA155276" s="94"/>
      <c r="AB155276" s="5"/>
    </row>
    <row r="155277" spans="21:28">
      <c r="U155277" s="5"/>
      <c r="AA155277" s="94"/>
      <c r="AB155277" s="5"/>
    </row>
    <row r="155294" spans="21:28">
      <c r="U155294" s="5"/>
      <c r="AA155294" s="94"/>
      <c r="AB155294" s="5"/>
    </row>
    <row r="155296" spans="21:28">
      <c r="U155296" s="5"/>
      <c r="AA155296" s="458"/>
      <c r="AB155296" s="5"/>
    </row>
    <row r="155297" spans="21:28">
      <c r="U155297" s="5"/>
      <c r="AA155297" s="458"/>
      <c r="AB155297" s="5"/>
    </row>
    <row r="155298" spans="21:28">
      <c r="U155298" s="5"/>
      <c r="AA155298" s="93"/>
      <c r="AB155298" s="5"/>
    </row>
    <row r="155299" spans="21:28">
      <c r="U155299" s="5"/>
      <c r="AA155299" s="94"/>
      <c r="AB155299" s="5"/>
    </row>
    <row r="155302" spans="21:28">
      <c r="U155302" s="5"/>
      <c r="AA155302" s="94"/>
      <c r="AB155302" s="5"/>
    </row>
    <row r="155352" spans="21:28">
      <c r="U155352" s="5"/>
      <c r="AA155352" s="94"/>
      <c r="AB155352" s="5"/>
    </row>
    <row r="155422" spans="21:28">
      <c r="U155422" s="5"/>
      <c r="AA155422" s="94"/>
      <c r="AB155422" s="5"/>
    </row>
    <row r="155423" spans="21:28">
      <c r="U155423" s="5"/>
      <c r="AA155423" s="94"/>
      <c r="AB155423" s="5"/>
    </row>
    <row r="155440" spans="21:28">
      <c r="U155440" s="5"/>
      <c r="AA155440" s="94"/>
      <c r="AB155440" s="5"/>
    </row>
    <row r="155442" spans="21:28">
      <c r="U155442" s="5"/>
      <c r="AA155442" s="458"/>
      <c r="AB155442" s="5"/>
    </row>
    <row r="155443" spans="21:28">
      <c r="U155443" s="5"/>
      <c r="AA155443" s="458"/>
      <c r="AB155443" s="5"/>
    </row>
    <row r="155444" spans="21:28">
      <c r="U155444" s="5"/>
      <c r="AA155444" s="93"/>
      <c r="AB155444" s="5"/>
    </row>
    <row r="155445" spans="21:28">
      <c r="U155445" s="5"/>
      <c r="AA155445" s="94"/>
      <c r="AB155445" s="5"/>
    </row>
    <row r="155448" spans="21:28">
      <c r="U155448" s="5"/>
      <c r="AA155448" s="94"/>
      <c r="AB155448" s="5"/>
    </row>
    <row r="155498" spans="21:28">
      <c r="U155498" s="5"/>
      <c r="AA155498" s="94"/>
      <c r="AB155498" s="5"/>
    </row>
    <row r="155568" spans="21:28">
      <c r="U155568" s="5"/>
      <c r="AA155568" s="94"/>
      <c r="AB155568" s="5"/>
    </row>
    <row r="155569" spans="21:28">
      <c r="U155569" s="5"/>
      <c r="AA155569" s="94"/>
      <c r="AB155569" s="5"/>
    </row>
    <row r="155586" spans="21:28">
      <c r="U155586" s="5"/>
      <c r="AA155586" s="94"/>
      <c r="AB155586" s="5"/>
    </row>
    <row r="155588" spans="21:28">
      <c r="U155588" s="5"/>
      <c r="AA155588" s="458"/>
      <c r="AB155588" s="5"/>
    </row>
    <row r="155589" spans="21:28">
      <c r="U155589" s="5"/>
      <c r="AA155589" s="458"/>
      <c r="AB155589" s="5"/>
    </row>
    <row r="155590" spans="21:28">
      <c r="U155590" s="5"/>
      <c r="AA155590" s="93"/>
      <c r="AB155590" s="5"/>
    </row>
    <row r="155591" spans="21:28">
      <c r="U155591" s="5"/>
      <c r="AA155591" s="94"/>
      <c r="AB155591" s="5"/>
    </row>
    <row r="155594" spans="21:28">
      <c r="U155594" s="5"/>
      <c r="AA155594" s="94"/>
      <c r="AB155594" s="5"/>
    </row>
    <row r="155644" spans="21:28">
      <c r="U155644" s="5"/>
      <c r="AA155644" s="94"/>
      <c r="AB155644" s="5"/>
    </row>
    <row r="155714" spans="21:28">
      <c r="U155714" s="5"/>
      <c r="AA155714" s="94"/>
      <c r="AB155714" s="5"/>
    </row>
    <row r="155715" spans="21:28">
      <c r="U155715" s="5"/>
      <c r="AA155715" s="94"/>
      <c r="AB155715" s="5"/>
    </row>
    <row r="155732" spans="21:28">
      <c r="U155732" s="5"/>
      <c r="AA155732" s="94"/>
      <c r="AB155732" s="5"/>
    </row>
    <row r="155734" spans="21:28">
      <c r="U155734" s="5"/>
      <c r="AA155734" s="458"/>
      <c r="AB155734" s="5"/>
    </row>
    <row r="155735" spans="21:28">
      <c r="U155735" s="5"/>
      <c r="AA155735" s="458"/>
      <c r="AB155735" s="5"/>
    </row>
    <row r="155736" spans="21:28">
      <c r="U155736" s="5"/>
      <c r="AA155736" s="93"/>
      <c r="AB155736" s="5"/>
    </row>
    <row r="155737" spans="21:28">
      <c r="U155737" s="5"/>
      <c r="AA155737" s="94"/>
      <c r="AB155737" s="5"/>
    </row>
    <row r="155740" spans="21:28">
      <c r="U155740" s="5"/>
      <c r="AA155740" s="94"/>
      <c r="AB155740" s="5"/>
    </row>
    <row r="155790" spans="21:28">
      <c r="U155790" s="5"/>
      <c r="AA155790" s="94"/>
      <c r="AB155790" s="5"/>
    </row>
    <row r="155860" spans="21:28">
      <c r="U155860" s="5"/>
      <c r="AA155860" s="94"/>
      <c r="AB155860" s="5"/>
    </row>
    <row r="155861" spans="21:28">
      <c r="U155861" s="5"/>
      <c r="AA155861" s="94"/>
      <c r="AB155861" s="5"/>
    </row>
    <row r="155878" spans="21:28">
      <c r="U155878" s="5"/>
      <c r="AA155878" s="94"/>
      <c r="AB155878" s="5"/>
    </row>
    <row r="155880" spans="21:28">
      <c r="U155880" s="5"/>
      <c r="AA155880" s="458"/>
      <c r="AB155880" s="5"/>
    </row>
    <row r="155881" spans="21:28">
      <c r="U155881" s="5"/>
      <c r="AA155881" s="458"/>
      <c r="AB155881" s="5"/>
    </row>
    <row r="155882" spans="21:28">
      <c r="U155882" s="5"/>
      <c r="AA155882" s="93"/>
      <c r="AB155882" s="5"/>
    </row>
    <row r="155883" spans="21:28">
      <c r="U155883" s="5"/>
      <c r="AA155883" s="94"/>
      <c r="AB155883" s="5"/>
    </row>
    <row r="155886" spans="21:28">
      <c r="U155886" s="5"/>
      <c r="AA155886" s="94"/>
      <c r="AB155886" s="5"/>
    </row>
    <row r="155936" spans="21:28">
      <c r="U155936" s="5"/>
      <c r="AA155936" s="94"/>
      <c r="AB155936" s="5"/>
    </row>
    <row r="156006" spans="21:28">
      <c r="U156006" s="5"/>
      <c r="AA156006" s="94"/>
      <c r="AB156006" s="5"/>
    </row>
    <row r="156007" spans="21:28">
      <c r="U156007" s="5"/>
      <c r="AA156007" s="94"/>
      <c r="AB156007" s="5"/>
    </row>
    <row r="156024" spans="21:28">
      <c r="U156024" s="5"/>
      <c r="AA156024" s="94"/>
      <c r="AB156024" s="5"/>
    </row>
    <row r="156026" spans="21:28">
      <c r="U156026" s="5"/>
      <c r="AA156026" s="458"/>
      <c r="AB156026" s="5"/>
    </row>
    <row r="156027" spans="21:28">
      <c r="U156027" s="5"/>
      <c r="AA156027" s="458"/>
      <c r="AB156027" s="5"/>
    </row>
    <row r="156028" spans="21:28">
      <c r="U156028" s="5"/>
      <c r="AA156028" s="93"/>
      <c r="AB156028" s="5"/>
    </row>
    <row r="156029" spans="21:28">
      <c r="U156029" s="5"/>
      <c r="AA156029" s="94"/>
      <c r="AB156029" s="5"/>
    </row>
    <row r="156032" spans="21:28">
      <c r="U156032" s="5"/>
      <c r="AA156032" s="94"/>
      <c r="AB156032" s="5"/>
    </row>
    <row r="156082" spans="21:28">
      <c r="U156082" s="5"/>
      <c r="AA156082" s="94"/>
      <c r="AB156082" s="5"/>
    </row>
    <row r="156152" spans="21:28">
      <c r="U156152" s="5"/>
      <c r="AA156152" s="94"/>
      <c r="AB156152" s="5"/>
    </row>
    <row r="156153" spans="21:28">
      <c r="U156153" s="5"/>
      <c r="AA156153" s="94"/>
      <c r="AB156153" s="5"/>
    </row>
    <row r="156170" spans="21:28">
      <c r="U156170" s="5"/>
      <c r="AA156170" s="94"/>
      <c r="AB156170" s="5"/>
    </row>
    <row r="156172" spans="21:28">
      <c r="U156172" s="5"/>
      <c r="AA156172" s="458"/>
      <c r="AB156172" s="5"/>
    </row>
    <row r="156173" spans="21:28">
      <c r="U156173" s="5"/>
      <c r="AA156173" s="458"/>
      <c r="AB156173" s="5"/>
    </row>
    <row r="156174" spans="21:28">
      <c r="U156174" s="5"/>
      <c r="AA156174" s="93"/>
      <c r="AB156174" s="5"/>
    </row>
    <row r="156175" spans="21:28">
      <c r="U156175" s="5"/>
      <c r="AA156175" s="94"/>
      <c r="AB156175" s="5"/>
    </row>
    <row r="156178" spans="21:28">
      <c r="U156178" s="5"/>
      <c r="AA156178" s="94"/>
      <c r="AB156178" s="5"/>
    </row>
    <row r="156228" spans="21:28">
      <c r="U156228" s="5"/>
      <c r="AA156228" s="94"/>
      <c r="AB156228" s="5"/>
    </row>
    <row r="156298" spans="21:28">
      <c r="U156298" s="5"/>
      <c r="AA156298" s="94"/>
      <c r="AB156298" s="5"/>
    </row>
    <row r="156299" spans="21:28">
      <c r="U156299" s="5"/>
      <c r="AA156299" s="94"/>
      <c r="AB156299" s="5"/>
    </row>
    <row r="156316" spans="21:28">
      <c r="U156316" s="5"/>
      <c r="AA156316" s="94"/>
      <c r="AB156316" s="5"/>
    </row>
    <row r="156318" spans="21:28">
      <c r="U156318" s="5"/>
      <c r="AA156318" s="458"/>
      <c r="AB156318" s="5"/>
    </row>
    <row r="156319" spans="21:28">
      <c r="U156319" s="5"/>
      <c r="AA156319" s="458"/>
      <c r="AB156319" s="5"/>
    </row>
    <row r="156320" spans="21:28">
      <c r="U156320" s="5"/>
      <c r="AA156320" s="93"/>
      <c r="AB156320" s="5"/>
    </row>
    <row r="156321" spans="21:28">
      <c r="U156321" s="5"/>
      <c r="AA156321" s="94"/>
      <c r="AB156321" s="5"/>
    </row>
    <row r="156324" spans="21:28">
      <c r="U156324" s="5"/>
      <c r="AA156324" s="94"/>
      <c r="AB156324" s="5"/>
    </row>
    <row r="156374" spans="21:28">
      <c r="U156374" s="5"/>
      <c r="AA156374" s="94"/>
      <c r="AB156374" s="5"/>
    </row>
    <row r="156444" spans="21:28">
      <c r="U156444" s="5"/>
      <c r="AA156444" s="94"/>
      <c r="AB156444" s="5"/>
    </row>
    <row r="156445" spans="21:28">
      <c r="U156445" s="5"/>
      <c r="AA156445" s="94"/>
      <c r="AB156445" s="5"/>
    </row>
    <row r="156462" spans="21:28">
      <c r="U156462" s="5"/>
      <c r="AA156462" s="94"/>
      <c r="AB156462" s="5"/>
    </row>
    <row r="156464" spans="21:28">
      <c r="U156464" s="5"/>
      <c r="AA156464" s="458"/>
      <c r="AB156464" s="5"/>
    </row>
    <row r="156465" spans="21:28">
      <c r="U156465" s="5"/>
      <c r="AA156465" s="458"/>
      <c r="AB156465" s="5"/>
    </row>
    <row r="156466" spans="21:28">
      <c r="U156466" s="5"/>
      <c r="AA156466" s="93"/>
      <c r="AB156466" s="5"/>
    </row>
    <row r="156467" spans="21:28">
      <c r="U156467" s="5"/>
      <c r="AA156467" s="94"/>
      <c r="AB156467" s="5"/>
    </row>
    <row r="156470" spans="21:28">
      <c r="U156470" s="5"/>
      <c r="AA156470" s="94"/>
      <c r="AB156470" s="5"/>
    </row>
    <row r="156520" spans="21:28">
      <c r="U156520" s="5"/>
      <c r="AA156520" s="94"/>
      <c r="AB156520" s="5"/>
    </row>
    <row r="156590" spans="21:28">
      <c r="U156590" s="5"/>
      <c r="AA156590" s="94"/>
      <c r="AB156590" s="5"/>
    </row>
    <row r="156591" spans="21:28">
      <c r="U156591" s="5"/>
      <c r="AA156591" s="94"/>
      <c r="AB156591" s="5"/>
    </row>
    <row r="156608" spans="21:28">
      <c r="U156608" s="5"/>
      <c r="AA156608" s="94"/>
      <c r="AB156608" s="5"/>
    </row>
    <row r="156610" spans="21:28">
      <c r="U156610" s="5"/>
      <c r="AA156610" s="458"/>
      <c r="AB156610" s="5"/>
    </row>
    <row r="156611" spans="21:28">
      <c r="U156611" s="5"/>
      <c r="AA156611" s="458"/>
      <c r="AB156611" s="5"/>
    </row>
    <row r="156612" spans="21:28">
      <c r="U156612" s="5"/>
      <c r="AA156612" s="93"/>
      <c r="AB156612" s="5"/>
    </row>
    <row r="156613" spans="21:28">
      <c r="U156613" s="5"/>
      <c r="AA156613" s="94"/>
      <c r="AB156613" s="5"/>
    </row>
    <row r="156616" spans="21:28">
      <c r="U156616" s="5"/>
      <c r="AA156616" s="94"/>
      <c r="AB156616" s="5"/>
    </row>
    <row r="156666" spans="21:28">
      <c r="U156666" s="5"/>
      <c r="AA156666" s="94"/>
      <c r="AB156666" s="5"/>
    </row>
    <row r="156736" spans="21:28">
      <c r="U156736" s="5"/>
      <c r="AA156736" s="94"/>
      <c r="AB156736" s="5"/>
    </row>
    <row r="156737" spans="21:28">
      <c r="U156737" s="5"/>
      <c r="AA156737" s="94"/>
      <c r="AB156737" s="5"/>
    </row>
    <row r="156754" spans="21:28">
      <c r="U156754" s="5"/>
      <c r="AA156754" s="94"/>
      <c r="AB156754" s="5"/>
    </row>
    <row r="156756" spans="21:28">
      <c r="U156756" s="5"/>
      <c r="AA156756" s="458"/>
      <c r="AB156756" s="5"/>
    </row>
    <row r="156757" spans="21:28">
      <c r="U156757" s="5"/>
      <c r="AA156757" s="458"/>
      <c r="AB156757" s="5"/>
    </row>
    <row r="156758" spans="21:28">
      <c r="U156758" s="5"/>
      <c r="AA156758" s="93"/>
      <c r="AB156758" s="5"/>
    </row>
    <row r="156759" spans="21:28">
      <c r="U156759" s="5"/>
      <c r="AA156759" s="94"/>
      <c r="AB156759" s="5"/>
    </row>
    <row r="156762" spans="21:28">
      <c r="U156762" s="5"/>
      <c r="AA156762" s="94"/>
      <c r="AB156762" s="5"/>
    </row>
    <row r="156812" spans="21:28">
      <c r="U156812" s="5"/>
      <c r="AA156812" s="94"/>
      <c r="AB156812" s="5"/>
    </row>
    <row r="156882" spans="21:28">
      <c r="U156882" s="5"/>
      <c r="AA156882" s="94"/>
      <c r="AB156882" s="5"/>
    </row>
    <row r="156883" spans="21:28">
      <c r="U156883" s="5"/>
      <c r="AA156883" s="94"/>
      <c r="AB156883" s="5"/>
    </row>
    <row r="156900" spans="21:28">
      <c r="U156900" s="5"/>
      <c r="AA156900" s="94"/>
      <c r="AB156900" s="5"/>
    </row>
    <row r="156902" spans="21:28">
      <c r="U156902" s="5"/>
      <c r="AA156902" s="458"/>
      <c r="AB156902" s="5"/>
    </row>
    <row r="156903" spans="21:28">
      <c r="U156903" s="5"/>
      <c r="AA156903" s="458"/>
      <c r="AB156903" s="5"/>
    </row>
    <row r="156904" spans="21:28">
      <c r="U156904" s="5"/>
      <c r="AA156904" s="93"/>
      <c r="AB156904" s="5"/>
    </row>
    <row r="156905" spans="21:28">
      <c r="U156905" s="5"/>
      <c r="AA156905" s="94"/>
      <c r="AB156905" s="5"/>
    </row>
    <row r="156908" spans="21:28">
      <c r="U156908" s="5"/>
      <c r="AA156908" s="94"/>
      <c r="AB156908" s="5"/>
    </row>
    <row r="156958" spans="21:28">
      <c r="U156958" s="5"/>
      <c r="AA156958" s="94"/>
      <c r="AB156958" s="5"/>
    </row>
    <row r="157028" spans="21:28">
      <c r="U157028" s="5"/>
      <c r="AA157028" s="94"/>
      <c r="AB157028" s="5"/>
    </row>
    <row r="157029" spans="21:28">
      <c r="U157029" s="5"/>
      <c r="AA157029" s="94"/>
      <c r="AB157029" s="5"/>
    </row>
    <row r="157046" spans="21:28">
      <c r="U157046" s="5"/>
      <c r="AA157046" s="94"/>
      <c r="AB157046" s="5"/>
    </row>
    <row r="157048" spans="21:28">
      <c r="U157048" s="5"/>
      <c r="AA157048" s="458"/>
      <c r="AB157048" s="5"/>
    </row>
    <row r="157049" spans="21:28">
      <c r="U157049" s="5"/>
      <c r="AA157049" s="458"/>
      <c r="AB157049" s="5"/>
    </row>
    <row r="157050" spans="21:28">
      <c r="U157050" s="5"/>
      <c r="AA157050" s="93"/>
      <c r="AB157050" s="5"/>
    </row>
    <row r="157051" spans="21:28">
      <c r="U157051" s="5"/>
      <c r="AA157051" s="94"/>
      <c r="AB157051" s="5"/>
    </row>
    <row r="157054" spans="21:28">
      <c r="U157054" s="5"/>
      <c r="AA157054" s="94"/>
      <c r="AB157054" s="5"/>
    </row>
    <row r="157104" spans="21:28">
      <c r="U157104" s="5"/>
      <c r="AA157104" s="94"/>
      <c r="AB157104" s="5"/>
    </row>
    <row r="157174" spans="21:28">
      <c r="U157174" s="5"/>
      <c r="AA157174" s="94"/>
      <c r="AB157174" s="5"/>
    </row>
    <row r="157175" spans="21:28">
      <c r="U157175" s="5"/>
      <c r="AA157175" s="94"/>
      <c r="AB157175" s="5"/>
    </row>
    <row r="157192" spans="21:28">
      <c r="U157192" s="5"/>
      <c r="AA157192" s="94"/>
      <c r="AB157192" s="5"/>
    </row>
    <row r="157194" spans="21:28">
      <c r="U157194" s="5"/>
      <c r="AA157194" s="458"/>
      <c r="AB157194" s="5"/>
    </row>
    <row r="157195" spans="21:28">
      <c r="U157195" s="5"/>
      <c r="AA157195" s="458"/>
      <c r="AB157195" s="5"/>
    </row>
    <row r="157196" spans="21:28">
      <c r="U157196" s="5"/>
      <c r="AA157196" s="93"/>
      <c r="AB157196" s="5"/>
    </row>
    <row r="157197" spans="21:28">
      <c r="U157197" s="5"/>
      <c r="AA157197" s="94"/>
      <c r="AB157197" s="5"/>
    </row>
    <row r="157200" spans="21:28">
      <c r="U157200" s="5"/>
      <c r="AA157200" s="94"/>
      <c r="AB157200" s="5"/>
    </row>
    <row r="157250" spans="21:28">
      <c r="U157250" s="5"/>
      <c r="AA157250" s="94"/>
      <c r="AB157250" s="5"/>
    </row>
    <row r="157320" spans="21:28">
      <c r="U157320" s="5"/>
      <c r="AA157320" s="94"/>
      <c r="AB157320" s="5"/>
    </row>
    <row r="157321" spans="21:28">
      <c r="U157321" s="5"/>
      <c r="AA157321" s="94"/>
      <c r="AB157321" s="5"/>
    </row>
    <row r="157338" spans="21:28">
      <c r="U157338" s="5"/>
      <c r="AA157338" s="94"/>
      <c r="AB157338" s="5"/>
    </row>
    <row r="157340" spans="21:28">
      <c r="U157340" s="5"/>
      <c r="AA157340" s="458"/>
      <c r="AB157340" s="5"/>
    </row>
    <row r="157341" spans="21:28">
      <c r="U157341" s="5"/>
      <c r="AA157341" s="458"/>
      <c r="AB157341" s="5"/>
    </row>
    <row r="157342" spans="21:28">
      <c r="U157342" s="5"/>
      <c r="AA157342" s="93"/>
      <c r="AB157342" s="5"/>
    </row>
    <row r="157343" spans="21:28">
      <c r="U157343" s="5"/>
      <c r="AA157343" s="94"/>
      <c r="AB157343" s="5"/>
    </row>
    <row r="157346" spans="21:28">
      <c r="U157346" s="5"/>
      <c r="AA157346" s="94"/>
      <c r="AB157346" s="5"/>
    </row>
    <row r="157396" spans="21:28">
      <c r="U157396" s="5"/>
      <c r="AA157396" s="94"/>
      <c r="AB157396" s="5"/>
    </row>
    <row r="157466" spans="21:28">
      <c r="U157466" s="5"/>
      <c r="AA157466" s="94"/>
      <c r="AB157466" s="5"/>
    </row>
    <row r="157467" spans="21:28">
      <c r="U157467" s="5"/>
      <c r="AA157467" s="94"/>
      <c r="AB157467" s="5"/>
    </row>
    <row r="157484" spans="21:28">
      <c r="U157484" s="5"/>
      <c r="AA157484" s="94"/>
      <c r="AB157484" s="5"/>
    </row>
    <row r="157486" spans="21:28">
      <c r="U157486" s="5"/>
      <c r="AA157486" s="458"/>
      <c r="AB157486" s="5"/>
    </row>
    <row r="157487" spans="21:28">
      <c r="U157487" s="5"/>
      <c r="AA157487" s="458"/>
      <c r="AB157487" s="5"/>
    </row>
    <row r="157488" spans="21:28">
      <c r="U157488" s="5"/>
      <c r="AA157488" s="93"/>
      <c r="AB157488" s="5"/>
    </row>
    <row r="157489" spans="21:28">
      <c r="U157489" s="5"/>
      <c r="AA157489" s="94"/>
      <c r="AB157489" s="5"/>
    </row>
    <row r="157492" spans="21:28">
      <c r="U157492" s="5"/>
      <c r="AA157492" s="94"/>
      <c r="AB157492" s="5"/>
    </row>
    <row r="157542" spans="21:28">
      <c r="U157542" s="5"/>
      <c r="AA157542" s="94"/>
      <c r="AB157542" s="5"/>
    </row>
    <row r="157612" spans="21:28">
      <c r="U157612" s="5"/>
      <c r="AA157612" s="94"/>
      <c r="AB157612" s="5"/>
    </row>
    <row r="157613" spans="21:28">
      <c r="U157613" s="5"/>
      <c r="AA157613" s="94"/>
      <c r="AB157613" s="5"/>
    </row>
    <row r="157630" spans="21:28">
      <c r="U157630" s="5"/>
      <c r="AA157630" s="94"/>
      <c r="AB157630" s="5"/>
    </row>
    <row r="157632" spans="21:28">
      <c r="U157632" s="5"/>
      <c r="AA157632" s="458"/>
      <c r="AB157632" s="5"/>
    </row>
    <row r="157633" spans="21:28">
      <c r="U157633" s="5"/>
      <c r="AA157633" s="458"/>
      <c r="AB157633" s="5"/>
    </row>
    <row r="157634" spans="21:28">
      <c r="U157634" s="5"/>
      <c r="AA157634" s="93"/>
      <c r="AB157634" s="5"/>
    </row>
    <row r="157635" spans="21:28">
      <c r="U157635" s="5"/>
      <c r="AA157635" s="94"/>
      <c r="AB157635" s="5"/>
    </row>
    <row r="157638" spans="21:28">
      <c r="U157638" s="5"/>
      <c r="AA157638" s="94"/>
      <c r="AB157638" s="5"/>
    </row>
    <row r="157688" spans="21:28">
      <c r="U157688" s="5"/>
      <c r="AA157688" s="94"/>
      <c r="AB157688" s="5"/>
    </row>
    <row r="157758" spans="21:28">
      <c r="U157758" s="5"/>
      <c r="AA157758" s="94"/>
      <c r="AB157758" s="5"/>
    </row>
    <row r="157759" spans="21:28">
      <c r="U157759" s="5"/>
      <c r="AA157759" s="94"/>
      <c r="AB157759" s="5"/>
    </row>
    <row r="157776" spans="21:28">
      <c r="U157776" s="5"/>
      <c r="AA157776" s="94"/>
      <c r="AB157776" s="5"/>
    </row>
    <row r="157778" spans="21:28">
      <c r="U157778" s="5"/>
      <c r="AA157778" s="458"/>
      <c r="AB157778" s="5"/>
    </row>
    <row r="157779" spans="21:28">
      <c r="U157779" s="5"/>
      <c r="AA157779" s="458"/>
      <c r="AB157779" s="5"/>
    </row>
    <row r="157780" spans="21:28">
      <c r="U157780" s="5"/>
      <c r="AA157780" s="93"/>
      <c r="AB157780" s="5"/>
    </row>
    <row r="157781" spans="21:28">
      <c r="U157781" s="5"/>
      <c r="AA157781" s="94"/>
      <c r="AB157781" s="5"/>
    </row>
    <row r="157784" spans="21:28">
      <c r="U157784" s="5"/>
      <c r="AA157784" s="94"/>
      <c r="AB157784" s="5"/>
    </row>
    <row r="157834" spans="21:28">
      <c r="U157834" s="5"/>
      <c r="AA157834" s="94"/>
      <c r="AB157834" s="5"/>
    </row>
    <row r="157904" spans="21:28">
      <c r="U157904" s="5"/>
      <c r="AA157904" s="94"/>
      <c r="AB157904" s="5"/>
    </row>
    <row r="157905" spans="21:28">
      <c r="U157905" s="5"/>
      <c r="AA157905" s="94"/>
      <c r="AB157905" s="5"/>
    </row>
    <row r="157922" spans="21:28">
      <c r="U157922" s="5"/>
      <c r="AA157922" s="94"/>
      <c r="AB157922" s="5"/>
    </row>
    <row r="157924" spans="21:28">
      <c r="U157924" s="5"/>
      <c r="AA157924" s="458"/>
      <c r="AB157924" s="5"/>
    </row>
    <row r="157925" spans="21:28">
      <c r="U157925" s="5"/>
      <c r="AA157925" s="458"/>
      <c r="AB157925" s="5"/>
    </row>
    <row r="157926" spans="21:28">
      <c r="U157926" s="5"/>
      <c r="AA157926" s="93"/>
      <c r="AB157926" s="5"/>
    </row>
    <row r="157927" spans="21:28">
      <c r="U157927" s="5"/>
      <c r="AA157927" s="94"/>
      <c r="AB157927" s="5"/>
    </row>
    <row r="157930" spans="21:28">
      <c r="U157930" s="5"/>
      <c r="AA157930" s="94"/>
      <c r="AB157930" s="5"/>
    </row>
    <row r="157980" spans="21:28">
      <c r="U157980" s="5"/>
      <c r="AA157980" s="94"/>
      <c r="AB157980" s="5"/>
    </row>
    <row r="158050" spans="21:28">
      <c r="U158050" s="5"/>
      <c r="AA158050" s="94"/>
      <c r="AB158050" s="5"/>
    </row>
    <row r="158051" spans="21:28">
      <c r="U158051" s="5"/>
      <c r="AA158051" s="94"/>
      <c r="AB158051" s="5"/>
    </row>
    <row r="158068" spans="21:28">
      <c r="U158068" s="5"/>
      <c r="AA158068" s="94"/>
      <c r="AB158068" s="5"/>
    </row>
    <row r="158070" spans="21:28">
      <c r="U158070" s="5"/>
      <c r="AA158070" s="458"/>
      <c r="AB158070" s="5"/>
    </row>
    <row r="158071" spans="21:28">
      <c r="U158071" s="5"/>
      <c r="AA158071" s="458"/>
      <c r="AB158071" s="5"/>
    </row>
    <row r="158072" spans="21:28">
      <c r="U158072" s="5"/>
      <c r="AA158072" s="93"/>
      <c r="AB158072" s="5"/>
    </row>
    <row r="158073" spans="21:28">
      <c r="U158073" s="5"/>
      <c r="AA158073" s="94"/>
      <c r="AB158073" s="5"/>
    </row>
    <row r="158076" spans="21:28">
      <c r="U158076" s="5"/>
      <c r="AA158076" s="94"/>
      <c r="AB158076" s="5"/>
    </row>
    <row r="158126" spans="21:28">
      <c r="U158126" s="5"/>
      <c r="AA158126" s="94"/>
      <c r="AB158126" s="5"/>
    </row>
    <row r="158196" spans="21:28">
      <c r="U158196" s="5"/>
      <c r="AA158196" s="94"/>
      <c r="AB158196" s="5"/>
    </row>
    <row r="158197" spans="21:28">
      <c r="U158197" s="5"/>
      <c r="AA158197" s="94"/>
      <c r="AB158197" s="5"/>
    </row>
    <row r="158214" spans="21:28">
      <c r="U158214" s="5"/>
      <c r="AA158214" s="94"/>
      <c r="AB158214" s="5"/>
    </row>
    <row r="158216" spans="21:28">
      <c r="U158216" s="5"/>
      <c r="AA158216" s="458"/>
      <c r="AB158216" s="5"/>
    </row>
    <row r="158217" spans="21:28">
      <c r="U158217" s="5"/>
      <c r="AA158217" s="458"/>
      <c r="AB158217" s="5"/>
    </row>
    <row r="158218" spans="21:28">
      <c r="U158218" s="5"/>
      <c r="AA158218" s="93"/>
      <c r="AB158218" s="5"/>
    </row>
    <row r="158219" spans="21:28">
      <c r="U158219" s="5"/>
      <c r="AA158219" s="94"/>
      <c r="AB158219" s="5"/>
    </row>
    <row r="158222" spans="21:28">
      <c r="U158222" s="5"/>
      <c r="AA158222" s="94"/>
      <c r="AB158222" s="5"/>
    </row>
    <row r="158272" spans="21:28">
      <c r="U158272" s="5"/>
      <c r="AA158272" s="94"/>
      <c r="AB158272" s="5"/>
    </row>
    <row r="158342" spans="21:28">
      <c r="U158342" s="5"/>
      <c r="AA158342" s="94"/>
      <c r="AB158342" s="5"/>
    </row>
    <row r="158343" spans="21:28">
      <c r="U158343" s="5"/>
      <c r="AA158343" s="94"/>
      <c r="AB158343" s="5"/>
    </row>
    <row r="158360" spans="21:28">
      <c r="U158360" s="5"/>
      <c r="AA158360" s="94"/>
      <c r="AB158360" s="5"/>
    </row>
    <row r="158362" spans="21:28">
      <c r="U158362" s="5"/>
      <c r="AA158362" s="458"/>
      <c r="AB158362" s="5"/>
    </row>
    <row r="158363" spans="21:28">
      <c r="U158363" s="5"/>
      <c r="AA158363" s="458"/>
      <c r="AB158363" s="5"/>
    </row>
    <row r="158364" spans="21:28">
      <c r="U158364" s="5"/>
      <c r="AA158364" s="93"/>
      <c r="AB158364" s="5"/>
    </row>
    <row r="158365" spans="21:28">
      <c r="U158365" s="5"/>
      <c r="AA158365" s="94"/>
      <c r="AB158365" s="5"/>
    </row>
    <row r="158368" spans="21:28">
      <c r="U158368" s="5"/>
      <c r="AA158368" s="94"/>
      <c r="AB158368" s="5"/>
    </row>
    <row r="158418" spans="21:28">
      <c r="U158418" s="5"/>
      <c r="AA158418" s="94"/>
      <c r="AB158418" s="5"/>
    </row>
    <row r="158488" spans="21:28">
      <c r="U158488" s="5"/>
      <c r="AA158488" s="94"/>
      <c r="AB158488" s="5"/>
    </row>
    <row r="158489" spans="21:28">
      <c r="U158489" s="5"/>
      <c r="AA158489" s="94"/>
      <c r="AB158489" s="5"/>
    </row>
    <row r="158506" spans="21:28">
      <c r="U158506" s="5"/>
      <c r="AA158506" s="94"/>
      <c r="AB158506" s="5"/>
    </row>
    <row r="158508" spans="21:28">
      <c r="U158508" s="5"/>
      <c r="AA158508" s="458"/>
      <c r="AB158508" s="5"/>
    </row>
    <row r="158509" spans="21:28">
      <c r="U158509" s="5"/>
      <c r="AA158509" s="458"/>
      <c r="AB158509" s="5"/>
    </row>
    <row r="158510" spans="21:28">
      <c r="U158510" s="5"/>
      <c r="AA158510" s="93"/>
      <c r="AB158510" s="5"/>
    </row>
    <row r="158511" spans="21:28">
      <c r="U158511" s="5"/>
      <c r="AA158511" s="94"/>
      <c r="AB158511" s="5"/>
    </row>
    <row r="158514" spans="21:28">
      <c r="U158514" s="5"/>
      <c r="AA158514" s="94"/>
      <c r="AB158514" s="5"/>
    </row>
    <row r="158564" spans="21:28">
      <c r="U158564" s="5"/>
      <c r="AA158564" s="94"/>
      <c r="AB158564" s="5"/>
    </row>
    <row r="158634" spans="21:28">
      <c r="U158634" s="5"/>
      <c r="AA158634" s="94"/>
      <c r="AB158634" s="5"/>
    </row>
    <row r="158635" spans="21:28">
      <c r="U158635" s="5"/>
      <c r="AA158635" s="94"/>
      <c r="AB158635" s="5"/>
    </row>
    <row r="158652" spans="21:28">
      <c r="U158652" s="5"/>
      <c r="AA158652" s="94"/>
      <c r="AB158652" s="5"/>
    </row>
    <row r="158654" spans="21:28">
      <c r="U158654" s="5"/>
      <c r="AA158654" s="458"/>
      <c r="AB158654" s="5"/>
    </row>
    <row r="158655" spans="21:28">
      <c r="U158655" s="5"/>
      <c r="AA158655" s="458"/>
      <c r="AB158655" s="5"/>
    </row>
    <row r="158656" spans="21:28">
      <c r="U158656" s="5"/>
      <c r="AA158656" s="93"/>
      <c r="AB158656" s="5"/>
    </row>
    <row r="158657" spans="21:28">
      <c r="U158657" s="5"/>
      <c r="AA158657" s="94"/>
      <c r="AB158657" s="5"/>
    </row>
    <row r="158660" spans="21:28">
      <c r="U158660" s="5"/>
      <c r="AA158660" s="94"/>
      <c r="AB158660" s="5"/>
    </row>
    <row r="158710" spans="21:28">
      <c r="U158710" s="5"/>
      <c r="AA158710" s="94"/>
      <c r="AB158710" s="5"/>
    </row>
    <row r="158780" spans="21:28">
      <c r="U158780" s="5"/>
      <c r="AA158780" s="94"/>
      <c r="AB158780" s="5"/>
    </row>
    <row r="158781" spans="21:28">
      <c r="U158781" s="5"/>
      <c r="AA158781" s="94"/>
      <c r="AB158781" s="5"/>
    </row>
    <row r="158798" spans="21:28">
      <c r="U158798" s="5"/>
      <c r="AA158798" s="94"/>
      <c r="AB158798" s="5"/>
    </row>
    <row r="158800" spans="21:28">
      <c r="U158800" s="5"/>
      <c r="AA158800" s="458"/>
      <c r="AB158800" s="5"/>
    </row>
    <row r="158801" spans="21:28">
      <c r="U158801" s="5"/>
      <c r="AA158801" s="458"/>
      <c r="AB158801" s="5"/>
    </row>
    <row r="158802" spans="21:28">
      <c r="U158802" s="5"/>
      <c r="AA158802" s="93"/>
      <c r="AB158802" s="5"/>
    </row>
    <row r="158803" spans="21:28">
      <c r="U158803" s="5"/>
      <c r="AA158803" s="94"/>
      <c r="AB158803" s="5"/>
    </row>
    <row r="158806" spans="21:28">
      <c r="U158806" s="5"/>
      <c r="AA158806" s="94"/>
      <c r="AB158806" s="5"/>
    </row>
    <row r="158856" spans="21:28">
      <c r="U158856" s="5"/>
      <c r="AA158856" s="94"/>
      <c r="AB158856" s="5"/>
    </row>
    <row r="158926" spans="21:28">
      <c r="U158926" s="5"/>
      <c r="AA158926" s="94"/>
      <c r="AB158926" s="5"/>
    </row>
    <row r="158927" spans="21:28">
      <c r="U158927" s="5"/>
      <c r="AA158927" s="94"/>
      <c r="AB158927" s="5"/>
    </row>
    <row r="158944" spans="21:28">
      <c r="U158944" s="5"/>
      <c r="AA158944" s="94"/>
      <c r="AB158944" s="5"/>
    </row>
    <row r="158946" spans="21:28">
      <c r="U158946" s="5"/>
      <c r="AA158946" s="458"/>
      <c r="AB158946" s="5"/>
    </row>
    <row r="158947" spans="21:28">
      <c r="U158947" s="5"/>
      <c r="AA158947" s="458"/>
      <c r="AB158947" s="5"/>
    </row>
    <row r="158948" spans="21:28">
      <c r="U158948" s="5"/>
      <c r="AA158948" s="93"/>
      <c r="AB158948" s="5"/>
    </row>
    <row r="158949" spans="21:28">
      <c r="U158949" s="5"/>
      <c r="AA158949" s="94"/>
      <c r="AB158949" s="5"/>
    </row>
    <row r="158952" spans="21:28">
      <c r="U158952" s="5"/>
      <c r="AA158952" s="94"/>
      <c r="AB158952" s="5"/>
    </row>
    <row r="159002" spans="21:28">
      <c r="U159002" s="5"/>
      <c r="AA159002" s="94"/>
      <c r="AB159002" s="5"/>
    </row>
    <row r="159072" spans="21:28">
      <c r="U159072" s="5"/>
      <c r="AA159072" s="94"/>
      <c r="AB159072" s="5"/>
    </row>
    <row r="159073" spans="21:28">
      <c r="U159073" s="5"/>
      <c r="AA159073" s="94"/>
      <c r="AB159073" s="5"/>
    </row>
    <row r="159090" spans="21:28">
      <c r="U159090" s="5"/>
      <c r="AA159090" s="94"/>
      <c r="AB159090" s="5"/>
    </row>
    <row r="159092" spans="21:28">
      <c r="U159092" s="5"/>
      <c r="AA159092" s="458"/>
      <c r="AB159092" s="5"/>
    </row>
    <row r="159093" spans="21:28">
      <c r="U159093" s="5"/>
      <c r="AA159093" s="458"/>
      <c r="AB159093" s="5"/>
    </row>
    <row r="159094" spans="21:28">
      <c r="U159094" s="5"/>
      <c r="AA159094" s="93"/>
      <c r="AB159094" s="5"/>
    </row>
    <row r="159095" spans="21:28">
      <c r="U159095" s="5"/>
      <c r="AA159095" s="94"/>
      <c r="AB159095" s="5"/>
    </row>
    <row r="159098" spans="21:28">
      <c r="U159098" s="5"/>
      <c r="AA159098" s="94"/>
      <c r="AB159098" s="5"/>
    </row>
    <row r="159148" spans="21:28">
      <c r="U159148" s="5"/>
      <c r="AA159148" s="94"/>
      <c r="AB159148" s="5"/>
    </row>
    <row r="159218" spans="21:28">
      <c r="U159218" s="5"/>
      <c r="AA159218" s="94"/>
      <c r="AB159218" s="5"/>
    </row>
    <row r="159219" spans="21:28">
      <c r="U159219" s="5"/>
      <c r="AA159219" s="94"/>
      <c r="AB159219" s="5"/>
    </row>
    <row r="159236" spans="21:28">
      <c r="U159236" s="5"/>
      <c r="AA159236" s="94"/>
      <c r="AB159236" s="5"/>
    </row>
    <row r="159238" spans="21:28">
      <c r="U159238" s="5"/>
      <c r="AA159238" s="458"/>
      <c r="AB159238" s="5"/>
    </row>
    <row r="159239" spans="21:28">
      <c r="U159239" s="5"/>
      <c r="AA159239" s="458"/>
      <c r="AB159239" s="5"/>
    </row>
    <row r="159240" spans="21:28">
      <c r="U159240" s="5"/>
      <c r="AA159240" s="93"/>
      <c r="AB159240" s="5"/>
    </row>
    <row r="159241" spans="21:28">
      <c r="U159241" s="5"/>
      <c r="AA159241" s="94"/>
      <c r="AB159241" s="5"/>
    </row>
    <row r="159244" spans="21:28">
      <c r="U159244" s="5"/>
      <c r="AA159244" s="94"/>
      <c r="AB159244" s="5"/>
    </row>
    <row r="159294" spans="21:28">
      <c r="U159294" s="5"/>
      <c r="AA159294" s="94"/>
      <c r="AB159294" s="5"/>
    </row>
    <row r="159364" spans="21:28">
      <c r="U159364" s="5"/>
      <c r="AA159364" s="94"/>
      <c r="AB159364" s="5"/>
    </row>
    <row r="159365" spans="21:28">
      <c r="U159365" s="5"/>
      <c r="AA159365" s="94"/>
      <c r="AB159365" s="5"/>
    </row>
    <row r="159382" spans="21:28">
      <c r="U159382" s="5"/>
      <c r="AA159382" s="94"/>
      <c r="AB159382" s="5"/>
    </row>
    <row r="159384" spans="21:28">
      <c r="U159384" s="5"/>
      <c r="AA159384" s="458"/>
      <c r="AB159384" s="5"/>
    </row>
    <row r="159385" spans="21:28">
      <c r="U159385" s="5"/>
      <c r="AA159385" s="458"/>
      <c r="AB159385" s="5"/>
    </row>
    <row r="159386" spans="21:28">
      <c r="U159386" s="5"/>
      <c r="AA159386" s="93"/>
      <c r="AB159386" s="5"/>
    </row>
    <row r="159387" spans="21:28">
      <c r="U159387" s="5"/>
      <c r="AA159387" s="94"/>
      <c r="AB159387" s="5"/>
    </row>
    <row r="159390" spans="21:28">
      <c r="U159390" s="5"/>
      <c r="AA159390" s="94"/>
      <c r="AB159390" s="5"/>
    </row>
    <row r="159440" spans="21:28">
      <c r="U159440" s="5"/>
      <c r="AA159440" s="94"/>
      <c r="AB159440" s="5"/>
    </row>
    <row r="159510" spans="21:28">
      <c r="U159510" s="5"/>
      <c r="AA159510" s="94"/>
      <c r="AB159510" s="5"/>
    </row>
    <row r="159511" spans="21:28">
      <c r="U159511" s="5"/>
      <c r="AA159511" s="94"/>
      <c r="AB159511" s="5"/>
    </row>
    <row r="159528" spans="21:28">
      <c r="U159528" s="5"/>
      <c r="AA159528" s="94"/>
      <c r="AB159528" s="5"/>
    </row>
    <row r="159530" spans="21:28">
      <c r="U159530" s="5"/>
      <c r="AA159530" s="458"/>
      <c r="AB159530" s="5"/>
    </row>
    <row r="159531" spans="21:28">
      <c r="U159531" s="5"/>
      <c r="AA159531" s="458"/>
      <c r="AB159531" s="5"/>
    </row>
    <row r="159532" spans="21:28">
      <c r="U159532" s="5"/>
      <c r="AA159532" s="93"/>
      <c r="AB159532" s="5"/>
    </row>
    <row r="159533" spans="21:28">
      <c r="U159533" s="5"/>
      <c r="AA159533" s="94"/>
      <c r="AB159533" s="5"/>
    </row>
    <row r="159536" spans="21:28">
      <c r="U159536" s="5"/>
      <c r="AA159536" s="94"/>
      <c r="AB159536" s="5"/>
    </row>
    <row r="159586" spans="21:28">
      <c r="U159586" s="5"/>
      <c r="AA159586" s="94"/>
      <c r="AB159586" s="5"/>
    </row>
    <row r="159656" spans="21:28">
      <c r="U159656" s="5"/>
      <c r="AA159656" s="94"/>
      <c r="AB159656" s="5"/>
    </row>
    <row r="159657" spans="21:28">
      <c r="U159657" s="5"/>
      <c r="AA159657" s="94"/>
      <c r="AB159657" s="5"/>
    </row>
    <row r="159674" spans="21:28">
      <c r="U159674" s="5"/>
      <c r="AA159674" s="94"/>
      <c r="AB159674" s="5"/>
    </row>
    <row r="159676" spans="21:28">
      <c r="U159676" s="5"/>
      <c r="AA159676" s="458"/>
      <c r="AB159676" s="5"/>
    </row>
    <row r="159677" spans="21:28">
      <c r="U159677" s="5"/>
      <c r="AA159677" s="458"/>
      <c r="AB159677" s="5"/>
    </row>
    <row r="159678" spans="21:28">
      <c r="U159678" s="5"/>
      <c r="AA159678" s="93"/>
      <c r="AB159678" s="5"/>
    </row>
    <row r="159679" spans="21:28">
      <c r="U159679" s="5"/>
      <c r="AA159679" s="94"/>
      <c r="AB159679" s="5"/>
    </row>
    <row r="159682" spans="21:28">
      <c r="U159682" s="5"/>
      <c r="AA159682" s="94"/>
      <c r="AB159682" s="5"/>
    </row>
    <row r="159732" spans="21:28">
      <c r="U159732" s="5"/>
      <c r="AA159732" s="94"/>
      <c r="AB159732" s="5"/>
    </row>
    <row r="159802" spans="21:28">
      <c r="U159802" s="5"/>
      <c r="AA159802" s="94"/>
      <c r="AB159802" s="5"/>
    </row>
    <row r="159803" spans="21:28">
      <c r="U159803" s="5"/>
      <c r="AA159803" s="94"/>
      <c r="AB159803" s="5"/>
    </row>
    <row r="159820" spans="21:28">
      <c r="U159820" s="5"/>
      <c r="AA159820" s="94"/>
      <c r="AB159820" s="5"/>
    </row>
    <row r="159822" spans="21:28">
      <c r="U159822" s="5"/>
      <c r="AA159822" s="458"/>
      <c r="AB159822" s="5"/>
    </row>
    <row r="159823" spans="21:28">
      <c r="U159823" s="5"/>
      <c r="AA159823" s="458"/>
      <c r="AB159823" s="5"/>
    </row>
    <row r="159824" spans="21:28">
      <c r="U159824" s="5"/>
      <c r="AA159824" s="93"/>
      <c r="AB159824" s="5"/>
    </row>
    <row r="159825" spans="21:28">
      <c r="U159825" s="5"/>
      <c r="AA159825" s="94"/>
      <c r="AB159825" s="5"/>
    </row>
    <row r="159828" spans="21:28">
      <c r="U159828" s="5"/>
      <c r="AA159828" s="94"/>
      <c r="AB159828" s="5"/>
    </row>
    <row r="159878" spans="21:28">
      <c r="U159878" s="5"/>
      <c r="AA159878" s="94"/>
      <c r="AB159878" s="5"/>
    </row>
    <row r="159948" spans="21:28">
      <c r="U159948" s="5"/>
      <c r="AA159948" s="94"/>
      <c r="AB159948" s="5"/>
    </row>
    <row r="159949" spans="21:28">
      <c r="U159949" s="5"/>
      <c r="AA159949" s="94"/>
      <c r="AB159949" s="5"/>
    </row>
    <row r="159966" spans="21:28">
      <c r="U159966" s="5"/>
      <c r="AA159966" s="94"/>
      <c r="AB159966" s="5"/>
    </row>
    <row r="159968" spans="21:28">
      <c r="U159968" s="5"/>
      <c r="AA159968" s="458"/>
      <c r="AB159968" s="5"/>
    </row>
    <row r="159969" spans="21:28">
      <c r="U159969" s="5"/>
      <c r="AA159969" s="458"/>
      <c r="AB159969" s="5"/>
    </row>
    <row r="159970" spans="21:28">
      <c r="U159970" s="5"/>
      <c r="AA159970" s="93"/>
      <c r="AB159970" s="5"/>
    </row>
    <row r="159971" spans="21:28">
      <c r="U159971" s="5"/>
      <c r="AA159971" s="94"/>
      <c r="AB159971" s="5"/>
    </row>
    <row r="159974" spans="21:28">
      <c r="U159974" s="5"/>
      <c r="AA159974" s="94"/>
      <c r="AB159974" s="5"/>
    </row>
    <row r="160024" spans="21:28">
      <c r="U160024" s="5"/>
      <c r="AA160024" s="94"/>
      <c r="AB160024" s="5"/>
    </row>
    <row r="160094" spans="21:28">
      <c r="U160094" s="5"/>
      <c r="AA160094" s="94"/>
      <c r="AB160094" s="5"/>
    </row>
    <row r="160095" spans="21:28">
      <c r="U160095" s="5"/>
      <c r="AA160095" s="94"/>
      <c r="AB160095" s="5"/>
    </row>
    <row r="160112" spans="21:28">
      <c r="U160112" s="5"/>
      <c r="AA160112" s="94"/>
      <c r="AB160112" s="5"/>
    </row>
    <row r="160114" spans="21:28">
      <c r="U160114" s="5"/>
      <c r="AA160114" s="458"/>
      <c r="AB160114" s="5"/>
    </row>
    <row r="160115" spans="21:28">
      <c r="U160115" s="5"/>
      <c r="AA160115" s="458"/>
      <c r="AB160115" s="5"/>
    </row>
    <row r="160116" spans="21:28">
      <c r="U160116" s="5"/>
      <c r="AA160116" s="93"/>
      <c r="AB160116" s="5"/>
    </row>
    <row r="160117" spans="21:28">
      <c r="U160117" s="5"/>
      <c r="AA160117" s="94"/>
      <c r="AB160117" s="5"/>
    </row>
    <row r="160120" spans="21:28">
      <c r="U160120" s="5"/>
      <c r="AA160120" s="94"/>
      <c r="AB160120" s="5"/>
    </row>
    <row r="160170" spans="21:28">
      <c r="U160170" s="5"/>
      <c r="AA160170" s="94"/>
      <c r="AB160170" s="5"/>
    </row>
    <row r="160240" spans="21:28">
      <c r="U160240" s="5"/>
      <c r="AA160240" s="94"/>
      <c r="AB160240" s="5"/>
    </row>
    <row r="160241" spans="21:28">
      <c r="U160241" s="5"/>
      <c r="AA160241" s="94"/>
      <c r="AB160241" s="5"/>
    </row>
    <row r="160258" spans="21:28">
      <c r="U160258" s="5"/>
      <c r="AA160258" s="94"/>
      <c r="AB160258" s="5"/>
    </row>
    <row r="160260" spans="21:28">
      <c r="U160260" s="5"/>
      <c r="AA160260" s="458"/>
      <c r="AB160260" s="5"/>
    </row>
    <row r="160261" spans="21:28">
      <c r="U160261" s="5"/>
      <c r="AA160261" s="458"/>
      <c r="AB160261" s="5"/>
    </row>
    <row r="160262" spans="21:28">
      <c r="U160262" s="5"/>
      <c r="AA160262" s="93"/>
      <c r="AB160262" s="5"/>
    </row>
    <row r="160263" spans="21:28">
      <c r="U160263" s="5"/>
      <c r="AA160263" s="94"/>
      <c r="AB160263" s="5"/>
    </row>
    <row r="160266" spans="21:28">
      <c r="U160266" s="5"/>
      <c r="AA160266" s="94"/>
      <c r="AB160266" s="5"/>
    </row>
    <row r="160316" spans="21:28">
      <c r="U160316" s="5"/>
      <c r="AA160316" s="94"/>
      <c r="AB160316" s="5"/>
    </row>
    <row r="160386" spans="21:28">
      <c r="U160386" s="5"/>
      <c r="AA160386" s="94"/>
      <c r="AB160386" s="5"/>
    </row>
    <row r="160387" spans="21:28">
      <c r="U160387" s="5"/>
      <c r="AA160387" s="94"/>
      <c r="AB160387" s="5"/>
    </row>
    <row r="160404" spans="21:28">
      <c r="U160404" s="5"/>
      <c r="AA160404" s="94"/>
      <c r="AB160404" s="5"/>
    </row>
    <row r="160406" spans="21:28">
      <c r="U160406" s="5"/>
      <c r="AA160406" s="458"/>
      <c r="AB160406" s="5"/>
    </row>
    <row r="160407" spans="21:28">
      <c r="U160407" s="5"/>
      <c r="AA160407" s="458"/>
      <c r="AB160407" s="5"/>
    </row>
    <row r="160408" spans="21:28">
      <c r="U160408" s="5"/>
      <c r="AA160408" s="93"/>
      <c r="AB160408" s="5"/>
    </row>
    <row r="160409" spans="21:28">
      <c r="U160409" s="5"/>
      <c r="AA160409" s="94"/>
      <c r="AB160409" s="5"/>
    </row>
    <row r="160412" spans="21:28">
      <c r="U160412" s="5"/>
      <c r="AA160412" s="94"/>
      <c r="AB160412" s="5"/>
    </row>
    <row r="160462" spans="21:28">
      <c r="U160462" s="5"/>
      <c r="AA160462" s="94"/>
      <c r="AB160462" s="5"/>
    </row>
    <row r="160532" spans="21:28">
      <c r="U160532" s="5"/>
      <c r="AA160532" s="94"/>
      <c r="AB160532" s="5"/>
    </row>
    <row r="160533" spans="21:28">
      <c r="U160533" s="5"/>
      <c r="AA160533" s="94"/>
      <c r="AB160533" s="5"/>
    </row>
    <row r="160550" spans="21:28">
      <c r="U160550" s="5"/>
      <c r="AA160550" s="94"/>
      <c r="AB160550" s="5"/>
    </row>
    <row r="160552" spans="21:28">
      <c r="U160552" s="5"/>
      <c r="AA160552" s="458"/>
      <c r="AB160552" s="5"/>
    </row>
    <row r="160553" spans="21:28">
      <c r="U160553" s="5"/>
      <c r="AA160553" s="458"/>
      <c r="AB160553" s="5"/>
    </row>
    <row r="160554" spans="21:28">
      <c r="U160554" s="5"/>
      <c r="AA160554" s="93"/>
      <c r="AB160554" s="5"/>
    </row>
    <row r="160555" spans="21:28">
      <c r="U160555" s="5"/>
      <c r="AA160555" s="94"/>
      <c r="AB160555" s="5"/>
    </row>
    <row r="160558" spans="21:28">
      <c r="U160558" s="5"/>
      <c r="AA160558" s="94"/>
      <c r="AB160558" s="5"/>
    </row>
    <row r="160608" spans="21:28">
      <c r="U160608" s="5"/>
      <c r="AA160608" s="94"/>
      <c r="AB160608" s="5"/>
    </row>
    <row r="160678" spans="21:28">
      <c r="U160678" s="5"/>
      <c r="AA160678" s="94"/>
      <c r="AB160678" s="5"/>
    </row>
    <row r="160679" spans="21:28">
      <c r="U160679" s="5"/>
      <c r="AA160679" s="94"/>
      <c r="AB160679" s="5"/>
    </row>
    <row r="160696" spans="21:28">
      <c r="U160696" s="5"/>
      <c r="AA160696" s="94"/>
      <c r="AB160696" s="5"/>
    </row>
    <row r="160698" spans="21:28">
      <c r="U160698" s="5"/>
      <c r="AA160698" s="458"/>
      <c r="AB160698" s="5"/>
    </row>
    <row r="160699" spans="21:28">
      <c r="U160699" s="5"/>
      <c r="AA160699" s="458"/>
      <c r="AB160699" s="5"/>
    </row>
    <row r="160700" spans="21:28">
      <c r="U160700" s="5"/>
      <c r="AA160700" s="93"/>
      <c r="AB160700" s="5"/>
    </row>
    <row r="160701" spans="21:28">
      <c r="U160701" s="5"/>
      <c r="AA160701" s="94"/>
      <c r="AB160701" s="5"/>
    </row>
    <row r="160704" spans="21:28">
      <c r="U160704" s="5"/>
      <c r="AA160704" s="94"/>
      <c r="AB160704" s="5"/>
    </row>
    <row r="160754" spans="21:28">
      <c r="U160754" s="5"/>
      <c r="AA160754" s="94"/>
      <c r="AB160754" s="5"/>
    </row>
    <row r="160824" spans="21:28">
      <c r="U160824" s="5"/>
      <c r="AA160824" s="94"/>
      <c r="AB160824" s="5"/>
    </row>
    <row r="160825" spans="21:28">
      <c r="U160825" s="5"/>
      <c r="AA160825" s="94"/>
      <c r="AB160825" s="5"/>
    </row>
    <row r="160842" spans="21:28">
      <c r="U160842" s="5"/>
      <c r="AA160842" s="94"/>
      <c r="AB160842" s="5"/>
    </row>
    <row r="160844" spans="21:28">
      <c r="U160844" s="5"/>
      <c r="AA160844" s="458"/>
      <c r="AB160844" s="5"/>
    </row>
    <row r="160845" spans="21:28">
      <c r="U160845" s="5"/>
      <c r="AA160845" s="458"/>
      <c r="AB160845" s="5"/>
    </row>
    <row r="160846" spans="21:28">
      <c r="U160846" s="5"/>
      <c r="AA160846" s="93"/>
      <c r="AB160846" s="5"/>
    </row>
    <row r="160847" spans="21:28">
      <c r="U160847" s="5"/>
      <c r="AA160847" s="94"/>
      <c r="AB160847" s="5"/>
    </row>
    <row r="160850" spans="21:28">
      <c r="U160850" s="5"/>
      <c r="AA160850" s="94"/>
      <c r="AB160850" s="5"/>
    </row>
    <row r="160900" spans="21:28">
      <c r="U160900" s="5"/>
      <c r="AA160900" s="94"/>
      <c r="AB160900" s="5"/>
    </row>
    <row r="160970" spans="21:28">
      <c r="U160970" s="5"/>
      <c r="AA160970" s="94"/>
      <c r="AB160970" s="5"/>
    </row>
    <row r="160971" spans="21:28">
      <c r="U160971" s="5"/>
      <c r="AA160971" s="94"/>
      <c r="AB160971" s="5"/>
    </row>
    <row r="160988" spans="21:28">
      <c r="U160988" s="5"/>
      <c r="AA160988" s="94"/>
      <c r="AB160988" s="5"/>
    </row>
    <row r="160990" spans="21:28">
      <c r="U160990" s="5"/>
      <c r="AA160990" s="458"/>
      <c r="AB160990" s="5"/>
    </row>
    <row r="160991" spans="21:28">
      <c r="U160991" s="5"/>
      <c r="AA160991" s="458"/>
      <c r="AB160991" s="5"/>
    </row>
    <row r="160992" spans="21:28">
      <c r="U160992" s="5"/>
      <c r="AA160992" s="93"/>
      <c r="AB160992" s="5"/>
    </row>
    <row r="160993" spans="21:28">
      <c r="U160993" s="5"/>
      <c r="AA160993" s="94"/>
      <c r="AB160993" s="5"/>
    </row>
    <row r="160996" spans="21:28">
      <c r="U160996" s="5"/>
      <c r="AA160996" s="94"/>
      <c r="AB160996" s="5"/>
    </row>
    <row r="161046" spans="21:28">
      <c r="U161046" s="5"/>
      <c r="AA161046" s="94"/>
      <c r="AB161046" s="5"/>
    </row>
    <row r="161116" spans="21:28">
      <c r="U161116" s="5"/>
      <c r="AA161116" s="94"/>
      <c r="AB161116" s="5"/>
    </row>
    <row r="161117" spans="21:28">
      <c r="U161117" s="5"/>
      <c r="AA161117" s="94"/>
      <c r="AB161117" s="5"/>
    </row>
    <row r="161134" spans="21:28">
      <c r="U161134" s="5"/>
      <c r="AA161134" s="94"/>
      <c r="AB161134" s="5"/>
    </row>
    <row r="161136" spans="21:28">
      <c r="U161136" s="5"/>
      <c r="AA161136" s="458"/>
      <c r="AB161136" s="5"/>
    </row>
    <row r="161137" spans="21:28">
      <c r="U161137" s="5"/>
      <c r="AA161137" s="458"/>
      <c r="AB161137" s="5"/>
    </row>
    <row r="161138" spans="21:28">
      <c r="U161138" s="5"/>
      <c r="AA161138" s="93"/>
      <c r="AB161138" s="5"/>
    </row>
    <row r="161139" spans="21:28">
      <c r="U161139" s="5"/>
      <c r="AA161139" s="94"/>
      <c r="AB161139" s="5"/>
    </row>
    <row r="161142" spans="21:28">
      <c r="U161142" s="5"/>
      <c r="AA161142" s="94"/>
      <c r="AB161142" s="5"/>
    </row>
    <row r="161192" spans="21:28">
      <c r="U161192" s="5"/>
      <c r="AA161192" s="94"/>
      <c r="AB161192" s="5"/>
    </row>
    <row r="161262" spans="21:28">
      <c r="U161262" s="5"/>
      <c r="AA161262" s="94"/>
      <c r="AB161262" s="5"/>
    </row>
    <row r="161263" spans="21:28">
      <c r="U161263" s="5"/>
      <c r="AA161263" s="94"/>
      <c r="AB161263" s="5"/>
    </row>
    <row r="161280" spans="21:28">
      <c r="U161280" s="5"/>
      <c r="AA161280" s="94"/>
      <c r="AB161280" s="5"/>
    </row>
    <row r="161282" spans="21:28">
      <c r="U161282" s="5"/>
      <c r="AA161282" s="458"/>
      <c r="AB161282" s="5"/>
    </row>
    <row r="161283" spans="21:28">
      <c r="U161283" s="5"/>
      <c r="AA161283" s="458"/>
      <c r="AB161283" s="5"/>
    </row>
    <row r="161284" spans="21:28">
      <c r="U161284" s="5"/>
      <c r="AA161284" s="93"/>
      <c r="AB161284" s="5"/>
    </row>
    <row r="161285" spans="21:28">
      <c r="U161285" s="5"/>
      <c r="AA161285" s="94"/>
      <c r="AB161285" s="5"/>
    </row>
    <row r="161288" spans="21:28">
      <c r="U161288" s="5"/>
      <c r="AA161288" s="94"/>
      <c r="AB161288" s="5"/>
    </row>
    <row r="161338" spans="21:28">
      <c r="U161338" s="5"/>
      <c r="AA161338" s="94"/>
      <c r="AB161338" s="5"/>
    </row>
    <row r="161408" spans="21:28">
      <c r="U161408" s="5"/>
      <c r="AA161408" s="94"/>
      <c r="AB161408" s="5"/>
    </row>
    <row r="161409" spans="21:28">
      <c r="U161409" s="5"/>
      <c r="AA161409" s="94"/>
      <c r="AB161409" s="5"/>
    </row>
    <row r="161426" spans="21:28">
      <c r="U161426" s="5"/>
      <c r="AA161426" s="94"/>
      <c r="AB161426" s="5"/>
    </row>
    <row r="161428" spans="21:28">
      <c r="U161428" s="5"/>
      <c r="AA161428" s="458"/>
      <c r="AB161428" s="5"/>
    </row>
    <row r="161429" spans="21:28">
      <c r="U161429" s="5"/>
      <c r="AA161429" s="458"/>
      <c r="AB161429" s="5"/>
    </row>
    <row r="161430" spans="21:28">
      <c r="U161430" s="5"/>
      <c r="AA161430" s="93"/>
      <c r="AB161430" s="5"/>
    </row>
    <row r="161431" spans="21:28">
      <c r="U161431" s="5"/>
      <c r="AA161431" s="94"/>
      <c r="AB161431" s="5"/>
    </row>
    <row r="161434" spans="21:28">
      <c r="U161434" s="5"/>
      <c r="AA161434" s="94"/>
      <c r="AB161434" s="5"/>
    </row>
    <row r="161484" spans="21:28">
      <c r="U161484" s="5"/>
      <c r="AA161484" s="94"/>
      <c r="AB161484" s="5"/>
    </row>
    <row r="161554" spans="21:28">
      <c r="U161554" s="5"/>
      <c r="AA161554" s="94"/>
      <c r="AB161554" s="5"/>
    </row>
    <row r="161555" spans="21:28">
      <c r="U161555" s="5"/>
      <c r="AA161555" s="94"/>
      <c r="AB161555" s="5"/>
    </row>
    <row r="161572" spans="21:28">
      <c r="U161572" s="5"/>
      <c r="AA161572" s="94"/>
      <c r="AB161572" s="5"/>
    </row>
    <row r="161574" spans="21:28">
      <c r="U161574" s="5"/>
      <c r="AA161574" s="458"/>
      <c r="AB161574" s="5"/>
    </row>
    <row r="161575" spans="21:28">
      <c r="U161575" s="5"/>
      <c r="AA161575" s="458"/>
      <c r="AB161575" s="5"/>
    </row>
    <row r="161576" spans="21:28">
      <c r="U161576" s="5"/>
      <c r="AA161576" s="93"/>
      <c r="AB161576" s="5"/>
    </row>
    <row r="161577" spans="21:28">
      <c r="U161577" s="5"/>
      <c r="AA161577" s="94"/>
      <c r="AB161577" s="5"/>
    </row>
    <row r="161580" spans="21:28">
      <c r="U161580" s="5"/>
      <c r="AA161580" s="94"/>
      <c r="AB161580" s="5"/>
    </row>
    <row r="161630" spans="21:28">
      <c r="U161630" s="5"/>
      <c r="AA161630" s="94"/>
      <c r="AB161630" s="5"/>
    </row>
    <row r="161700" spans="21:28">
      <c r="U161700" s="5"/>
      <c r="AA161700" s="94"/>
      <c r="AB161700" s="5"/>
    </row>
    <row r="161701" spans="21:28">
      <c r="U161701" s="5"/>
      <c r="AA161701" s="94"/>
      <c r="AB161701" s="5"/>
    </row>
    <row r="161718" spans="21:28">
      <c r="U161718" s="5"/>
      <c r="AA161718" s="94"/>
      <c r="AB161718" s="5"/>
    </row>
    <row r="161720" spans="21:28">
      <c r="U161720" s="5"/>
      <c r="AA161720" s="458"/>
      <c r="AB161720" s="5"/>
    </row>
    <row r="161721" spans="21:28">
      <c r="U161721" s="5"/>
      <c r="AA161721" s="458"/>
      <c r="AB161721" s="5"/>
    </row>
    <row r="161722" spans="21:28">
      <c r="U161722" s="5"/>
      <c r="AA161722" s="93"/>
      <c r="AB161722" s="5"/>
    </row>
    <row r="161723" spans="21:28">
      <c r="U161723" s="5"/>
      <c r="AA161723" s="94"/>
      <c r="AB161723" s="5"/>
    </row>
    <row r="161726" spans="21:28">
      <c r="U161726" s="5"/>
      <c r="AA161726" s="94"/>
      <c r="AB161726" s="5"/>
    </row>
    <row r="161776" spans="21:28">
      <c r="U161776" s="5"/>
      <c r="AA161776" s="94"/>
      <c r="AB161776" s="5"/>
    </row>
    <row r="161846" spans="21:28">
      <c r="U161846" s="5"/>
      <c r="AA161846" s="94"/>
      <c r="AB161846" s="5"/>
    </row>
    <row r="161847" spans="21:28">
      <c r="U161847" s="5"/>
      <c r="AA161847" s="94"/>
      <c r="AB161847" s="5"/>
    </row>
    <row r="161864" spans="21:28">
      <c r="U161864" s="5"/>
      <c r="AA161864" s="94"/>
      <c r="AB161864" s="5"/>
    </row>
    <row r="161866" spans="21:28">
      <c r="U161866" s="5"/>
      <c r="AA161866" s="458"/>
      <c r="AB161866" s="5"/>
    </row>
    <row r="161867" spans="21:28">
      <c r="U161867" s="5"/>
      <c r="AA161867" s="458"/>
      <c r="AB161867" s="5"/>
    </row>
    <row r="161868" spans="21:28">
      <c r="U161868" s="5"/>
      <c r="AA161868" s="93"/>
      <c r="AB161868" s="5"/>
    </row>
    <row r="161869" spans="21:28">
      <c r="U161869" s="5"/>
      <c r="AA161869" s="94"/>
      <c r="AB161869" s="5"/>
    </row>
    <row r="161872" spans="21:28">
      <c r="U161872" s="5"/>
      <c r="AA161872" s="94"/>
      <c r="AB161872" s="5"/>
    </row>
    <row r="161922" spans="21:28">
      <c r="U161922" s="5"/>
      <c r="AA161922" s="94"/>
      <c r="AB161922" s="5"/>
    </row>
    <row r="161992" spans="21:28">
      <c r="U161992" s="5"/>
      <c r="AA161992" s="94"/>
      <c r="AB161992" s="5"/>
    </row>
    <row r="161993" spans="21:28">
      <c r="U161993" s="5"/>
      <c r="AA161993" s="94"/>
      <c r="AB161993" s="5"/>
    </row>
    <row r="162010" spans="21:28">
      <c r="U162010" s="5"/>
      <c r="AA162010" s="94"/>
      <c r="AB162010" s="5"/>
    </row>
    <row r="162012" spans="21:28">
      <c r="U162012" s="5"/>
      <c r="AA162012" s="458"/>
      <c r="AB162012" s="5"/>
    </row>
    <row r="162013" spans="21:28">
      <c r="U162013" s="5"/>
      <c r="AA162013" s="458"/>
      <c r="AB162013" s="5"/>
    </row>
    <row r="162014" spans="21:28">
      <c r="U162014" s="5"/>
      <c r="AA162014" s="93"/>
      <c r="AB162014" s="5"/>
    </row>
    <row r="162015" spans="21:28">
      <c r="U162015" s="5"/>
      <c r="AA162015" s="94"/>
      <c r="AB162015" s="5"/>
    </row>
    <row r="162018" spans="21:28">
      <c r="U162018" s="5"/>
      <c r="AA162018" s="94"/>
      <c r="AB162018" s="5"/>
    </row>
    <row r="162068" spans="21:28">
      <c r="U162068" s="5"/>
      <c r="AA162068" s="94"/>
      <c r="AB162068" s="5"/>
    </row>
    <row r="162138" spans="21:28">
      <c r="U162138" s="5"/>
      <c r="AA162138" s="94"/>
      <c r="AB162138" s="5"/>
    </row>
    <row r="162139" spans="21:28">
      <c r="U162139" s="5"/>
      <c r="AA162139" s="94"/>
      <c r="AB162139" s="5"/>
    </row>
    <row r="162156" spans="21:28">
      <c r="U162156" s="5"/>
      <c r="AA162156" s="94"/>
      <c r="AB162156" s="5"/>
    </row>
    <row r="162158" spans="21:28">
      <c r="U162158" s="5"/>
      <c r="AA162158" s="458"/>
      <c r="AB162158" s="5"/>
    </row>
    <row r="162159" spans="21:28">
      <c r="U162159" s="5"/>
      <c r="AA162159" s="458"/>
      <c r="AB162159" s="5"/>
    </row>
    <row r="162160" spans="21:28">
      <c r="U162160" s="5"/>
      <c r="AA162160" s="93"/>
      <c r="AB162160" s="5"/>
    </row>
    <row r="162161" spans="21:28">
      <c r="U162161" s="5"/>
      <c r="AA162161" s="94"/>
      <c r="AB162161" s="5"/>
    </row>
    <row r="162164" spans="21:28">
      <c r="U162164" s="5"/>
      <c r="AA162164" s="94"/>
      <c r="AB162164" s="5"/>
    </row>
    <row r="162214" spans="21:28">
      <c r="U162214" s="5"/>
      <c r="AA162214" s="94"/>
      <c r="AB162214" s="5"/>
    </row>
    <row r="162284" spans="21:28">
      <c r="U162284" s="5"/>
      <c r="AA162284" s="94"/>
      <c r="AB162284" s="5"/>
    </row>
    <row r="162285" spans="21:28">
      <c r="U162285" s="5"/>
      <c r="AA162285" s="94"/>
      <c r="AB162285" s="5"/>
    </row>
    <row r="162302" spans="21:28">
      <c r="U162302" s="5"/>
      <c r="AA162302" s="94"/>
      <c r="AB162302" s="5"/>
    </row>
    <row r="162304" spans="21:28">
      <c r="U162304" s="5"/>
      <c r="AA162304" s="458"/>
      <c r="AB162304" s="5"/>
    </row>
    <row r="162305" spans="21:28">
      <c r="U162305" s="5"/>
      <c r="AA162305" s="458"/>
      <c r="AB162305" s="5"/>
    </row>
    <row r="162306" spans="21:28">
      <c r="U162306" s="5"/>
      <c r="AA162306" s="93"/>
      <c r="AB162306" s="5"/>
    </row>
    <row r="162307" spans="21:28">
      <c r="U162307" s="5"/>
      <c r="AA162307" s="94"/>
      <c r="AB162307" s="5"/>
    </row>
    <row r="162310" spans="21:28">
      <c r="U162310" s="5"/>
      <c r="AA162310" s="94"/>
      <c r="AB162310" s="5"/>
    </row>
    <row r="162360" spans="21:28">
      <c r="U162360" s="5"/>
      <c r="AA162360" s="94"/>
      <c r="AB162360" s="5"/>
    </row>
    <row r="162430" spans="21:28">
      <c r="U162430" s="5"/>
      <c r="AA162430" s="94"/>
      <c r="AB162430" s="5"/>
    </row>
    <row r="162431" spans="21:28">
      <c r="U162431" s="5"/>
      <c r="AA162431" s="94"/>
      <c r="AB162431" s="5"/>
    </row>
    <row r="162448" spans="21:28">
      <c r="U162448" s="5"/>
      <c r="AA162448" s="94"/>
      <c r="AB162448" s="5"/>
    </row>
    <row r="162450" spans="21:28">
      <c r="U162450" s="5"/>
      <c r="AA162450" s="458"/>
      <c r="AB162450" s="5"/>
    </row>
    <row r="162451" spans="21:28">
      <c r="U162451" s="5"/>
      <c r="AA162451" s="458"/>
      <c r="AB162451" s="5"/>
    </row>
    <row r="162452" spans="21:28">
      <c r="U162452" s="5"/>
      <c r="AA162452" s="93"/>
      <c r="AB162452" s="5"/>
    </row>
    <row r="162453" spans="21:28">
      <c r="U162453" s="5"/>
      <c r="AA162453" s="94"/>
      <c r="AB162453" s="5"/>
    </row>
    <row r="162456" spans="21:28">
      <c r="U162456" s="5"/>
      <c r="AA162456" s="94"/>
      <c r="AB162456" s="5"/>
    </row>
    <row r="162506" spans="21:28">
      <c r="U162506" s="5"/>
      <c r="AA162506" s="94"/>
      <c r="AB162506" s="5"/>
    </row>
    <row r="162576" spans="21:28">
      <c r="U162576" s="5"/>
      <c r="AA162576" s="94"/>
      <c r="AB162576" s="5"/>
    </row>
    <row r="162577" spans="21:28">
      <c r="U162577" s="5"/>
      <c r="AA162577" s="94"/>
      <c r="AB162577" s="5"/>
    </row>
    <row r="162594" spans="21:28">
      <c r="U162594" s="5"/>
      <c r="AA162594" s="94"/>
      <c r="AB162594" s="5"/>
    </row>
    <row r="162596" spans="21:28">
      <c r="U162596" s="5"/>
      <c r="AA162596" s="458"/>
      <c r="AB162596" s="5"/>
    </row>
    <row r="162597" spans="21:28">
      <c r="U162597" s="5"/>
      <c r="AA162597" s="458"/>
      <c r="AB162597" s="5"/>
    </row>
    <row r="162598" spans="21:28">
      <c r="U162598" s="5"/>
      <c r="AA162598" s="93"/>
      <c r="AB162598" s="5"/>
    </row>
    <row r="162599" spans="21:28">
      <c r="U162599" s="5"/>
      <c r="AA162599" s="94"/>
      <c r="AB162599" s="5"/>
    </row>
    <row r="162602" spans="21:28">
      <c r="U162602" s="5"/>
      <c r="AA162602" s="94"/>
      <c r="AB162602" s="5"/>
    </row>
    <row r="162652" spans="21:28">
      <c r="U162652" s="5"/>
      <c r="AA162652" s="94"/>
      <c r="AB162652" s="5"/>
    </row>
    <row r="162722" spans="21:28">
      <c r="U162722" s="5"/>
      <c r="AA162722" s="94"/>
      <c r="AB162722" s="5"/>
    </row>
    <row r="162723" spans="21:28">
      <c r="U162723" s="5"/>
      <c r="AA162723" s="94"/>
      <c r="AB162723" s="5"/>
    </row>
    <row r="162740" spans="21:28">
      <c r="U162740" s="5"/>
      <c r="AA162740" s="94"/>
      <c r="AB162740" s="5"/>
    </row>
    <row r="162742" spans="21:28">
      <c r="U162742" s="5"/>
      <c r="AA162742" s="458"/>
      <c r="AB162742" s="5"/>
    </row>
    <row r="162743" spans="21:28">
      <c r="U162743" s="5"/>
      <c r="AA162743" s="458"/>
      <c r="AB162743" s="5"/>
    </row>
    <row r="162744" spans="21:28">
      <c r="U162744" s="5"/>
      <c r="AA162744" s="93"/>
      <c r="AB162744" s="5"/>
    </row>
    <row r="162745" spans="21:28">
      <c r="U162745" s="5"/>
      <c r="AA162745" s="94"/>
      <c r="AB162745" s="5"/>
    </row>
    <row r="162748" spans="21:28">
      <c r="U162748" s="5"/>
      <c r="AA162748" s="94"/>
      <c r="AB162748" s="5"/>
    </row>
    <row r="162798" spans="21:28">
      <c r="U162798" s="5"/>
      <c r="AA162798" s="94"/>
      <c r="AB162798" s="5"/>
    </row>
    <row r="162868" spans="21:28">
      <c r="U162868" s="5"/>
      <c r="AA162868" s="94"/>
      <c r="AB162868" s="5"/>
    </row>
    <row r="162869" spans="21:28">
      <c r="U162869" s="5"/>
      <c r="AA162869" s="94"/>
      <c r="AB162869" s="5"/>
    </row>
    <row r="162886" spans="21:28">
      <c r="U162886" s="5"/>
      <c r="AA162886" s="94"/>
      <c r="AB162886" s="5"/>
    </row>
    <row r="162888" spans="21:28">
      <c r="U162888" s="5"/>
      <c r="AA162888" s="458"/>
      <c r="AB162888" s="5"/>
    </row>
    <row r="162889" spans="21:28">
      <c r="U162889" s="5"/>
      <c r="AA162889" s="458"/>
      <c r="AB162889" s="5"/>
    </row>
    <row r="162890" spans="21:28">
      <c r="U162890" s="5"/>
      <c r="AA162890" s="93"/>
      <c r="AB162890" s="5"/>
    </row>
    <row r="162891" spans="21:28">
      <c r="U162891" s="5"/>
      <c r="AA162891" s="94"/>
      <c r="AB162891" s="5"/>
    </row>
    <row r="162894" spans="21:28">
      <c r="U162894" s="5"/>
      <c r="AA162894" s="94"/>
      <c r="AB162894" s="5"/>
    </row>
    <row r="162944" spans="21:28">
      <c r="U162944" s="5"/>
      <c r="AA162944" s="94"/>
      <c r="AB162944" s="5"/>
    </row>
    <row r="163014" spans="21:28">
      <c r="U163014" s="5"/>
      <c r="AA163014" s="94"/>
      <c r="AB163014" s="5"/>
    </row>
    <row r="163015" spans="21:28">
      <c r="U163015" s="5"/>
      <c r="AA163015" s="94"/>
      <c r="AB163015" s="5"/>
    </row>
    <row r="163032" spans="21:28">
      <c r="U163032" s="5"/>
      <c r="AA163032" s="94"/>
      <c r="AB163032" s="5"/>
    </row>
    <row r="163034" spans="21:28">
      <c r="U163034" s="5"/>
      <c r="AA163034" s="458"/>
      <c r="AB163034" s="5"/>
    </row>
    <row r="163035" spans="21:28">
      <c r="U163035" s="5"/>
      <c r="AA163035" s="458"/>
      <c r="AB163035" s="5"/>
    </row>
    <row r="163036" spans="21:28">
      <c r="U163036" s="5"/>
      <c r="AA163036" s="93"/>
      <c r="AB163036" s="5"/>
    </row>
    <row r="163037" spans="21:28">
      <c r="U163037" s="5"/>
      <c r="AA163037" s="94"/>
      <c r="AB163037" s="5"/>
    </row>
    <row r="163040" spans="21:28">
      <c r="U163040" s="5"/>
      <c r="AA163040" s="94"/>
      <c r="AB163040" s="5"/>
    </row>
    <row r="163090" spans="21:28">
      <c r="U163090" s="5"/>
      <c r="AA163090" s="94"/>
      <c r="AB163090" s="5"/>
    </row>
    <row r="163160" spans="21:28">
      <c r="U163160" s="5"/>
      <c r="AA163160" s="94"/>
      <c r="AB163160" s="5"/>
    </row>
    <row r="163161" spans="21:28">
      <c r="U163161" s="5"/>
      <c r="AA163161" s="94"/>
      <c r="AB163161" s="5"/>
    </row>
    <row r="163178" spans="21:28">
      <c r="U163178" s="5"/>
      <c r="AA163178" s="94"/>
      <c r="AB163178" s="5"/>
    </row>
    <row r="163180" spans="21:28">
      <c r="U163180" s="5"/>
      <c r="AA163180" s="458"/>
      <c r="AB163180" s="5"/>
    </row>
    <row r="163181" spans="21:28">
      <c r="U163181" s="5"/>
      <c r="AA163181" s="458"/>
      <c r="AB163181" s="5"/>
    </row>
    <row r="163182" spans="21:28">
      <c r="U163182" s="5"/>
      <c r="AA163182" s="93"/>
      <c r="AB163182" s="5"/>
    </row>
    <row r="163183" spans="21:28">
      <c r="U163183" s="5"/>
      <c r="AA163183" s="94"/>
      <c r="AB163183" s="5"/>
    </row>
    <row r="163186" spans="21:28">
      <c r="U163186" s="5"/>
      <c r="AA163186" s="94"/>
      <c r="AB163186" s="5"/>
    </row>
    <row r="163236" spans="21:28">
      <c r="U163236" s="5"/>
      <c r="AA163236" s="94"/>
      <c r="AB163236" s="5"/>
    </row>
    <row r="163306" spans="21:28">
      <c r="U163306" s="5"/>
      <c r="AA163306" s="94"/>
      <c r="AB163306" s="5"/>
    </row>
    <row r="163307" spans="21:28">
      <c r="U163307" s="5"/>
      <c r="AA163307" s="94"/>
      <c r="AB163307" s="5"/>
    </row>
    <row r="163324" spans="21:28">
      <c r="U163324" s="5"/>
      <c r="AA163324" s="94"/>
      <c r="AB163324" s="5"/>
    </row>
    <row r="163326" spans="21:28">
      <c r="U163326" s="5"/>
      <c r="AA163326" s="458"/>
      <c r="AB163326" s="5"/>
    </row>
    <row r="163327" spans="21:28">
      <c r="U163327" s="5"/>
      <c r="AA163327" s="458"/>
      <c r="AB163327" s="5"/>
    </row>
    <row r="163328" spans="21:28">
      <c r="U163328" s="5"/>
      <c r="AA163328" s="93"/>
      <c r="AB163328" s="5"/>
    </row>
    <row r="163329" spans="21:28">
      <c r="U163329" s="5"/>
      <c r="AA163329" s="94"/>
      <c r="AB163329" s="5"/>
    </row>
    <row r="163332" spans="21:28">
      <c r="U163332" s="5"/>
      <c r="AA163332" s="94"/>
      <c r="AB163332" s="5"/>
    </row>
    <row r="163382" spans="21:28">
      <c r="U163382" s="5"/>
      <c r="AA163382" s="94"/>
      <c r="AB163382" s="5"/>
    </row>
    <row r="163452" spans="21:28">
      <c r="U163452" s="5"/>
      <c r="AA163452" s="94"/>
      <c r="AB163452" s="5"/>
    </row>
    <row r="163453" spans="21:28">
      <c r="U163453" s="5"/>
      <c r="AA163453" s="94"/>
      <c r="AB163453" s="5"/>
    </row>
    <row r="163470" spans="21:28">
      <c r="U163470" s="5"/>
      <c r="AA163470" s="94"/>
      <c r="AB163470" s="5"/>
    </row>
    <row r="163472" spans="21:28">
      <c r="U163472" s="5"/>
      <c r="AA163472" s="458"/>
      <c r="AB163472" s="5"/>
    </row>
    <row r="163473" spans="21:28">
      <c r="U163473" s="5"/>
      <c r="AA163473" s="458"/>
      <c r="AB163473" s="5"/>
    </row>
    <row r="163474" spans="21:28">
      <c r="U163474" s="5"/>
      <c r="AA163474" s="93"/>
      <c r="AB163474" s="5"/>
    </row>
    <row r="163475" spans="21:28">
      <c r="U163475" s="5"/>
      <c r="AA163475" s="94"/>
      <c r="AB163475" s="5"/>
    </row>
    <row r="163478" spans="21:28">
      <c r="U163478" s="5"/>
      <c r="AA163478" s="94"/>
      <c r="AB163478" s="5"/>
    </row>
    <row r="163528" spans="21:28">
      <c r="U163528" s="5"/>
      <c r="AA163528" s="94"/>
      <c r="AB163528" s="5"/>
    </row>
    <row r="163598" spans="21:28">
      <c r="U163598" s="5"/>
      <c r="AA163598" s="94"/>
      <c r="AB163598" s="5"/>
    </row>
    <row r="163599" spans="21:28">
      <c r="U163599" s="5"/>
      <c r="AA163599" s="94"/>
      <c r="AB163599" s="5"/>
    </row>
    <row r="163616" spans="21:28">
      <c r="U163616" s="5"/>
      <c r="AA163616" s="94"/>
      <c r="AB163616" s="5"/>
    </row>
    <row r="163618" spans="21:28">
      <c r="U163618" s="5"/>
      <c r="AA163618" s="458"/>
      <c r="AB163618" s="5"/>
    </row>
    <row r="163619" spans="21:28">
      <c r="U163619" s="5"/>
      <c r="AA163619" s="458"/>
      <c r="AB163619" s="5"/>
    </row>
    <row r="163620" spans="21:28">
      <c r="U163620" s="5"/>
      <c r="AA163620" s="93"/>
      <c r="AB163620" s="5"/>
    </row>
    <row r="163621" spans="21:28">
      <c r="U163621" s="5"/>
      <c r="AA163621" s="94"/>
      <c r="AB163621" s="5"/>
    </row>
    <row r="163624" spans="21:28">
      <c r="U163624" s="5"/>
      <c r="AA163624" s="94"/>
      <c r="AB163624" s="5"/>
    </row>
    <row r="163674" spans="21:28">
      <c r="U163674" s="5"/>
      <c r="AA163674" s="94"/>
      <c r="AB163674" s="5"/>
    </row>
    <row r="163744" spans="21:28">
      <c r="U163744" s="5"/>
      <c r="AA163744" s="94"/>
      <c r="AB163744" s="5"/>
    </row>
    <row r="163745" spans="21:28">
      <c r="U163745" s="5"/>
      <c r="AA163745" s="94"/>
      <c r="AB163745" s="5"/>
    </row>
    <row r="163762" spans="21:28">
      <c r="U163762" s="5"/>
      <c r="AA163762" s="94"/>
      <c r="AB163762" s="5"/>
    </row>
    <row r="163764" spans="21:28">
      <c r="U163764" s="5"/>
      <c r="AA163764" s="458"/>
      <c r="AB163764" s="5"/>
    </row>
    <row r="163765" spans="21:28">
      <c r="U163765" s="5"/>
      <c r="AA163765" s="458"/>
      <c r="AB163765" s="5"/>
    </row>
    <row r="163766" spans="21:28">
      <c r="U163766" s="5"/>
      <c r="AA163766" s="93"/>
      <c r="AB163766" s="5"/>
    </row>
    <row r="163767" spans="21:28">
      <c r="U163767" s="5"/>
      <c r="AA163767" s="94"/>
      <c r="AB163767" s="5"/>
    </row>
    <row r="163770" spans="21:28">
      <c r="U163770" s="5"/>
      <c r="AA163770" s="94"/>
      <c r="AB163770" s="5"/>
    </row>
    <row r="163820" spans="21:28">
      <c r="U163820" s="5"/>
      <c r="AA163820" s="94"/>
      <c r="AB163820" s="5"/>
    </row>
    <row r="163890" spans="21:28">
      <c r="U163890" s="5"/>
      <c r="AA163890" s="94"/>
      <c r="AB163890" s="5"/>
    </row>
    <row r="163891" spans="21:28">
      <c r="U163891" s="5"/>
      <c r="AA163891" s="94"/>
      <c r="AB163891" s="5"/>
    </row>
    <row r="163908" spans="21:28">
      <c r="U163908" s="5"/>
      <c r="AA163908" s="94"/>
      <c r="AB163908" s="5"/>
    </row>
    <row r="163910" spans="21:28">
      <c r="U163910" s="5"/>
      <c r="AA163910" s="458"/>
      <c r="AB163910" s="5"/>
    </row>
    <row r="163911" spans="21:28">
      <c r="U163911" s="5"/>
      <c r="AA163911" s="458"/>
      <c r="AB163911" s="5"/>
    </row>
    <row r="163912" spans="21:28">
      <c r="U163912" s="5"/>
      <c r="AA163912" s="93"/>
      <c r="AB163912" s="5"/>
    </row>
    <row r="163913" spans="21:28">
      <c r="U163913" s="5"/>
      <c r="AA163913" s="94"/>
      <c r="AB163913" s="5"/>
    </row>
    <row r="163916" spans="21:28">
      <c r="U163916" s="5"/>
      <c r="AA163916" s="94"/>
      <c r="AB163916" s="5"/>
    </row>
    <row r="163966" spans="21:28">
      <c r="U163966" s="5"/>
      <c r="AA163966" s="94"/>
      <c r="AB163966" s="5"/>
    </row>
    <row r="164036" spans="21:28">
      <c r="U164036" s="5"/>
      <c r="AA164036" s="94"/>
      <c r="AB164036" s="5"/>
    </row>
    <row r="164037" spans="21:28">
      <c r="U164037" s="5"/>
      <c r="AA164037" s="94"/>
      <c r="AB164037" s="5"/>
    </row>
    <row r="164054" spans="21:28">
      <c r="U164054" s="5"/>
      <c r="AA164054" s="94"/>
      <c r="AB164054" s="5"/>
    </row>
    <row r="164056" spans="21:28">
      <c r="U164056" s="5"/>
      <c r="AA164056" s="458"/>
      <c r="AB164056" s="5"/>
    </row>
    <row r="164057" spans="21:28">
      <c r="U164057" s="5"/>
      <c r="AA164057" s="458"/>
      <c r="AB164057" s="5"/>
    </row>
    <row r="164058" spans="21:28">
      <c r="U164058" s="5"/>
      <c r="AA164058" s="93"/>
      <c r="AB164058" s="5"/>
    </row>
    <row r="164059" spans="21:28">
      <c r="U164059" s="5"/>
      <c r="AA164059" s="94"/>
      <c r="AB164059" s="5"/>
    </row>
    <row r="164062" spans="21:28">
      <c r="U164062" s="5"/>
      <c r="AA164062" s="94"/>
      <c r="AB164062" s="5"/>
    </row>
    <row r="164112" spans="21:28">
      <c r="U164112" s="5"/>
      <c r="AA164112" s="94"/>
      <c r="AB164112" s="5"/>
    </row>
    <row r="164182" spans="21:28">
      <c r="U164182" s="5"/>
      <c r="AA164182" s="94"/>
      <c r="AB164182" s="5"/>
    </row>
    <row r="164183" spans="21:28">
      <c r="U164183" s="5"/>
      <c r="AA164183" s="94"/>
      <c r="AB164183" s="5"/>
    </row>
    <row r="164200" spans="21:28">
      <c r="U164200" s="5"/>
      <c r="AA164200" s="94"/>
      <c r="AB164200" s="5"/>
    </row>
    <row r="164202" spans="21:28">
      <c r="U164202" s="5"/>
      <c r="AA164202" s="458"/>
      <c r="AB164202" s="5"/>
    </row>
    <row r="164203" spans="21:28">
      <c r="U164203" s="5"/>
      <c r="AA164203" s="458"/>
      <c r="AB164203" s="5"/>
    </row>
    <row r="164204" spans="21:28">
      <c r="U164204" s="5"/>
      <c r="AA164204" s="93"/>
      <c r="AB164204" s="5"/>
    </row>
    <row r="164205" spans="21:28">
      <c r="U164205" s="5"/>
      <c r="AA164205" s="94"/>
      <c r="AB164205" s="5"/>
    </row>
    <row r="164208" spans="21:28">
      <c r="U164208" s="5"/>
      <c r="AA164208" s="94"/>
      <c r="AB164208" s="5"/>
    </row>
    <row r="164258" spans="21:28">
      <c r="U164258" s="5"/>
      <c r="AA164258" s="94"/>
      <c r="AB164258" s="5"/>
    </row>
    <row r="164328" spans="21:28">
      <c r="U164328" s="5"/>
      <c r="AA164328" s="94"/>
      <c r="AB164328" s="5"/>
    </row>
    <row r="164329" spans="21:28">
      <c r="U164329" s="5"/>
      <c r="AA164329" s="94"/>
      <c r="AB164329" s="5"/>
    </row>
    <row r="164346" spans="21:28">
      <c r="U164346" s="5"/>
      <c r="AA164346" s="94"/>
      <c r="AB164346" s="5"/>
    </row>
    <row r="164348" spans="21:28">
      <c r="U164348" s="5"/>
      <c r="AA164348" s="458"/>
      <c r="AB164348" s="5"/>
    </row>
    <row r="164349" spans="21:28">
      <c r="U164349" s="5"/>
      <c r="AA164349" s="458"/>
      <c r="AB164349" s="5"/>
    </row>
    <row r="164350" spans="21:28">
      <c r="U164350" s="5"/>
      <c r="AA164350" s="93"/>
      <c r="AB164350" s="5"/>
    </row>
    <row r="164351" spans="21:28">
      <c r="U164351" s="5"/>
      <c r="AA164351" s="94"/>
      <c r="AB164351" s="5"/>
    </row>
    <row r="164354" spans="21:28">
      <c r="U164354" s="5"/>
      <c r="AA164354" s="94"/>
      <c r="AB164354" s="5"/>
    </row>
    <row r="164404" spans="21:28">
      <c r="U164404" s="5"/>
      <c r="AA164404" s="94"/>
      <c r="AB164404" s="5"/>
    </row>
    <row r="164474" spans="21:28">
      <c r="U164474" s="5"/>
      <c r="AA164474" s="94"/>
      <c r="AB164474" s="5"/>
    </row>
    <row r="164475" spans="21:28">
      <c r="U164475" s="5"/>
      <c r="AA164475" s="94"/>
      <c r="AB164475" s="5"/>
    </row>
    <row r="164492" spans="21:28">
      <c r="U164492" s="5"/>
      <c r="AA164492" s="94"/>
      <c r="AB164492" s="5"/>
    </row>
    <row r="164494" spans="21:28">
      <c r="U164494" s="5"/>
      <c r="AA164494" s="458"/>
      <c r="AB164494" s="5"/>
    </row>
    <row r="164495" spans="21:28">
      <c r="U164495" s="5"/>
      <c r="AA164495" s="458"/>
      <c r="AB164495" s="5"/>
    </row>
    <row r="164496" spans="21:28">
      <c r="U164496" s="5"/>
      <c r="AA164496" s="93"/>
      <c r="AB164496" s="5"/>
    </row>
    <row r="164497" spans="21:28">
      <c r="U164497" s="5"/>
      <c r="AA164497" s="94"/>
      <c r="AB164497" s="5"/>
    </row>
    <row r="164500" spans="21:28">
      <c r="U164500" s="5"/>
      <c r="AA164500" s="94"/>
      <c r="AB164500" s="5"/>
    </row>
    <row r="164550" spans="21:28">
      <c r="U164550" s="5"/>
      <c r="AA164550" s="94"/>
      <c r="AB164550" s="5"/>
    </row>
    <row r="164620" spans="21:28">
      <c r="U164620" s="5"/>
      <c r="AA164620" s="94"/>
      <c r="AB164620" s="5"/>
    </row>
    <row r="164621" spans="21:28">
      <c r="U164621" s="5"/>
      <c r="AA164621" s="94"/>
      <c r="AB164621" s="5"/>
    </row>
    <row r="164638" spans="21:28">
      <c r="U164638" s="5"/>
      <c r="AA164638" s="94"/>
      <c r="AB164638" s="5"/>
    </row>
    <row r="164640" spans="21:28">
      <c r="U164640" s="5"/>
      <c r="AA164640" s="458"/>
      <c r="AB164640" s="5"/>
    </row>
    <row r="164641" spans="21:28">
      <c r="U164641" s="5"/>
      <c r="AA164641" s="458"/>
      <c r="AB164641" s="5"/>
    </row>
    <row r="164642" spans="21:28">
      <c r="U164642" s="5"/>
      <c r="AA164642" s="93"/>
      <c r="AB164642" s="5"/>
    </row>
    <row r="164643" spans="21:28">
      <c r="U164643" s="5"/>
      <c r="AA164643" s="94"/>
      <c r="AB164643" s="5"/>
    </row>
    <row r="164646" spans="21:28">
      <c r="U164646" s="5"/>
      <c r="AA164646" s="94"/>
      <c r="AB164646" s="5"/>
    </row>
    <row r="164696" spans="21:28">
      <c r="U164696" s="5"/>
      <c r="AA164696" s="94"/>
      <c r="AB164696" s="5"/>
    </row>
    <row r="164766" spans="21:28">
      <c r="U164766" s="5"/>
      <c r="AA164766" s="94"/>
      <c r="AB164766" s="5"/>
    </row>
    <row r="164767" spans="21:28">
      <c r="U164767" s="5"/>
      <c r="AA164767" s="94"/>
      <c r="AB164767" s="5"/>
    </row>
    <row r="164784" spans="21:28">
      <c r="U164784" s="5"/>
      <c r="AA164784" s="94"/>
      <c r="AB164784" s="5"/>
    </row>
    <row r="164786" spans="21:28">
      <c r="U164786" s="5"/>
      <c r="AA164786" s="458"/>
      <c r="AB164786" s="5"/>
    </row>
    <row r="164787" spans="21:28">
      <c r="U164787" s="5"/>
      <c r="AA164787" s="458"/>
      <c r="AB164787" s="5"/>
    </row>
    <row r="164788" spans="21:28">
      <c r="U164788" s="5"/>
      <c r="AA164788" s="93"/>
      <c r="AB164788" s="5"/>
    </row>
    <row r="164789" spans="21:28">
      <c r="U164789" s="5"/>
      <c r="AA164789" s="94"/>
      <c r="AB164789" s="5"/>
    </row>
    <row r="164792" spans="21:28">
      <c r="U164792" s="5"/>
      <c r="AA164792" s="94"/>
      <c r="AB164792" s="5"/>
    </row>
    <row r="164842" spans="21:28">
      <c r="U164842" s="5"/>
      <c r="AA164842" s="94"/>
      <c r="AB164842" s="5"/>
    </row>
    <row r="164912" spans="21:28">
      <c r="U164912" s="5"/>
      <c r="AA164912" s="94"/>
      <c r="AB164912" s="5"/>
    </row>
    <row r="164913" spans="21:28">
      <c r="U164913" s="5"/>
      <c r="AA164913" s="94"/>
      <c r="AB164913" s="5"/>
    </row>
    <row r="164930" spans="21:28">
      <c r="U164930" s="5"/>
      <c r="AA164930" s="94"/>
      <c r="AB164930" s="5"/>
    </row>
    <row r="164932" spans="21:28">
      <c r="U164932" s="5"/>
      <c r="AA164932" s="458"/>
      <c r="AB164932" s="5"/>
    </row>
    <row r="164933" spans="21:28">
      <c r="U164933" s="5"/>
      <c r="AA164933" s="458"/>
      <c r="AB164933" s="5"/>
    </row>
    <row r="164934" spans="21:28">
      <c r="U164934" s="5"/>
      <c r="AA164934" s="93"/>
      <c r="AB164934" s="5"/>
    </row>
    <row r="164935" spans="21:28">
      <c r="U164935" s="5"/>
      <c r="AA164935" s="94"/>
      <c r="AB164935" s="5"/>
    </row>
    <row r="164938" spans="21:28">
      <c r="U164938" s="5"/>
      <c r="AA164938" s="94"/>
      <c r="AB164938" s="5"/>
    </row>
    <row r="164988" spans="21:28">
      <c r="U164988" s="5"/>
      <c r="AA164988" s="94"/>
      <c r="AB164988" s="5"/>
    </row>
    <row r="165058" spans="21:28">
      <c r="U165058" s="5"/>
      <c r="AA165058" s="94"/>
      <c r="AB165058" s="5"/>
    </row>
    <row r="165059" spans="21:28">
      <c r="U165059" s="5"/>
      <c r="AA165059" s="94"/>
      <c r="AB165059" s="5"/>
    </row>
    <row r="165076" spans="21:28">
      <c r="U165076" s="5"/>
      <c r="AA165076" s="94"/>
      <c r="AB165076" s="5"/>
    </row>
    <row r="165078" spans="21:28">
      <c r="U165078" s="5"/>
      <c r="AA165078" s="458"/>
      <c r="AB165078" s="5"/>
    </row>
    <row r="165079" spans="21:28">
      <c r="U165079" s="5"/>
      <c r="AA165079" s="458"/>
      <c r="AB165079" s="5"/>
    </row>
    <row r="165080" spans="21:28">
      <c r="U165080" s="5"/>
      <c r="AA165080" s="93"/>
      <c r="AB165080" s="5"/>
    </row>
    <row r="165081" spans="21:28">
      <c r="U165081" s="5"/>
      <c r="AA165081" s="94"/>
      <c r="AB165081" s="5"/>
    </row>
    <row r="165084" spans="21:28">
      <c r="U165084" s="5"/>
      <c r="AA165084" s="94"/>
      <c r="AB165084" s="5"/>
    </row>
    <row r="165134" spans="21:28">
      <c r="U165134" s="5"/>
      <c r="AA165134" s="94"/>
      <c r="AB165134" s="5"/>
    </row>
    <row r="165204" spans="21:28">
      <c r="U165204" s="5"/>
      <c r="AA165204" s="94"/>
      <c r="AB165204" s="5"/>
    </row>
    <row r="165205" spans="21:28">
      <c r="U165205" s="5"/>
      <c r="AA165205" s="94"/>
      <c r="AB165205" s="5"/>
    </row>
    <row r="165222" spans="21:28">
      <c r="U165222" s="5"/>
      <c r="AA165222" s="94"/>
      <c r="AB165222" s="5"/>
    </row>
    <row r="165224" spans="21:28">
      <c r="U165224" s="5"/>
      <c r="AA165224" s="458"/>
      <c r="AB165224" s="5"/>
    </row>
    <row r="165225" spans="21:28">
      <c r="U165225" s="5"/>
      <c r="AA165225" s="458"/>
      <c r="AB165225" s="5"/>
    </row>
    <row r="165226" spans="21:28">
      <c r="U165226" s="5"/>
      <c r="AA165226" s="93"/>
      <c r="AB165226" s="5"/>
    </row>
    <row r="165227" spans="21:28">
      <c r="U165227" s="5"/>
      <c r="AA165227" s="94"/>
      <c r="AB165227" s="5"/>
    </row>
    <row r="165230" spans="21:28">
      <c r="U165230" s="5"/>
      <c r="AA165230" s="94"/>
      <c r="AB165230" s="5"/>
    </row>
    <row r="165280" spans="21:28">
      <c r="U165280" s="5"/>
      <c r="AA165280" s="94"/>
      <c r="AB165280" s="5"/>
    </row>
    <row r="165350" spans="21:28">
      <c r="U165350" s="5"/>
      <c r="AA165350" s="94"/>
      <c r="AB165350" s="5"/>
    </row>
    <row r="165351" spans="21:28">
      <c r="U165351" s="5"/>
      <c r="AA165351" s="94"/>
      <c r="AB165351" s="5"/>
    </row>
    <row r="165368" spans="21:28">
      <c r="U165368" s="5"/>
      <c r="AA165368" s="94"/>
      <c r="AB165368" s="5"/>
    </row>
    <row r="165370" spans="21:28">
      <c r="U165370" s="5"/>
      <c r="AA165370" s="458"/>
      <c r="AB165370" s="5"/>
    </row>
    <row r="165371" spans="21:28">
      <c r="U165371" s="5"/>
      <c r="AA165371" s="458"/>
      <c r="AB165371" s="5"/>
    </row>
    <row r="165372" spans="21:28">
      <c r="U165372" s="5"/>
      <c r="AA165372" s="93"/>
      <c r="AB165372" s="5"/>
    </row>
    <row r="165373" spans="21:28">
      <c r="U165373" s="5"/>
      <c r="AA165373" s="94"/>
      <c r="AB165373" s="5"/>
    </row>
    <row r="165376" spans="21:28">
      <c r="U165376" s="5"/>
      <c r="AA165376" s="94"/>
      <c r="AB165376" s="5"/>
    </row>
    <row r="165426" spans="21:28">
      <c r="U165426" s="5"/>
      <c r="AA165426" s="94"/>
      <c r="AB165426" s="5"/>
    </row>
    <row r="165496" spans="21:28">
      <c r="U165496" s="5"/>
      <c r="AA165496" s="94"/>
      <c r="AB165496" s="5"/>
    </row>
    <row r="165497" spans="21:28">
      <c r="U165497" s="5"/>
      <c r="AA165497" s="94"/>
      <c r="AB165497" s="5"/>
    </row>
    <row r="165514" spans="21:28">
      <c r="U165514" s="5"/>
      <c r="AA165514" s="94"/>
      <c r="AB165514" s="5"/>
    </row>
    <row r="165516" spans="21:28">
      <c r="U165516" s="5"/>
      <c r="AA165516" s="458"/>
      <c r="AB165516" s="5"/>
    </row>
    <row r="165517" spans="21:28">
      <c r="U165517" s="5"/>
      <c r="AA165517" s="458"/>
      <c r="AB165517" s="5"/>
    </row>
    <row r="165518" spans="21:28">
      <c r="U165518" s="5"/>
      <c r="AA165518" s="93"/>
      <c r="AB165518" s="5"/>
    </row>
    <row r="165519" spans="21:28">
      <c r="U165519" s="5"/>
      <c r="AA165519" s="94"/>
      <c r="AB165519" s="5"/>
    </row>
    <row r="165522" spans="21:28">
      <c r="U165522" s="5"/>
      <c r="AA165522" s="94"/>
      <c r="AB165522" s="5"/>
    </row>
    <row r="165572" spans="21:28">
      <c r="U165572" s="5"/>
      <c r="AA165572" s="94"/>
      <c r="AB165572" s="5"/>
    </row>
    <row r="165642" spans="21:28">
      <c r="U165642" s="5"/>
      <c r="AA165642" s="94"/>
      <c r="AB165642" s="5"/>
    </row>
    <row r="165643" spans="21:28">
      <c r="U165643" s="5"/>
      <c r="AA165643" s="94"/>
      <c r="AB165643" s="5"/>
    </row>
    <row r="165660" spans="21:28">
      <c r="U165660" s="5"/>
      <c r="AA165660" s="94"/>
      <c r="AB165660" s="5"/>
    </row>
    <row r="165662" spans="21:28">
      <c r="U165662" s="5"/>
      <c r="AA165662" s="458"/>
      <c r="AB165662" s="5"/>
    </row>
    <row r="165663" spans="21:28">
      <c r="U165663" s="5"/>
      <c r="AA165663" s="458"/>
      <c r="AB165663" s="5"/>
    </row>
    <row r="165664" spans="21:28">
      <c r="U165664" s="5"/>
      <c r="AA165664" s="93"/>
      <c r="AB165664" s="5"/>
    </row>
    <row r="165665" spans="21:28">
      <c r="U165665" s="5"/>
      <c r="AA165665" s="94"/>
      <c r="AB165665" s="5"/>
    </row>
    <row r="165668" spans="21:28">
      <c r="U165668" s="5"/>
      <c r="AA165668" s="94"/>
      <c r="AB165668" s="5"/>
    </row>
    <row r="165718" spans="21:28">
      <c r="U165718" s="5"/>
      <c r="AA165718" s="94"/>
      <c r="AB165718" s="5"/>
    </row>
    <row r="165788" spans="21:28">
      <c r="U165788" s="5"/>
      <c r="AA165788" s="94"/>
      <c r="AB165788" s="5"/>
    </row>
    <row r="165789" spans="21:28">
      <c r="U165789" s="5"/>
      <c r="AA165789" s="94"/>
      <c r="AB165789" s="5"/>
    </row>
    <row r="165806" spans="21:28">
      <c r="U165806" s="5"/>
      <c r="AA165806" s="94"/>
      <c r="AB165806" s="5"/>
    </row>
    <row r="165808" spans="21:28">
      <c r="U165808" s="5"/>
      <c r="AA165808" s="458"/>
      <c r="AB165808" s="5"/>
    </row>
    <row r="165809" spans="21:28">
      <c r="U165809" s="5"/>
      <c r="AA165809" s="458"/>
      <c r="AB165809" s="5"/>
    </row>
    <row r="165810" spans="21:28">
      <c r="U165810" s="5"/>
      <c r="AA165810" s="93"/>
      <c r="AB165810" s="5"/>
    </row>
    <row r="165811" spans="21:28">
      <c r="U165811" s="5"/>
      <c r="AA165811" s="94"/>
      <c r="AB165811" s="5"/>
    </row>
    <row r="165814" spans="21:28">
      <c r="U165814" s="5"/>
      <c r="AA165814" s="94"/>
      <c r="AB165814" s="5"/>
    </row>
    <row r="165864" spans="21:28">
      <c r="U165864" s="5"/>
      <c r="AA165864" s="94"/>
      <c r="AB165864" s="5"/>
    </row>
    <row r="165934" spans="21:28">
      <c r="U165934" s="5"/>
      <c r="AA165934" s="94"/>
      <c r="AB165934" s="5"/>
    </row>
    <row r="165935" spans="21:28">
      <c r="U165935" s="5"/>
      <c r="AA165935" s="94"/>
      <c r="AB165935" s="5"/>
    </row>
    <row r="165952" spans="21:28">
      <c r="U165952" s="5"/>
      <c r="AA165952" s="94"/>
      <c r="AB165952" s="5"/>
    </row>
    <row r="165954" spans="21:28">
      <c r="U165954" s="5"/>
      <c r="AA165954" s="458"/>
      <c r="AB165954" s="5"/>
    </row>
    <row r="165955" spans="21:28">
      <c r="U165955" s="5"/>
      <c r="AA165955" s="458"/>
      <c r="AB165955" s="5"/>
    </row>
    <row r="165956" spans="21:28">
      <c r="U165956" s="5"/>
      <c r="AA165956" s="93"/>
      <c r="AB165956" s="5"/>
    </row>
    <row r="165957" spans="21:28">
      <c r="U165957" s="5"/>
      <c r="AA165957" s="94"/>
      <c r="AB165957" s="5"/>
    </row>
    <row r="165960" spans="21:28">
      <c r="U165960" s="5"/>
      <c r="AA165960" s="94"/>
      <c r="AB165960" s="5"/>
    </row>
    <row r="166010" spans="21:28">
      <c r="U166010" s="5"/>
      <c r="AA166010" s="94"/>
      <c r="AB166010" s="5"/>
    </row>
    <row r="166080" spans="21:28">
      <c r="U166080" s="5"/>
      <c r="AA166080" s="94"/>
      <c r="AB166080" s="5"/>
    </row>
    <row r="166081" spans="21:28">
      <c r="U166081" s="5"/>
      <c r="AA166081" s="94"/>
      <c r="AB166081" s="5"/>
    </row>
    <row r="166098" spans="21:28">
      <c r="U166098" s="5"/>
      <c r="AA166098" s="94"/>
      <c r="AB166098" s="5"/>
    </row>
    <row r="166100" spans="21:28">
      <c r="U166100" s="5"/>
      <c r="AA166100" s="458"/>
      <c r="AB166100" s="5"/>
    </row>
    <row r="166101" spans="21:28">
      <c r="U166101" s="5"/>
      <c r="AA166101" s="458"/>
      <c r="AB166101" s="5"/>
    </row>
    <row r="166102" spans="21:28">
      <c r="U166102" s="5"/>
      <c r="AA166102" s="93"/>
      <c r="AB166102" s="5"/>
    </row>
    <row r="166103" spans="21:28">
      <c r="U166103" s="5"/>
      <c r="AA166103" s="94"/>
      <c r="AB166103" s="5"/>
    </row>
    <row r="166106" spans="21:28">
      <c r="U166106" s="5"/>
      <c r="AA166106" s="94"/>
      <c r="AB166106" s="5"/>
    </row>
    <row r="166156" spans="21:28">
      <c r="U166156" s="5"/>
      <c r="AA166156" s="94"/>
      <c r="AB166156" s="5"/>
    </row>
    <row r="166226" spans="21:28">
      <c r="U166226" s="5"/>
      <c r="AA166226" s="94"/>
      <c r="AB166226" s="5"/>
    </row>
    <row r="166227" spans="21:28">
      <c r="U166227" s="5"/>
      <c r="AA166227" s="94"/>
      <c r="AB166227" s="5"/>
    </row>
    <row r="166244" spans="21:28">
      <c r="U166244" s="5"/>
      <c r="AA166244" s="94"/>
      <c r="AB166244" s="5"/>
    </row>
    <row r="166246" spans="21:28">
      <c r="U166246" s="5"/>
      <c r="AA166246" s="458"/>
      <c r="AB166246" s="5"/>
    </row>
    <row r="166247" spans="21:28">
      <c r="U166247" s="5"/>
      <c r="AA166247" s="458"/>
      <c r="AB166247" s="5"/>
    </row>
    <row r="166248" spans="21:28">
      <c r="U166248" s="5"/>
      <c r="AA166248" s="93"/>
      <c r="AB166248" s="5"/>
    </row>
    <row r="166249" spans="21:28">
      <c r="U166249" s="5"/>
      <c r="AA166249" s="94"/>
      <c r="AB166249" s="5"/>
    </row>
    <row r="166252" spans="21:28">
      <c r="U166252" s="5"/>
      <c r="AA166252" s="94"/>
      <c r="AB166252" s="5"/>
    </row>
    <row r="166302" spans="21:28">
      <c r="U166302" s="5"/>
      <c r="AA166302" s="94"/>
      <c r="AB166302" s="5"/>
    </row>
    <row r="166372" spans="21:28">
      <c r="U166372" s="5"/>
      <c r="AA166372" s="94"/>
      <c r="AB166372" s="5"/>
    </row>
    <row r="166373" spans="21:28">
      <c r="U166373" s="5"/>
      <c r="AA166373" s="94"/>
      <c r="AB166373" s="5"/>
    </row>
    <row r="166390" spans="21:28">
      <c r="U166390" s="5"/>
      <c r="AA166390" s="94"/>
      <c r="AB166390" s="5"/>
    </row>
    <row r="166392" spans="21:28">
      <c r="U166392" s="5"/>
      <c r="AA166392" s="458"/>
      <c r="AB166392" s="5"/>
    </row>
    <row r="166393" spans="21:28">
      <c r="U166393" s="5"/>
      <c r="AA166393" s="458"/>
      <c r="AB166393" s="5"/>
    </row>
    <row r="166394" spans="21:28">
      <c r="U166394" s="5"/>
      <c r="AA166394" s="93"/>
      <c r="AB166394" s="5"/>
    </row>
    <row r="166395" spans="21:28">
      <c r="U166395" s="5"/>
      <c r="AA166395" s="94"/>
      <c r="AB166395" s="5"/>
    </row>
    <row r="166398" spans="21:28">
      <c r="U166398" s="5"/>
      <c r="AA166398" s="94"/>
      <c r="AB166398" s="5"/>
    </row>
    <row r="166448" spans="21:28">
      <c r="U166448" s="5"/>
      <c r="AA166448" s="94"/>
      <c r="AB166448" s="5"/>
    </row>
    <row r="166518" spans="21:28">
      <c r="U166518" s="5"/>
      <c r="AA166518" s="94"/>
      <c r="AB166518" s="5"/>
    </row>
    <row r="166519" spans="21:28">
      <c r="U166519" s="5"/>
      <c r="AA166519" s="94"/>
      <c r="AB166519" s="5"/>
    </row>
    <row r="166536" spans="21:28">
      <c r="U166536" s="5"/>
      <c r="AA166536" s="94"/>
      <c r="AB166536" s="5"/>
    </row>
    <row r="166538" spans="21:28">
      <c r="U166538" s="5"/>
      <c r="AA166538" s="458"/>
      <c r="AB166538" s="5"/>
    </row>
    <row r="166539" spans="21:28">
      <c r="U166539" s="5"/>
      <c r="AA166539" s="458"/>
      <c r="AB166539" s="5"/>
    </row>
    <row r="166540" spans="21:28">
      <c r="U166540" s="5"/>
      <c r="AA166540" s="93"/>
      <c r="AB166540" s="5"/>
    </row>
    <row r="166541" spans="21:28">
      <c r="U166541" s="5"/>
      <c r="AA166541" s="94"/>
      <c r="AB166541" s="5"/>
    </row>
    <row r="166544" spans="21:28">
      <c r="U166544" s="5"/>
      <c r="AA166544" s="94"/>
      <c r="AB166544" s="5"/>
    </row>
    <row r="166594" spans="21:28">
      <c r="U166594" s="5"/>
      <c r="AA166594" s="94"/>
      <c r="AB166594" s="5"/>
    </row>
    <row r="166664" spans="21:28">
      <c r="U166664" s="5"/>
      <c r="AA166664" s="94"/>
      <c r="AB166664" s="5"/>
    </row>
    <row r="166665" spans="21:28">
      <c r="U166665" s="5"/>
      <c r="AA166665" s="94"/>
      <c r="AB166665" s="5"/>
    </row>
    <row r="166682" spans="21:28">
      <c r="U166682" s="5"/>
      <c r="AA166682" s="94"/>
      <c r="AB166682" s="5"/>
    </row>
    <row r="166684" spans="21:28">
      <c r="U166684" s="5"/>
      <c r="AA166684" s="458"/>
      <c r="AB166684" s="5"/>
    </row>
    <row r="166685" spans="21:28">
      <c r="U166685" s="5"/>
      <c r="AA166685" s="458"/>
      <c r="AB166685" s="5"/>
    </row>
    <row r="166686" spans="21:28">
      <c r="U166686" s="5"/>
      <c r="AA166686" s="93"/>
      <c r="AB166686" s="5"/>
    </row>
    <row r="166687" spans="21:28">
      <c r="U166687" s="5"/>
      <c r="AA166687" s="94"/>
      <c r="AB166687" s="5"/>
    </row>
    <row r="166690" spans="21:28">
      <c r="U166690" s="5"/>
      <c r="AA166690" s="94"/>
      <c r="AB166690" s="5"/>
    </row>
    <row r="166740" spans="21:28">
      <c r="U166740" s="5"/>
      <c r="AA166740" s="94"/>
      <c r="AB166740" s="5"/>
    </row>
    <row r="166810" spans="21:28">
      <c r="U166810" s="5"/>
      <c r="AA166810" s="94"/>
      <c r="AB166810" s="5"/>
    </row>
    <row r="166811" spans="21:28">
      <c r="U166811" s="5"/>
      <c r="AA166811" s="94"/>
      <c r="AB166811" s="5"/>
    </row>
    <row r="166828" spans="21:28">
      <c r="U166828" s="5"/>
      <c r="AA166828" s="94"/>
      <c r="AB166828" s="5"/>
    </row>
    <row r="166830" spans="21:28">
      <c r="U166830" s="5"/>
      <c r="AA166830" s="458"/>
      <c r="AB166830" s="5"/>
    </row>
    <row r="166831" spans="21:28">
      <c r="U166831" s="5"/>
      <c r="AA166831" s="458"/>
      <c r="AB166831" s="5"/>
    </row>
    <row r="166832" spans="21:28">
      <c r="U166832" s="5"/>
      <c r="AA166832" s="93"/>
      <c r="AB166832" s="5"/>
    </row>
    <row r="166833" spans="21:28">
      <c r="U166833" s="5"/>
      <c r="AA166833" s="94"/>
      <c r="AB166833" s="5"/>
    </row>
    <row r="166836" spans="21:28">
      <c r="U166836" s="5"/>
      <c r="AA166836" s="94"/>
      <c r="AB166836" s="5"/>
    </row>
    <row r="166886" spans="21:28">
      <c r="U166886" s="5"/>
      <c r="AA166886" s="94"/>
      <c r="AB166886" s="5"/>
    </row>
    <row r="166956" spans="21:28">
      <c r="U166956" s="5"/>
      <c r="AA166956" s="94"/>
      <c r="AB166956" s="5"/>
    </row>
    <row r="166957" spans="21:28">
      <c r="U166957" s="5"/>
      <c r="AA166957" s="94"/>
      <c r="AB166957" s="5"/>
    </row>
    <row r="166974" spans="21:28">
      <c r="U166974" s="5"/>
      <c r="AA166974" s="94"/>
      <c r="AB166974" s="5"/>
    </row>
    <row r="166976" spans="21:28">
      <c r="U166976" s="5"/>
      <c r="AA166976" s="458"/>
      <c r="AB166976" s="5"/>
    </row>
    <row r="166977" spans="21:28">
      <c r="U166977" s="5"/>
      <c r="AA166977" s="458"/>
      <c r="AB166977" s="5"/>
    </row>
    <row r="166978" spans="21:28">
      <c r="U166978" s="5"/>
      <c r="AA166978" s="93"/>
      <c r="AB166978" s="5"/>
    </row>
    <row r="166979" spans="21:28">
      <c r="U166979" s="5"/>
      <c r="AA166979" s="94"/>
      <c r="AB166979" s="5"/>
    </row>
    <row r="166982" spans="21:28">
      <c r="U166982" s="5"/>
      <c r="AA166982" s="94"/>
      <c r="AB166982" s="5"/>
    </row>
    <row r="167032" spans="21:28">
      <c r="U167032" s="5"/>
      <c r="AA167032" s="94"/>
      <c r="AB167032" s="5"/>
    </row>
    <row r="167102" spans="21:28">
      <c r="U167102" s="5"/>
      <c r="AA167102" s="94"/>
      <c r="AB167102" s="5"/>
    </row>
    <row r="167103" spans="21:28">
      <c r="U167103" s="5"/>
      <c r="AA167103" s="94"/>
      <c r="AB167103" s="5"/>
    </row>
    <row r="167120" spans="21:28">
      <c r="U167120" s="5"/>
      <c r="AA167120" s="94"/>
      <c r="AB167120" s="5"/>
    </row>
    <row r="167122" spans="21:28">
      <c r="U167122" s="5"/>
      <c r="AA167122" s="458"/>
      <c r="AB167122" s="5"/>
    </row>
    <row r="167123" spans="21:28">
      <c r="U167123" s="5"/>
      <c r="AA167123" s="458"/>
      <c r="AB167123" s="5"/>
    </row>
    <row r="167124" spans="21:28">
      <c r="U167124" s="5"/>
      <c r="AA167124" s="93"/>
      <c r="AB167124" s="5"/>
    </row>
    <row r="167125" spans="21:28">
      <c r="U167125" s="5"/>
      <c r="AA167125" s="94"/>
      <c r="AB167125" s="5"/>
    </row>
    <row r="167128" spans="21:28">
      <c r="U167128" s="5"/>
      <c r="AA167128" s="94"/>
      <c r="AB167128" s="5"/>
    </row>
    <row r="167178" spans="21:28">
      <c r="U167178" s="5"/>
      <c r="AA167178" s="94"/>
      <c r="AB167178" s="5"/>
    </row>
    <row r="167248" spans="21:28">
      <c r="U167248" s="5"/>
      <c r="AA167248" s="94"/>
      <c r="AB167248" s="5"/>
    </row>
    <row r="167249" spans="21:28">
      <c r="U167249" s="5"/>
      <c r="AA167249" s="94"/>
      <c r="AB167249" s="5"/>
    </row>
    <row r="167266" spans="21:28">
      <c r="U167266" s="5"/>
      <c r="AA167266" s="94"/>
      <c r="AB167266" s="5"/>
    </row>
    <row r="167268" spans="21:28">
      <c r="U167268" s="5"/>
      <c r="AA167268" s="458"/>
      <c r="AB167268" s="5"/>
    </row>
    <row r="167269" spans="21:28">
      <c r="U167269" s="5"/>
      <c r="AA167269" s="458"/>
      <c r="AB167269" s="5"/>
    </row>
    <row r="167270" spans="21:28">
      <c r="U167270" s="5"/>
      <c r="AA167270" s="93"/>
      <c r="AB167270" s="5"/>
    </row>
    <row r="167271" spans="21:28">
      <c r="U167271" s="5"/>
      <c r="AA167271" s="94"/>
      <c r="AB167271" s="5"/>
    </row>
    <row r="167274" spans="21:28">
      <c r="U167274" s="5"/>
      <c r="AA167274" s="94"/>
      <c r="AB167274" s="5"/>
    </row>
    <row r="167324" spans="21:28">
      <c r="U167324" s="5"/>
      <c r="AA167324" s="94"/>
      <c r="AB167324" s="5"/>
    </row>
    <row r="167394" spans="21:28">
      <c r="U167394" s="5"/>
      <c r="AA167394" s="94"/>
      <c r="AB167394" s="5"/>
    </row>
    <row r="167395" spans="21:28">
      <c r="U167395" s="5"/>
      <c r="AA167395" s="94"/>
      <c r="AB167395" s="5"/>
    </row>
    <row r="167412" spans="21:28">
      <c r="U167412" s="5"/>
      <c r="AA167412" s="94"/>
      <c r="AB167412" s="5"/>
    </row>
    <row r="167414" spans="21:28">
      <c r="U167414" s="5"/>
      <c r="AA167414" s="458"/>
      <c r="AB167414" s="5"/>
    </row>
    <row r="167415" spans="21:28">
      <c r="U167415" s="5"/>
      <c r="AA167415" s="458"/>
      <c r="AB167415" s="5"/>
    </row>
    <row r="167416" spans="21:28">
      <c r="U167416" s="5"/>
      <c r="AA167416" s="93"/>
      <c r="AB167416" s="5"/>
    </row>
    <row r="167417" spans="21:28">
      <c r="U167417" s="5"/>
      <c r="AA167417" s="94"/>
      <c r="AB167417" s="5"/>
    </row>
    <row r="167420" spans="21:28">
      <c r="U167420" s="5"/>
      <c r="AA167420" s="94"/>
      <c r="AB167420" s="5"/>
    </row>
    <row r="167470" spans="21:28">
      <c r="U167470" s="5"/>
      <c r="AA167470" s="94"/>
      <c r="AB167470" s="5"/>
    </row>
    <row r="167540" spans="21:28">
      <c r="U167540" s="5"/>
      <c r="AA167540" s="94"/>
      <c r="AB167540" s="5"/>
    </row>
    <row r="167541" spans="21:28">
      <c r="U167541" s="5"/>
      <c r="AA167541" s="94"/>
      <c r="AB167541" s="5"/>
    </row>
    <row r="167558" spans="21:28">
      <c r="U167558" s="5"/>
      <c r="AA167558" s="94"/>
      <c r="AB167558" s="5"/>
    </row>
    <row r="167560" spans="21:28">
      <c r="U167560" s="5"/>
      <c r="AA167560" s="458"/>
      <c r="AB167560" s="5"/>
    </row>
    <row r="167561" spans="21:28">
      <c r="U167561" s="5"/>
      <c r="AA167561" s="458"/>
      <c r="AB167561" s="5"/>
    </row>
    <row r="167562" spans="21:28">
      <c r="U167562" s="5"/>
      <c r="AA167562" s="93"/>
      <c r="AB167562" s="5"/>
    </row>
    <row r="167563" spans="21:28">
      <c r="U167563" s="5"/>
      <c r="AA167563" s="94"/>
      <c r="AB167563" s="5"/>
    </row>
    <row r="167566" spans="21:28">
      <c r="U167566" s="5"/>
      <c r="AA167566" s="94"/>
      <c r="AB167566" s="5"/>
    </row>
    <row r="167616" spans="21:28">
      <c r="U167616" s="5"/>
      <c r="AA167616" s="94"/>
      <c r="AB167616" s="5"/>
    </row>
    <row r="167686" spans="21:28">
      <c r="U167686" s="5"/>
      <c r="AA167686" s="94"/>
      <c r="AB167686" s="5"/>
    </row>
    <row r="167687" spans="21:28">
      <c r="U167687" s="5"/>
      <c r="AA167687" s="94"/>
      <c r="AB167687" s="5"/>
    </row>
    <row r="167704" spans="21:28">
      <c r="U167704" s="5"/>
      <c r="AA167704" s="94"/>
      <c r="AB167704" s="5"/>
    </row>
    <row r="167706" spans="21:28">
      <c r="U167706" s="5"/>
      <c r="AA167706" s="458"/>
      <c r="AB167706" s="5"/>
    </row>
    <row r="167707" spans="21:28">
      <c r="U167707" s="5"/>
      <c r="AA167707" s="458"/>
      <c r="AB167707" s="5"/>
    </row>
    <row r="167708" spans="21:28">
      <c r="U167708" s="5"/>
      <c r="AA167708" s="93"/>
      <c r="AB167708" s="5"/>
    </row>
    <row r="167709" spans="21:28">
      <c r="U167709" s="5"/>
      <c r="AA167709" s="94"/>
      <c r="AB167709" s="5"/>
    </row>
    <row r="167712" spans="21:28">
      <c r="U167712" s="5"/>
      <c r="AA167712" s="94"/>
      <c r="AB167712" s="5"/>
    </row>
    <row r="167762" spans="21:28">
      <c r="U167762" s="5"/>
      <c r="AA167762" s="94"/>
      <c r="AB167762" s="5"/>
    </row>
    <row r="167832" spans="21:28">
      <c r="U167832" s="5"/>
      <c r="AA167832" s="94"/>
      <c r="AB167832" s="5"/>
    </row>
    <row r="167833" spans="21:28">
      <c r="U167833" s="5"/>
      <c r="AA167833" s="94"/>
      <c r="AB167833" s="5"/>
    </row>
    <row r="167850" spans="21:28">
      <c r="U167850" s="5"/>
      <c r="AA167850" s="94"/>
      <c r="AB167850" s="5"/>
    </row>
    <row r="167852" spans="21:28">
      <c r="U167852" s="5"/>
      <c r="AA167852" s="458"/>
      <c r="AB167852" s="5"/>
    </row>
    <row r="167853" spans="21:28">
      <c r="U167853" s="5"/>
      <c r="AA167853" s="458"/>
      <c r="AB167853" s="5"/>
    </row>
    <row r="167854" spans="21:28">
      <c r="U167854" s="5"/>
      <c r="AA167854" s="93"/>
      <c r="AB167854" s="5"/>
    </row>
    <row r="167855" spans="21:28">
      <c r="U167855" s="5"/>
      <c r="AA167855" s="94"/>
      <c r="AB167855" s="5"/>
    </row>
    <row r="167858" spans="21:28">
      <c r="U167858" s="5"/>
      <c r="AA167858" s="94"/>
      <c r="AB167858" s="5"/>
    </row>
    <row r="167908" spans="21:28">
      <c r="U167908" s="5"/>
      <c r="AA167908" s="94"/>
      <c r="AB167908" s="5"/>
    </row>
    <row r="167978" spans="21:28">
      <c r="U167978" s="5"/>
      <c r="AA167978" s="94"/>
      <c r="AB167978" s="5"/>
    </row>
    <row r="167979" spans="21:28">
      <c r="U167979" s="5"/>
      <c r="AA167979" s="94"/>
      <c r="AB167979" s="5"/>
    </row>
    <row r="167996" spans="21:28">
      <c r="U167996" s="5"/>
      <c r="AA167996" s="94"/>
      <c r="AB167996" s="5"/>
    </row>
    <row r="167998" spans="21:28">
      <c r="U167998" s="5"/>
      <c r="AA167998" s="458"/>
      <c r="AB167998" s="5"/>
    </row>
    <row r="167999" spans="21:28">
      <c r="U167999" s="5"/>
      <c r="AA167999" s="458"/>
      <c r="AB167999" s="5"/>
    </row>
    <row r="168000" spans="21:28">
      <c r="U168000" s="5"/>
      <c r="AA168000" s="93"/>
      <c r="AB168000" s="5"/>
    </row>
    <row r="168001" spans="21:28">
      <c r="U168001" s="5"/>
      <c r="AA168001" s="94"/>
      <c r="AB168001" s="5"/>
    </row>
    <row r="168004" spans="21:28">
      <c r="U168004" s="5"/>
      <c r="AA168004" s="94"/>
      <c r="AB168004" s="5"/>
    </row>
    <row r="168054" spans="21:28">
      <c r="U168054" s="5"/>
      <c r="AA168054" s="94"/>
      <c r="AB168054" s="5"/>
    </row>
    <row r="168124" spans="21:28">
      <c r="U168124" s="5"/>
      <c r="AA168124" s="94"/>
      <c r="AB168124" s="5"/>
    </row>
    <row r="168125" spans="21:28">
      <c r="U168125" s="5"/>
      <c r="AA168125" s="94"/>
      <c r="AB168125" s="5"/>
    </row>
    <row r="168142" spans="21:28">
      <c r="U168142" s="5"/>
      <c r="AA168142" s="94"/>
      <c r="AB168142" s="5"/>
    </row>
    <row r="168144" spans="21:28">
      <c r="U168144" s="5"/>
      <c r="AA168144" s="458"/>
      <c r="AB168144" s="5"/>
    </row>
    <row r="168145" spans="21:28">
      <c r="U168145" s="5"/>
      <c r="AA168145" s="458"/>
      <c r="AB168145" s="5"/>
    </row>
    <row r="168146" spans="21:28">
      <c r="U168146" s="5"/>
      <c r="AA168146" s="93"/>
      <c r="AB168146" s="5"/>
    </row>
    <row r="168147" spans="21:28">
      <c r="U168147" s="5"/>
      <c r="AA168147" s="94"/>
      <c r="AB168147" s="5"/>
    </row>
    <row r="168150" spans="21:28">
      <c r="U168150" s="5"/>
      <c r="AA168150" s="94"/>
      <c r="AB168150" s="5"/>
    </row>
    <row r="168200" spans="21:28">
      <c r="U168200" s="5"/>
      <c r="AA168200" s="94"/>
      <c r="AB168200" s="5"/>
    </row>
    <row r="168270" spans="21:28">
      <c r="U168270" s="5"/>
      <c r="AA168270" s="94"/>
      <c r="AB168270" s="5"/>
    </row>
    <row r="168271" spans="21:28">
      <c r="U168271" s="5"/>
      <c r="AA168271" s="94"/>
      <c r="AB168271" s="5"/>
    </row>
    <row r="168288" spans="21:28">
      <c r="U168288" s="5"/>
      <c r="AA168288" s="94"/>
      <c r="AB168288" s="5"/>
    </row>
    <row r="168290" spans="21:28">
      <c r="U168290" s="5"/>
      <c r="AA168290" s="458"/>
      <c r="AB168290" s="5"/>
    </row>
    <row r="168291" spans="21:28">
      <c r="U168291" s="5"/>
      <c r="AA168291" s="458"/>
      <c r="AB168291" s="5"/>
    </row>
    <row r="168292" spans="21:28">
      <c r="U168292" s="5"/>
      <c r="AA168292" s="93"/>
      <c r="AB168292" s="5"/>
    </row>
    <row r="168293" spans="21:28">
      <c r="U168293" s="5"/>
      <c r="AA168293" s="94"/>
      <c r="AB168293" s="5"/>
    </row>
    <row r="168296" spans="21:28">
      <c r="U168296" s="5"/>
      <c r="AA168296" s="94"/>
      <c r="AB168296" s="5"/>
    </row>
    <row r="168346" spans="21:28">
      <c r="U168346" s="5"/>
      <c r="AA168346" s="94"/>
      <c r="AB168346" s="5"/>
    </row>
    <row r="168416" spans="21:28">
      <c r="U168416" s="5"/>
      <c r="AA168416" s="94"/>
      <c r="AB168416" s="5"/>
    </row>
    <row r="168417" spans="21:28">
      <c r="U168417" s="5"/>
      <c r="AA168417" s="94"/>
      <c r="AB168417" s="5"/>
    </row>
    <row r="168434" spans="21:28">
      <c r="U168434" s="5"/>
      <c r="AA168434" s="94"/>
      <c r="AB168434" s="5"/>
    </row>
    <row r="168436" spans="21:28">
      <c r="U168436" s="5"/>
      <c r="AA168436" s="458"/>
      <c r="AB168436" s="5"/>
    </row>
    <row r="168437" spans="21:28">
      <c r="U168437" s="5"/>
      <c r="AA168437" s="458"/>
      <c r="AB168437" s="5"/>
    </row>
    <row r="168438" spans="21:28">
      <c r="U168438" s="5"/>
      <c r="AA168438" s="93"/>
      <c r="AB168438" s="5"/>
    </row>
    <row r="168439" spans="21:28">
      <c r="U168439" s="5"/>
      <c r="AA168439" s="94"/>
      <c r="AB168439" s="5"/>
    </row>
    <row r="168442" spans="21:28">
      <c r="U168442" s="5"/>
      <c r="AA168442" s="94"/>
      <c r="AB168442" s="5"/>
    </row>
    <row r="168492" spans="21:28">
      <c r="U168492" s="5"/>
      <c r="AA168492" s="94"/>
      <c r="AB168492" s="5"/>
    </row>
    <row r="168562" spans="21:28">
      <c r="U168562" s="5"/>
      <c r="AA168562" s="94"/>
      <c r="AB168562" s="5"/>
    </row>
    <row r="168563" spans="21:28">
      <c r="U168563" s="5"/>
      <c r="AA168563" s="94"/>
      <c r="AB168563" s="5"/>
    </row>
    <row r="168580" spans="21:28">
      <c r="U168580" s="5"/>
      <c r="AA168580" s="94"/>
      <c r="AB168580" s="5"/>
    </row>
    <row r="168582" spans="21:28">
      <c r="U168582" s="5"/>
      <c r="AA168582" s="458"/>
      <c r="AB168582" s="5"/>
    </row>
    <row r="168583" spans="21:28">
      <c r="U168583" s="5"/>
      <c r="AA168583" s="458"/>
      <c r="AB168583" s="5"/>
    </row>
    <row r="168584" spans="21:28">
      <c r="U168584" s="5"/>
      <c r="AA168584" s="93"/>
      <c r="AB168584" s="5"/>
    </row>
    <row r="168585" spans="21:28">
      <c r="U168585" s="5"/>
      <c r="AA168585" s="94"/>
      <c r="AB168585" s="5"/>
    </row>
    <row r="168588" spans="21:28">
      <c r="U168588" s="5"/>
      <c r="AA168588" s="94"/>
      <c r="AB168588" s="5"/>
    </row>
    <row r="168638" spans="21:28">
      <c r="U168638" s="5"/>
      <c r="AA168638" s="94"/>
      <c r="AB168638" s="5"/>
    </row>
    <row r="168708" spans="21:28">
      <c r="U168708" s="5"/>
      <c r="AA168708" s="94"/>
      <c r="AB168708" s="5"/>
    </row>
    <row r="168709" spans="21:28">
      <c r="U168709" s="5"/>
      <c r="AA168709" s="94"/>
      <c r="AB168709" s="5"/>
    </row>
    <row r="168726" spans="21:28">
      <c r="U168726" s="5"/>
      <c r="AA168726" s="94"/>
      <c r="AB168726" s="5"/>
    </row>
    <row r="168728" spans="21:28">
      <c r="U168728" s="5"/>
      <c r="AA168728" s="458"/>
      <c r="AB168728" s="5"/>
    </row>
    <row r="168729" spans="21:28">
      <c r="U168729" s="5"/>
      <c r="AA168729" s="458"/>
      <c r="AB168729" s="5"/>
    </row>
    <row r="168730" spans="21:28">
      <c r="U168730" s="5"/>
      <c r="AA168730" s="93"/>
      <c r="AB168730" s="5"/>
    </row>
    <row r="168731" spans="21:28">
      <c r="U168731" s="5"/>
      <c r="AA168731" s="94"/>
      <c r="AB168731" s="5"/>
    </row>
    <row r="168734" spans="21:28">
      <c r="U168734" s="5"/>
      <c r="AA168734" s="94"/>
      <c r="AB168734" s="5"/>
    </row>
    <row r="168784" spans="21:28">
      <c r="U168784" s="5"/>
      <c r="AA168784" s="94"/>
      <c r="AB168784" s="5"/>
    </row>
    <row r="168854" spans="21:28">
      <c r="U168854" s="5"/>
      <c r="AA168854" s="94"/>
      <c r="AB168854" s="5"/>
    </row>
    <row r="168855" spans="21:28">
      <c r="U168855" s="5"/>
      <c r="AA168855" s="94"/>
      <c r="AB168855" s="5"/>
    </row>
    <row r="168872" spans="21:28">
      <c r="U168872" s="5"/>
      <c r="AA168872" s="94"/>
      <c r="AB168872" s="5"/>
    </row>
    <row r="168874" spans="21:28">
      <c r="U168874" s="5"/>
      <c r="AA168874" s="458"/>
      <c r="AB168874" s="5"/>
    </row>
    <row r="168875" spans="21:28">
      <c r="U168875" s="5"/>
      <c r="AA168875" s="458"/>
      <c r="AB168875" s="5"/>
    </row>
    <row r="168876" spans="21:28">
      <c r="U168876" s="5"/>
      <c r="AA168876" s="93"/>
      <c r="AB168876" s="5"/>
    </row>
    <row r="168877" spans="21:28">
      <c r="U168877" s="5"/>
      <c r="AA168877" s="94"/>
      <c r="AB168877" s="5"/>
    </row>
    <row r="168880" spans="21:28">
      <c r="U168880" s="5"/>
      <c r="AA168880" s="94"/>
      <c r="AB168880" s="5"/>
    </row>
    <row r="168930" spans="21:28">
      <c r="U168930" s="5"/>
      <c r="AA168930" s="94"/>
      <c r="AB168930" s="5"/>
    </row>
    <row r="169000" spans="21:28">
      <c r="U169000" s="5"/>
      <c r="AA169000" s="94"/>
      <c r="AB169000" s="5"/>
    </row>
    <row r="169001" spans="21:28">
      <c r="U169001" s="5"/>
      <c r="AA169001" s="94"/>
      <c r="AB169001" s="5"/>
    </row>
    <row r="169018" spans="21:28">
      <c r="U169018" s="5"/>
      <c r="AA169018" s="94"/>
      <c r="AB169018" s="5"/>
    </row>
    <row r="169020" spans="21:28">
      <c r="U169020" s="5"/>
      <c r="AA169020" s="458"/>
      <c r="AB169020" s="5"/>
    </row>
    <row r="169021" spans="21:28">
      <c r="U169021" s="5"/>
      <c r="AA169021" s="458"/>
      <c r="AB169021" s="5"/>
    </row>
    <row r="169022" spans="21:28">
      <c r="U169022" s="5"/>
      <c r="AA169022" s="93"/>
      <c r="AB169022" s="5"/>
    </row>
    <row r="169023" spans="21:28">
      <c r="U169023" s="5"/>
      <c r="AA169023" s="94"/>
      <c r="AB169023" s="5"/>
    </row>
    <row r="169026" spans="21:28">
      <c r="U169026" s="5"/>
      <c r="AA169026" s="94"/>
      <c r="AB169026" s="5"/>
    </row>
    <row r="169076" spans="21:28">
      <c r="U169076" s="5"/>
      <c r="AA169076" s="94"/>
      <c r="AB169076" s="5"/>
    </row>
    <row r="169146" spans="21:28">
      <c r="U169146" s="5"/>
      <c r="AA169146" s="94"/>
      <c r="AB169146" s="5"/>
    </row>
    <row r="169147" spans="21:28">
      <c r="U169147" s="5"/>
      <c r="AA169147" s="94"/>
      <c r="AB169147" s="5"/>
    </row>
    <row r="169164" spans="21:28">
      <c r="U169164" s="5"/>
      <c r="AA169164" s="94"/>
      <c r="AB169164" s="5"/>
    </row>
    <row r="169166" spans="21:28">
      <c r="U169166" s="5"/>
      <c r="AA169166" s="458"/>
      <c r="AB169166" s="5"/>
    </row>
    <row r="169167" spans="21:28">
      <c r="U169167" s="5"/>
      <c r="AA169167" s="458"/>
      <c r="AB169167" s="5"/>
    </row>
    <row r="169168" spans="21:28">
      <c r="U169168" s="5"/>
      <c r="AA169168" s="93"/>
      <c r="AB169168" s="5"/>
    </row>
    <row r="169169" spans="21:28">
      <c r="U169169" s="5"/>
      <c r="AA169169" s="94"/>
      <c r="AB169169" s="5"/>
    </row>
    <row r="169172" spans="21:28">
      <c r="U169172" s="5"/>
      <c r="AA169172" s="94"/>
      <c r="AB169172" s="5"/>
    </row>
    <row r="169222" spans="21:28">
      <c r="U169222" s="5"/>
      <c r="AA169222" s="94"/>
      <c r="AB169222" s="5"/>
    </row>
    <row r="169292" spans="21:28">
      <c r="U169292" s="5"/>
      <c r="AA169292" s="94"/>
      <c r="AB169292" s="5"/>
    </row>
    <row r="169293" spans="21:28">
      <c r="U169293" s="5"/>
      <c r="AA169293" s="94"/>
      <c r="AB169293" s="5"/>
    </row>
    <row r="169310" spans="21:28">
      <c r="U169310" s="5"/>
      <c r="AA169310" s="94"/>
      <c r="AB169310" s="5"/>
    </row>
    <row r="169312" spans="21:28">
      <c r="U169312" s="5"/>
      <c r="AA169312" s="458"/>
      <c r="AB169312" s="5"/>
    </row>
    <row r="169313" spans="21:28">
      <c r="U169313" s="5"/>
      <c r="AA169313" s="458"/>
      <c r="AB169313" s="5"/>
    </row>
    <row r="169314" spans="21:28">
      <c r="U169314" s="5"/>
      <c r="AA169314" s="93"/>
      <c r="AB169314" s="5"/>
    </row>
    <row r="169315" spans="21:28">
      <c r="U169315" s="5"/>
      <c r="AA169315" s="94"/>
      <c r="AB169315" s="5"/>
    </row>
    <row r="169318" spans="21:28">
      <c r="U169318" s="5"/>
      <c r="AA169318" s="94"/>
      <c r="AB169318" s="5"/>
    </row>
    <row r="169368" spans="21:28">
      <c r="U169368" s="5"/>
      <c r="AA169368" s="94"/>
      <c r="AB169368" s="5"/>
    </row>
    <row r="169438" spans="21:28">
      <c r="U169438" s="5"/>
      <c r="AA169438" s="94"/>
      <c r="AB169438" s="5"/>
    </row>
    <row r="169439" spans="21:28">
      <c r="U169439" s="5"/>
      <c r="AA169439" s="94"/>
      <c r="AB169439" s="5"/>
    </row>
    <row r="169456" spans="21:28">
      <c r="U169456" s="5"/>
      <c r="AA169456" s="94"/>
      <c r="AB169456" s="5"/>
    </row>
    <row r="169458" spans="21:28">
      <c r="U169458" s="5"/>
      <c r="AA169458" s="458"/>
      <c r="AB169458" s="5"/>
    </row>
    <row r="169459" spans="21:28">
      <c r="U169459" s="5"/>
      <c r="AA169459" s="458"/>
      <c r="AB169459" s="5"/>
    </row>
    <row r="169460" spans="21:28">
      <c r="U169460" s="5"/>
      <c r="AA169460" s="93"/>
      <c r="AB169460" s="5"/>
    </row>
    <row r="169461" spans="21:28">
      <c r="U169461" s="5"/>
      <c r="AA169461" s="94"/>
      <c r="AB169461" s="5"/>
    </row>
    <row r="169464" spans="21:28">
      <c r="U169464" s="5"/>
      <c r="AA169464" s="94"/>
      <c r="AB169464" s="5"/>
    </row>
    <row r="169514" spans="21:28">
      <c r="U169514" s="5"/>
      <c r="AA169514" s="94"/>
      <c r="AB169514" s="5"/>
    </row>
    <row r="169584" spans="21:28">
      <c r="U169584" s="5"/>
      <c r="AA169584" s="94"/>
      <c r="AB169584" s="5"/>
    </row>
    <row r="169585" spans="21:28">
      <c r="U169585" s="5"/>
      <c r="AA169585" s="94"/>
      <c r="AB169585" s="5"/>
    </row>
    <row r="169602" spans="21:28">
      <c r="U169602" s="5"/>
      <c r="AA169602" s="94"/>
      <c r="AB169602" s="5"/>
    </row>
    <row r="169604" spans="21:28">
      <c r="U169604" s="5"/>
      <c r="AA169604" s="458"/>
      <c r="AB169604" s="5"/>
    </row>
    <row r="169605" spans="21:28">
      <c r="U169605" s="5"/>
      <c r="AA169605" s="458"/>
      <c r="AB169605" s="5"/>
    </row>
    <row r="169606" spans="21:28">
      <c r="U169606" s="5"/>
      <c r="AA169606" s="93"/>
      <c r="AB169606" s="5"/>
    </row>
    <row r="169607" spans="21:28">
      <c r="U169607" s="5"/>
      <c r="AA169607" s="94"/>
      <c r="AB169607" s="5"/>
    </row>
    <row r="169610" spans="21:28">
      <c r="U169610" s="5"/>
      <c r="AA169610" s="94"/>
      <c r="AB169610" s="5"/>
    </row>
    <row r="169660" spans="21:28">
      <c r="U169660" s="5"/>
      <c r="AA169660" s="94"/>
      <c r="AB169660" s="5"/>
    </row>
    <row r="169730" spans="21:28">
      <c r="U169730" s="5"/>
      <c r="AA169730" s="94"/>
      <c r="AB169730" s="5"/>
    </row>
    <row r="169731" spans="21:28">
      <c r="U169731" s="5"/>
      <c r="AA169731" s="94"/>
      <c r="AB169731" s="5"/>
    </row>
    <row r="169748" spans="21:28">
      <c r="U169748" s="5"/>
      <c r="AA169748" s="94"/>
      <c r="AB169748" s="5"/>
    </row>
    <row r="169750" spans="21:28">
      <c r="U169750" s="5"/>
      <c r="AA169750" s="458"/>
      <c r="AB169750" s="5"/>
    </row>
    <row r="169751" spans="21:28">
      <c r="U169751" s="5"/>
      <c r="AA169751" s="458"/>
      <c r="AB169751" s="5"/>
    </row>
    <row r="169752" spans="21:28">
      <c r="U169752" s="5"/>
      <c r="AA169752" s="93"/>
      <c r="AB169752" s="5"/>
    </row>
    <row r="169753" spans="21:28">
      <c r="U169753" s="5"/>
      <c r="AA169753" s="94"/>
      <c r="AB169753" s="5"/>
    </row>
    <row r="169756" spans="21:28">
      <c r="U169756" s="5"/>
      <c r="AA169756" s="94"/>
      <c r="AB169756" s="5"/>
    </row>
    <row r="169806" spans="21:28">
      <c r="U169806" s="5"/>
      <c r="AA169806" s="94"/>
      <c r="AB169806" s="5"/>
    </row>
    <row r="169876" spans="21:28">
      <c r="U169876" s="5"/>
      <c r="AA169876" s="94"/>
      <c r="AB169876" s="5"/>
    </row>
    <row r="169877" spans="21:28">
      <c r="U169877" s="5"/>
      <c r="AA169877" s="94"/>
      <c r="AB169877" s="5"/>
    </row>
    <row r="169894" spans="21:28">
      <c r="U169894" s="5"/>
      <c r="AA169894" s="94"/>
      <c r="AB169894" s="5"/>
    </row>
    <row r="169896" spans="21:28">
      <c r="U169896" s="5"/>
      <c r="AA169896" s="458"/>
      <c r="AB169896" s="5"/>
    </row>
    <row r="169897" spans="21:28">
      <c r="U169897" s="5"/>
      <c r="AA169897" s="458"/>
      <c r="AB169897" s="5"/>
    </row>
    <row r="169898" spans="21:28">
      <c r="U169898" s="5"/>
      <c r="AA169898" s="93"/>
      <c r="AB169898" s="5"/>
    </row>
    <row r="169899" spans="21:28">
      <c r="U169899" s="5"/>
      <c r="AA169899" s="94"/>
      <c r="AB169899" s="5"/>
    </row>
    <row r="169902" spans="21:28">
      <c r="U169902" s="5"/>
      <c r="AA169902" s="94"/>
      <c r="AB169902" s="5"/>
    </row>
    <row r="169952" spans="21:28">
      <c r="U169952" s="5"/>
      <c r="AA169952" s="94"/>
      <c r="AB169952" s="5"/>
    </row>
    <row r="170022" spans="21:28">
      <c r="U170022" s="5"/>
      <c r="AA170022" s="94"/>
      <c r="AB170022" s="5"/>
    </row>
    <row r="170023" spans="21:28">
      <c r="U170023" s="5"/>
      <c r="AA170023" s="94"/>
      <c r="AB170023" s="5"/>
    </row>
    <row r="170040" spans="21:28">
      <c r="U170040" s="5"/>
      <c r="AA170040" s="94"/>
      <c r="AB170040" s="5"/>
    </row>
    <row r="170042" spans="21:28">
      <c r="U170042" s="5"/>
      <c r="AA170042" s="458"/>
      <c r="AB170042" s="5"/>
    </row>
    <row r="170043" spans="21:28">
      <c r="U170043" s="5"/>
      <c r="AA170043" s="458"/>
      <c r="AB170043" s="5"/>
    </row>
    <row r="170044" spans="21:28">
      <c r="U170044" s="5"/>
      <c r="AA170044" s="93"/>
      <c r="AB170044" s="5"/>
    </row>
    <row r="170045" spans="21:28">
      <c r="U170045" s="5"/>
      <c r="AA170045" s="94"/>
      <c r="AB170045" s="5"/>
    </row>
    <row r="170048" spans="21:28">
      <c r="U170048" s="5"/>
      <c r="AA170048" s="94"/>
      <c r="AB170048" s="5"/>
    </row>
    <row r="170098" spans="21:28">
      <c r="U170098" s="5"/>
      <c r="AA170098" s="94"/>
      <c r="AB170098" s="5"/>
    </row>
    <row r="170168" spans="21:28">
      <c r="U170168" s="5"/>
      <c r="AA170168" s="94"/>
      <c r="AB170168" s="5"/>
    </row>
    <row r="170169" spans="21:28">
      <c r="U170169" s="5"/>
      <c r="AA170169" s="94"/>
      <c r="AB170169" s="5"/>
    </row>
    <row r="170186" spans="21:28">
      <c r="U170186" s="5"/>
      <c r="AA170186" s="94"/>
      <c r="AB170186" s="5"/>
    </row>
    <row r="170188" spans="21:28">
      <c r="U170188" s="5"/>
      <c r="AA170188" s="458"/>
      <c r="AB170188" s="5"/>
    </row>
    <row r="170189" spans="21:28">
      <c r="U170189" s="5"/>
      <c r="AA170189" s="458"/>
      <c r="AB170189" s="5"/>
    </row>
    <row r="170190" spans="21:28">
      <c r="U170190" s="5"/>
      <c r="AA170190" s="93"/>
      <c r="AB170190" s="5"/>
    </row>
    <row r="170191" spans="21:28">
      <c r="U170191" s="5"/>
      <c r="AA170191" s="94"/>
      <c r="AB170191" s="5"/>
    </row>
    <row r="170194" spans="21:28">
      <c r="U170194" s="5"/>
      <c r="AA170194" s="94"/>
      <c r="AB170194" s="5"/>
    </row>
    <row r="170244" spans="21:28">
      <c r="U170244" s="5"/>
      <c r="AA170244" s="94"/>
      <c r="AB170244" s="5"/>
    </row>
    <row r="170314" spans="21:28">
      <c r="U170314" s="5"/>
      <c r="AA170314" s="94"/>
      <c r="AB170314" s="5"/>
    </row>
    <row r="170315" spans="21:28">
      <c r="U170315" s="5"/>
      <c r="AA170315" s="94"/>
      <c r="AB170315" s="5"/>
    </row>
    <row r="170332" spans="21:28">
      <c r="U170332" s="5"/>
      <c r="AA170332" s="94"/>
      <c r="AB170332" s="5"/>
    </row>
    <row r="170334" spans="21:28">
      <c r="U170334" s="5"/>
      <c r="AA170334" s="458"/>
      <c r="AB170334" s="5"/>
    </row>
    <row r="170335" spans="21:28">
      <c r="U170335" s="5"/>
      <c r="AA170335" s="458"/>
      <c r="AB170335" s="5"/>
    </row>
    <row r="170336" spans="21:28">
      <c r="U170336" s="5"/>
      <c r="AA170336" s="93"/>
      <c r="AB170336" s="5"/>
    </row>
    <row r="170337" spans="21:28">
      <c r="U170337" s="5"/>
      <c r="AA170337" s="94"/>
      <c r="AB170337" s="5"/>
    </row>
    <row r="170340" spans="21:28">
      <c r="U170340" s="5"/>
      <c r="AA170340" s="94"/>
      <c r="AB170340" s="5"/>
    </row>
    <row r="170390" spans="21:28">
      <c r="U170390" s="5"/>
      <c r="AA170390" s="94"/>
      <c r="AB170390" s="5"/>
    </row>
    <row r="170460" spans="21:28">
      <c r="U170460" s="5"/>
      <c r="AA170460" s="94"/>
      <c r="AB170460" s="5"/>
    </row>
    <row r="170461" spans="21:28">
      <c r="U170461" s="5"/>
      <c r="AA170461" s="94"/>
      <c r="AB170461" s="5"/>
    </row>
    <row r="170478" spans="21:28">
      <c r="U170478" s="5"/>
      <c r="AA170478" s="94"/>
      <c r="AB170478" s="5"/>
    </row>
    <row r="170480" spans="21:28">
      <c r="U170480" s="5"/>
      <c r="AA170480" s="458"/>
      <c r="AB170480" s="5"/>
    </row>
    <row r="170481" spans="21:28">
      <c r="U170481" s="5"/>
      <c r="AA170481" s="458"/>
      <c r="AB170481" s="5"/>
    </row>
    <row r="170482" spans="21:28">
      <c r="U170482" s="5"/>
      <c r="AA170482" s="93"/>
      <c r="AB170482" s="5"/>
    </row>
    <row r="170483" spans="21:28">
      <c r="U170483" s="5"/>
      <c r="AA170483" s="94"/>
      <c r="AB170483" s="5"/>
    </row>
    <row r="170486" spans="21:28">
      <c r="U170486" s="5"/>
      <c r="AA170486" s="94"/>
      <c r="AB170486" s="5"/>
    </row>
    <row r="170536" spans="21:28">
      <c r="U170536" s="5"/>
      <c r="AA170536" s="94"/>
      <c r="AB170536" s="5"/>
    </row>
    <row r="170606" spans="21:28">
      <c r="U170606" s="5"/>
      <c r="AA170606" s="94"/>
      <c r="AB170606" s="5"/>
    </row>
    <row r="170607" spans="21:28">
      <c r="U170607" s="5"/>
      <c r="AA170607" s="94"/>
      <c r="AB170607" s="5"/>
    </row>
    <row r="170624" spans="21:28">
      <c r="U170624" s="5"/>
      <c r="AA170624" s="94"/>
      <c r="AB170624" s="5"/>
    </row>
    <row r="170626" spans="21:28">
      <c r="U170626" s="5"/>
      <c r="AA170626" s="458"/>
      <c r="AB170626" s="5"/>
    </row>
    <row r="170627" spans="21:28">
      <c r="U170627" s="5"/>
      <c r="AA170627" s="458"/>
      <c r="AB170627" s="5"/>
    </row>
    <row r="170628" spans="21:28">
      <c r="U170628" s="5"/>
      <c r="AA170628" s="93"/>
      <c r="AB170628" s="5"/>
    </row>
    <row r="170629" spans="21:28">
      <c r="U170629" s="5"/>
      <c r="AA170629" s="94"/>
      <c r="AB170629" s="5"/>
    </row>
    <row r="170632" spans="21:28">
      <c r="U170632" s="5"/>
      <c r="AA170632" s="94"/>
      <c r="AB170632" s="5"/>
    </row>
    <row r="170682" spans="21:28">
      <c r="U170682" s="5"/>
      <c r="AA170682" s="94"/>
      <c r="AB170682" s="5"/>
    </row>
    <row r="170752" spans="21:28">
      <c r="U170752" s="5"/>
      <c r="AA170752" s="94"/>
      <c r="AB170752" s="5"/>
    </row>
    <row r="170753" spans="21:28">
      <c r="U170753" s="5"/>
      <c r="AA170753" s="94"/>
      <c r="AB170753" s="5"/>
    </row>
    <row r="170770" spans="21:28">
      <c r="U170770" s="5"/>
      <c r="AA170770" s="94"/>
      <c r="AB170770" s="5"/>
    </row>
    <row r="170772" spans="21:28">
      <c r="U170772" s="5"/>
      <c r="AA170772" s="458"/>
      <c r="AB170772" s="5"/>
    </row>
    <row r="170773" spans="21:28">
      <c r="U170773" s="5"/>
      <c r="AA170773" s="458"/>
      <c r="AB170773" s="5"/>
    </row>
    <row r="170774" spans="21:28">
      <c r="U170774" s="5"/>
      <c r="AA170774" s="93"/>
      <c r="AB170774" s="5"/>
    </row>
    <row r="170775" spans="21:28">
      <c r="U170775" s="5"/>
      <c r="AA170775" s="94"/>
      <c r="AB170775" s="5"/>
    </row>
    <row r="170778" spans="21:28">
      <c r="U170778" s="5"/>
      <c r="AA170778" s="94"/>
      <c r="AB170778" s="5"/>
    </row>
    <row r="170828" spans="21:28">
      <c r="U170828" s="5"/>
      <c r="AA170828" s="94"/>
      <c r="AB170828" s="5"/>
    </row>
    <row r="170898" spans="21:28">
      <c r="U170898" s="5"/>
      <c r="AA170898" s="94"/>
      <c r="AB170898" s="5"/>
    </row>
    <row r="170899" spans="21:28">
      <c r="U170899" s="5"/>
      <c r="AA170899" s="94"/>
      <c r="AB170899" s="5"/>
    </row>
    <row r="170916" spans="21:28">
      <c r="U170916" s="5"/>
      <c r="AA170916" s="94"/>
      <c r="AB170916" s="5"/>
    </row>
    <row r="170918" spans="21:28">
      <c r="U170918" s="5"/>
      <c r="AA170918" s="458"/>
      <c r="AB170918" s="5"/>
    </row>
    <row r="170919" spans="21:28">
      <c r="U170919" s="5"/>
      <c r="AA170919" s="458"/>
      <c r="AB170919" s="5"/>
    </row>
    <row r="170920" spans="21:28">
      <c r="U170920" s="5"/>
      <c r="AA170920" s="93"/>
      <c r="AB170920" s="5"/>
    </row>
    <row r="170921" spans="21:28">
      <c r="U170921" s="5"/>
      <c r="AA170921" s="94"/>
      <c r="AB170921" s="5"/>
    </row>
    <row r="170924" spans="21:28">
      <c r="U170924" s="5"/>
      <c r="AA170924" s="94"/>
      <c r="AB170924" s="5"/>
    </row>
    <row r="170974" spans="21:28">
      <c r="U170974" s="5"/>
      <c r="AA170974" s="94"/>
      <c r="AB170974" s="5"/>
    </row>
    <row r="171044" spans="21:28">
      <c r="U171044" s="5"/>
      <c r="AA171044" s="94"/>
      <c r="AB171044" s="5"/>
    </row>
    <row r="171045" spans="21:28">
      <c r="U171045" s="5"/>
      <c r="AA171045" s="94"/>
      <c r="AB171045" s="5"/>
    </row>
    <row r="171062" spans="21:28">
      <c r="U171062" s="5"/>
      <c r="AA171062" s="94"/>
      <c r="AB171062" s="5"/>
    </row>
    <row r="171064" spans="21:28">
      <c r="U171064" s="5"/>
      <c r="AA171064" s="458"/>
      <c r="AB171064" s="5"/>
    </row>
    <row r="171065" spans="21:28">
      <c r="U171065" s="5"/>
      <c r="AA171065" s="458"/>
      <c r="AB171065" s="5"/>
    </row>
    <row r="171066" spans="21:28">
      <c r="U171066" s="5"/>
      <c r="AA171066" s="93"/>
      <c r="AB171066" s="5"/>
    </row>
    <row r="171067" spans="21:28">
      <c r="U171067" s="5"/>
      <c r="AA171067" s="94"/>
      <c r="AB171067" s="5"/>
    </row>
    <row r="171070" spans="21:28">
      <c r="U171070" s="5"/>
      <c r="AA171070" s="94"/>
      <c r="AB171070" s="5"/>
    </row>
    <row r="171120" spans="21:28">
      <c r="U171120" s="5"/>
      <c r="AA171120" s="94"/>
      <c r="AB171120" s="5"/>
    </row>
    <row r="171190" spans="21:28">
      <c r="U171190" s="5"/>
      <c r="AA171190" s="94"/>
      <c r="AB171190" s="5"/>
    </row>
    <row r="171191" spans="21:28">
      <c r="U171191" s="5"/>
      <c r="AA171191" s="94"/>
      <c r="AB171191" s="5"/>
    </row>
    <row r="171208" spans="21:28">
      <c r="U171208" s="5"/>
      <c r="AA171208" s="94"/>
      <c r="AB171208" s="5"/>
    </row>
    <row r="171210" spans="21:28">
      <c r="U171210" s="5"/>
      <c r="AA171210" s="458"/>
      <c r="AB171210" s="5"/>
    </row>
    <row r="171211" spans="21:28">
      <c r="U171211" s="5"/>
      <c r="AA171211" s="458"/>
      <c r="AB171211" s="5"/>
    </row>
    <row r="171212" spans="21:28">
      <c r="U171212" s="5"/>
      <c r="AA171212" s="93"/>
      <c r="AB171212" s="5"/>
    </row>
    <row r="171213" spans="21:28">
      <c r="U171213" s="5"/>
      <c r="AA171213" s="94"/>
      <c r="AB171213" s="5"/>
    </row>
    <row r="171216" spans="21:28">
      <c r="U171216" s="5"/>
      <c r="AA171216" s="94"/>
      <c r="AB171216" s="5"/>
    </row>
    <row r="171266" spans="21:28">
      <c r="U171266" s="5"/>
      <c r="AA171266" s="94"/>
      <c r="AB171266" s="5"/>
    </row>
    <row r="171336" spans="21:28">
      <c r="U171336" s="5"/>
      <c r="AA171336" s="94"/>
      <c r="AB171336" s="5"/>
    </row>
    <row r="171337" spans="21:28">
      <c r="U171337" s="5"/>
      <c r="AA171337" s="94"/>
      <c r="AB171337" s="5"/>
    </row>
    <row r="171354" spans="21:28">
      <c r="U171354" s="5"/>
      <c r="AA171354" s="94"/>
      <c r="AB171354" s="5"/>
    </row>
    <row r="171356" spans="21:28">
      <c r="U171356" s="5"/>
      <c r="AA171356" s="458"/>
      <c r="AB171356" s="5"/>
    </row>
    <row r="171357" spans="21:28">
      <c r="U171357" s="5"/>
      <c r="AA171357" s="458"/>
      <c r="AB171357" s="5"/>
    </row>
    <row r="171358" spans="21:28">
      <c r="U171358" s="5"/>
      <c r="AA171358" s="93"/>
      <c r="AB171358" s="5"/>
    </row>
    <row r="171359" spans="21:28">
      <c r="U171359" s="5"/>
      <c r="AA171359" s="94"/>
      <c r="AB171359" s="5"/>
    </row>
    <row r="171362" spans="21:28">
      <c r="U171362" s="5"/>
      <c r="AA171362" s="94"/>
      <c r="AB171362" s="5"/>
    </row>
    <row r="171412" spans="21:28">
      <c r="U171412" s="5"/>
      <c r="AA171412" s="94"/>
      <c r="AB171412" s="5"/>
    </row>
    <row r="171482" spans="21:28">
      <c r="U171482" s="5"/>
      <c r="AA171482" s="94"/>
      <c r="AB171482" s="5"/>
    </row>
    <row r="171483" spans="21:28">
      <c r="U171483" s="5"/>
      <c r="AA171483" s="94"/>
      <c r="AB171483" s="5"/>
    </row>
    <row r="171500" spans="21:28">
      <c r="U171500" s="5"/>
      <c r="AA171500" s="94"/>
      <c r="AB171500" s="5"/>
    </row>
    <row r="171502" spans="21:28">
      <c r="U171502" s="5"/>
      <c r="AA171502" s="458"/>
      <c r="AB171502" s="5"/>
    </row>
    <row r="171503" spans="21:28">
      <c r="U171503" s="5"/>
      <c r="AA171503" s="458"/>
      <c r="AB171503" s="5"/>
    </row>
    <row r="171504" spans="21:28">
      <c r="U171504" s="5"/>
      <c r="AA171504" s="93"/>
      <c r="AB171504" s="5"/>
    </row>
    <row r="171505" spans="21:28">
      <c r="U171505" s="5"/>
      <c r="AA171505" s="94"/>
      <c r="AB171505" s="5"/>
    </row>
    <row r="171508" spans="21:28">
      <c r="U171508" s="5"/>
      <c r="AA171508" s="94"/>
      <c r="AB171508" s="5"/>
    </row>
    <row r="171558" spans="21:28">
      <c r="U171558" s="5"/>
      <c r="AA171558" s="94"/>
      <c r="AB171558" s="5"/>
    </row>
    <row r="171628" spans="21:28">
      <c r="U171628" s="5"/>
      <c r="AA171628" s="94"/>
      <c r="AB171628" s="5"/>
    </row>
    <row r="171629" spans="21:28">
      <c r="U171629" s="5"/>
      <c r="AA171629" s="94"/>
      <c r="AB171629" s="5"/>
    </row>
    <row r="171646" spans="21:28">
      <c r="U171646" s="5"/>
      <c r="AA171646" s="94"/>
      <c r="AB171646" s="5"/>
    </row>
    <row r="171648" spans="21:28">
      <c r="U171648" s="5"/>
      <c r="AA171648" s="458"/>
      <c r="AB171648" s="5"/>
    </row>
    <row r="171649" spans="21:28">
      <c r="U171649" s="5"/>
      <c r="AA171649" s="458"/>
      <c r="AB171649" s="5"/>
    </row>
    <row r="171650" spans="21:28">
      <c r="U171650" s="5"/>
      <c r="AA171650" s="93"/>
      <c r="AB171650" s="5"/>
    </row>
    <row r="171651" spans="21:28">
      <c r="U171651" s="5"/>
      <c r="AA171651" s="94"/>
      <c r="AB171651" s="5"/>
    </row>
    <row r="171654" spans="21:28">
      <c r="U171654" s="5"/>
      <c r="AA171654" s="94"/>
      <c r="AB171654" s="5"/>
    </row>
    <row r="171704" spans="21:28">
      <c r="U171704" s="5"/>
      <c r="AA171704" s="94"/>
      <c r="AB171704" s="5"/>
    </row>
    <row r="171774" spans="21:28">
      <c r="U171774" s="5"/>
      <c r="AA171774" s="94"/>
      <c r="AB171774" s="5"/>
    </row>
    <row r="171775" spans="21:28">
      <c r="U171775" s="5"/>
      <c r="AA171775" s="94"/>
      <c r="AB171775" s="5"/>
    </row>
    <row r="171792" spans="21:28">
      <c r="U171792" s="5"/>
      <c r="AA171792" s="94"/>
      <c r="AB171792" s="5"/>
    </row>
    <row r="171794" spans="21:28">
      <c r="U171794" s="5"/>
      <c r="AA171794" s="458"/>
      <c r="AB171794" s="5"/>
    </row>
    <row r="171795" spans="21:28">
      <c r="U171795" s="5"/>
      <c r="AA171795" s="458"/>
      <c r="AB171795" s="5"/>
    </row>
    <row r="171796" spans="21:28">
      <c r="U171796" s="5"/>
      <c r="AA171796" s="93"/>
      <c r="AB171796" s="5"/>
    </row>
    <row r="171797" spans="21:28">
      <c r="U171797" s="5"/>
      <c r="AA171797" s="94"/>
      <c r="AB171797" s="5"/>
    </row>
    <row r="171800" spans="21:28">
      <c r="U171800" s="5"/>
      <c r="AA171800" s="94"/>
      <c r="AB171800" s="5"/>
    </row>
    <row r="171850" spans="21:28">
      <c r="U171850" s="5"/>
      <c r="AA171850" s="94"/>
      <c r="AB171850" s="5"/>
    </row>
    <row r="171920" spans="21:28">
      <c r="U171920" s="5"/>
      <c r="AA171920" s="94"/>
      <c r="AB171920" s="5"/>
    </row>
    <row r="171921" spans="21:28">
      <c r="U171921" s="5"/>
      <c r="AA171921" s="94"/>
      <c r="AB171921" s="5"/>
    </row>
    <row r="171938" spans="21:28">
      <c r="U171938" s="5"/>
      <c r="AA171938" s="94"/>
      <c r="AB171938" s="5"/>
    </row>
    <row r="171940" spans="21:28">
      <c r="U171940" s="5"/>
      <c r="AA171940" s="458"/>
      <c r="AB171940" s="5"/>
    </row>
    <row r="171941" spans="21:28">
      <c r="U171941" s="5"/>
      <c r="AA171941" s="458"/>
      <c r="AB171941" s="5"/>
    </row>
    <row r="171942" spans="21:28">
      <c r="U171942" s="5"/>
      <c r="AA171942" s="93"/>
      <c r="AB171942" s="5"/>
    </row>
    <row r="171943" spans="21:28">
      <c r="U171943" s="5"/>
      <c r="AA171943" s="94"/>
      <c r="AB171943" s="5"/>
    </row>
    <row r="171946" spans="21:28">
      <c r="U171946" s="5"/>
      <c r="AA171946" s="94"/>
      <c r="AB171946" s="5"/>
    </row>
    <row r="171996" spans="21:28">
      <c r="U171996" s="5"/>
      <c r="AA171996" s="94"/>
      <c r="AB171996" s="5"/>
    </row>
    <row r="172066" spans="21:28">
      <c r="U172066" s="5"/>
      <c r="AA172066" s="94"/>
      <c r="AB172066" s="5"/>
    </row>
    <row r="172067" spans="21:28">
      <c r="U172067" s="5"/>
      <c r="AA172067" s="94"/>
      <c r="AB172067" s="5"/>
    </row>
    <row r="172084" spans="21:28">
      <c r="U172084" s="5"/>
      <c r="AA172084" s="94"/>
      <c r="AB172084" s="5"/>
    </row>
    <row r="172086" spans="21:28">
      <c r="U172086" s="5"/>
      <c r="AA172086" s="458"/>
      <c r="AB172086" s="5"/>
    </row>
    <row r="172087" spans="21:28">
      <c r="U172087" s="5"/>
      <c r="AA172087" s="458"/>
      <c r="AB172087" s="5"/>
    </row>
    <row r="172088" spans="21:28">
      <c r="U172088" s="5"/>
      <c r="AA172088" s="93"/>
      <c r="AB172088" s="5"/>
    </row>
    <row r="172089" spans="21:28">
      <c r="U172089" s="5"/>
      <c r="AA172089" s="94"/>
      <c r="AB172089" s="5"/>
    </row>
    <row r="172092" spans="21:28">
      <c r="U172092" s="5"/>
      <c r="AA172092" s="94"/>
      <c r="AB172092" s="5"/>
    </row>
    <row r="172142" spans="21:28">
      <c r="U172142" s="5"/>
      <c r="AA172142" s="94"/>
      <c r="AB172142" s="5"/>
    </row>
    <row r="172212" spans="21:28">
      <c r="U172212" s="5"/>
      <c r="AA172212" s="94"/>
      <c r="AB172212" s="5"/>
    </row>
    <row r="172213" spans="21:28">
      <c r="U172213" s="5"/>
      <c r="AA172213" s="94"/>
      <c r="AB172213" s="5"/>
    </row>
    <row r="172230" spans="21:28">
      <c r="U172230" s="5"/>
      <c r="AA172230" s="94"/>
      <c r="AB172230" s="5"/>
    </row>
    <row r="172232" spans="21:28">
      <c r="U172232" s="5"/>
      <c r="AA172232" s="458"/>
      <c r="AB172232" s="5"/>
    </row>
    <row r="172233" spans="21:28">
      <c r="U172233" s="5"/>
      <c r="AA172233" s="458"/>
      <c r="AB172233" s="5"/>
    </row>
    <row r="172234" spans="21:28">
      <c r="U172234" s="5"/>
      <c r="AA172234" s="93"/>
      <c r="AB172234" s="5"/>
    </row>
    <row r="172235" spans="21:28">
      <c r="U172235" s="5"/>
      <c r="AA172235" s="94"/>
      <c r="AB172235" s="5"/>
    </row>
    <row r="172238" spans="21:28">
      <c r="U172238" s="5"/>
      <c r="AA172238" s="94"/>
      <c r="AB172238" s="5"/>
    </row>
    <row r="172288" spans="21:28">
      <c r="U172288" s="5"/>
      <c r="AA172288" s="94"/>
      <c r="AB172288" s="5"/>
    </row>
    <row r="172358" spans="21:28">
      <c r="U172358" s="5"/>
      <c r="AA172358" s="94"/>
      <c r="AB172358" s="5"/>
    </row>
    <row r="172359" spans="21:28">
      <c r="U172359" s="5"/>
      <c r="AA172359" s="94"/>
      <c r="AB172359" s="5"/>
    </row>
    <row r="172376" spans="21:28">
      <c r="U172376" s="5"/>
      <c r="AA172376" s="94"/>
      <c r="AB172376" s="5"/>
    </row>
    <row r="172378" spans="21:28">
      <c r="U172378" s="5"/>
      <c r="AA172378" s="458"/>
      <c r="AB172378" s="5"/>
    </row>
    <row r="172379" spans="21:28">
      <c r="U172379" s="5"/>
      <c r="AA172379" s="458"/>
      <c r="AB172379" s="5"/>
    </row>
    <row r="172380" spans="21:28">
      <c r="U172380" s="5"/>
      <c r="AA172380" s="93"/>
      <c r="AB172380" s="5"/>
    </row>
    <row r="172381" spans="21:28">
      <c r="U172381" s="5"/>
      <c r="AA172381" s="94"/>
      <c r="AB172381" s="5"/>
    </row>
    <row r="172384" spans="21:28">
      <c r="U172384" s="5"/>
      <c r="AA172384" s="94"/>
      <c r="AB172384" s="5"/>
    </row>
    <row r="172434" spans="21:28">
      <c r="U172434" s="5"/>
      <c r="AA172434" s="94"/>
      <c r="AB172434" s="5"/>
    </row>
    <row r="172504" spans="21:28">
      <c r="U172504" s="5"/>
      <c r="AA172504" s="94"/>
      <c r="AB172504" s="5"/>
    </row>
    <row r="172505" spans="21:28">
      <c r="U172505" s="5"/>
      <c r="AA172505" s="94"/>
      <c r="AB172505" s="5"/>
    </row>
    <row r="172522" spans="21:28">
      <c r="U172522" s="5"/>
      <c r="AA172522" s="94"/>
      <c r="AB172522" s="5"/>
    </row>
    <row r="172524" spans="21:28">
      <c r="U172524" s="5"/>
      <c r="AA172524" s="458"/>
      <c r="AB172524" s="5"/>
    </row>
    <row r="172525" spans="21:28">
      <c r="U172525" s="5"/>
      <c r="AA172525" s="458"/>
      <c r="AB172525" s="5"/>
    </row>
    <row r="172526" spans="21:28">
      <c r="U172526" s="5"/>
      <c r="AA172526" s="93"/>
      <c r="AB172526" s="5"/>
    </row>
    <row r="172527" spans="21:28">
      <c r="U172527" s="5"/>
      <c r="AA172527" s="94"/>
      <c r="AB172527" s="5"/>
    </row>
    <row r="172530" spans="21:28">
      <c r="U172530" s="5"/>
      <c r="AA172530" s="94"/>
      <c r="AB172530" s="5"/>
    </row>
    <row r="172580" spans="21:28">
      <c r="U172580" s="5"/>
      <c r="AA172580" s="94"/>
      <c r="AB172580" s="5"/>
    </row>
    <row r="172650" spans="21:28">
      <c r="U172650" s="5"/>
      <c r="AA172650" s="94"/>
      <c r="AB172650" s="5"/>
    </row>
    <row r="172651" spans="21:28">
      <c r="U172651" s="5"/>
      <c r="AA172651" s="94"/>
      <c r="AB172651" s="5"/>
    </row>
    <row r="172668" spans="21:28">
      <c r="U172668" s="5"/>
      <c r="AA172668" s="94"/>
      <c r="AB172668" s="5"/>
    </row>
    <row r="172670" spans="21:28">
      <c r="U172670" s="5"/>
      <c r="AA172670" s="458"/>
      <c r="AB172670" s="5"/>
    </row>
    <row r="172671" spans="21:28">
      <c r="U172671" s="5"/>
      <c r="AA172671" s="458"/>
      <c r="AB172671" s="5"/>
    </row>
    <row r="172672" spans="21:28">
      <c r="U172672" s="5"/>
      <c r="AA172672" s="93"/>
      <c r="AB172672" s="5"/>
    </row>
    <row r="172673" spans="21:28">
      <c r="U172673" s="5"/>
      <c r="AA172673" s="94"/>
      <c r="AB172673" s="5"/>
    </row>
    <row r="172676" spans="21:28">
      <c r="U172676" s="5"/>
      <c r="AA172676" s="94"/>
      <c r="AB172676" s="5"/>
    </row>
    <row r="172726" spans="21:28">
      <c r="U172726" s="5"/>
      <c r="AA172726" s="94"/>
      <c r="AB172726" s="5"/>
    </row>
    <row r="172796" spans="21:28">
      <c r="U172796" s="5"/>
      <c r="AA172796" s="94"/>
      <c r="AB172796" s="5"/>
    </row>
    <row r="172797" spans="21:28">
      <c r="U172797" s="5"/>
      <c r="AA172797" s="94"/>
      <c r="AB172797" s="5"/>
    </row>
    <row r="172814" spans="21:28">
      <c r="U172814" s="5"/>
      <c r="AA172814" s="94"/>
      <c r="AB172814" s="5"/>
    </row>
    <row r="172816" spans="21:28">
      <c r="U172816" s="5"/>
      <c r="AA172816" s="458"/>
      <c r="AB172816" s="5"/>
    </row>
    <row r="172817" spans="21:28">
      <c r="U172817" s="5"/>
      <c r="AA172817" s="458"/>
      <c r="AB172817" s="5"/>
    </row>
    <row r="172818" spans="21:28">
      <c r="U172818" s="5"/>
      <c r="AA172818" s="93"/>
      <c r="AB172818" s="5"/>
    </row>
    <row r="172819" spans="21:28">
      <c r="U172819" s="5"/>
      <c r="AA172819" s="94"/>
      <c r="AB172819" s="5"/>
    </row>
    <row r="172822" spans="21:28">
      <c r="U172822" s="5"/>
      <c r="AA172822" s="94"/>
      <c r="AB172822" s="5"/>
    </row>
    <row r="172872" spans="21:28">
      <c r="U172872" s="5"/>
      <c r="AA172872" s="94"/>
      <c r="AB172872" s="5"/>
    </row>
    <row r="172942" spans="21:28">
      <c r="U172942" s="5"/>
      <c r="AA172942" s="94"/>
      <c r="AB172942" s="5"/>
    </row>
    <row r="172943" spans="21:28">
      <c r="U172943" s="5"/>
      <c r="AA172943" s="94"/>
      <c r="AB172943" s="5"/>
    </row>
    <row r="172960" spans="21:28">
      <c r="U172960" s="5"/>
      <c r="AA172960" s="94"/>
      <c r="AB172960" s="5"/>
    </row>
    <row r="172962" spans="21:28">
      <c r="U172962" s="5"/>
      <c r="AA172962" s="458"/>
      <c r="AB172962" s="5"/>
    </row>
    <row r="172963" spans="21:28">
      <c r="U172963" s="5"/>
      <c r="AA172963" s="458"/>
      <c r="AB172963" s="5"/>
    </row>
    <row r="172964" spans="21:28">
      <c r="U172964" s="5"/>
      <c r="AA172964" s="93"/>
      <c r="AB172964" s="5"/>
    </row>
    <row r="172965" spans="21:28">
      <c r="U172965" s="5"/>
      <c r="AA172965" s="94"/>
      <c r="AB172965" s="5"/>
    </row>
    <row r="172968" spans="21:28">
      <c r="U172968" s="5"/>
      <c r="AA172968" s="94"/>
      <c r="AB172968" s="5"/>
    </row>
    <row r="173018" spans="21:28">
      <c r="U173018" s="5"/>
      <c r="AA173018" s="94"/>
      <c r="AB173018" s="5"/>
    </row>
    <row r="173088" spans="21:28">
      <c r="U173088" s="5"/>
      <c r="AA173088" s="94"/>
      <c r="AB173088" s="5"/>
    </row>
    <row r="173089" spans="21:28">
      <c r="U173089" s="5"/>
      <c r="AA173089" s="94"/>
      <c r="AB173089" s="5"/>
    </row>
    <row r="173106" spans="21:28">
      <c r="U173106" s="5"/>
      <c r="AA173106" s="94"/>
      <c r="AB173106" s="5"/>
    </row>
    <row r="173108" spans="21:28">
      <c r="U173108" s="5"/>
      <c r="AA173108" s="458"/>
      <c r="AB173108" s="5"/>
    </row>
    <row r="173109" spans="21:28">
      <c r="U173109" s="5"/>
      <c r="AA173109" s="458"/>
      <c r="AB173109" s="5"/>
    </row>
    <row r="173110" spans="21:28">
      <c r="U173110" s="5"/>
      <c r="AA173110" s="93"/>
      <c r="AB173110" s="5"/>
    </row>
    <row r="173111" spans="21:28">
      <c r="U173111" s="5"/>
      <c r="AA173111" s="94"/>
      <c r="AB173111" s="5"/>
    </row>
    <row r="173114" spans="21:28">
      <c r="U173114" s="5"/>
      <c r="AA173114" s="94"/>
      <c r="AB173114" s="5"/>
    </row>
    <row r="173164" spans="21:28">
      <c r="U173164" s="5"/>
      <c r="AA173164" s="94"/>
      <c r="AB173164" s="5"/>
    </row>
    <row r="173234" spans="21:28">
      <c r="U173234" s="5"/>
      <c r="AA173234" s="94"/>
      <c r="AB173234" s="5"/>
    </row>
    <row r="173235" spans="21:28">
      <c r="U173235" s="5"/>
      <c r="AA173235" s="94"/>
      <c r="AB173235" s="5"/>
    </row>
    <row r="173252" spans="21:28">
      <c r="U173252" s="5"/>
      <c r="AA173252" s="94"/>
      <c r="AB173252" s="5"/>
    </row>
    <row r="173254" spans="21:28">
      <c r="U173254" s="5"/>
      <c r="AA173254" s="458"/>
      <c r="AB173254" s="5"/>
    </row>
    <row r="173255" spans="21:28">
      <c r="U173255" s="5"/>
      <c r="AA173255" s="458"/>
      <c r="AB173255" s="5"/>
    </row>
    <row r="173256" spans="21:28">
      <c r="U173256" s="5"/>
      <c r="AA173256" s="93"/>
      <c r="AB173256" s="5"/>
    </row>
    <row r="173257" spans="21:28">
      <c r="U173257" s="5"/>
      <c r="AA173257" s="94"/>
      <c r="AB173257" s="5"/>
    </row>
    <row r="173260" spans="21:28">
      <c r="U173260" s="5"/>
      <c r="AA173260" s="94"/>
      <c r="AB173260" s="5"/>
    </row>
    <row r="173310" spans="21:28">
      <c r="U173310" s="5"/>
      <c r="AA173310" s="94"/>
      <c r="AB173310" s="5"/>
    </row>
    <row r="173380" spans="21:28">
      <c r="U173380" s="5"/>
      <c r="AA173380" s="94"/>
      <c r="AB173380" s="5"/>
    </row>
    <row r="173381" spans="21:28">
      <c r="U173381" s="5"/>
      <c r="AA173381" s="94"/>
      <c r="AB173381" s="5"/>
    </row>
    <row r="173398" spans="21:28">
      <c r="U173398" s="5"/>
      <c r="AA173398" s="94"/>
      <c r="AB173398" s="5"/>
    </row>
    <row r="173400" spans="21:28">
      <c r="U173400" s="5"/>
      <c r="AA173400" s="458"/>
      <c r="AB173400" s="5"/>
    </row>
    <row r="173401" spans="21:28">
      <c r="U173401" s="5"/>
      <c r="AA173401" s="458"/>
      <c r="AB173401" s="5"/>
    </row>
    <row r="173402" spans="21:28">
      <c r="U173402" s="5"/>
      <c r="AA173402" s="93"/>
      <c r="AB173402" s="5"/>
    </row>
    <row r="173403" spans="21:28">
      <c r="U173403" s="5"/>
      <c r="AA173403" s="94"/>
      <c r="AB173403" s="5"/>
    </row>
    <row r="173406" spans="21:28">
      <c r="U173406" s="5"/>
      <c r="AA173406" s="94"/>
      <c r="AB173406" s="5"/>
    </row>
    <row r="173456" spans="21:28">
      <c r="U173456" s="5"/>
      <c r="AA173456" s="94"/>
      <c r="AB173456" s="5"/>
    </row>
    <row r="173526" spans="21:28">
      <c r="U173526" s="5"/>
      <c r="AA173526" s="94"/>
      <c r="AB173526" s="5"/>
    </row>
    <row r="173527" spans="21:28">
      <c r="U173527" s="5"/>
      <c r="AA173527" s="94"/>
      <c r="AB173527" s="5"/>
    </row>
    <row r="173544" spans="21:28">
      <c r="U173544" s="5"/>
      <c r="AA173544" s="94"/>
      <c r="AB173544" s="5"/>
    </row>
    <row r="173546" spans="21:28">
      <c r="U173546" s="5"/>
      <c r="AA173546" s="458"/>
      <c r="AB173546" s="5"/>
    </row>
    <row r="173547" spans="21:28">
      <c r="U173547" s="5"/>
      <c r="AA173547" s="458"/>
      <c r="AB173547" s="5"/>
    </row>
    <row r="173548" spans="21:28">
      <c r="U173548" s="5"/>
      <c r="AA173548" s="93"/>
      <c r="AB173548" s="5"/>
    </row>
    <row r="173549" spans="21:28">
      <c r="U173549" s="5"/>
      <c r="AA173549" s="94"/>
      <c r="AB173549" s="5"/>
    </row>
    <row r="173552" spans="21:28">
      <c r="U173552" s="5"/>
      <c r="AA173552" s="94"/>
      <c r="AB173552" s="5"/>
    </row>
    <row r="173602" spans="21:28">
      <c r="U173602" s="5"/>
      <c r="AA173602" s="94"/>
      <c r="AB173602" s="5"/>
    </row>
    <row r="173672" spans="21:28">
      <c r="U173672" s="5"/>
      <c r="AA173672" s="94"/>
      <c r="AB173672" s="5"/>
    </row>
    <row r="173673" spans="21:28">
      <c r="U173673" s="5"/>
      <c r="AA173673" s="94"/>
      <c r="AB173673" s="5"/>
    </row>
    <row r="173690" spans="21:28">
      <c r="U173690" s="5"/>
      <c r="AA173690" s="94"/>
      <c r="AB173690" s="5"/>
    </row>
    <row r="173692" spans="21:28">
      <c r="U173692" s="5"/>
      <c r="AA173692" s="458"/>
      <c r="AB173692" s="5"/>
    </row>
    <row r="173693" spans="21:28">
      <c r="U173693" s="5"/>
      <c r="AA173693" s="458"/>
      <c r="AB173693" s="5"/>
    </row>
    <row r="173694" spans="21:28">
      <c r="U173694" s="5"/>
      <c r="AA173694" s="93"/>
      <c r="AB173694" s="5"/>
    </row>
    <row r="173695" spans="21:28">
      <c r="U173695" s="5"/>
      <c r="AA173695" s="94"/>
      <c r="AB173695" s="5"/>
    </row>
    <row r="173698" spans="21:28">
      <c r="U173698" s="5"/>
      <c r="AA173698" s="94"/>
      <c r="AB173698" s="5"/>
    </row>
    <row r="173748" spans="21:28">
      <c r="U173748" s="5"/>
      <c r="AA173748" s="94"/>
      <c r="AB173748" s="5"/>
    </row>
    <row r="173818" spans="21:28">
      <c r="U173818" s="5"/>
      <c r="AA173818" s="94"/>
      <c r="AB173818" s="5"/>
    </row>
    <row r="173819" spans="21:28">
      <c r="U173819" s="5"/>
      <c r="AA173819" s="94"/>
      <c r="AB173819" s="5"/>
    </row>
    <row r="173836" spans="21:28">
      <c r="U173836" s="5"/>
      <c r="AA173836" s="94"/>
      <c r="AB173836" s="5"/>
    </row>
    <row r="173838" spans="21:28">
      <c r="U173838" s="5"/>
      <c r="AA173838" s="458"/>
      <c r="AB173838" s="5"/>
    </row>
    <row r="173839" spans="21:28">
      <c r="U173839" s="5"/>
      <c r="AA173839" s="458"/>
      <c r="AB173839" s="5"/>
    </row>
    <row r="173840" spans="21:28">
      <c r="U173840" s="5"/>
      <c r="AA173840" s="93"/>
      <c r="AB173840" s="5"/>
    </row>
    <row r="173841" spans="21:28">
      <c r="U173841" s="5"/>
      <c r="AA173841" s="94"/>
      <c r="AB173841" s="5"/>
    </row>
    <row r="173844" spans="21:28">
      <c r="U173844" s="5"/>
      <c r="AA173844" s="94"/>
      <c r="AB173844" s="5"/>
    </row>
    <row r="173894" spans="21:28">
      <c r="U173894" s="5"/>
      <c r="AA173894" s="94"/>
      <c r="AB173894" s="5"/>
    </row>
    <row r="173964" spans="21:28">
      <c r="U173964" s="5"/>
      <c r="AA173964" s="94"/>
      <c r="AB173964" s="5"/>
    </row>
    <row r="173965" spans="21:28">
      <c r="U173965" s="5"/>
      <c r="AA173965" s="94"/>
      <c r="AB173965" s="5"/>
    </row>
    <row r="173982" spans="21:28">
      <c r="U173982" s="5"/>
      <c r="AA173982" s="94"/>
      <c r="AB173982" s="5"/>
    </row>
    <row r="173984" spans="21:28">
      <c r="U173984" s="5"/>
      <c r="AA173984" s="458"/>
      <c r="AB173984" s="5"/>
    </row>
    <row r="173985" spans="21:28">
      <c r="U173985" s="5"/>
      <c r="AA173985" s="458"/>
      <c r="AB173985" s="5"/>
    </row>
    <row r="173986" spans="21:28">
      <c r="U173986" s="5"/>
      <c r="AA173986" s="93"/>
      <c r="AB173986" s="5"/>
    </row>
    <row r="173987" spans="21:28">
      <c r="U173987" s="5"/>
      <c r="AA173987" s="94"/>
      <c r="AB173987" s="5"/>
    </row>
    <row r="173990" spans="21:28">
      <c r="U173990" s="5"/>
      <c r="AA173990" s="94"/>
      <c r="AB173990" s="5"/>
    </row>
    <row r="174040" spans="21:28">
      <c r="U174040" s="5"/>
      <c r="AA174040" s="94"/>
      <c r="AB174040" s="5"/>
    </row>
    <row r="174110" spans="21:28">
      <c r="U174110" s="5"/>
      <c r="AA174110" s="94"/>
      <c r="AB174110" s="5"/>
    </row>
    <row r="174111" spans="21:28">
      <c r="U174111" s="5"/>
      <c r="AA174111" s="94"/>
      <c r="AB174111" s="5"/>
    </row>
    <row r="174128" spans="21:28">
      <c r="U174128" s="5"/>
      <c r="AA174128" s="94"/>
      <c r="AB174128" s="5"/>
    </row>
    <row r="174130" spans="21:28">
      <c r="U174130" s="5"/>
      <c r="AA174130" s="458"/>
      <c r="AB174130" s="5"/>
    </row>
    <row r="174131" spans="21:28">
      <c r="U174131" s="5"/>
      <c r="AA174131" s="458"/>
      <c r="AB174131" s="5"/>
    </row>
    <row r="174132" spans="21:28">
      <c r="U174132" s="5"/>
      <c r="AA174132" s="93"/>
      <c r="AB174132" s="5"/>
    </row>
    <row r="174133" spans="21:28">
      <c r="U174133" s="5"/>
      <c r="AA174133" s="94"/>
      <c r="AB174133" s="5"/>
    </row>
    <row r="174136" spans="21:28">
      <c r="U174136" s="5"/>
      <c r="AA174136" s="94"/>
      <c r="AB174136" s="5"/>
    </row>
    <row r="174186" spans="21:28">
      <c r="U174186" s="5"/>
      <c r="AA174186" s="94"/>
      <c r="AB174186" s="5"/>
    </row>
    <row r="174256" spans="21:28">
      <c r="U174256" s="5"/>
      <c r="AA174256" s="94"/>
      <c r="AB174256" s="5"/>
    </row>
    <row r="174257" spans="21:28">
      <c r="U174257" s="5"/>
      <c r="AA174257" s="94"/>
      <c r="AB174257" s="5"/>
    </row>
    <row r="174274" spans="21:28">
      <c r="U174274" s="5"/>
      <c r="AA174274" s="94"/>
      <c r="AB174274" s="5"/>
    </row>
    <row r="174276" spans="21:28">
      <c r="U174276" s="5"/>
      <c r="AA174276" s="458"/>
      <c r="AB174276" s="5"/>
    </row>
    <row r="174277" spans="21:28">
      <c r="U174277" s="5"/>
      <c r="AA174277" s="458"/>
      <c r="AB174277" s="5"/>
    </row>
    <row r="174278" spans="21:28">
      <c r="U174278" s="5"/>
      <c r="AA174278" s="93"/>
      <c r="AB174278" s="5"/>
    </row>
    <row r="174279" spans="21:28">
      <c r="U174279" s="5"/>
      <c r="AA174279" s="94"/>
      <c r="AB174279" s="5"/>
    </row>
    <row r="174282" spans="21:28">
      <c r="U174282" s="5"/>
      <c r="AA174282" s="94"/>
      <c r="AB174282" s="5"/>
    </row>
    <row r="174332" spans="21:28">
      <c r="U174332" s="5"/>
      <c r="AA174332" s="94"/>
      <c r="AB174332" s="5"/>
    </row>
    <row r="174402" spans="21:28">
      <c r="U174402" s="5"/>
      <c r="AA174402" s="94"/>
      <c r="AB174402" s="5"/>
    </row>
    <row r="174403" spans="21:28">
      <c r="U174403" s="5"/>
      <c r="AA174403" s="94"/>
      <c r="AB174403" s="5"/>
    </row>
    <row r="174420" spans="21:28">
      <c r="U174420" s="5"/>
      <c r="AA174420" s="94"/>
      <c r="AB174420" s="5"/>
    </row>
    <row r="174422" spans="21:28">
      <c r="U174422" s="5"/>
      <c r="AA174422" s="458"/>
      <c r="AB174422" s="5"/>
    </row>
    <row r="174423" spans="21:28">
      <c r="U174423" s="5"/>
      <c r="AA174423" s="458"/>
      <c r="AB174423" s="5"/>
    </row>
    <row r="174424" spans="21:28">
      <c r="U174424" s="5"/>
      <c r="AA174424" s="93"/>
      <c r="AB174424" s="5"/>
    </row>
    <row r="174425" spans="21:28">
      <c r="U174425" s="5"/>
      <c r="AA174425" s="94"/>
      <c r="AB174425" s="5"/>
    </row>
    <row r="174428" spans="21:28">
      <c r="U174428" s="5"/>
      <c r="AA174428" s="94"/>
      <c r="AB174428" s="5"/>
    </row>
    <row r="174478" spans="21:28">
      <c r="U174478" s="5"/>
      <c r="AA174478" s="94"/>
      <c r="AB174478" s="5"/>
    </row>
    <row r="174548" spans="21:28">
      <c r="U174548" s="5"/>
      <c r="AA174548" s="94"/>
      <c r="AB174548" s="5"/>
    </row>
    <row r="174549" spans="21:28">
      <c r="U174549" s="5"/>
      <c r="AA174549" s="94"/>
      <c r="AB174549" s="5"/>
    </row>
    <row r="174566" spans="21:28">
      <c r="U174566" s="5"/>
      <c r="AA174566" s="94"/>
      <c r="AB174566" s="5"/>
    </row>
    <row r="174568" spans="21:28">
      <c r="U174568" s="5"/>
      <c r="AA174568" s="458"/>
      <c r="AB174568" s="5"/>
    </row>
    <row r="174569" spans="21:28">
      <c r="U174569" s="5"/>
      <c r="AA174569" s="458"/>
      <c r="AB174569" s="5"/>
    </row>
    <row r="174570" spans="21:28">
      <c r="U174570" s="5"/>
      <c r="AA174570" s="93"/>
      <c r="AB174570" s="5"/>
    </row>
    <row r="174571" spans="21:28">
      <c r="U174571" s="5"/>
      <c r="AA174571" s="94"/>
      <c r="AB174571" s="5"/>
    </row>
    <row r="174574" spans="21:28">
      <c r="U174574" s="5"/>
      <c r="AA174574" s="94"/>
      <c r="AB174574" s="5"/>
    </row>
    <row r="174624" spans="21:28">
      <c r="U174624" s="5"/>
      <c r="AA174624" s="94"/>
      <c r="AB174624" s="5"/>
    </row>
    <row r="174694" spans="21:28">
      <c r="U174694" s="5"/>
      <c r="AA174694" s="94"/>
      <c r="AB174694" s="5"/>
    </row>
    <row r="174695" spans="21:28">
      <c r="U174695" s="5"/>
      <c r="AA174695" s="94"/>
      <c r="AB174695" s="5"/>
    </row>
    <row r="174712" spans="21:28">
      <c r="U174712" s="5"/>
      <c r="AA174712" s="94"/>
      <c r="AB174712" s="5"/>
    </row>
    <row r="174714" spans="21:28">
      <c r="U174714" s="5"/>
      <c r="AA174714" s="458"/>
      <c r="AB174714" s="5"/>
    </row>
    <row r="174715" spans="21:28">
      <c r="U174715" s="5"/>
      <c r="AA174715" s="458"/>
      <c r="AB174715" s="5"/>
    </row>
    <row r="174716" spans="21:28">
      <c r="U174716" s="5"/>
      <c r="AA174716" s="93"/>
      <c r="AB174716" s="5"/>
    </row>
    <row r="174717" spans="21:28">
      <c r="U174717" s="5"/>
      <c r="AA174717" s="94"/>
      <c r="AB174717" s="5"/>
    </row>
    <row r="174720" spans="21:28">
      <c r="U174720" s="5"/>
      <c r="AA174720" s="94"/>
      <c r="AB174720" s="5"/>
    </row>
    <row r="174770" spans="21:28">
      <c r="U174770" s="5"/>
      <c r="AA174770" s="94"/>
      <c r="AB174770" s="5"/>
    </row>
    <row r="174840" spans="21:28">
      <c r="U174840" s="5"/>
      <c r="AA174840" s="94"/>
      <c r="AB174840" s="5"/>
    </row>
    <row r="174841" spans="21:28">
      <c r="U174841" s="5"/>
      <c r="AA174841" s="94"/>
      <c r="AB174841" s="5"/>
    </row>
    <row r="174858" spans="21:28">
      <c r="U174858" s="5"/>
      <c r="AA174858" s="94"/>
      <c r="AB174858" s="5"/>
    </row>
    <row r="174860" spans="21:28">
      <c r="U174860" s="5"/>
      <c r="AA174860" s="458"/>
      <c r="AB174860" s="5"/>
    </row>
    <row r="174861" spans="21:28">
      <c r="U174861" s="5"/>
      <c r="AA174861" s="458"/>
      <c r="AB174861" s="5"/>
    </row>
    <row r="174862" spans="21:28">
      <c r="U174862" s="5"/>
      <c r="AA174862" s="93"/>
      <c r="AB174862" s="5"/>
    </row>
    <row r="174863" spans="21:28">
      <c r="U174863" s="5"/>
      <c r="AA174863" s="94"/>
      <c r="AB174863" s="5"/>
    </row>
    <row r="174866" spans="21:28">
      <c r="U174866" s="5"/>
      <c r="AA174866" s="94"/>
      <c r="AB174866" s="5"/>
    </row>
    <row r="174916" spans="21:28">
      <c r="U174916" s="5"/>
      <c r="AA174916" s="94"/>
      <c r="AB174916" s="5"/>
    </row>
    <row r="174986" spans="21:28">
      <c r="U174986" s="5"/>
      <c r="AA174986" s="94"/>
      <c r="AB174986" s="5"/>
    </row>
    <row r="174987" spans="21:28">
      <c r="U174987" s="5"/>
      <c r="AA174987" s="94"/>
      <c r="AB174987" s="5"/>
    </row>
    <row r="175004" spans="21:28">
      <c r="U175004" s="5"/>
      <c r="AA175004" s="94"/>
      <c r="AB175004" s="5"/>
    </row>
    <row r="175006" spans="21:28">
      <c r="U175006" s="5"/>
      <c r="AA175006" s="458"/>
      <c r="AB175006" s="5"/>
    </row>
    <row r="175007" spans="21:28">
      <c r="U175007" s="5"/>
      <c r="AA175007" s="458"/>
      <c r="AB175007" s="5"/>
    </row>
    <row r="175008" spans="21:28">
      <c r="U175008" s="5"/>
      <c r="AA175008" s="93"/>
      <c r="AB175008" s="5"/>
    </row>
    <row r="175009" spans="21:28">
      <c r="U175009" s="5"/>
      <c r="AA175009" s="94"/>
      <c r="AB175009" s="5"/>
    </row>
    <row r="175012" spans="21:28">
      <c r="U175012" s="5"/>
      <c r="AA175012" s="94"/>
      <c r="AB175012" s="5"/>
    </row>
    <row r="175062" spans="21:28">
      <c r="U175062" s="5"/>
      <c r="AA175062" s="94"/>
      <c r="AB175062" s="5"/>
    </row>
    <row r="175132" spans="21:28">
      <c r="U175132" s="5"/>
      <c r="AA175132" s="94"/>
      <c r="AB175132" s="5"/>
    </row>
    <row r="175133" spans="21:28">
      <c r="U175133" s="5"/>
      <c r="AA175133" s="94"/>
      <c r="AB175133" s="5"/>
    </row>
    <row r="175150" spans="21:28">
      <c r="U175150" s="5"/>
      <c r="AA175150" s="94"/>
      <c r="AB175150" s="5"/>
    </row>
    <row r="175152" spans="21:28">
      <c r="U175152" s="5"/>
      <c r="AA175152" s="458"/>
      <c r="AB175152" s="5"/>
    </row>
    <row r="175153" spans="21:28">
      <c r="U175153" s="5"/>
      <c r="AA175153" s="458"/>
      <c r="AB175153" s="5"/>
    </row>
    <row r="175154" spans="21:28">
      <c r="U175154" s="5"/>
      <c r="AA175154" s="93"/>
      <c r="AB175154" s="5"/>
    </row>
    <row r="175155" spans="21:28">
      <c r="U175155" s="5"/>
      <c r="AA175155" s="94"/>
      <c r="AB175155" s="5"/>
    </row>
    <row r="175158" spans="21:28">
      <c r="U175158" s="5"/>
      <c r="AA175158" s="94"/>
      <c r="AB175158" s="5"/>
    </row>
    <row r="175208" spans="21:28">
      <c r="U175208" s="5"/>
      <c r="AA175208" s="94"/>
      <c r="AB175208" s="5"/>
    </row>
    <row r="175278" spans="21:28">
      <c r="U175278" s="5"/>
      <c r="AA175278" s="94"/>
      <c r="AB175278" s="5"/>
    </row>
    <row r="175279" spans="21:28">
      <c r="U175279" s="5"/>
      <c r="AA175279" s="94"/>
      <c r="AB175279" s="5"/>
    </row>
    <row r="175296" spans="21:28">
      <c r="U175296" s="5"/>
      <c r="AA175296" s="94"/>
      <c r="AB175296" s="5"/>
    </row>
    <row r="175298" spans="21:28">
      <c r="U175298" s="5"/>
      <c r="AA175298" s="458"/>
      <c r="AB175298" s="5"/>
    </row>
    <row r="175299" spans="21:28">
      <c r="U175299" s="5"/>
      <c r="AA175299" s="458"/>
      <c r="AB175299" s="5"/>
    </row>
    <row r="175300" spans="21:28">
      <c r="U175300" s="5"/>
      <c r="AA175300" s="93"/>
      <c r="AB175300" s="5"/>
    </row>
    <row r="175301" spans="21:28">
      <c r="U175301" s="5"/>
      <c r="AA175301" s="94"/>
      <c r="AB175301" s="5"/>
    </row>
    <row r="175304" spans="21:28">
      <c r="U175304" s="5"/>
      <c r="AA175304" s="94"/>
      <c r="AB175304" s="5"/>
    </row>
    <row r="175354" spans="21:28">
      <c r="U175354" s="5"/>
      <c r="AA175354" s="94"/>
      <c r="AB175354" s="5"/>
    </row>
    <row r="175424" spans="21:28">
      <c r="U175424" s="5"/>
      <c r="AA175424" s="94"/>
      <c r="AB175424" s="5"/>
    </row>
    <row r="175425" spans="21:28">
      <c r="U175425" s="5"/>
      <c r="AA175425" s="94"/>
      <c r="AB175425" s="5"/>
    </row>
    <row r="175442" spans="21:28">
      <c r="U175442" s="5"/>
      <c r="AA175442" s="94"/>
      <c r="AB175442" s="5"/>
    </row>
    <row r="175444" spans="21:28">
      <c r="U175444" s="5"/>
      <c r="AA175444" s="458"/>
      <c r="AB175444" s="5"/>
    </row>
    <row r="175445" spans="21:28">
      <c r="U175445" s="5"/>
      <c r="AA175445" s="458"/>
      <c r="AB175445" s="5"/>
    </row>
    <row r="175446" spans="21:28">
      <c r="U175446" s="5"/>
      <c r="AA175446" s="93"/>
      <c r="AB175446" s="5"/>
    </row>
    <row r="175447" spans="21:28">
      <c r="U175447" s="5"/>
      <c r="AA175447" s="94"/>
      <c r="AB175447" s="5"/>
    </row>
    <row r="175450" spans="21:28">
      <c r="U175450" s="5"/>
      <c r="AA175450" s="94"/>
      <c r="AB175450" s="5"/>
    </row>
    <row r="175500" spans="21:28">
      <c r="U175500" s="5"/>
      <c r="AA175500" s="94"/>
      <c r="AB175500" s="5"/>
    </row>
    <row r="175570" spans="21:28">
      <c r="U175570" s="5"/>
      <c r="AA175570" s="94"/>
      <c r="AB175570" s="5"/>
    </row>
    <row r="175571" spans="21:28">
      <c r="U175571" s="5"/>
      <c r="AA175571" s="94"/>
      <c r="AB175571" s="5"/>
    </row>
    <row r="175588" spans="21:28">
      <c r="U175588" s="5"/>
      <c r="AA175588" s="94"/>
      <c r="AB175588" s="5"/>
    </row>
    <row r="175590" spans="21:28">
      <c r="U175590" s="5"/>
      <c r="AA175590" s="458"/>
      <c r="AB175590" s="5"/>
    </row>
    <row r="175591" spans="21:28">
      <c r="U175591" s="5"/>
      <c r="AA175591" s="458"/>
      <c r="AB175591" s="5"/>
    </row>
    <row r="175592" spans="21:28">
      <c r="U175592" s="5"/>
      <c r="AA175592" s="93"/>
      <c r="AB175592" s="5"/>
    </row>
    <row r="175593" spans="21:28">
      <c r="U175593" s="5"/>
      <c r="AA175593" s="94"/>
      <c r="AB175593" s="5"/>
    </row>
    <row r="175596" spans="21:28">
      <c r="U175596" s="5"/>
      <c r="AA175596" s="94"/>
      <c r="AB175596" s="5"/>
    </row>
    <row r="175646" spans="21:28">
      <c r="U175646" s="5"/>
      <c r="AA175646" s="94"/>
      <c r="AB175646" s="5"/>
    </row>
    <row r="175716" spans="21:28">
      <c r="U175716" s="5"/>
      <c r="AA175716" s="94"/>
      <c r="AB175716" s="5"/>
    </row>
    <row r="175717" spans="21:28">
      <c r="U175717" s="5"/>
      <c r="AA175717" s="94"/>
      <c r="AB175717" s="5"/>
    </row>
    <row r="175734" spans="21:28">
      <c r="U175734" s="5"/>
      <c r="AA175734" s="94"/>
      <c r="AB175734" s="5"/>
    </row>
    <row r="175736" spans="21:28">
      <c r="U175736" s="5"/>
      <c r="AA175736" s="458"/>
      <c r="AB175736" s="5"/>
    </row>
    <row r="175737" spans="21:28">
      <c r="U175737" s="5"/>
      <c r="AA175737" s="458"/>
      <c r="AB175737" s="5"/>
    </row>
    <row r="175738" spans="21:28">
      <c r="U175738" s="5"/>
      <c r="AA175738" s="93"/>
      <c r="AB175738" s="5"/>
    </row>
    <row r="175739" spans="21:28">
      <c r="U175739" s="5"/>
      <c r="AA175739" s="94"/>
      <c r="AB175739" s="5"/>
    </row>
    <row r="175742" spans="21:28">
      <c r="U175742" s="5"/>
      <c r="AA175742" s="94"/>
      <c r="AB175742" s="5"/>
    </row>
    <row r="175792" spans="21:28">
      <c r="U175792" s="5"/>
      <c r="AA175792" s="94"/>
      <c r="AB175792" s="5"/>
    </row>
    <row r="175862" spans="21:28">
      <c r="U175862" s="5"/>
      <c r="AA175862" s="94"/>
      <c r="AB175862" s="5"/>
    </row>
    <row r="175863" spans="21:28">
      <c r="U175863" s="5"/>
      <c r="AA175863" s="94"/>
      <c r="AB175863" s="5"/>
    </row>
    <row r="175880" spans="21:28">
      <c r="U175880" s="5"/>
      <c r="AA175880" s="94"/>
      <c r="AB175880" s="5"/>
    </row>
    <row r="175882" spans="21:28">
      <c r="U175882" s="5"/>
      <c r="AA175882" s="458"/>
      <c r="AB175882" s="5"/>
    </row>
    <row r="175883" spans="21:28">
      <c r="U175883" s="5"/>
      <c r="AA175883" s="458"/>
      <c r="AB175883" s="5"/>
    </row>
    <row r="175884" spans="21:28">
      <c r="U175884" s="5"/>
      <c r="AA175884" s="93"/>
      <c r="AB175884" s="5"/>
    </row>
    <row r="175885" spans="21:28">
      <c r="U175885" s="5"/>
      <c r="AA175885" s="94"/>
      <c r="AB175885" s="5"/>
    </row>
    <row r="175888" spans="21:28">
      <c r="U175888" s="5"/>
      <c r="AA175888" s="94"/>
      <c r="AB175888" s="5"/>
    </row>
    <row r="175938" spans="21:28">
      <c r="U175938" s="5"/>
      <c r="AA175938" s="94"/>
      <c r="AB175938" s="5"/>
    </row>
    <row r="176008" spans="21:28">
      <c r="U176008" s="5"/>
      <c r="AA176008" s="94"/>
      <c r="AB176008" s="5"/>
    </row>
    <row r="176009" spans="21:28">
      <c r="U176009" s="5"/>
      <c r="AA176009" s="94"/>
      <c r="AB176009" s="5"/>
    </row>
    <row r="176026" spans="21:28">
      <c r="U176026" s="5"/>
      <c r="AA176026" s="94"/>
      <c r="AB176026" s="5"/>
    </row>
    <row r="176028" spans="21:28">
      <c r="U176028" s="5"/>
      <c r="AA176028" s="458"/>
      <c r="AB176028" s="5"/>
    </row>
    <row r="176029" spans="21:28">
      <c r="U176029" s="5"/>
      <c r="AA176029" s="458"/>
      <c r="AB176029" s="5"/>
    </row>
    <row r="176030" spans="21:28">
      <c r="U176030" s="5"/>
      <c r="AA176030" s="93"/>
      <c r="AB176030" s="5"/>
    </row>
    <row r="176031" spans="21:28">
      <c r="U176031" s="5"/>
      <c r="AA176031" s="94"/>
      <c r="AB176031" s="5"/>
    </row>
    <row r="176034" spans="21:28">
      <c r="U176034" s="5"/>
      <c r="AA176034" s="94"/>
      <c r="AB176034" s="5"/>
    </row>
    <row r="176084" spans="21:28">
      <c r="U176084" s="5"/>
      <c r="AA176084" s="94"/>
      <c r="AB176084" s="5"/>
    </row>
    <row r="176154" spans="21:28">
      <c r="U176154" s="5"/>
      <c r="AA176154" s="94"/>
      <c r="AB176154" s="5"/>
    </row>
    <row r="176155" spans="21:28">
      <c r="U176155" s="5"/>
      <c r="AA176155" s="94"/>
      <c r="AB176155" s="5"/>
    </row>
    <row r="176172" spans="21:28">
      <c r="U176172" s="5"/>
      <c r="AA176172" s="94"/>
      <c r="AB176172" s="5"/>
    </row>
    <row r="176174" spans="21:28">
      <c r="U176174" s="5"/>
      <c r="AA176174" s="458"/>
      <c r="AB176174" s="5"/>
    </row>
    <row r="176175" spans="21:28">
      <c r="U176175" s="5"/>
      <c r="AA176175" s="458"/>
      <c r="AB176175" s="5"/>
    </row>
    <row r="176176" spans="21:28">
      <c r="U176176" s="5"/>
      <c r="AA176176" s="93"/>
      <c r="AB176176" s="5"/>
    </row>
    <row r="176177" spans="21:28">
      <c r="U176177" s="5"/>
      <c r="AA176177" s="94"/>
      <c r="AB176177" s="5"/>
    </row>
    <row r="176180" spans="21:28">
      <c r="U176180" s="5"/>
      <c r="AA176180" s="94"/>
      <c r="AB176180" s="5"/>
    </row>
    <row r="176230" spans="21:28">
      <c r="U176230" s="5"/>
      <c r="AA176230" s="94"/>
      <c r="AB176230" s="5"/>
    </row>
    <row r="176300" spans="21:28">
      <c r="U176300" s="5"/>
      <c r="AA176300" s="94"/>
      <c r="AB176300" s="5"/>
    </row>
    <row r="176301" spans="21:28">
      <c r="U176301" s="5"/>
      <c r="AA176301" s="94"/>
      <c r="AB176301" s="5"/>
    </row>
    <row r="176318" spans="21:28">
      <c r="U176318" s="5"/>
      <c r="AA176318" s="94"/>
      <c r="AB176318" s="5"/>
    </row>
    <row r="176320" spans="21:28">
      <c r="U176320" s="5"/>
      <c r="AA176320" s="458"/>
      <c r="AB176320" s="5"/>
    </row>
    <row r="176321" spans="21:28">
      <c r="U176321" s="5"/>
      <c r="AA176321" s="458"/>
      <c r="AB176321" s="5"/>
    </row>
    <row r="176322" spans="21:28">
      <c r="U176322" s="5"/>
      <c r="AA176322" s="93"/>
      <c r="AB176322" s="5"/>
    </row>
    <row r="176323" spans="21:28">
      <c r="U176323" s="5"/>
      <c r="AA176323" s="94"/>
      <c r="AB176323" s="5"/>
    </row>
    <row r="176326" spans="21:28">
      <c r="U176326" s="5"/>
      <c r="AA176326" s="94"/>
      <c r="AB176326" s="5"/>
    </row>
    <row r="176376" spans="21:28">
      <c r="U176376" s="5"/>
      <c r="AA176376" s="94"/>
      <c r="AB176376" s="5"/>
    </row>
    <row r="176446" spans="21:28">
      <c r="U176446" s="5"/>
      <c r="AA176446" s="94"/>
      <c r="AB176446" s="5"/>
    </row>
    <row r="176447" spans="21:28">
      <c r="U176447" s="5"/>
      <c r="AA176447" s="94"/>
      <c r="AB176447" s="5"/>
    </row>
    <row r="176464" spans="21:28">
      <c r="U176464" s="5"/>
      <c r="AA176464" s="94"/>
      <c r="AB176464" s="5"/>
    </row>
    <row r="176466" spans="21:28">
      <c r="U176466" s="5"/>
      <c r="AA176466" s="458"/>
      <c r="AB176466" s="5"/>
    </row>
    <row r="176467" spans="21:28">
      <c r="U176467" s="5"/>
      <c r="AA176467" s="458"/>
      <c r="AB176467" s="5"/>
    </row>
    <row r="176468" spans="21:28">
      <c r="U176468" s="5"/>
      <c r="AA176468" s="93"/>
      <c r="AB176468" s="5"/>
    </row>
    <row r="176469" spans="21:28">
      <c r="U176469" s="5"/>
      <c r="AA176469" s="94"/>
      <c r="AB176469" s="5"/>
    </row>
    <row r="176472" spans="21:28">
      <c r="U176472" s="5"/>
      <c r="AA176472" s="94"/>
      <c r="AB176472" s="5"/>
    </row>
    <row r="176522" spans="21:28">
      <c r="U176522" s="5"/>
      <c r="AA176522" s="94"/>
      <c r="AB176522" s="5"/>
    </row>
    <row r="176592" spans="21:28">
      <c r="U176592" s="5"/>
      <c r="AA176592" s="94"/>
      <c r="AB176592" s="5"/>
    </row>
    <row r="176593" spans="21:28">
      <c r="U176593" s="5"/>
      <c r="AA176593" s="94"/>
      <c r="AB176593" s="5"/>
    </row>
    <row r="176610" spans="21:28">
      <c r="U176610" s="5"/>
      <c r="AA176610" s="94"/>
      <c r="AB176610" s="5"/>
    </row>
    <row r="176612" spans="21:28">
      <c r="U176612" s="5"/>
      <c r="AA176612" s="458"/>
      <c r="AB176612" s="5"/>
    </row>
    <row r="176613" spans="21:28">
      <c r="U176613" s="5"/>
      <c r="AA176613" s="458"/>
      <c r="AB176613" s="5"/>
    </row>
    <row r="176614" spans="21:28">
      <c r="U176614" s="5"/>
      <c r="AA176614" s="93"/>
      <c r="AB176614" s="5"/>
    </row>
    <row r="176615" spans="21:28">
      <c r="U176615" s="5"/>
      <c r="AA176615" s="94"/>
      <c r="AB176615" s="5"/>
    </row>
    <row r="176618" spans="21:28">
      <c r="U176618" s="5"/>
      <c r="AA176618" s="94"/>
      <c r="AB176618" s="5"/>
    </row>
    <row r="176668" spans="21:28">
      <c r="U176668" s="5"/>
      <c r="AA176668" s="94"/>
      <c r="AB176668" s="5"/>
    </row>
    <row r="176738" spans="21:28">
      <c r="U176738" s="5"/>
      <c r="AA176738" s="94"/>
      <c r="AB176738" s="5"/>
    </row>
    <row r="176739" spans="21:28">
      <c r="U176739" s="5"/>
      <c r="AA176739" s="94"/>
      <c r="AB176739" s="5"/>
    </row>
    <row r="176756" spans="21:28">
      <c r="U176756" s="5"/>
      <c r="AA176756" s="94"/>
      <c r="AB176756" s="5"/>
    </row>
    <row r="176758" spans="21:28">
      <c r="U176758" s="5"/>
      <c r="AA176758" s="458"/>
      <c r="AB176758" s="5"/>
    </row>
    <row r="176759" spans="21:28">
      <c r="U176759" s="5"/>
      <c r="AA176759" s="458"/>
      <c r="AB176759" s="5"/>
    </row>
    <row r="176760" spans="21:28">
      <c r="U176760" s="5"/>
      <c r="AA176760" s="93"/>
      <c r="AB176760" s="5"/>
    </row>
    <row r="176761" spans="21:28">
      <c r="U176761" s="5"/>
      <c r="AA176761" s="94"/>
      <c r="AB176761" s="5"/>
    </row>
    <row r="176764" spans="21:28">
      <c r="U176764" s="5"/>
      <c r="AA176764" s="94"/>
      <c r="AB176764" s="5"/>
    </row>
    <row r="176814" spans="21:28">
      <c r="U176814" s="5"/>
      <c r="AA176814" s="94"/>
      <c r="AB176814" s="5"/>
    </row>
    <row r="176884" spans="21:28">
      <c r="U176884" s="5"/>
      <c r="AA176884" s="94"/>
      <c r="AB176884" s="5"/>
    </row>
    <row r="176885" spans="21:28">
      <c r="U176885" s="5"/>
      <c r="AA176885" s="94"/>
      <c r="AB176885" s="5"/>
    </row>
    <row r="176902" spans="21:28">
      <c r="U176902" s="5"/>
      <c r="AA176902" s="94"/>
      <c r="AB176902" s="5"/>
    </row>
    <row r="176904" spans="21:28">
      <c r="U176904" s="5"/>
      <c r="AA176904" s="458"/>
      <c r="AB176904" s="5"/>
    </row>
    <row r="176905" spans="21:28">
      <c r="U176905" s="5"/>
      <c r="AA176905" s="458"/>
      <c r="AB176905" s="5"/>
    </row>
    <row r="176906" spans="21:28">
      <c r="U176906" s="5"/>
      <c r="AA176906" s="93"/>
      <c r="AB176906" s="5"/>
    </row>
    <row r="176907" spans="21:28">
      <c r="U176907" s="5"/>
      <c r="AA176907" s="94"/>
      <c r="AB176907" s="5"/>
    </row>
    <row r="176910" spans="21:28">
      <c r="U176910" s="5"/>
      <c r="AA176910" s="94"/>
      <c r="AB176910" s="5"/>
    </row>
    <row r="176960" spans="21:28">
      <c r="U176960" s="5"/>
      <c r="AA176960" s="94"/>
      <c r="AB176960" s="5"/>
    </row>
    <row r="177030" spans="21:28">
      <c r="U177030" s="5"/>
      <c r="AA177030" s="94"/>
      <c r="AB177030" s="5"/>
    </row>
    <row r="177031" spans="21:28">
      <c r="U177031" s="5"/>
      <c r="AA177031" s="94"/>
      <c r="AB177031" s="5"/>
    </row>
    <row r="177048" spans="21:28">
      <c r="U177048" s="5"/>
      <c r="AA177048" s="94"/>
      <c r="AB177048" s="5"/>
    </row>
    <row r="177050" spans="21:28">
      <c r="U177050" s="5"/>
      <c r="AA177050" s="458"/>
      <c r="AB177050" s="5"/>
    </row>
    <row r="177051" spans="21:28">
      <c r="U177051" s="5"/>
      <c r="AA177051" s="458"/>
      <c r="AB177051" s="5"/>
    </row>
    <row r="177052" spans="21:28">
      <c r="U177052" s="5"/>
      <c r="AA177052" s="93"/>
      <c r="AB177052" s="5"/>
    </row>
    <row r="177053" spans="21:28">
      <c r="U177053" s="5"/>
      <c r="AA177053" s="94"/>
      <c r="AB177053" s="5"/>
    </row>
    <row r="177056" spans="21:28">
      <c r="U177056" s="5"/>
      <c r="AA177056" s="94"/>
      <c r="AB177056" s="5"/>
    </row>
    <row r="177106" spans="21:28">
      <c r="U177106" s="5"/>
      <c r="AA177106" s="94"/>
      <c r="AB177106" s="5"/>
    </row>
    <row r="177176" spans="21:28">
      <c r="U177176" s="5"/>
      <c r="AA177176" s="94"/>
      <c r="AB177176" s="5"/>
    </row>
    <row r="177177" spans="21:28">
      <c r="U177177" s="5"/>
      <c r="AA177177" s="94"/>
      <c r="AB177177" s="5"/>
    </row>
    <row r="177194" spans="21:28">
      <c r="U177194" s="5"/>
      <c r="AA177194" s="94"/>
      <c r="AB177194" s="5"/>
    </row>
    <row r="177196" spans="21:28">
      <c r="U177196" s="5"/>
      <c r="AA177196" s="458"/>
      <c r="AB177196" s="5"/>
    </row>
    <row r="177197" spans="21:28">
      <c r="U177197" s="5"/>
      <c r="AA177197" s="458"/>
      <c r="AB177197" s="5"/>
    </row>
    <row r="177198" spans="21:28">
      <c r="U177198" s="5"/>
      <c r="AA177198" s="93"/>
      <c r="AB177198" s="5"/>
    </row>
    <row r="177199" spans="21:28">
      <c r="U177199" s="5"/>
      <c r="AA177199" s="94"/>
      <c r="AB177199" s="5"/>
    </row>
    <row r="177202" spans="21:28">
      <c r="U177202" s="5"/>
      <c r="AA177202" s="94"/>
      <c r="AB177202" s="5"/>
    </row>
    <row r="177252" spans="21:28">
      <c r="U177252" s="5"/>
      <c r="AA177252" s="94"/>
      <c r="AB177252" s="5"/>
    </row>
    <row r="177322" spans="21:28">
      <c r="U177322" s="5"/>
      <c r="AA177322" s="94"/>
      <c r="AB177322" s="5"/>
    </row>
    <row r="177323" spans="21:28">
      <c r="U177323" s="5"/>
      <c r="AA177323" s="94"/>
      <c r="AB177323" s="5"/>
    </row>
    <row r="177340" spans="21:28">
      <c r="U177340" s="5"/>
      <c r="AA177340" s="94"/>
      <c r="AB177340" s="5"/>
    </row>
    <row r="177342" spans="21:28">
      <c r="U177342" s="5"/>
      <c r="AA177342" s="458"/>
      <c r="AB177342" s="5"/>
    </row>
    <row r="177343" spans="21:28">
      <c r="U177343" s="5"/>
      <c r="AA177343" s="458"/>
      <c r="AB177343" s="5"/>
    </row>
    <row r="177344" spans="21:28">
      <c r="U177344" s="5"/>
      <c r="AA177344" s="93"/>
      <c r="AB177344" s="5"/>
    </row>
    <row r="177345" spans="21:28">
      <c r="U177345" s="5"/>
      <c r="AA177345" s="94"/>
      <c r="AB177345" s="5"/>
    </row>
    <row r="177348" spans="21:28">
      <c r="U177348" s="5"/>
      <c r="AA177348" s="94"/>
      <c r="AB177348" s="5"/>
    </row>
    <row r="177398" spans="21:28">
      <c r="U177398" s="5"/>
      <c r="AA177398" s="94"/>
      <c r="AB177398" s="5"/>
    </row>
    <row r="177468" spans="21:28">
      <c r="U177468" s="5"/>
      <c r="AA177468" s="94"/>
      <c r="AB177468" s="5"/>
    </row>
    <row r="177469" spans="21:28">
      <c r="U177469" s="5"/>
      <c r="AA177469" s="94"/>
      <c r="AB177469" s="5"/>
    </row>
    <row r="177486" spans="21:28">
      <c r="U177486" s="5"/>
      <c r="AA177486" s="94"/>
      <c r="AB177486" s="5"/>
    </row>
    <row r="177488" spans="21:28">
      <c r="U177488" s="5"/>
      <c r="AA177488" s="458"/>
      <c r="AB177488" s="5"/>
    </row>
    <row r="177489" spans="21:28">
      <c r="U177489" s="5"/>
      <c r="AA177489" s="458"/>
      <c r="AB177489" s="5"/>
    </row>
    <row r="177490" spans="21:28">
      <c r="U177490" s="5"/>
      <c r="AA177490" s="93"/>
      <c r="AB177490" s="5"/>
    </row>
    <row r="177491" spans="21:28">
      <c r="U177491" s="5"/>
      <c r="AA177491" s="94"/>
      <c r="AB177491" s="5"/>
    </row>
    <row r="177494" spans="21:28">
      <c r="U177494" s="5"/>
      <c r="AA177494" s="94"/>
      <c r="AB177494" s="5"/>
    </row>
    <row r="177544" spans="21:28">
      <c r="U177544" s="5"/>
      <c r="AA177544" s="94"/>
      <c r="AB177544" s="5"/>
    </row>
    <row r="177614" spans="21:28">
      <c r="U177614" s="5"/>
      <c r="AA177614" s="94"/>
      <c r="AB177614" s="5"/>
    </row>
    <row r="177615" spans="21:28">
      <c r="U177615" s="5"/>
      <c r="AA177615" s="94"/>
      <c r="AB177615" s="5"/>
    </row>
    <row r="177632" spans="21:28">
      <c r="U177632" s="5"/>
      <c r="AA177632" s="94"/>
      <c r="AB177632" s="5"/>
    </row>
    <row r="177634" spans="21:28">
      <c r="U177634" s="5"/>
      <c r="AA177634" s="458"/>
      <c r="AB177634" s="5"/>
    </row>
    <row r="177635" spans="21:28">
      <c r="U177635" s="5"/>
      <c r="AA177635" s="458"/>
      <c r="AB177635" s="5"/>
    </row>
    <row r="177636" spans="21:28">
      <c r="U177636" s="5"/>
      <c r="AA177636" s="93"/>
      <c r="AB177636" s="5"/>
    </row>
    <row r="177637" spans="21:28">
      <c r="U177637" s="5"/>
      <c r="AA177637" s="94"/>
      <c r="AB177637" s="5"/>
    </row>
    <row r="177640" spans="21:28">
      <c r="U177640" s="5"/>
      <c r="AA177640" s="94"/>
      <c r="AB177640" s="5"/>
    </row>
    <row r="177690" spans="21:28">
      <c r="U177690" s="5"/>
      <c r="AA177690" s="94"/>
      <c r="AB177690" s="5"/>
    </row>
    <row r="177760" spans="21:28">
      <c r="U177760" s="5"/>
      <c r="AA177760" s="94"/>
      <c r="AB177760" s="5"/>
    </row>
    <row r="177761" spans="21:28">
      <c r="U177761" s="5"/>
      <c r="AA177761" s="94"/>
      <c r="AB177761" s="5"/>
    </row>
    <row r="177778" spans="21:28">
      <c r="U177778" s="5"/>
      <c r="AA177778" s="94"/>
      <c r="AB177778" s="5"/>
    </row>
    <row r="177780" spans="21:28">
      <c r="U177780" s="5"/>
      <c r="AA177780" s="458"/>
      <c r="AB177780" s="5"/>
    </row>
    <row r="177781" spans="21:28">
      <c r="U177781" s="5"/>
      <c r="AA177781" s="458"/>
      <c r="AB177781" s="5"/>
    </row>
    <row r="177782" spans="21:28">
      <c r="U177782" s="5"/>
      <c r="AA177782" s="93"/>
      <c r="AB177782" s="5"/>
    </row>
    <row r="177783" spans="21:28">
      <c r="U177783" s="5"/>
      <c r="AA177783" s="94"/>
      <c r="AB177783" s="5"/>
    </row>
    <row r="177786" spans="21:28">
      <c r="U177786" s="5"/>
      <c r="AA177786" s="94"/>
      <c r="AB177786" s="5"/>
    </row>
    <row r="177836" spans="21:28">
      <c r="U177836" s="5"/>
      <c r="AA177836" s="94"/>
      <c r="AB177836" s="5"/>
    </row>
    <row r="177906" spans="21:28">
      <c r="U177906" s="5"/>
      <c r="AA177906" s="94"/>
      <c r="AB177906" s="5"/>
    </row>
    <row r="177907" spans="21:28">
      <c r="U177907" s="5"/>
      <c r="AA177907" s="94"/>
      <c r="AB177907" s="5"/>
    </row>
    <row r="177924" spans="21:28">
      <c r="U177924" s="5"/>
      <c r="AA177924" s="94"/>
      <c r="AB177924" s="5"/>
    </row>
    <row r="177926" spans="21:28">
      <c r="U177926" s="5"/>
      <c r="AA177926" s="458"/>
      <c r="AB177926" s="5"/>
    </row>
    <row r="177927" spans="21:28">
      <c r="U177927" s="5"/>
      <c r="AA177927" s="458"/>
      <c r="AB177927" s="5"/>
    </row>
    <row r="177928" spans="21:28">
      <c r="U177928" s="5"/>
      <c r="AA177928" s="93"/>
      <c r="AB177928" s="5"/>
    </row>
    <row r="177929" spans="21:28">
      <c r="U177929" s="5"/>
      <c r="AA177929" s="94"/>
      <c r="AB177929" s="5"/>
    </row>
    <row r="177932" spans="21:28">
      <c r="U177932" s="5"/>
      <c r="AA177932" s="94"/>
      <c r="AB177932" s="5"/>
    </row>
    <row r="177982" spans="21:28">
      <c r="U177982" s="5"/>
      <c r="AA177982" s="94"/>
      <c r="AB177982" s="5"/>
    </row>
    <row r="178052" spans="21:28">
      <c r="U178052" s="5"/>
      <c r="AA178052" s="94"/>
      <c r="AB178052" s="5"/>
    </row>
    <row r="178053" spans="21:28">
      <c r="U178053" s="5"/>
      <c r="AA178053" s="94"/>
      <c r="AB178053" s="5"/>
    </row>
    <row r="178070" spans="21:28">
      <c r="U178070" s="5"/>
      <c r="AA178070" s="94"/>
      <c r="AB178070" s="5"/>
    </row>
    <row r="178072" spans="21:28">
      <c r="U178072" s="5"/>
      <c r="AA178072" s="458"/>
      <c r="AB178072" s="5"/>
    </row>
    <row r="178073" spans="21:28">
      <c r="U178073" s="5"/>
      <c r="AA178073" s="458"/>
      <c r="AB178073" s="5"/>
    </row>
    <row r="178074" spans="21:28">
      <c r="U178074" s="5"/>
      <c r="AA178074" s="93"/>
      <c r="AB178074" s="5"/>
    </row>
    <row r="178075" spans="21:28">
      <c r="U178075" s="5"/>
      <c r="AA178075" s="94"/>
      <c r="AB178075" s="5"/>
    </row>
    <row r="178078" spans="21:28">
      <c r="U178078" s="5"/>
      <c r="AA178078" s="94"/>
      <c r="AB178078" s="5"/>
    </row>
    <row r="178128" spans="21:28">
      <c r="U178128" s="5"/>
      <c r="AA178128" s="94"/>
      <c r="AB178128" s="5"/>
    </row>
    <row r="178198" spans="21:28">
      <c r="U178198" s="5"/>
      <c r="AA178198" s="94"/>
      <c r="AB178198" s="5"/>
    </row>
    <row r="178199" spans="21:28">
      <c r="U178199" s="5"/>
      <c r="AA178199" s="94"/>
      <c r="AB178199" s="5"/>
    </row>
    <row r="178216" spans="21:28">
      <c r="U178216" s="5"/>
      <c r="AA178216" s="94"/>
      <c r="AB178216" s="5"/>
    </row>
    <row r="178218" spans="21:28">
      <c r="U178218" s="5"/>
      <c r="AA178218" s="458"/>
      <c r="AB178218" s="5"/>
    </row>
    <row r="178219" spans="21:28">
      <c r="U178219" s="5"/>
      <c r="AA178219" s="458"/>
      <c r="AB178219" s="5"/>
    </row>
    <row r="178220" spans="21:28">
      <c r="U178220" s="5"/>
      <c r="AA178220" s="93"/>
      <c r="AB178220" s="5"/>
    </row>
    <row r="178221" spans="21:28">
      <c r="U178221" s="5"/>
      <c r="AA178221" s="94"/>
      <c r="AB178221" s="5"/>
    </row>
    <row r="178224" spans="21:28">
      <c r="U178224" s="5"/>
      <c r="AA178224" s="94"/>
      <c r="AB178224" s="5"/>
    </row>
    <row r="178274" spans="21:28">
      <c r="U178274" s="5"/>
      <c r="AA178274" s="94"/>
      <c r="AB178274" s="5"/>
    </row>
    <row r="178344" spans="21:28">
      <c r="U178344" s="5"/>
      <c r="AA178344" s="94"/>
      <c r="AB178344" s="5"/>
    </row>
    <row r="178345" spans="21:28">
      <c r="U178345" s="5"/>
      <c r="AA178345" s="94"/>
      <c r="AB178345" s="5"/>
    </row>
    <row r="178362" spans="21:28">
      <c r="U178362" s="5"/>
      <c r="AA178362" s="94"/>
      <c r="AB178362" s="5"/>
    </row>
    <row r="178364" spans="21:28">
      <c r="U178364" s="5"/>
      <c r="AA178364" s="458"/>
      <c r="AB178364" s="5"/>
    </row>
    <row r="178365" spans="21:28">
      <c r="U178365" s="5"/>
      <c r="AA178365" s="458"/>
      <c r="AB178365" s="5"/>
    </row>
    <row r="178366" spans="21:28">
      <c r="U178366" s="5"/>
      <c r="AA178366" s="93"/>
      <c r="AB178366" s="5"/>
    </row>
    <row r="178367" spans="21:28">
      <c r="U178367" s="5"/>
      <c r="AA178367" s="94"/>
      <c r="AB178367" s="5"/>
    </row>
    <row r="178370" spans="21:28">
      <c r="U178370" s="5"/>
      <c r="AA178370" s="94"/>
      <c r="AB178370" s="5"/>
    </row>
    <row r="178420" spans="21:28">
      <c r="U178420" s="5"/>
      <c r="AA178420" s="94"/>
      <c r="AB178420" s="5"/>
    </row>
    <row r="178490" spans="21:28">
      <c r="U178490" s="5"/>
      <c r="AA178490" s="94"/>
      <c r="AB178490" s="5"/>
    </row>
    <row r="178491" spans="21:28">
      <c r="U178491" s="5"/>
      <c r="AA178491" s="94"/>
      <c r="AB178491" s="5"/>
    </row>
    <row r="178508" spans="21:28">
      <c r="U178508" s="5"/>
      <c r="AA178508" s="94"/>
      <c r="AB178508" s="5"/>
    </row>
    <row r="178510" spans="21:28">
      <c r="U178510" s="5"/>
      <c r="AA178510" s="458"/>
      <c r="AB178510" s="5"/>
    </row>
    <row r="178511" spans="21:28">
      <c r="U178511" s="5"/>
      <c r="AA178511" s="458"/>
      <c r="AB178511" s="5"/>
    </row>
    <row r="178512" spans="21:28">
      <c r="U178512" s="5"/>
      <c r="AA178512" s="93"/>
      <c r="AB178512" s="5"/>
    </row>
    <row r="178513" spans="21:28">
      <c r="U178513" s="5"/>
      <c r="AA178513" s="94"/>
      <c r="AB178513" s="5"/>
    </row>
    <row r="178516" spans="21:28">
      <c r="U178516" s="5"/>
      <c r="AA178516" s="94"/>
      <c r="AB178516" s="5"/>
    </row>
    <row r="178566" spans="21:28">
      <c r="U178566" s="5"/>
      <c r="AA178566" s="94"/>
      <c r="AB178566" s="5"/>
    </row>
    <row r="178636" spans="21:28">
      <c r="U178636" s="5"/>
      <c r="AA178636" s="94"/>
      <c r="AB178636" s="5"/>
    </row>
    <row r="178637" spans="21:28">
      <c r="U178637" s="5"/>
      <c r="AA178637" s="94"/>
      <c r="AB178637" s="5"/>
    </row>
    <row r="178654" spans="21:28">
      <c r="U178654" s="5"/>
      <c r="AA178654" s="94"/>
      <c r="AB178654" s="5"/>
    </row>
    <row r="178656" spans="21:28">
      <c r="U178656" s="5"/>
      <c r="AA178656" s="458"/>
      <c r="AB178656" s="5"/>
    </row>
    <row r="178657" spans="21:28">
      <c r="U178657" s="5"/>
      <c r="AA178657" s="458"/>
      <c r="AB178657" s="5"/>
    </row>
    <row r="178658" spans="21:28">
      <c r="U178658" s="5"/>
      <c r="AA178658" s="93"/>
      <c r="AB178658" s="5"/>
    </row>
    <row r="178659" spans="21:28">
      <c r="U178659" s="5"/>
      <c r="AA178659" s="94"/>
      <c r="AB178659" s="5"/>
    </row>
    <row r="178662" spans="21:28">
      <c r="U178662" s="5"/>
      <c r="AA178662" s="94"/>
      <c r="AB178662" s="5"/>
    </row>
    <row r="178712" spans="21:28">
      <c r="U178712" s="5"/>
      <c r="AA178712" s="94"/>
      <c r="AB178712" s="5"/>
    </row>
    <row r="178782" spans="21:28">
      <c r="U178782" s="5"/>
      <c r="AA178782" s="94"/>
      <c r="AB178782" s="5"/>
    </row>
    <row r="178783" spans="21:28">
      <c r="U178783" s="5"/>
      <c r="AA178783" s="94"/>
      <c r="AB178783" s="5"/>
    </row>
    <row r="178800" spans="21:28">
      <c r="U178800" s="5"/>
      <c r="AA178800" s="94"/>
      <c r="AB178800" s="5"/>
    </row>
    <row r="178802" spans="21:28">
      <c r="U178802" s="5"/>
      <c r="AA178802" s="458"/>
      <c r="AB178802" s="5"/>
    </row>
    <row r="178803" spans="21:28">
      <c r="U178803" s="5"/>
      <c r="AA178803" s="458"/>
      <c r="AB178803" s="5"/>
    </row>
    <row r="178804" spans="21:28">
      <c r="U178804" s="5"/>
      <c r="AA178804" s="93"/>
      <c r="AB178804" s="5"/>
    </row>
    <row r="178805" spans="21:28">
      <c r="U178805" s="5"/>
      <c r="AA178805" s="94"/>
      <c r="AB178805" s="5"/>
    </row>
    <row r="178808" spans="21:28">
      <c r="U178808" s="5"/>
      <c r="AA178808" s="94"/>
      <c r="AB178808" s="5"/>
    </row>
    <row r="178858" spans="21:28">
      <c r="U178858" s="5"/>
      <c r="AA178858" s="94"/>
      <c r="AB178858" s="5"/>
    </row>
    <row r="178928" spans="21:28">
      <c r="U178928" s="5"/>
      <c r="AA178928" s="94"/>
      <c r="AB178928" s="5"/>
    </row>
    <row r="178929" spans="21:28">
      <c r="U178929" s="5"/>
      <c r="AA178929" s="94"/>
      <c r="AB178929" s="5"/>
    </row>
    <row r="178946" spans="21:28">
      <c r="U178946" s="5"/>
      <c r="AA178946" s="94"/>
      <c r="AB178946" s="5"/>
    </row>
    <row r="178948" spans="21:28">
      <c r="U178948" s="5"/>
      <c r="AA178948" s="458"/>
      <c r="AB178948" s="5"/>
    </row>
    <row r="178949" spans="21:28">
      <c r="U178949" s="5"/>
      <c r="AA178949" s="458"/>
      <c r="AB178949" s="5"/>
    </row>
    <row r="178950" spans="21:28">
      <c r="U178950" s="5"/>
      <c r="AA178950" s="93"/>
      <c r="AB178950" s="5"/>
    </row>
    <row r="178951" spans="21:28">
      <c r="U178951" s="5"/>
      <c r="AA178951" s="94"/>
      <c r="AB178951" s="5"/>
    </row>
    <row r="178954" spans="21:28">
      <c r="U178954" s="5"/>
      <c r="AA178954" s="94"/>
      <c r="AB178954" s="5"/>
    </row>
    <row r="179004" spans="21:28">
      <c r="U179004" s="5"/>
      <c r="AA179004" s="94"/>
      <c r="AB179004" s="5"/>
    </row>
    <row r="179074" spans="21:28">
      <c r="U179074" s="5"/>
      <c r="AA179074" s="94"/>
      <c r="AB179074" s="5"/>
    </row>
    <row r="179075" spans="21:28">
      <c r="U179075" s="5"/>
      <c r="AA179075" s="94"/>
      <c r="AB179075" s="5"/>
    </row>
    <row r="179092" spans="21:28">
      <c r="U179092" s="5"/>
      <c r="AA179092" s="94"/>
      <c r="AB179092" s="5"/>
    </row>
    <row r="179094" spans="21:28">
      <c r="U179094" s="5"/>
      <c r="AA179094" s="458"/>
      <c r="AB179094" s="5"/>
    </row>
    <row r="179095" spans="21:28">
      <c r="U179095" s="5"/>
      <c r="AA179095" s="458"/>
      <c r="AB179095" s="5"/>
    </row>
    <row r="179096" spans="21:28">
      <c r="U179096" s="5"/>
      <c r="AA179096" s="93"/>
      <c r="AB179096" s="5"/>
    </row>
    <row r="179097" spans="21:28">
      <c r="U179097" s="5"/>
      <c r="AA179097" s="94"/>
      <c r="AB179097" s="5"/>
    </row>
    <row r="179100" spans="21:28">
      <c r="U179100" s="5"/>
      <c r="AA179100" s="94"/>
      <c r="AB179100" s="5"/>
    </row>
    <row r="179150" spans="21:28">
      <c r="U179150" s="5"/>
      <c r="AA179150" s="94"/>
      <c r="AB179150" s="5"/>
    </row>
    <row r="179220" spans="21:28">
      <c r="U179220" s="5"/>
      <c r="AA179220" s="94"/>
      <c r="AB179220" s="5"/>
    </row>
    <row r="179221" spans="21:28">
      <c r="U179221" s="5"/>
      <c r="AA179221" s="94"/>
      <c r="AB179221" s="5"/>
    </row>
    <row r="179238" spans="21:28">
      <c r="U179238" s="5"/>
      <c r="AA179238" s="94"/>
      <c r="AB179238" s="5"/>
    </row>
    <row r="179240" spans="21:28">
      <c r="U179240" s="5"/>
      <c r="AA179240" s="458"/>
      <c r="AB179240" s="5"/>
    </row>
    <row r="179241" spans="21:28">
      <c r="U179241" s="5"/>
      <c r="AA179241" s="458"/>
      <c r="AB179241" s="5"/>
    </row>
    <row r="179242" spans="21:28">
      <c r="U179242" s="5"/>
      <c r="AA179242" s="93"/>
      <c r="AB179242" s="5"/>
    </row>
    <row r="179243" spans="21:28">
      <c r="U179243" s="5"/>
      <c r="AA179243" s="94"/>
      <c r="AB179243" s="5"/>
    </row>
    <row r="179246" spans="21:28">
      <c r="U179246" s="5"/>
      <c r="AA179246" s="94"/>
      <c r="AB179246" s="5"/>
    </row>
    <row r="179296" spans="21:28">
      <c r="U179296" s="5"/>
      <c r="AA179296" s="94"/>
      <c r="AB179296" s="5"/>
    </row>
    <row r="179366" spans="21:28">
      <c r="U179366" s="5"/>
      <c r="AA179366" s="94"/>
      <c r="AB179366" s="5"/>
    </row>
    <row r="179367" spans="21:28">
      <c r="U179367" s="5"/>
      <c r="AA179367" s="94"/>
      <c r="AB179367" s="5"/>
    </row>
    <row r="179384" spans="21:28">
      <c r="U179384" s="5"/>
      <c r="AA179384" s="94"/>
      <c r="AB179384" s="5"/>
    </row>
    <row r="179386" spans="21:28">
      <c r="U179386" s="5"/>
      <c r="AA179386" s="458"/>
      <c r="AB179386" s="5"/>
    </row>
    <row r="179387" spans="21:28">
      <c r="U179387" s="5"/>
      <c r="AA179387" s="458"/>
      <c r="AB179387" s="5"/>
    </row>
    <row r="179388" spans="21:28">
      <c r="U179388" s="5"/>
      <c r="AA179388" s="93"/>
      <c r="AB179388" s="5"/>
    </row>
    <row r="179389" spans="21:28">
      <c r="U179389" s="5"/>
      <c r="AA179389" s="94"/>
      <c r="AB179389" s="5"/>
    </row>
    <row r="179392" spans="21:28">
      <c r="U179392" s="5"/>
      <c r="AA179392" s="94"/>
      <c r="AB179392" s="5"/>
    </row>
    <row r="179442" spans="21:28">
      <c r="U179442" s="5"/>
      <c r="AA179442" s="94"/>
      <c r="AB179442" s="5"/>
    </row>
    <row r="179512" spans="21:28">
      <c r="U179512" s="5"/>
      <c r="AA179512" s="94"/>
      <c r="AB179512" s="5"/>
    </row>
    <row r="179513" spans="21:28">
      <c r="U179513" s="5"/>
      <c r="AA179513" s="94"/>
      <c r="AB179513" s="5"/>
    </row>
    <row r="179530" spans="21:28">
      <c r="U179530" s="5"/>
      <c r="AA179530" s="94"/>
      <c r="AB179530" s="5"/>
    </row>
    <row r="179532" spans="21:28">
      <c r="U179532" s="5"/>
      <c r="AA179532" s="458"/>
      <c r="AB179532" s="5"/>
    </row>
    <row r="179533" spans="21:28">
      <c r="U179533" s="5"/>
      <c r="AA179533" s="458"/>
      <c r="AB179533" s="5"/>
    </row>
    <row r="179534" spans="21:28">
      <c r="U179534" s="5"/>
      <c r="AA179534" s="93"/>
      <c r="AB179534" s="5"/>
    </row>
    <row r="179535" spans="21:28">
      <c r="U179535" s="5"/>
      <c r="AA179535" s="94"/>
      <c r="AB179535" s="5"/>
    </row>
    <row r="179538" spans="21:28">
      <c r="U179538" s="5"/>
      <c r="AA179538" s="94"/>
      <c r="AB179538" s="5"/>
    </row>
    <row r="179588" spans="21:28">
      <c r="U179588" s="5"/>
      <c r="AA179588" s="94"/>
      <c r="AB179588" s="5"/>
    </row>
    <row r="179658" spans="21:28">
      <c r="U179658" s="5"/>
      <c r="AA179658" s="94"/>
      <c r="AB179658" s="5"/>
    </row>
    <row r="179659" spans="21:28">
      <c r="U179659" s="5"/>
      <c r="AA179659" s="94"/>
      <c r="AB179659" s="5"/>
    </row>
    <row r="179676" spans="21:28">
      <c r="U179676" s="5"/>
      <c r="AA179676" s="94"/>
      <c r="AB179676" s="5"/>
    </row>
    <row r="179678" spans="21:28">
      <c r="U179678" s="5"/>
      <c r="AA179678" s="458"/>
      <c r="AB179678" s="5"/>
    </row>
    <row r="179679" spans="21:28">
      <c r="U179679" s="5"/>
      <c r="AA179679" s="458"/>
      <c r="AB179679" s="5"/>
    </row>
    <row r="179680" spans="21:28">
      <c r="U179680" s="5"/>
      <c r="AA179680" s="93"/>
      <c r="AB179680" s="5"/>
    </row>
    <row r="179681" spans="21:28">
      <c r="U179681" s="5"/>
      <c r="AA179681" s="94"/>
      <c r="AB179681" s="5"/>
    </row>
    <row r="179684" spans="21:28">
      <c r="U179684" s="5"/>
      <c r="AA179684" s="94"/>
      <c r="AB179684" s="5"/>
    </row>
    <row r="179734" spans="21:28">
      <c r="U179734" s="5"/>
      <c r="AA179734" s="94"/>
      <c r="AB179734" s="5"/>
    </row>
    <row r="179804" spans="21:28">
      <c r="U179804" s="5"/>
      <c r="AA179804" s="94"/>
      <c r="AB179804" s="5"/>
    </row>
    <row r="179805" spans="21:28">
      <c r="U179805" s="5"/>
      <c r="AA179805" s="94"/>
      <c r="AB179805" s="5"/>
    </row>
    <row r="179822" spans="21:28">
      <c r="U179822" s="5"/>
      <c r="AA179822" s="94"/>
      <c r="AB179822" s="5"/>
    </row>
    <row r="179824" spans="21:28">
      <c r="U179824" s="5"/>
      <c r="AA179824" s="458"/>
      <c r="AB179824" s="5"/>
    </row>
    <row r="179825" spans="21:28">
      <c r="U179825" s="5"/>
      <c r="AA179825" s="458"/>
      <c r="AB179825" s="5"/>
    </row>
    <row r="179826" spans="21:28">
      <c r="U179826" s="5"/>
      <c r="AA179826" s="93"/>
      <c r="AB179826" s="5"/>
    </row>
    <row r="179827" spans="21:28">
      <c r="U179827" s="5"/>
      <c r="AA179827" s="94"/>
      <c r="AB179827" s="5"/>
    </row>
    <row r="179830" spans="21:28">
      <c r="U179830" s="5"/>
      <c r="AA179830" s="94"/>
      <c r="AB179830" s="5"/>
    </row>
    <row r="179880" spans="21:28">
      <c r="U179880" s="5"/>
      <c r="AA179880" s="94"/>
      <c r="AB179880" s="5"/>
    </row>
    <row r="179950" spans="21:28">
      <c r="U179950" s="5"/>
      <c r="AA179950" s="94"/>
      <c r="AB179950" s="5"/>
    </row>
    <row r="179951" spans="21:28">
      <c r="U179951" s="5"/>
      <c r="AA179951" s="94"/>
      <c r="AB179951" s="5"/>
    </row>
    <row r="179968" spans="21:28">
      <c r="U179968" s="5"/>
      <c r="AA179968" s="94"/>
      <c r="AB179968" s="5"/>
    </row>
    <row r="179970" spans="21:28">
      <c r="U179970" s="5"/>
      <c r="AA179970" s="458"/>
      <c r="AB179970" s="5"/>
    </row>
    <row r="179971" spans="21:28">
      <c r="U179971" s="5"/>
      <c r="AA179971" s="458"/>
      <c r="AB179971" s="5"/>
    </row>
    <row r="179972" spans="21:28">
      <c r="U179972" s="5"/>
      <c r="AA179972" s="93"/>
      <c r="AB179972" s="5"/>
    </row>
    <row r="179973" spans="21:28">
      <c r="U179973" s="5"/>
      <c r="AA179973" s="94"/>
      <c r="AB179973" s="5"/>
    </row>
    <row r="179976" spans="21:28">
      <c r="U179976" s="5"/>
      <c r="AA179976" s="94"/>
      <c r="AB179976" s="5"/>
    </row>
    <row r="180026" spans="21:28">
      <c r="U180026" s="5"/>
      <c r="AA180026" s="94"/>
      <c r="AB180026" s="5"/>
    </row>
    <row r="180096" spans="21:28">
      <c r="U180096" s="5"/>
      <c r="AA180096" s="94"/>
      <c r="AB180096" s="5"/>
    </row>
    <row r="180097" spans="21:28">
      <c r="U180097" s="5"/>
      <c r="AA180097" s="94"/>
      <c r="AB180097" s="5"/>
    </row>
    <row r="180114" spans="21:28">
      <c r="U180114" s="5"/>
      <c r="AA180114" s="94"/>
      <c r="AB180114" s="5"/>
    </row>
    <row r="180116" spans="21:28">
      <c r="U180116" s="5"/>
      <c r="AA180116" s="458"/>
      <c r="AB180116" s="5"/>
    </row>
    <row r="180117" spans="21:28">
      <c r="U180117" s="5"/>
      <c r="AA180117" s="458"/>
      <c r="AB180117" s="5"/>
    </row>
    <row r="180118" spans="21:28">
      <c r="U180118" s="5"/>
      <c r="AA180118" s="93"/>
      <c r="AB180118" s="5"/>
    </row>
    <row r="180119" spans="21:28">
      <c r="U180119" s="5"/>
      <c r="AA180119" s="94"/>
      <c r="AB180119" s="5"/>
    </row>
    <row r="180122" spans="21:28">
      <c r="U180122" s="5"/>
      <c r="AA180122" s="94"/>
      <c r="AB180122" s="5"/>
    </row>
    <row r="180172" spans="21:28">
      <c r="U180172" s="5"/>
      <c r="AA180172" s="94"/>
      <c r="AB180172" s="5"/>
    </row>
    <row r="180242" spans="21:28">
      <c r="U180242" s="5"/>
      <c r="AA180242" s="94"/>
      <c r="AB180242" s="5"/>
    </row>
    <row r="180243" spans="21:28">
      <c r="U180243" s="5"/>
      <c r="AA180243" s="94"/>
      <c r="AB180243" s="5"/>
    </row>
    <row r="180260" spans="21:28">
      <c r="U180260" s="5"/>
      <c r="AA180260" s="94"/>
      <c r="AB180260" s="5"/>
    </row>
    <row r="180262" spans="21:28">
      <c r="U180262" s="5"/>
      <c r="AA180262" s="458"/>
      <c r="AB180262" s="5"/>
    </row>
    <row r="180263" spans="21:28">
      <c r="U180263" s="5"/>
      <c r="AA180263" s="458"/>
      <c r="AB180263" s="5"/>
    </row>
    <row r="180264" spans="21:28">
      <c r="U180264" s="5"/>
      <c r="AA180264" s="93"/>
      <c r="AB180264" s="5"/>
    </row>
    <row r="180265" spans="21:28">
      <c r="U180265" s="5"/>
      <c r="AA180265" s="94"/>
      <c r="AB180265" s="5"/>
    </row>
    <row r="180268" spans="21:28">
      <c r="U180268" s="5"/>
      <c r="AA180268" s="94"/>
      <c r="AB180268" s="5"/>
    </row>
    <row r="180318" spans="21:28">
      <c r="U180318" s="5"/>
      <c r="AA180318" s="94"/>
      <c r="AB180318" s="5"/>
    </row>
    <row r="180388" spans="21:28">
      <c r="U180388" s="5"/>
      <c r="AA180388" s="94"/>
      <c r="AB180388" s="5"/>
    </row>
    <row r="180389" spans="21:28">
      <c r="U180389" s="5"/>
      <c r="AA180389" s="94"/>
      <c r="AB180389" s="5"/>
    </row>
    <row r="180406" spans="21:28">
      <c r="U180406" s="5"/>
      <c r="AA180406" s="94"/>
      <c r="AB180406" s="5"/>
    </row>
    <row r="180408" spans="21:28">
      <c r="U180408" s="5"/>
      <c r="AA180408" s="458"/>
      <c r="AB180408" s="5"/>
    </row>
    <row r="180409" spans="21:28">
      <c r="U180409" s="5"/>
      <c r="AA180409" s="458"/>
      <c r="AB180409" s="5"/>
    </row>
    <row r="180410" spans="21:28">
      <c r="U180410" s="5"/>
      <c r="AA180410" s="93"/>
      <c r="AB180410" s="5"/>
    </row>
    <row r="180411" spans="21:28">
      <c r="U180411" s="5"/>
      <c r="AA180411" s="94"/>
      <c r="AB180411" s="5"/>
    </row>
    <row r="180414" spans="21:28">
      <c r="U180414" s="5"/>
      <c r="AA180414" s="94"/>
      <c r="AB180414" s="5"/>
    </row>
    <row r="180464" spans="21:28">
      <c r="U180464" s="5"/>
      <c r="AA180464" s="94"/>
      <c r="AB180464" s="5"/>
    </row>
    <row r="180534" spans="21:28">
      <c r="U180534" s="5"/>
      <c r="AA180534" s="94"/>
      <c r="AB180534" s="5"/>
    </row>
    <row r="180535" spans="21:28">
      <c r="U180535" s="5"/>
      <c r="AA180535" s="94"/>
      <c r="AB180535" s="5"/>
    </row>
    <row r="180552" spans="21:28">
      <c r="U180552" s="5"/>
      <c r="AA180552" s="94"/>
      <c r="AB180552" s="5"/>
    </row>
    <row r="180554" spans="21:28">
      <c r="U180554" s="5"/>
      <c r="AA180554" s="458"/>
      <c r="AB180554" s="5"/>
    </row>
    <row r="180555" spans="21:28">
      <c r="U180555" s="5"/>
      <c r="AA180555" s="458"/>
      <c r="AB180555" s="5"/>
    </row>
    <row r="180556" spans="21:28">
      <c r="U180556" s="5"/>
      <c r="AA180556" s="93"/>
      <c r="AB180556" s="5"/>
    </row>
    <row r="180557" spans="21:28">
      <c r="U180557" s="5"/>
      <c r="AA180557" s="94"/>
      <c r="AB180557" s="5"/>
    </row>
    <row r="180560" spans="21:28">
      <c r="U180560" s="5"/>
      <c r="AA180560" s="94"/>
      <c r="AB180560" s="5"/>
    </row>
    <row r="180610" spans="21:28">
      <c r="U180610" s="5"/>
      <c r="AA180610" s="94"/>
      <c r="AB180610" s="5"/>
    </row>
    <row r="180680" spans="21:28">
      <c r="U180680" s="5"/>
      <c r="AA180680" s="94"/>
      <c r="AB180680" s="5"/>
    </row>
    <row r="180681" spans="21:28">
      <c r="U180681" s="5"/>
      <c r="AA180681" s="94"/>
      <c r="AB180681" s="5"/>
    </row>
    <row r="180698" spans="21:28">
      <c r="U180698" s="5"/>
      <c r="AA180698" s="94"/>
      <c r="AB180698" s="5"/>
    </row>
    <row r="180700" spans="21:28">
      <c r="U180700" s="5"/>
      <c r="AA180700" s="458"/>
      <c r="AB180700" s="5"/>
    </row>
    <row r="180701" spans="21:28">
      <c r="U180701" s="5"/>
      <c r="AA180701" s="458"/>
      <c r="AB180701" s="5"/>
    </row>
    <row r="180702" spans="21:28">
      <c r="U180702" s="5"/>
      <c r="AA180702" s="93"/>
      <c r="AB180702" s="5"/>
    </row>
    <row r="180703" spans="21:28">
      <c r="U180703" s="5"/>
      <c r="AA180703" s="94"/>
      <c r="AB180703" s="5"/>
    </row>
    <row r="180706" spans="21:28">
      <c r="U180706" s="5"/>
      <c r="AA180706" s="94"/>
      <c r="AB180706" s="5"/>
    </row>
    <row r="180756" spans="21:28">
      <c r="U180756" s="5"/>
      <c r="AA180756" s="94"/>
      <c r="AB180756" s="5"/>
    </row>
    <row r="180826" spans="21:28">
      <c r="U180826" s="5"/>
      <c r="AA180826" s="94"/>
      <c r="AB180826" s="5"/>
    </row>
    <row r="180827" spans="21:28">
      <c r="U180827" s="5"/>
      <c r="AA180827" s="94"/>
      <c r="AB180827" s="5"/>
    </row>
    <row r="180844" spans="21:28">
      <c r="U180844" s="5"/>
      <c r="AA180844" s="94"/>
      <c r="AB180844" s="5"/>
    </row>
    <row r="180846" spans="21:28">
      <c r="U180846" s="5"/>
      <c r="AA180846" s="458"/>
      <c r="AB180846" s="5"/>
    </row>
    <row r="180847" spans="21:28">
      <c r="U180847" s="5"/>
      <c r="AA180847" s="458"/>
      <c r="AB180847" s="5"/>
    </row>
    <row r="180848" spans="21:28">
      <c r="U180848" s="5"/>
      <c r="AA180848" s="93"/>
      <c r="AB180848" s="5"/>
    </row>
    <row r="180849" spans="21:28">
      <c r="U180849" s="5"/>
      <c r="AA180849" s="94"/>
      <c r="AB180849" s="5"/>
    </row>
    <row r="180852" spans="21:28">
      <c r="U180852" s="5"/>
      <c r="AA180852" s="94"/>
      <c r="AB180852" s="5"/>
    </row>
    <row r="180902" spans="21:28">
      <c r="U180902" s="5"/>
      <c r="AA180902" s="94"/>
      <c r="AB180902" s="5"/>
    </row>
    <row r="180972" spans="21:28">
      <c r="U180972" s="5"/>
      <c r="AA180972" s="94"/>
      <c r="AB180972" s="5"/>
    </row>
    <row r="180973" spans="21:28">
      <c r="U180973" s="5"/>
      <c r="AA180973" s="94"/>
      <c r="AB180973" s="5"/>
    </row>
    <row r="180990" spans="21:28">
      <c r="U180990" s="5"/>
      <c r="AA180990" s="94"/>
      <c r="AB180990" s="5"/>
    </row>
    <row r="180992" spans="21:28">
      <c r="U180992" s="5"/>
      <c r="AA180992" s="458"/>
      <c r="AB180992" s="5"/>
    </row>
    <row r="180993" spans="21:28">
      <c r="U180993" s="5"/>
      <c r="AA180993" s="458"/>
      <c r="AB180993" s="5"/>
    </row>
    <row r="180994" spans="21:28">
      <c r="U180994" s="5"/>
      <c r="AA180994" s="93"/>
      <c r="AB180994" s="5"/>
    </row>
    <row r="180995" spans="21:28">
      <c r="U180995" s="5"/>
      <c r="AA180995" s="94"/>
      <c r="AB180995" s="5"/>
    </row>
    <row r="180998" spans="21:28">
      <c r="U180998" s="5"/>
      <c r="AA180998" s="94"/>
      <c r="AB180998" s="5"/>
    </row>
    <row r="181048" spans="21:28">
      <c r="U181048" s="5"/>
      <c r="AA181048" s="94"/>
      <c r="AB181048" s="5"/>
    </row>
    <row r="181118" spans="21:28">
      <c r="U181118" s="5"/>
      <c r="AA181118" s="94"/>
      <c r="AB181118" s="5"/>
    </row>
    <row r="181119" spans="21:28">
      <c r="U181119" s="5"/>
      <c r="AA181119" s="94"/>
      <c r="AB181119" s="5"/>
    </row>
    <row r="181136" spans="21:28">
      <c r="U181136" s="5"/>
      <c r="AA181136" s="94"/>
      <c r="AB181136" s="5"/>
    </row>
    <row r="181138" spans="21:28">
      <c r="U181138" s="5"/>
      <c r="AA181138" s="458"/>
      <c r="AB181138" s="5"/>
    </row>
    <row r="181139" spans="21:28">
      <c r="U181139" s="5"/>
      <c r="AA181139" s="458"/>
      <c r="AB181139" s="5"/>
    </row>
    <row r="181140" spans="21:28">
      <c r="U181140" s="5"/>
      <c r="AA181140" s="93"/>
      <c r="AB181140" s="5"/>
    </row>
    <row r="181141" spans="21:28">
      <c r="U181141" s="5"/>
      <c r="AA181141" s="94"/>
      <c r="AB181141" s="5"/>
    </row>
    <row r="181144" spans="21:28">
      <c r="U181144" s="5"/>
      <c r="AA181144" s="94"/>
      <c r="AB181144" s="5"/>
    </row>
    <row r="181194" spans="21:28">
      <c r="U181194" s="5"/>
      <c r="AA181194" s="94"/>
      <c r="AB181194" s="5"/>
    </row>
    <row r="181264" spans="21:28">
      <c r="U181264" s="5"/>
      <c r="AA181264" s="94"/>
      <c r="AB181264" s="5"/>
    </row>
    <row r="181265" spans="21:28">
      <c r="U181265" s="5"/>
      <c r="AA181265" s="94"/>
      <c r="AB181265" s="5"/>
    </row>
    <row r="181282" spans="21:28">
      <c r="U181282" s="5"/>
      <c r="AA181282" s="94"/>
      <c r="AB181282" s="5"/>
    </row>
    <row r="181284" spans="21:28">
      <c r="U181284" s="5"/>
      <c r="AA181284" s="458"/>
      <c r="AB181284" s="5"/>
    </row>
    <row r="181285" spans="21:28">
      <c r="U181285" s="5"/>
      <c r="AA181285" s="458"/>
      <c r="AB181285" s="5"/>
    </row>
    <row r="181286" spans="21:28">
      <c r="U181286" s="5"/>
      <c r="AA181286" s="93"/>
      <c r="AB181286" s="5"/>
    </row>
    <row r="181287" spans="21:28">
      <c r="U181287" s="5"/>
      <c r="AA181287" s="94"/>
      <c r="AB181287" s="5"/>
    </row>
    <row r="181290" spans="21:28">
      <c r="U181290" s="5"/>
      <c r="AA181290" s="94"/>
      <c r="AB181290" s="5"/>
    </row>
    <row r="181340" spans="21:28">
      <c r="U181340" s="5"/>
      <c r="AA181340" s="94"/>
      <c r="AB181340" s="5"/>
    </row>
    <row r="181410" spans="21:28">
      <c r="U181410" s="5"/>
      <c r="AA181410" s="94"/>
      <c r="AB181410" s="5"/>
    </row>
    <row r="181411" spans="21:28">
      <c r="U181411" s="5"/>
      <c r="AA181411" s="94"/>
      <c r="AB181411" s="5"/>
    </row>
    <row r="181428" spans="21:28">
      <c r="U181428" s="5"/>
      <c r="AA181428" s="94"/>
      <c r="AB181428" s="5"/>
    </row>
    <row r="181430" spans="21:28">
      <c r="U181430" s="5"/>
      <c r="AA181430" s="458"/>
      <c r="AB181430" s="5"/>
    </row>
    <row r="181431" spans="21:28">
      <c r="U181431" s="5"/>
      <c r="AA181431" s="458"/>
      <c r="AB181431" s="5"/>
    </row>
    <row r="181432" spans="21:28">
      <c r="U181432" s="5"/>
      <c r="AA181432" s="93"/>
      <c r="AB181432" s="5"/>
    </row>
    <row r="181433" spans="21:28">
      <c r="U181433" s="5"/>
      <c r="AA181433" s="94"/>
      <c r="AB181433" s="5"/>
    </row>
    <row r="181436" spans="21:28">
      <c r="U181436" s="5"/>
      <c r="AA181436" s="94"/>
      <c r="AB181436" s="5"/>
    </row>
    <row r="181486" spans="21:28">
      <c r="U181486" s="5"/>
      <c r="AA181486" s="94"/>
      <c r="AB181486" s="5"/>
    </row>
    <row r="181556" spans="21:28">
      <c r="U181556" s="5"/>
      <c r="AA181556" s="94"/>
      <c r="AB181556" s="5"/>
    </row>
    <row r="181557" spans="21:28">
      <c r="U181557" s="5"/>
      <c r="AA181557" s="94"/>
      <c r="AB181557" s="5"/>
    </row>
    <row r="181574" spans="21:28">
      <c r="U181574" s="5"/>
      <c r="AA181574" s="94"/>
      <c r="AB181574" s="5"/>
    </row>
    <row r="181576" spans="21:28">
      <c r="U181576" s="5"/>
      <c r="AA181576" s="458"/>
      <c r="AB181576" s="5"/>
    </row>
    <row r="181577" spans="21:28">
      <c r="U181577" s="5"/>
      <c r="AA181577" s="458"/>
      <c r="AB181577" s="5"/>
    </row>
    <row r="181578" spans="21:28">
      <c r="U181578" s="5"/>
      <c r="AA181578" s="93"/>
      <c r="AB181578" s="5"/>
    </row>
    <row r="181579" spans="21:28">
      <c r="U181579" s="5"/>
      <c r="AA181579" s="94"/>
      <c r="AB181579" s="5"/>
    </row>
    <row r="181582" spans="21:28">
      <c r="U181582" s="5"/>
      <c r="AA181582" s="94"/>
      <c r="AB181582" s="5"/>
    </row>
    <row r="181632" spans="21:28">
      <c r="U181632" s="5"/>
      <c r="AA181632" s="94"/>
      <c r="AB181632" s="5"/>
    </row>
    <row r="181702" spans="21:28">
      <c r="U181702" s="5"/>
      <c r="AA181702" s="94"/>
      <c r="AB181702" s="5"/>
    </row>
    <row r="181703" spans="21:28">
      <c r="U181703" s="5"/>
      <c r="AA181703" s="94"/>
      <c r="AB181703" s="5"/>
    </row>
    <row r="181720" spans="21:28">
      <c r="U181720" s="5"/>
      <c r="AA181720" s="94"/>
      <c r="AB181720" s="5"/>
    </row>
    <row r="181722" spans="21:28">
      <c r="U181722" s="5"/>
      <c r="AA181722" s="458"/>
      <c r="AB181722" s="5"/>
    </row>
    <row r="181723" spans="21:28">
      <c r="U181723" s="5"/>
      <c r="AA181723" s="458"/>
      <c r="AB181723" s="5"/>
    </row>
    <row r="181724" spans="21:28">
      <c r="U181724" s="5"/>
      <c r="AA181724" s="93"/>
      <c r="AB181724" s="5"/>
    </row>
    <row r="181725" spans="21:28">
      <c r="U181725" s="5"/>
      <c r="AA181725" s="94"/>
      <c r="AB181725" s="5"/>
    </row>
    <row r="181728" spans="21:28">
      <c r="U181728" s="5"/>
      <c r="AA181728" s="94"/>
      <c r="AB181728" s="5"/>
    </row>
    <row r="181778" spans="21:28">
      <c r="U181778" s="5"/>
      <c r="AA181778" s="94"/>
      <c r="AB181778" s="5"/>
    </row>
    <row r="181848" spans="21:28">
      <c r="U181848" s="5"/>
      <c r="AA181848" s="94"/>
      <c r="AB181848" s="5"/>
    </row>
    <row r="181849" spans="21:28">
      <c r="U181849" s="5"/>
      <c r="AA181849" s="94"/>
      <c r="AB181849" s="5"/>
    </row>
    <row r="181866" spans="21:28">
      <c r="U181866" s="5"/>
      <c r="AA181866" s="94"/>
      <c r="AB181866" s="5"/>
    </row>
    <row r="181868" spans="21:28">
      <c r="U181868" s="5"/>
      <c r="AA181868" s="458"/>
      <c r="AB181868" s="5"/>
    </row>
    <row r="181869" spans="21:28">
      <c r="U181869" s="5"/>
      <c r="AA181869" s="458"/>
      <c r="AB181869" s="5"/>
    </row>
    <row r="181870" spans="21:28">
      <c r="U181870" s="5"/>
      <c r="AA181870" s="93"/>
      <c r="AB181870" s="5"/>
    </row>
    <row r="181871" spans="21:28">
      <c r="U181871" s="5"/>
      <c r="AA181871" s="94"/>
      <c r="AB181871" s="5"/>
    </row>
    <row r="181874" spans="21:28">
      <c r="U181874" s="5"/>
      <c r="AA181874" s="94"/>
      <c r="AB181874" s="5"/>
    </row>
    <row r="181924" spans="21:28">
      <c r="U181924" s="5"/>
      <c r="AA181924" s="94"/>
      <c r="AB181924" s="5"/>
    </row>
    <row r="181994" spans="21:28">
      <c r="U181994" s="5"/>
      <c r="AA181994" s="94"/>
      <c r="AB181994" s="5"/>
    </row>
    <row r="181995" spans="21:28">
      <c r="U181995" s="5"/>
      <c r="AA181995" s="94"/>
      <c r="AB181995" s="5"/>
    </row>
    <row r="182012" spans="21:28">
      <c r="U182012" s="5"/>
      <c r="AA182012" s="94"/>
      <c r="AB182012" s="5"/>
    </row>
    <row r="182014" spans="21:28">
      <c r="U182014" s="5"/>
      <c r="AA182014" s="458"/>
      <c r="AB182014" s="5"/>
    </row>
    <row r="182015" spans="21:28">
      <c r="U182015" s="5"/>
      <c r="AA182015" s="458"/>
      <c r="AB182015" s="5"/>
    </row>
    <row r="182016" spans="21:28">
      <c r="U182016" s="5"/>
      <c r="AA182016" s="93"/>
      <c r="AB182016" s="5"/>
    </row>
    <row r="182017" spans="21:28">
      <c r="U182017" s="5"/>
      <c r="AA182017" s="94"/>
      <c r="AB182017" s="5"/>
    </row>
    <row r="182020" spans="21:28">
      <c r="U182020" s="5"/>
      <c r="AA182020" s="94"/>
      <c r="AB182020" s="5"/>
    </row>
    <row r="182070" spans="21:28">
      <c r="U182070" s="5"/>
      <c r="AA182070" s="94"/>
      <c r="AB182070" s="5"/>
    </row>
    <row r="182140" spans="21:28">
      <c r="U182140" s="5"/>
      <c r="AA182140" s="94"/>
      <c r="AB182140" s="5"/>
    </row>
    <row r="182141" spans="21:28">
      <c r="U182141" s="5"/>
      <c r="AA182141" s="94"/>
      <c r="AB182141" s="5"/>
    </row>
    <row r="182158" spans="21:28">
      <c r="U182158" s="5"/>
      <c r="AA182158" s="94"/>
      <c r="AB182158" s="5"/>
    </row>
    <row r="182160" spans="21:28">
      <c r="U182160" s="5"/>
      <c r="AA182160" s="458"/>
      <c r="AB182160" s="5"/>
    </row>
    <row r="182161" spans="21:28">
      <c r="U182161" s="5"/>
      <c r="AA182161" s="458"/>
      <c r="AB182161" s="5"/>
    </row>
    <row r="182162" spans="21:28">
      <c r="U182162" s="5"/>
      <c r="AA182162" s="93"/>
      <c r="AB182162" s="5"/>
    </row>
    <row r="182163" spans="21:28">
      <c r="U182163" s="5"/>
      <c r="AA182163" s="94"/>
      <c r="AB182163" s="5"/>
    </row>
    <row r="182166" spans="21:28">
      <c r="U182166" s="5"/>
      <c r="AA182166" s="94"/>
      <c r="AB182166" s="5"/>
    </row>
    <row r="182216" spans="21:28">
      <c r="U182216" s="5"/>
      <c r="AA182216" s="94"/>
      <c r="AB182216" s="5"/>
    </row>
    <row r="182286" spans="21:28">
      <c r="U182286" s="5"/>
      <c r="AA182286" s="94"/>
      <c r="AB182286" s="5"/>
    </row>
    <row r="182287" spans="21:28">
      <c r="U182287" s="5"/>
      <c r="AA182287" s="94"/>
      <c r="AB182287" s="5"/>
    </row>
    <row r="182304" spans="21:28">
      <c r="U182304" s="5"/>
      <c r="AA182304" s="94"/>
      <c r="AB182304" s="5"/>
    </row>
    <row r="182306" spans="21:28">
      <c r="U182306" s="5"/>
      <c r="AA182306" s="458"/>
      <c r="AB182306" s="5"/>
    </row>
    <row r="182307" spans="21:28">
      <c r="U182307" s="5"/>
      <c r="AA182307" s="458"/>
      <c r="AB182307" s="5"/>
    </row>
    <row r="182308" spans="21:28">
      <c r="U182308" s="5"/>
      <c r="AA182308" s="93"/>
      <c r="AB182308" s="5"/>
    </row>
    <row r="182309" spans="21:28">
      <c r="U182309" s="5"/>
      <c r="AA182309" s="94"/>
      <c r="AB182309" s="5"/>
    </row>
    <row r="182312" spans="21:28">
      <c r="U182312" s="5"/>
      <c r="AA182312" s="94"/>
      <c r="AB182312" s="5"/>
    </row>
    <row r="182362" spans="21:28">
      <c r="U182362" s="5"/>
      <c r="AA182362" s="94"/>
      <c r="AB182362" s="5"/>
    </row>
    <row r="182432" spans="21:28">
      <c r="U182432" s="5"/>
      <c r="AA182432" s="94"/>
      <c r="AB182432" s="5"/>
    </row>
    <row r="182433" spans="21:28">
      <c r="U182433" s="5"/>
      <c r="AA182433" s="94"/>
      <c r="AB182433" s="5"/>
    </row>
    <row r="182450" spans="21:28">
      <c r="U182450" s="5"/>
      <c r="AA182450" s="94"/>
      <c r="AB182450" s="5"/>
    </row>
    <row r="182452" spans="21:28">
      <c r="U182452" s="5"/>
      <c r="AA182452" s="458"/>
      <c r="AB182452" s="5"/>
    </row>
    <row r="182453" spans="21:28">
      <c r="U182453" s="5"/>
      <c r="AA182453" s="458"/>
      <c r="AB182453" s="5"/>
    </row>
    <row r="182454" spans="21:28">
      <c r="U182454" s="5"/>
      <c r="AA182454" s="93"/>
      <c r="AB182454" s="5"/>
    </row>
    <row r="182455" spans="21:28">
      <c r="U182455" s="5"/>
      <c r="AA182455" s="94"/>
      <c r="AB182455" s="5"/>
    </row>
    <row r="182458" spans="21:28">
      <c r="U182458" s="5"/>
      <c r="AA182458" s="94"/>
      <c r="AB182458" s="5"/>
    </row>
    <row r="182508" spans="21:28">
      <c r="U182508" s="5"/>
      <c r="AA182508" s="94"/>
      <c r="AB182508" s="5"/>
    </row>
    <row r="182578" spans="21:28">
      <c r="U182578" s="5"/>
      <c r="AA182578" s="94"/>
      <c r="AB182578" s="5"/>
    </row>
    <row r="182579" spans="21:28">
      <c r="U182579" s="5"/>
      <c r="AA182579" s="94"/>
      <c r="AB182579" s="5"/>
    </row>
    <row r="182596" spans="21:28">
      <c r="U182596" s="5"/>
      <c r="AA182596" s="94"/>
      <c r="AB182596" s="5"/>
    </row>
    <row r="182598" spans="21:28">
      <c r="U182598" s="5"/>
      <c r="AA182598" s="458"/>
      <c r="AB182598" s="5"/>
    </row>
    <row r="182599" spans="21:28">
      <c r="U182599" s="5"/>
      <c r="AA182599" s="458"/>
      <c r="AB182599" s="5"/>
    </row>
    <row r="182600" spans="21:28">
      <c r="U182600" s="5"/>
      <c r="AA182600" s="93"/>
      <c r="AB182600" s="5"/>
    </row>
    <row r="182601" spans="21:28">
      <c r="U182601" s="5"/>
      <c r="AA182601" s="94"/>
      <c r="AB182601" s="5"/>
    </row>
    <row r="182604" spans="21:28">
      <c r="U182604" s="5"/>
      <c r="AA182604" s="94"/>
      <c r="AB182604" s="5"/>
    </row>
    <row r="182654" spans="21:28">
      <c r="U182654" s="5"/>
      <c r="AA182654" s="94"/>
      <c r="AB182654" s="5"/>
    </row>
    <row r="182724" spans="21:28">
      <c r="U182724" s="5"/>
      <c r="AA182724" s="94"/>
      <c r="AB182724" s="5"/>
    </row>
    <row r="182725" spans="21:28">
      <c r="U182725" s="5"/>
      <c r="AA182725" s="94"/>
      <c r="AB182725" s="5"/>
    </row>
    <row r="182742" spans="21:28">
      <c r="U182742" s="5"/>
      <c r="AA182742" s="94"/>
      <c r="AB182742" s="5"/>
    </row>
    <row r="182744" spans="21:28">
      <c r="U182744" s="5"/>
      <c r="AA182744" s="458"/>
      <c r="AB182744" s="5"/>
    </row>
    <row r="182745" spans="21:28">
      <c r="U182745" s="5"/>
      <c r="AA182745" s="458"/>
      <c r="AB182745" s="5"/>
    </row>
    <row r="182746" spans="21:28">
      <c r="U182746" s="5"/>
      <c r="AA182746" s="93"/>
      <c r="AB182746" s="5"/>
    </row>
    <row r="182747" spans="21:28">
      <c r="U182747" s="5"/>
      <c r="AA182747" s="94"/>
      <c r="AB182747" s="5"/>
    </row>
    <row r="182750" spans="21:28">
      <c r="U182750" s="5"/>
      <c r="AA182750" s="94"/>
      <c r="AB182750" s="5"/>
    </row>
    <row r="182800" spans="21:28">
      <c r="U182800" s="5"/>
      <c r="AA182800" s="94"/>
      <c r="AB182800" s="5"/>
    </row>
    <row r="182870" spans="21:28">
      <c r="U182870" s="5"/>
      <c r="AA182870" s="94"/>
      <c r="AB182870" s="5"/>
    </row>
    <row r="182871" spans="21:28">
      <c r="U182871" s="5"/>
      <c r="AA182871" s="94"/>
      <c r="AB182871" s="5"/>
    </row>
    <row r="182888" spans="21:28">
      <c r="U182888" s="5"/>
      <c r="AA182888" s="94"/>
      <c r="AB182888" s="5"/>
    </row>
    <row r="182890" spans="21:28">
      <c r="U182890" s="5"/>
      <c r="AA182890" s="458"/>
      <c r="AB182890" s="5"/>
    </row>
    <row r="182891" spans="21:28">
      <c r="U182891" s="5"/>
      <c r="AA182891" s="458"/>
      <c r="AB182891" s="5"/>
    </row>
    <row r="182892" spans="21:28">
      <c r="U182892" s="5"/>
      <c r="AA182892" s="93"/>
      <c r="AB182892" s="5"/>
    </row>
    <row r="182893" spans="21:28">
      <c r="U182893" s="5"/>
      <c r="AA182893" s="94"/>
      <c r="AB182893" s="5"/>
    </row>
    <row r="182896" spans="21:28">
      <c r="U182896" s="5"/>
      <c r="AA182896" s="94"/>
      <c r="AB182896" s="5"/>
    </row>
    <row r="182946" spans="21:28">
      <c r="U182946" s="5"/>
      <c r="AA182946" s="94"/>
      <c r="AB182946" s="5"/>
    </row>
    <row r="183016" spans="21:28">
      <c r="U183016" s="5"/>
      <c r="AA183016" s="94"/>
      <c r="AB183016" s="5"/>
    </row>
    <row r="183017" spans="21:28">
      <c r="U183017" s="5"/>
      <c r="AA183017" s="94"/>
      <c r="AB183017" s="5"/>
    </row>
    <row r="183034" spans="21:28">
      <c r="U183034" s="5"/>
      <c r="AA183034" s="94"/>
      <c r="AB183034" s="5"/>
    </row>
    <row r="183036" spans="21:28">
      <c r="U183036" s="5"/>
      <c r="AA183036" s="458"/>
      <c r="AB183036" s="5"/>
    </row>
    <row r="183037" spans="21:28">
      <c r="U183037" s="5"/>
      <c r="AA183037" s="458"/>
      <c r="AB183037" s="5"/>
    </row>
    <row r="183038" spans="21:28">
      <c r="U183038" s="5"/>
      <c r="AA183038" s="93"/>
      <c r="AB183038" s="5"/>
    </row>
    <row r="183039" spans="21:28">
      <c r="U183039" s="5"/>
      <c r="AA183039" s="94"/>
      <c r="AB183039" s="5"/>
    </row>
    <row r="183042" spans="21:28">
      <c r="U183042" s="5"/>
      <c r="AA183042" s="94"/>
      <c r="AB183042" s="5"/>
    </row>
    <row r="183092" spans="21:28">
      <c r="U183092" s="5"/>
      <c r="AA183092" s="94"/>
      <c r="AB183092" s="5"/>
    </row>
    <row r="183162" spans="21:28">
      <c r="U183162" s="5"/>
      <c r="AA183162" s="94"/>
      <c r="AB183162" s="5"/>
    </row>
    <row r="183163" spans="21:28">
      <c r="U183163" s="5"/>
      <c r="AA183163" s="94"/>
      <c r="AB183163" s="5"/>
    </row>
    <row r="183180" spans="21:28">
      <c r="U183180" s="5"/>
      <c r="AA183180" s="94"/>
      <c r="AB183180" s="5"/>
    </row>
    <row r="183182" spans="21:28">
      <c r="U183182" s="5"/>
      <c r="AA183182" s="458"/>
      <c r="AB183182" s="5"/>
    </row>
    <row r="183183" spans="21:28">
      <c r="U183183" s="5"/>
      <c r="AA183183" s="458"/>
      <c r="AB183183" s="5"/>
    </row>
    <row r="183184" spans="21:28">
      <c r="U183184" s="5"/>
      <c r="AA183184" s="93"/>
      <c r="AB183184" s="5"/>
    </row>
    <row r="183185" spans="21:28">
      <c r="U183185" s="5"/>
      <c r="AA183185" s="94"/>
      <c r="AB183185" s="5"/>
    </row>
    <row r="183188" spans="21:28">
      <c r="U183188" s="5"/>
      <c r="AA183188" s="94"/>
      <c r="AB183188" s="5"/>
    </row>
    <row r="183238" spans="21:28">
      <c r="U183238" s="5"/>
      <c r="AA183238" s="94"/>
      <c r="AB183238" s="5"/>
    </row>
    <row r="183308" spans="21:28">
      <c r="U183308" s="5"/>
      <c r="AA183308" s="94"/>
      <c r="AB183308" s="5"/>
    </row>
    <row r="183309" spans="21:28">
      <c r="U183309" s="5"/>
      <c r="AA183309" s="94"/>
      <c r="AB183309" s="5"/>
    </row>
    <row r="183326" spans="21:28">
      <c r="U183326" s="5"/>
      <c r="AA183326" s="94"/>
      <c r="AB183326" s="5"/>
    </row>
    <row r="183328" spans="21:28">
      <c r="U183328" s="5"/>
      <c r="AA183328" s="458"/>
      <c r="AB183328" s="5"/>
    </row>
    <row r="183329" spans="21:28">
      <c r="U183329" s="5"/>
      <c r="AA183329" s="458"/>
      <c r="AB183329" s="5"/>
    </row>
    <row r="183330" spans="21:28">
      <c r="U183330" s="5"/>
      <c r="AA183330" s="93"/>
      <c r="AB183330" s="5"/>
    </row>
    <row r="183331" spans="21:28">
      <c r="U183331" s="5"/>
      <c r="AA183331" s="94"/>
      <c r="AB183331" s="5"/>
    </row>
    <row r="183334" spans="21:28">
      <c r="U183334" s="5"/>
      <c r="AA183334" s="94"/>
      <c r="AB183334" s="5"/>
    </row>
    <row r="183384" spans="21:28">
      <c r="U183384" s="5"/>
      <c r="AA183384" s="94"/>
      <c r="AB183384" s="5"/>
    </row>
    <row r="183454" spans="21:28">
      <c r="U183454" s="5"/>
      <c r="AA183454" s="94"/>
      <c r="AB183454" s="5"/>
    </row>
    <row r="183455" spans="21:28">
      <c r="U183455" s="5"/>
      <c r="AA183455" s="94"/>
      <c r="AB183455" s="5"/>
    </row>
    <row r="183472" spans="21:28">
      <c r="U183472" s="5"/>
      <c r="AA183472" s="94"/>
      <c r="AB183472" s="5"/>
    </row>
    <row r="183474" spans="21:28">
      <c r="U183474" s="5"/>
      <c r="AA183474" s="458"/>
      <c r="AB183474" s="5"/>
    </row>
    <row r="183475" spans="21:28">
      <c r="U183475" s="5"/>
      <c r="AA183475" s="458"/>
      <c r="AB183475" s="5"/>
    </row>
    <row r="183476" spans="21:28">
      <c r="U183476" s="5"/>
      <c r="AA183476" s="93"/>
      <c r="AB183476" s="5"/>
    </row>
    <row r="183477" spans="21:28">
      <c r="U183477" s="5"/>
      <c r="AA183477" s="94"/>
      <c r="AB183477" s="5"/>
    </row>
    <row r="183480" spans="21:28">
      <c r="U183480" s="5"/>
      <c r="AA183480" s="94"/>
      <c r="AB183480" s="5"/>
    </row>
    <row r="183530" spans="21:28">
      <c r="U183530" s="5"/>
      <c r="AA183530" s="94"/>
      <c r="AB183530" s="5"/>
    </row>
    <row r="183600" spans="21:28">
      <c r="U183600" s="5"/>
      <c r="AA183600" s="94"/>
      <c r="AB183600" s="5"/>
    </row>
    <row r="183601" spans="21:28">
      <c r="U183601" s="5"/>
      <c r="AA183601" s="94"/>
      <c r="AB183601" s="5"/>
    </row>
    <row r="183618" spans="21:28">
      <c r="U183618" s="5"/>
      <c r="AA183618" s="94"/>
      <c r="AB183618" s="5"/>
    </row>
    <row r="183620" spans="21:28">
      <c r="U183620" s="5"/>
      <c r="AA183620" s="458"/>
      <c r="AB183620" s="5"/>
    </row>
    <row r="183621" spans="21:28">
      <c r="U183621" s="5"/>
      <c r="AA183621" s="458"/>
      <c r="AB183621" s="5"/>
    </row>
    <row r="183622" spans="21:28">
      <c r="U183622" s="5"/>
      <c r="AA183622" s="93"/>
      <c r="AB183622" s="5"/>
    </row>
    <row r="183623" spans="21:28">
      <c r="U183623" s="5"/>
      <c r="AA183623" s="94"/>
      <c r="AB183623" s="5"/>
    </row>
    <row r="183626" spans="21:28">
      <c r="U183626" s="5"/>
      <c r="AA183626" s="94"/>
      <c r="AB183626" s="5"/>
    </row>
    <row r="183676" spans="21:28">
      <c r="U183676" s="5"/>
      <c r="AA183676" s="94"/>
      <c r="AB183676" s="5"/>
    </row>
    <row r="183746" spans="21:28">
      <c r="U183746" s="5"/>
      <c r="AA183746" s="94"/>
      <c r="AB183746" s="5"/>
    </row>
    <row r="183747" spans="21:28">
      <c r="U183747" s="5"/>
      <c r="AA183747" s="94"/>
      <c r="AB183747" s="5"/>
    </row>
    <row r="183764" spans="21:28">
      <c r="U183764" s="5"/>
      <c r="AA183764" s="94"/>
      <c r="AB183764" s="5"/>
    </row>
    <row r="183766" spans="21:28">
      <c r="U183766" s="5"/>
      <c r="AA183766" s="458"/>
      <c r="AB183766" s="5"/>
    </row>
    <row r="183767" spans="21:28">
      <c r="U183767" s="5"/>
      <c r="AA183767" s="458"/>
      <c r="AB183767" s="5"/>
    </row>
    <row r="183768" spans="21:28">
      <c r="U183768" s="5"/>
      <c r="AA183768" s="93"/>
      <c r="AB183768" s="5"/>
    </row>
    <row r="183769" spans="21:28">
      <c r="U183769" s="5"/>
      <c r="AA183769" s="94"/>
      <c r="AB183769" s="5"/>
    </row>
    <row r="183772" spans="21:28">
      <c r="U183772" s="5"/>
      <c r="AA183772" s="94"/>
      <c r="AB183772" s="5"/>
    </row>
    <row r="183822" spans="21:28">
      <c r="U183822" s="5"/>
      <c r="AA183822" s="94"/>
      <c r="AB183822" s="5"/>
    </row>
    <row r="183892" spans="21:28">
      <c r="U183892" s="5"/>
      <c r="AA183892" s="94"/>
      <c r="AB183892" s="5"/>
    </row>
    <row r="183893" spans="21:28">
      <c r="U183893" s="5"/>
      <c r="AA183893" s="94"/>
      <c r="AB183893" s="5"/>
    </row>
    <row r="183910" spans="21:28">
      <c r="U183910" s="5"/>
      <c r="AA183910" s="94"/>
      <c r="AB183910" s="5"/>
    </row>
    <row r="183912" spans="21:28">
      <c r="U183912" s="5"/>
      <c r="AA183912" s="458"/>
      <c r="AB183912" s="5"/>
    </row>
    <row r="183913" spans="21:28">
      <c r="U183913" s="5"/>
      <c r="AA183913" s="458"/>
      <c r="AB183913" s="5"/>
    </row>
    <row r="183914" spans="21:28">
      <c r="U183914" s="5"/>
      <c r="AA183914" s="93"/>
      <c r="AB183914" s="5"/>
    </row>
    <row r="183915" spans="21:28">
      <c r="U183915" s="5"/>
      <c r="AA183915" s="94"/>
      <c r="AB183915" s="5"/>
    </row>
    <row r="183918" spans="21:28">
      <c r="U183918" s="5"/>
      <c r="AA183918" s="94"/>
      <c r="AB183918" s="5"/>
    </row>
    <row r="183968" spans="21:28">
      <c r="U183968" s="5"/>
      <c r="AA183968" s="94"/>
      <c r="AB183968" s="5"/>
    </row>
    <row r="184038" spans="21:28">
      <c r="U184038" s="5"/>
      <c r="AA184038" s="94"/>
      <c r="AB184038" s="5"/>
    </row>
    <row r="184039" spans="21:28">
      <c r="U184039" s="5"/>
      <c r="AA184039" s="94"/>
      <c r="AB184039" s="5"/>
    </row>
    <row r="184056" spans="21:28">
      <c r="U184056" s="5"/>
      <c r="AA184056" s="94"/>
      <c r="AB184056" s="5"/>
    </row>
    <row r="184058" spans="21:28">
      <c r="U184058" s="5"/>
      <c r="AA184058" s="458"/>
      <c r="AB184058" s="5"/>
    </row>
    <row r="184059" spans="21:28">
      <c r="U184059" s="5"/>
      <c r="AA184059" s="458"/>
      <c r="AB184059" s="5"/>
    </row>
    <row r="184060" spans="21:28">
      <c r="U184060" s="5"/>
      <c r="AA184060" s="93"/>
      <c r="AB184060" s="5"/>
    </row>
    <row r="184061" spans="21:28">
      <c r="U184061" s="5"/>
      <c r="AA184061" s="94"/>
      <c r="AB184061" s="5"/>
    </row>
    <row r="184064" spans="21:28">
      <c r="U184064" s="5"/>
      <c r="AA184064" s="94"/>
      <c r="AB184064" s="5"/>
    </row>
    <row r="184114" spans="21:28">
      <c r="U184114" s="5"/>
      <c r="AA184114" s="94"/>
      <c r="AB184114" s="5"/>
    </row>
    <row r="184184" spans="21:28">
      <c r="U184184" s="5"/>
      <c r="AA184184" s="94"/>
      <c r="AB184184" s="5"/>
    </row>
    <row r="184185" spans="21:28">
      <c r="U184185" s="5"/>
      <c r="AA184185" s="94"/>
      <c r="AB184185" s="5"/>
    </row>
    <row r="184202" spans="21:28">
      <c r="U184202" s="5"/>
      <c r="AA184202" s="94"/>
      <c r="AB184202" s="5"/>
    </row>
    <row r="184204" spans="21:28">
      <c r="U184204" s="5"/>
      <c r="AA184204" s="458"/>
      <c r="AB184204" s="5"/>
    </row>
    <row r="184205" spans="21:28">
      <c r="U184205" s="5"/>
      <c r="AA184205" s="458"/>
      <c r="AB184205" s="5"/>
    </row>
    <row r="184206" spans="21:28">
      <c r="U184206" s="5"/>
      <c r="AA184206" s="93"/>
      <c r="AB184206" s="5"/>
    </row>
    <row r="184207" spans="21:28">
      <c r="U184207" s="5"/>
      <c r="AA184207" s="94"/>
      <c r="AB184207" s="5"/>
    </row>
    <row r="184210" spans="21:28">
      <c r="U184210" s="5"/>
      <c r="AA184210" s="94"/>
      <c r="AB184210" s="5"/>
    </row>
    <row r="184260" spans="21:28">
      <c r="U184260" s="5"/>
      <c r="AA184260" s="94"/>
      <c r="AB184260" s="5"/>
    </row>
    <row r="184330" spans="21:28">
      <c r="U184330" s="5"/>
      <c r="AA184330" s="94"/>
      <c r="AB184330" s="5"/>
    </row>
    <row r="184331" spans="21:28">
      <c r="U184331" s="5"/>
      <c r="AA184331" s="94"/>
      <c r="AB184331" s="5"/>
    </row>
    <row r="184348" spans="21:28">
      <c r="U184348" s="5"/>
      <c r="AA184348" s="94"/>
      <c r="AB184348" s="5"/>
    </row>
    <row r="184350" spans="21:28">
      <c r="U184350" s="5"/>
      <c r="AA184350" s="458"/>
      <c r="AB184350" s="5"/>
    </row>
    <row r="184351" spans="21:28">
      <c r="U184351" s="5"/>
      <c r="AA184351" s="458"/>
      <c r="AB184351" s="5"/>
    </row>
    <row r="184352" spans="21:28">
      <c r="U184352" s="5"/>
      <c r="AA184352" s="93"/>
      <c r="AB184352" s="5"/>
    </row>
    <row r="184353" spans="21:28">
      <c r="U184353" s="5"/>
      <c r="AA184353" s="94"/>
      <c r="AB184353" s="5"/>
    </row>
    <row r="184356" spans="21:28">
      <c r="U184356" s="5"/>
      <c r="AA184356" s="94"/>
      <c r="AB184356" s="5"/>
    </row>
    <row r="184406" spans="21:28">
      <c r="U184406" s="5"/>
      <c r="AA184406" s="94"/>
      <c r="AB184406" s="5"/>
    </row>
    <row r="184476" spans="21:28">
      <c r="U184476" s="5"/>
      <c r="AA184476" s="94"/>
      <c r="AB184476" s="5"/>
    </row>
    <row r="184477" spans="21:28">
      <c r="U184477" s="5"/>
      <c r="AA184477" s="94"/>
      <c r="AB184477" s="5"/>
    </row>
    <row r="184494" spans="21:28">
      <c r="U184494" s="5"/>
      <c r="AA184494" s="94"/>
      <c r="AB184494" s="5"/>
    </row>
    <row r="184496" spans="21:28">
      <c r="U184496" s="5"/>
      <c r="AA184496" s="458"/>
      <c r="AB184496" s="5"/>
    </row>
    <row r="184497" spans="21:28">
      <c r="U184497" s="5"/>
      <c r="AA184497" s="458"/>
      <c r="AB184497" s="5"/>
    </row>
    <row r="184498" spans="21:28">
      <c r="U184498" s="5"/>
      <c r="AA184498" s="93"/>
      <c r="AB184498" s="5"/>
    </row>
    <row r="184499" spans="21:28">
      <c r="U184499" s="5"/>
      <c r="AA184499" s="94"/>
      <c r="AB184499" s="5"/>
    </row>
    <row r="184502" spans="21:28">
      <c r="U184502" s="5"/>
      <c r="AA184502" s="94"/>
      <c r="AB184502" s="5"/>
    </row>
    <row r="184552" spans="21:28">
      <c r="U184552" s="5"/>
      <c r="AA184552" s="94"/>
      <c r="AB184552" s="5"/>
    </row>
    <row r="184622" spans="21:28">
      <c r="U184622" s="5"/>
      <c r="AA184622" s="94"/>
      <c r="AB184622" s="5"/>
    </row>
    <row r="184623" spans="21:28">
      <c r="U184623" s="5"/>
      <c r="AA184623" s="94"/>
      <c r="AB184623" s="5"/>
    </row>
    <row r="184640" spans="21:28">
      <c r="U184640" s="5"/>
      <c r="AA184640" s="94"/>
      <c r="AB184640" s="5"/>
    </row>
    <row r="184642" spans="21:28">
      <c r="U184642" s="5"/>
      <c r="AA184642" s="458"/>
      <c r="AB184642" s="5"/>
    </row>
    <row r="184643" spans="21:28">
      <c r="U184643" s="5"/>
      <c r="AA184643" s="458"/>
      <c r="AB184643" s="5"/>
    </row>
    <row r="184644" spans="21:28">
      <c r="U184644" s="5"/>
      <c r="AA184644" s="93"/>
      <c r="AB184644" s="5"/>
    </row>
    <row r="184645" spans="21:28">
      <c r="U184645" s="5"/>
      <c r="AA184645" s="94"/>
      <c r="AB184645" s="5"/>
    </row>
    <row r="184648" spans="21:28">
      <c r="U184648" s="5"/>
      <c r="AA184648" s="94"/>
      <c r="AB184648" s="5"/>
    </row>
    <row r="184698" spans="21:28">
      <c r="U184698" s="5"/>
      <c r="AA184698" s="94"/>
      <c r="AB184698" s="5"/>
    </row>
    <row r="184768" spans="21:28">
      <c r="U184768" s="5"/>
      <c r="AA184768" s="94"/>
      <c r="AB184768" s="5"/>
    </row>
    <row r="184769" spans="21:28">
      <c r="U184769" s="5"/>
      <c r="AA184769" s="94"/>
      <c r="AB184769" s="5"/>
    </row>
    <row r="184786" spans="21:28">
      <c r="U184786" s="5"/>
      <c r="AA184786" s="94"/>
      <c r="AB184786" s="5"/>
    </row>
    <row r="184788" spans="21:28">
      <c r="U184788" s="5"/>
      <c r="AA184788" s="458"/>
      <c r="AB184788" s="5"/>
    </row>
    <row r="184789" spans="21:28">
      <c r="U184789" s="5"/>
      <c r="AA184789" s="458"/>
      <c r="AB184789" s="5"/>
    </row>
    <row r="184790" spans="21:28">
      <c r="U184790" s="5"/>
      <c r="AA184790" s="93"/>
      <c r="AB184790" s="5"/>
    </row>
    <row r="184791" spans="21:28">
      <c r="U184791" s="5"/>
      <c r="AA184791" s="94"/>
      <c r="AB184791" s="5"/>
    </row>
    <row r="184794" spans="21:28">
      <c r="U184794" s="5"/>
      <c r="AA184794" s="94"/>
      <c r="AB184794" s="5"/>
    </row>
    <row r="184844" spans="21:28">
      <c r="U184844" s="5"/>
      <c r="AA184844" s="94"/>
      <c r="AB184844" s="5"/>
    </row>
    <row r="184914" spans="21:28">
      <c r="U184914" s="5"/>
      <c r="AA184914" s="94"/>
      <c r="AB184914" s="5"/>
    </row>
    <row r="184915" spans="21:28">
      <c r="U184915" s="5"/>
      <c r="AA184915" s="94"/>
      <c r="AB184915" s="5"/>
    </row>
    <row r="184932" spans="21:28">
      <c r="U184932" s="5"/>
      <c r="AA184932" s="94"/>
      <c r="AB184932" s="5"/>
    </row>
    <row r="184934" spans="21:28">
      <c r="U184934" s="5"/>
      <c r="AA184934" s="458"/>
      <c r="AB184934" s="5"/>
    </row>
    <row r="184935" spans="21:28">
      <c r="U184935" s="5"/>
      <c r="AA184935" s="458"/>
      <c r="AB184935" s="5"/>
    </row>
    <row r="184936" spans="21:28">
      <c r="U184936" s="5"/>
      <c r="AA184936" s="93"/>
      <c r="AB184936" s="5"/>
    </row>
    <row r="184937" spans="21:28">
      <c r="U184937" s="5"/>
      <c r="AA184937" s="94"/>
      <c r="AB184937" s="5"/>
    </row>
    <row r="184940" spans="21:28">
      <c r="U184940" s="5"/>
      <c r="AA184940" s="94"/>
      <c r="AB184940" s="5"/>
    </row>
    <row r="184990" spans="21:28">
      <c r="U184990" s="5"/>
      <c r="AA184990" s="94"/>
      <c r="AB184990" s="5"/>
    </row>
    <row r="185060" spans="21:28">
      <c r="U185060" s="5"/>
      <c r="AA185060" s="94"/>
      <c r="AB185060" s="5"/>
    </row>
    <row r="185061" spans="21:28">
      <c r="U185061" s="5"/>
      <c r="AA185061" s="94"/>
      <c r="AB185061" s="5"/>
    </row>
    <row r="185078" spans="21:28">
      <c r="U185078" s="5"/>
      <c r="AA185078" s="94"/>
      <c r="AB185078" s="5"/>
    </row>
    <row r="185080" spans="21:28">
      <c r="U185080" s="5"/>
      <c r="AA185080" s="458"/>
      <c r="AB185080" s="5"/>
    </row>
    <row r="185081" spans="21:28">
      <c r="U185081" s="5"/>
      <c r="AA185081" s="458"/>
      <c r="AB185081" s="5"/>
    </row>
    <row r="185082" spans="21:28">
      <c r="U185082" s="5"/>
      <c r="AA185082" s="93"/>
      <c r="AB185082" s="5"/>
    </row>
    <row r="185083" spans="21:28">
      <c r="U185083" s="5"/>
      <c r="AA185083" s="94"/>
      <c r="AB185083" s="5"/>
    </row>
    <row r="185086" spans="21:28">
      <c r="U185086" s="5"/>
      <c r="AA185086" s="94"/>
      <c r="AB185086" s="5"/>
    </row>
    <row r="185136" spans="21:28">
      <c r="U185136" s="5"/>
      <c r="AA185136" s="94"/>
      <c r="AB185136" s="5"/>
    </row>
    <row r="185206" spans="21:28">
      <c r="U185206" s="5"/>
      <c r="AA185206" s="94"/>
      <c r="AB185206" s="5"/>
    </row>
    <row r="185207" spans="21:28">
      <c r="U185207" s="5"/>
      <c r="AA185207" s="94"/>
      <c r="AB185207" s="5"/>
    </row>
    <row r="185224" spans="21:28">
      <c r="U185224" s="5"/>
      <c r="AA185224" s="94"/>
      <c r="AB185224" s="5"/>
    </row>
    <row r="185226" spans="21:28">
      <c r="U185226" s="5"/>
      <c r="AA185226" s="458"/>
      <c r="AB185226" s="5"/>
    </row>
    <row r="185227" spans="21:28">
      <c r="U185227" s="5"/>
      <c r="AA185227" s="458"/>
      <c r="AB185227" s="5"/>
    </row>
    <row r="185228" spans="21:28">
      <c r="U185228" s="5"/>
      <c r="AA185228" s="93"/>
      <c r="AB185228" s="5"/>
    </row>
    <row r="185229" spans="21:28">
      <c r="U185229" s="5"/>
      <c r="AA185229" s="94"/>
      <c r="AB185229" s="5"/>
    </row>
    <row r="185232" spans="21:28">
      <c r="U185232" s="5"/>
      <c r="AA185232" s="94"/>
      <c r="AB185232" s="5"/>
    </row>
    <row r="185282" spans="21:28">
      <c r="U185282" s="5"/>
      <c r="AA185282" s="94"/>
      <c r="AB185282" s="5"/>
    </row>
    <row r="185352" spans="21:28">
      <c r="U185352" s="5"/>
      <c r="AA185352" s="94"/>
      <c r="AB185352" s="5"/>
    </row>
    <row r="185353" spans="21:28">
      <c r="U185353" s="5"/>
      <c r="AA185353" s="94"/>
      <c r="AB185353" s="5"/>
    </row>
    <row r="185370" spans="21:28">
      <c r="U185370" s="5"/>
      <c r="AA185370" s="94"/>
      <c r="AB185370" s="5"/>
    </row>
    <row r="185372" spans="21:28">
      <c r="U185372" s="5"/>
      <c r="AA185372" s="458"/>
      <c r="AB185372" s="5"/>
    </row>
    <row r="185373" spans="21:28">
      <c r="U185373" s="5"/>
      <c r="AA185373" s="458"/>
      <c r="AB185373" s="5"/>
    </row>
    <row r="185374" spans="21:28">
      <c r="U185374" s="5"/>
      <c r="AA185374" s="93"/>
      <c r="AB185374" s="5"/>
    </row>
    <row r="185375" spans="21:28">
      <c r="U185375" s="5"/>
      <c r="AA185375" s="94"/>
      <c r="AB185375" s="5"/>
    </row>
    <row r="185378" spans="21:28">
      <c r="U185378" s="5"/>
      <c r="AA185378" s="94"/>
      <c r="AB185378" s="5"/>
    </row>
    <row r="185428" spans="21:28">
      <c r="U185428" s="5"/>
      <c r="AA185428" s="94"/>
      <c r="AB185428" s="5"/>
    </row>
    <row r="185498" spans="21:28">
      <c r="U185498" s="5"/>
      <c r="AA185498" s="94"/>
      <c r="AB185498" s="5"/>
    </row>
    <row r="185499" spans="21:28">
      <c r="U185499" s="5"/>
      <c r="AA185499" s="94"/>
      <c r="AB185499" s="5"/>
    </row>
    <row r="185516" spans="21:28">
      <c r="U185516" s="5"/>
      <c r="AA185516" s="94"/>
      <c r="AB185516" s="5"/>
    </row>
    <row r="185518" spans="21:28">
      <c r="U185518" s="5"/>
      <c r="AA185518" s="458"/>
      <c r="AB185518" s="5"/>
    </row>
    <row r="185519" spans="21:28">
      <c r="U185519" s="5"/>
      <c r="AA185519" s="458"/>
      <c r="AB185519" s="5"/>
    </row>
    <row r="185520" spans="21:28">
      <c r="U185520" s="5"/>
      <c r="AA185520" s="93"/>
      <c r="AB185520" s="5"/>
    </row>
    <row r="185521" spans="21:28">
      <c r="U185521" s="5"/>
      <c r="AA185521" s="94"/>
      <c r="AB185521" s="5"/>
    </row>
    <row r="185524" spans="21:28">
      <c r="U185524" s="5"/>
      <c r="AA185524" s="94"/>
      <c r="AB185524" s="5"/>
    </row>
    <row r="185574" spans="21:28">
      <c r="U185574" s="5"/>
      <c r="AA185574" s="94"/>
      <c r="AB185574" s="5"/>
    </row>
    <row r="185644" spans="21:28">
      <c r="U185644" s="5"/>
      <c r="AA185644" s="94"/>
      <c r="AB185644" s="5"/>
    </row>
    <row r="185645" spans="21:28">
      <c r="U185645" s="5"/>
      <c r="AA185645" s="94"/>
      <c r="AB185645" s="5"/>
    </row>
    <row r="185662" spans="21:28">
      <c r="U185662" s="5"/>
      <c r="AA185662" s="94"/>
      <c r="AB185662" s="5"/>
    </row>
    <row r="185664" spans="21:28">
      <c r="U185664" s="5"/>
      <c r="AA185664" s="458"/>
      <c r="AB185664" s="5"/>
    </row>
    <row r="185665" spans="21:28">
      <c r="U185665" s="5"/>
      <c r="AA185665" s="458"/>
      <c r="AB185665" s="5"/>
    </row>
    <row r="185666" spans="21:28">
      <c r="U185666" s="5"/>
      <c r="AA185666" s="93"/>
      <c r="AB185666" s="5"/>
    </row>
    <row r="185667" spans="21:28">
      <c r="U185667" s="5"/>
      <c r="AA185667" s="94"/>
      <c r="AB185667" s="5"/>
    </row>
    <row r="185670" spans="21:28">
      <c r="U185670" s="5"/>
      <c r="AA185670" s="94"/>
      <c r="AB185670" s="5"/>
    </row>
    <row r="185720" spans="21:28">
      <c r="U185720" s="5"/>
      <c r="AA185720" s="94"/>
      <c r="AB185720" s="5"/>
    </row>
    <row r="185790" spans="21:28">
      <c r="U185790" s="5"/>
      <c r="AA185790" s="94"/>
      <c r="AB185790" s="5"/>
    </row>
    <row r="185791" spans="21:28">
      <c r="U185791" s="5"/>
      <c r="AA185791" s="94"/>
      <c r="AB185791" s="5"/>
    </row>
    <row r="185808" spans="21:28">
      <c r="U185808" s="5"/>
      <c r="AA185808" s="94"/>
      <c r="AB185808" s="5"/>
    </row>
    <row r="185810" spans="21:28">
      <c r="U185810" s="5"/>
      <c r="AA185810" s="458"/>
      <c r="AB185810" s="5"/>
    </row>
    <row r="185811" spans="21:28">
      <c r="U185811" s="5"/>
      <c r="AA185811" s="458"/>
      <c r="AB185811" s="5"/>
    </row>
    <row r="185812" spans="21:28">
      <c r="U185812" s="5"/>
      <c r="AA185812" s="93"/>
      <c r="AB185812" s="5"/>
    </row>
    <row r="185813" spans="21:28">
      <c r="U185813" s="5"/>
      <c r="AA185813" s="94"/>
      <c r="AB185813" s="5"/>
    </row>
    <row r="185816" spans="21:28">
      <c r="U185816" s="5"/>
      <c r="AA185816" s="94"/>
      <c r="AB185816" s="5"/>
    </row>
    <row r="185866" spans="21:28">
      <c r="U185866" s="5"/>
      <c r="AA185866" s="94"/>
      <c r="AB185866" s="5"/>
    </row>
    <row r="185936" spans="21:28">
      <c r="U185936" s="5"/>
      <c r="AA185936" s="94"/>
      <c r="AB185936" s="5"/>
    </row>
    <row r="185937" spans="21:28">
      <c r="U185937" s="5"/>
      <c r="AA185937" s="94"/>
      <c r="AB185937" s="5"/>
    </row>
    <row r="185954" spans="21:28">
      <c r="U185954" s="5"/>
      <c r="AA185954" s="94"/>
      <c r="AB185954" s="5"/>
    </row>
    <row r="185956" spans="21:28">
      <c r="U185956" s="5"/>
      <c r="AA185956" s="458"/>
      <c r="AB185956" s="5"/>
    </row>
    <row r="185957" spans="21:28">
      <c r="U185957" s="5"/>
      <c r="AA185957" s="458"/>
      <c r="AB185957" s="5"/>
    </row>
    <row r="185958" spans="21:28">
      <c r="U185958" s="5"/>
      <c r="AA185958" s="93"/>
      <c r="AB185958" s="5"/>
    </row>
    <row r="185959" spans="21:28">
      <c r="U185959" s="5"/>
      <c r="AA185959" s="94"/>
      <c r="AB185959" s="5"/>
    </row>
    <row r="185962" spans="21:28">
      <c r="U185962" s="5"/>
      <c r="AA185962" s="94"/>
      <c r="AB185962" s="5"/>
    </row>
    <row r="186012" spans="21:28">
      <c r="U186012" s="5"/>
      <c r="AA186012" s="94"/>
      <c r="AB186012" s="5"/>
    </row>
    <row r="186082" spans="21:28">
      <c r="U186082" s="5"/>
      <c r="AA186082" s="94"/>
      <c r="AB186082" s="5"/>
    </row>
    <row r="186083" spans="21:28">
      <c r="U186083" s="5"/>
      <c r="AA186083" s="94"/>
      <c r="AB186083" s="5"/>
    </row>
    <row r="186100" spans="21:28">
      <c r="U186100" s="5"/>
      <c r="AA186100" s="94"/>
      <c r="AB186100" s="5"/>
    </row>
    <row r="186102" spans="21:28">
      <c r="U186102" s="5"/>
      <c r="AA186102" s="458"/>
      <c r="AB186102" s="5"/>
    </row>
    <row r="186103" spans="21:28">
      <c r="U186103" s="5"/>
      <c r="AA186103" s="458"/>
      <c r="AB186103" s="5"/>
    </row>
    <row r="186104" spans="21:28">
      <c r="U186104" s="5"/>
      <c r="AA186104" s="93"/>
      <c r="AB186104" s="5"/>
    </row>
    <row r="186105" spans="21:28">
      <c r="U186105" s="5"/>
      <c r="AA186105" s="94"/>
      <c r="AB186105" s="5"/>
    </row>
    <row r="186108" spans="21:28">
      <c r="U186108" s="5"/>
      <c r="AA186108" s="94"/>
      <c r="AB186108" s="5"/>
    </row>
    <row r="186158" spans="21:28">
      <c r="U186158" s="5"/>
      <c r="AA186158" s="94"/>
      <c r="AB186158" s="5"/>
    </row>
    <row r="186228" spans="21:28">
      <c r="U186228" s="5"/>
      <c r="AA186228" s="94"/>
      <c r="AB186228" s="5"/>
    </row>
    <row r="186229" spans="21:28">
      <c r="U186229" s="5"/>
      <c r="AA186229" s="94"/>
      <c r="AB186229" s="5"/>
    </row>
    <row r="186246" spans="21:28">
      <c r="U186246" s="5"/>
      <c r="AA186246" s="94"/>
      <c r="AB186246" s="5"/>
    </row>
    <row r="186248" spans="21:28">
      <c r="U186248" s="5"/>
      <c r="AA186248" s="458"/>
      <c r="AB186248" s="5"/>
    </row>
    <row r="186249" spans="21:28">
      <c r="U186249" s="5"/>
      <c r="AA186249" s="458"/>
      <c r="AB186249" s="5"/>
    </row>
    <row r="186250" spans="21:28">
      <c r="U186250" s="5"/>
      <c r="AA186250" s="93"/>
      <c r="AB186250" s="5"/>
    </row>
    <row r="186251" spans="21:28">
      <c r="U186251" s="5"/>
      <c r="AA186251" s="94"/>
      <c r="AB186251" s="5"/>
    </row>
    <row r="186254" spans="21:28">
      <c r="U186254" s="5"/>
      <c r="AA186254" s="94"/>
      <c r="AB186254" s="5"/>
    </row>
    <row r="186304" spans="21:28">
      <c r="U186304" s="5"/>
      <c r="AA186304" s="94"/>
      <c r="AB186304" s="5"/>
    </row>
    <row r="186374" spans="21:28">
      <c r="U186374" s="5"/>
      <c r="AA186374" s="94"/>
      <c r="AB186374" s="5"/>
    </row>
    <row r="186375" spans="21:28">
      <c r="U186375" s="5"/>
      <c r="AA186375" s="94"/>
      <c r="AB186375" s="5"/>
    </row>
    <row r="186392" spans="21:28">
      <c r="U186392" s="5"/>
      <c r="AA186392" s="94"/>
      <c r="AB186392" s="5"/>
    </row>
    <row r="186394" spans="21:28">
      <c r="U186394" s="5"/>
      <c r="AA186394" s="458"/>
      <c r="AB186394" s="5"/>
    </row>
    <row r="186395" spans="21:28">
      <c r="U186395" s="5"/>
      <c r="AA186395" s="458"/>
      <c r="AB186395" s="5"/>
    </row>
    <row r="186396" spans="21:28">
      <c r="U186396" s="5"/>
      <c r="AA186396" s="93"/>
      <c r="AB186396" s="5"/>
    </row>
    <row r="186397" spans="21:28">
      <c r="U186397" s="5"/>
      <c r="AA186397" s="94"/>
      <c r="AB186397" s="5"/>
    </row>
    <row r="186400" spans="21:28">
      <c r="U186400" s="5"/>
      <c r="AA186400" s="94"/>
      <c r="AB186400" s="5"/>
    </row>
    <row r="186450" spans="21:28">
      <c r="U186450" s="5"/>
      <c r="AA186450" s="94"/>
      <c r="AB186450" s="5"/>
    </row>
    <row r="186520" spans="21:28">
      <c r="U186520" s="5"/>
      <c r="AA186520" s="94"/>
      <c r="AB186520" s="5"/>
    </row>
    <row r="186521" spans="21:28">
      <c r="U186521" s="5"/>
      <c r="AA186521" s="94"/>
      <c r="AB186521" s="5"/>
    </row>
    <row r="186538" spans="21:28">
      <c r="U186538" s="5"/>
      <c r="AA186538" s="94"/>
      <c r="AB186538" s="5"/>
    </row>
    <row r="186540" spans="21:28">
      <c r="U186540" s="5"/>
      <c r="AA186540" s="458"/>
      <c r="AB186540" s="5"/>
    </row>
    <row r="186541" spans="21:28">
      <c r="U186541" s="5"/>
      <c r="AA186541" s="458"/>
      <c r="AB186541" s="5"/>
    </row>
    <row r="186542" spans="21:28">
      <c r="U186542" s="5"/>
      <c r="AA186542" s="93"/>
      <c r="AB186542" s="5"/>
    </row>
    <row r="186543" spans="21:28">
      <c r="U186543" s="5"/>
      <c r="AA186543" s="94"/>
      <c r="AB186543" s="5"/>
    </row>
    <row r="186546" spans="21:28">
      <c r="U186546" s="5"/>
      <c r="AA186546" s="94"/>
      <c r="AB186546" s="5"/>
    </row>
    <row r="186596" spans="21:28">
      <c r="U186596" s="5"/>
      <c r="AA186596" s="94"/>
      <c r="AB186596" s="5"/>
    </row>
    <row r="186666" spans="21:28">
      <c r="U186666" s="5"/>
      <c r="AA186666" s="94"/>
      <c r="AB186666" s="5"/>
    </row>
    <row r="186667" spans="21:28">
      <c r="U186667" s="5"/>
      <c r="AA186667" s="94"/>
      <c r="AB186667" s="5"/>
    </row>
    <row r="186684" spans="21:28">
      <c r="U186684" s="5"/>
      <c r="AA186684" s="94"/>
      <c r="AB186684" s="5"/>
    </row>
    <row r="186686" spans="21:28">
      <c r="U186686" s="5"/>
      <c r="AA186686" s="458"/>
      <c r="AB186686" s="5"/>
    </row>
    <row r="186687" spans="21:28">
      <c r="U186687" s="5"/>
      <c r="AA186687" s="458"/>
      <c r="AB186687" s="5"/>
    </row>
    <row r="186688" spans="21:28">
      <c r="U186688" s="5"/>
      <c r="AA186688" s="93"/>
      <c r="AB186688" s="5"/>
    </row>
    <row r="186689" spans="21:28">
      <c r="U186689" s="5"/>
      <c r="AA186689" s="94"/>
      <c r="AB186689" s="5"/>
    </row>
    <row r="186692" spans="21:28">
      <c r="U186692" s="5"/>
      <c r="AA186692" s="94"/>
      <c r="AB186692" s="5"/>
    </row>
    <row r="186742" spans="21:28">
      <c r="U186742" s="5"/>
      <c r="AA186742" s="94"/>
      <c r="AB186742" s="5"/>
    </row>
    <row r="186812" spans="21:28">
      <c r="U186812" s="5"/>
      <c r="AA186812" s="94"/>
      <c r="AB186812" s="5"/>
    </row>
    <row r="186813" spans="21:28">
      <c r="U186813" s="5"/>
      <c r="AA186813" s="94"/>
      <c r="AB186813" s="5"/>
    </row>
    <row r="186830" spans="21:28">
      <c r="U186830" s="5"/>
      <c r="AA186830" s="94"/>
      <c r="AB186830" s="5"/>
    </row>
    <row r="186832" spans="21:28">
      <c r="U186832" s="5"/>
      <c r="AA186832" s="458"/>
      <c r="AB186832" s="5"/>
    </row>
    <row r="186833" spans="21:28">
      <c r="U186833" s="5"/>
      <c r="AA186833" s="458"/>
      <c r="AB186833" s="5"/>
    </row>
    <row r="186834" spans="21:28">
      <c r="U186834" s="5"/>
      <c r="AA186834" s="93"/>
      <c r="AB186834" s="5"/>
    </row>
    <row r="186835" spans="21:28">
      <c r="U186835" s="5"/>
      <c r="AA186835" s="94"/>
      <c r="AB186835" s="5"/>
    </row>
    <row r="186838" spans="21:28">
      <c r="U186838" s="5"/>
      <c r="AA186838" s="94"/>
      <c r="AB186838" s="5"/>
    </row>
    <row r="186888" spans="21:28">
      <c r="U186888" s="5"/>
      <c r="AA186888" s="94"/>
      <c r="AB186888" s="5"/>
    </row>
    <row r="186958" spans="21:28">
      <c r="U186958" s="5"/>
      <c r="AA186958" s="94"/>
      <c r="AB186958" s="5"/>
    </row>
    <row r="186959" spans="21:28">
      <c r="U186959" s="5"/>
      <c r="AA186959" s="94"/>
      <c r="AB186959" s="5"/>
    </row>
    <row r="186976" spans="21:28">
      <c r="U186976" s="5"/>
      <c r="AA186976" s="94"/>
      <c r="AB186976" s="5"/>
    </row>
    <row r="186978" spans="21:28">
      <c r="U186978" s="5"/>
      <c r="AA186978" s="458"/>
      <c r="AB186978" s="5"/>
    </row>
    <row r="186979" spans="21:28">
      <c r="U186979" s="5"/>
      <c r="AA186979" s="458"/>
      <c r="AB186979" s="5"/>
    </row>
    <row r="186980" spans="21:28">
      <c r="U186980" s="5"/>
      <c r="AA186980" s="93"/>
      <c r="AB186980" s="5"/>
    </row>
    <row r="186981" spans="21:28">
      <c r="U186981" s="5"/>
      <c r="AA186981" s="94"/>
      <c r="AB186981" s="5"/>
    </row>
    <row r="186984" spans="21:28">
      <c r="U186984" s="5"/>
      <c r="AA186984" s="94"/>
      <c r="AB186984" s="5"/>
    </row>
    <row r="187034" spans="21:28">
      <c r="U187034" s="5"/>
      <c r="AA187034" s="94"/>
      <c r="AB187034" s="5"/>
    </row>
    <row r="187104" spans="21:28">
      <c r="U187104" s="5"/>
      <c r="AA187104" s="94"/>
      <c r="AB187104" s="5"/>
    </row>
    <row r="187105" spans="21:28">
      <c r="U187105" s="5"/>
      <c r="AA187105" s="94"/>
      <c r="AB187105" s="5"/>
    </row>
    <row r="187122" spans="21:28">
      <c r="U187122" s="5"/>
      <c r="AA187122" s="94"/>
      <c r="AB187122" s="5"/>
    </row>
    <row r="187124" spans="21:28">
      <c r="U187124" s="5"/>
      <c r="AA187124" s="458"/>
      <c r="AB187124" s="5"/>
    </row>
    <row r="187125" spans="21:28">
      <c r="U187125" s="5"/>
      <c r="AA187125" s="458"/>
      <c r="AB187125" s="5"/>
    </row>
    <row r="187126" spans="21:28">
      <c r="U187126" s="5"/>
      <c r="AA187126" s="93"/>
      <c r="AB187126" s="5"/>
    </row>
    <row r="187127" spans="21:28">
      <c r="U187127" s="5"/>
      <c r="AA187127" s="94"/>
      <c r="AB187127" s="5"/>
    </row>
    <row r="187130" spans="21:28">
      <c r="U187130" s="5"/>
      <c r="AA187130" s="94"/>
      <c r="AB187130" s="5"/>
    </row>
    <row r="187180" spans="21:28">
      <c r="U187180" s="5"/>
      <c r="AA187180" s="94"/>
      <c r="AB187180" s="5"/>
    </row>
    <row r="187250" spans="21:28">
      <c r="U187250" s="5"/>
      <c r="AA187250" s="94"/>
      <c r="AB187250" s="5"/>
    </row>
    <row r="187251" spans="21:28">
      <c r="U187251" s="5"/>
      <c r="AA187251" s="94"/>
      <c r="AB187251" s="5"/>
    </row>
    <row r="187268" spans="21:28">
      <c r="U187268" s="5"/>
      <c r="AA187268" s="94"/>
      <c r="AB187268" s="5"/>
    </row>
    <row r="187270" spans="21:28">
      <c r="U187270" s="5"/>
      <c r="AA187270" s="458"/>
      <c r="AB187270" s="5"/>
    </row>
    <row r="187271" spans="21:28">
      <c r="U187271" s="5"/>
      <c r="AA187271" s="458"/>
      <c r="AB187271" s="5"/>
    </row>
    <row r="187272" spans="21:28">
      <c r="U187272" s="5"/>
      <c r="AA187272" s="93"/>
      <c r="AB187272" s="5"/>
    </row>
    <row r="187273" spans="21:28">
      <c r="U187273" s="5"/>
      <c r="AA187273" s="94"/>
      <c r="AB187273" s="5"/>
    </row>
    <row r="187276" spans="21:28">
      <c r="U187276" s="5"/>
      <c r="AA187276" s="94"/>
      <c r="AB187276" s="5"/>
    </row>
    <row r="187326" spans="21:28">
      <c r="U187326" s="5"/>
      <c r="AA187326" s="94"/>
      <c r="AB187326" s="5"/>
    </row>
    <row r="187396" spans="21:28">
      <c r="U187396" s="5"/>
      <c r="AA187396" s="94"/>
      <c r="AB187396" s="5"/>
    </row>
    <row r="187397" spans="21:28">
      <c r="U187397" s="5"/>
      <c r="AA187397" s="94"/>
      <c r="AB187397" s="5"/>
    </row>
    <row r="187414" spans="21:28">
      <c r="U187414" s="5"/>
      <c r="AA187414" s="94"/>
      <c r="AB187414" s="5"/>
    </row>
    <row r="187416" spans="21:28">
      <c r="U187416" s="5"/>
      <c r="AA187416" s="458"/>
      <c r="AB187416" s="5"/>
    </row>
    <row r="187417" spans="21:28">
      <c r="U187417" s="5"/>
      <c r="AA187417" s="458"/>
      <c r="AB187417" s="5"/>
    </row>
    <row r="187418" spans="21:28">
      <c r="U187418" s="5"/>
      <c r="AA187418" s="93"/>
      <c r="AB187418" s="5"/>
    </row>
    <row r="187419" spans="21:28">
      <c r="U187419" s="5"/>
      <c r="AA187419" s="94"/>
      <c r="AB187419" s="5"/>
    </row>
    <row r="187422" spans="21:28">
      <c r="U187422" s="5"/>
      <c r="AA187422" s="94"/>
      <c r="AB187422" s="5"/>
    </row>
    <row r="187472" spans="21:28">
      <c r="U187472" s="5"/>
      <c r="AA187472" s="94"/>
      <c r="AB187472" s="5"/>
    </row>
    <row r="187542" spans="21:28">
      <c r="U187542" s="5"/>
      <c r="AA187542" s="94"/>
      <c r="AB187542" s="5"/>
    </row>
    <row r="187543" spans="21:28">
      <c r="U187543" s="5"/>
      <c r="AA187543" s="94"/>
      <c r="AB187543" s="5"/>
    </row>
    <row r="187560" spans="21:28">
      <c r="U187560" s="5"/>
      <c r="AA187560" s="94"/>
      <c r="AB187560" s="5"/>
    </row>
    <row r="187562" spans="21:28">
      <c r="U187562" s="5"/>
      <c r="AA187562" s="458"/>
      <c r="AB187562" s="5"/>
    </row>
    <row r="187563" spans="21:28">
      <c r="U187563" s="5"/>
      <c r="AA187563" s="458"/>
      <c r="AB187563" s="5"/>
    </row>
    <row r="187564" spans="21:28">
      <c r="U187564" s="5"/>
      <c r="AA187564" s="93"/>
      <c r="AB187564" s="5"/>
    </row>
    <row r="187565" spans="21:28">
      <c r="U187565" s="5"/>
      <c r="AA187565" s="94"/>
      <c r="AB187565" s="5"/>
    </row>
    <row r="187568" spans="21:28">
      <c r="U187568" s="5"/>
      <c r="AA187568" s="94"/>
      <c r="AB187568" s="5"/>
    </row>
    <row r="187618" spans="21:28">
      <c r="U187618" s="5"/>
      <c r="AA187618" s="94"/>
      <c r="AB187618" s="5"/>
    </row>
    <row r="187688" spans="21:28">
      <c r="U187688" s="5"/>
      <c r="AA187688" s="94"/>
      <c r="AB187688" s="5"/>
    </row>
    <row r="187689" spans="21:28">
      <c r="U187689" s="5"/>
      <c r="AA187689" s="94"/>
      <c r="AB187689" s="5"/>
    </row>
    <row r="187706" spans="21:28">
      <c r="U187706" s="5"/>
      <c r="AA187706" s="94"/>
      <c r="AB187706" s="5"/>
    </row>
    <row r="187708" spans="21:28">
      <c r="U187708" s="5"/>
      <c r="AA187708" s="458"/>
      <c r="AB187708" s="5"/>
    </row>
    <row r="187709" spans="21:28">
      <c r="U187709" s="5"/>
      <c r="AA187709" s="458"/>
      <c r="AB187709" s="5"/>
    </row>
    <row r="187710" spans="21:28">
      <c r="U187710" s="5"/>
      <c r="AA187710" s="93"/>
      <c r="AB187710" s="5"/>
    </row>
    <row r="187711" spans="21:28">
      <c r="U187711" s="5"/>
      <c r="AA187711" s="94"/>
      <c r="AB187711" s="5"/>
    </row>
    <row r="187714" spans="21:28">
      <c r="U187714" s="5"/>
      <c r="AA187714" s="94"/>
      <c r="AB187714" s="5"/>
    </row>
    <row r="187764" spans="21:28">
      <c r="U187764" s="5"/>
      <c r="AA187764" s="94"/>
      <c r="AB187764" s="5"/>
    </row>
    <row r="187834" spans="21:28">
      <c r="U187834" s="5"/>
      <c r="AA187834" s="94"/>
      <c r="AB187834" s="5"/>
    </row>
    <row r="187835" spans="21:28">
      <c r="U187835" s="5"/>
      <c r="AA187835" s="94"/>
      <c r="AB187835" s="5"/>
    </row>
    <row r="187852" spans="21:28">
      <c r="U187852" s="5"/>
      <c r="AA187852" s="94"/>
      <c r="AB187852" s="5"/>
    </row>
    <row r="187854" spans="21:28">
      <c r="U187854" s="5"/>
      <c r="AA187854" s="458"/>
      <c r="AB187854" s="5"/>
    </row>
    <row r="187855" spans="21:28">
      <c r="U187855" s="5"/>
      <c r="AA187855" s="458"/>
      <c r="AB187855" s="5"/>
    </row>
    <row r="187856" spans="21:28">
      <c r="U187856" s="5"/>
      <c r="AA187856" s="93"/>
      <c r="AB187856" s="5"/>
    </row>
    <row r="187857" spans="21:28">
      <c r="U187857" s="5"/>
      <c r="AA187857" s="94"/>
      <c r="AB187857" s="5"/>
    </row>
    <row r="187860" spans="21:28">
      <c r="U187860" s="5"/>
      <c r="AA187860" s="94"/>
      <c r="AB187860" s="5"/>
    </row>
    <row r="187910" spans="21:28">
      <c r="U187910" s="5"/>
      <c r="AA187910" s="94"/>
      <c r="AB187910" s="5"/>
    </row>
    <row r="187980" spans="21:28">
      <c r="U187980" s="5"/>
      <c r="AA187980" s="94"/>
      <c r="AB187980" s="5"/>
    </row>
    <row r="187981" spans="21:28">
      <c r="U187981" s="5"/>
      <c r="AA187981" s="94"/>
      <c r="AB187981" s="5"/>
    </row>
    <row r="187998" spans="21:28">
      <c r="U187998" s="5"/>
      <c r="AA187998" s="94"/>
      <c r="AB187998" s="5"/>
    </row>
    <row r="188000" spans="21:28">
      <c r="U188000" s="5"/>
      <c r="AA188000" s="458"/>
      <c r="AB188000" s="5"/>
    </row>
    <row r="188001" spans="21:28">
      <c r="U188001" s="5"/>
      <c r="AA188001" s="458"/>
      <c r="AB188001" s="5"/>
    </row>
    <row r="188002" spans="21:28">
      <c r="U188002" s="5"/>
      <c r="AA188002" s="93"/>
      <c r="AB188002" s="5"/>
    </row>
    <row r="188003" spans="21:28">
      <c r="U188003" s="5"/>
      <c r="AA188003" s="94"/>
      <c r="AB188003" s="5"/>
    </row>
    <row r="188006" spans="21:28">
      <c r="U188006" s="5"/>
      <c r="AA188006" s="94"/>
      <c r="AB188006" s="5"/>
    </row>
    <row r="188056" spans="21:28">
      <c r="U188056" s="5"/>
      <c r="AA188056" s="94"/>
      <c r="AB188056" s="5"/>
    </row>
    <row r="188126" spans="21:28">
      <c r="U188126" s="5"/>
      <c r="AA188126" s="94"/>
      <c r="AB188126" s="5"/>
    </row>
    <row r="188127" spans="21:28">
      <c r="U188127" s="5"/>
      <c r="AA188127" s="94"/>
      <c r="AB188127" s="5"/>
    </row>
    <row r="188144" spans="21:28">
      <c r="U188144" s="5"/>
      <c r="AA188144" s="94"/>
      <c r="AB188144" s="5"/>
    </row>
    <row r="188146" spans="21:28">
      <c r="U188146" s="5"/>
      <c r="AA188146" s="458"/>
      <c r="AB188146" s="5"/>
    </row>
    <row r="188147" spans="21:28">
      <c r="U188147" s="5"/>
      <c r="AA188147" s="458"/>
      <c r="AB188147" s="5"/>
    </row>
    <row r="188148" spans="21:28">
      <c r="U188148" s="5"/>
      <c r="AA188148" s="93"/>
      <c r="AB188148" s="5"/>
    </row>
    <row r="188149" spans="21:28">
      <c r="U188149" s="5"/>
      <c r="AA188149" s="94"/>
      <c r="AB188149" s="5"/>
    </row>
    <row r="188152" spans="21:28">
      <c r="U188152" s="5"/>
      <c r="AA188152" s="94"/>
      <c r="AB188152" s="5"/>
    </row>
    <row r="188202" spans="21:28">
      <c r="U188202" s="5"/>
      <c r="AA188202" s="94"/>
      <c r="AB188202" s="5"/>
    </row>
    <row r="188272" spans="21:28">
      <c r="U188272" s="5"/>
      <c r="AA188272" s="94"/>
      <c r="AB188272" s="5"/>
    </row>
    <row r="188273" spans="21:28">
      <c r="U188273" s="5"/>
      <c r="AA188273" s="94"/>
      <c r="AB188273" s="5"/>
    </row>
    <row r="188290" spans="21:28">
      <c r="U188290" s="5"/>
      <c r="AA188290" s="94"/>
      <c r="AB188290" s="5"/>
    </row>
    <row r="188292" spans="21:28">
      <c r="U188292" s="5"/>
      <c r="AA188292" s="458"/>
      <c r="AB188292" s="5"/>
    </row>
    <row r="188293" spans="21:28">
      <c r="U188293" s="5"/>
      <c r="AA188293" s="458"/>
      <c r="AB188293" s="5"/>
    </row>
    <row r="188294" spans="21:28">
      <c r="U188294" s="5"/>
      <c r="AA188294" s="93"/>
      <c r="AB188294" s="5"/>
    </row>
    <row r="188295" spans="21:28">
      <c r="U188295" s="5"/>
      <c r="AA188295" s="94"/>
      <c r="AB188295" s="5"/>
    </row>
    <row r="188298" spans="21:28">
      <c r="U188298" s="5"/>
      <c r="AA188298" s="94"/>
      <c r="AB188298" s="5"/>
    </row>
    <row r="188348" spans="21:28">
      <c r="U188348" s="5"/>
      <c r="AA188348" s="94"/>
      <c r="AB188348" s="5"/>
    </row>
    <row r="188418" spans="21:28">
      <c r="U188418" s="5"/>
      <c r="AA188418" s="94"/>
      <c r="AB188418" s="5"/>
    </row>
    <row r="188419" spans="21:28">
      <c r="U188419" s="5"/>
      <c r="AA188419" s="94"/>
      <c r="AB188419" s="5"/>
    </row>
    <row r="188436" spans="21:28">
      <c r="U188436" s="5"/>
      <c r="AA188436" s="94"/>
      <c r="AB188436" s="5"/>
    </row>
    <row r="188438" spans="21:28">
      <c r="U188438" s="5"/>
      <c r="AA188438" s="458"/>
      <c r="AB188438" s="5"/>
    </row>
    <row r="188439" spans="21:28">
      <c r="U188439" s="5"/>
      <c r="AA188439" s="458"/>
      <c r="AB188439" s="5"/>
    </row>
    <row r="188440" spans="21:28">
      <c r="U188440" s="5"/>
      <c r="AA188440" s="93"/>
      <c r="AB188440" s="5"/>
    </row>
    <row r="188441" spans="21:28">
      <c r="U188441" s="5"/>
      <c r="AA188441" s="94"/>
      <c r="AB188441" s="5"/>
    </row>
    <row r="188444" spans="21:28">
      <c r="U188444" s="5"/>
      <c r="AA188444" s="94"/>
      <c r="AB188444" s="5"/>
    </row>
    <row r="188494" spans="21:28">
      <c r="U188494" s="5"/>
      <c r="AA188494" s="94"/>
      <c r="AB188494" s="5"/>
    </row>
    <row r="188564" spans="21:28">
      <c r="U188564" s="5"/>
      <c r="AA188564" s="94"/>
      <c r="AB188564" s="5"/>
    </row>
    <row r="188565" spans="21:28">
      <c r="U188565" s="5"/>
      <c r="AA188565" s="94"/>
      <c r="AB188565" s="5"/>
    </row>
    <row r="188582" spans="21:28">
      <c r="U188582" s="5"/>
      <c r="AA188582" s="94"/>
      <c r="AB188582" s="5"/>
    </row>
    <row r="188584" spans="21:28">
      <c r="U188584" s="5"/>
      <c r="AA188584" s="458"/>
      <c r="AB188584" s="5"/>
    </row>
    <row r="188585" spans="21:28">
      <c r="U188585" s="5"/>
      <c r="AA188585" s="458"/>
      <c r="AB188585" s="5"/>
    </row>
    <row r="188586" spans="21:28">
      <c r="U188586" s="5"/>
      <c r="AA188586" s="93"/>
      <c r="AB188586" s="5"/>
    </row>
    <row r="188587" spans="21:28">
      <c r="U188587" s="5"/>
      <c r="AA188587" s="94"/>
      <c r="AB188587" s="5"/>
    </row>
    <row r="188590" spans="21:28">
      <c r="U188590" s="5"/>
      <c r="AA188590" s="94"/>
      <c r="AB188590" s="5"/>
    </row>
    <row r="188640" spans="21:28">
      <c r="U188640" s="5"/>
      <c r="AA188640" s="94"/>
      <c r="AB188640" s="5"/>
    </row>
    <row r="188710" spans="21:28">
      <c r="U188710" s="5"/>
      <c r="AA188710" s="94"/>
      <c r="AB188710" s="5"/>
    </row>
    <row r="188711" spans="21:28">
      <c r="U188711" s="5"/>
      <c r="AA188711" s="94"/>
      <c r="AB188711" s="5"/>
    </row>
    <row r="188728" spans="21:28">
      <c r="U188728" s="5"/>
      <c r="AA188728" s="94"/>
      <c r="AB188728" s="5"/>
    </row>
    <row r="188730" spans="21:28">
      <c r="U188730" s="5"/>
      <c r="AA188730" s="458"/>
      <c r="AB188730" s="5"/>
    </row>
    <row r="188731" spans="21:28">
      <c r="U188731" s="5"/>
      <c r="AA188731" s="458"/>
      <c r="AB188731" s="5"/>
    </row>
    <row r="188732" spans="21:28">
      <c r="U188732" s="5"/>
      <c r="AA188732" s="93"/>
      <c r="AB188732" s="5"/>
    </row>
    <row r="188733" spans="21:28">
      <c r="U188733" s="5"/>
      <c r="AA188733" s="94"/>
      <c r="AB188733" s="5"/>
    </row>
    <row r="188736" spans="21:28">
      <c r="U188736" s="5"/>
      <c r="AA188736" s="94"/>
      <c r="AB188736" s="5"/>
    </row>
    <row r="188786" spans="21:28">
      <c r="U188786" s="5"/>
      <c r="AA188786" s="94"/>
      <c r="AB188786" s="5"/>
    </row>
    <row r="188856" spans="21:28">
      <c r="U188856" s="5"/>
      <c r="AA188856" s="94"/>
      <c r="AB188856" s="5"/>
    </row>
    <row r="188857" spans="21:28">
      <c r="U188857" s="5"/>
      <c r="AA188857" s="94"/>
      <c r="AB188857" s="5"/>
    </row>
    <row r="188874" spans="21:28">
      <c r="U188874" s="5"/>
      <c r="AA188874" s="94"/>
      <c r="AB188874" s="5"/>
    </row>
    <row r="188876" spans="21:28">
      <c r="U188876" s="5"/>
      <c r="AA188876" s="458"/>
      <c r="AB188876" s="5"/>
    </row>
    <row r="188877" spans="21:28">
      <c r="U188877" s="5"/>
      <c r="AA188877" s="458"/>
      <c r="AB188877" s="5"/>
    </row>
    <row r="188878" spans="21:28">
      <c r="U188878" s="5"/>
      <c r="AA188878" s="93"/>
      <c r="AB188878" s="5"/>
    </row>
    <row r="188879" spans="21:28">
      <c r="U188879" s="5"/>
      <c r="AA188879" s="94"/>
      <c r="AB188879" s="5"/>
    </row>
    <row r="188882" spans="21:28">
      <c r="U188882" s="5"/>
      <c r="AA188882" s="94"/>
      <c r="AB188882" s="5"/>
    </row>
    <row r="188932" spans="21:28">
      <c r="U188932" s="5"/>
      <c r="AA188932" s="94"/>
      <c r="AB188932" s="5"/>
    </row>
    <row r="189002" spans="21:28">
      <c r="U189002" s="5"/>
      <c r="AA189002" s="94"/>
      <c r="AB189002" s="5"/>
    </row>
    <row r="189003" spans="21:28">
      <c r="U189003" s="5"/>
      <c r="AA189003" s="94"/>
      <c r="AB189003" s="5"/>
    </row>
    <row r="189020" spans="21:28">
      <c r="U189020" s="5"/>
      <c r="AA189020" s="94"/>
      <c r="AB189020" s="5"/>
    </row>
    <row r="189022" spans="21:28">
      <c r="U189022" s="5"/>
      <c r="AA189022" s="458"/>
      <c r="AB189022" s="5"/>
    </row>
    <row r="189023" spans="21:28">
      <c r="U189023" s="5"/>
      <c r="AA189023" s="458"/>
      <c r="AB189023" s="5"/>
    </row>
    <row r="189024" spans="21:28">
      <c r="U189024" s="5"/>
      <c r="AA189024" s="93"/>
      <c r="AB189024" s="5"/>
    </row>
    <row r="189025" spans="21:28">
      <c r="U189025" s="5"/>
      <c r="AA189025" s="94"/>
      <c r="AB189025" s="5"/>
    </row>
    <row r="189028" spans="21:28">
      <c r="U189028" s="5"/>
      <c r="AA189028" s="94"/>
      <c r="AB189028" s="5"/>
    </row>
    <row r="189078" spans="21:28">
      <c r="U189078" s="5"/>
      <c r="AA189078" s="94"/>
      <c r="AB189078" s="5"/>
    </row>
    <row r="189148" spans="21:28">
      <c r="U189148" s="5"/>
      <c r="AA189148" s="94"/>
      <c r="AB189148" s="5"/>
    </row>
    <row r="189149" spans="21:28">
      <c r="U189149" s="5"/>
      <c r="AA189149" s="94"/>
      <c r="AB189149" s="5"/>
    </row>
    <row r="189166" spans="21:28">
      <c r="U189166" s="5"/>
      <c r="AA189166" s="94"/>
      <c r="AB189166" s="5"/>
    </row>
    <row r="189168" spans="21:28">
      <c r="U189168" s="5"/>
      <c r="AA189168" s="458"/>
      <c r="AB189168" s="5"/>
    </row>
    <row r="189169" spans="21:28">
      <c r="U189169" s="5"/>
      <c r="AA189169" s="458"/>
      <c r="AB189169" s="5"/>
    </row>
    <row r="189170" spans="21:28">
      <c r="U189170" s="5"/>
      <c r="AA189170" s="93"/>
      <c r="AB189170" s="5"/>
    </row>
    <row r="189171" spans="21:28">
      <c r="U189171" s="5"/>
      <c r="AA189171" s="94"/>
      <c r="AB189171" s="5"/>
    </row>
    <row r="189174" spans="21:28">
      <c r="U189174" s="5"/>
      <c r="AA189174" s="94"/>
      <c r="AB189174" s="5"/>
    </row>
    <row r="189224" spans="21:28">
      <c r="U189224" s="5"/>
      <c r="AA189224" s="94"/>
      <c r="AB189224" s="5"/>
    </row>
    <row r="189294" spans="21:28">
      <c r="U189294" s="5"/>
      <c r="AA189294" s="94"/>
      <c r="AB189294" s="5"/>
    </row>
    <row r="189295" spans="21:28">
      <c r="U189295" s="5"/>
      <c r="AA189295" s="94"/>
      <c r="AB189295" s="5"/>
    </row>
    <row r="189312" spans="21:28">
      <c r="U189312" s="5"/>
      <c r="AA189312" s="94"/>
      <c r="AB189312" s="5"/>
    </row>
    <row r="189314" spans="21:28">
      <c r="U189314" s="5"/>
      <c r="AA189314" s="458"/>
      <c r="AB189314" s="5"/>
    </row>
    <row r="189315" spans="21:28">
      <c r="U189315" s="5"/>
      <c r="AA189315" s="458"/>
      <c r="AB189315" s="5"/>
    </row>
    <row r="189316" spans="21:28">
      <c r="U189316" s="5"/>
      <c r="AA189316" s="93"/>
      <c r="AB189316" s="5"/>
    </row>
    <row r="189317" spans="21:28">
      <c r="U189317" s="5"/>
      <c r="AA189317" s="94"/>
      <c r="AB189317" s="5"/>
    </row>
    <row r="189320" spans="21:28">
      <c r="U189320" s="5"/>
      <c r="AA189320" s="94"/>
      <c r="AB189320" s="5"/>
    </row>
    <row r="189370" spans="21:28">
      <c r="U189370" s="5"/>
      <c r="AA189370" s="94"/>
      <c r="AB189370" s="5"/>
    </row>
    <row r="189440" spans="21:28">
      <c r="U189440" s="5"/>
      <c r="AA189440" s="94"/>
      <c r="AB189440" s="5"/>
    </row>
    <row r="189441" spans="21:28">
      <c r="U189441" s="5"/>
      <c r="AA189441" s="94"/>
      <c r="AB189441" s="5"/>
    </row>
    <row r="189458" spans="21:28">
      <c r="U189458" s="5"/>
      <c r="AA189458" s="94"/>
      <c r="AB189458" s="5"/>
    </row>
    <row r="189460" spans="21:28">
      <c r="U189460" s="5"/>
      <c r="AA189460" s="458"/>
      <c r="AB189460" s="5"/>
    </row>
    <row r="189461" spans="21:28">
      <c r="U189461" s="5"/>
      <c r="AA189461" s="458"/>
      <c r="AB189461" s="5"/>
    </row>
    <row r="189462" spans="21:28">
      <c r="U189462" s="5"/>
      <c r="AA189462" s="93"/>
      <c r="AB189462" s="5"/>
    </row>
    <row r="189463" spans="21:28">
      <c r="U189463" s="5"/>
      <c r="AA189463" s="94"/>
      <c r="AB189463" s="5"/>
    </row>
    <row r="189466" spans="21:28">
      <c r="U189466" s="5"/>
      <c r="AA189466" s="94"/>
      <c r="AB189466" s="5"/>
    </row>
    <row r="189516" spans="21:28">
      <c r="U189516" s="5"/>
      <c r="AA189516" s="94"/>
      <c r="AB189516" s="5"/>
    </row>
    <row r="189586" spans="21:28">
      <c r="U189586" s="5"/>
      <c r="AA189586" s="94"/>
      <c r="AB189586" s="5"/>
    </row>
    <row r="189587" spans="21:28">
      <c r="U189587" s="5"/>
      <c r="AA189587" s="94"/>
      <c r="AB189587" s="5"/>
    </row>
    <row r="189604" spans="21:28">
      <c r="U189604" s="5"/>
      <c r="AA189604" s="94"/>
      <c r="AB189604" s="5"/>
    </row>
    <row r="189606" spans="21:28">
      <c r="U189606" s="5"/>
      <c r="AA189606" s="458"/>
      <c r="AB189606" s="5"/>
    </row>
    <row r="189607" spans="21:28">
      <c r="U189607" s="5"/>
      <c r="AA189607" s="458"/>
      <c r="AB189607" s="5"/>
    </row>
    <row r="189608" spans="21:28">
      <c r="U189608" s="5"/>
      <c r="AA189608" s="93"/>
      <c r="AB189608" s="5"/>
    </row>
    <row r="189609" spans="21:28">
      <c r="U189609" s="5"/>
      <c r="AA189609" s="94"/>
      <c r="AB189609" s="5"/>
    </row>
    <row r="189612" spans="21:28">
      <c r="U189612" s="5"/>
      <c r="AA189612" s="94"/>
      <c r="AB189612" s="5"/>
    </row>
    <row r="189662" spans="21:28">
      <c r="U189662" s="5"/>
      <c r="AA189662" s="94"/>
      <c r="AB189662" s="5"/>
    </row>
    <row r="189732" spans="21:28">
      <c r="U189732" s="5"/>
      <c r="AA189732" s="94"/>
      <c r="AB189732" s="5"/>
    </row>
    <row r="189733" spans="21:28">
      <c r="U189733" s="5"/>
      <c r="AA189733" s="94"/>
      <c r="AB189733" s="5"/>
    </row>
    <row r="189750" spans="21:28">
      <c r="U189750" s="5"/>
      <c r="AA189750" s="94"/>
      <c r="AB189750" s="5"/>
    </row>
    <row r="189752" spans="21:28">
      <c r="U189752" s="5"/>
      <c r="AA189752" s="458"/>
      <c r="AB189752" s="5"/>
    </row>
    <row r="189753" spans="21:28">
      <c r="U189753" s="5"/>
      <c r="AA189753" s="458"/>
      <c r="AB189753" s="5"/>
    </row>
    <row r="189754" spans="21:28">
      <c r="U189754" s="5"/>
      <c r="AA189754" s="93"/>
      <c r="AB189754" s="5"/>
    </row>
    <row r="189755" spans="21:28">
      <c r="U189755" s="5"/>
      <c r="AA189755" s="94"/>
      <c r="AB189755" s="5"/>
    </row>
    <row r="189758" spans="21:28">
      <c r="U189758" s="5"/>
      <c r="AA189758" s="94"/>
      <c r="AB189758" s="5"/>
    </row>
    <row r="189808" spans="21:28">
      <c r="U189808" s="5"/>
      <c r="AA189808" s="94"/>
      <c r="AB189808" s="5"/>
    </row>
    <row r="189878" spans="21:28">
      <c r="U189878" s="5"/>
      <c r="AA189878" s="94"/>
      <c r="AB189878" s="5"/>
    </row>
    <row r="189879" spans="21:28">
      <c r="U189879" s="5"/>
      <c r="AA189879" s="94"/>
      <c r="AB189879" s="5"/>
    </row>
    <row r="189896" spans="21:28">
      <c r="U189896" s="5"/>
      <c r="AA189896" s="94"/>
      <c r="AB189896" s="5"/>
    </row>
    <row r="189898" spans="21:28">
      <c r="U189898" s="5"/>
      <c r="AA189898" s="458"/>
      <c r="AB189898" s="5"/>
    </row>
    <row r="189899" spans="21:28">
      <c r="U189899" s="5"/>
      <c r="AA189899" s="458"/>
      <c r="AB189899" s="5"/>
    </row>
    <row r="189900" spans="21:28">
      <c r="U189900" s="5"/>
      <c r="AA189900" s="93"/>
      <c r="AB189900" s="5"/>
    </row>
    <row r="189901" spans="21:28">
      <c r="U189901" s="5"/>
      <c r="AA189901" s="94"/>
      <c r="AB189901" s="5"/>
    </row>
    <row r="189904" spans="21:28">
      <c r="U189904" s="5"/>
      <c r="AA189904" s="94"/>
      <c r="AB189904" s="5"/>
    </row>
    <row r="189954" spans="21:28">
      <c r="U189954" s="5"/>
      <c r="AA189954" s="94"/>
      <c r="AB189954" s="5"/>
    </row>
    <row r="190024" spans="21:28">
      <c r="U190024" s="5"/>
      <c r="AA190024" s="94"/>
      <c r="AB190024" s="5"/>
    </row>
    <row r="190025" spans="21:28">
      <c r="U190025" s="5"/>
      <c r="AA190025" s="94"/>
      <c r="AB190025" s="5"/>
    </row>
    <row r="190042" spans="21:28">
      <c r="U190042" s="5"/>
      <c r="AA190042" s="94"/>
      <c r="AB190042" s="5"/>
    </row>
    <row r="190044" spans="21:28">
      <c r="U190044" s="5"/>
      <c r="AA190044" s="458"/>
      <c r="AB190044" s="5"/>
    </row>
    <row r="190045" spans="21:28">
      <c r="U190045" s="5"/>
      <c r="AA190045" s="458"/>
      <c r="AB190045" s="5"/>
    </row>
    <row r="190046" spans="21:28">
      <c r="U190046" s="5"/>
      <c r="AA190046" s="93"/>
      <c r="AB190046" s="5"/>
    </row>
    <row r="190047" spans="21:28">
      <c r="U190047" s="5"/>
      <c r="AA190047" s="94"/>
      <c r="AB190047" s="5"/>
    </row>
    <row r="190050" spans="21:28">
      <c r="U190050" s="5"/>
      <c r="AA190050" s="94"/>
      <c r="AB190050" s="5"/>
    </row>
    <row r="190100" spans="21:28">
      <c r="U190100" s="5"/>
      <c r="AA190100" s="94"/>
      <c r="AB190100" s="5"/>
    </row>
    <row r="190170" spans="21:28">
      <c r="U190170" s="5"/>
      <c r="AA190170" s="94"/>
      <c r="AB190170" s="5"/>
    </row>
    <row r="190171" spans="21:28">
      <c r="U190171" s="5"/>
      <c r="AA190171" s="94"/>
      <c r="AB190171" s="5"/>
    </row>
    <row r="190188" spans="21:28">
      <c r="U190188" s="5"/>
      <c r="AA190188" s="94"/>
      <c r="AB190188" s="5"/>
    </row>
    <row r="190190" spans="21:28">
      <c r="U190190" s="5"/>
      <c r="AA190190" s="458"/>
      <c r="AB190190" s="5"/>
    </row>
    <row r="190191" spans="21:28">
      <c r="U190191" s="5"/>
      <c r="AA190191" s="458"/>
      <c r="AB190191" s="5"/>
    </row>
    <row r="190192" spans="21:28">
      <c r="U190192" s="5"/>
      <c r="AA190192" s="93"/>
      <c r="AB190192" s="5"/>
    </row>
    <row r="190193" spans="21:28">
      <c r="U190193" s="5"/>
      <c r="AA190193" s="94"/>
      <c r="AB190193" s="5"/>
    </row>
    <row r="190196" spans="21:28">
      <c r="U190196" s="5"/>
      <c r="AA190196" s="94"/>
      <c r="AB190196" s="5"/>
    </row>
    <row r="190246" spans="21:28">
      <c r="U190246" s="5"/>
      <c r="AA190246" s="94"/>
      <c r="AB190246" s="5"/>
    </row>
    <row r="190316" spans="21:28">
      <c r="U190316" s="5"/>
      <c r="AA190316" s="94"/>
      <c r="AB190316" s="5"/>
    </row>
    <row r="190317" spans="21:28">
      <c r="U190317" s="5"/>
      <c r="AA190317" s="94"/>
      <c r="AB190317" s="5"/>
    </row>
    <row r="190334" spans="21:28">
      <c r="U190334" s="5"/>
      <c r="AA190334" s="94"/>
      <c r="AB190334" s="5"/>
    </row>
    <row r="190336" spans="21:28">
      <c r="U190336" s="5"/>
      <c r="AA190336" s="458"/>
      <c r="AB190336" s="5"/>
    </row>
    <row r="190337" spans="21:28">
      <c r="U190337" s="5"/>
      <c r="AA190337" s="458"/>
      <c r="AB190337" s="5"/>
    </row>
    <row r="190338" spans="21:28">
      <c r="U190338" s="5"/>
      <c r="AA190338" s="93"/>
      <c r="AB190338" s="5"/>
    </row>
    <row r="190339" spans="21:28">
      <c r="U190339" s="5"/>
      <c r="AA190339" s="94"/>
      <c r="AB190339" s="5"/>
    </row>
    <row r="190342" spans="21:28">
      <c r="U190342" s="5"/>
      <c r="AA190342" s="94"/>
      <c r="AB190342" s="5"/>
    </row>
    <row r="190392" spans="21:28">
      <c r="U190392" s="5"/>
      <c r="AA190392" s="94"/>
      <c r="AB190392" s="5"/>
    </row>
    <row r="190462" spans="21:28">
      <c r="U190462" s="5"/>
      <c r="AA190462" s="94"/>
      <c r="AB190462" s="5"/>
    </row>
    <row r="190463" spans="21:28">
      <c r="U190463" s="5"/>
      <c r="AA190463" s="94"/>
      <c r="AB190463" s="5"/>
    </row>
    <row r="190480" spans="21:28">
      <c r="U190480" s="5"/>
      <c r="AA190480" s="94"/>
      <c r="AB190480" s="5"/>
    </row>
    <row r="190482" spans="21:28">
      <c r="U190482" s="5"/>
      <c r="AA190482" s="458"/>
      <c r="AB190482" s="5"/>
    </row>
    <row r="190483" spans="21:28">
      <c r="U190483" s="5"/>
      <c r="AA190483" s="458"/>
      <c r="AB190483" s="5"/>
    </row>
    <row r="190484" spans="21:28">
      <c r="U190484" s="5"/>
      <c r="AA190484" s="93"/>
      <c r="AB190484" s="5"/>
    </row>
    <row r="190485" spans="21:28">
      <c r="U190485" s="5"/>
      <c r="AA190485" s="94"/>
      <c r="AB190485" s="5"/>
    </row>
    <row r="190488" spans="21:28">
      <c r="U190488" s="5"/>
      <c r="AA190488" s="94"/>
      <c r="AB190488" s="5"/>
    </row>
    <row r="190538" spans="21:28">
      <c r="U190538" s="5"/>
      <c r="AA190538" s="94"/>
      <c r="AB190538" s="5"/>
    </row>
    <row r="190608" spans="21:28">
      <c r="U190608" s="5"/>
      <c r="AA190608" s="94"/>
      <c r="AB190608" s="5"/>
    </row>
    <row r="190609" spans="21:28">
      <c r="U190609" s="5"/>
      <c r="AA190609" s="94"/>
      <c r="AB190609" s="5"/>
    </row>
    <row r="190626" spans="21:28">
      <c r="U190626" s="5"/>
      <c r="AA190626" s="94"/>
      <c r="AB190626" s="5"/>
    </row>
    <row r="190628" spans="21:28">
      <c r="U190628" s="5"/>
      <c r="AA190628" s="458"/>
      <c r="AB190628" s="5"/>
    </row>
    <row r="190629" spans="21:28">
      <c r="U190629" s="5"/>
      <c r="AA190629" s="458"/>
      <c r="AB190629" s="5"/>
    </row>
    <row r="190630" spans="21:28">
      <c r="U190630" s="5"/>
      <c r="AA190630" s="93"/>
      <c r="AB190630" s="5"/>
    </row>
    <row r="190631" spans="21:28">
      <c r="U190631" s="5"/>
      <c r="AA190631" s="94"/>
      <c r="AB190631" s="5"/>
    </row>
    <row r="190634" spans="21:28">
      <c r="U190634" s="5"/>
      <c r="AA190634" s="94"/>
      <c r="AB190634" s="5"/>
    </row>
    <row r="190684" spans="21:28">
      <c r="U190684" s="5"/>
      <c r="AA190684" s="94"/>
      <c r="AB190684" s="5"/>
    </row>
    <row r="190754" spans="21:28">
      <c r="U190754" s="5"/>
      <c r="AA190754" s="94"/>
      <c r="AB190754" s="5"/>
    </row>
    <row r="190755" spans="21:28">
      <c r="U190755" s="5"/>
      <c r="AA190755" s="94"/>
      <c r="AB190755" s="5"/>
    </row>
    <row r="190772" spans="21:28">
      <c r="U190772" s="5"/>
      <c r="AA190772" s="94"/>
      <c r="AB190772" s="5"/>
    </row>
    <row r="190774" spans="21:28">
      <c r="U190774" s="5"/>
      <c r="AA190774" s="458"/>
      <c r="AB190774" s="5"/>
    </row>
    <row r="190775" spans="21:28">
      <c r="U190775" s="5"/>
      <c r="AA190775" s="458"/>
      <c r="AB190775" s="5"/>
    </row>
    <row r="190776" spans="21:28">
      <c r="U190776" s="5"/>
      <c r="AA190776" s="93"/>
      <c r="AB190776" s="5"/>
    </row>
    <row r="190777" spans="21:28">
      <c r="U190777" s="5"/>
      <c r="AA190777" s="94"/>
      <c r="AB190777" s="5"/>
    </row>
    <row r="190780" spans="21:28">
      <c r="U190780" s="5"/>
      <c r="AA190780" s="94"/>
      <c r="AB190780" s="5"/>
    </row>
    <row r="190830" spans="21:28">
      <c r="U190830" s="5"/>
      <c r="AA190830" s="94"/>
      <c r="AB190830" s="5"/>
    </row>
    <row r="190900" spans="21:28">
      <c r="U190900" s="5"/>
      <c r="AA190900" s="94"/>
      <c r="AB190900" s="5"/>
    </row>
    <row r="190901" spans="21:28">
      <c r="U190901" s="5"/>
      <c r="AA190901" s="94"/>
      <c r="AB190901" s="5"/>
    </row>
    <row r="190918" spans="21:28">
      <c r="U190918" s="5"/>
      <c r="AA190918" s="94"/>
      <c r="AB190918" s="5"/>
    </row>
    <row r="190920" spans="21:28">
      <c r="U190920" s="5"/>
      <c r="AA190920" s="458"/>
      <c r="AB190920" s="5"/>
    </row>
    <row r="190921" spans="21:28">
      <c r="U190921" s="5"/>
      <c r="AA190921" s="458"/>
      <c r="AB190921" s="5"/>
    </row>
    <row r="190922" spans="21:28">
      <c r="U190922" s="5"/>
      <c r="AA190922" s="93"/>
      <c r="AB190922" s="5"/>
    </row>
    <row r="190923" spans="21:28">
      <c r="U190923" s="5"/>
      <c r="AA190923" s="94"/>
      <c r="AB190923" s="5"/>
    </row>
    <row r="190926" spans="21:28">
      <c r="U190926" s="5"/>
      <c r="AA190926" s="94"/>
      <c r="AB190926" s="5"/>
    </row>
    <row r="190976" spans="21:28">
      <c r="U190976" s="5"/>
      <c r="AA190976" s="94"/>
      <c r="AB190976" s="5"/>
    </row>
    <row r="191046" spans="21:28">
      <c r="U191046" s="5"/>
      <c r="AA191046" s="94"/>
      <c r="AB191046" s="5"/>
    </row>
    <row r="191047" spans="21:28">
      <c r="U191047" s="5"/>
      <c r="AA191047" s="94"/>
      <c r="AB191047" s="5"/>
    </row>
    <row r="191064" spans="21:28">
      <c r="U191064" s="5"/>
      <c r="AA191064" s="94"/>
      <c r="AB191064" s="5"/>
    </row>
    <row r="191066" spans="21:28">
      <c r="U191066" s="5"/>
      <c r="AA191066" s="458"/>
      <c r="AB191066" s="5"/>
    </row>
    <row r="191067" spans="21:28">
      <c r="U191067" s="5"/>
      <c r="AA191067" s="458"/>
      <c r="AB191067" s="5"/>
    </row>
    <row r="191068" spans="21:28">
      <c r="U191068" s="5"/>
      <c r="AA191068" s="93"/>
      <c r="AB191068" s="5"/>
    </row>
    <row r="191069" spans="21:28">
      <c r="U191069" s="5"/>
      <c r="AA191069" s="94"/>
      <c r="AB191069" s="5"/>
    </row>
    <row r="191072" spans="21:28">
      <c r="U191072" s="5"/>
      <c r="AA191072" s="94"/>
      <c r="AB191072" s="5"/>
    </row>
    <row r="191122" spans="21:28">
      <c r="U191122" s="5"/>
      <c r="AA191122" s="94"/>
      <c r="AB191122" s="5"/>
    </row>
    <row r="191192" spans="21:28">
      <c r="U191192" s="5"/>
      <c r="AA191192" s="94"/>
      <c r="AB191192" s="5"/>
    </row>
    <row r="191193" spans="21:28">
      <c r="U191193" s="5"/>
      <c r="AA191193" s="94"/>
      <c r="AB191193" s="5"/>
    </row>
    <row r="191210" spans="21:28">
      <c r="U191210" s="5"/>
      <c r="AA191210" s="94"/>
      <c r="AB191210" s="5"/>
    </row>
    <row r="191212" spans="21:28">
      <c r="U191212" s="5"/>
      <c r="AA191212" s="458"/>
      <c r="AB191212" s="5"/>
    </row>
    <row r="191213" spans="21:28">
      <c r="U191213" s="5"/>
      <c r="AA191213" s="458"/>
      <c r="AB191213" s="5"/>
    </row>
    <row r="191214" spans="21:28">
      <c r="U191214" s="5"/>
      <c r="AA191214" s="93"/>
      <c r="AB191214" s="5"/>
    </row>
    <row r="191215" spans="21:28">
      <c r="U191215" s="5"/>
      <c r="AA191215" s="94"/>
      <c r="AB191215" s="5"/>
    </row>
    <row r="191218" spans="21:28">
      <c r="U191218" s="5"/>
      <c r="AA191218" s="94"/>
      <c r="AB191218" s="5"/>
    </row>
    <row r="191268" spans="21:28">
      <c r="U191268" s="5"/>
      <c r="AA191268" s="94"/>
      <c r="AB191268" s="5"/>
    </row>
    <row r="191338" spans="21:28">
      <c r="U191338" s="5"/>
      <c r="AA191338" s="94"/>
      <c r="AB191338" s="5"/>
    </row>
    <row r="191339" spans="21:28">
      <c r="U191339" s="5"/>
      <c r="AA191339" s="94"/>
      <c r="AB191339" s="5"/>
    </row>
    <row r="191356" spans="21:28">
      <c r="U191356" s="5"/>
      <c r="AA191356" s="94"/>
      <c r="AB191356" s="5"/>
    </row>
    <row r="191358" spans="21:28">
      <c r="U191358" s="5"/>
      <c r="AA191358" s="458"/>
      <c r="AB191358" s="5"/>
    </row>
    <row r="191359" spans="21:28">
      <c r="U191359" s="5"/>
      <c r="AA191359" s="458"/>
      <c r="AB191359" s="5"/>
    </row>
    <row r="191360" spans="21:28">
      <c r="U191360" s="5"/>
      <c r="AA191360" s="93"/>
      <c r="AB191360" s="5"/>
    </row>
    <row r="191361" spans="21:28">
      <c r="U191361" s="5"/>
      <c r="AA191361" s="94"/>
      <c r="AB191361" s="5"/>
    </row>
    <row r="191364" spans="21:28">
      <c r="U191364" s="5"/>
      <c r="AA191364" s="94"/>
      <c r="AB191364" s="5"/>
    </row>
    <row r="191414" spans="21:28">
      <c r="U191414" s="5"/>
      <c r="AA191414" s="94"/>
      <c r="AB191414" s="5"/>
    </row>
    <row r="191484" spans="21:28">
      <c r="U191484" s="5"/>
      <c r="AA191484" s="94"/>
      <c r="AB191484" s="5"/>
    </row>
    <row r="191485" spans="21:28">
      <c r="U191485" s="5"/>
      <c r="AA191485" s="94"/>
      <c r="AB191485" s="5"/>
    </row>
    <row r="191502" spans="21:28">
      <c r="U191502" s="5"/>
      <c r="AA191502" s="94"/>
      <c r="AB191502" s="5"/>
    </row>
    <row r="191504" spans="21:28">
      <c r="U191504" s="5"/>
      <c r="AA191504" s="458"/>
      <c r="AB191504" s="5"/>
    </row>
    <row r="191505" spans="21:28">
      <c r="U191505" s="5"/>
      <c r="AA191505" s="458"/>
      <c r="AB191505" s="5"/>
    </row>
    <row r="191506" spans="21:28">
      <c r="U191506" s="5"/>
      <c r="AA191506" s="93"/>
      <c r="AB191506" s="5"/>
    </row>
    <row r="191507" spans="21:28">
      <c r="U191507" s="5"/>
      <c r="AA191507" s="94"/>
      <c r="AB191507" s="5"/>
    </row>
    <row r="191510" spans="21:28">
      <c r="U191510" s="5"/>
      <c r="AA191510" s="94"/>
      <c r="AB191510" s="5"/>
    </row>
    <row r="191560" spans="21:28">
      <c r="U191560" s="5"/>
      <c r="AA191560" s="94"/>
      <c r="AB191560" s="5"/>
    </row>
    <row r="191630" spans="21:28">
      <c r="U191630" s="5"/>
      <c r="AA191630" s="94"/>
      <c r="AB191630" s="5"/>
    </row>
    <row r="191631" spans="21:28">
      <c r="U191631" s="5"/>
      <c r="AA191631" s="94"/>
      <c r="AB191631" s="5"/>
    </row>
    <row r="191648" spans="21:28">
      <c r="U191648" s="5"/>
      <c r="AA191648" s="94"/>
      <c r="AB191648" s="5"/>
    </row>
    <row r="191650" spans="21:28">
      <c r="U191650" s="5"/>
      <c r="AA191650" s="458"/>
      <c r="AB191650" s="5"/>
    </row>
    <row r="191651" spans="21:28">
      <c r="U191651" s="5"/>
      <c r="AA191651" s="458"/>
      <c r="AB191651" s="5"/>
    </row>
    <row r="191652" spans="21:28">
      <c r="U191652" s="5"/>
      <c r="AA191652" s="93"/>
      <c r="AB191652" s="5"/>
    </row>
    <row r="191653" spans="21:28">
      <c r="U191653" s="5"/>
      <c r="AA191653" s="94"/>
      <c r="AB191653" s="5"/>
    </row>
    <row r="191656" spans="21:28">
      <c r="U191656" s="5"/>
      <c r="AA191656" s="94"/>
      <c r="AB191656" s="5"/>
    </row>
    <row r="191706" spans="21:28">
      <c r="U191706" s="5"/>
      <c r="AA191706" s="94"/>
      <c r="AB191706" s="5"/>
    </row>
    <row r="191776" spans="21:28">
      <c r="U191776" s="5"/>
      <c r="AA191776" s="94"/>
      <c r="AB191776" s="5"/>
    </row>
    <row r="191777" spans="21:28">
      <c r="U191777" s="5"/>
      <c r="AA191777" s="94"/>
      <c r="AB191777" s="5"/>
    </row>
    <row r="191794" spans="21:28">
      <c r="U191794" s="5"/>
      <c r="AA191794" s="94"/>
      <c r="AB191794" s="5"/>
    </row>
    <row r="191796" spans="21:28">
      <c r="U191796" s="5"/>
      <c r="AA191796" s="458"/>
      <c r="AB191796" s="5"/>
    </row>
    <row r="191797" spans="21:28">
      <c r="U191797" s="5"/>
      <c r="AA191797" s="458"/>
      <c r="AB191797" s="5"/>
    </row>
    <row r="191798" spans="21:28">
      <c r="U191798" s="5"/>
      <c r="AA191798" s="93"/>
      <c r="AB191798" s="5"/>
    </row>
    <row r="191799" spans="21:28">
      <c r="U191799" s="5"/>
      <c r="AA191799" s="94"/>
      <c r="AB191799" s="5"/>
    </row>
    <row r="191802" spans="21:28">
      <c r="U191802" s="5"/>
      <c r="AA191802" s="94"/>
      <c r="AB191802" s="5"/>
    </row>
    <row r="191852" spans="21:28">
      <c r="U191852" s="5"/>
      <c r="AA191852" s="94"/>
      <c r="AB191852" s="5"/>
    </row>
    <row r="191922" spans="21:28">
      <c r="U191922" s="5"/>
      <c r="AA191922" s="94"/>
      <c r="AB191922" s="5"/>
    </row>
    <row r="191923" spans="21:28">
      <c r="U191923" s="5"/>
      <c r="AA191923" s="94"/>
      <c r="AB191923" s="5"/>
    </row>
    <row r="191940" spans="21:28">
      <c r="U191940" s="5"/>
      <c r="AA191940" s="94"/>
      <c r="AB191940" s="5"/>
    </row>
    <row r="191942" spans="21:28">
      <c r="U191942" s="5"/>
      <c r="AA191942" s="458"/>
      <c r="AB191942" s="5"/>
    </row>
    <row r="191943" spans="21:28">
      <c r="U191943" s="5"/>
      <c r="AA191943" s="458"/>
      <c r="AB191943" s="5"/>
    </row>
    <row r="191944" spans="21:28">
      <c r="U191944" s="5"/>
      <c r="AA191944" s="93"/>
      <c r="AB191944" s="5"/>
    </row>
    <row r="191945" spans="21:28">
      <c r="U191945" s="5"/>
      <c r="AA191945" s="94"/>
      <c r="AB191945" s="5"/>
    </row>
    <row r="191948" spans="21:28">
      <c r="U191948" s="5"/>
      <c r="AA191948" s="94"/>
      <c r="AB191948" s="5"/>
    </row>
    <row r="191998" spans="21:28">
      <c r="U191998" s="5"/>
      <c r="AA191998" s="94"/>
      <c r="AB191998" s="5"/>
    </row>
    <row r="192068" spans="21:28">
      <c r="U192068" s="5"/>
      <c r="AA192068" s="94"/>
      <c r="AB192068" s="5"/>
    </row>
    <row r="192069" spans="21:28">
      <c r="U192069" s="5"/>
      <c r="AA192069" s="94"/>
      <c r="AB192069" s="5"/>
    </row>
    <row r="192086" spans="21:28">
      <c r="U192086" s="5"/>
      <c r="AA192086" s="94"/>
      <c r="AB192086" s="5"/>
    </row>
    <row r="192088" spans="21:28">
      <c r="U192088" s="5"/>
      <c r="AA192088" s="458"/>
      <c r="AB192088" s="5"/>
    </row>
    <row r="192089" spans="21:28">
      <c r="U192089" s="5"/>
      <c r="AA192089" s="458"/>
      <c r="AB192089" s="5"/>
    </row>
    <row r="192090" spans="21:28">
      <c r="U192090" s="5"/>
      <c r="AA192090" s="93"/>
      <c r="AB192090" s="5"/>
    </row>
    <row r="192091" spans="21:28">
      <c r="U192091" s="5"/>
      <c r="AA192091" s="94"/>
      <c r="AB192091" s="5"/>
    </row>
    <row r="192094" spans="21:28">
      <c r="U192094" s="5"/>
      <c r="AA192094" s="94"/>
      <c r="AB192094" s="5"/>
    </row>
    <row r="192144" spans="21:28">
      <c r="U192144" s="5"/>
      <c r="AA192144" s="94"/>
      <c r="AB192144" s="5"/>
    </row>
    <row r="192214" spans="21:28">
      <c r="U192214" s="5"/>
      <c r="AA192214" s="94"/>
      <c r="AB192214" s="5"/>
    </row>
    <row r="192215" spans="21:28">
      <c r="U192215" s="5"/>
      <c r="AA192215" s="94"/>
      <c r="AB192215" s="5"/>
    </row>
    <row r="192232" spans="21:28">
      <c r="U192232" s="5"/>
      <c r="AA192232" s="94"/>
      <c r="AB192232" s="5"/>
    </row>
    <row r="192234" spans="21:28">
      <c r="U192234" s="5"/>
      <c r="AA192234" s="458"/>
      <c r="AB192234" s="5"/>
    </row>
    <row r="192235" spans="21:28">
      <c r="U192235" s="5"/>
      <c r="AA192235" s="458"/>
      <c r="AB192235" s="5"/>
    </row>
    <row r="192236" spans="21:28">
      <c r="U192236" s="5"/>
      <c r="AA192236" s="93"/>
      <c r="AB192236" s="5"/>
    </row>
    <row r="192237" spans="21:28">
      <c r="U192237" s="5"/>
      <c r="AA192237" s="94"/>
      <c r="AB192237" s="5"/>
    </row>
    <row r="192240" spans="21:28">
      <c r="U192240" s="5"/>
      <c r="AA192240" s="94"/>
      <c r="AB192240" s="5"/>
    </row>
    <row r="192290" spans="21:28">
      <c r="U192290" s="5"/>
      <c r="AA192290" s="94"/>
      <c r="AB192290" s="5"/>
    </row>
    <row r="192360" spans="21:28">
      <c r="U192360" s="5"/>
      <c r="AA192360" s="94"/>
      <c r="AB192360" s="5"/>
    </row>
    <row r="192361" spans="21:28">
      <c r="U192361" s="5"/>
      <c r="AA192361" s="94"/>
      <c r="AB192361" s="5"/>
    </row>
    <row r="192378" spans="21:28">
      <c r="U192378" s="5"/>
      <c r="AA192378" s="94"/>
      <c r="AB192378" s="5"/>
    </row>
    <row r="192380" spans="21:28">
      <c r="U192380" s="5"/>
      <c r="AA192380" s="458"/>
      <c r="AB192380" s="5"/>
    </row>
    <row r="192381" spans="21:28">
      <c r="U192381" s="5"/>
      <c r="AA192381" s="458"/>
      <c r="AB192381" s="5"/>
    </row>
    <row r="192382" spans="21:28">
      <c r="U192382" s="5"/>
      <c r="AA192382" s="93"/>
      <c r="AB192382" s="5"/>
    </row>
    <row r="192383" spans="21:28">
      <c r="U192383" s="5"/>
      <c r="AA192383" s="94"/>
      <c r="AB192383" s="5"/>
    </row>
    <row r="192386" spans="21:28">
      <c r="U192386" s="5"/>
      <c r="AA192386" s="94"/>
      <c r="AB192386" s="5"/>
    </row>
    <row r="192436" spans="21:28">
      <c r="U192436" s="5"/>
      <c r="AA192436" s="94"/>
      <c r="AB192436" s="5"/>
    </row>
    <row r="192506" spans="21:28">
      <c r="U192506" s="5"/>
      <c r="AA192506" s="94"/>
      <c r="AB192506" s="5"/>
    </row>
    <row r="192507" spans="21:28">
      <c r="U192507" s="5"/>
      <c r="AA192507" s="94"/>
      <c r="AB192507" s="5"/>
    </row>
    <row r="192524" spans="21:28">
      <c r="U192524" s="5"/>
      <c r="AA192524" s="94"/>
      <c r="AB192524" s="5"/>
    </row>
    <row r="192526" spans="21:28">
      <c r="U192526" s="5"/>
      <c r="AA192526" s="458"/>
      <c r="AB192526" s="5"/>
    </row>
    <row r="192527" spans="21:28">
      <c r="U192527" s="5"/>
      <c r="AA192527" s="458"/>
      <c r="AB192527" s="5"/>
    </row>
    <row r="192528" spans="21:28">
      <c r="U192528" s="5"/>
      <c r="AA192528" s="93"/>
      <c r="AB192528" s="5"/>
    </row>
    <row r="192529" spans="21:28">
      <c r="U192529" s="5"/>
      <c r="AA192529" s="94"/>
      <c r="AB192529" s="5"/>
    </row>
    <row r="192532" spans="21:28">
      <c r="U192532" s="5"/>
      <c r="AA192532" s="94"/>
      <c r="AB192532" s="5"/>
    </row>
    <row r="192582" spans="21:28">
      <c r="U192582" s="5"/>
      <c r="AA192582" s="94"/>
      <c r="AB192582" s="5"/>
    </row>
    <row r="192652" spans="21:28">
      <c r="U192652" s="5"/>
      <c r="AA192652" s="94"/>
      <c r="AB192652" s="5"/>
    </row>
    <row r="192653" spans="21:28">
      <c r="U192653" s="5"/>
      <c r="AA192653" s="94"/>
      <c r="AB192653" s="5"/>
    </row>
    <row r="192670" spans="21:28">
      <c r="U192670" s="5"/>
      <c r="AA192670" s="94"/>
      <c r="AB192670" s="5"/>
    </row>
    <row r="192672" spans="21:28">
      <c r="U192672" s="5"/>
      <c r="AA192672" s="458"/>
      <c r="AB192672" s="5"/>
    </row>
    <row r="192673" spans="21:28">
      <c r="U192673" s="5"/>
      <c r="AA192673" s="458"/>
      <c r="AB192673" s="5"/>
    </row>
    <row r="192674" spans="21:28">
      <c r="U192674" s="5"/>
      <c r="AA192674" s="93"/>
      <c r="AB192674" s="5"/>
    </row>
    <row r="192675" spans="21:28">
      <c r="U192675" s="5"/>
      <c r="AA192675" s="94"/>
      <c r="AB192675" s="5"/>
    </row>
    <row r="192678" spans="21:28">
      <c r="U192678" s="5"/>
      <c r="AA192678" s="94"/>
      <c r="AB192678" s="5"/>
    </row>
    <row r="192728" spans="21:28">
      <c r="U192728" s="5"/>
      <c r="AA192728" s="94"/>
      <c r="AB192728" s="5"/>
    </row>
    <row r="192798" spans="21:28">
      <c r="U192798" s="5"/>
      <c r="AA192798" s="94"/>
      <c r="AB192798" s="5"/>
    </row>
    <row r="192799" spans="21:28">
      <c r="U192799" s="5"/>
      <c r="AA192799" s="94"/>
      <c r="AB192799" s="5"/>
    </row>
    <row r="192816" spans="21:28">
      <c r="U192816" s="5"/>
      <c r="AA192816" s="94"/>
      <c r="AB192816" s="5"/>
    </row>
    <row r="192818" spans="21:28">
      <c r="U192818" s="5"/>
      <c r="AA192818" s="458"/>
      <c r="AB192818" s="5"/>
    </row>
    <row r="192819" spans="21:28">
      <c r="U192819" s="5"/>
      <c r="AA192819" s="458"/>
      <c r="AB192819" s="5"/>
    </row>
    <row r="192820" spans="21:28">
      <c r="U192820" s="5"/>
      <c r="AA192820" s="93"/>
      <c r="AB192820" s="5"/>
    </row>
    <row r="192821" spans="21:28">
      <c r="U192821" s="5"/>
      <c r="AA192821" s="94"/>
      <c r="AB192821" s="5"/>
    </row>
    <row r="192824" spans="21:28">
      <c r="U192824" s="5"/>
      <c r="AA192824" s="94"/>
      <c r="AB192824" s="5"/>
    </row>
    <row r="192874" spans="21:28">
      <c r="U192874" s="5"/>
      <c r="AA192874" s="94"/>
      <c r="AB192874" s="5"/>
    </row>
    <row r="192944" spans="21:28">
      <c r="U192944" s="5"/>
      <c r="AA192944" s="94"/>
      <c r="AB192944" s="5"/>
    </row>
    <row r="192945" spans="21:28">
      <c r="U192945" s="5"/>
      <c r="AA192945" s="94"/>
      <c r="AB192945" s="5"/>
    </row>
    <row r="192962" spans="21:28">
      <c r="U192962" s="5"/>
      <c r="AA192962" s="94"/>
      <c r="AB192962" s="5"/>
    </row>
    <row r="192964" spans="21:28">
      <c r="U192964" s="5"/>
      <c r="AA192964" s="458"/>
      <c r="AB192964" s="5"/>
    </row>
    <row r="192965" spans="21:28">
      <c r="U192965" s="5"/>
      <c r="AA192965" s="458"/>
      <c r="AB192965" s="5"/>
    </row>
    <row r="192966" spans="21:28">
      <c r="U192966" s="5"/>
      <c r="AA192966" s="93"/>
      <c r="AB192966" s="5"/>
    </row>
    <row r="192967" spans="21:28">
      <c r="U192967" s="5"/>
      <c r="AA192967" s="94"/>
      <c r="AB192967" s="5"/>
    </row>
    <row r="192970" spans="21:28">
      <c r="U192970" s="5"/>
      <c r="AA192970" s="94"/>
      <c r="AB192970" s="5"/>
    </row>
    <row r="193020" spans="21:28">
      <c r="U193020" s="5"/>
      <c r="AA193020" s="94"/>
      <c r="AB193020" s="5"/>
    </row>
    <row r="193090" spans="21:28">
      <c r="U193090" s="5"/>
      <c r="AA193090" s="94"/>
      <c r="AB193090" s="5"/>
    </row>
    <row r="193091" spans="21:28">
      <c r="U193091" s="5"/>
      <c r="AA193091" s="94"/>
      <c r="AB193091" s="5"/>
    </row>
    <row r="193108" spans="21:28">
      <c r="U193108" s="5"/>
      <c r="AA193108" s="94"/>
      <c r="AB193108" s="5"/>
    </row>
    <row r="193110" spans="21:28">
      <c r="U193110" s="5"/>
      <c r="AA193110" s="458"/>
      <c r="AB193110" s="5"/>
    </row>
    <row r="193111" spans="21:28">
      <c r="U193111" s="5"/>
      <c r="AA193111" s="458"/>
      <c r="AB193111" s="5"/>
    </row>
    <row r="193112" spans="21:28">
      <c r="U193112" s="5"/>
      <c r="AA193112" s="93"/>
      <c r="AB193112" s="5"/>
    </row>
    <row r="193113" spans="21:28">
      <c r="U193113" s="5"/>
      <c r="AA193113" s="94"/>
      <c r="AB193113" s="5"/>
    </row>
    <row r="193116" spans="21:28">
      <c r="U193116" s="5"/>
      <c r="AA193116" s="94"/>
      <c r="AB193116" s="5"/>
    </row>
    <row r="193166" spans="21:28">
      <c r="U193166" s="5"/>
      <c r="AA193166" s="94"/>
      <c r="AB193166" s="5"/>
    </row>
    <row r="193236" spans="21:28">
      <c r="U193236" s="5"/>
      <c r="AA193236" s="94"/>
      <c r="AB193236" s="5"/>
    </row>
    <row r="193237" spans="21:28">
      <c r="U193237" s="5"/>
      <c r="AA193237" s="94"/>
      <c r="AB193237" s="5"/>
    </row>
    <row r="193254" spans="21:28">
      <c r="U193254" s="5"/>
      <c r="AA193254" s="94"/>
      <c r="AB193254" s="5"/>
    </row>
    <row r="193256" spans="21:28">
      <c r="U193256" s="5"/>
      <c r="AA193256" s="458"/>
      <c r="AB193256" s="5"/>
    </row>
    <row r="193257" spans="21:28">
      <c r="U193257" s="5"/>
      <c r="AA193257" s="458"/>
      <c r="AB193257" s="5"/>
    </row>
    <row r="193258" spans="21:28">
      <c r="U193258" s="5"/>
      <c r="AA193258" s="93"/>
      <c r="AB193258" s="5"/>
    </row>
    <row r="193259" spans="21:28">
      <c r="U193259" s="5"/>
      <c r="AA193259" s="94"/>
      <c r="AB193259" s="5"/>
    </row>
    <row r="193262" spans="21:28">
      <c r="U193262" s="5"/>
      <c r="AA193262" s="94"/>
      <c r="AB193262" s="5"/>
    </row>
    <row r="193312" spans="21:28">
      <c r="U193312" s="5"/>
      <c r="AA193312" s="94"/>
      <c r="AB193312" s="5"/>
    </row>
    <row r="193382" spans="21:28">
      <c r="U193382" s="5"/>
      <c r="AA193382" s="94"/>
      <c r="AB193382" s="5"/>
    </row>
    <row r="193383" spans="21:28">
      <c r="U193383" s="5"/>
      <c r="AA193383" s="94"/>
      <c r="AB193383" s="5"/>
    </row>
    <row r="193400" spans="21:28">
      <c r="U193400" s="5"/>
      <c r="AA193400" s="94"/>
      <c r="AB193400" s="5"/>
    </row>
    <row r="193402" spans="21:28">
      <c r="U193402" s="5"/>
      <c r="AA193402" s="458"/>
      <c r="AB193402" s="5"/>
    </row>
    <row r="193403" spans="21:28">
      <c r="U193403" s="5"/>
      <c r="AA193403" s="458"/>
      <c r="AB193403" s="5"/>
    </row>
    <row r="193404" spans="21:28">
      <c r="U193404" s="5"/>
      <c r="AA193404" s="93"/>
      <c r="AB193404" s="5"/>
    </row>
    <row r="193405" spans="21:28">
      <c r="U193405" s="5"/>
      <c r="AA193405" s="94"/>
      <c r="AB193405" s="5"/>
    </row>
    <row r="193408" spans="21:28">
      <c r="U193408" s="5"/>
      <c r="AA193408" s="94"/>
      <c r="AB193408" s="5"/>
    </row>
    <row r="193458" spans="21:28">
      <c r="U193458" s="5"/>
      <c r="AA193458" s="94"/>
      <c r="AB193458" s="5"/>
    </row>
    <row r="193528" spans="21:28">
      <c r="U193528" s="5"/>
      <c r="AA193528" s="94"/>
      <c r="AB193528" s="5"/>
    </row>
    <row r="193529" spans="21:28">
      <c r="U193529" s="5"/>
      <c r="AA193529" s="94"/>
      <c r="AB193529" s="5"/>
    </row>
    <row r="193546" spans="21:28">
      <c r="U193546" s="5"/>
      <c r="AA193546" s="94"/>
      <c r="AB193546" s="5"/>
    </row>
    <row r="193548" spans="21:28">
      <c r="U193548" s="5"/>
      <c r="AA193548" s="458"/>
      <c r="AB193548" s="5"/>
    </row>
    <row r="193549" spans="21:28">
      <c r="U193549" s="5"/>
      <c r="AA193549" s="458"/>
      <c r="AB193549" s="5"/>
    </row>
    <row r="193550" spans="21:28">
      <c r="U193550" s="5"/>
      <c r="AA193550" s="93"/>
      <c r="AB193550" s="5"/>
    </row>
    <row r="193551" spans="21:28">
      <c r="U193551" s="5"/>
      <c r="AA193551" s="94"/>
      <c r="AB193551" s="5"/>
    </row>
    <row r="193554" spans="21:28">
      <c r="U193554" s="5"/>
      <c r="AA193554" s="94"/>
      <c r="AB193554" s="5"/>
    </row>
    <row r="193604" spans="21:28">
      <c r="U193604" s="5"/>
      <c r="AA193604" s="94"/>
      <c r="AB193604" s="5"/>
    </row>
    <row r="193674" spans="21:28">
      <c r="U193674" s="5"/>
      <c r="AA193674" s="94"/>
      <c r="AB193674" s="5"/>
    </row>
    <row r="193675" spans="21:28">
      <c r="U193675" s="5"/>
      <c r="AA193675" s="94"/>
      <c r="AB193675" s="5"/>
    </row>
    <row r="193692" spans="21:28">
      <c r="U193692" s="5"/>
      <c r="AA193692" s="94"/>
      <c r="AB193692" s="5"/>
    </row>
    <row r="193694" spans="21:28">
      <c r="U193694" s="5"/>
      <c r="AA193694" s="458"/>
      <c r="AB193694" s="5"/>
    </row>
    <row r="193695" spans="21:28">
      <c r="U193695" s="5"/>
      <c r="AA193695" s="458"/>
      <c r="AB193695" s="5"/>
    </row>
    <row r="193696" spans="21:28">
      <c r="U193696" s="5"/>
      <c r="AA193696" s="93"/>
      <c r="AB193696" s="5"/>
    </row>
    <row r="193697" spans="21:28">
      <c r="U193697" s="5"/>
      <c r="AA193697" s="94"/>
      <c r="AB193697" s="5"/>
    </row>
    <row r="193700" spans="21:28">
      <c r="U193700" s="5"/>
      <c r="AA193700" s="94"/>
      <c r="AB193700" s="5"/>
    </row>
    <row r="193750" spans="21:28">
      <c r="U193750" s="5"/>
      <c r="AA193750" s="94"/>
      <c r="AB193750" s="5"/>
    </row>
    <row r="193820" spans="21:28">
      <c r="U193820" s="5"/>
      <c r="AA193820" s="94"/>
      <c r="AB193820" s="5"/>
    </row>
    <row r="193821" spans="21:28">
      <c r="U193821" s="5"/>
      <c r="AA193821" s="94"/>
      <c r="AB193821" s="5"/>
    </row>
    <row r="193838" spans="21:28">
      <c r="U193838" s="5"/>
      <c r="AA193838" s="94"/>
      <c r="AB193838" s="5"/>
    </row>
    <row r="193840" spans="21:28">
      <c r="U193840" s="5"/>
      <c r="AA193840" s="458"/>
      <c r="AB193840" s="5"/>
    </row>
    <row r="193841" spans="21:28">
      <c r="U193841" s="5"/>
      <c r="AA193841" s="458"/>
      <c r="AB193841" s="5"/>
    </row>
    <row r="193842" spans="21:28">
      <c r="U193842" s="5"/>
      <c r="AA193842" s="93"/>
      <c r="AB193842" s="5"/>
    </row>
    <row r="193843" spans="21:28">
      <c r="U193843" s="5"/>
      <c r="AA193843" s="94"/>
      <c r="AB193843" s="5"/>
    </row>
    <row r="193846" spans="21:28">
      <c r="U193846" s="5"/>
      <c r="AA193846" s="94"/>
      <c r="AB193846" s="5"/>
    </row>
    <row r="193896" spans="21:28">
      <c r="U193896" s="5"/>
      <c r="AA193896" s="94"/>
      <c r="AB193896" s="5"/>
    </row>
    <row r="193966" spans="21:28">
      <c r="U193966" s="5"/>
      <c r="AA193966" s="94"/>
      <c r="AB193966" s="5"/>
    </row>
    <row r="193967" spans="21:28">
      <c r="U193967" s="5"/>
      <c r="AA193967" s="94"/>
      <c r="AB193967" s="5"/>
    </row>
    <row r="193984" spans="21:28">
      <c r="U193984" s="5"/>
      <c r="AA193984" s="94"/>
      <c r="AB193984" s="5"/>
    </row>
    <row r="193986" spans="21:28">
      <c r="U193986" s="5"/>
      <c r="AA193986" s="458"/>
      <c r="AB193986" s="5"/>
    </row>
    <row r="193987" spans="21:28">
      <c r="U193987" s="5"/>
      <c r="AA193987" s="458"/>
      <c r="AB193987" s="5"/>
    </row>
    <row r="193988" spans="21:28">
      <c r="U193988" s="5"/>
      <c r="AA193988" s="93"/>
      <c r="AB193988" s="5"/>
    </row>
    <row r="193989" spans="21:28">
      <c r="U193989" s="5"/>
      <c r="AA193989" s="94"/>
      <c r="AB193989" s="5"/>
    </row>
    <row r="193992" spans="21:28">
      <c r="U193992" s="5"/>
      <c r="AA193992" s="94"/>
      <c r="AB193992" s="5"/>
    </row>
    <row r="194042" spans="21:28">
      <c r="U194042" s="5"/>
      <c r="AA194042" s="94"/>
      <c r="AB194042" s="5"/>
    </row>
    <row r="194112" spans="21:28">
      <c r="U194112" s="5"/>
      <c r="AA194112" s="94"/>
      <c r="AB194112" s="5"/>
    </row>
    <row r="194113" spans="21:28">
      <c r="U194113" s="5"/>
      <c r="AA194113" s="94"/>
      <c r="AB194113" s="5"/>
    </row>
    <row r="194130" spans="21:28">
      <c r="U194130" s="5"/>
      <c r="AA194130" s="94"/>
      <c r="AB194130" s="5"/>
    </row>
    <row r="194132" spans="21:28">
      <c r="U194132" s="5"/>
      <c r="AA194132" s="458"/>
      <c r="AB194132" s="5"/>
    </row>
    <row r="194133" spans="21:28">
      <c r="U194133" s="5"/>
      <c r="AA194133" s="458"/>
      <c r="AB194133" s="5"/>
    </row>
    <row r="194134" spans="21:28">
      <c r="U194134" s="5"/>
      <c r="AA194134" s="93"/>
      <c r="AB194134" s="5"/>
    </row>
    <row r="194135" spans="21:28">
      <c r="U194135" s="5"/>
      <c r="AA194135" s="94"/>
      <c r="AB194135" s="5"/>
    </row>
    <row r="194138" spans="21:28">
      <c r="U194138" s="5"/>
      <c r="AA194138" s="94"/>
      <c r="AB194138" s="5"/>
    </row>
    <row r="194188" spans="21:28">
      <c r="U194188" s="5"/>
      <c r="AA194188" s="94"/>
      <c r="AB194188" s="5"/>
    </row>
    <row r="194258" spans="21:28">
      <c r="U194258" s="5"/>
      <c r="AA194258" s="94"/>
      <c r="AB194258" s="5"/>
    </row>
    <row r="194259" spans="21:28">
      <c r="U194259" s="5"/>
      <c r="AA194259" s="94"/>
      <c r="AB194259" s="5"/>
    </row>
    <row r="194276" spans="21:28">
      <c r="U194276" s="5"/>
      <c r="AA194276" s="94"/>
      <c r="AB194276" s="5"/>
    </row>
    <row r="194278" spans="21:28">
      <c r="U194278" s="5"/>
      <c r="AA194278" s="458"/>
      <c r="AB194278" s="5"/>
    </row>
    <row r="194279" spans="21:28">
      <c r="U194279" s="5"/>
      <c r="AA194279" s="458"/>
      <c r="AB194279" s="5"/>
    </row>
    <row r="194280" spans="21:28">
      <c r="U194280" s="5"/>
      <c r="AA194280" s="93"/>
      <c r="AB194280" s="5"/>
    </row>
    <row r="194281" spans="21:28">
      <c r="U194281" s="5"/>
      <c r="AA194281" s="94"/>
      <c r="AB194281" s="5"/>
    </row>
    <row r="194284" spans="21:28">
      <c r="U194284" s="5"/>
      <c r="AA194284" s="94"/>
      <c r="AB194284" s="5"/>
    </row>
    <row r="194334" spans="21:28">
      <c r="U194334" s="5"/>
      <c r="AA194334" s="94"/>
      <c r="AB194334" s="5"/>
    </row>
    <row r="194404" spans="21:28">
      <c r="U194404" s="5"/>
      <c r="AA194404" s="94"/>
      <c r="AB194404" s="5"/>
    </row>
    <row r="194405" spans="21:28">
      <c r="U194405" s="5"/>
      <c r="AA194405" s="94"/>
      <c r="AB194405" s="5"/>
    </row>
    <row r="194422" spans="21:28">
      <c r="U194422" s="5"/>
      <c r="AA194422" s="94"/>
      <c r="AB194422" s="5"/>
    </row>
    <row r="194424" spans="21:28">
      <c r="U194424" s="5"/>
      <c r="AA194424" s="458"/>
      <c r="AB194424" s="5"/>
    </row>
    <row r="194425" spans="21:28">
      <c r="U194425" s="5"/>
      <c r="AA194425" s="458"/>
      <c r="AB194425" s="5"/>
    </row>
    <row r="194426" spans="21:28">
      <c r="U194426" s="5"/>
      <c r="AA194426" s="93"/>
      <c r="AB194426" s="5"/>
    </row>
    <row r="194427" spans="21:28">
      <c r="U194427" s="5"/>
      <c r="AA194427" s="94"/>
      <c r="AB194427" s="5"/>
    </row>
    <row r="194430" spans="21:28">
      <c r="U194430" s="5"/>
      <c r="AA194430" s="94"/>
      <c r="AB194430" s="5"/>
    </row>
    <row r="194480" spans="21:28">
      <c r="U194480" s="5"/>
      <c r="AA194480" s="94"/>
      <c r="AB194480" s="5"/>
    </row>
    <row r="194550" spans="21:28">
      <c r="U194550" s="5"/>
      <c r="AA194550" s="94"/>
      <c r="AB194550" s="5"/>
    </row>
    <row r="194551" spans="21:28">
      <c r="U194551" s="5"/>
      <c r="AA194551" s="94"/>
      <c r="AB194551" s="5"/>
    </row>
    <row r="194568" spans="21:28">
      <c r="U194568" s="5"/>
      <c r="AA194568" s="94"/>
      <c r="AB194568" s="5"/>
    </row>
    <row r="194570" spans="21:28">
      <c r="U194570" s="5"/>
      <c r="AA194570" s="458"/>
      <c r="AB194570" s="5"/>
    </row>
    <row r="194571" spans="21:28">
      <c r="U194571" s="5"/>
      <c r="AA194571" s="458"/>
      <c r="AB194571" s="5"/>
    </row>
    <row r="194572" spans="21:28">
      <c r="U194572" s="5"/>
      <c r="AA194572" s="93"/>
      <c r="AB194572" s="5"/>
    </row>
    <row r="194573" spans="21:28">
      <c r="U194573" s="5"/>
      <c r="AA194573" s="94"/>
      <c r="AB194573" s="5"/>
    </row>
    <row r="194576" spans="21:28">
      <c r="U194576" s="5"/>
      <c r="AA194576" s="94"/>
      <c r="AB194576" s="5"/>
    </row>
    <row r="194626" spans="21:28">
      <c r="U194626" s="5"/>
      <c r="AA194626" s="94"/>
      <c r="AB194626" s="5"/>
    </row>
    <row r="194696" spans="21:28">
      <c r="U194696" s="5"/>
      <c r="AA194696" s="94"/>
      <c r="AB194696" s="5"/>
    </row>
    <row r="194697" spans="21:28">
      <c r="U194697" s="5"/>
      <c r="AA194697" s="94"/>
      <c r="AB194697" s="5"/>
    </row>
    <row r="194714" spans="21:28">
      <c r="U194714" s="5"/>
      <c r="AA194714" s="94"/>
      <c r="AB194714" s="5"/>
    </row>
    <row r="194716" spans="21:28">
      <c r="U194716" s="5"/>
      <c r="AA194716" s="458"/>
      <c r="AB194716" s="5"/>
    </row>
    <row r="194717" spans="21:28">
      <c r="U194717" s="5"/>
      <c r="AA194717" s="458"/>
      <c r="AB194717" s="5"/>
    </row>
    <row r="194718" spans="21:28">
      <c r="U194718" s="5"/>
      <c r="AA194718" s="93"/>
      <c r="AB194718" s="5"/>
    </row>
    <row r="194719" spans="21:28">
      <c r="U194719" s="5"/>
      <c r="AA194719" s="94"/>
      <c r="AB194719" s="5"/>
    </row>
    <row r="194722" spans="21:28">
      <c r="U194722" s="5"/>
      <c r="AA194722" s="94"/>
      <c r="AB194722" s="5"/>
    </row>
    <row r="194772" spans="21:28">
      <c r="U194772" s="5"/>
      <c r="AA194772" s="94"/>
      <c r="AB194772" s="5"/>
    </row>
    <row r="194842" spans="21:28">
      <c r="U194842" s="5"/>
      <c r="AA194842" s="94"/>
      <c r="AB194842" s="5"/>
    </row>
    <row r="194843" spans="21:28">
      <c r="U194843" s="5"/>
      <c r="AA194843" s="94"/>
      <c r="AB194843" s="5"/>
    </row>
    <row r="194860" spans="21:28">
      <c r="U194860" s="5"/>
      <c r="AA194860" s="94"/>
      <c r="AB194860" s="5"/>
    </row>
    <row r="194862" spans="21:28">
      <c r="U194862" s="5"/>
      <c r="AA194862" s="458"/>
      <c r="AB194862" s="5"/>
    </row>
    <row r="194863" spans="21:28">
      <c r="U194863" s="5"/>
      <c r="AA194863" s="458"/>
      <c r="AB194863" s="5"/>
    </row>
    <row r="194864" spans="21:28">
      <c r="U194864" s="5"/>
      <c r="AA194864" s="93"/>
      <c r="AB194864" s="5"/>
    </row>
    <row r="194865" spans="21:28">
      <c r="U194865" s="5"/>
      <c r="AA194865" s="94"/>
      <c r="AB194865" s="5"/>
    </row>
    <row r="194868" spans="21:28">
      <c r="U194868" s="5"/>
      <c r="AA194868" s="94"/>
      <c r="AB194868" s="5"/>
    </row>
    <row r="194918" spans="21:28">
      <c r="U194918" s="5"/>
      <c r="AA194918" s="94"/>
      <c r="AB194918" s="5"/>
    </row>
    <row r="194988" spans="21:28">
      <c r="U194988" s="5"/>
      <c r="AA194988" s="94"/>
      <c r="AB194988" s="5"/>
    </row>
    <row r="194989" spans="21:28">
      <c r="U194989" s="5"/>
      <c r="AA194989" s="94"/>
      <c r="AB194989" s="5"/>
    </row>
    <row r="195006" spans="21:28">
      <c r="U195006" s="5"/>
      <c r="AA195006" s="94"/>
      <c r="AB195006" s="5"/>
    </row>
    <row r="195008" spans="21:28">
      <c r="U195008" s="5"/>
      <c r="AA195008" s="458"/>
      <c r="AB195008" s="5"/>
    </row>
    <row r="195009" spans="21:28">
      <c r="U195009" s="5"/>
      <c r="AA195009" s="458"/>
      <c r="AB195009" s="5"/>
    </row>
    <row r="195010" spans="21:28">
      <c r="U195010" s="5"/>
      <c r="AA195010" s="93"/>
      <c r="AB195010" s="5"/>
    </row>
    <row r="195011" spans="21:28">
      <c r="U195011" s="5"/>
      <c r="AA195011" s="94"/>
      <c r="AB195011" s="5"/>
    </row>
    <row r="195014" spans="21:28">
      <c r="U195014" s="5"/>
      <c r="AA195014" s="94"/>
      <c r="AB195014" s="5"/>
    </row>
    <row r="195064" spans="21:28">
      <c r="U195064" s="5"/>
      <c r="AA195064" s="94"/>
      <c r="AB195064" s="5"/>
    </row>
    <row r="195134" spans="21:28">
      <c r="U195134" s="5"/>
      <c r="AA195134" s="94"/>
      <c r="AB195134" s="5"/>
    </row>
    <row r="195135" spans="21:28">
      <c r="U195135" s="5"/>
      <c r="AA195135" s="94"/>
      <c r="AB195135" s="5"/>
    </row>
    <row r="195152" spans="21:28">
      <c r="U195152" s="5"/>
      <c r="AA195152" s="94"/>
      <c r="AB195152" s="5"/>
    </row>
    <row r="195154" spans="21:28">
      <c r="U195154" s="5"/>
      <c r="AA195154" s="458"/>
      <c r="AB195154" s="5"/>
    </row>
    <row r="195155" spans="21:28">
      <c r="U195155" s="5"/>
      <c r="AA195155" s="458"/>
      <c r="AB195155" s="5"/>
    </row>
    <row r="195156" spans="21:28">
      <c r="U195156" s="5"/>
      <c r="AA195156" s="93"/>
      <c r="AB195156" s="5"/>
    </row>
    <row r="195157" spans="21:28">
      <c r="U195157" s="5"/>
      <c r="AA195157" s="94"/>
      <c r="AB195157" s="5"/>
    </row>
    <row r="195160" spans="21:28">
      <c r="U195160" s="5"/>
      <c r="AA195160" s="94"/>
      <c r="AB195160" s="5"/>
    </row>
    <row r="195210" spans="21:28">
      <c r="U195210" s="5"/>
      <c r="AA195210" s="94"/>
      <c r="AB195210" s="5"/>
    </row>
    <row r="195280" spans="21:28">
      <c r="U195280" s="5"/>
      <c r="AA195280" s="94"/>
      <c r="AB195280" s="5"/>
    </row>
    <row r="195281" spans="21:28">
      <c r="U195281" s="5"/>
      <c r="AA195281" s="94"/>
      <c r="AB195281" s="5"/>
    </row>
    <row r="195298" spans="21:28">
      <c r="U195298" s="5"/>
      <c r="AA195298" s="94"/>
      <c r="AB195298" s="5"/>
    </row>
    <row r="195300" spans="21:28">
      <c r="U195300" s="5"/>
      <c r="AA195300" s="458"/>
      <c r="AB195300" s="5"/>
    </row>
    <row r="195301" spans="21:28">
      <c r="U195301" s="5"/>
      <c r="AA195301" s="458"/>
      <c r="AB195301" s="5"/>
    </row>
    <row r="195302" spans="21:28">
      <c r="U195302" s="5"/>
      <c r="AA195302" s="93"/>
      <c r="AB195302" s="5"/>
    </row>
    <row r="195303" spans="21:28">
      <c r="U195303" s="5"/>
      <c r="AA195303" s="94"/>
      <c r="AB195303" s="5"/>
    </row>
    <row r="195306" spans="21:28">
      <c r="U195306" s="5"/>
      <c r="AA195306" s="94"/>
      <c r="AB195306" s="5"/>
    </row>
    <row r="195356" spans="21:28">
      <c r="U195356" s="5"/>
      <c r="AA195356" s="94"/>
      <c r="AB195356" s="5"/>
    </row>
    <row r="195426" spans="21:28">
      <c r="U195426" s="5"/>
      <c r="AA195426" s="94"/>
      <c r="AB195426" s="5"/>
    </row>
    <row r="195427" spans="21:28">
      <c r="U195427" s="5"/>
      <c r="AA195427" s="94"/>
      <c r="AB195427" s="5"/>
    </row>
    <row r="195444" spans="21:28">
      <c r="U195444" s="5"/>
      <c r="AA195444" s="94"/>
      <c r="AB195444" s="5"/>
    </row>
    <row r="195446" spans="21:28">
      <c r="U195446" s="5"/>
      <c r="AA195446" s="458"/>
      <c r="AB195446" s="5"/>
    </row>
    <row r="195447" spans="21:28">
      <c r="U195447" s="5"/>
      <c r="AA195447" s="458"/>
      <c r="AB195447" s="5"/>
    </row>
    <row r="195448" spans="21:28">
      <c r="U195448" s="5"/>
      <c r="AA195448" s="93"/>
      <c r="AB195448" s="5"/>
    </row>
    <row r="195449" spans="21:28">
      <c r="U195449" s="5"/>
      <c r="AA195449" s="94"/>
      <c r="AB195449" s="5"/>
    </row>
    <row r="195452" spans="21:28">
      <c r="U195452" s="5"/>
      <c r="AA195452" s="94"/>
      <c r="AB195452" s="5"/>
    </row>
    <row r="195502" spans="21:28">
      <c r="U195502" s="5"/>
      <c r="AA195502" s="94"/>
      <c r="AB195502" s="5"/>
    </row>
    <row r="195572" spans="21:28">
      <c r="U195572" s="5"/>
      <c r="AA195572" s="94"/>
      <c r="AB195572" s="5"/>
    </row>
    <row r="195573" spans="21:28">
      <c r="U195573" s="5"/>
      <c r="AA195573" s="94"/>
      <c r="AB195573" s="5"/>
    </row>
    <row r="195590" spans="21:28">
      <c r="U195590" s="5"/>
      <c r="AA195590" s="94"/>
      <c r="AB195590" s="5"/>
    </row>
    <row r="195592" spans="21:28">
      <c r="U195592" s="5"/>
      <c r="AA195592" s="458"/>
      <c r="AB195592" s="5"/>
    </row>
    <row r="195593" spans="21:28">
      <c r="U195593" s="5"/>
      <c r="AA195593" s="458"/>
      <c r="AB195593" s="5"/>
    </row>
    <row r="195594" spans="21:28">
      <c r="U195594" s="5"/>
      <c r="AA195594" s="93"/>
      <c r="AB195594" s="5"/>
    </row>
    <row r="195595" spans="21:28">
      <c r="U195595" s="5"/>
      <c r="AA195595" s="94"/>
      <c r="AB195595" s="5"/>
    </row>
    <row r="195598" spans="21:28">
      <c r="U195598" s="5"/>
      <c r="AA195598" s="94"/>
      <c r="AB195598" s="5"/>
    </row>
    <row r="195648" spans="21:28">
      <c r="U195648" s="5"/>
      <c r="AA195648" s="94"/>
      <c r="AB195648" s="5"/>
    </row>
    <row r="195718" spans="21:28">
      <c r="U195718" s="5"/>
      <c r="AA195718" s="94"/>
      <c r="AB195718" s="5"/>
    </row>
    <row r="195719" spans="21:28">
      <c r="U195719" s="5"/>
      <c r="AA195719" s="94"/>
      <c r="AB195719" s="5"/>
    </row>
    <row r="195736" spans="21:28">
      <c r="U195736" s="5"/>
      <c r="AA195736" s="94"/>
      <c r="AB195736" s="5"/>
    </row>
    <row r="195738" spans="21:28">
      <c r="U195738" s="5"/>
      <c r="AA195738" s="458"/>
      <c r="AB195738" s="5"/>
    </row>
    <row r="195739" spans="21:28">
      <c r="U195739" s="5"/>
      <c r="AA195739" s="458"/>
      <c r="AB195739" s="5"/>
    </row>
    <row r="195740" spans="21:28">
      <c r="U195740" s="5"/>
      <c r="AA195740" s="93"/>
      <c r="AB195740" s="5"/>
    </row>
    <row r="195741" spans="21:28">
      <c r="U195741" s="5"/>
      <c r="AA195741" s="94"/>
      <c r="AB195741" s="5"/>
    </row>
    <row r="195744" spans="21:28">
      <c r="U195744" s="5"/>
      <c r="AA195744" s="94"/>
      <c r="AB195744" s="5"/>
    </row>
    <row r="195794" spans="21:28">
      <c r="U195794" s="5"/>
      <c r="AA195794" s="94"/>
      <c r="AB195794" s="5"/>
    </row>
    <row r="195864" spans="21:28">
      <c r="U195864" s="5"/>
      <c r="AA195864" s="94"/>
      <c r="AB195864" s="5"/>
    </row>
    <row r="195865" spans="21:28">
      <c r="U195865" s="5"/>
      <c r="AA195865" s="94"/>
      <c r="AB195865" s="5"/>
    </row>
    <row r="195882" spans="21:28">
      <c r="U195882" s="5"/>
      <c r="AA195882" s="94"/>
      <c r="AB195882" s="5"/>
    </row>
    <row r="195884" spans="21:28">
      <c r="U195884" s="5"/>
      <c r="AA195884" s="458"/>
      <c r="AB195884" s="5"/>
    </row>
    <row r="195885" spans="21:28">
      <c r="U195885" s="5"/>
      <c r="AA195885" s="458"/>
      <c r="AB195885" s="5"/>
    </row>
    <row r="195886" spans="21:28">
      <c r="U195886" s="5"/>
      <c r="AA195886" s="93"/>
      <c r="AB195886" s="5"/>
    </row>
    <row r="195887" spans="21:28">
      <c r="U195887" s="5"/>
      <c r="AA195887" s="94"/>
      <c r="AB195887" s="5"/>
    </row>
    <row r="195890" spans="21:28">
      <c r="U195890" s="5"/>
      <c r="AA195890" s="94"/>
      <c r="AB195890" s="5"/>
    </row>
    <row r="195940" spans="21:28">
      <c r="U195940" s="5"/>
      <c r="AA195940" s="94"/>
      <c r="AB195940" s="5"/>
    </row>
    <row r="196010" spans="21:28">
      <c r="U196010" s="5"/>
      <c r="AA196010" s="94"/>
      <c r="AB196010" s="5"/>
    </row>
    <row r="196011" spans="21:28">
      <c r="U196011" s="5"/>
      <c r="AA196011" s="94"/>
      <c r="AB196011" s="5"/>
    </row>
    <row r="196028" spans="21:28">
      <c r="U196028" s="5"/>
      <c r="AA196028" s="94"/>
      <c r="AB196028" s="5"/>
    </row>
    <row r="196030" spans="21:28">
      <c r="U196030" s="5"/>
      <c r="AA196030" s="458"/>
      <c r="AB196030" s="5"/>
    </row>
    <row r="196031" spans="21:28">
      <c r="U196031" s="5"/>
      <c r="AA196031" s="458"/>
      <c r="AB196031" s="5"/>
    </row>
    <row r="196032" spans="21:28">
      <c r="U196032" s="5"/>
      <c r="AA196032" s="93"/>
      <c r="AB196032" s="5"/>
    </row>
    <row r="196033" spans="21:28">
      <c r="U196033" s="5"/>
      <c r="AA196033" s="94"/>
      <c r="AB196033" s="5"/>
    </row>
    <row r="196036" spans="21:28">
      <c r="U196036" s="5"/>
      <c r="AA196036" s="94"/>
      <c r="AB196036" s="5"/>
    </row>
    <row r="196086" spans="21:28">
      <c r="U196086" s="5"/>
      <c r="AA196086" s="94"/>
      <c r="AB196086" s="5"/>
    </row>
    <row r="196156" spans="21:28">
      <c r="U196156" s="5"/>
      <c r="AA196156" s="94"/>
      <c r="AB196156" s="5"/>
    </row>
    <row r="196157" spans="21:28">
      <c r="U196157" s="5"/>
      <c r="AA196157" s="94"/>
      <c r="AB196157" s="5"/>
    </row>
    <row r="196174" spans="21:28">
      <c r="U196174" s="5"/>
      <c r="AA196174" s="94"/>
      <c r="AB196174" s="5"/>
    </row>
    <row r="196176" spans="21:28">
      <c r="U196176" s="5"/>
      <c r="AA196176" s="458"/>
      <c r="AB196176" s="5"/>
    </row>
    <row r="196177" spans="21:28">
      <c r="U196177" s="5"/>
      <c r="AA196177" s="458"/>
      <c r="AB196177" s="5"/>
    </row>
    <row r="196178" spans="21:28">
      <c r="U196178" s="5"/>
      <c r="AA196178" s="93"/>
      <c r="AB196178" s="5"/>
    </row>
    <row r="196179" spans="21:28">
      <c r="U196179" s="5"/>
      <c r="AA196179" s="94"/>
      <c r="AB196179" s="5"/>
    </row>
    <row r="196182" spans="21:28">
      <c r="U196182" s="5"/>
      <c r="AA196182" s="94"/>
      <c r="AB196182" s="5"/>
    </row>
    <row r="196232" spans="21:28">
      <c r="U196232" s="5"/>
      <c r="AA196232" s="94"/>
      <c r="AB196232" s="5"/>
    </row>
    <row r="196302" spans="21:28">
      <c r="U196302" s="5"/>
      <c r="AA196302" s="94"/>
      <c r="AB196302" s="5"/>
    </row>
    <row r="196303" spans="21:28">
      <c r="U196303" s="5"/>
      <c r="AA196303" s="94"/>
      <c r="AB196303" s="5"/>
    </row>
    <row r="196320" spans="21:28">
      <c r="U196320" s="5"/>
      <c r="AA196320" s="94"/>
      <c r="AB196320" s="5"/>
    </row>
    <row r="196322" spans="21:28">
      <c r="U196322" s="5"/>
      <c r="AA196322" s="458"/>
      <c r="AB196322" s="5"/>
    </row>
    <row r="196323" spans="21:28">
      <c r="U196323" s="5"/>
      <c r="AA196323" s="458"/>
      <c r="AB196323" s="5"/>
    </row>
    <row r="196324" spans="21:28">
      <c r="U196324" s="5"/>
      <c r="AA196324" s="93"/>
      <c r="AB196324" s="5"/>
    </row>
    <row r="196325" spans="21:28">
      <c r="U196325" s="5"/>
      <c r="AA196325" s="94"/>
      <c r="AB196325" s="5"/>
    </row>
    <row r="196328" spans="21:28">
      <c r="U196328" s="5"/>
      <c r="AA196328" s="94"/>
      <c r="AB196328" s="5"/>
    </row>
    <row r="196378" spans="21:28">
      <c r="U196378" s="5"/>
      <c r="AA196378" s="94"/>
      <c r="AB196378" s="5"/>
    </row>
    <row r="196448" spans="21:28">
      <c r="U196448" s="5"/>
      <c r="AA196448" s="94"/>
      <c r="AB196448" s="5"/>
    </row>
    <row r="196449" spans="21:28">
      <c r="U196449" s="5"/>
      <c r="AA196449" s="94"/>
      <c r="AB196449" s="5"/>
    </row>
    <row r="196466" spans="21:28">
      <c r="U196466" s="5"/>
      <c r="AA196466" s="94"/>
      <c r="AB196466" s="5"/>
    </row>
    <row r="196468" spans="21:28">
      <c r="U196468" s="5"/>
      <c r="AA196468" s="458"/>
      <c r="AB196468" s="5"/>
    </row>
    <row r="196469" spans="21:28">
      <c r="U196469" s="5"/>
      <c r="AA196469" s="458"/>
      <c r="AB196469" s="5"/>
    </row>
    <row r="196470" spans="21:28">
      <c r="U196470" s="5"/>
      <c r="AA196470" s="93"/>
      <c r="AB196470" s="5"/>
    </row>
    <row r="196471" spans="21:28">
      <c r="U196471" s="5"/>
      <c r="AA196471" s="94"/>
      <c r="AB196471" s="5"/>
    </row>
    <row r="196474" spans="21:28">
      <c r="U196474" s="5"/>
      <c r="AA196474" s="94"/>
      <c r="AB196474" s="5"/>
    </row>
    <row r="196524" spans="21:28">
      <c r="U196524" s="5"/>
      <c r="AA196524" s="94"/>
      <c r="AB196524" s="5"/>
    </row>
    <row r="196594" spans="21:28">
      <c r="U196594" s="5"/>
      <c r="AA196594" s="94"/>
      <c r="AB196594" s="5"/>
    </row>
    <row r="196595" spans="21:28">
      <c r="U196595" s="5"/>
      <c r="AA196595" s="94"/>
      <c r="AB196595" s="5"/>
    </row>
    <row r="196612" spans="21:28">
      <c r="U196612" s="5"/>
      <c r="AA196612" s="94"/>
      <c r="AB196612" s="5"/>
    </row>
    <row r="196614" spans="21:28">
      <c r="U196614" s="5"/>
      <c r="AA196614" s="458"/>
      <c r="AB196614" s="5"/>
    </row>
    <row r="196615" spans="21:28">
      <c r="U196615" s="5"/>
      <c r="AA196615" s="458"/>
      <c r="AB196615" s="5"/>
    </row>
    <row r="196616" spans="21:28">
      <c r="U196616" s="5"/>
      <c r="AA196616" s="93"/>
      <c r="AB196616" s="5"/>
    </row>
    <row r="196617" spans="21:28">
      <c r="U196617" s="5"/>
      <c r="AA196617" s="94"/>
      <c r="AB196617" s="5"/>
    </row>
    <row r="196620" spans="21:28">
      <c r="U196620" s="5"/>
      <c r="AA196620" s="94"/>
      <c r="AB196620" s="5"/>
    </row>
    <row r="196670" spans="21:28">
      <c r="U196670" s="5"/>
      <c r="AA196670" s="94"/>
      <c r="AB196670" s="5"/>
    </row>
    <row r="196740" spans="21:28">
      <c r="U196740" s="5"/>
      <c r="AA196740" s="94"/>
      <c r="AB196740" s="5"/>
    </row>
    <row r="196741" spans="21:28">
      <c r="U196741" s="5"/>
      <c r="AA196741" s="94"/>
      <c r="AB196741" s="5"/>
    </row>
    <row r="196758" spans="21:28">
      <c r="U196758" s="5"/>
      <c r="AA196758" s="94"/>
      <c r="AB196758" s="5"/>
    </row>
    <row r="196760" spans="21:28">
      <c r="U196760" s="5"/>
      <c r="AA196760" s="458"/>
      <c r="AB196760" s="5"/>
    </row>
    <row r="196761" spans="21:28">
      <c r="U196761" s="5"/>
      <c r="AA196761" s="458"/>
      <c r="AB196761" s="5"/>
    </row>
    <row r="196762" spans="21:28">
      <c r="U196762" s="5"/>
      <c r="AA196762" s="93"/>
      <c r="AB196762" s="5"/>
    </row>
    <row r="196763" spans="21:28">
      <c r="U196763" s="5"/>
      <c r="AA196763" s="94"/>
      <c r="AB196763" s="5"/>
    </row>
    <row r="196766" spans="21:28">
      <c r="U196766" s="5"/>
      <c r="AA196766" s="94"/>
      <c r="AB196766" s="5"/>
    </row>
    <row r="196816" spans="21:28">
      <c r="U196816" s="5"/>
      <c r="AA196816" s="94"/>
      <c r="AB196816" s="5"/>
    </row>
    <row r="196886" spans="21:28">
      <c r="U196886" s="5"/>
      <c r="AA196886" s="94"/>
      <c r="AB196886" s="5"/>
    </row>
    <row r="196887" spans="21:28">
      <c r="U196887" s="5"/>
      <c r="AA196887" s="94"/>
      <c r="AB196887" s="5"/>
    </row>
    <row r="196904" spans="21:28">
      <c r="U196904" s="5"/>
      <c r="AA196904" s="94"/>
      <c r="AB196904" s="5"/>
    </row>
    <row r="196906" spans="21:28">
      <c r="U196906" s="5"/>
      <c r="AA196906" s="458"/>
      <c r="AB196906" s="5"/>
    </row>
    <row r="196907" spans="21:28">
      <c r="U196907" s="5"/>
      <c r="AA196907" s="458"/>
      <c r="AB196907" s="5"/>
    </row>
    <row r="196908" spans="21:28">
      <c r="U196908" s="5"/>
      <c r="AA196908" s="93"/>
      <c r="AB196908" s="5"/>
    </row>
    <row r="196909" spans="21:28">
      <c r="U196909" s="5"/>
      <c r="AA196909" s="94"/>
      <c r="AB196909" s="5"/>
    </row>
    <row r="196912" spans="21:28">
      <c r="U196912" s="5"/>
      <c r="AA196912" s="94"/>
      <c r="AB196912" s="5"/>
    </row>
    <row r="196962" spans="21:28">
      <c r="U196962" s="5"/>
      <c r="AA196962" s="94"/>
      <c r="AB196962" s="5"/>
    </row>
    <row r="197032" spans="21:28">
      <c r="U197032" s="5"/>
      <c r="AA197032" s="94"/>
      <c r="AB197032" s="5"/>
    </row>
    <row r="197033" spans="21:28">
      <c r="U197033" s="5"/>
      <c r="AA197033" s="94"/>
      <c r="AB197033" s="5"/>
    </row>
    <row r="197050" spans="21:28">
      <c r="U197050" s="5"/>
      <c r="AA197050" s="94"/>
      <c r="AB197050" s="5"/>
    </row>
    <row r="197052" spans="21:28">
      <c r="U197052" s="5"/>
      <c r="AA197052" s="458"/>
      <c r="AB197052" s="5"/>
    </row>
    <row r="197053" spans="21:28">
      <c r="U197053" s="5"/>
      <c r="AA197053" s="458"/>
      <c r="AB197053" s="5"/>
    </row>
    <row r="197054" spans="21:28">
      <c r="U197054" s="5"/>
      <c r="AA197054" s="93"/>
      <c r="AB197054" s="5"/>
    </row>
    <row r="197055" spans="21:28">
      <c r="U197055" s="5"/>
      <c r="AA197055" s="94"/>
      <c r="AB197055" s="5"/>
    </row>
    <row r="197058" spans="21:28">
      <c r="U197058" s="5"/>
      <c r="AA197058" s="94"/>
      <c r="AB197058" s="5"/>
    </row>
    <row r="197108" spans="21:28">
      <c r="U197108" s="5"/>
      <c r="AA197108" s="94"/>
      <c r="AB197108" s="5"/>
    </row>
    <row r="197178" spans="21:28">
      <c r="U197178" s="5"/>
      <c r="AA197178" s="94"/>
      <c r="AB197178" s="5"/>
    </row>
    <row r="197179" spans="21:28">
      <c r="U197179" s="5"/>
      <c r="AA197179" s="94"/>
      <c r="AB197179" s="5"/>
    </row>
    <row r="197196" spans="21:28">
      <c r="U197196" s="5"/>
      <c r="AA197196" s="94"/>
      <c r="AB197196" s="5"/>
    </row>
    <row r="197198" spans="21:28">
      <c r="U197198" s="5"/>
      <c r="AA197198" s="458"/>
      <c r="AB197198" s="5"/>
    </row>
    <row r="197199" spans="21:28">
      <c r="U197199" s="5"/>
      <c r="AA197199" s="458"/>
      <c r="AB197199" s="5"/>
    </row>
    <row r="197200" spans="21:28">
      <c r="U197200" s="5"/>
      <c r="AA197200" s="93"/>
      <c r="AB197200" s="5"/>
    </row>
    <row r="197201" spans="21:28">
      <c r="U197201" s="5"/>
      <c r="AA197201" s="94"/>
      <c r="AB197201" s="5"/>
    </row>
    <row r="197204" spans="21:28">
      <c r="U197204" s="5"/>
      <c r="AA197204" s="94"/>
      <c r="AB197204" s="5"/>
    </row>
    <row r="197254" spans="21:28">
      <c r="U197254" s="5"/>
      <c r="AA197254" s="94"/>
      <c r="AB197254" s="5"/>
    </row>
    <row r="197324" spans="21:28">
      <c r="U197324" s="5"/>
      <c r="AA197324" s="94"/>
      <c r="AB197324" s="5"/>
    </row>
    <row r="197325" spans="21:28">
      <c r="U197325" s="5"/>
      <c r="AA197325" s="94"/>
      <c r="AB197325" s="5"/>
    </row>
    <row r="197342" spans="21:28">
      <c r="U197342" s="5"/>
      <c r="AA197342" s="94"/>
      <c r="AB197342" s="5"/>
    </row>
    <row r="197344" spans="21:28">
      <c r="U197344" s="5"/>
      <c r="AA197344" s="458"/>
      <c r="AB197344" s="5"/>
    </row>
    <row r="197345" spans="21:28">
      <c r="U197345" s="5"/>
      <c r="AA197345" s="458"/>
      <c r="AB197345" s="5"/>
    </row>
    <row r="197346" spans="21:28">
      <c r="U197346" s="5"/>
      <c r="AA197346" s="93"/>
      <c r="AB197346" s="5"/>
    </row>
    <row r="197347" spans="21:28">
      <c r="U197347" s="5"/>
      <c r="AA197347" s="94"/>
      <c r="AB197347" s="5"/>
    </row>
    <row r="197350" spans="21:28">
      <c r="U197350" s="5"/>
      <c r="AA197350" s="94"/>
      <c r="AB197350" s="5"/>
    </row>
    <row r="197400" spans="21:28">
      <c r="U197400" s="5"/>
      <c r="AA197400" s="94"/>
      <c r="AB197400" s="5"/>
    </row>
    <row r="197470" spans="21:28">
      <c r="U197470" s="5"/>
      <c r="AA197470" s="94"/>
      <c r="AB197470" s="5"/>
    </row>
    <row r="197471" spans="21:28">
      <c r="U197471" s="5"/>
      <c r="AA197471" s="94"/>
      <c r="AB197471" s="5"/>
    </row>
    <row r="197488" spans="21:28">
      <c r="U197488" s="5"/>
      <c r="AA197488" s="94"/>
      <c r="AB197488" s="5"/>
    </row>
    <row r="197490" spans="21:28">
      <c r="U197490" s="5"/>
      <c r="AA197490" s="458"/>
      <c r="AB197490" s="5"/>
    </row>
    <row r="197491" spans="21:28">
      <c r="U197491" s="5"/>
      <c r="AA197491" s="458"/>
      <c r="AB197491" s="5"/>
    </row>
    <row r="197492" spans="21:28">
      <c r="U197492" s="5"/>
      <c r="AA197492" s="93"/>
      <c r="AB197492" s="5"/>
    </row>
    <row r="197493" spans="21:28">
      <c r="U197493" s="5"/>
      <c r="AA197493" s="94"/>
      <c r="AB197493" s="5"/>
    </row>
    <row r="197496" spans="21:28">
      <c r="U197496" s="5"/>
      <c r="AA197496" s="94"/>
      <c r="AB197496" s="5"/>
    </row>
    <row r="197546" spans="21:28">
      <c r="U197546" s="5"/>
      <c r="AA197546" s="94"/>
      <c r="AB197546" s="5"/>
    </row>
    <row r="197616" spans="21:28">
      <c r="U197616" s="5"/>
      <c r="AA197616" s="94"/>
      <c r="AB197616" s="5"/>
    </row>
    <row r="197617" spans="21:28">
      <c r="U197617" s="5"/>
      <c r="AA197617" s="94"/>
      <c r="AB197617" s="5"/>
    </row>
    <row r="197634" spans="21:28">
      <c r="U197634" s="5"/>
      <c r="AA197634" s="94"/>
      <c r="AB197634" s="5"/>
    </row>
    <row r="197636" spans="21:28">
      <c r="U197636" s="5"/>
      <c r="AA197636" s="458"/>
      <c r="AB197636" s="5"/>
    </row>
    <row r="197637" spans="21:28">
      <c r="U197637" s="5"/>
      <c r="AA197637" s="458"/>
      <c r="AB197637" s="5"/>
    </row>
    <row r="197638" spans="21:28">
      <c r="U197638" s="5"/>
      <c r="AA197638" s="93"/>
      <c r="AB197638" s="5"/>
    </row>
    <row r="197639" spans="21:28">
      <c r="U197639" s="5"/>
      <c r="AA197639" s="94"/>
      <c r="AB197639" s="5"/>
    </row>
    <row r="197642" spans="21:28">
      <c r="U197642" s="5"/>
      <c r="AA197642" s="94"/>
      <c r="AB197642" s="5"/>
    </row>
    <row r="197692" spans="21:28">
      <c r="U197692" s="5"/>
      <c r="AA197692" s="94"/>
      <c r="AB197692" s="5"/>
    </row>
    <row r="197762" spans="21:28">
      <c r="U197762" s="5"/>
      <c r="AA197762" s="94"/>
      <c r="AB197762" s="5"/>
    </row>
    <row r="197763" spans="21:28">
      <c r="U197763" s="5"/>
      <c r="AA197763" s="94"/>
      <c r="AB197763" s="5"/>
    </row>
    <row r="197780" spans="21:28">
      <c r="U197780" s="5"/>
      <c r="AA197780" s="94"/>
      <c r="AB197780" s="5"/>
    </row>
    <row r="197782" spans="21:28">
      <c r="U197782" s="5"/>
      <c r="AA197782" s="458"/>
      <c r="AB197782" s="5"/>
    </row>
    <row r="197783" spans="21:28">
      <c r="U197783" s="5"/>
      <c r="AA197783" s="458"/>
      <c r="AB197783" s="5"/>
    </row>
    <row r="197784" spans="21:28">
      <c r="U197784" s="5"/>
      <c r="AA197784" s="93"/>
      <c r="AB197784" s="5"/>
    </row>
    <row r="197785" spans="21:28">
      <c r="U197785" s="5"/>
      <c r="AA197785" s="94"/>
      <c r="AB197785" s="5"/>
    </row>
    <row r="197788" spans="21:28">
      <c r="U197788" s="5"/>
      <c r="AA197788" s="94"/>
      <c r="AB197788" s="5"/>
    </row>
    <row r="197838" spans="21:28">
      <c r="U197838" s="5"/>
      <c r="AA197838" s="94"/>
      <c r="AB197838" s="5"/>
    </row>
    <row r="197908" spans="21:28">
      <c r="U197908" s="5"/>
      <c r="AA197908" s="94"/>
      <c r="AB197908" s="5"/>
    </row>
    <row r="197909" spans="21:28">
      <c r="U197909" s="5"/>
      <c r="AA197909" s="94"/>
      <c r="AB197909" s="5"/>
    </row>
    <row r="197926" spans="21:28">
      <c r="U197926" s="5"/>
      <c r="AA197926" s="94"/>
      <c r="AB197926" s="5"/>
    </row>
    <row r="197928" spans="21:28">
      <c r="U197928" s="5"/>
      <c r="AA197928" s="458"/>
      <c r="AB197928" s="5"/>
    </row>
    <row r="197929" spans="21:28">
      <c r="U197929" s="5"/>
      <c r="AA197929" s="458"/>
      <c r="AB197929" s="5"/>
    </row>
    <row r="197930" spans="21:28">
      <c r="U197930" s="5"/>
      <c r="AA197930" s="93"/>
      <c r="AB197930" s="5"/>
    </row>
    <row r="197931" spans="21:28">
      <c r="U197931" s="5"/>
      <c r="AA197931" s="94"/>
      <c r="AB197931" s="5"/>
    </row>
    <row r="197934" spans="21:28">
      <c r="U197934" s="5"/>
      <c r="AA197934" s="94"/>
      <c r="AB197934" s="5"/>
    </row>
    <row r="197984" spans="21:28">
      <c r="U197984" s="5"/>
      <c r="AA197984" s="94"/>
      <c r="AB197984" s="5"/>
    </row>
    <row r="198054" spans="21:28">
      <c r="U198054" s="5"/>
      <c r="AA198054" s="94"/>
      <c r="AB198054" s="5"/>
    </row>
    <row r="198055" spans="21:28">
      <c r="U198055" s="5"/>
      <c r="AA198055" s="94"/>
      <c r="AB198055" s="5"/>
    </row>
    <row r="198072" spans="21:28">
      <c r="U198072" s="5"/>
      <c r="AA198072" s="94"/>
      <c r="AB198072" s="5"/>
    </row>
    <row r="198074" spans="21:28">
      <c r="U198074" s="5"/>
      <c r="AA198074" s="458"/>
      <c r="AB198074" s="5"/>
    </row>
    <row r="198075" spans="21:28">
      <c r="U198075" s="5"/>
      <c r="AA198075" s="458"/>
      <c r="AB198075" s="5"/>
    </row>
    <row r="198076" spans="21:28">
      <c r="U198076" s="5"/>
      <c r="AA198076" s="93"/>
      <c r="AB198076" s="5"/>
    </row>
    <row r="198077" spans="21:28">
      <c r="U198077" s="5"/>
      <c r="AA198077" s="94"/>
      <c r="AB198077" s="5"/>
    </row>
    <row r="198080" spans="21:28">
      <c r="U198080" s="5"/>
      <c r="AA198080" s="94"/>
      <c r="AB198080" s="5"/>
    </row>
    <row r="198130" spans="21:28">
      <c r="U198130" s="5"/>
      <c r="AA198130" s="94"/>
      <c r="AB198130" s="5"/>
    </row>
    <row r="198200" spans="21:28">
      <c r="U198200" s="5"/>
      <c r="AA198200" s="94"/>
      <c r="AB198200" s="5"/>
    </row>
    <row r="198201" spans="21:28">
      <c r="U198201" s="5"/>
      <c r="AA198201" s="94"/>
      <c r="AB198201" s="5"/>
    </row>
    <row r="198218" spans="21:28">
      <c r="U198218" s="5"/>
      <c r="AA198218" s="94"/>
      <c r="AB198218" s="5"/>
    </row>
    <row r="198220" spans="21:28">
      <c r="U198220" s="5"/>
      <c r="AA198220" s="458"/>
      <c r="AB198220" s="5"/>
    </row>
    <row r="198221" spans="21:28">
      <c r="U198221" s="5"/>
      <c r="AA198221" s="458"/>
      <c r="AB198221" s="5"/>
    </row>
    <row r="198222" spans="21:28">
      <c r="U198222" s="5"/>
      <c r="AA198222" s="93"/>
      <c r="AB198222" s="5"/>
    </row>
    <row r="198223" spans="21:28">
      <c r="U198223" s="5"/>
      <c r="AA198223" s="94"/>
      <c r="AB198223" s="5"/>
    </row>
    <row r="198226" spans="21:28">
      <c r="U198226" s="5"/>
      <c r="AA198226" s="94"/>
      <c r="AB198226" s="5"/>
    </row>
    <row r="198276" spans="21:28">
      <c r="U198276" s="5"/>
      <c r="AA198276" s="94"/>
      <c r="AB198276" s="5"/>
    </row>
    <row r="198346" spans="21:28">
      <c r="U198346" s="5"/>
      <c r="AA198346" s="94"/>
      <c r="AB198346" s="5"/>
    </row>
    <row r="198347" spans="21:28">
      <c r="U198347" s="5"/>
      <c r="AA198347" s="94"/>
      <c r="AB198347" s="5"/>
    </row>
    <row r="198364" spans="21:28">
      <c r="U198364" s="5"/>
      <c r="AA198364" s="94"/>
      <c r="AB198364" s="5"/>
    </row>
    <row r="198366" spans="21:28">
      <c r="U198366" s="5"/>
      <c r="AA198366" s="458"/>
      <c r="AB198366" s="5"/>
    </row>
    <row r="198367" spans="21:28">
      <c r="U198367" s="5"/>
      <c r="AA198367" s="458"/>
      <c r="AB198367" s="5"/>
    </row>
    <row r="198368" spans="21:28">
      <c r="U198368" s="5"/>
      <c r="AA198368" s="93"/>
      <c r="AB198368" s="5"/>
    </row>
    <row r="198369" spans="21:28">
      <c r="U198369" s="5"/>
      <c r="AA198369" s="94"/>
      <c r="AB198369" s="5"/>
    </row>
    <row r="198372" spans="21:28">
      <c r="U198372" s="5"/>
      <c r="AA198372" s="94"/>
      <c r="AB198372" s="5"/>
    </row>
    <row r="198422" spans="21:28">
      <c r="U198422" s="5"/>
      <c r="AA198422" s="94"/>
      <c r="AB198422" s="5"/>
    </row>
    <row r="198492" spans="21:28">
      <c r="U198492" s="5"/>
      <c r="AA198492" s="94"/>
      <c r="AB198492" s="5"/>
    </row>
    <row r="198493" spans="21:28">
      <c r="U198493" s="5"/>
      <c r="AA198493" s="94"/>
      <c r="AB198493" s="5"/>
    </row>
    <row r="198510" spans="21:28">
      <c r="U198510" s="5"/>
      <c r="AA198510" s="94"/>
      <c r="AB198510" s="5"/>
    </row>
    <row r="198512" spans="21:28">
      <c r="U198512" s="5"/>
      <c r="AA198512" s="458"/>
      <c r="AB198512" s="5"/>
    </row>
    <row r="198513" spans="21:28">
      <c r="U198513" s="5"/>
      <c r="AA198513" s="458"/>
      <c r="AB198513" s="5"/>
    </row>
    <row r="198514" spans="21:28">
      <c r="U198514" s="5"/>
      <c r="AA198514" s="93"/>
      <c r="AB198514" s="5"/>
    </row>
    <row r="198515" spans="21:28">
      <c r="U198515" s="5"/>
      <c r="AA198515" s="94"/>
      <c r="AB198515" s="5"/>
    </row>
    <row r="198518" spans="21:28">
      <c r="U198518" s="5"/>
      <c r="AA198518" s="94"/>
      <c r="AB198518" s="5"/>
    </row>
    <row r="198568" spans="21:28">
      <c r="U198568" s="5"/>
      <c r="AA198568" s="94"/>
      <c r="AB198568" s="5"/>
    </row>
    <row r="198638" spans="21:28">
      <c r="U198638" s="5"/>
      <c r="AA198638" s="94"/>
      <c r="AB198638" s="5"/>
    </row>
    <row r="198639" spans="21:28">
      <c r="U198639" s="5"/>
      <c r="AA198639" s="94"/>
      <c r="AB198639" s="5"/>
    </row>
    <row r="198656" spans="21:28">
      <c r="U198656" s="5"/>
      <c r="AA198656" s="94"/>
      <c r="AB198656" s="5"/>
    </row>
    <row r="198658" spans="21:28">
      <c r="U198658" s="5"/>
      <c r="AA198658" s="458"/>
      <c r="AB198658" s="5"/>
    </row>
    <row r="198659" spans="21:28">
      <c r="U198659" s="5"/>
      <c r="AA198659" s="458"/>
      <c r="AB198659" s="5"/>
    </row>
    <row r="198660" spans="21:28">
      <c r="U198660" s="5"/>
      <c r="AA198660" s="93"/>
      <c r="AB198660" s="5"/>
    </row>
    <row r="198661" spans="21:28">
      <c r="U198661" s="5"/>
      <c r="AA198661" s="94"/>
      <c r="AB198661" s="5"/>
    </row>
    <row r="198664" spans="21:28">
      <c r="U198664" s="5"/>
      <c r="AA198664" s="94"/>
      <c r="AB198664" s="5"/>
    </row>
    <row r="198714" spans="21:28">
      <c r="U198714" s="5"/>
      <c r="AA198714" s="94"/>
      <c r="AB198714" s="5"/>
    </row>
    <row r="198784" spans="21:28">
      <c r="U198784" s="5"/>
      <c r="AA198784" s="94"/>
      <c r="AB198784" s="5"/>
    </row>
    <row r="198785" spans="21:28">
      <c r="U198785" s="5"/>
      <c r="AA198785" s="94"/>
      <c r="AB198785" s="5"/>
    </row>
    <row r="198802" spans="21:28">
      <c r="U198802" s="5"/>
      <c r="AA198802" s="94"/>
      <c r="AB198802" s="5"/>
    </row>
    <row r="198804" spans="21:28">
      <c r="U198804" s="5"/>
      <c r="AA198804" s="458"/>
      <c r="AB198804" s="5"/>
    </row>
    <row r="198805" spans="21:28">
      <c r="U198805" s="5"/>
      <c r="AA198805" s="458"/>
      <c r="AB198805" s="5"/>
    </row>
    <row r="198806" spans="21:28">
      <c r="U198806" s="5"/>
      <c r="AA198806" s="93"/>
      <c r="AB198806" s="5"/>
    </row>
    <row r="198807" spans="21:28">
      <c r="U198807" s="5"/>
      <c r="AA198807" s="94"/>
      <c r="AB198807" s="5"/>
    </row>
    <row r="198810" spans="21:28">
      <c r="U198810" s="5"/>
      <c r="AA198810" s="94"/>
      <c r="AB198810" s="5"/>
    </row>
    <row r="198860" spans="21:28">
      <c r="U198860" s="5"/>
      <c r="AA198860" s="94"/>
      <c r="AB198860" s="5"/>
    </row>
    <row r="198930" spans="21:28">
      <c r="U198930" s="5"/>
      <c r="AA198930" s="94"/>
      <c r="AB198930" s="5"/>
    </row>
    <row r="198931" spans="21:28">
      <c r="U198931" s="5"/>
      <c r="AA198931" s="94"/>
      <c r="AB198931" s="5"/>
    </row>
    <row r="198948" spans="21:28">
      <c r="U198948" s="5"/>
      <c r="AA198948" s="94"/>
      <c r="AB198948" s="5"/>
    </row>
    <row r="198950" spans="21:28">
      <c r="U198950" s="5"/>
      <c r="AA198950" s="458"/>
      <c r="AB198950" s="5"/>
    </row>
    <row r="198951" spans="21:28">
      <c r="U198951" s="5"/>
      <c r="AA198951" s="458"/>
      <c r="AB198951" s="5"/>
    </row>
    <row r="198952" spans="21:28">
      <c r="U198952" s="5"/>
      <c r="AA198952" s="93"/>
      <c r="AB198952" s="5"/>
    </row>
    <row r="198953" spans="21:28">
      <c r="U198953" s="5"/>
      <c r="AA198953" s="94"/>
      <c r="AB198953" s="5"/>
    </row>
    <row r="198956" spans="21:28">
      <c r="U198956" s="5"/>
      <c r="AA198956" s="94"/>
      <c r="AB198956" s="5"/>
    </row>
    <row r="199006" spans="21:28">
      <c r="U199006" s="5"/>
      <c r="AA199006" s="94"/>
      <c r="AB199006" s="5"/>
    </row>
    <row r="199076" spans="21:28">
      <c r="U199076" s="5"/>
      <c r="AA199076" s="94"/>
      <c r="AB199076" s="5"/>
    </row>
    <row r="199077" spans="21:28">
      <c r="U199077" s="5"/>
      <c r="AA199077" s="94"/>
      <c r="AB199077" s="5"/>
    </row>
    <row r="199094" spans="21:28">
      <c r="U199094" s="5"/>
      <c r="AA199094" s="94"/>
      <c r="AB199094" s="5"/>
    </row>
    <row r="199096" spans="21:28">
      <c r="U199096" s="5"/>
      <c r="AA199096" s="458"/>
      <c r="AB199096" s="5"/>
    </row>
    <row r="199097" spans="21:28">
      <c r="U199097" s="5"/>
      <c r="AA199097" s="458"/>
      <c r="AB199097" s="5"/>
    </row>
    <row r="199098" spans="21:28">
      <c r="U199098" s="5"/>
      <c r="AA199098" s="93"/>
      <c r="AB199098" s="5"/>
    </row>
    <row r="199099" spans="21:28">
      <c r="U199099" s="5"/>
      <c r="AA199099" s="94"/>
      <c r="AB199099" s="5"/>
    </row>
    <row r="199102" spans="21:28">
      <c r="U199102" s="5"/>
      <c r="AA199102" s="94"/>
      <c r="AB199102" s="5"/>
    </row>
    <row r="199152" spans="21:28">
      <c r="U199152" s="5"/>
      <c r="AA199152" s="94"/>
      <c r="AB199152" s="5"/>
    </row>
    <row r="199222" spans="21:28">
      <c r="U199222" s="5"/>
      <c r="AA199222" s="94"/>
      <c r="AB199222" s="5"/>
    </row>
    <row r="199223" spans="21:28">
      <c r="U199223" s="5"/>
      <c r="AA199223" s="94"/>
      <c r="AB199223" s="5"/>
    </row>
    <row r="199240" spans="21:28">
      <c r="U199240" s="5"/>
      <c r="AA199240" s="94"/>
      <c r="AB199240" s="5"/>
    </row>
    <row r="199242" spans="21:28">
      <c r="U199242" s="5"/>
      <c r="AA199242" s="458"/>
      <c r="AB199242" s="5"/>
    </row>
    <row r="199243" spans="21:28">
      <c r="U199243" s="5"/>
      <c r="AA199243" s="458"/>
      <c r="AB199243" s="5"/>
    </row>
    <row r="199244" spans="21:28">
      <c r="U199244" s="5"/>
      <c r="AA199244" s="93"/>
      <c r="AB199244" s="5"/>
    </row>
    <row r="199245" spans="21:28">
      <c r="U199245" s="5"/>
      <c r="AA199245" s="94"/>
      <c r="AB199245" s="5"/>
    </row>
    <row r="199248" spans="21:28">
      <c r="U199248" s="5"/>
      <c r="AA199248" s="94"/>
      <c r="AB199248" s="5"/>
    </row>
    <row r="199298" spans="21:28">
      <c r="U199298" s="5"/>
      <c r="AA199298" s="94"/>
      <c r="AB199298" s="5"/>
    </row>
    <row r="199368" spans="21:28">
      <c r="U199368" s="5"/>
      <c r="AA199368" s="94"/>
      <c r="AB199368" s="5"/>
    </row>
    <row r="199369" spans="21:28">
      <c r="U199369" s="5"/>
      <c r="AA199369" s="94"/>
      <c r="AB199369" s="5"/>
    </row>
    <row r="199386" spans="21:28">
      <c r="U199386" s="5"/>
      <c r="AA199386" s="94"/>
      <c r="AB199386" s="5"/>
    </row>
    <row r="199388" spans="21:28">
      <c r="U199388" s="5"/>
      <c r="AA199388" s="458"/>
      <c r="AB199388" s="5"/>
    </row>
    <row r="199389" spans="21:28">
      <c r="U199389" s="5"/>
      <c r="AA199389" s="458"/>
      <c r="AB199389" s="5"/>
    </row>
    <row r="199390" spans="21:28">
      <c r="U199390" s="5"/>
      <c r="AA199390" s="93"/>
      <c r="AB199390" s="5"/>
    </row>
    <row r="199391" spans="21:28">
      <c r="U199391" s="5"/>
      <c r="AA199391" s="94"/>
      <c r="AB199391" s="5"/>
    </row>
    <row r="199394" spans="21:28">
      <c r="U199394" s="5"/>
      <c r="AA199394" s="94"/>
      <c r="AB199394" s="5"/>
    </row>
    <row r="199444" spans="21:28">
      <c r="U199444" s="5"/>
      <c r="AA199444" s="94"/>
      <c r="AB199444" s="5"/>
    </row>
    <row r="199514" spans="21:28">
      <c r="U199514" s="5"/>
      <c r="AA199514" s="94"/>
      <c r="AB199514" s="5"/>
    </row>
    <row r="199515" spans="21:28">
      <c r="U199515" s="5"/>
      <c r="AA199515" s="94"/>
      <c r="AB199515" s="5"/>
    </row>
    <row r="199532" spans="21:28">
      <c r="U199532" s="5"/>
      <c r="AA199532" s="94"/>
      <c r="AB199532" s="5"/>
    </row>
    <row r="199534" spans="21:28">
      <c r="U199534" s="5"/>
      <c r="AA199534" s="458"/>
      <c r="AB199534" s="5"/>
    </row>
    <row r="199535" spans="21:28">
      <c r="U199535" s="5"/>
      <c r="AA199535" s="458"/>
      <c r="AB199535" s="5"/>
    </row>
    <row r="199536" spans="21:28">
      <c r="U199536" s="5"/>
      <c r="AA199536" s="93"/>
      <c r="AB199536" s="5"/>
    </row>
    <row r="199537" spans="21:28">
      <c r="U199537" s="5"/>
      <c r="AA199537" s="94"/>
      <c r="AB199537" s="5"/>
    </row>
    <row r="199540" spans="21:28">
      <c r="U199540" s="5"/>
      <c r="AA199540" s="94"/>
      <c r="AB199540" s="5"/>
    </row>
    <row r="199590" spans="21:28">
      <c r="U199590" s="5"/>
      <c r="AA199590" s="94"/>
      <c r="AB199590" s="5"/>
    </row>
    <row r="199660" spans="21:28">
      <c r="U199660" s="5"/>
      <c r="AA199660" s="94"/>
      <c r="AB199660" s="5"/>
    </row>
    <row r="199661" spans="21:28">
      <c r="U199661" s="5"/>
      <c r="AA199661" s="94"/>
      <c r="AB199661" s="5"/>
    </row>
    <row r="199678" spans="21:28">
      <c r="U199678" s="5"/>
      <c r="AA199678" s="94"/>
      <c r="AB199678" s="5"/>
    </row>
    <row r="199680" spans="21:28">
      <c r="U199680" s="5"/>
      <c r="AA199680" s="458"/>
      <c r="AB199680" s="5"/>
    </row>
    <row r="199681" spans="21:28">
      <c r="U199681" s="5"/>
      <c r="AA199681" s="458"/>
      <c r="AB199681" s="5"/>
    </row>
    <row r="199682" spans="21:28">
      <c r="U199682" s="5"/>
      <c r="AA199682" s="93"/>
      <c r="AB199682" s="5"/>
    </row>
    <row r="199683" spans="21:28">
      <c r="U199683" s="5"/>
      <c r="AA199683" s="94"/>
      <c r="AB199683" s="5"/>
    </row>
    <row r="199686" spans="21:28">
      <c r="U199686" s="5"/>
      <c r="AA199686" s="94"/>
      <c r="AB199686" s="5"/>
    </row>
    <row r="199736" spans="21:28">
      <c r="U199736" s="5"/>
      <c r="AA199736" s="94"/>
      <c r="AB199736" s="5"/>
    </row>
    <row r="199806" spans="21:28">
      <c r="U199806" s="5"/>
      <c r="AA199806" s="94"/>
      <c r="AB199806" s="5"/>
    </row>
    <row r="199807" spans="21:28">
      <c r="U199807" s="5"/>
      <c r="AA199807" s="94"/>
      <c r="AB199807" s="5"/>
    </row>
    <row r="199824" spans="21:28">
      <c r="U199824" s="5"/>
      <c r="AA199824" s="94"/>
      <c r="AB199824" s="5"/>
    </row>
    <row r="199826" spans="21:28">
      <c r="U199826" s="5"/>
      <c r="AA199826" s="458"/>
      <c r="AB199826" s="5"/>
    </row>
    <row r="199827" spans="21:28">
      <c r="U199827" s="5"/>
      <c r="AA199827" s="458"/>
      <c r="AB199827" s="5"/>
    </row>
    <row r="199828" spans="21:28">
      <c r="U199828" s="5"/>
      <c r="AA199828" s="93"/>
      <c r="AB199828" s="5"/>
    </row>
    <row r="199829" spans="21:28">
      <c r="U199829" s="5"/>
      <c r="AA199829" s="94"/>
      <c r="AB199829" s="5"/>
    </row>
    <row r="199832" spans="21:28">
      <c r="U199832" s="5"/>
      <c r="AA199832" s="94"/>
      <c r="AB199832" s="5"/>
    </row>
    <row r="199882" spans="21:28">
      <c r="U199882" s="5"/>
      <c r="AA199882" s="94"/>
      <c r="AB199882" s="5"/>
    </row>
    <row r="199952" spans="21:28">
      <c r="U199952" s="5"/>
      <c r="AA199952" s="94"/>
      <c r="AB199952" s="5"/>
    </row>
    <row r="199953" spans="21:28">
      <c r="U199953" s="5"/>
      <c r="AA199953" s="94"/>
      <c r="AB199953" s="5"/>
    </row>
    <row r="199970" spans="21:28">
      <c r="U199970" s="5"/>
      <c r="AA199970" s="94"/>
      <c r="AB199970" s="5"/>
    </row>
    <row r="199972" spans="21:28">
      <c r="U199972" s="5"/>
      <c r="AA199972" s="458"/>
      <c r="AB199972" s="5"/>
    </row>
    <row r="199973" spans="21:28">
      <c r="U199973" s="5"/>
      <c r="AA199973" s="458"/>
      <c r="AB199973" s="5"/>
    </row>
    <row r="199974" spans="21:28">
      <c r="U199974" s="5"/>
      <c r="AA199974" s="93"/>
      <c r="AB199974" s="5"/>
    </row>
    <row r="199975" spans="21:28">
      <c r="U199975" s="5"/>
      <c r="AA199975" s="94"/>
      <c r="AB199975" s="5"/>
    </row>
    <row r="199978" spans="21:28">
      <c r="U199978" s="5"/>
      <c r="AA199978" s="94"/>
      <c r="AB199978" s="5"/>
    </row>
    <row r="200028" spans="21:28">
      <c r="U200028" s="5"/>
      <c r="AA200028" s="94"/>
      <c r="AB200028" s="5"/>
    </row>
    <row r="200098" spans="21:28">
      <c r="U200098" s="5"/>
      <c r="AA200098" s="94"/>
      <c r="AB200098" s="5"/>
    </row>
    <row r="200099" spans="21:28">
      <c r="U200099" s="5"/>
      <c r="AA200099" s="94"/>
      <c r="AB200099" s="5"/>
    </row>
    <row r="200116" spans="21:28">
      <c r="U200116" s="5"/>
      <c r="AA200116" s="94"/>
      <c r="AB200116" s="5"/>
    </row>
    <row r="200118" spans="21:28">
      <c r="U200118" s="5"/>
      <c r="AA200118" s="458"/>
      <c r="AB200118" s="5"/>
    </row>
    <row r="200119" spans="21:28">
      <c r="U200119" s="5"/>
      <c r="AA200119" s="458"/>
      <c r="AB200119" s="5"/>
    </row>
    <row r="200120" spans="21:28">
      <c r="U200120" s="5"/>
      <c r="AA200120" s="93"/>
      <c r="AB200120" s="5"/>
    </row>
    <row r="200121" spans="21:28">
      <c r="U200121" s="5"/>
      <c r="AA200121" s="94"/>
      <c r="AB200121" s="5"/>
    </row>
    <row r="200124" spans="21:28">
      <c r="U200124" s="5"/>
      <c r="AA200124" s="94"/>
      <c r="AB200124" s="5"/>
    </row>
    <row r="200174" spans="21:28">
      <c r="U200174" s="5"/>
      <c r="AA200174" s="94"/>
      <c r="AB200174" s="5"/>
    </row>
    <row r="200244" spans="21:28">
      <c r="U200244" s="5"/>
      <c r="AA200244" s="94"/>
      <c r="AB200244" s="5"/>
    </row>
    <row r="200245" spans="21:28">
      <c r="U200245" s="5"/>
      <c r="AA200245" s="94"/>
      <c r="AB200245" s="5"/>
    </row>
    <row r="200262" spans="21:28">
      <c r="U200262" s="5"/>
      <c r="AA200262" s="94"/>
      <c r="AB200262" s="5"/>
    </row>
    <row r="200264" spans="21:28">
      <c r="U200264" s="5"/>
      <c r="AA200264" s="458"/>
      <c r="AB200264" s="5"/>
    </row>
    <row r="200265" spans="21:28">
      <c r="U200265" s="5"/>
      <c r="AA200265" s="458"/>
      <c r="AB200265" s="5"/>
    </row>
    <row r="200266" spans="21:28">
      <c r="U200266" s="5"/>
      <c r="AA200266" s="93"/>
      <c r="AB200266" s="5"/>
    </row>
    <row r="200267" spans="21:28">
      <c r="U200267" s="5"/>
      <c r="AA200267" s="94"/>
      <c r="AB200267" s="5"/>
    </row>
    <row r="200270" spans="21:28">
      <c r="U200270" s="5"/>
      <c r="AA200270" s="94"/>
      <c r="AB200270" s="5"/>
    </row>
    <row r="200320" spans="21:28">
      <c r="U200320" s="5"/>
      <c r="AA200320" s="94"/>
      <c r="AB200320" s="5"/>
    </row>
    <row r="200390" spans="21:28">
      <c r="U200390" s="5"/>
      <c r="AA200390" s="94"/>
      <c r="AB200390" s="5"/>
    </row>
    <row r="200391" spans="21:28">
      <c r="U200391" s="5"/>
      <c r="AA200391" s="94"/>
      <c r="AB200391" s="5"/>
    </row>
    <row r="200408" spans="21:28">
      <c r="U200408" s="5"/>
      <c r="AA200408" s="94"/>
      <c r="AB200408" s="5"/>
    </row>
    <row r="200410" spans="21:28">
      <c r="U200410" s="5"/>
      <c r="AA200410" s="458"/>
      <c r="AB200410" s="5"/>
    </row>
    <row r="200411" spans="21:28">
      <c r="U200411" s="5"/>
      <c r="AA200411" s="458"/>
      <c r="AB200411" s="5"/>
    </row>
    <row r="200412" spans="21:28">
      <c r="U200412" s="5"/>
      <c r="AA200412" s="93"/>
      <c r="AB200412" s="5"/>
    </row>
    <row r="200413" spans="21:28">
      <c r="U200413" s="5"/>
      <c r="AA200413" s="94"/>
      <c r="AB200413" s="5"/>
    </row>
    <row r="200416" spans="21:28">
      <c r="U200416" s="5"/>
      <c r="AA200416" s="94"/>
      <c r="AB200416" s="5"/>
    </row>
    <row r="200466" spans="21:28">
      <c r="U200466" s="5"/>
      <c r="AA200466" s="94"/>
      <c r="AB200466" s="5"/>
    </row>
    <row r="200536" spans="21:28">
      <c r="U200536" s="5"/>
      <c r="AA200536" s="94"/>
      <c r="AB200536" s="5"/>
    </row>
    <row r="200537" spans="21:28">
      <c r="U200537" s="5"/>
      <c r="AA200537" s="94"/>
      <c r="AB200537" s="5"/>
    </row>
    <row r="200554" spans="21:28">
      <c r="U200554" s="5"/>
      <c r="AA200554" s="94"/>
      <c r="AB200554" s="5"/>
    </row>
    <row r="200556" spans="21:28">
      <c r="U200556" s="5"/>
      <c r="AA200556" s="458"/>
      <c r="AB200556" s="5"/>
    </row>
    <row r="200557" spans="21:28">
      <c r="U200557" s="5"/>
      <c r="AA200557" s="458"/>
      <c r="AB200557" s="5"/>
    </row>
    <row r="200558" spans="21:28">
      <c r="U200558" s="5"/>
      <c r="AA200558" s="93"/>
      <c r="AB200558" s="5"/>
    </row>
    <row r="200559" spans="21:28">
      <c r="U200559" s="5"/>
      <c r="AA200559" s="94"/>
      <c r="AB200559" s="5"/>
    </row>
    <row r="200562" spans="21:28">
      <c r="U200562" s="5"/>
      <c r="AA200562" s="94"/>
      <c r="AB200562" s="5"/>
    </row>
    <row r="200612" spans="21:28">
      <c r="U200612" s="5"/>
      <c r="AA200612" s="94"/>
      <c r="AB200612" s="5"/>
    </row>
    <row r="200682" spans="21:28">
      <c r="U200682" s="5"/>
      <c r="AA200682" s="94"/>
      <c r="AB200682" s="5"/>
    </row>
    <row r="200683" spans="21:28">
      <c r="U200683" s="5"/>
      <c r="AA200683" s="94"/>
      <c r="AB200683" s="5"/>
    </row>
    <row r="200700" spans="21:28">
      <c r="U200700" s="5"/>
      <c r="AA200700" s="94"/>
      <c r="AB200700" s="5"/>
    </row>
    <row r="200702" spans="21:28">
      <c r="U200702" s="5"/>
      <c r="AA200702" s="458"/>
      <c r="AB200702" s="5"/>
    </row>
    <row r="200703" spans="21:28">
      <c r="U200703" s="5"/>
      <c r="AA200703" s="458"/>
      <c r="AB200703" s="5"/>
    </row>
    <row r="200704" spans="21:28">
      <c r="U200704" s="5"/>
      <c r="AA200704" s="93"/>
      <c r="AB200704" s="5"/>
    </row>
    <row r="200705" spans="21:28">
      <c r="U200705" s="5"/>
      <c r="AA200705" s="94"/>
      <c r="AB200705" s="5"/>
    </row>
    <row r="200708" spans="21:28">
      <c r="U200708" s="5"/>
      <c r="AA200708" s="94"/>
      <c r="AB200708" s="5"/>
    </row>
    <row r="200758" spans="21:28">
      <c r="U200758" s="5"/>
      <c r="AA200758" s="94"/>
      <c r="AB200758" s="5"/>
    </row>
    <row r="200828" spans="21:28">
      <c r="U200828" s="5"/>
      <c r="AA200828" s="94"/>
      <c r="AB200828" s="5"/>
    </row>
    <row r="200829" spans="21:28">
      <c r="U200829" s="5"/>
      <c r="AA200829" s="94"/>
      <c r="AB200829" s="5"/>
    </row>
    <row r="200846" spans="21:28">
      <c r="U200846" s="5"/>
      <c r="AA200846" s="94"/>
      <c r="AB200846" s="5"/>
    </row>
    <row r="200848" spans="21:28">
      <c r="U200848" s="5"/>
      <c r="AA200848" s="458"/>
      <c r="AB200848" s="5"/>
    </row>
    <row r="200849" spans="21:28">
      <c r="U200849" s="5"/>
      <c r="AA200849" s="458"/>
      <c r="AB200849" s="5"/>
    </row>
    <row r="200850" spans="21:28">
      <c r="U200850" s="5"/>
      <c r="AA200850" s="93"/>
      <c r="AB200850" s="5"/>
    </row>
    <row r="200851" spans="21:28">
      <c r="U200851" s="5"/>
      <c r="AA200851" s="94"/>
      <c r="AB200851" s="5"/>
    </row>
    <row r="200854" spans="21:28">
      <c r="U200854" s="5"/>
      <c r="AA200854" s="94"/>
      <c r="AB200854" s="5"/>
    </row>
    <row r="200904" spans="21:28">
      <c r="U200904" s="5"/>
      <c r="AA200904" s="94"/>
      <c r="AB200904" s="5"/>
    </row>
    <row r="200974" spans="21:28">
      <c r="U200974" s="5"/>
      <c r="AA200974" s="94"/>
      <c r="AB200974" s="5"/>
    </row>
    <row r="200975" spans="21:28">
      <c r="U200975" s="5"/>
      <c r="AA200975" s="94"/>
      <c r="AB200975" s="5"/>
    </row>
    <row r="200992" spans="21:28">
      <c r="U200992" s="5"/>
      <c r="AA200992" s="94"/>
      <c r="AB200992" s="5"/>
    </row>
    <row r="200994" spans="21:28">
      <c r="U200994" s="5"/>
      <c r="AA200994" s="458"/>
      <c r="AB200994" s="5"/>
    </row>
    <row r="200995" spans="21:28">
      <c r="U200995" s="5"/>
      <c r="AA200995" s="458"/>
      <c r="AB200995" s="5"/>
    </row>
    <row r="200996" spans="21:28">
      <c r="U200996" s="5"/>
      <c r="AA200996" s="93"/>
      <c r="AB200996" s="5"/>
    </row>
    <row r="200997" spans="21:28">
      <c r="U200997" s="5"/>
      <c r="AA200997" s="94"/>
      <c r="AB200997" s="5"/>
    </row>
    <row r="201000" spans="21:28">
      <c r="U201000" s="5"/>
      <c r="AA201000" s="94"/>
      <c r="AB201000" s="5"/>
    </row>
    <row r="201050" spans="21:28">
      <c r="U201050" s="5"/>
      <c r="AA201050" s="94"/>
      <c r="AB201050" s="5"/>
    </row>
    <row r="201120" spans="21:28">
      <c r="U201120" s="5"/>
      <c r="AA201120" s="94"/>
      <c r="AB201120" s="5"/>
    </row>
    <row r="201121" spans="21:28">
      <c r="U201121" s="5"/>
      <c r="AA201121" s="94"/>
      <c r="AB201121" s="5"/>
    </row>
    <row r="201138" spans="21:28">
      <c r="U201138" s="5"/>
      <c r="AA201138" s="94"/>
      <c r="AB201138" s="5"/>
    </row>
    <row r="201140" spans="21:28">
      <c r="U201140" s="5"/>
      <c r="AA201140" s="458"/>
      <c r="AB201140" s="5"/>
    </row>
    <row r="201141" spans="21:28">
      <c r="U201141" s="5"/>
      <c r="AA201141" s="458"/>
      <c r="AB201141" s="5"/>
    </row>
    <row r="201142" spans="21:28">
      <c r="U201142" s="5"/>
      <c r="AA201142" s="93"/>
      <c r="AB201142" s="5"/>
    </row>
    <row r="201143" spans="21:28">
      <c r="U201143" s="5"/>
      <c r="AA201143" s="94"/>
      <c r="AB201143" s="5"/>
    </row>
    <row r="201146" spans="21:28">
      <c r="U201146" s="5"/>
      <c r="AA201146" s="94"/>
      <c r="AB201146" s="5"/>
    </row>
    <row r="201196" spans="21:28">
      <c r="U201196" s="5"/>
      <c r="AA201196" s="94"/>
      <c r="AB201196" s="5"/>
    </row>
    <row r="201266" spans="21:28">
      <c r="U201266" s="5"/>
      <c r="AA201266" s="94"/>
      <c r="AB201266" s="5"/>
    </row>
    <row r="201267" spans="21:28">
      <c r="U201267" s="5"/>
      <c r="AA201267" s="94"/>
      <c r="AB201267" s="5"/>
    </row>
    <row r="201284" spans="21:28">
      <c r="U201284" s="5"/>
      <c r="AA201284" s="94"/>
      <c r="AB201284" s="5"/>
    </row>
    <row r="201286" spans="21:28">
      <c r="U201286" s="5"/>
      <c r="AA201286" s="458"/>
      <c r="AB201286" s="5"/>
    </row>
    <row r="201287" spans="21:28">
      <c r="U201287" s="5"/>
      <c r="AA201287" s="458"/>
      <c r="AB201287" s="5"/>
    </row>
    <row r="201288" spans="21:28">
      <c r="U201288" s="5"/>
      <c r="AA201288" s="93"/>
      <c r="AB201288" s="5"/>
    </row>
    <row r="201289" spans="21:28">
      <c r="U201289" s="5"/>
      <c r="AA201289" s="94"/>
      <c r="AB201289" s="5"/>
    </row>
    <row r="201292" spans="21:28">
      <c r="U201292" s="5"/>
      <c r="AA201292" s="94"/>
      <c r="AB201292" s="5"/>
    </row>
    <row r="201342" spans="21:28">
      <c r="U201342" s="5"/>
      <c r="AA201342" s="94"/>
      <c r="AB201342" s="5"/>
    </row>
    <row r="201412" spans="21:28">
      <c r="U201412" s="5"/>
      <c r="AA201412" s="94"/>
      <c r="AB201412" s="5"/>
    </row>
    <row r="201413" spans="21:28">
      <c r="U201413" s="5"/>
      <c r="AA201413" s="94"/>
      <c r="AB201413" s="5"/>
    </row>
    <row r="201430" spans="21:28">
      <c r="U201430" s="5"/>
      <c r="AA201430" s="94"/>
      <c r="AB201430" s="5"/>
    </row>
    <row r="201432" spans="21:28">
      <c r="U201432" s="5"/>
      <c r="AA201432" s="458"/>
      <c r="AB201432" s="5"/>
    </row>
    <row r="201433" spans="21:28">
      <c r="U201433" s="5"/>
      <c r="AA201433" s="458"/>
      <c r="AB201433" s="5"/>
    </row>
    <row r="201434" spans="21:28">
      <c r="U201434" s="5"/>
      <c r="AA201434" s="93"/>
      <c r="AB201434" s="5"/>
    </row>
    <row r="201435" spans="21:28">
      <c r="U201435" s="5"/>
      <c r="AA201435" s="94"/>
      <c r="AB201435" s="5"/>
    </row>
    <row r="201438" spans="21:28">
      <c r="U201438" s="5"/>
      <c r="AA201438" s="94"/>
      <c r="AB201438" s="5"/>
    </row>
    <row r="201488" spans="21:28">
      <c r="U201488" s="5"/>
      <c r="AA201488" s="94"/>
      <c r="AB201488" s="5"/>
    </row>
    <row r="201558" spans="21:28">
      <c r="U201558" s="5"/>
      <c r="AA201558" s="94"/>
      <c r="AB201558" s="5"/>
    </row>
    <row r="201559" spans="21:28">
      <c r="U201559" s="5"/>
      <c r="AA201559" s="94"/>
      <c r="AB201559" s="5"/>
    </row>
    <row r="201576" spans="21:28">
      <c r="U201576" s="5"/>
      <c r="AA201576" s="94"/>
      <c r="AB201576" s="5"/>
    </row>
    <row r="201578" spans="21:28">
      <c r="U201578" s="5"/>
      <c r="AA201578" s="458"/>
      <c r="AB201578" s="5"/>
    </row>
    <row r="201579" spans="21:28">
      <c r="U201579" s="5"/>
      <c r="AA201579" s="458"/>
      <c r="AB201579" s="5"/>
    </row>
    <row r="201580" spans="21:28">
      <c r="U201580" s="5"/>
      <c r="AA201580" s="93"/>
      <c r="AB201580" s="5"/>
    </row>
    <row r="201581" spans="21:28">
      <c r="U201581" s="5"/>
      <c r="AA201581" s="94"/>
      <c r="AB201581" s="5"/>
    </row>
    <row r="201584" spans="21:28">
      <c r="U201584" s="5"/>
      <c r="AA201584" s="94"/>
      <c r="AB201584" s="5"/>
    </row>
    <row r="201634" spans="21:28">
      <c r="U201634" s="5"/>
      <c r="AA201634" s="94"/>
      <c r="AB201634" s="5"/>
    </row>
    <row r="201704" spans="21:28">
      <c r="U201704" s="5"/>
      <c r="AA201704" s="94"/>
      <c r="AB201704" s="5"/>
    </row>
    <row r="201705" spans="21:28">
      <c r="U201705" s="5"/>
      <c r="AA201705" s="94"/>
      <c r="AB201705" s="5"/>
    </row>
    <row r="201722" spans="21:28">
      <c r="U201722" s="5"/>
      <c r="AA201722" s="94"/>
      <c r="AB201722" s="5"/>
    </row>
    <row r="201724" spans="21:28">
      <c r="U201724" s="5"/>
      <c r="AA201724" s="458"/>
      <c r="AB201724" s="5"/>
    </row>
    <row r="201725" spans="21:28">
      <c r="U201725" s="5"/>
      <c r="AA201725" s="458"/>
      <c r="AB201725" s="5"/>
    </row>
    <row r="201726" spans="21:28">
      <c r="U201726" s="5"/>
      <c r="AA201726" s="93"/>
      <c r="AB201726" s="5"/>
    </row>
    <row r="201727" spans="21:28">
      <c r="U201727" s="5"/>
      <c r="AA201727" s="94"/>
      <c r="AB201727" s="5"/>
    </row>
    <row r="201730" spans="21:28">
      <c r="U201730" s="5"/>
      <c r="AA201730" s="94"/>
      <c r="AB201730" s="5"/>
    </row>
    <row r="201780" spans="21:28">
      <c r="U201780" s="5"/>
      <c r="AA201780" s="94"/>
      <c r="AB201780" s="5"/>
    </row>
    <row r="201850" spans="21:28">
      <c r="U201850" s="5"/>
      <c r="AA201850" s="94"/>
      <c r="AB201850" s="5"/>
    </row>
    <row r="201851" spans="21:28">
      <c r="U201851" s="5"/>
      <c r="AA201851" s="94"/>
      <c r="AB201851" s="5"/>
    </row>
    <row r="201868" spans="21:28">
      <c r="U201868" s="5"/>
      <c r="AA201868" s="94"/>
      <c r="AB201868" s="5"/>
    </row>
    <row r="201870" spans="21:28">
      <c r="U201870" s="5"/>
      <c r="AA201870" s="458"/>
      <c r="AB201870" s="5"/>
    </row>
    <row r="201871" spans="21:28">
      <c r="U201871" s="5"/>
      <c r="AA201871" s="458"/>
      <c r="AB201871" s="5"/>
    </row>
    <row r="201872" spans="21:28">
      <c r="U201872" s="5"/>
      <c r="AA201872" s="93"/>
      <c r="AB201872" s="5"/>
    </row>
    <row r="201873" spans="21:28">
      <c r="U201873" s="5"/>
      <c r="AA201873" s="94"/>
      <c r="AB201873" s="5"/>
    </row>
    <row r="201876" spans="21:28">
      <c r="U201876" s="5"/>
      <c r="AA201876" s="94"/>
      <c r="AB201876" s="5"/>
    </row>
    <row r="201926" spans="21:28">
      <c r="U201926" s="5"/>
      <c r="AA201926" s="94"/>
      <c r="AB201926" s="5"/>
    </row>
    <row r="201996" spans="21:28">
      <c r="U201996" s="5"/>
      <c r="AA201996" s="94"/>
      <c r="AB201996" s="5"/>
    </row>
    <row r="201997" spans="21:28">
      <c r="U201997" s="5"/>
      <c r="AA201997" s="94"/>
      <c r="AB201997" s="5"/>
    </row>
    <row r="202014" spans="21:28">
      <c r="U202014" s="5"/>
      <c r="AA202014" s="94"/>
      <c r="AB202014" s="5"/>
    </row>
    <row r="202016" spans="21:28">
      <c r="U202016" s="5"/>
      <c r="AA202016" s="458"/>
      <c r="AB202016" s="5"/>
    </row>
    <row r="202017" spans="21:28">
      <c r="U202017" s="5"/>
      <c r="AA202017" s="458"/>
      <c r="AB202017" s="5"/>
    </row>
    <row r="202018" spans="21:28">
      <c r="U202018" s="5"/>
      <c r="AA202018" s="93"/>
      <c r="AB202018" s="5"/>
    </row>
    <row r="202019" spans="21:28">
      <c r="U202019" s="5"/>
      <c r="AA202019" s="94"/>
      <c r="AB202019" s="5"/>
    </row>
    <row r="202022" spans="21:28">
      <c r="U202022" s="5"/>
      <c r="AA202022" s="94"/>
      <c r="AB202022" s="5"/>
    </row>
    <row r="202072" spans="21:28">
      <c r="U202072" s="5"/>
      <c r="AA202072" s="94"/>
      <c r="AB202072" s="5"/>
    </row>
    <row r="202142" spans="21:28">
      <c r="U202142" s="5"/>
      <c r="AA202142" s="94"/>
      <c r="AB202142" s="5"/>
    </row>
    <row r="202143" spans="21:28">
      <c r="U202143" s="5"/>
      <c r="AA202143" s="94"/>
      <c r="AB202143" s="5"/>
    </row>
    <row r="202160" spans="21:28">
      <c r="U202160" s="5"/>
      <c r="AA202160" s="94"/>
      <c r="AB202160" s="5"/>
    </row>
    <row r="202162" spans="21:28">
      <c r="U202162" s="5"/>
      <c r="AA202162" s="458"/>
      <c r="AB202162" s="5"/>
    </row>
    <row r="202163" spans="21:28">
      <c r="U202163" s="5"/>
      <c r="AA202163" s="458"/>
      <c r="AB202163" s="5"/>
    </row>
    <row r="202164" spans="21:28">
      <c r="U202164" s="5"/>
      <c r="AA202164" s="93"/>
      <c r="AB202164" s="5"/>
    </row>
    <row r="202165" spans="21:28">
      <c r="U202165" s="5"/>
      <c r="AA202165" s="94"/>
      <c r="AB202165" s="5"/>
    </row>
    <row r="202168" spans="21:28">
      <c r="U202168" s="5"/>
      <c r="AA202168" s="94"/>
      <c r="AB202168" s="5"/>
    </row>
    <row r="202218" spans="21:28">
      <c r="U202218" s="5"/>
      <c r="AA202218" s="94"/>
      <c r="AB202218" s="5"/>
    </row>
    <row r="202288" spans="21:28">
      <c r="U202288" s="5"/>
      <c r="AA202288" s="94"/>
      <c r="AB202288" s="5"/>
    </row>
    <row r="202289" spans="21:28">
      <c r="U202289" s="5"/>
      <c r="AA202289" s="94"/>
      <c r="AB202289" s="5"/>
    </row>
    <row r="202306" spans="21:28">
      <c r="U202306" s="5"/>
      <c r="AA202306" s="94"/>
      <c r="AB202306" s="5"/>
    </row>
    <row r="202308" spans="21:28">
      <c r="U202308" s="5"/>
      <c r="AA202308" s="458"/>
      <c r="AB202308" s="5"/>
    </row>
    <row r="202309" spans="21:28">
      <c r="U202309" s="5"/>
      <c r="AA202309" s="458"/>
      <c r="AB202309" s="5"/>
    </row>
    <row r="202310" spans="21:28">
      <c r="U202310" s="5"/>
      <c r="AA202310" s="93"/>
      <c r="AB202310" s="5"/>
    </row>
    <row r="202311" spans="21:28">
      <c r="U202311" s="5"/>
      <c r="AA202311" s="94"/>
      <c r="AB202311" s="5"/>
    </row>
    <row r="202314" spans="21:28">
      <c r="U202314" s="5"/>
      <c r="AA202314" s="94"/>
      <c r="AB202314" s="5"/>
    </row>
    <row r="202364" spans="21:28">
      <c r="U202364" s="5"/>
      <c r="AA202364" s="94"/>
      <c r="AB202364" s="5"/>
    </row>
    <row r="202434" spans="21:28">
      <c r="U202434" s="5"/>
      <c r="AA202434" s="94"/>
      <c r="AB202434" s="5"/>
    </row>
    <row r="202435" spans="21:28">
      <c r="U202435" s="5"/>
      <c r="AA202435" s="94"/>
      <c r="AB202435" s="5"/>
    </row>
    <row r="202452" spans="21:28">
      <c r="U202452" s="5"/>
      <c r="AA202452" s="94"/>
      <c r="AB202452" s="5"/>
    </row>
    <row r="202454" spans="21:28">
      <c r="U202454" s="5"/>
      <c r="AA202454" s="458"/>
      <c r="AB202454" s="5"/>
    </row>
    <row r="202455" spans="21:28">
      <c r="U202455" s="5"/>
      <c r="AA202455" s="458"/>
      <c r="AB202455" s="5"/>
    </row>
    <row r="202456" spans="21:28">
      <c r="U202456" s="5"/>
      <c r="AA202456" s="93"/>
      <c r="AB202456" s="5"/>
    </row>
    <row r="202457" spans="21:28">
      <c r="U202457" s="5"/>
      <c r="AA202457" s="94"/>
      <c r="AB202457" s="5"/>
    </row>
    <row r="202460" spans="21:28">
      <c r="U202460" s="5"/>
      <c r="AA202460" s="94"/>
      <c r="AB202460" s="5"/>
    </row>
    <row r="202510" spans="21:28">
      <c r="U202510" s="5"/>
      <c r="AA202510" s="94"/>
      <c r="AB202510" s="5"/>
    </row>
    <row r="202580" spans="21:28">
      <c r="U202580" s="5"/>
      <c r="AA202580" s="94"/>
      <c r="AB202580" s="5"/>
    </row>
    <row r="202581" spans="21:28">
      <c r="U202581" s="5"/>
      <c r="AA202581" s="94"/>
      <c r="AB202581" s="5"/>
    </row>
    <row r="202598" spans="21:28">
      <c r="U202598" s="5"/>
      <c r="AA202598" s="94"/>
      <c r="AB202598" s="5"/>
    </row>
    <row r="202600" spans="21:28">
      <c r="U202600" s="5"/>
      <c r="AA202600" s="458"/>
      <c r="AB202600" s="5"/>
    </row>
    <row r="202601" spans="21:28">
      <c r="U202601" s="5"/>
      <c r="AA202601" s="458"/>
      <c r="AB202601" s="5"/>
    </row>
    <row r="202602" spans="21:28">
      <c r="U202602" s="5"/>
      <c r="AA202602" s="93"/>
      <c r="AB202602" s="5"/>
    </row>
    <row r="202603" spans="21:28">
      <c r="U202603" s="5"/>
      <c r="AA202603" s="94"/>
      <c r="AB202603" s="5"/>
    </row>
    <row r="202606" spans="21:28">
      <c r="U202606" s="5"/>
      <c r="AA202606" s="94"/>
      <c r="AB202606" s="5"/>
    </row>
    <row r="202656" spans="21:28">
      <c r="U202656" s="5"/>
      <c r="AA202656" s="94"/>
      <c r="AB202656" s="5"/>
    </row>
    <row r="202726" spans="21:28">
      <c r="U202726" s="5"/>
      <c r="AA202726" s="94"/>
      <c r="AB202726" s="5"/>
    </row>
    <row r="202727" spans="21:28">
      <c r="U202727" s="5"/>
      <c r="AA202727" s="94"/>
      <c r="AB202727" s="5"/>
    </row>
    <row r="202744" spans="21:28">
      <c r="U202744" s="5"/>
      <c r="AA202744" s="94"/>
      <c r="AB202744" s="5"/>
    </row>
    <row r="202746" spans="21:28">
      <c r="U202746" s="5"/>
      <c r="AA202746" s="458"/>
      <c r="AB202746" s="5"/>
    </row>
    <row r="202747" spans="21:28">
      <c r="U202747" s="5"/>
      <c r="AA202747" s="458"/>
      <c r="AB202747" s="5"/>
    </row>
    <row r="202748" spans="21:28">
      <c r="U202748" s="5"/>
      <c r="AA202748" s="93"/>
      <c r="AB202748" s="5"/>
    </row>
    <row r="202749" spans="21:28">
      <c r="U202749" s="5"/>
      <c r="AA202749" s="94"/>
      <c r="AB202749" s="5"/>
    </row>
    <row r="202752" spans="21:28">
      <c r="U202752" s="5"/>
      <c r="AA202752" s="94"/>
      <c r="AB202752" s="5"/>
    </row>
    <row r="202802" spans="21:28">
      <c r="U202802" s="5"/>
      <c r="AA202802" s="94"/>
      <c r="AB202802" s="5"/>
    </row>
    <row r="202872" spans="21:28">
      <c r="U202872" s="5"/>
      <c r="AA202872" s="94"/>
      <c r="AB202872" s="5"/>
    </row>
    <row r="202873" spans="21:28">
      <c r="U202873" s="5"/>
      <c r="AA202873" s="94"/>
      <c r="AB202873" s="5"/>
    </row>
    <row r="202890" spans="21:28">
      <c r="U202890" s="5"/>
      <c r="AA202890" s="94"/>
      <c r="AB202890" s="5"/>
    </row>
    <row r="202892" spans="21:28">
      <c r="U202892" s="5"/>
      <c r="AA202892" s="458"/>
      <c r="AB202892" s="5"/>
    </row>
    <row r="202893" spans="21:28">
      <c r="U202893" s="5"/>
      <c r="AA202893" s="458"/>
      <c r="AB202893" s="5"/>
    </row>
    <row r="202894" spans="21:28">
      <c r="U202894" s="5"/>
      <c r="AA202894" s="93"/>
      <c r="AB202894" s="5"/>
    </row>
    <row r="202895" spans="21:28">
      <c r="U202895" s="5"/>
      <c r="AA202895" s="94"/>
      <c r="AB202895" s="5"/>
    </row>
    <row r="202898" spans="21:28">
      <c r="U202898" s="5"/>
      <c r="AA202898" s="94"/>
      <c r="AB202898" s="5"/>
    </row>
    <row r="202948" spans="21:28">
      <c r="U202948" s="5"/>
      <c r="AA202948" s="94"/>
      <c r="AB202948" s="5"/>
    </row>
    <row r="203018" spans="21:28">
      <c r="U203018" s="5"/>
      <c r="AA203018" s="94"/>
      <c r="AB203018" s="5"/>
    </row>
    <row r="203019" spans="21:28">
      <c r="U203019" s="5"/>
      <c r="AA203019" s="94"/>
      <c r="AB203019" s="5"/>
    </row>
    <row r="203036" spans="21:28">
      <c r="U203036" s="5"/>
      <c r="AA203036" s="94"/>
      <c r="AB203036" s="5"/>
    </row>
    <row r="203038" spans="21:28">
      <c r="U203038" s="5"/>
      <c r="AA203038" s="458"/>
      <c r="AB203038" s="5"/>
    </row>
    <row r="203039" spans="21:28">
      <c r="U203039" s="5"/>
      <c r="AA203039" s="458"/>
      <c r="AB203039" s="5"/>
    </row>
    <row r="203040" spans="21:28">
      <c r="U203040" s="5"/>
      <c r="AA203040" s="93"/>
      <c r="AB203040" s="5"/>
    </row>
    <row r="203041" spans="21:28">
      <c r="U203041" s="5"/>
      <c r="AA203041" s="94"/>
      <c r="AB203041" s="5"/>
    </row>
    <row r="203044" spans="21:28">
      <c r="U203044" s="5"/>
      <c r="AA203044" s="94"/>
      <c r="AB203044" s="5"/>
    </row>
    <row r="203094" spans="21:28">
      <c r="U203094" s="5"/>
      <c r="AA203094" s="94"/>
      <c r="AB203094" s="5"/>
    </row>
    <row r="203164" spans="21:28">
      <c r="U203164" s="5"/>
      <c r="AA203164" s="94"/>
      <c r="AB203164" s="5"/>
    </row>
    <row r="203165" spans="21:28">
      <c r="U203165" s="5"/>
      <c r="AA203165" s="94"/>
      <c r="AB203165" s="5"/>
    </row>
    <row r="203182" spans="21:28">
      <c r="U203182" s="5"/>
      <c r="AA203182" s="94"/>
      <c r="AB203182" s="5"/>
    </row>
    <row r="203184" spans="21:28">
      <c r="U203184" s="5"/>
      <c r="AA203184" s="458"/>
      <c r="AB203184" s="5"/>
    </row>
    <row r="203185" spans="21:28">
      <c r="U203185" s="5"/>
      <c r="AA203185" s="458"/>
      <c r="AB203185" s="5"/>
    </row>
    <row r="203186" spans="21:28">
      <c r="U203186" s="5"/>
      <c r="AA203186" s="93"/>
      <c r="AB203186" s="5"/>
    </row>
    <row r="203187" spans="21:28">
      <c r="U203187" s="5"/>
      <c r="AA203187" s="94"/>
      <c r="AB203187" s="5"/>
    </row>
    <row r="203190" spans="21:28">
      <c r="U203190" s="5"/>
      <c r="AA203190" s="94"/>
      <c r="AB203190" s="5"/>
    </row>
    <row r="203240" spans="21:28">
      <c r="U203240" s="5"/>
      <c r="AA203240" s="94"/>
      <c r="AB203240" s="5"/>
    </row>
    <row r="203310" spans="21:28">
      <c r="U203310" s="5"/>
      <c r="AA203310" s="94"/>
      <c r="AB203310" s="5"/>
    </row>
    <row r="203311" spans="21:28">
      <c r="U203311" s="5"/>
      <c r="AA203311" s="94"/>
      <c r="AB203311" s="5"/>
    </row>
    <row r="203328" spans="21:28">
      <c r="U203328" s="5"/>
      <c r="AA203328" s="94"/>
      <c r="AB203328" s="5"/>
    </row>
    <row r="203330" spans="21:28">
      <c r="U203330" s="5"/>
      <c r="AA203330" s="458"/>
      <c r="AB203330" s="5"/>
    </row>
    <row r="203331" spans="21:28">
      <c r="U203331" s="5"/>
      <c r="AA203331" s="458"/>
      <c r="AB203331" s="5"/>
    </row>
    <row r="203332" spans="21:28">
      <c r="U203332" s="5"/>
      <c r="AA203332" s="93"/>
      <c r="AB203332" s="5"/>
    </row>
    <row r="203333" spans="21:28">
      <c r="U203333" s="5"/>
      <c r="AA203333" s="94"/>
      <c r="AB203333" s="5"/>
    </row>
    <row r="203336" spans="21:28">
      <c r="U203336" s="5"/>
      <c r="AA203336" s="94"/>
      <c r="AB203336" s="5"/>
    </row>
    <row r="203386" spans="21:28">
      <c r="U203386" s="5"/>
      <c r="AA203386" s="94"/>
      <c r="AB203386" s="5"/>
    </row>
    <row r="203456" spans="21:28">
      <c r="U203456" s="5"/>
      <c r="AA203456" s="94"/>
      <c r="AB203456" s="5"/>
    </row>
    <row r="203457" spans="21:28">
      <c r="U203457" s="5"/>
      <c r="AA203457" s="94"/>
      <c r="AB203457" s="5"/>
    </row>
    <row r="203474" spans="21:28">
      <c r="U203474" s="5"/>
      <c r="AA203474" s="94"/>
      <c r="AB203474" s="5"/>
    </row>
    <row r="203476" spans="21:28">
      <c r="U203476" s="5"/>
      <c r="AA203476" s="458"/>
      <c r="AB203476" s="5"/>
    </row>
    <row r="203477" spans="21:28">
      <c r="U203477" s="5"/>
      <c r="AA203477" s="458"/>
      <c r="AB203477" s="5"/>
    </row>
    <row r="203478" spans="21:28">
      <c r="U203478" s="5"/>
      <c r="AA203478" s="93"/>
      <c r="AB203478" s="5"/>
    </row>
    <row r="203479" spans="21:28">
      <c r="U203479" s="5"/>
      <c r="AA203479" s="94"/>
      <c r="AB203479" s="5"/>
    </row>
    <row r="203482" spans="21:28">
      <c r="U203482" s="5"/>
      <c r="AA203482" s="94"/>
      <c r="AB203482" s="5"/>
    </row>
    <row r="203532" spans="21:28">
      <c r="U203532" s="5"/>
      <c r="AA203532" s="94"/>
      <c r="AB203532" s="5"/>
    </row>
    <row r="203602" spans="21:28">
      <c r="U203602" s="5"/>
      <c r="AA203602" s="94"/>
      <c r="AB203602" s="5"/>
    </row>
    <row r="203603" spans="21:28">
      <c r="U203603" s="5"/>
      <c r="AA203603" s="94"/>
      <c r="AB203603" s="5"/>
    </row>
    <row r="203620" spans="21:28">
      <c r="U203620" s="5"/>
      <c r="AA203620" s="94"/>
      <c r="AB203620" s="5"/>
    </row>
    <row r="203622" spans="21:28">
      <c r="U203622" s="5"/>
      <c r="AA203622" s="458"/>
      <c r="AB203622" s="5"/>
    </row>
    <row r="203623" spans="21:28">
      <c r="U203623" s="5"/>
      <c r="AA203623" s="458"/>
      <c r="AB203623" s="5"/>
    </row>
    <row r="203624" spans="21:28">
      <c r="U203624" s="5"/>
      <c r="AA203624" s="93"/>
      <c r="AB203624" s="5"/>
    </row>
    <row r="203625" spans="21:28">
      <c r="U203625" s="5"/>
      <c r="AA203625" s="94"/>
      <c r="AB203625" s="5"/>
    </row>
    <row r="203628" spans="21:28">
      <c r="U203628" s="5"/>
      <c r="AA203628" s="94"/>
      <c r="AB203628" s="5"/>
    </row>
    <row r="203678" spans="21:28">
      <c r="U203678" s="5"/>
      <c r="AA203678" s="94"/>
      <c r="AB203678" s="5"/>
    </row>
    <row r="203748" spans="21:28">
      <c r="U203748" s="5"/>
      <c r="AA203748" s="94"/>
      <c r="AB203748" s="5"/>
    </row>
    <row r="203749" spans="21:28">
      <c r="U203749" s="5"/>
      <c r="AA203749" s="94"/>
      <c r="AB203749" s="5"/>
    </row>
    <row r="203766" spans="21:28">
      <c r="U203766" s="5"/>
      <c r="AA203766" s="94"/>
      <c r="AB203766" s="5"/>
    </row>
    <row r="203768" spans="21:28">
      <c r="U203768" s="5"/>
      <c r="AA203768" s="458"/>
      <c r="AB203768" s="5"/>
    </row>
    <row r="203769" spans="21:28">
      <c r="U203769" s="5"/>
      <c r="AA203769" s="458"/>
      <c r="AB203769" s="5"/>
    </row>
    <row r="203770" spans="21:28">
      <c r="U203770" s="5"/>
      <c r="AA203770" s="93"/>
      <c r="AB203770" s="5"/>
    </row>
    <row r="203771" spans="21:28">
      <c r="U203771" s="5"/>
      <c r="AA203771" s="94"/>
      <c r="AB203771" s="5"/>
    </row>
    <row r="203774" spans="21:28">
      <c r="U203774" s="5"/>
      <c r="AA203774" s="94"/>
      <c r="AB203774" s="5"/>
    </row>
    <row r="203824" spans="21:28">
      <c r="U203824" s="5"/>
      <c r="AA203824" s="94"/>
      <c r="AB203824" s="5"/>
    </row>
    <row r="203894" spans="21:28">
      <c r="U203894" s="5"/>
      <c r="AA203894" s="94"/>
      <c r="AB203894" s="5"/>
    </row>
    <row r="203895" spans="21:28">
      <c r="U203895" s="5"/>
      <c r="AA203895" s="94"/>
      <c r="AB203895" s="5"/>
    </row>
    <row r="203912" spans="21:28">
      <c r="U203912" s="5"/>
      <c r="AA203912" s="94"/>
      <c r="AB203912" s="5"/>
    </row>
    <row r="203914" spans="21:28">
      <c r="U203914" s="5"/>
      <c r="AA203914" s="458"/>
      <c r="AB203914" s="5"/>
    </row>
    <row r="203915" spans="21:28">
      <c r="U203915" s="5"/>
      <c r="AA203915" s="458"/>
      <c r="AB203915" s="5"/>
    </row>
    <row r="203916" spans="21:28">
      <c r="U203916" s="5"/>
      <c r="AA203916" s="93"/>
      <c r="AB203916" s="5"/>
    </row>
    <row r="203917" spans="21:28">
      <c r="U203917" s="5"/>
      <c r="AA203917" s="94"/>
      <c r="AB203917" s="5"/>
    </row>
    <row r="203920" spans="21:28">
      <c r="U203920" s="5"/>
      <c r="AA203920" s="94"/>
      <c r="AB203920" s="5"/>
    </row>
    <row r="203970" spans="21:28">
      <c r="U203970" s="5"/>
      <c r="AA203970" s="94"/>
      <c r="AB203970" s="5"/>
    </row>
    <row r="204040" spans="21:28">
      <c r="U204040" s="5"/>
      <c r="AA204040" s="94"/>
      <c r="AB204040" s="5"/>
    </row>
    <row r="204041" spans="21:28">
      <c r="U204041" s="5"/>
      <c r="AA204041" s="94"/>
      <c r="AB204041" s="5"/>
    </row>
    <row r="204058" spans="21:28">
      <c r="U204058" s="5"/>
      <c r="AA204058" s="94"/>
      <c r="AB204058" s="5"/>
    </row>
    <row r="204060" spans="21:28">
      <c r="U204060" s="5"/>
      <c r="AA204060" s="458"/>
      <c r="AB204060" s="5"/>
    </row>
    <row r="204061" spans="21:28">
      <c r="U204061" s="5"/>
      <c r="AA204061" s="458"/>
      <c r="AB204061" s="5"/>
    </row>
    <row r="204062" spans="21:28">
      <c r="U204062" s="5"/>
      <c r="AA204062" s="93"/>
      <c r="AB204062" s="5"/>
    </row>
    <row r="204063" spans="21:28">
      <c r="U204063" s="5"/>
      <c r="AA204063" s="94"/>
      <c r="AB204063" s="5"/>
    </row>
    <row r="204066" spans="21:28">
      <c r="U204066" s="5"/>
      <c r="AA204066" s="94"/>
      <c r="AB204066" s="5"/>
    </row>
    <row r="204116" spans="21:28">
      <c r="U204116" s="5"/>
      <c r="AA204116" s="94"/>
      <c r="AB204116" s="5"/>
    </row>
    <row r="204186" spans="21:28">
      <c r="U204186" s="5"/>
      <c r="AA204186" s="94"/>
      <c r="AB204186" s="5"/>
    </row>
    <row r="204187" spans="21:28">
      <c r="U204187" s="5"/>
      <c r="AA204187" s="94"/>
      <c r="AB204187" s="5"/>
    </row>
    <row r="204204" spans="21:28">
      <c r="U204204" s="5"/>
      <c r="AA204204" s="94"/>
      <c r="AB204204" s="5"/>
    </row>
    <row r="204206" spans="21:28">
      <c r="U204206" s="5"/>
      <c r="AA204206" s="458"/>
      <c r="AB204206" s="5"/>
    </row>
    <row r="204207" spans="21:28">
      <c r="U204207" s="5"/>
      <c r="AA204207" s="458"/>
      <c r="AB204207" s="5"/>
    </row>
    <row r="204208" spans="21:28">
      <c r="U204208" s="5"/>
      <c r="AA204208" s="93"/>
      <c r="AB204208" s="5"/>
    </row>
    <row r="204209" spans="21:28">
      <c r="U204209" s="5"/>
      <c r="AA204209" s="94"/>
      <c r="AB204209" s="5"/>
    </row>
    <row r="204212" spans="21:28">
      <c r="U204212" s="5"/>
      <c r="AA204212" s="94"/>
      <c r="AB204212" s="5"/>
    </row>
    <row r="204262" spans="21:28">
      <c r="U204262" s="5"/>
      <c r="AA204262" s="94"/>
      <c r="AB204262" s="5"/>
    </row>
    <row r="204332" spans="21:28">
      <c r="U204332" s="5"/>
      <c r="AA204332" s="94"/>
      <c r="AB204332" s="5"/>
    </row>
    <row r="204333" spans="21:28">
      <c r="U204333" s="5"/>
      <c r="AA204333" s="94"/>
      <c r="AB204333" s="5"/>
    </row>
    <row r="204350" spans="21:28">
      <c r="U204350" s="5"/>
      <c r="AA204350" s="94"/>
      <c r="AB204350" s="5"/>
    </row>
    <row r="204352" spans="21:28">
      <c r="U204352" s="5"/>
      <c r="AA204352" s="458"/>
      <c r="AB204352" s="5"/>
    </row>
    <row r="204353" spans="21:28">
      <c r="U204353" s="5"/>
      <c r="AA204353" s="458"/>
      <c r="AB204353" s="5"/>
    </row>
    <row r="204354" spans="21:28">
      <c r="U204354" s="5"/>
      <c r="AA204354" s="93"/>
      <c r="AB204354" s="5"/>
    </row>
    <row r="204355" spans="21:28">
      <c r="U204355" s="5"/>
      <c r="AA204355" s="94"/>
      <c r="AB204355" s="5"/>
    </row>
    <row r="204358" spans="21:28">
      <c r="U204358" s="5"/>
      <c r="AA204358" s="94"/>
      <c r="AB204358" s="5"/>
    </row>
    <row r="204408" spans="21:28">
      <c r="U204408" s="5"/>
      <c r="AA204408" s="94"/>
      <c r="AB204408" s="5"/>
    </row>
    <row r="204478" spans="21:28">
      <c r="U204478" s="5"/>
      <c r="AA204478" s="94"/>
      <c r="AB204478" s="5"/>
    </row>
    <row r="204479" spans="21:28">
      <c r="U204479" s="5"/>
      <c r="AA204479" s="94"/>
      <c r="AB204479" s="5"/>
    </row>
    <row r="204496" spans="21:28">
      <c r="U204496" s="5"/>
      <c r="AA204496" s="94"/>
      <c r="AB204496" s="5"/>
    </row>
    <row r="204498" spans="21:28">
      <c r="U204498" s="5"/>
      <c r="AA204498" s="458"/>
      <c r="AB204498" s="5"/>
    </row>
    <row r="204499" spans="21:28">
      <c r="U204499" s="5"/>
      <c r="AA204499" s="458"/>
      <c r="AB204499" s="5"/>
    </row>
    <row r="204500" spans="21:28">
      <c r="U204500" s="5"/>
      <c r="AA204500" s="93"/>
      <c r="AB204500" s="5"/>
    </row>
    <row r="204501" spans="21:28">
      <c r="U204501" s="5"/>
      <c r="AA204501" s="94"/>
      <c r="AB204501" s="5"/>
    </row>
    <row r="204504" spans="21:28">
      <c r="U204504" s="5"/>
      <c r="AA204504" s="94"/>
      <c r="AB204504" s="5"/>
    </row>
    <row r="204554" spans="21:28">
      <c r="U204554" s="5"/>
      <c r="AA204554" s="94"/>
      <c r="AB204554" s="5"/>
    </row>
    <row r="204624" spans="21:28">
      <c r="U204624" s="5"/>
      <c r="AA204624" s="94"/>
      <c r="AB204624" s="5"/>
    </row>
    <row r="204625" spans="21:28">
      <c r="U204625" s="5"/>
      <c r="AA204625" s="94"/>
      <c r="AB204625" s="5"/>
    </row>
    <row r="204642" spans="21:28">
      <c r="U204642" s="5"/>
      <c r="AA204642" s="94"/>
      <c r="AB204642" s="5"/>
    </row>
    <row r="204644" spans="21:28">
      <c r="U204644" s="5"/>
      <c r="AA204644" s="458"/>
      <c r="AB204644" s="5"/>
    </row>
    <row r="204645" spans="21:28">
      <c r="U204645" s="5"/>
      <c r="AA204645" s="458"/>
      <c r="AB204645" s="5"/>
    </row>
    <row r="204646" spans="21:28">
      <c r="U204646" s="5"/>
      <c r="AA204646" s="93"/>
      <c r="AB204646" s="5"/>
    </row>
    <row r="204647" spans="21:28">
      <c r="U204647" s="5"/>
      <c r="AA204647" s="94"/>
      <c r="AB204647" s="5"/>
    </row>
    <row r="204650" spans="21:28">
      <c r="U204650" s="5"/>
      <c r="AA204650" s="94"/>
      <c r="AB204650" s="5"/>
    </row>
    <row r="204700" spans="21:28">
      <c r="U204700" s="5"/>
      <c r="AA204700" s="94"/>
      <c r="AB204700" s="5"/>
    </row>
    <row r="204770" spans="21:28">
      <c r="U204770" s="5"/>
      <c r="AA204770" s="94"/>
      <c r="AB204770" s="5"/>
    </row>
    <row r="204771" spans="21:28">
      <c r="U204771" s="5"/>
      <c r="AA204771" s="94"/>
      <c r="AB204771" s="5"/>
    </row>
    <row r="204788" spans="21:28">
      <c r="U204788" s="5"/>
      <c r="AA204788" s="94"/>
      <c r="AB204788" s="5"/>
    </row>
    <row r="204790" spans="21:28">
      <c r="U204790" s="5"/>
      <c r="AA204790" s="458"/>
      <c r="AB204790" s="5"/>
    </row>
    <row r="204791" spans="21:28">
      <c r="U204791" s="5"/>
      <c r="AA204791" s="458"/>
      <c r="AB204791" s="5"/>
    </row>
    <row r="204792" spans="21:28">
      <c r="U204792" s="5"/>
      <c r="AA204792" s="93"/>
      <c r="AB204792" s="5"/>
    </row>
    <row r="204793" spans="21:28">
      <c r="U204793" s="5"/>
      <c r="AA204793" s="94"/>
      <c r="AB204793" s="5"/>
    </row>
    <row r="204796" spans="21:28">
      <c r="U204796" s="5"/>
      <c r="AA204796" s="94"/>
      <c r="AB204796" s="5"/>
    </row>
    <row r="204846" spans="21:28">
      <c r="U204846" s="5"/>
      <c r="AA204846" s="94"/>
      <c r="AB204846" s="5"/>
    </row>
    <row r="204916" spans="21:28">
      <c r="U204916" s="5"/>
      <c r="AA204916" s="94"/>
      <c r="AB204916" s="5"/>
    </row>
    <row r="204917" spans="21:28">
      <c r="U204917" s="5"/>
      <c r="AA204917" s="94"/>
      <c r="AB204917" s="5"/>
    </row>
    <row r="204934" spans="21:28">
      <c r="U204934" s="5"/>
      <c r="AA204934" s="94"/>
      <c r="AB204934" s="5"/>
    </row>
    <row r="204936" spans="21:28">
      <c r="U204936" s="5"/>
      <c r="AA204936" s="458"/>
      <c r="AB204936" s="5"/>
    </row>
    <row r="204937" spans="21:28">
      <c r="U204937" s="5"/>
      <c r="AA204937" s="458"/>
      <c r="AB204937" s="5"/>
    </row>
    <row r="204938" spans="21:28">
      <c r="U204938" s="5"/>
      <c r="AA204938" s="93"/>
      <c r="AB204938" s="5"/>
    </row>
    <row r="204939" spans="21:28">
      <c r="U204939" s="5"/>
      <c r="AA204939" s="94"/>
      <c r="AB204939" s="5"/>
    </row>
    <row r="204942" spans="21:28">
      <c r="U204942" s="5"/>
      <c r="AA204942" s="94"/>
      <c r="AB204942" s="5"/>
    </row>
    <row r="204992" spans="21:28">
      <c r="U204992" s="5"/>
      <c r="AA204992" s="94"/>
      <c r="AB204992" s="5"/>
    </row>
    <row r="205062" spans="21:28">
      <c r="U205062" s="5"/>
      <c r="AA205062" s="94"/>
      <c r="AB205062" s="5"/>
    </row>
    <row r="205063" spans="21:28">
      <c r="U205063" s="5"/>
      <c r="AA205063" s="94"/>
      <c r="AB205063" s="5"/>
    </row>
    <row r="205080" spans="21:28">
      <c r="U205080" s="5"/>
      <c r="AA205080" s="94"/>
      <c r="AB205080" s="5"/>
    </row>
    <row r="205082" spans="21:28">
      <c r="U205082" s="5"/>
      <c r="AA205082" s="458"/>
      <c r="AB205082" s="5"/>
    </row>
    <row r="205083" spans="21:28">
      <c r="U205083" s="5"/>
      <c r="AA205083" s="458"/>
      <c r="AB205083" s="5"/>
    </row>
    <row r="205084" spans="21:28">
      <c r="U205084" s="5"/>
      <c r="AA205084" s="93"/>
      <c r="AB205084" s="5"/>
    </row>
    <row r="205085" spans="21:28">
      <c r="U205085" s="5"/>
      <c r="AA205085" s="94"/>
      <c r="AB205085" s="5"/>
    </row>
    <row r="205088" spans="21:28">
      <c r="U205088" s="5"/>
      <c r="AA205088" s="94"/>
      <c r="AB205088" s="5"/>
    </row>
    <row r="205138" spans="21:28">
      <c r="U205138" s="5"/>
      <c r="AA205138" s="94"/>
      <c r="AB205138" s="5"/>
    </row>
    <row r="205208" spans="21:28">
      <c r="U205208" s="5"/>
      <c r="AA205208" s="94"/>
      <c r="AB205208" s="5"/>
    </row>
    <row r="205209" spans="21:28">
      <c r="U205209" s="5"/>
      <c r="AA205209" s="94"/>
      <c r="AB205209" s="5"/>
    </row>
    <row r="205226" spans="21:28">
      <c r="U205226" s="5"/>
      <c r="AA205226" s="94"/>
      <c r="AB205226" s="5"/>
    </row>
    <row r="205228" spans="21:28">
      <c r="U205228" s="5"/>
      <c r="AA205228" s="458"/>
      <c r="AB205228" s="5"/>
    </row>
    <row r="205229" spans="21:28">
      <c r="U205229" s="5"/>
      <c r="AA205229" s="458"/>
      <c r="AB205229" s="5"/>
    </row>
    <row r="205230" spans="21:28">
      <c r="U205230" s="5"/>
      <c r="AA205230" s="93"/>
      <c r="AB205230" s="5"/>
    </row>
    <row r="205231" spans="21:28">
      <c r="U205231" s="5"/>
      <c r="AA205231" s="94"/>
      <c r="AB205231" s="5"/>
    </row>
    <row r="205234" spans="21:28">
      <c r="U205234" s="5"/>
      <c r="AA205234" s="94"/>
      <c r="AB205234" s="5"/>
    </row>
    <row r="205284" spans="21:28">
      <c r="U205284" s="5"/>
      <c r="AA205284" s="94"/>
      <c r="AB205284" s="5"/>
    </row>
    <row r="205354" spans="21:28">
      <c r="U205354" s="5"/>
      <c r="AA205354" s="94"/>
      <c r="AB205354" s="5"/>
    </row>
    <row r="205355" spans="21:28">
      <c r="U205355" s="5"/>
      <c r="AA205355" s="94"/>
      <c r="AB205355" s="5"/>
    </row>
    <row r="205372" spans="21:28">
      <c r="U205372" s="5"/>
      <c r="AA205372" s="94"/>
      <c r="AB205372" s="5"/>
    </row>
    <row r="205374" spans="21:28">
      <c r="U205374" s="5"/>
      <c r="AA205374" s="458"/>
      <c r="AB205374" s="5"/>
    </row>
    <row r="205375" spans="21:28">
      <c r="U205375" s="5"/>
      <c r="AA205375" s="458"/>
      <c r="AB205375" s="5"/>
    </row>
    <row r="205376" spans="21:28">
      <c r="U205376" s="5"/>
      <c r="AA205376" s="93"/>
      <c r="AB205376" s="5"/>
    </row>
    <row r="205377" spans="21:28">
      <c r="U205377" s="5"/>
      <c r="AA205377" s="94"/>
      <c r="AB205377" s="5"/>
    </row>
    <row r="205380" spans="21:28">
      <c r="U205380" s="5"/>
      <c r="AA205380" s="94"/>
      <c r="AB205380" s="5"/>
    </row>
    <row r="205430" spans="21:28">
      <c r="U205430" s="5"/>
      <c r="AA205430" s="94"/>
      <c r="AB205430" s="5"/>
    </row>
    <row r="205500" spans="21:28">
      <c r="U205500" s="5"/>
      <c r="AA205500" s="94"/>
      <c r="AB205500" s="5"/>
    </row>
    <row r="205501" spans="21:28">
      <c r="U205501" s="5"/>
      <c r="AA205501" s="94"/>
      <c r="AB205501" s="5"/>
    </row>
    <row r="205518" spans="21:28">
      <c r="U205518" s="5"/>
      <c r="AA205518" s="94"/>
      <c r="AB205518" s="5"/>
    </row>
    <row r="205520" spans="21:28">
      <c r="U205520" s="5"/>
      <c r="AA205520" s="458"/>
      <c r="AB205520" s="5"/>
    </row>
    <row r="205521" spans="21:28">
      <c r="U205521" s="5"/>
      <c r="AA205521" s="458"/>
      <c r="AB205521" s="5"/>
    </row>
    <row r="205522" spans="21:28">
      <c r="U205522" s="5"/>
      <c r="AA205522" s="93"/>
      <c r="AB205522" s="5"/>
    </row>
    <row r="205523" spans="21:28">
      <c r="U205523" s="5"/>
      <c r="AA205523" s="94"/>
      <c r="AB205523" s="5"/>
    </row>
    <row r="205526" spans="21:28">
      <c r="U205526" s="5"/>
      <c r="AA205526" s="94"/>
      <c r="AB205526" s="5"/>
    </row>
    <row r="205576" spans="21:28">
      <c r="U205576" s="5"/>
      <c r="AA205576" s="94"/>
      <c r="AB205576" s="5"/>
    </row>
    <row r="205646" spans="21:28">
      <c r="U205646" s="5"/>
      <c r="AA205646" s="94"/>
      <c r="AB205646" s="5"/>
    </row>
    <row r="205647" spans="21:28">
      <c r="U205647" s="5"/>
      <c r="AA205647" s="94"/>
      <c r="AB205647" s="5"/>
    </row>
    <row r="205664" spans="21:28">
      <c r="U205664" s="5"/>
      <c r="AA205664" s="94"/>
      <c r="AB205664" s="5"/>
    </row>
    <row r="205666" spans="21:28">
      <c r="U205666" s="5"/>
      <c r="AA205666" s="458"/>
      <c r="AB205666" s="5"/>
    </row>
    <row r="205667" spans="21:28">
      <c r="U205667" s="5"/>
      <c r="AA205667" s="458"/>
      <c r="AB205667" s="5"/>
    </row>
    <row r="205668" spans="21:28">
      <c r="U205668" s="5"/>
      <c r="AA205668" s="93"/>
      <c r="AB205668" s="5"/>
    </row>
    <row r="205669" spans="21:28">
      <c r="U205669" s="5"/>
      <c r="AA205669" s="94"/>
      <c r="AB205669" s="5"/>
    </row>
    <row r="205672" spans="21:28">
      <c r="U205672" s="5"/>
      <c r="AA205672" s="94"/>
      <c r="AB205672" s="5"/>
    </row>
    <row r="205722" spans="21:28">
      <c r="U205722" s="5"/>
      <c r="AA205722" s="94"/>
      <c r="AB205722" s="5"/>
    </row>
    <row r="205792" spans="21:28">
      <c r="U205792" s="5"/>
      <c r="AA205792" s="94"/>
      <c r="AB205792" s="5"/>
    </row>
    <row r="205793" spans="21:28">
      <c r="U205793" s="5"/>
      <c r="AA205793" s="94"/>
      <c r="AB205793" s="5"/>
    </row>
    <row r="205810" spans="21:28">
      <c r="U205810" s="5"/>
      <c r="AA205810" s="94"/>
      <c r="AB205810" s="5"/>
    </row>
    <row r="205812" spans="21:28">
      <c r="U205812" s="5"/>
      <c r="AA205812" s="458"/>
      <c r="AB205812" s="5"/>
    </row>
    <row r="205813" spans="21:28">
      <c r="U205813" s="5"/>
      <c r="AA205813" s="458"/>
      <c r="AB205813" s="5"/>
    </row>
    <row r="205814" spans="21:28">
      <c r="U205814" s="5"/>
      <c r="AA205814" s="93"/>
      <c r="AB205814" s="5"/>
    </row>
    <row r="205815" spans="21:28">
      <c r="U205815" s="5"/>
      <c r="AA205815" s="94"/>
      <c r="AB205815" s="5"/>
    </row>
    <row r="205818" spans="21:28">
      <c r="U205818" s="5"/>
      <c r="AA205818" s="94"/>
      <c r="AB205818" s="5"/>
    </row>
    <row r="205868" spans="21:28">
      <c r="U205868" s="5"/>
      <c r="AA205868" s="94"/>
      <c r="AB205868" s="5"/>
    </row>
    <row r="205938" spans="21:28">
      <c r="U205938" s="5"/>
      <c r="AA205938" s="94"/>
      <c r="AB205938" s="5"/>
    </row>
    <row r="205939" spans="21:28">
      <c r="U205939" s="5"/>
      <c r="AA205939" s="94"/>
      <c r="AB205939" s="5"/>
    </row>
    <row r="205956" spans="21:28">
      <c r="U205956" s="5"/>
      <c r="AA205956" s="94"/>
      <c r="AB205956" s="5"/>
    </row>
    <row r="205958" spans="21:28">
      <c r="U205958" s="5"/>
      <c r="AA205958" s="458"/>
      <c r="AB205958" s="5"/>
    </row>
    <row r="205959" spans="21:28">
      <c r="U205959" s="5"/>
      <c r="AA205959" s="458"/>
      <c r="AB205959" s="5"/>
    </row>
    <row r="205960" spans="21:28">
      <c r="U205960" s="5"/>
      <c r="AA205960" s="93"/>
      <c r="AB205960" s="5"/>
    </row>
    <row r="205961" spans="21:28">
      <c r="U205961" s="5"/>
      <c r="AA205961" s="94"/>
      <c r="AB205961" s="5"/>
    </row>
    <row r="205964" spans="21:28">
      <c r="U205964" s="5"/>
      <c r="AA205964" s="94"/>
      <c r="AB205964" s="5"/>
    </row>
    <row r="206014" spans="21:28">
      <c r="U206014" s="5"/>
      <c r="AA206014" s="94"/>
      <c r="AB206014" s="5"/>
    </row>
    <row r="206084" spans="21:28">
      <c r="U206084" s="5"/>
      <c r="AA206084" s="94"/>
      <c r="AB206084" s="5"/>
    </row>
    <row r="206085" spans="21:28">
      <c r="U206085" s="5"/>
      <c r="AA206085" s="94"/>
      <c r="AB206085" s="5"/>
    </row>
    <row r="206102" spans="21:28">
      <c r="U206102" s="5"/>
      <c r="AA206102" s="94"/>
      <c r="AB206102" s="5"/>
    </row>
    <row r="206104" spans="21:28">
      <c r="U206104" s="5"/>
      <c r="AA206104" s="458"/>
      <c r="AB206104" s="5"/>
    </row>
    <row r="206105" spans="21:28">
      <c r="U206105" s="5"/>
      <c r="AA206105" s="458"/>
      <c r="AB206105" s="5"/>
    </row>
    <row r="206106" spans="21:28">
      <c r="U206106" s="5"/>
      <c r="AA206106" s="93"/>
      <c r="AB206106" s="5"/>
    </row>
    <row r="206107" spans="21:28">
      <c r="U206107" s="5"/>
      <c r="AA206107" s="94"/>
      <c r="AB206107" s="5"/>
    </row>
    <row r="206110" spans="21:28">
      <c r="U206110" s="5"/>
      <c r="AA206110" s="94"/>
      <c r="AB206110" s="5"/>
    </row>
    <row r="206160" spans="21:28">
      <c r="U206160" s="5"/>
      <c r="AA206160" s="94"/>
      <c r="AB206160" s="5"/>
    </row>
    <row r="206230" spans="21:28">
      <c r="U206230" s="5"/>
      <c r="AA206230" s="94"/>
      <c r="AB206230" s="5"/>
    </row>
    <row r="206231" spans="21:28">
      <c r="U206231" s="5"/>
      <c r="AA206231" s="94"/>
      <c r="AB206231" s="5"/>
    </row>
    <row r="206248" spans="21:28">
      <c r="U206248" s="5"/>
      <c r="AA206248" s="94"/>
      <c r="AB206248" s="5"/>
    </row>
    <row r="206250" spans="21:28">
      <c r="U206250" s="5"/>
      <c r="AA206250" s="458"/>
      <c r="AB206250" s="5"/>
    </row>
    <row r="206251" spans="21:28">
      <c r="U206251" s="5"/>
      <c r="AA206251" s="458"/>
      <c r="AB206251" s="5"/>
    </row>
    <row r="206252" spans="21:28">
      <c r="U206252" s="5"/>
      <c r="AA206252" s="93"/>
      <c r="AB206252" s="5"/>
    </row>
    <row r="206253" spans="21:28">
      <c r="U206253" s="5"/>
      <c r="AA206253" s="94"/>
      <c r="AB206253" s="5"/>
    </row>
    <row r="206256" spans="21:28">
      <c r="U206256" s="5"/>
      <c r="AA206256" s="94"/>
      <c r="AB206256" s="5"/>
    </row>
    <row r="206306" spans="21:28">
      <c r="U206306" s="5"/>
      <c r="AA206306" s="94"/>
      <c r="AB206306" s="5"/>
    </row>
    <row r="206376" spans="21:28">
      <c r="U206376" s="5"/>
      <c r="AA206376" s="94"/>
      <c r="AB206376" s="5"/>
    </row>
    <row r="206377" spans="21:28">
      <c r="U206377" s="5"/>
      <c r="AA206377" s="94"/>
      <c r="AB206377" s="5"/>
    </row>
    <row r="206394" spans="21:28">
      <c r="U206394" s="5"/>
      <c r="AA206394" s="94"/>
      <c r="AB206394" s="5"/>
    </row>
    <row r="206396" spans="21:28">
      <c r="U206396" s="5"/>
      <c r="AA206396" s="458"/>
      <c r="AB206396" s="5"/>
    </row>
    <row r="206397" spans="21:28">
      <c r="U206397" s="5"/>
      <c r="AA206397" s="458"/>
      <c r="AB206397" s="5"/>
    </row>
    <row r="206398" spans="21:28">
      <c r="U206398" s="5"/>
      <c r="AA206398" s="93"/>
      <c r="AB206398" s="5"/>
    </row>
    <row r="206399" spans="21:28">
      <c r="U206399" s="5"/>
      <c r="AA206399" s="94"/>
      <c r="AB206399" s="5"/>
    </row>
    <row r="206402" spans="21:28">
      <c r="U206402" s="5"/>
      <c r="AA206402" s="94"/>
      <c r="AB206402" s="5"/>
    </row>
    <row r="206452" spans="21:28">
      <c r="U206452" s="5"/>
      <c r="AA206452" s="94"/>
      <c r="AB206452" s="5"/>
    </row>
    <row r="206522" spans="21:28">
      <c r="U206522" s="5"/>
      <c r="AA206522" s="94"/>
      <c r="AB206522" s="5"/>
    </row>
    <row r="206523" spans="21:28">
      <c r="U206523" s="5"/>
      <c r="AA206523" s="94"/>
      <c r="AB206523" s="5"/>
    </row>
    <row r="206540" spans="21:28">
      <c r="U206540" s="5"/>
      <c r="AA206540" s="94"/>
      <c r="AB206540" s="5"/>
    </row>
    <row r="206542" spans="21:28">
      <c r="U206542" s="5"/>
      <c r="AA206542" s="458"/>
      <c r="AB206542" s="5"/>
    </row>
    <row r="206543" spans="21:28">
      <c r="U206543" s="5"/>
      <c r="AA206543" s="458"/>
      <c r="AB206543" s="5"/>
    </row>
    <row r="206544" spans="21:28">
      <c r="U206544" s="5"/>
      <c r="AA206544" s="93"/>
      <c r="AB206544" s="5"/>
    </row>
    <row r="206545" spans="21:28">
      <c r="U206545" s="5"/>
      <c r="AA206545" s="94"/>
      <c r="AB206545" s="5"/>
    </row>
    <row r="206548" spans="21:28">
      <c r="U206548" s="5"/>
      <c r="AA206548" s="94"/>
      <c r="AB206548" s="5"/>
    </row>
    <row r="206598" spans="21:28">
      <c r="U206598" s="5"/>
      <c r="AA206598" s="94"/>
      <c r="AB206598" s="5"/>
    </row>
    <row r="206668" spans="21:28">
      <c r="U206668" s="5"/>
      <c r="AA206668" s="94"/>
      <c r="AB206668" s="5"/>
    </row>
    <row r="206669" spans="21:28">
      <c r="U206669" s="5"/>
      <c r="AA206669" s="94"/>
      <c r="AB206669" s="5"/>
    </row>
    <row r="206686" spans="21:28">
      <c r="U206686" s="5"/>
      <c r="AA206686" s="94"/>
      <c r="AB206686" s="5"/>
    </row>
    <row r="206688" spans="21:28">
      <c r="U206688" s="5"/>
      <c r="AA206688" s="458"/>
      <c r="AB206688" s="5"/>
    </row>
    <row r="206689" spans="21:28">
      <c r="U206689" s="5"/>
      <c r="AA206689" s="458"/>
      <c r="AB206689" s="5"/>
    </row>
    <row r="206690" spans="21:28">
      <c r="U206690" s="5"/>
      <c r="AA206690" s="93"/>
      <c r="AB206690" s="5"/>
    </row>
    <row r="206691" spans="21:28">
      <c r="U206691" s="5"/>
      <c r="AA206691" s="94"/>
      <c r="AB206691" s="5"/>
    </row>
    <row r="206694" spans="21:28">
      <c r="U206694" s="5"/>
      <c r="AA206694" s="94"/>
      <c r="AB206694" s="5"/>
    </row>
    <row r="206744" spans="21:28">
      <c r="U206744" s="5"/>
      <c r="AA206744" s="94"/>
      <c r="AB206744" s="5"/>
    </row>
    <row r="206814" spans="21:28">
      <c r="U206814" s="5"/>
      <c r="AA206814" s="94"/>
      <c r="AB206814" s="5"/>
    </row>
    <row r="206815" spans="21:28">
      <c r="U206815" s="5"/>
      <c r="AA206815" s="94"/>
      <c r="AB206815" s="5"/>
    </row>
    <row r="206832" spans="21:28">
      <c r="U206832" s="5"/>
      <c r="AA206832" s="94"/>
      <c r="AB206832" s="5"/>
    </row>
    <row r="206834" spans="21:28">
      <c r="U206834" s="5"/>
      <c r="AA206834" s="458"/>
      <c r="AB206834" s="5"/>
    </row>
    <row r="206835" spans="21:28">
      <c r="U206835" s="5"/>
      <c r="AA206835" s="458"/>
      <c r="AB206835" s="5"/>
    </row>
    <row r="206836" spans="21:28">
      <c r="U206836" s="5"/>
      <c r="AA206836" s="93"/>
      <c r="AB206836" s="5"/>
    </row>
    <row r="206837" spans="21:28">
      <c r="U206837" s="5"/>
      <c r="AA206837" s="94"/>
      <c r="AB206837" s="5"/>
    </row>
    <row r="206840" spans="21:28">
      <c r="U206840" s="5"/>
      <c r="AA206840" s="94"/>
      <c r="AB206840" s="5"/>
    </row>
    <row r="206890" spans="21:28">
      <c r="U206890" s="5"/>
      <c r="AA206890" s="94"/>
      <c r="AB206890" s="5"/>
    </row>
    <row r="206960" spans="21:28">
      <c r="U206960" s="5"/>
      <c r="AA206960" s="94"/>
      <c r="AB206960" s="5"/>
    </row>
    <row r="206961" spans="21:28">
      <c r="U206961" s="5"/>
      <c r="AA206961" s="94"/>
      <c r="AB206961" s="5"/>
    </row>
    <row r="206978" spans="21:28">
      <c r="U206978" s="5"/>
      <c r="AA206978" s="94"/>
      <c r="AB206978" s="5"/>
    </row>
    <row r="206980" spans="21:28">
      <c r="U206980" s="5"/>
      <c r="AA206980" s="458"/>
      <c r="AB206980" s="5"/>
    </row>
    <row r="206981" spans="21:28">
      <c r="U206981" s="5"/>
      <c r="AA206981" s="458"/>
      <c r="AB206981" s="5"/>
    </row>
    <row r="206982" spans="21:28">
      <c r="U206982" s="5"/>
      <c r="AA206982" s="93"/>
      <c r="AB206982" s="5"/>
    </row>
    <row r="206983" spans="21:28">
      <c r="U206983" s="5"/>
      <c r="AA206983" s="94"/>
      <c r="AB206983" s="5"/>
    </row>
    <row r="206986" spans="21:28">
      <c r="U206986" s="5"/>
      <c r="AA206986" s="94"/>
      <c r="AB206986" s="5"/>
    </row>
    <row r="207036" spans="21:28">
      <c r="U207036" s="5"/>
      <c r="AA207036" s="94"/>
      <c r="AB207036" s="5"/>
    </row>
    <row r="207106" spans="21:28">
      <c r="U207106" s="5"/>
      <c r="AA207106" s="94"/>
      <c r="AB207106" s="5"/>
    </row>
    <row r="207107" spans="21:28">
      <c r="U207107" s="5"/>
      <c r="AA207107" s="94"/>
      <c r="AB207107" s="5"/>
    </row>
    <row r="207124" spans="21:28">
      <c r="U207124" s="5"/>
      <c r="AA207124" s="94"/>
      <c r="AB207124" s="5"/>
    </row>
    <row r="207126" spans="21:28">
      <c r="U207126" s="5"/>
      <c r="AA207126" s="458"/>
      <c r="AB207126" s="5"/>
    </row>
    <row r="207127" spans="21:28">
      <c r="U207127" s="5"/>
      <c r="AA207127" s="458"/>
      <c r="AB207127" s="5"/>
    </row>
    <row r="207128" spans="21:28">
      <c r="U207128" s="5"/>
      <c r="AA207128" s="93"/>
      <c r="AB207128" s="5"/>
    </row>
    <row r="207129" spans="21:28">
      <c r="U207129" s="5"/>
      <c r="AA207129" s="94"/>
      <c r="AB207129" s="5"/>
    </row>
    <row r="207132" spans="21:28">
      <c r="U207132" s="5"/>
      <c r="AA207132" s="94"/>
      <c r="AB207132" s="5"/>
    </row>
    <row r="207182" spans="21:28">
      <c r="U207182" s="5"/>
      <c r="AA207182" s="94"/>
      <c r="AB207182" s="5"/>
    </row>
    <row r="207252" spans="21:28">
      <c r="U207252" s="5"/>
      <c r="AA207252" s="94"/>
      <c r="AB207252" s="5"/>
    </row>
    <row r="207253" spans="21:28">
      <c r="U207253" s="5"/>
      <c r="AA207253" s="94"/>
      <c r="AB207253" s="5"/>
    </row>
    <row r="207270" spans="21:28">
      <c r="U207270" s="5"/>
      <c r="AA207270" s="94"/>
      <c r="AB207270" s="5"/>
    </row>
    <row r="207272" spans="21:28">
      <c r="U207272" s="5"/>
      <c r="AA207272" s="458"/>
      <c r="AB207272" s="5"/>
    </row>
    <row r="207273" spans="21:28">
      <c r="U207273" s="5"/>
      <c r="AA207273" s="458"/>
      <c r="AB207273" s="5"/>
    </row>
    <row r="207274" spans="21:28">
      <c r="U207274" s="5"/>
      <c r="AA207274" s="93"/>
      <c r="AB207274" s="5"/>
    </row>
    <row r="207275" spans="21:28">
      <c r="U207275" s="5"/>
      <c r="AA207275" s="94"/>
      <c r="AB207275" s="5"/>
    </row>
    <row r="207278" spans="21:28">
      <c r="U207278" s="5"/>
      <c r="AA207278" s="94"/>
      <c r="AB207278" s="5"/>
    </row>
    <row r="207328" spans="21:28">
      <c r="U207328" s="5"/>
      <c r="AA207328" s="94"/>
      <c r="AB207328" s="5"/>
    </row>
    <row r="207398" spans="21:28">
      <c r="U207398" s="5"/>
      <c r="AA207398" s="94"/>
      <c r="AB207398" s="5"/>
    </row>
    <row r="207399" spans="21:28">
      <c r="U207399" s="5"/>
      <c r="AA207399" s="94"/>
      <c r="AB207399" s="5"/>
    </row>
    <row r="207416" spans="21:28">
      <c r="U207416" s="5"/>
      <c r="AA207416" s="94"/>
      <c r="AB207416" s="5"/>
    </row>
    <row r="207418" spans="21:28">
      <c r="U207418" s="5"/>
      <c r="AA207418" s="458"/>
      <c r="AB207418" s="5"/>
    </row>
    <row r="207419" spans="21:28">
      <c r="U207419" s="5"/>
      <c r="AA207419" s="458"/>
      <c r="AB207419" s="5"/>
    </row>
    <row r="207420" spans="21:28">
      <c r="U207420" s="5"/>
      <c r="AA207420" s="93"/>
      <c r="AB207420" s="5"/>
    </row>
    <row r="207421" spans="21:28">
      <c r="U207421" s="5"/>
      <c r="AA207421" s="94"/>
      <c r="AB207421" s="5"/>
    </row>
    <row r="207424" spans="21:28">
      <c r="U207424" s="5"/>
      <c r="AA207424" s="94"/>
      <c r="AB207424" s="5"/>
    </row>
    <row r="207474" spans="21:28">
      <c r="U207474" s="5"/>
      <c r="AA207474" s="94"/>
      <c r="AB207474" s="5"/>
    </row>
    <row r="207544" spans="21:28">
      <c r="U207544" s="5"/>
      <c r="AA207544" s="94"/>
      <c r="AB207544" s="5"/>
    </row>
    <row r="207545" spans="21:28">
      <c r="U207545" s="5"/>
      <c r="AA207545" s="94"/>
      <c r="AB207545" s="5"/>
    </row>
    <row r="207562" spans="21:28">
      <c r="U207562" s="5"/>
      <c r="AA207562" s="94"/>
      <c r="AB207562" s="5"/>
    </row>
    <row r="207564" spans="21:28">
      <c r="U207564" s="5"/>
      <c r="AA207564" s="458"/>
      <c r="AB207564" s="5"/>
    </row>
    <row r="207565" spans="21:28">
      <c r="U207565" s="5"/>
      <c r="AA207565" s="458"/>
      <c r="AB207565" s="5"/>
    </row>
    <row r="207566" spans="21:28">
      <c r="U207566" s="5"/>
      <c r="AA207566" s="93"/>
      <c r="AB207566" s="5"/>
    </row>
    <row r="207567" spans="21:28">
      <c r="U207567" s="5"/>
      <c r="AA207567" s="94"/>
      <c r="AB207567" s="5"/>
    </row>
    <row r="207570" spans="21:28">
      <c r="U207570" s="5"/>
      <c r="AA207570" s="94"/>
      <c r="AB207570" s="5"/>
    </row>
    <row r="207620" spans="21:28">
      <c r="U207620" s="5"/>
      <c r="AA207620" s="94"/>
      <c r="AB207620" s="5"/>
    </row>
    <row r="207690" spans="21:28">
      <c r="U207690" s="5"/>
      <c r="AA207690" s="94"/>
      <c r="AB207690" s="5"/>
    </row>
    <row r="207691" spans="21:28">
      <c r="U207691" s="5"/>
      <c r="AA207691" s="94"/>
      <c r="AB207691" s="5"/>
    </row>
    <row r="207708" spans="21:28">
      <c r="U207708" s="5"/>
      <c r="AA207708" s="94"/>
      <c r="AB207708" s="5"/>
    </row>
    <row r="207710" spans="21:28">
      <c r="U207710" s="5"/>
      <c r="AA207710" s="458"/>
      <c r="AB207710" s="5"/>
    </row>
    <row r="207711" spans="21:28">
      <c r="U207711" s="5"/>
      <c r="AA207711" s="458"/>
      <c r="AB207711" s="5"/>
    </row>
    <row r="207712" spans="21:28">
      <c r="U207712" s="5"/>
      <c r="AA207712" s="93"/>
      <c r="AB207712" s="5"/>
    </row>
    <row r="207713" spans="21:28">
      <c r="U207713" s="5"/>
      <c r="AA207713" s="94"/>
      <c r="AB207713" s="5"/>
    </row>
    <row r="207716" spans="21:28">
      <c r="U207716" s="5"/>
      <c r="AA207716" s="94"/>
      <c r="AB207716" s="5"/>
    </row>
    <row r="207766" spans="21:28">
      <c r="U207766" s="5"/>
      <c r="AA207766" s="94"/>
      <c r="AB207766" s="5"/>
    </row>
    <row r="207836" spans="21:28">
      <c r="U207836" s="5"/>
      <c r="AA207836" s="94"/>
      <c r="AB207836" s="5"/>
    </row>
    <row r="207837" spans="21:28">
      <c r="U207837" s="5"/>
      <c r="AA207837" s="94"/>
      <c r="AB207837" s="5"/>
    </row>
    <row r="207854" spans="21:28">
      <c r="U207854" s="5"/>
      <c r="AA207854" s="94"/>
      <c r="AB207854" s="5"/>
    </row>
    <row r="207856" spans="21:28">
      <c r="U207856" s="5"/>
      <c r="AA207856" s="458"/>
      <c r="AB207856" s="5"/>
    </row>
    <row r="207857" spans="21:28">
      <c r="U207857" s="5"/>
      <c r="AA207857" s="458"/>
      <c r="AB207857" s="5"/>
    </row>
    <row r="207858" spans="21:28">
      <c r="U207858" s="5"/>
      <c r="AA207858" s="93"/>
      <c r="AB207858" s="5"/>
    </row>
    <row r="207859" spans="21:28">
      <c r="U207859" s="5"/>
      <c r="AA207859" s="94"/>
      <c r="AB207859" s="5"/>
    </row>
    <row r="207862" spans="21:28">
      <c r="U207862" s="5"/>
      <c r="AA207862" s="94"/>
      <c r="AB207862" s="5"/>
    </row>
    <row r="207912" spans="21:28">
      <c r="U207912" s="5"/>
      <c r="AA207912" s="94"/>
      <c r="AB207912" s="5"/>
    </row>
    <row r="207982" spans="21:28">
      <c r="U207982" s="5"/>
      <c r="AA207982" s="94"/>
      <c r="AB207982" s="5"/>
    </row>
    <row r="207983" spans="21:28">
      <c r="U207983" s="5"/>
      <c r="AA207983" s="94"/>
      <c r="AB207983" s="5"/>
    </row>
    <row r="208000" spans="21:28">
      <c r="U208000" s="5"/>
      <c r="AA208000" s="94"/>
      <c r="AB208000" s="5"/>
    </row>
    <row r="208002" spans="21:28">
      <c r="U208002" s="5"/>
      <c r="AA208002" s="458"/>
      <c r="AB208002" s="5"/>
    </row>
    <row r="208003" spans="21:28">
      <c r="U208003" s="5"/>
      <c r="AA208003" s="458"/>
      <c r="AB208003" s="5"/>
    </row>
    <row r="208004" spans="21:28">
      <c r="U208004" s="5"/>
      <c r="AA208004" s="93"/>
      <c r="AB208004" s="5"/>
    </row>
    <row r="208005" spans="21:28">
      <c r="U208005" s="5"/>
      <c r="AA208005" s="94"/>
      <c r="AB208005" s="5"/>
    </row>
    <row r="208008" spans="21:28">
      <c r="U208008" s="5"/>
      <c r="AA208008" s="94"/>
      <c r="AB208008" s="5"/>
    </row>
    <row r="208058" spans="21:28">
      <c r="U208058" s="5"/>
      <c r="AA208058" s="94"/>
      <c r="AB208058" s="5"/>
    </row>
    <row r="208128" spans="21:28">
      <c r="U208128" s="5"/>
      <c r="AA208128" s="94"/>
      <c r="AB208128" s="5"/>
    </row>
    <row r="208129" spans="21:28">
      <c r="U208129" s="5"/>
      <c r="AA208129" s="94"/>
      <c r="AB208129" s="5"/>
    </row>
    <row r="208146" spans="21:28">
      <c r="U208146" s="5"/>
      <c r="AA208146" s="94"/>
      <c r="AB208146" s="5"/>
    </row>
    <row r="208148" spans="21:28">
      <c r="U208148" s="5"/>
      <c r="AA208148" s="458"/>
      <c r="AB208148" s="5"/>
    </row>
    <row r="208149" spans="21:28">
      <c r="U208149" s="5"/>
      <c r="AA208149" s="458"/>
      <c r="AB208149" s="5"/>
    </row>
    <row r="208150" spans="21:28">
      <c r="U208150" s="5"/>
      <c r="AA208150" s="93"/>
      <c r="AB208150" s="5"/>
    </row>
    <row r="208151" spans="21:28">
      <c r="U208151" s="5"/>
      <c r="AA208151" s="94"/>
      <c r="AB208151" s="5"/>
    </row>
    <row r="208154" spans="21:28">
      <c r="U208154" s="5"/>
      <c r="AA208154" s="94"/>
      <c r="AB208154" s="5"/>
    </row>
    <row r="208204" spans="21:28">
      <c r="U208204" s="5"/>
      <c r="AA208204" s="94"/>
      <c r="AB208204" s="5"/>
    </row>
    <row r="208274" spans="21:28">
      <c r="U208274" s="5"/>
      <c r="AA208274" s="94"/>
      <c r="AB208274" s="5"/>
    </row>
    <row r="208275" spans="21:28">
      <c r="U208275" s="5"/>
      <c r="AA208275" s="94"/>
      <c r="AB208275" s="5"/>
    </row>
    <row r="208292" spans="21:28">
      <c r="U208292" s="5"/>
      <c r="AA208292" s="94"/>
      <c r="AB208292" s="5"/>
    </row>
    <row r="208294" spans="21:28">
      <c r="U208294" s="5"/>
      <c r="AA208294" s="458"/>
      <c r="AB208294" s="5"/>
    </row>
    <row r="208295" spans="21:28">
      <c r="U208295" s="5"/>
      <c r="AA208295" s="458"/>
      <c r="AB208295" s="5"/>
    </row>
    <row r="208296" spans="21:28">
      <c r="U208296" s="5"/>
      <c r="AA208296" s="93"/>
      <c r="AB208296" s="5"/>
    </row>
    <row r="208297" spans="21:28">
      <c r="U208297" s="5"/>
      <c r="AA208297" s="94"/>
      <c r="AB208297" s="5"/>
    </row>
    <row r="208300" spans="21:28">
      <c r="U208300" s="5"/>
      <c r="AA208300" s="94"/>
      <c r="AB208300" s="5"/>
    </row>
    <row r="208350" spans="21:28">
      <c r="U208350" s="5"/>
      <c r="AA208350" s="94"/>
      <c r="AB208350" s="5"/>
    </row>
    <row r="208420" spans="21:28">
      <c r="U208420" s="5"/>
      <c r="AA208420" s="94"/>
      <c r="AB208420" s="5"/>
    </row>
    <row r="208421" spans="21:28">
      <c r="U208421" s="5"/>
      <c r="AA208421" s="94"/>
      <c r="AB208421" s="5"/>
    </row>
    <row r="208438" spans="21:28">
      <c r="U208438" s="5"/>
      <c r="AA208438" s="94"/>
      <c r="AB208438" s="5"/>
    </row>
    <row r="208440" spans="21:28">
      <c r="U208440" s="5"/>
      <c r="AA208440" s="458"/>
      <c r="AB208440" s="5"/>
    </row>
    <row r="208441" spans="21:28">
      <c r="U208441" s="5"/>
      <c r="AA208441" s="458"/>
      <c r="AB208441" s="5"/>
    </row>
    <row r="208442" spans="21:28">
      <c r="U208442" s="5"/>
      <c r="AA208442" s="93"/>
      <c r="AB208442" s="5"/>
    </row>
    <row r="208443" spans="21:28">
      <c r="U208443" s="5"/>
      <c r="AA208443" s="94"/>
      <c r="AB208443" s="5"/>
    </row>
    <row r="208446" spans="21:28">
      <c r="U208446" s="5"/>
      <c r="AA208446" s="94"/>
      <c r="AB208446" s="5"/>
    </row>
    <row r="208496" spans="21:28">
      <c r="U208496" s="5"/>
      <c r="AA208496" s="94"/>
      <c r="AB208496" s="5"/>
    </row>
    <row r="208566" spans="21:28">
      <c r="U208566" s="5"/>
      <c r="AA208566" s="94"/>
      <c r="AB208566" s="5"/>
    </row>
    <row r="208567" spans="21:28">
      <c r="U208567" s="5"/>
      <c r="AA208567" s="94"/>
      <c r="AB208567" s="5"/>
    </row>
    <row r="208584" spans="21:28">
      <c r="U208584" s="5"/>
      <c r="AA208584" s="94"/>
      <c r="AB208584" s="5"/>
    </row>
    <row r="208586" spans="21:28">
      <c r="U208586" s="5"/>
      <c r="AA208586" s="458"/>
      <c r="AB208586" s="5"/>
    </row>
    <row r="208587" spans="21:28">
      <c r="U208587" s="5"/>
      <c r="AA208587" s="458"/>
      <c r="AB208587" s="5"/>
    </row>
    <row r="208588" spans="21:28">
      <c r="U208588" s="5"/>
      <c r="AA208588" s="93"/>
      <c r="AB208588" s="5"/>
    </row>
    <row r="208589" spans="21:28">
      <c r="U208589" s="5"/>
      <c r="AA208589" s="94"/>
      <c r="AB208589" s="5"/>
    </row>
    <row r="208592" spans="21:28">
      <c r="U208592" s="5"/>
      <c r="AA208592" s="94"/>
      <c r="AB208592" s="5"/>
    </row>
    <row r="208642" spans="21:28">
      <c r="U208642" s="5"/>
      <c r="AA208642" s="94"/>
      <c r="AB208642" s="5"/>
    </row>
    <row r="208712" spans="21:28">
      <c r="U208712" s="5"/>
      <c r="AA208712" s="94"/>
      <c r="AB208712" s="5"/>
    </row>
    <row r="208713" spans="21:28">
      <c r="U208713" s="5"/>
      <c r="AA208713" s="94"/>
      <c r="AB208713" s="5"/>
    </row>
    <row r="208730" spans="21:28">
      <c r="U208730" s="5"/>
      <c r="AA208730" s="94"/>
      <c r="AB208730" s="5"/>
    </row>
    <row r="208732" spans="21:28">
      <c r="U208732" s="5"/>
      <c r="AA208732" s="458"/>
      <c r="AB208732" s="5"/>
    </row>
    <row r="208733" spans="21:28">
      <c r="U208733" s="5"/>
      <c r="AA208733" s="458"/>
      <c r="AB208733" s="5"/>
    </row>
    <row r="208734" spans="21:28">
      <c r="U208734" s="5"/>
      <c r="AA208734" s="93"/>
      <c r="AB208734" s="5"/>
    </row>
    <row r="208735" spans="21:28">
      <c r="U208735" s="5"/>
      <c r="AA208735" s="94"/>
      <c r="AB208735" s="5"/>
    </row>
    <row r="208738" spans="21:28">
      <c r="U208738" s="5"/>
      <c r="AA208738" s="94"/>
      <c r="AB208738" s="5"/>
    </row>
    <row r="208788" spans="21:28">
      <c r="U208788" s="5"/>
      <c r="AA208788" s="94"/>
      <c r="AB208788" s="5"/>
    </row>
    <row r="208858" spans="21:28">
      <c r="U208858" s="5"/>
      <c r="AA208858" s="94"/>
      <c r="AB208858" s="5"/>
    </row>
    <row r="208859" spans="21:28">
      <c r="U208859" s="5"/>
      <c r="AA208859" s="94"/>
      <c r="AB208859" s="5"/>
    </row>
    <row r="208876" spans="21:28">
      <c r="U208876" s="5"/>
      <c r="AA208876" s="94"/>
      <c r="AB208876" s="5"/>
    </row>
    <row r="208878" spans="21:28">
      <c r="U208878" s="5"/>
      <c r="AA208878" s="458"/>
      <c r="AB208878" s="5"/>
    </row>
    <row r="208879" spans="21:28">
      <c r="U208879" s="5"/>
      <c r="AA208879" s="458"/>
      <c r="AB208879" s="5"/>
    </row>
    <row r="208880" spans="21:28">
      <c r="U208880" s="5"/>
      <c r="AA208880" s="93"/>
      <c r="AB208880" s="5"/>
    </row>
    <row r="208881" spans="21:28">
      <c r="U208881" s="5"/>
      <c r="AA208881" s="94"/>
      <c r="AB208881" s="5"/>
    </row>
    <row r="208884" spans="21:28">
      <c r="U208884" s="5"/>
      <c r="AA208884" s="94"/>
      <c r="AB208884" s="5"/>
    </row>
    <row r="208934" spans="21:28">
      <c r="U208934" s="5"/>
      <c r="AA208934" s="94"/>
      <c r="AB208934" s="5"/>
    </row>
    <row r="209004" spans="21:28">
      <c r="U209004" s="5"/>
      <c r="AA209004" s="94"/>
      <c r="AB209004" s="5"/>
    </row>
    <row r="209005" spans="21:28">
      <c r="U209005" s="5"/>
      <c r="AA209005" s="94"/>
      <c r="AB209005" s="5"/>
    </row>
    <row r="209022" spans="21:28">
      <c r="U209022" s="5"/>
      <c r="AA209022" s="94"/>
      <c r="AB209022" s="5"/>
    </row>
    <row r="209024" spans="21:28">
      <c r="U209024" s="5"/>
      <c r="AA209024" s="458"/>
      <c r="AB209024" s="5"/>
    </row>
    <row r="209025" spans="21:28">
      <c r="U209025" s="5"/>
      <c r="AA209025" s="458"/>
      <c r="AB209025" s="5"/>
    </row>
    <row r="209026" spans="21:28">
      <c r="U209026" s="5"/>
      <c r="AA209026" s="93"/>
      <c r="AB209026" s="5"/>
    </row>
    <row r="209027" spans="21:28">
      <c r="U209027" s="5"/>
      <c r="AA209027" s="94"/>
      <c r="AB209027" s="5"/>
    </row>
    <row r="209030" spans="21:28">
      <c r="U209030" s="5"/>
      <c r="AA209030" s="94"/>
      <c r="AB209030" s="5"/>
    </row>
    <row r="209080" spans="21:28">
      <c r="U209080" s="5"/>
      <c r="AA209080" s="94"/>
      <c r="AB209080" s="5"/>
    </row>
    <row r="209150" spans="21:28">
      <c r="U209150" s="5"/>
      <c r="AA209150" s="94"/>
      <c r="AB209150" s="5"/>
    </row>
    <row r="209151" spans="21:28">
      <c r="U209151" s="5"/>
      <c r="AA209151" s="94"/>
      <c r="AB209151" s="5"/>
    </row>
    <row r="209168" spans="21:28">
      <c r="U209168" s="5"/>
      <c r="AA209168" s="94"/>
      <c r="AB209168" s="5"/>
    </row>
    <row r="209170" spans="21:28">
      <c r="U209170" s="5"/>
      <c r="AA209170" s="458"/>
      <c r="AB209170" s="5"/>
    </row>
    <row r="209171" spans="21:28">
      <c r="U209171" s="5"/>
      <c r="AA209171" s="458"/>
      <c r="AB209171" s="5"/>
    </row>
    <row r="209172" spans="21:28">
      <c r="U209172" s="5"/>
      <c r="AA209172" s="93"/>
      <c r="AB209172" s="5"/>
    </row>
    <row r="209173" spans="21:28">
      <c r="U209173" s="5"/>
      <c r="AA209173" s="94"/>
      <c r="AB209173" s="5"/>
    </row>
    <row r="209176" spans="21:28">
      <c r="U209176" s="5"/>
      <c r="AA209176" s="94"/>
      <c r="AB209176" s="5"/>
    </row>
    <row r="209226" spans="21:28">
      <c r="U209226" s="5"/>
      <c r="AA209226" s="94"/>
      <c r="AB209226" s="5"/>
    </row>
    <row r="209296" spans="21:28">
      <c r="U209296" s="5"/>
      <c r="AA209296" s="94"/>
      <c r="AB209296" s="5"/>
    </row>
    <row r="209297" spans="21:28">
      <c r="U209297" s="5"/>
      <c r="AA209297" s="94"/>
      <c r="AB209297" s="5"/>
    </row>
    <row r="209314" spans="21:28">
      <c r="U209314" s="5"/>
      <c r="AA209314" s="94"/>
      <c r="AB209314" s="5"/>
    </row>
    <row r="209316" spans="21:28">
      <c r="U209316" s="5"/>
      <c r="AA209316" s="458"/>
      <c r="AB209316" s="5"/>
    </row>
    <row r="209317" spans="21:28">
      <c r="U209317" s="5"/>
      <c r="AA209317" s="458"/>
      <c r="AB209317" s="5"/>
    </row>
    <row r="209318" spans="21:28">
      <c r="U209318" s="5"/>
      <c r="AA209318" s="93"/>
      <c r="AB209318" s="5"/>
    </row>
    <row r="209319" spans="21:28">
      <c r="U209319" s="5"/>
      <c r="AA209319" s="94"/>
      <c r="AB209319" s="5"/>
    </row>
    <row r="209322" spans="21:28">
      <c r="U209322" s="5"/>
      <c r="AA209322" s="94"/>
      <c r="AB209322" s="5"/>
    </row>
    <row r="209372" spans="21:28">
      <c r="U209372" s="5"/>
      <c r="AA209372" s="94"/>
      <c r="AB209372" s="5"/>
    </row>
    <row r="209442" spans="21:28">
      <c r="U209442" s="5"/>
      <c r="AA209442" s="94"/>
      <c r="AB209442" s="5"/>
    </row>
    <row r="209443" spans="21:28">
      <c r="U209443" s="5"/>
      <c r="AA209443" s="94"/>
      <c r="AB209443" s="5"/>
    </row>
    <row r="209460" spans="21:28">
      <c r="U209460" s="5"/>
      <c r="AA209460" s="94"/>
      <c r="AB209460" s="5"/>
    </row>
    <row r="209462" spans="21:28">
      <c r="U209462" s="5"/>
      <c r="AA209462" s="458"/>
      <c r="AB209462" s="5"/>
    </row>
    <row r="209463" spans="21:28">
      <c r="U209463" s="5"/>
      <c r="AA209463" s="458"/>
      <c r="AB209463" s="5"/>
    </row>
    <row r="209464" spans="21:28">
      <c r="U209464" s="5"/>
      <c r="AA209464" s="93"/>
      <c r="AB209464" s="5"/>
    </row>
    <row r="209465" spans="21:28">
      <c r="U209465" s="5"/>
      <c r="AA209465" s="94"/>
      <c r="AB209465" s="5"/>
    </row>
    <row r="209468" spans="21:28">
      <c r="U209468" s="5"/>
      <c r="AA209468" s="94"/>
      <c r="AB209468" s="5"/>
    </row>
    <row r="209518" spans="21:28">
      <c r="U209518" s="5"/>
      <c r="AA209518" s="94"/>
      <c r="AB209518" s="5"/>
    </row>
    <row r="209588" spans="21:28">
      <c r="U209588" s="5"/>
      <c r="AA209588" s="94"/>
      <c r="AB209588" s="5"/>
    </row>
    <row r="209589" spans="21:28">
      <c r="U209589" s="5"/>
      <c r="AA209589" s="94"/>
      <c r="AB209589" s="5"/>
    </row>
    <row r="209606" spans="21:28">
      <c r="U209606" s="5"/>
      <c r="AA209606" s="94"/>
      <c r="AB209606" s="5"/>
    </row>
    <row r="209608" spans="21:28">
      <c r="U209608" s="5"/>
      <c r="AA209608" s="458"/>
      <c r="AB209608" s="5"/>
    </row>
    <row r="209609" spans="21:28">
      <c r="U209609" s="5"/>
      <c r="AA209609" s="458"/>
      <c r="AB209609" s="5"/>
    </row>
    <row r="209610" spans="21:28">
      <c r="U209610" s="5"/>
      <c r="AA209610" s="93"/>
      <c r="AB209610" s="5"/>
    </row>
    <row r="209611" spans="21:28">
      <c r="U209611" s="5"/>
      <c r="AA209611" s="94"/>
      <c r="AB209611" s="5"/>
    </row>
    <row r="209614" spans="21:28">
      <c r="U209614" s="5"/>
      <c r="AA209614" s="94"/>
      <c r="AB209614" s="5"/>
    </row>
    <row r="209664" spans="21:28">
      <c r="U209664" s="5"/>
      <c r="AA209664" s="94"/>
      <c r="AB209664" s="5"/>
    </row>
    <row r="209734" spans="21:28">
      <c r="U209734" s="5"/>
      <c r="AA209734" s="94"/>
      <c r="AB209734" s="5"/>
    </row>
    <row r="209735" spans="21:28">
      <c r="U209735" s="5"/>
      <c r="AA209735" s="94"/>
      <c r="AB209735" s="5"/>
    </row>
    <row r="209752" spans="21:28">
      <c r="U209752" s="5"/>
      <c r="AA209752" s="94"/>
      <c r="AB209752" s="5"/>
    </row>
    <row r="209754" spans="21:28">
      <c r="U209754" s="5"/>
      <c r="AA209754" s="458"/>
      <c r="AB209754" s="5"/>
    </row>
    <row r="209755" spans="21:28">
      <c r="U209755" s="5"/>
      <c r="AA209755" s="458"/>
      <c r="AB209755" s="5"/>
    </row>
    <row r="209756" spans="21:28">
      <c r="U209756" s="5"/>
      <c r="AA209756" s="93"/>
      <c r="AB209756" s="5"/>
    </row>
    <row r="209757" spans="21:28">
      <c r="U209757" s="5"/>
      <c r="AA209757" s="94"/>
      <c r="AB209757" s="5"/>
    </row>
    <row r="209760" spans="21:28">
      <c r="U209760" s="5"/>
      <c r="AA209760" s="94"/>
      <c r="AB209760" s="5"/>
    </row>
    <row r="209810" spans="21:28">
      <c r="U209810" s="5"/>
      <c r="AA209810" s="94"/>
      <c r="AB209810" s="5"/>
    </row>
    <row r="209880" spans="21:28">
      <c r="U209880" s="5"/>
      <c r="AA209880" s="94"/>
      <c r="AB209880" s="5"/>
    </row>
    <row r="209881" spans="21:28">
      <c r="U209881" s="5"/>
      <c r="AA209881" s="94"/>
      <c r="AB209881" s="5"/>
    </row>
    <row r="209898" spans="21:28">
      <c r="U209898" s="5"/>
      <c r="AA209898" s="94"/>
      <c r="AB209898" s="5"/>
    </row>
    <row r="209900" spans="21:28">
      <c r="U209900" s="5"/>
      <c r="AA209900" s="458"/>
      <c r="AB209900" s="5"/>
    </row>
    <row r="209901" spans="21:28">
      <c r="U209901" s="5"/>
      <c r="AA209901" s="458"/>
      <c r="AB209901" s="5"/>
    </row>
    <row r="209902" spans="21:28">
      <c r="U209902" s="5"/>
      <c r="AA209902" s="93"/>
      <c r="AB209902" s="5"/>
    </row>
    <row r="209903" spans="21:28">
      <c r="U209903" s="5"/>
      <c r="AA209903" s="94"/>
      <c r="AB209903" s="5"/>
    </row>
    <row r="209906" spans="21:28">
      <c r="U209906" s="5"/>
      <c r="AA209906" s="94"/>
      <c r="AB209906" s="5"/>
    </row>
    <row r="209956" spans="21:28">
      <c r="U209956" s="5"/>
      <c r="AA209956" s="94"/>
      <c r="AB209956" s="5"/>
    </row>
    <row r="210026" spans="21:28">
      <c r="U210026" s="5"/>
      <c r="AA210026" s="94"/>
      <c r="AB210026" s="5"/>
    </row>
    <row r="210027" spans="21:28">
      <c r="U210027" s="5"/>
      <c r="AA210027" s="94"/>
      <c r="AB210027" s="5"/>
    </row>
    <row r="210044" spans="21:28">
      <c r="U210044" s="5"/>
      <c r="AA210044" s="94"/>
      <c r="AB210044" s="5"/>
    </row>
    <row r="210046" spans="21:28">
      <c r="U210046" s="5"/>
      <c r="AA210046" s="458"/>
      <c r="AB210046" s="5"/>
    </row>
    <row r="210047" spans="21:28">
      <c r="U210047" s="5"/>
      <c r="AA210047" s="458"/>
      <c r="AB210047" s="5"/>
    </row>
    <row r="210048" spans="21:28">
      <c r="U210048" s="5"/>
      <c r="AA210048" s="93"/>
      <c r="AB210048" s="5"/>
    </row>
    <row r="210049" spans="21:28">
      <c r="U210049" s="5"/>
      <c r="AA210049" s="94"/>
      <c r="AB210049" s="5"/>
    </row>
    <row r="210052" spans="21:28">
      <c r="U210052" s="5"/>
      <c r="AA210052" s="94"/>
      <c r="AB210052" s="5"/>
    </row>
    <row r="210102" spans="21:28">
      <c r="U210102" s="5"/>
      <c r="AA210102" s="94"/>
      <c r="AB210102" s="5"/>
    </row>
    <row r="210172" spans="21:28">
      <c r="U210172" s="5"/>
      <c r="AA210172" s="94"/>
      <c r="AB210172" s="5"/>
    </row>
    <row r="210173" spans="21:28">
      <c r="U210173" s="5"/>
      <c r="AA210173" s="94"/>
      <c r="AB210173" s="5"/>
    </row>
    <row r="210190" spans="21:28">
      <c r="U210190" s="5"/>
      <c r="AA210190" s="94"/>
      <c r="AB210190" s="5"/>
    </row>
    <row r="210192" spans="21:28">
      <c r="U210192" s="5"/>
      <c r="AA210192" s="458"/>
      <c r="AB210192" s="5"/>
    </row>
    <row r="210193" spans="21:28">
      <c r="U210193" s="5"/>
      <c r="AA210193" s="458"/>
      <c r="AB210193" s="5"/>
    </row>
    <row r="210194" spans="21:28">
      <c r="U210194" s="5"/>
      <c r="AA210194" s="93"/>
      <c r="AB210194" s="5"/>
    </row>
    <row r="210195" spans="21:28">
      <c r="U210195" s="5"/>
      <c r="AA210195" s="94"/>
      <c r="AB210195" s="5"/>
    </row>
    <row r="210198" spans="21:28">
      <c r="U210198" s="5"/>
      <c r="AA210198" s="94"/>
      <c r="AB210198" s="5"/>
    </row>
    <row r="210248" spans="21:28">
      <c r="U210248" s="5"/>
      <c r="AA210248" s="94"/>
      <c r="AB210248" s="5"/>
    </row>
    <row r="210318" spans="21:28">
      <c r="U210318" s="5"/>
      <c r="AA210318" s="94"/>
      <c r="AB210318" s="5"/>
    </row>
    <row r="210319" spans="21:28">
      <c r="U210319" s="5"/>
      <c r="AA210319" s="94"/>
      <c r="AB210319" s="5"/>
    </row>
    <row r="210336" spans="21:28">
      <c r="U210336" s="5"/>
      <c r="AA210336" s="94"/>
      <c r="AB210336" s="5"/>
    </row>
    <row r="210338" spans="21:28">
      <c r="U210338" s="5"/>
      <c r="AA210338" s="458"/>
      <c r="AB210338" s="5"/>
    </row>
    <row r="210339" spans="21:28">
      <c r="U210339" s="5"/>
      <c r="AA210339" s="458"/>
      <c r="AB210339" s="5"/>
    </row>
    <row r="210340" spans="21:28">
      <c r="U210340" s="5"/>
      <c r="AA210340" s="93"/>
      <c r="AB210340" s="5"/>
    </row>
    <row r="210341" spans="21:28">
      <c r="U210341" s="5"/>
      <c r="AA210341" s="94"/>
      <c r="AB210341" s="5"/>
    </row>
    <row r="210344" spans="21:28">
      <c r="U210344" s="5"/>
      <c r="AA210344" s="94"/>
      <c r="AB210344" s="5"/>
    </row>
    <row r="210394" spans="21:28">
      <c r="U210394" s="5"/>
      <c r="AA210394" s="94"/>
      <c r="AB210394" s="5"/>
    </row>
    <row r="210464" spans="21:28">
      <c r="U210464" s="5"/>
      <c r="AA210464" s="94"/>
      <c r="AB210464" s="5"/>
    </row>
    <row r="210465" spans="21:28">
      <c r="U210465" s="5"/>
      <c r="AA210465" s="94"/>
      <c r="AB210465" s="5"/>
    </row>
    <row r="210482" spans="21:28">
      <c r="U210482" s="5"/>
      <c r="AA210482" s="94"/>
      <c r="AB210482" s="5"/>
    </row>
    <row r="210484" spans="21:28">
      <c r="U210484" s="5"/>
      <c r="AA210484" s="458"/>
      <c r="AB210484" s="5"/>
    </row>
    <row r="210485" spans="21:28">
      <c r="U210485" s="5"/>
      <c r="AA210485" s="458"/>
      <c r="AB210485" s="5"/>
    </row>
    <row r="210486" spans="21:28">
      <c r="U210486" s="5"/>
      <c r="AA210486" s="93"/>
      <c r="AB210486" s="5"/>
    </row>
    <row r="210487" spans="21:28">
      <c r="U210487" s="5"/>
      <c r="AA210487" s="94"/>
      <c r="AB210487" s="5"/>
    </row>
    <row r="210490" spans="21:28">
      <c r="U210490" s="5"/>
      <c r="AA210490" s="94"/>
      <c r="AB210490" s="5"/>
    </row>
    <row r="210540" spans="21:28">
      <c r="U210540" s="5"/>
      <c r="AA210540" s="94"/>
      <c r="AB210540" s="5"/>
    </row>
    <row r="210610" spans="21:28">
      <c r="U210610" s="5"/>
      <c r="AA210610" s="94"/>
      <c r="AB210610" s="5"/>
    </row>
    <row r="210611" spans="21:28">
      <c r="U210611" s="5"/>
      <c r="AA210611" s="94"/>
      <c r="AB210611" s="5"/>
    </row>
    <row r="210628" spans="21:28">
      <c r="U210628" s="5"/>
      <c r="AA210628" s="94"/>
      <c r="AB210628" s="5"/>
    </row>
    <row r="210630" spans="21:28">
      <c r="U210630" s="5"/>
      <c r="AA210630" s="458"/>
      <c r="AB210630" s="5"/>
    </row>
    <row r="210631" spans="21:28">
      <c r="U210631" s="5"/>
      <c r="AA210631" s="458"/>
      <c r="AB210631" s="5"/>
    </row>
    <row r="210632" spans="21:28">
      <c r="U210632" s="5"/>
      <c r="AA210632" s="93"/>
      <c r="AB210632" s="5"/>
    </row>
    <row r="210633" spans="21:28">
      <c r="U210633" s="5"/>
      <c r="AA210633" s="94"/>
      <c r="AB210633" s="5"/>
    </row>
    <row r="210636" spans="21:28">
      <c r="U210636" s="5"/>
      <c r="AA210636" s="94"/>
      <c r="AB210636" s="5"/>
    </row>
    <row r="210686" spans="21:28">
      <c r="U210686" s="5"/>
      <c r="AA210686" s="94"/>
      <c r="AB210686" s="5"/>
    </row>
    <row r="210756" spans="21:28">
      <c r="U210756" s="5"/>
      <c r="AA210756" s="94"/>
      <c r="AB210756" s="5"/>
    </row>
    <row r="210757" spans="21:28">
      <c r="U210757" s="5"/>
      <c r="AA210757" s="94"/>
      <c r="AB210757" s="5"/>
    </row>
    <row r="210774" spans="21:28">
      <c r="U210774" s="5"/>
      <c r="AA210774" s="94"/>
      <c r="AB210774" s="5"/>
    </row>
    <row r="210776" spans="21:28">
      <c r="U210776" s="5"/>
      <c r="AA210776" s="458"/>
      <c r="AB210776" s="5"/>
    </row>
    <row r="210777" spans="21:28">
      <c r="U210777" s="5"/>
      <c r="AA210777" s="458"/>
      <c r="AB210777" s="5"/>
    </row>
    <row r="210778" spans="21:28">
      <c r="U210778" s="5"/>
      <c r="AA210778" s="93"/>
      <c r="AB210778" s="5"/>
    </row>
    <row r="210779" spans="21:28">
      <c r="U210779" s="5"/>
      <c r="AA210779" s="94"/>
      <c r="AB210779" s="5"/>
    </row>
    <row r="210782" spans="21:28">
      <c r="U210782" s="5"/>
      <c r="AA210782" s="94"/>
      <c r="AB210782" s="5"/>
    </row>
    <row r="210832" spans="21:28">
      <c r="U210832" s="5"/>
      <c r="AA210832" s="94"/>
      <c r="AB210832" s="5"/>
    </row>
    <row r="210902" spans="21:28">
      <c r="U210902" s="5"/>
      <c r="AA210902" s="94"/>
      <c r="AB210902" s="5"/>
    </row>
    <row r="210903" spans="21:28">
      <c r="U210903" s="5"/>
      <c r="AA210903" s="94"/>
      <c r="AB210903" s="5"/>
    </row>
    <row r="210920" spans="21:28">
      <c r="U210920" s="5"/>
      <c r="AA210920" s="94"/>
      <c r="AB210920" s="5"/>
    </row>
    <row r="210922" spans="21:28">
      <c r="U210922" s="5"/>
      <c r="AA210922" s="458"/>
      <c r="AB210922" s="5"/>
    </row>
    <row r="210923" spans="21:28">
      <c r="U210923" s="5"/>
      <c r="AA210923" s="458"/>
      <c r="AB210923" s="5"/>
    </row>
    <row r="210924" spans="21:28">
      <c r="U210924" s="5"/>
      <c r="AA210924" s="93"/>
      <c r="AB210924" s="5"/>
    </row>
    <row r="210925" spans="21:28">
      <c r="U210925" s="5"/>
      <c r="AA210925" s="94"/>
      <c r="AB210925" s="5"/>
    </row>
    <row r="210928" spans="21:28">
      <c r="U210928" s="5"/>
      <c r="AA210928" s="94"/>
      <c r="AB210928" s="5"/>
    </row>
    <row r="210978" spans="21:28">
      <c r="U210978" s="5"/>
      <c r="AA210978" s="94"/>
      <c r="AB210978" s="5"/>
    </row>
    <row r="211048" spans="21:28">
      <c r="U211048" s="5"/>
      <c r="AA211048" s="94"/>
      <c r="AB211048" s="5"/>
    </row>
    <row r="211049" spans="21:28">
      <c r="U211049" s="5"/>
      <c r="AA211049" s="94"/>
      <c r="AB211049" s="5"/>
    </row>
    <row r="211066" spans="21:28">
      <c r="U211066" s="5"/>
      <c r="AA211066" s="94"/>
      <c r="AB211066" s="5"/>
    </row>
    <row r="211068" spans="21:28">
      <c r="U211068" s="5"/>
      <c r="AA211068" s="458"/>
      <c r="AB211068" s="5"/>
    </row>
    <row r="211069" spans="21:28">
      <c r="U211069" s="5"/>
      <c r="AA211069" s="458"/>
      <c r="AB211069" s="5"/>
    </row>
    <row r="211070" spans="21:28">
      <c r="U211070" s="5"/>
      <c r="AA211070" s="93"/>
      <c r="AB211070" s="5"/>
    </row>
    <row r="211071" spans="21:28">
      <c r="U211071" s="5"/>
      <c r="AA211071" s="94"/>
      <c r="AB211071" s="5"/>
    </row>
    <row r="211074" spans="21:28">
      <c r="U211074" s="5"/>
      <c r="AA211074" s="94"/>
      <c r="AB211074" s="5"/>
    </row>
    <row r="211124" spans="21:28">
      <c r="U211124" s="5"/>
      <c r="AA211124" s="94"/>
      <c r="AB211124" s="5"/>
    </row>
    <row r="211194" spans="21:28">
      <c r="U211194" s="5"/>
      <c r="AA211194" s="94"/>
      <c r="AB211194" s="5"/>
    </row>
    <row r="211195" spans="21:28">
      <c r="U211195" s="5"/>
      <c r="AA211195" s="94"/>
      <c r="AB211195" s="5"/>
    </row>
    <row r="211212" spans="21:28">
      <c r="U211212" s="5"/>
      <c r="AA211212" s="94"/>
      <c r="AB211212" s="5"/>
    </row>
    <row r="211214" spans="21:28">
      <c r="U211214" s="5"/>
      <c r="AA211214" s="458"/>
      <c r="AB211214" s="5"/>
    </row>
    <row r="211215" spans="21:28">
      <c r="U211215" s="5"/>
      <c r="AA211215" s="458"/>
      <c r="AB211215" s="5"/>
    </row>
    <row r="211216" spans="21:28">
      <c r="U211216" s="5"/>
      <c r="AA211216" s="93"/>
      <c r="AB211216" s="5"/>
    </row>
    <row r="211217" spans="21:28">
      <c r="U211217" s="5"/>
      <c r="AA211217" s="94"/>
      <c r="AB211217" s="5"/>
    </row>
    <row r="211220" spans="21:28">
      <c r="U211220" s="5"/>
      <c r="AA211220" s="94"/>
      <c r="AB211220" s="5"/>
    </row>
    <row r="211270" spans="21:28">
      <c r="U211270" s="5"/>
      <c r="AA211270" s="94"/>
      <c r="AB211270" s="5"/>
    </row>
    <row r="211340" spans="21:28">
      <c r="U211340" s="5"/>
      <c r="AA211340" s="94"/>
      <c r="AB211340" s="5"/>
    </row>
    <row r="211341" spans="21:28">
      <c r="U211341" s="5"/>
      <c r="AA211341" s="94"/>
      <c r="AB211341" s="5"/>
    </row>
    <row r="211358" spans="21:28">
      <c r="U211358" s="5"/>
      <c r="AA211358" s="94"/>
      <c r="AB211358" s="5"/>
    </row>
    <row r="211360" spans="21:28">
      <c r="U211360" s="5"/>
      <c r="AA211360" s="458"/>
      <c r="AB211360" s="5"/>
    </row>
    <row r="211361" spans="21:28">
      <c r="U211361" s="5"/>
      <c r="AA211361" s="458"/>
      <c r="AB211361" s="5"/>
    </row>
    <row r="211362" spans="21:28">
      <c r="U211362" s="5"/>
      <c r="AA211362" s="93"/>
      <c r="AB211362" s="5"/>
    </row>
    <row r="211363" spans="21:28">
      <c r="U211363" s="5"/>
      <c r="AA211363" s="94"/>
      <c r="AB211363" s="5"/>
    </row>
    <row r="211366" spans="21:28">
      <c r="U211366" s="5"/>
      <c r="AA211366" s="94"/>
      <c r="AB211366" s="5"/>
    </row>
    <row r="211416" spans="21:28">
      <c r="U211416" s="5"/>
      <c r="AA211416" s="94"/>
      <c r="AB211416" s="5"/>
    </row>
    <row r="211486" spans="21:28">
      <c r="U211486" s="5"/>
      <c r="AA211486" s="94"/>
      <c r="AB211486" s="5"/>
    </row>
    <row r="211487" spans="21:28">
      <c r="U211487" s="5"/>
      <c r="AA211487" s="94"/>
      <c r="AB211487" s="5"/>
    </row>
    <row r="211504" spans="21:28">
      <c r="U211504" s="5"/>
      <c r="AA211504" s="94"/>
      <c r="AB211504" s="5"/>
    </row>
    <row r="211506" spans="21:28">
      <c r="U211506" s="5"/>
      <c r="AA211506" s="458"/>
      <c r="AB211506" s="5"/>
    </row>
    <row r="211507" spans="21:28">
      <c r="U211507" s="5"/>
      <c r="AA211507" s="458"/>
      <c r="AB211507" s="5"/>
    </row>
    <row r="211508" spans="21:28">
      <c r="U211508" s="5"/>
      <c r="AA211508" s="93"/>
      <c r="AB211508" s="5"/>
    </row>
    <row r="211509" spans="21:28">
      <c r="U211509" s="5"/>
      <c r="AA211509" s="94"/>
      <c r="AB211509" s="5"/>
    </row>
    <row r="211512" spans="21:28">
      <c r="U211512" s="5"/>
      <c r="AA211512" s="94"/>
      <c r="AB211512" s="5"/>
    </row>
    <row r="211562" spans="21:28">
      <c r="U211562" s="5"/>
      <c r="AA211562" s="94"/>
      <c r="AB211562" s="5"/>
    </row>
    <row r="211632" spans="21:28">
      <c r="U211632" s="5"/>
      <c r="AA211632" s="94"/>
      <c r="AB211632" s="5"/>
    </row>
    <row r="211633" spans="21:28">
      <c r="U211633" s="5"/>
      <c r="AA211633" s="94"/>
      <c r="AB211633" s="5"/>
    </row>
    <row r="211650" spans="21:28">
      <c r="U211650" s="5"/>
      <c r="AA211650" s="94"/>
      <c r="AB211650" s="5"/>
    </row>
    <row r="211652" spans="21:28">
      <c r="U211652" s="5"/>
      <c r="AA211652" s="458"/>
      <c r="AB211652" s="5"/>
    </row>
    <row r="211653" spans="21:28">
      <c r="U211653" s="5"/>
      <c r="AA211653" s="458"/>
      <c r="AB211653" s="5"/>
    </row>
    <row r="211654" spans="21:28">
      <c r="U211654" s="5"/>
      <c r="AA211654" s="93"/>
      <c r="AB211654" s="5"/>
    </row>
    <row r="211655" spans="21:28">
      <c r="U211655" s="5"/>
      <c r="AA211655" s="94"/>
      <c r="AB211655" s="5"/>
    </row>
    <row r="211658" spans="21:28">
      <c r="U211658" s="5"/>
      <c r="AA211658" s="94"/>
      <c r="AB211658" s="5"/>
    </row>
    <row r="211708" spans="21:28">
      <c r="U211708" s="5"/>
      <c r="AA211708" s="94"/>
      <c r="AB211708" s="5"/>
    </row>
    <row r="211778" spans="21:28">
      <c r="U211778" s="5"/>
      <c r="AA211778" s="94"/>
      <c r="AB211778" s="5"/>
    </row>
    <row r="211779" spans="21:28">
      <c r="U211779" s="5"/>
      <c r="AA211779" s="94"/>
      <c r="AB211779" s="5"/>
    </row>
    <row r="211796" spans="21:28">
      <c r="U211796" s="5"/>
      <c r="AA211796" s="94"/>
      <c r="AB211796" s="5"/>
    </row>
    <row r="211798" spans="21:28">
      <c r="U211798" s="5"/>
      <c r="AA211798" s="458"/>
      <c r="AB211798" s="5"/>
    </row>
    <row r="211799" spans="21:28">
      <c r="U211799" s="5"/>
      <c r="AA211799" s="458"/>
      <c r="AB211799" s="5"/>
    </row>
    <row r="211800" spans="21:28">
      <c r="U211800" s="5"/>
      <c r="AA211800" s="93"/>
      <c r="AB211800" s="5"/>
    </row>
    <row r="211801" spans="21:28">
      <c r="U211801" s="5"/>
      <c r="AA211801" s="94"/>
      <c r="AB211801" s="5"/>
    </row>
    <row r="211804" spans="21:28">
      <c r="U211804" s="5"/>
      <c r="AA211804" s="94"/>
      <c r="AB211804" s="5"/>
    </row>
    <row r="211854" spans="21:28">
      <c r="U211854" s="5"/>
      <c r="AA211854" s="94"/>
      <c r="AB211854" s="5"/>
    </row>
    <row r="211924" spans="21:28">
      <c r="U211924" s="5"/>
      <c r="AA211924" s="94"/>
      <c r="AB211924" s="5"/>
    </row>
    <row r="211925" spans="21:28">
      <c r="U211925" s="5"/>
      <c r="AA211925" s="94"/>
      <c r="AB211925" s="5"/>
    </row>
    <row r="211942" spans="21:28">
      <c r="U211942" s="5"/>
      <c r="AA211942" s="94"/>
      <c r="AB211942" s="5"/>
    </row>
    <row r="211944" spans="21:28">
      <c r="U211944" s="5"/>
      <c r="AA211944" s="458"/>
      <c r="AB211944" s="5"/>
    </row>
    <row r="211945" spans="21:28">
      <c r="U211945" s="5"/>
      <c r="AA211945" s="458"/>
      <c r="AB211945" s="5"/>
    </row>
    <row r="211946" spans="21:28">
      <c r="U211946" s="5"/>
      <c r="AA211946" s="93"/>
      <c r="AB211946" s="5"/>
    </row>
    <row r="211947" spans="21:28">
      <c r="U211947" s="5"/>
      <c r="AA211947" s="94"/>
      <c r="AB211947" s="5"/>
    </row>
    <row r="211950" spans="21:28">
      <c r="U211950" s="5"/>
      <c r="AA211950" s="94"/>
      <c r="AB211950" s="5"/>
    </row>
    <row r="212000" spans="21:28">
      <c r="U212000" s="5"/>
      <c r="AA212000" s="94"/>
      <c r="AB212000" s="5"/>
    </row>
    <row r="212070" spans="21:28">
      <c r="U212070" s="5"/>
      <c r="AA212070" s="94"/>
      <c r="AB212070" s="5"/>
    </row>
    <row r="212071" spans="21:28">
      <c r="U212071" s="5"/>
      <c r="AA212071" s="94"/>
      <c r="AB212071" s="5"/>
    </row>
    <row r="212088" spans="21:28">
      <c r="U212088" s="5"/>
      <c r="AA212088" s="94"/>
      <c r="AB212088" s="5"/>
    </row>
    <row r="212090" spans="21:28">
      <c r="U212090" s="5"/>
      <c r="AA212090" s="458"/>
      <c r="AB212090" s="5"/>
    </row>
    <row r="212091" spans="21:28">
      <c r="U212091" s="5"/>
      <c r="AA212091" s="458"/>
      <c r="AB212091" s="5"/>
    </row>
    <row r="212092" spans="21:28">
      <c r="U212092" s="5"/>
      <c r="AA212092" s="93"/>
      <c r="AB212092" s="5"/>
    </row>
    <row r="212093" spans="21:28">
      <c r="U212093" s="5"/>
      <c r="AA212093" s="94"/>
      <c r="AB212093" s="5"/>
    </row>
    <row r="212096" spans="21:28">
      <c r="U212096" s="5"/>
      <c r="AA212096" s="94"/>
      <c r="AB212096" s="5"/>
    </row>
    <row r="212146" spans="21:28">
      <c r="U212146" s="5"/>
      <c r="AA212146" s="94"/>
      <c r="AB212146" s="5"/>
    </row>
    <row r="212216" spans="21:28">
      <c r="U212216" s="5"/>
      <c r="AA212216" s="94"/>
      <c r="AB212216" s="5"/>
    </row>
    <row r="212217" spans="21:28">
      <c r="U212217" s="5"/>
      <c r="AA212217" s="94"/>
      <c r="AB212217" s="5"/>
    </row>
    <row r="212234" spans="21:28">
      <c r="U212234" s="5"/>
      <c r="AA212234" s="94"/>
      <c r="AB212234" s="5"/>
    </row>
    <row r="212236" spans="21:28">
      <c r="U212236" s="5"/>
      <c r="AA212236" s="458"/>
      <c r="AB212236" s="5"/>
    </row>
    <row r="212237" spans="21:28">
      <c r="U212237" s="5"/>
      <c r="AA212237" s="458"/>
      <c r="AB212237" s="5"/>
    </row>
    <row r="212238" spans="21:28">
      <c r="U212238" s="5"/>
      <c r="AA212238" s="93"/>
      <c r="AB212238" s="5"/>
    </row>
    <row r="212239" spans="21:28">
      <c r="U212239" s="5"/>
      <c r="AA212239" s="94"/>
      <c r="AB212239" s="5"/>
    </row>
    <row r="212242" spans="21:28">
      <c r="U212242" s="5"/>
      <c r="AA212242" s="94"/>
      <c r="AB212242" s="5"/>
    </row>
    <row r="212292" spans="21:28">
      <c r="U212292" s="5"/>
      <c r="AA212292" s="94"/>
      <c r="AB212292" s="5"/>
    </row>
    <row r="212362" spans="21:28">
      <c r="U212362" s="5"/>
      <c r="AA212362" s="94"/>
      <c r="AB212362" s="5"/>
    </row>
    <row r="212363" spans="21:28">
      <c r="U212363" s="5"/>
      <c r="AA212363" s="94"/>
      <c r="AB212363" s="5"/>
    </row>
    <row r="212380" spans="21:28">
      <c r="U212380" s="5"/>
      <c r="AA212380" s="94"/>
      <c r="AB212380" s="5"/>
    </row>
    <row r="212382" spans="21:28">
      <c r="U212382" s="5"/>
      <c r="AA212382" s="458"/>
      <c r="AB212382" s="5"/>
    </row>
    <row r="212383" spans="21:28">
      <c r="U212383" s="5"/>
      <c r="AA212383" s="458"/>
      <c r="AB212383" s="5"/>
    </row>
    <row r="212384" spans="21:28">
      <c r="U212384" s="5"/>
      <c r="AA212384" s="93"/>
      <c r="AB212384" s="5"/>
    </row>
    <row r="212385" spans="21:28">
      <c r="U212385" s="5"/>
      <c r="AA212385" s="94"/>
      <c r="AB212385" s="5"/>
    </row>
    <row r="212388" spans="21:28">
      <c r="U212388" s="5"/>
      <c r="AA212388" s="94"/>
      <c r="AB212388" s="5"/>
    </row>
    <row r="212438" spans="21:28">
      <c r="U212438" s="5"/>
      <c r="AA212438" s="94"/>
      <c r="AB212438" s="5"/>
    </row>
    <row r="212508" spans="21:28">
      <c r="U212508" s="5"/>
      <c r="AA212508" s="94"/>
      <c r="AB212508" s="5"/>
    </row>
    <row r="212509" spans="21:28">
      <c r="U212509" s="5"/>
      <c r="AA212509" s="94"/>
      <c r="AB212509" s="5"/>
    </row>
    <row r="212526" spans="21:28">
      <c r="U212526" s="5"/>
      <c r="AA212526" s="94"/>
      <c r="AB212526" s="5"/>
    </row>
    <row r="212528" spans="21:28">
      <c r="U212528" s="5"/>
      <c r="AA212528" s="458"/>
      <c r="AB212528" s="5"/>
    </row>
    <row r="212529" spans="21:28">
      <c r="U212529" s="5"/>
      <c r="AA212529" s="458"/>
      <c r="AB212529" s="5"/>
    </row>
    <row r="212530" spans="21:28">
      <c r="U212530" s="5"/>
      <c r="AA212530" s="93"/>
      <c r="AB212530" s="5"/>
    </row>
    <row r="212531" spans="21:28">
      <c r="U212531" s="5"/>
      <c r="AA212531" s="94"/>
      <c r="AB212531" s="5"/>
    </row>
    <row r="212534" spans="21:28">
      <c r="U212534" s="5"/>
      <c r="AA212534" s="94"/>
      <c r="AB212534" s="5"/>
    </row>
    <row r="212584" spans="21:28">
      <c r="U212584" s="5"/>
      <c r="AA212584" s="94"/>
      <c r="AB212584" s="5"/>
    </row>
    <row r="212654" spans="21:28">
      <c r="U212654" s="5"/>
      <c r="AA212654" s="94"/>
      <c r="AB212654" s="5"/>
    </row>
    <row r="212655" spans="21:28">
      <c r="U212655" s="5"/>
      <c r="AA212655" s="94"/>
      <c r="AB212655" s="5"/>
    </row>
    <row r="212672" spans="21:28">
      <c r="U212672" s="5"/>
      <c r="AA212672" s="94"/>
      <c r="AB212672" s="5"/>
    </row>
    <row r="212674" spans="21:28">
      <c r="U212674" s="5"/>
      <c r="AA212674" s="458"/>
      <c r="AB212674" s="5"/>
    </row>
    <row r="212675" spans="21:28">
      <c r="U212675" s="5"/>
      <c r="AA212675" s="458"/>
      <c r="AB212675" s="5"/>
    </row>
    <row r="212676" spans="21:28">
      <c r="U212676" s="5"/>
      <c r="AA212676" s="93"/>
      <c r="AB212676" s="5"/>
    </row>
    <row r="212677" spans="21:28">
      <c r="U212677" s="5"/>
      <c r="AA212677" s="94"/>
      <c r="AB212677" s="5"/>
    </row>
    <row r="212680" spans="21:28">
      <c r="U212680" s="5"/>
      <c r="AA212680" s="94"/>
      <c r="AB212680" s="5"/>
    </row>
    <row r="212730" spans="21:28">
      <c r="U212730" s="5"/>
      <c r="AA212730" s="94"/>
      <c r="AB212730" s="5"/>
    </row>
    <row r="212800" spans="21:28">
      <c r="U212800" s="5"/>
      <c r="AA212800" s="94"/>
      <c r="AB212800" s="5"/>
    </row>
    <row r="212801" spans="21:28">
      <c r="U212801" s="5"/>
      <c r="AA212801" s="94"/>
      <c r="AB212801" s="5"/>
    </row>
    <row r="212818" spans="21:28">
      <c r="U212818" s="5"/>
      <c r="AA212818" s="94"/>
      <c r="AB212818" s="5"/>
    </row>
    <row r="212820" spans="21:28">
      <c r="U212820" s="5"/>
      <c r="AA212820" s="458"/>
      <c r="AB212820" s="5"/>
    </row>
    <row r="212821" spans="21:28">
      <c r="U212821" s="5"/>
      <c r="AA212821" s="458"/>
      <c r="AB212821" s="5"/>
    </row>
    <row r="212822" spans="21:28">
      <c r="U212822" s="5"/>
      <c r="AA212822" s="93"/>
      <c r="AB212822" s="5"/>
    </row>
    <row r="212823" spans="21:28">
      <c r="U212823" s="5"/>
      <c r="AA212823" s="94"/>
      <c r="AB212823" s="5"/>
    </row>
    <row r="212826" spans="21:28">
      <c r="U212826" s="5"/>
      <c r="AA212826" s="94"/>
      <c r="AB212826" s="5"/>
    </row>
    <row r="212876" spans="21:28">
      <c r="U212876" s="5"/>
      <c r="AA212876" s="94"/>
      <c r="AB212876" s="5"/>
    </row>
    <row r="212946" spans="21:28">
      <c r="U212946" s="5"/>
      <c r="AA212946" s="94"/>
      <c r="AB212946" s="5"/>
    </row>
    <row r="212947" spans="21:28">
      <c r="U212947" s="5"/>
      <c r="AA212947" s="94"/>
      <c r="AB212947" s="5"/>
    </row>
    <row r="212964" spans="21:28">
      <c r="U212964" s="5"/>
      <c r="AA212964" s="94"/>
      <c r="AB212964" s="5"/>
    </row>
    <row r="212966" spans="21:28">
      <c r="U212966" s="5"/>
      <c r="AA212966" s="458"/>
      <c r="AB212966" s="5"/>
    </row>
    <row r="212967" spans="21:28">
      <c r="U212967" s="5"/>
      <c r="AA212967" s="458"/>
      <c r="AB212967" s="5"/>
    </row>
    <row r="212968" spans="21:28">
      <c r="U212968" s="5"/>
      <c r="AA212968" s="93"/>
      <c r="AB212968" s="5"/>
    </row>
    <row r="212969" spans="21:28">
      <c r="U212969" s="5"/>
      <c r="AA212969" s="94"/>
      <c r="AB212969" s="5"/>
    </row>
    <row r="212972" spans="21:28">
      <c r="U212972" s="5"/>
      <c r="AA212972" s="94"/>
      <c r="AB212972" s="5"/>
    </row>
    <row r="213022" spans="21:28">
      <c r="U213022" s="5"/>
      <c r="AA213022" s="94"/>
      <c r="AB213022" s="5"/>
    </row>
    <row r="213092" spans="21:28">
      <c r="U213092" s="5"/>
      <c r="AA213092" s="94"/>
      <c r="AB213092" s="5"/>
    </row>
    <row r="213093" spans="21:28">
      <c r="U213093" s="5"/>
      <c r="AA213093" s="94"/>
      <c r="AB213093" s="5"/>
    </row>
    <row r="213110" spans="21:28">
      <c r="U213110" s="5"/>
      <c r="AA213110" s="94"/>
      <c r="AB213110" s="5"/>
    </row>
    <row r="213112" spans="21:28">
      <c r="U213112" s="5"/>
      <c r="AA213112" s="458"/>
      <c r="AB213112" s="5"/>
    </row>
    <row r="213113" spans="21:28">
      <c r="U213113" s="5"/>
      <c r="AA213113" s="458"/>
      <c r="AB213113" s="5"/>
    </row>
    <row r="213114" spans="21:28">
      <c r="U213114" s="5"/>
      <c r="AA213114" s="93"/>
      <c r="AB213114" s="5"/>
    </row>
    <row r="213115" spans="21:28">
      <c r="U213115" s="5"/>
      <c r="AA213115" s="94"/>
      <c r="AB213115" s="5"/>
    </row>
    <row r="213118" spans="21:28">
      <c r="U213118" s="5"/>
      <c r="AA213118" s="94"/>
      <c r="AB213118" s="5"/>
    </row>
    <row r="213168" spans="21:28">
      <c r="U213168" s="5"/>
      <c r="AA213168" s="94"/>
      <c r="AB213168" s="5"/>
    </row>
    <row r="213238" spans="21:28">
      <c r="U213238" s="5"/>
      <c r="AA213238" s="94"/>
      <c r="AB213238" s="5"/>
    </row>
    <row r="213239" spans="21:28">
      <c r="U213239" s="5"/>
      <c r="AA213239" s="94"/>
      <c r="AB213239" s="5"/>
    </row>
    <row r="213256" spans="21:28">
      <c r="U213256" s="5"/>
      <c r="AA213256" s="94"/>
      <c r="AB213256" s="5"/>
    </row>
    <row r="213258" spans="21:28">
      <c r="U213258" s="5"/>
      <c r="AA213258" s="458"/>
      <c r="AB213258" s="5"/>
    </row>
    <row r="213259" spans="21:28">
      <c r="U213259" s="5"/>
      <c r="AA213259" s="458"/>
      <c r="AB213259" s="5"/>
    </row>
    <row r="213260" spans="21:28">
      <c r="U213260" s="5"/>
      <c r="AA213260" s="93"/>
      <c r="AB213260" s="5"/>
    </row>
    <row r="213261" spans="21:28">
      <c r="U213261" s="5"/>
      <c r="AA213261" s="94"/>
      <c r="AB213261" s="5"/>
    </row>
    <row r="213264" spans="21:28">
      <c r="U213264" s="5"/>
      <c r="AA213264" s="94"/>
      <c r="AB213264" s="5"/>
    </row>
    <row r="213314" spans="21:28">
      <c r="U213314" s="5"/>
      <c r="AA213314" s="94"/>
      <c r="AB213314" s="5"/>
    </row>
    <row r="213384" spans="21:28">
      <c r="U213384" s="5"/>
      <c r="AA213384" s="94"/>
      <c r="AB213384" s="5"/>
    </row>
    <row r="213385" spans="21:28">
      <c r="U213385" s="5"/>
      <c r="AA213385" s="94"/>
      <c r="AB213385" s="5"/>
    </row>
    <row r="213402" spans="21:28">
      <c r="U213402" s="5"/>
      <c r="AA213402" s="94"/>
      <c r="AB213402" s="5"/>
    </row>
    <row r="213404" spans="21:28">
      <c r="U213404" s="5"/>
      <c r="AA213404" s="458"/>
      <c r="AB213404" s="5"/>
    </row>
    <row r="213405" spans="21:28">
      <c r="U213405" s="5"/>
      <c r="AA213405" s="458"/>
      <c r="AB213405" s="5"/>
    </row>
    <row r="213406" spans="21:28">
      <c r="U213406" s="5"/>
      <c r="AA213406" s="93"/>
      <c r="AB213406" s="5"/>
    </row>
    <row r="213407" spans="21:28">
      <c r="U213407" s="5"/>
      <c r="AA213407" s="94"/>
      <c r="AB213407" s="5"/>
    </row>
    <row r="213410" spans="21:28">
      <c r="U213410" s="5"/>
      <c r="AA213410" s="94"/>
      <c r="AB213410" s="5"/>
    </row>
    <row r="213460" spans="21:28">
      <c r="U213460" s="5"/>
      <c r="AA213460" s="94"/>
      <c r="AB213460" s="5"/>
    </row>
    <row r="213530" spans="21:28">
      <c r="U213530" s="5"/>
      <c r="AA213530" s="94"/>
      <c r="AB213530" s="5"/>
    </row>
    <row r="213531" spans="21:28">
      <c r="U213531" s="5"/>
      <c r="AA213531" s="94"/>
      <c r="AB213531" s="5"/>
    </row>
    <row r="213548" spans="21:28">
      <c r="U213548" s="5"/>
      <c r="AA213548" s="94"/>
      <c r="AB213548" s="5"/>
    </row>
    <row r="213550" spans="21:28">
      <c r="U213550" s="5"/>
      <c r="AA213550" s="458"/>
      <c r="AB213550" s="5"/>
    </row>
    <row r="213551" spans="21:28">
      <c r="U213551" s="5"/>
      <c r="AA213551" s="458"/>
      <c r="AB213551" s="5"/>
    </row>
    <row r="213552" spans="21:28">
      <c r="U213552" s="5"/>
      <c r="AA213552" s="93"/>
      <c r="AB213552" s="5"/>
    </row>
    <row r="213553" spans="21:28">
      <c r="U213553" s="5"/>
      <c r="AA213553" s="94"/>
      <c r="AB213553" s="5"/>
    </row>
    <row r="213556" spans="21:28">
      <c r="U213556" s="5"/>
      <c r="AA213556" s="94"/>
      <c r="AB213556" s="5"/>
    </row>
    <row r="213606" spans="21:28">
      <c r="U213606" s="5"/>
      <c r="AA213606" s="94"/>
      <c r="AB213606" s="5"/>
    </row>
    <row r="213676" spans="21:28">
      <c r="U213676" s="5"/>
      <c r="AA213676" s="94"/>
      <c r="AB213676" s="5"/>
    </row>
    <row r="213677" spans="21:28">
      <c r="U213677" s="5"/>
      <c r="AA213677" s="94"/>
      <c r="AB213677" s="5"/>
    </row>
    <row r="213694" spans="21:28">
      <c r="U213694" s="5"/>
      <c r="AA213694" s="94"/>
      <c r="AB213694" s="5"/>
    </row>
    <row r="213696" spans="21:28">
      <c r="U213696" s="5"/>
      <c r="AA213696" s="458"/>
      <c r="AB213696" s="5"/>
    </row>
    <row r="213697" spans="21:28">
      <c r="U213697" s="5"/>
      <c r="AA213697" s="458"/>
      <c r="AB213697" s="5"/>
    </row>
    <row r="213698" spans="21:28">
      <c r="U213698" s="5"/>
      <c r="AA213698" s="93"/>
      <c r="AB213698" s="5"/>
    </row>
    <row r="213699" spans="21:28">
      <c r="U213699" s="5"/>
      <c r="AA213699" s="94"/>
      <c r="AB213699" s="5"/>
    </row>
    <row r="213702" spans="21:28">
      <c r="U213702" s="5"/>
      <c r="AA213702" s="94"/>
      <c r="AB213702" s="5"/>
    </row>
    <row r="213752" spans="21:28">
      <c r="U213752" s="5"/>
      <c r="AA213752" s="94"/>
      <c r="AB213752" s="5"/>
    </row>
    <row r="213822" spans="21:28">
      <c r="U213822" s="5"/>
      <c r="AA213822" s="94"/>
      <c r="AB213822" s="5"/>
    </row>
    <row r="213823" spans="21:28">
      <c r="U213823" s="5"/>
      <c r="AA213823" s="94"/>
      <c r="AB213823" s="5"/>
    </row>
    <row r="213840" spans="21:28">
      <c r="U213840" s="5"/>
      <c r="AA213840" s="94"/>
      <c r="AB213840" s="5"/>
    </row>
    <row r="213842" spans="21:28">
      <c r="U213842" s="5"/>
      <c r="AA213842" s="458"/>
      <c r="AB213842" s="5"/>
    </row>
    <row r="213843" spans="21:28">
      <c r="U213843" s="5"/>
      <c r="AA213843" s="458"/>
      <c r="AB213843" s="5"/>
    </row>
    <row r="213844" spans="21:28">
      <c r="U213844" s="5"/>
      <c r="AA213844" s="93"/>
      <c r="AB213844" s="5"/>
    </row>
    <row r="213845" spans="21:28">
      <c r="U213845" s="5"/>
      <c r="AA213845" s="94"/>
      <c r="AB213845" s="5"/>
    </row>
    <row r="213848" spans="21:28">
      <c r="U213848" s="5"/>
      <c r="AA213848" s="94"/>
      <c r="AB213848" s="5"/>
    </row>
    <row r="213898" spans="21:28">
      <c r="U213898" s="5"/>
      <c r="AA213898" s="94"/>
      <c r="AB213898" s="5"/>
    </row>
    <row r="213968" spans="21:28">
      <c r="U213968" s="5"/>
      <c r="AA213968" s="94"/>
      <c r="AB213968" s="5"/>
    </row>
    <row r="213969" spans="21:28">
      <c r="U213969" s="5"/>
      <c r="AA213969" s="94"/>
      <c r="AB213969" s="5"/>
    </row>
    <row r="213986" spans="21:28">
      <c r="U213986" s="5"/>
      <c r="AA213986" s="94"/>
      <c r="AB213986" s="5"/>
    </row>
    <row r="213988" spans="21:28">
      <c r="U213988" s="5"/>
      <c r="AA213988" s="458"/>
      <c r="AB213988" s="5"/>
    </row>
    <row r="213989" spans="21:28">
      <c r="U213989" s="5"/>
      <c r="AA213989" s="458"/>
      <c r="AB213989" s="5"/>
    </row>
    <row r="213990" spans="21:28">
      <c r="U213990" s="5"/>
      <c r="AA213990" s="93"/>
      <c r="AB213990" s="5"/>
    </row>
    <row r="213991" spans="21:28">
      <c r="U213991" s="5"/>
      <c r="AA213991" s="94"/>
      <c r="AB213991" s="5"/>
    </row>
    <row r="213994" spans="21:28">
      <c r="U213994" s="5"/>
      <c r="AA213994" s="94"/>
      <c r="AB213994" s="5"/>
    </row>
    <row r="214044" spans="21:28">
      <c r="U214044" s="5"/>
      <c r="AA214044" s="94"/>
      <c r="AB214044" s="5"/>
    </row>
    <row r="214114" spans="21:28">
      <c r="U214114" s="5"/>
      <c r="AA214114" s="94"/>
      <c r="AB214114" s="5"/>
    </row>
    <row r="214115" spans="21:28">
      <c r="U214115" s="5"/>
      <c r="AA214115" s="94"/>
      <c r="AB214115" s="5"/>
    </row>
    <row r="214132" spans="21:28">
      <c r="U214132" s="5"/>
      <c r="AA214132" s="94"/>
      <c r="AB214132" s="5"/>
    </row>
    <row r="214134" spans="21:28">
      <c r="U214134" s="5"/>
      <c r="AA214134" s="458"/>
      <c r="AB214134" s="5"/>
    </row>
    <row r="214135" spans="21:28">
      <c r="U214135" s="5"/>
      <c r="AA214135" s="458"/>
      <c r="AB214135" s="5"/>
    </row>
    <row r="214136" spans="21:28">
      <c r="U214136" s="5"/>
      <c r="AA214136" s="93"/>
      <c r="AB214136" s="5"/>
    </row>
    <row r="214137" spans="21:28">
      <c r="U214137" s="5"/>
      <c r="AA214137" s="94"/>
      <c r="AB214137" s="5"/>
    </row>
    <row r="214140" spans="21:28">
      <c r="U214140" s="5"/>
      <c r="AA214140" s="94"/>
      <c r="AB214140" s="5"/>
    </row>
    <row r="214190" spans="21:28">
      <c r="U214190" s="5"/>
      <c r="AA214190" s="94"/>
      <c r="AB214190" s="5"/>
    </row>
    <row r="214260" spans="21:28">
      <c r="U214260" s="5"/>
      <c r="AA214260" s="94"/>
      <c r="AB214260" s="5"/>
    </row>
    <row r="214261" spans="21:28">
      <c r="U214261" s="5"/>
      <c r="AA214261" s="94"/>
      <c r="AB214261" s="5"/>
    </row>
    <row r="214278" spans="21:28">
      <c r="U214278" s="5"/>
      <c r="AA214278" s="94"/>
      <c r="AB214278" s="5"/>
    </row>
    <row r="214280" spans="21:28">
      <c r="U214280" s="5"/>
      <c r="AA214280" s="458"/>
      <c r="AB214280" s="5"/>
    </row>
    <row r="214281" spans="21:28">
      <c r="U214281" s="5"/>
      <c r="AA214281" s="458"/>
      <c r="AB214281" s="5"/>
    </row>
    <row r="214282" spans="21:28">
      <c r="U214282" s="5"/>
      <c r="AA214282" s="93"/>
      <c r="AB214282" s="5"/>
    </row>
    <row r="214283" spans="21:28">
      <c r="U214283" s="5"/>
      <c r="AA214283" s="94"/>
      <c r="AB214283" s="5"/>
    </row>
    <row r="214286" spans="21:28">
      <c r="U214286" s="5"/>
      <c r="AA214286" s="94"/>
      <c r="AB214286" s="5"/>
    </row>
    <row r="214336" spans="21:28">
      <c r="U214336" s="5"/>
      <c r="AA214336" s="94"/>
      <c r="AB214336" s="5"/>
    </row>
    <row r="214406" spans="21:28">
      <c r="U214406" s="5"/>
      <c r="AA214406" s="94"/>
      <c r="AB214406" s="5"/>
    </row>
    <row r="214407" spans="21:28">
      <c r="U214407" s="5"/>
      <c r="AA214407" s="94"/>
      <c r="AB214407" s="5"/>
    </row>
    <row r="214424" spans="21:28">
      <c r="U214424" s="5"/>
      <c r="AA214424" s="94"/>
      <c r="AB214424" s="5"/>
    </row>
    <row r="214426" spans="21:28">
      <c r="U214426" s="5"/>
      <c r="AA214426" s="458"/>
      <c r="AB214426" s="5"/>
    </row>
    <row r="214427" spans="21:28">
      <c r="U214427" s="5"/>
      <c r="AA214427" s="458"/>
      <c r="AB214427" s="5"/>
    </row>
    <row r="214428" spans="21:28">
      <c r="U214428" s="5"/>
      <c r="AA214428" s="93"/>
      <c r="AB214428" s="5"/>
    </row>
    <row r="214429" spans="21:28">
      <c r="U214429" s="5"/>
      <c r="AA214429" s="94"/>
      <c r="AB214429" s="5"/>
    </row>
    <row r="214432" spans="21:28">
      <c r="U214432" s="5"/>
      <c r="AA214432" s="94"/>
      <c r="AB214432" s="5"/>
    </row>
    <row r="214482" spans="21:28">
      <c r="U214482" s="5"/>
      <c r="AA214482" s="94"/>
      <c r="AB214482" s="5"/>
    </row>
    <row r="214552" spans="21:28">
      <c r="U214552" s="5"/>
      <c r="AA214552" s="94"/>
      <c r="AB214552" s="5"/>
    </row>
    <row r="214553" spans="21:28">
      <c r="U214553" s="5"/>
      <c r="AA214553" s="94"/>
      <c r="AB214553" s="5"/>
    </row>
    <row r="214570" spans="21:28">
      <c r="U214570" s="5"/>
      <c r="AA214570" s="94"/>
      <c r="AB214570" s="5"/>
    </row>
    <row r="214572" spans="21:28">
      <c r="U214572" s="5"/>
      <c r="AA214572" s="458"/>
      <c r="AB214572" s="5"/>
    </row>
    <row r="214573" spans="21:28">
      <c r="U214573" s="5"/>
      <c r="AA214573" s="458"/>
      <c r="AB214573" s="5"/>
    </row>
    <row r="214574" spans="21:28">
      <c r="U214574" s="5"/>
      <c r="AA214574" s="93"/>
      <c r="AB214574" s="5"/>
    </row>
    <row r="214575" spans="21:28">
      <c r="U214575" s="5"/>
      <c r="AA214575" s="94"/>
      <c r="AB214575" s="5"/>
    </row>
    <row r="214578" spans="21:28">
      <c r="U214578" s="5"/>
      <c r="AA214578" s="94"/>
      <c r="AB214578" s="5"/>
    </row>
    <row r="214628" spans="21:28">
      <c r="U214628" s="5"/>
      <c r="AA214628" s="94"/>
      <c r="AB214628" s="5"/>
    </row>
    <row r="214698" spans="21:28">
      <c r="U214698" s="5"/>
      <c r="AA214698" s="94"/>
      <c r="AB214698" s="5"/>
    </row>
    <row r="214699" spans="21:28">
      <c r="U214699" s="5"/>
      <c r="AA214699" s="94"/>
      <c r="AB214699" s="5"/>
    </row>
    <row r="214716" spans="21:28">
      <c r="U214716" s="5"/>
      <c r="AA214716" s="94"/>
      <c r="AB214716" s="5"/>
    </row>
    <row r="214718" spans="21:28">
      <c r="U214718" s="5"/>
      <c r="AA214718" s="458"/>
      <c r="AB214718" s="5"/>
    </row>
    <row r="214719" spans="21:28">
      <c r="U214719" s="5"/>
      <c r="AA214719" s="458"/>
      <c r="AB214719" s="5"/>
    </row>
    <row r="214720" spans="21:28">
      <c r="U214720" s="5"/>
      <c r="AA214720" s="93"/>
      <c r="AB214720" s="5"/>
    </row>
    <row r="214721" spans="21:28">
      <c r="U214721" s="5"/>
      <c r="AA214721" s="94"/>
      <c r="AB214721" s="5"/>
    </row>
    <row r="214724" spans="21:28">
      <c r="U214724" s="5"/>
      <c r="AA214724" s="94"/>
      <c r="AB214724" s="5"/>
    </row>
    <row r="214774" spans="21:28">
      <c r="U214774" s="5"/>
      <c r="AA214774" s="94"/>
      <c r="AB214774" s="5"/>
    </row>
    <row r="214844" spans="21:28">
      <c r="U214844" s="5"/>
      <c r="AA214844" s="94"/>
      <c r="AB214844" s="5"/>
    </row>
    <row r="214845" spans="21:28">
      <c r="U214845" s="5"/>
      <c r="AA214845" s="94"/>
      <c r="AB214845" s="5"/>
    </row>
    <row r="214862" spans="21:28">
      <c r="U214862" s="5"/>
      <c r="AA214862" s="94"/>
      <c r="AB214862" s="5"/>
    </row>
    <row r="214864" spans="21:28">
      <c r="U214864" s="5"/>
      <c r="AA214864" s="458"/>
      <c r="AB214864" s="5"/>
    </row>
    <row r="214865" spans="21:28">
      <c r="U214865" s="5"/>
      <c r="AA214865" s="458"/>
      <c r="AB214865" s="5"/>
    </row>
    <row r="214866" spans="21:28">
      <c r="U214866" s="5"/>
      <c r="AA214866" s="93"/>
      <c r="AB214866" s="5"/>
    </row>
    <row r="214867" spans="21:28">
      <c r="U214867" s="5"/>
      <c r="AA214867" s="94"/>
      <c r="AB214867" s="5"/>
    </row>
    <row r="214870" spans="21:28">
      <c r="U214870" s="5"/>
      <c r="AA214870" s="94"/>
      <c r="AB214870" s="5"/>
    </row>
    <row r="214920" spans="21:28">
      <c r="U214920" s="5"/>
      <c r="AA214920" s="94"/>
      <c r="AB214920" s="5"/>
    </row>
    <row r="214990" spans="21:28">
      <c r="U214990" s="5"/>
      <c r="AA214990" s="94"/>
      <c r="AB214990" s="5"/>
    </row>
    <row r="214991" spans="21:28">
      <c r="U214991" s="5"/>
      <c r="AA214991" s="94"/>
      <c r="AB214991" s="5"/>
    </row>
    <row r="215008" spans="21:28">
      <c r="U215008" s="5"/>
      <c r="AA215008" s="94"/>
      <c r="AB215008" s="5"/>
    </row>
    <row r="215010" spans="21:28">
      <c r="U215010" s="5"/>
      <c r="AA215010" s="458"/>
      <c r="AB215010" s="5"/>
    </row>
    <row r="215011" spans="21:28">
      <c r="U215011" s="5"/>
      <c r="AA215011" s="458"/>
      <c r="AB215011" s="5"/>
    </row>
    <row r="215012" spans="21:28">
      <c r="U215012" s="5"/>
      <c r="AA215012" s="93"/>
      <c r="AB215012" s="5"/>
    </row>
    <row r="215013" spans="21:28">
      <c r="U215013" s="5"/>
      <c r="AA215013" s="94"/>
      <c r="AB215013" s="5"/>
    </row>
    <row r="215016" spans="21:28">
      <c r="U215016" s="5"/>
      <c r="AA215016" s="94"/>
      <c r="AB215016" s="5"/>
    </row>
    <row r="215066" spans="21:28">
      <c r="U215066" s="5"/>
      <c r="AA215066" s="94"/>
      <c r="AB215066" s="5"/>
    </row>
    <row r="215136" spans="21:28">
      <c r="U215136" s="5"/>
      <c r="AA215136" s="94"/>
      <c r="AB215136" s="5"/>
    </row>
    <row r="215137" spans="21:28">
      <c r="U215137" s="5"/>
      <c r="AA215137" s="94"/>
      <c r="AB215137" s="5"/>
    </row>
    <row r="215154" spans="21:28">
      <c r="U215154" s="5"/>
      <c r="AA215154" s="94"/>
      <c r="AB215154" s="5"/>
    </row>
    <row r="215156" spans="21:28">
      <c r="U215156" s="5"/>
      <c r="AA215156" s="458"/>
      <c r="AB215156" s="5"/>
    </row>
    <row r="215157" spans="21:28">
      <c r="U215157" s="5"/>
      <c r="AA215157" s="458"/>
      <c r="AB215157" s="5"/>
    </row>
    <row r="215158" spans="21:28">
      <c r="U215158" s="5"/>
      <c r="AA215158" s="93"/>
      <c r="AB215158" s="5"/>
    </row>
    <row r="215159" spans="21:28">
      <c r="U215159" s="5"/>
      <c r="AA215159" s="94"/>
      <c r="AB215159" s="5"/>
    </row>
    <row r="215162" spans="21:28">
      <c r="U215162" s="5"/>
      <c r="AA215162" s="94"/>
      <c r="AB215162" s="5"/>
    </row>
    <row r="215212" spans="21:28">
      <c r="U215212" s="5"/>
      <c r="AA215212" s="94"/>
      <c r="AB215212" s="5"/>
    </row>
    <row r="215282" spans="21:28">
      <c r="U215282" s="5"/>
      <c r="AA215282" s="94"/>
      <c r="AB215282" s="5"/>
    </row>
    <row r="215283" spans="21:28">
      <c r="U215283" s="5"/>
      <c r="AA215283" s="94"/>
      <c r="AB215283" s="5"/>
    </row>
    <row r="215300" spans="21:28">
      <c r="U215300" s="5"/>
      <c r="AA215300" s="94"/>
      <c r="AB215300" s="5"/>
    </row>
    <row r="215302" spans="21:28">
      <c r="U215302" s="5"/>
      <c r="AA215302" s="458"/>
      <c r="AB215302" s="5"/>
    </row>
    <row r="215303" spans="21:28">
      <c r="U215303" s="5"/>
      <c r="AA215303" s="458"/>
      <c r="AB215303" s="5"/>
    </row>
    <row r="215304" spans="21:28">
      <c r="U215304" s="5"/>
      <c r="AA215304" s="93"/>
      <c r="AB215304" s="5"/>
    </row>
    <row r="215305" spans="21:28">
      <c r="U215305" s="5"/>
      <c r="AA215305" s="94"/>
      <c r="AB215305" s="5"/>
    </row>
    <row r="215308" spans="21:28">
      <c r="U215308" s="5"/>
      <c r="AA215308" s="94"/>
      <c r="AB215308" s="5"/>
    </row>
    <row r="215358" spans="21:28">
      <c r="U215358" s="5"/>
      <c r="AA215358" s="94"/>
      <c r="AB215358" s="5"/>
    </row>
    <row r="215428" spans="21:28">
      <c r="U215428" s="5"/>
      <c r="AA215428" s="94"/>
      <c r="AB215428" s="5"/>
    </row>
    <row r="215429" spans="21:28">
      <c r="U215429" s="5"/>
      <c r="AA215429" s="94"/>
      <c r="AB215429" s="5"/>
    </row>
    <row r="215446" spans="21:28">
      <c r="U215446" s="5"/>
      <c r="AA215446" s="94"/>
      <c r="AB215446" s="5"/>
    </row>
    <row r="215448" spans="21:28">
      <c r="U215448" s="5"/>
      <c r="AA215448" s="458"/>
      <c r="AB215448" s="5"/>
    </row>
    <row r="215449" spans="21:28">
      <c r="U215449" s="5"/>
      <c r="AA215449" s="458"/>
      <c r="AB215449" s="5"/>
    </row>
    <row r="215450" spans="21:28">
      <c r="U215450" s="5"/>
      <c r="AA215450" s="93"/>
      <c r="AB215450" s="5"/>
    </row>
    <row r="215451" spans="21:28">
      <c r="U215451" s="5"/>
      <c r="AA215451" s="94"/>
      <c r="AB215451" s="5"/>
    </row>
    <row r="215454" spans="21:28">
      <c r="U215454" s="5"/>
      <c r="AA215454" s="94"/>
      <c r="AB215454" s="5"/>
    </row>
    <row r="215504" spans="21:28">
      <c r="U215504" s="5"/>
      <c r="AA215504" s="94"/>
      <c r="AB215504" s="5"/>
    </row>
    <row r="215574" spans="21:28">
      <c r="U215574" s="5"/>
      <c r="AA215574" s="94"/>
      <c r="AB215574" s="5"/>
    </row>
    <row r="215575" spans="21:28">
      <c r="U215575" s="5"/>
      <c r="AA215575" s="94"/>
      <c r="AB215575" s="5"/>
    </row>
    <row r="215592" spans="21:28">
      <c r="U215592" s="5"/>
      <c r="AA215592" s="94"/>
      <c r="AB215592" s="5"/>
    </row>
    <row r="215594" spans="21:28">
      <c r="U215594" s="5"/>
      <c r="AA215594" s="458"/>
      <c r="AB215594" s="5"/>
    </row>
    <row r="215595" spans="21:28">
      <c r="U215595" s="5"/>
      <c r="AA215595" s="458"/>
      <c r="AB215595" s="5"/>
    </row>
    <row r="215596" spans="21:28">
      <c r="U215596" s="5"/>
      <c r="AA215596" s="93"/>
      <c r="AB215596" s="5"/>
    </row>
    <row r="215597" spans="21:28">
      <c r="U215597" s="5"/>
      <c r="AA215597" s="94"/>
      <c r="AB215597" s="5"/>
    </row>
    <row r="215600" spans="21:28">
      <c r="U215600" s="5"/>
      <c r="AA215600" s="94"/>
      <c r="AB215600" s="5"/>
    </row>
    <row r="215650" spans="21:28">
      <c r="U215650" s="5"/>
      <c r="AA215650" s="94"/>
      <c r="AB215650" s="5"/>
    </row>
    <row r="215720" spans="21:28">
      <c r="U215720" s="5"/>
      <c r="AA215720" s="94"/>
      <c r="AB215720" s="5"/>
    </row>
    <row r="215721" spans="21:28">
      <c r="U215721" s="5"/>
      <c r="AA215721" s="94"/>
      <c r="AB215721" s="5"/>
    </row>
    <row r="215738" spans="21:28">
      <c r="U215738" s="5"/>
      <c r="AA215738" s="94"/>
      <c r="AB215738" s="5"/>
    </row>
    <row r="215740" spans="21:28">
      <c r="U215740" s="5"/>
      <c r="AA215740" s="458"/>
      <c r="AB215740" s="5"/>
    </row>
    <row r="215741" spans="21:28">
      <c r="U215741" s="5"/>
      <c r="AA215741" s="458"/>
      <c r="AB215741" s="5"/>
    </row>
    <row r="215742" spans="21:28">
      <c r="U215742" s="5"/>
      <c r="AA215742" s="93"/>
      <c r="AB215742" s="5"/>
    </row>
    <row r="215743" spans="21:28">
      <c r="U215743" s="5"/>
      <c r="AA215743" s="94"/>
      <c r="AB215743" s="5"/>
    </row>
    <row r="215746" spans="21:28">
      <c r="U215746" s="5"/>
      <c r="AA215746" s="94"/>
      <c r="AB215746" s="5"/>
    </row>
    <row r="215796" spans="21:28">
      <c r="U215796" s="5"/>
      <c r="AA215796" s="94"/>
      <c r="AB215796" s="5"/>
    </row>
    <row r="215866" spans="21:28">
      <c r="U215866" s="5"/>
      <c r="AA215866" s="94"/>
      <c r="AB215866" s="5"/>
    </row>
    <row r="215867" spans="21:28">
      <c r="U215867" s="5"/>
      <c r="AA215867" s="94"/>
      <c r="AB215867" s="5"/>
    </row>
    <row r="215884" spans="21:28">
      <c r="U215884" s="5"/>
      <c r="AA215884" s="94"/>
      <c r="AB215884" s="5"/>
    </row>
    <row r="215886" spans="21:28">
      <c r="U215886" s="5"/>
      <c r="AA215886" s="458"/>
      <c r="AB215886" s="5"/>
    </row>
    <row r="215887" spans="21:28">
      <c r="U215887" s="5"/>
      <c r="AA215887" s="458"/>
      <c r="AB215887" s="5"/>
    </row>
    <row r="215888" spans="21:28">
      <c r="U215888" s="5"/>
      <c r="AA215888" s="93"/>
      <c r="AB215888" s="5"/>
    </row>
    <row r="215889" spans="21:28">
      <c r="U215889" s="5"/>
      <c r="AA215889" s="94"/>
      <c r="AB215889" s="5"/>
    </row>
    <row r="215892" spans="21:28">
      <c r="U215892" s="5"/>
      <c r="AA215892" s="94"/>
      <c r="AB215892" s="5"/>
    </row>
    <row r="215942" spans="21:28">
      <c r="U215942" s="5"/>
      <c r="AA215942" s="94"/>
      <c r="AB215942" s="5"/>
    </row>
    <row r="216012" spans="21:28">
      <c r="U216012" s="5"/>
      <c r="AA216012" s="94"/>
      <c r="AB216012" s="5"/>
    </row>
    <row r="216013" spans="21:28">
      <c r="U216013" s="5"/>
      <c r="AA216013" s="94"/>
      <c r="AB216013" s="5"/>
    </row>
    <row r="216030" spans="21:28">
      <c r="U216030" s="5"/>
      <c r="AA216030" s="94"/>
      <c r="AB216030" s="5"/>
    </row>
    <row r="216032" spans="21:28">
      <c r="U216032" s="5"/>
      <c r="AA216032" s="458"/>
      <c r="AB216032" s="5"/>
    </row>
    <row r="216033" spans="21:28">
      <c r="U216033" s="5"/>
      <c r="AA216033" s="458"/>
      <c r="AB216033" s="5"/>
    </row>
    <row r="216034" spans="21:28">
      <c r="U216034" s="5"/>
      <c r="AA216034" s="93"/>
      <c r="AB216034" s="5"/>
    </row>
    <row r="216035" spans="21:28">
      <c r="U216035" s="5"/>
      <c r="AA216035" s="94"/>
      <c r="AB216035" s="5"/>
    </row>
    <row r="216038" spans="21:28">
      <c r="U216038" s="5"/>
      <c r="AA216038" s="94"/>
      <c r="AB216038" s="5"/>
    </row>
    <row r="216088" spans="21:28">
      <c r="U216088" s="5"/>
      <c r="AA216088" s="94"/>
      <c r="AB216088" s="5"/>
    </row>
    <row r="216158" spans="21:28">
      <c r="U216158" s="5"/>
      <c r="AA216158" s="94"/>
      <c r="AB216158" s="5"/>
    </row>
    <row r="216159" spans="21:28">
      <c r="U216159" s="5"/>
      <c r="AA216159" s="94"/>
      <c r="AB216159" s="5"/>
    </row>
    <row r="216176" spans="21:28">
      <c r="U216176" s="5"/>
      <c r="AA216176" s="94"/>
      <c r="AB216176" s="5"/>
    </row>
    <row r="216178" spans="21:28">
      <c r="U216178" s="5"/>
      <c r="AA216178" s="458"/>
      <c r="AB216178" s="5"/>
    </row>
    <row r="216179" spans="21:28">
      <c r="U216179" s="5"/>
      <c r="AA216179" s="458"/>
      <c r="AB216179" s="5"/>
    </row>
    <row r="216180" spans="21:28">
      <c r="U216180" s="5"/>
      <c r="AA216180" s="93"/>
      <c r="AB216180" s="5"/>
    </row>
    <row r="216181" spans="21:28">
      <c r="U216181" s="5"/>
      <c r="AA216181" s="94"/>
      <c r="AB216181" s="5"/>
    </row>
    <row r="216184" spans="21:28">
      <c r="U216184" s="5"/>
      <c r="AA216184" s="94"/>
      <c r="AB216184" s="5"/>
    </row>
    <row r="216234" spans="21:28">
      <c r="U216234" s="5"/>
      <c r="AA216234" s="94"/>
      <c r="AB216234" s="5"/>
    </row>
    <row r="216304" spans="21:28">
      <c r="U216304" s="5"/>
      <c r="AA216304" s="94"/>
      <c r="AB216304" s="5"/>
    </row>
    <row r="216305" spans="21:28">
      <c r="U216305" s="5"/>
      <c r="AA216305" s="94"/>
      <c r="AB216305" s="5"/>
    </row>
    <row r="216322" spans="21:28">
      <c r="U216322" s="5"/>
      <c r="AA216322" s="94"/>
      <c r="AB216322" s="5"/>
    </row>
    <row r="216324" spans="21:28">
      <c r="U216324" s="5"/>
      <c r="AA216324" s="458"/>
      <c r="AB216324" s="5"/>
    </row>
    <row r="216325" spans="21:28">
      <c r="U216325" s="5"/>
      <c r="AA216325" s="458"/>
      <c r="AB216325" s="5"/>
    </row>
    <row r="216326" spans="21:28">
      <c r="U216326" s="5"/>
      <c r="AA216326" s="93"/>
      <c r="AB216326" s="5"/>
    </row>
    <row r="216327" spans="21:28">
      <c r="U216327" s="5"/>
      <c r="AA216327" s="94"/>
      <c r="AB216327" s="5"/>
    </row>
    <row r="216330" spans="21:28">
      <c r="U216330" s="5"/>
      <c r="AA216330" s="94"/>
      <c r="AB216330" s="5"/>
    </row>
    <row r="216380" spans="21:28">
      <c r="U216380" s="5"/>
      <c r="AA216380" s="94"/>
      <c r="AB216380" s="5"/>
    </row>
    <row r="216450" spans="21:28">
      <c r="U216450" s="5"/>
      <c r="AA216450" s="94"/>
      <c r="AB216450" s="5"/>
    </row>
    <row r="216451" spans="21:28">
      <c r="U216451" s="5"/>
      <c r="AA216451" s="94"/>
      <c r="AB216451" s="5"/>
    </row>
    <row r="216468" spans="21:28">
      <c r="U216468" s="5"/>
      <c r="AA216468" s="94"/>
      <c r="AB216468" s="5"/>
    </row>
    <row r="216470" spans="21:28">
      <c r="U216470" s="5"/>
      <c r="AA216470" s="458"/>
      <c r="AB216470" s="5"/>
    </row>
    <row r="216471" spans="21:28">
      <c r="U216471" s="5"/>
      <c r="AA216471" s="458"/>
      <c r="AB216471" s="5"/>
    </row>
    <row r="216472" spans="21:28">
      <c r="U216472" s="5"/>
      <c r="AA216472" s="93"/>
      <c r="AB216472" s="5"/>
    </row>
    <row r="216473" spans="21:28">
      <c r="U216473" s="5"/>
      <c r="AA216473" s="94"/>
      <c r="AB216473" s="5"/>
    </row>
    <row r="216476" spans="21:28">
      <c r="U216476" s="5"/>
      <c r="AA216476" s="94"/>
      <c r="AB216476" s="5"/>
    </row>
    <row r="216526" spans="21:28">
      <c r="U216526" s="5"/>
      <c r="AA216526" s="94"/>
      <c r="AB216526" s="5"/>
    </row>
    <row r="216596" spans="21:28">
      <c r="U216596" s="5"/>
      <c r="AA216596" s="94"/>
      <c r="AB216596" s="5"/>
    </row>
    <row r="216597" spans="21:28">
      <c r="U216597" s="5"/>
      <c r="AA216597" s="94"/>
      <c r="AB216597" s="5"/>
    </row>
    <row r="216614" spans="21:28">
      <c r="U216614" s="5"/>
      <c r="AA216614" s="94"/>
      <c r="AB216614" s="5"/>
    </row>
    <row r="216616" spans="21:28">
      <c r="U216616" s="5"/>
      <c r="AA216616" s="458"/>
      <c r="AB216616" s="5"/>
    </row>
    <row r="216617" spans="21:28">
      <c r="U216617" s="5"/>
      <c r="AA216617" s="458"/>
      <c r="AB216617" s="5"/>
    </row>
    <row r="216618" spans="21:28">
      <c r="U216618" s="5"/>
      <c r="AA216618" s="93"/>
      <c r="AB216618" s="5"/>
    </row>
    <row r="216619" spans="21:28">
      <c r="U216619" s="5"/>
      <c r="AA216619" s="94"/>
      <c r="AB216619" s="5"/>
    </row>
    <row r="216622" spans="21:28">
      <c r="U216622" s="5"/>
      <c r="AA216622" s="94"/>
      <c r="AB216622" s="5"/>
    </row>
    <row r="216672" spans="21:28">
      <c r="U216672" s="5"/>
      <c r="AA216672" s="94"/>
      <c r="AB216672" s="5"/>
    </row>
    <row r="216742" spans="21:28">
      <c r="U216742" s="5"/>
      <c r="AA216742" s="94"/>
      <c r="AB216742" s="5"/>
    </row>
    <row r="216743" spans="21:28">
      <c r="U216743" s="5"/>
      <c r="AA216743" s="94"/>
      <c r="AB216743" s="5"/>
    </row>
    <row r="216760" spans="21:28">
      <c r="U216760" s="5"/>
      <c r="AA216760" s="94"/>
      <c r="AB216760" s="5"/>
    </row>
    <row r="216762" spans="21:28">
      <c r="U216762" s="5"/>
      <c r="AA216762" s="458"/>
      <c r="AB216762" s="5"/>
    </row>
    <row r="216763" spans="21:28">
      <c r="U216763" s="5"/>
      <c r="AA216763" s="458"/>
      <c r="AB216763" s="5"/>
    </row>
    <row r="216764" spans="21:28">
      <c r="U216764" s="5"/>
      <c r="AA216764" s="93"/>
      <c r="AB216764" s="5"/>
    </row>
    <row r="216765" spans="21:28">
      <c r="U216765" s="5"/>
      <c r="AA216765" s="94"/>
      <c r="AB216765" s="5"/>
    </row>
    <row r="216768" spans="21:28">
      <c r="U216768" s="5"/>
      <c r="AA216768" s="94"/>
      <c r="AB216768" s="5"/>
    </row>
    <row r="216818" spans="21:28">
      <c r="U216818" s="5"/>
      <c r="AA216818" s="94"/>
      <c r="AB216818" s="5"/>
    </row>
    <row r="216888" spans="21:28">
      <c r="U216888" s="5"/>
      <c r="AA216888" s="94"/>
      <c r="AB216888" s="5"/>
    </row>
    <row r="216889" spans="21:28">
      <c r="U216889" s="5"/>
      <c r="AA216889" s="94"/>
      <c r="AB216889" s="5"/>
    </row>
    <row r="216906" spans="21:28">
      <c r="U216906" s="5"/>
      <c r="AA216906" s="94"/>
      <c r="AB216906" s="5"/>
    </row>
    <row r="216908" spans="21:28">
      <c r="U216908" s="5"/>
      <c r="AA216908" s="458"/>
      <c r="AB216908" s="5"/>
    </row>
    <row r="216909" spans="21:28">
      <c r="U216909" s="5"/>
      <c r="AA216909" s="458"/>
      <c r="AB216909" s="5"/>
    </row>
    <row r="216910" spans="21:28">
      <c r="U216910" s="5"/>
      <c r="AA216910" s="93"/>
      <c r="AB216910" s="5"/>
    </row>
    <row r="216911" spans="21:28">
      <c r="U216911" s="5"/>
      <c r="AA216911" s="94"/>
      <c r="AB216911" s="5"/>
    </row>
    <row r="216914" spans="21:28">
      <c r="U216914" s="5"/>
      <c r="AA216914" s="94"/>
      <c r="AB216914" s="5"/>
    </row>
    <row r="216964" spans="21:28">
      <c r="U216964" s="5"/>
      <c r="AA216964" s="94"/>
      <c r="AB216964" s="5"/>
    </row>
    <row r="217034" spans="21:28">
      <c r="U217034" s="5"/>
      <c r="AA217034" s="94"/>
      <c r="AB217034" s="5"/>
    </row>
    <row r="217035" spans="21:28">
      <c r="U217035" s="5"/>
      <c r="AA217035" s="94"/>
      <c r="AB217035" s="5"/>
    </row>
    <row r="217052" spans="21:28">
      <c r="U217052" s="5"/>
      <c r="AA217052" s="94"/>
      <c r="AB217052" s="5"/>
    </row>
    <row r="217054" spans="21:28">
      <c r="U217054" s="5"/>
      <c r="AA217054" s="458"/>
      <c r="AB217054" s="5"/>
    </row>
    <row r="217055" spans="21:28">
      <c r="U217055" s="5"/>
      <c r="AA217055" s="458"/>
      <c r="AB217055" s="5"/>
    </row>
    <row r="217056" spans="21:28">
      <c r="U217056" s="5"/>
      <c r="AA217056" s="93"/>
      <c r="AB217056" s="5"/>
    </row>
    <row r="217057" spans="21:28">
      <c r="U217057" s="5"/>
      <c r="AA217057" s="94"/>
      <c r="AB217057" s="5"/>
    </row>
    <row r="217060" spans="21:28">
      <c r="U217060" s="5"/>
      <c r="AA217060" s="94"/>
      <c r="AB217060" s="5"/>
    </row>
    <row r="217110" spans="21:28">
      <c r="U217110" s="5"/>
      <c r="AA217110" s="94"/>
      <c r="AB217110" s="5"/>
    </row>
    <row r="217180" spans="21:28">
      <c r="U217180" s="5"/>
      <c r="AA217180" s="94"/>
      <c r="AB217180" s="5"/>
    </row>
    <row r="217181" spans="21:28">
      <c r="U217181" s="5"/>
      <c r="AA217181" s="94"/>
      <c r="AB217181" s="5"/>
    </row>
    <row r="217198" spans="21:28">
      <c r="U217198" s="5"/>
      <c r="AA217198" s="94"/>
      <c r="AB217198" s="5"/>
    </row>
    <row r="217200" spans="21:28">
      <c r="U217200" s="5"/>
      <c r="AA217200" s="458"/>
      <c r="AB217200" s="5"/>
    </row>
    <row r="217201" spans="21:28">
      <c r="U217201" s="5"/>
      <c r="AA217201" s="458"/>
      <c r="AB217201" s="5"/>
    </row>
    <row r="217202" spans="21:28">
      <c r="U217202" s="5"/>
      <c r="AA217202" s="93"/>
      <c r="AB217202" s="5"/>
    </row>
    <row r="217203" spans="21:28">
      <c r="U217203" s="5"/>
      <c r="AA217203" s="94"/>
      <c r="AB217203" s="5"/>
    </row>
    <row r="217206" spans="21:28">
      <c r="U217206" s="5"/>
      <c r="AA217206" s="94"/>
      <c r="AB217206" s="5"/>
    </row>
    <row r="217256" spans="21:28">
      <c r="U217256" s="5"/>
      <c r="AA217256" s="94"/>
      <c r="AB217256" s="5"/>
    </row>
    <row r="217326" spans="21:28">
      <c r="U217326" s="5"/>
      <c r="AA217326" s="94"/>
      <c r="AB217326" s="5"/>
    </row>
    <row r="217327" spans="21:28">
      <c r="U217327" s="5"/>
      <c r="AA217327" s="94"/>
      <c r="AB217327" s="5"/>
    </row>
    <row r="217344" spans="21:28">
      <c r="U217344" s="5"/>
      <c r="AA217344" s="94"/>
      <c r="AB217344" s="5"/>
    </row>
    <row r="217346" spans="21:28">
      <c r="U217346" s="5"/>
      <c r="AA217346" s="458"/>
      <c r="AB217346" s="5"/>
    </row>
    <row r="217347" spans="21:28">
      <c r="U217347" s="5"/>
      <c r="AA217347" s="458"/>
      <c r="AB217347" s="5"/>
    </row>
    <row r="217348" spans="21:28">
      <c r="U217348" s="5"/>
      <c r="AA217348" s="93"/>
      <c r="AB217348" s="5"/>
    </row>
    <row r="217349" spans="21:28">
      <c r="U217349" s="5"/>
      <c r="AA217349" s="94"/>
      <c r="AB217349" s="5"/>
    </row>
    <row r="217352" spans="21:28">
      <c r="U217352" s="5"/>
      <c r="AA217352" s="94"/>
      <c r="AB217352" s="5"/>
    </row>
    <row r="217402" spans="21:28">
      <c r="U217402" s="5"/>
      <c r="AA217402" s="94"/>
      <c r="AB217402" s="5"/>
    </row>
    <row r="217472" spans="21:28">
      <c r="U217472" s="5"/>
      <c r="AA217472" s="94"/>
      <c r="AB217472" s="5"/>
    </row>
    <row r="217473" spans="21:28">
      <c r="U217473" s="5"/>
      <c r="AA217473" s="94"/>
      <c r="AB217473" s="5"/>
    </row>
    <row r="217490" spans="21:28">
      <c r="U217490" s="5"/>
      <c r="AA217490" s="94"/>
      <c r="AB217490" s="5"/>
    </row>
    <row r="217492" spans="21:28">
      <c r="U217492" s="5"/>
      <c r="AA217492" s="458"/>
      <c r="AB217492" s="5"/>
    </row>
    <row r="217493" spans="21:28">
      <c r="U217493" s="5"/>
      <c r="AA217493" s="458"/>
      <c r="AB217493" s="5"/>
    </row>
    <row r="217494" spans="21:28">
      <c r="U217494" s="5"/>
      <c r="AA217494" s="93"/>
      <c r="AB217494" s="5"/>
    </row>
    <row r="217495" spans="21:28">
      <c r="U217495" s="5"/>
      <c r="AA217495" s="94"/>
      <c r="AB217495" s="5"/>
    </row>
    <row r="217498" spans="21:28">
      <c r="U217498" s="5"/>
      <c r="AA217498" s="94"/>
      <c r="AB217498" s="5"/>
    </row>
    <row r="217548" spans="21:28">
      <c r="U217548" s="5"/>
      <c r="AA217548" s="94"/>
      <c r="AB217548" s="5"/>
    </row>
    <row r="217618" spans="21:28">
      <c r="U217618" s="5"/>
      <c r="AA217618" s="94"/>
      <c r="AB217618" s="5"/>
    </row>
    <row r="217619" spans="21:28">
      <c r="U217619" s="5"/>
      <c r="AA217619" s="94"/>
      <c r="AB217619" s="5"/>
    </row>
    <row r="217636" spans="21:28">
      <c r="U217636" s="5"/>
      <c r="AA217636" s="94"/>
      <c r="AB217636" s="5"/>
    </row>
    <row r="217638" spans="21:28">
      <c r="U217638" s="5"/>
      <c r="AA217638" s="458"/>
      <c r="AB217638" s="5"/>
    </row>
    <row r="217639" spans="21:28">
      <c r="U217639" s="5"/>
      <c r="AA217639" s="458"/>
      <c r="AB217639" s="5"/>
    </row>
    <row r="217640" spans="21:28">
      <c r="U217640" s="5"/>
      <c r="AA217640" s="93"/>
      <c r="AB217640" s="5"/>
    </row>
    <row r="217641" spans="21:28">
      <c r="U217641" s="5"/>
      <c r="AA217641" s="94"/>
      <c r="AB217641" s="5"/>
    </row>
    <row r="217644" spans="21:28">
      <c r="U217644" s="5"/>
      <c r="AA217644" s="94"/>
      <c r="AB217644" s="5"/>
    </row>
    <row r="217694" spans="21:28">
      <c r="U217694" s="5"/>
      <c r="AA217694" s="94"/>
      <c r="AB217694" s="5"/>
    </row>
    <row r="217764" spans="21:28">
      <c r="U217764" s="5"/>
      <c r="AA217764" s="94"/>
      <c r="AB217764" s="5"/>
    </row>
    <row r="217765" spans="21:28">
      <c r="U217765" s="5"/>
      <c r="AA217765" s="94"/>
      <c r="AB217765" s="5"/>
    </row>
    <row r="217782" spans="21:28">
      <c r="U217782" s="5"/>
      <c r="AA217782" s="94"/>
      <c r="AB217782" s="5"/>
    </row>
    <row r="217784" spans="21:28">
      <c r="U217784" s="5"/>
      <c r="AA217784" s="458"/>
      <c r="AB217784" s="5"/>
    </row>
    <row r="217785" spans="21:28">
      <c r="U217785" s="5"/>
      <c r="AA217785" s="458"/>
      <c r="AB217785" s="5"/>
    </row>
    <row r="217786" spans="21:28">
      <c r="U217786" s="5"/>
      <c r="AA217786" s="93"/>
      <c r="AB217786" s="5"/>
    </row>
    <row r="217787" spans="21:28">
      <c r="U217787" s="5"/>
      <c r="AA217787" s="94"/>
      <c r="AB217787" s="5"/>
    </row>
    <row r="217790" spans="21:28">
      <c r="U217790" s="5"/>
      <c r="AA217790" s="94"/>
      <c r="AB217790" s="5"/>
    </row>
    <row r="217840" spans="21:28">
      <c r="U217840" s="5"/>
      <c r="AA217840" s="94"/>
      <c r="AB217840" s="5"/>
    </row>
    <row r="217910" spans="21:28">
      <c r="U217910" s="5"/>
      <c r="AA217910" s="94"/>
      <c r="AB217910" s="5"/>
    </row>
    <row r="217911" spans="21:28">
      <c r="U217911" s="5"/>
      <c r="AA217911" s="94"/>
      <c r="AB217911" s="5"/>
    </row>
    <row r="217928" spans="21:28">
      <c r="U217928" s="5"/>
      <c r="AA217928" s="94"/>
      <c r="AB217928" s="5"/>
    </row>
    <row r="217930" spans="21:28">
      <c r="U217930" s="5"/>
      <c r="AA217930" s="458"/>
      <c r="AB217930" s="5"/>
    </row>
    <row r="217931" spans="21:28">
      <c r="U217931" s="5"/>
      <c r="AA217931" s="458"/>
      <c r="AB217931" s="5"/>
    </row>
    <row r="217932" spans="21:28">
      <c r="U217932" s="5"/>
      <c r="AA217932" s="93"/>
      <c r="AB217932" s="5"/>
    </row>
    <row r="217933" spans="21:28">
      <c r="U217933" s="5"/>
      <c r="AA217933" s="94"/>
      <c r="AB217933" s="5"/>
    </row>
    <row r="217936" spans="21:28">
      <c r="U217936" s="5"/>
      <c r="AA217936" s="94"/>
      <c r="AB217936" s="5"/>
    </row>
    <row r="217986" spans="21:28">
      <c r="U217986" s="5"/>
      <c r="AA217986" s="94"/>
      <c r="AB217986" s="5"/>
    </row>
    <row r="218056" spans="21:28">
      <c r="U218056" s="5"/>
      <c r="AA218056" s="94"/>
      <c r="AB218056" s="5"/>
    </row>
    <row r="218057" spans="21:28">
      <c r="U218057" s="5"/>
      <c r="AA218057" s="94"/>
      <c r="AB218057" s="5"/>
    </row>
    <row r="218074" spans="21:28">
      <c r="U218074" s="5"/>
      <c r="AA218074" s="94"/>
      <c r="AB218074" s="5"/>
    </row>
    <row r="218076" spans="21:28">
      <c r="U218076" s="5"/>
      <c r="AA218076" s="458"/>
      <c r="AB218076" s="5"/>
    </row>
    <row r="218077" spans="21:28">
      <c r="U218077" s="5"/>
      <c r="AA218077" s="458"/>
      <c r="AB218077" s="5"/>
    </row>
    <row r="218078" spans="21:28">
      <c r="U218078" s="5"/>
      <c r="AA218078" s="93"/>
      <c r="AB218078" s="5"/>
    </row>
    <row r="218079" spans="21:28">
      <c r="U218079" s="5"/>
      <c r="AA218079" s="94"/>
      <c r="AB218079" s="5"/>
    </row>
    <row r="218082" spans="21:28">
      <c r="U218082" s="5"/>
      <c r="AA218082" s="94"/>
      <c r="AB218082" s="5"/>
    </row>
    <row r="218132" spans="21:28">
      <c r="U218132" s="5"/>
      <c r="AA218132" s="94"/>
      <c r="AB218132" s="5"/>
    </row>
    <row r="218202" spans="21:28">
      <c r="U218202" s="5"/>
      <c r="AA218202" s="94"/>
      <c r="AB218202" s="5"/>
    </row>
    <row r="218203" spans="21:28">
      <c r="U218203" s="5"/>
      <c r="AA218203" s="94"/>
      <c r="AB218203" s="5"/>
    </row>
    <row r="218220" spans="21:28">
      <c r="U218220" s="5"/>
      <c r="AA218220" s="94"/>
      <c r="AB218220" s="5"/>
    </row>
    <row r="218222" spans="21:28">
      <c r="U218222" s="5"/>
      <c r="AA218222" s="458"/>
      <c r="AB218222" s="5"/>
    </row>
    <row r="218223" spans="21:28">
      <c r="U218223" s="5"/>
      <c r="AA218223" s="458"/>
      <c r="AB218223" s="5"/>
    </row>
    <row r="218224" spans="21:28">
      <c r="U218224" s="5"/>
      <c r="AA218224" s="93"/>
      <c r="AB218224" s="5"/>
    </row>
    <row r="218225" spans="21:28">
      <c r="U218225" s="5"/>
      <c r="AA218225" s="94"/>
      <c r="AB218225" s="5"/>
    </row>
    <row r="218228" spans="21:28">
      <c r="U218228" s="5"/>
      <c r="AA218228" s="94"/>
      <c r="AB218228" s="5"/>
    </row>
    <row r="218278" spans="21:28">
      <c r="U218278" s="5"/>
      <c r="AA218278" s="94"/>
      <c r="AB218278" s="5"/>
    </row>
    <row r="218348" spans="21:28">
      <c r="U218348" s="5"/>
      <c r="AA218348" s="94"/>
      <c r="AB218348" s="5"/>
    </row>
    <row r="218349" spans="21:28">
      <c r="U218349" s="5"/>
      <c r="AA218349" s="94"/>
      <c r="AB218349" s="5"/>
    </row>
    <row r="218366" spans="21:28">
      <c r="U218366" s="5"/>
      <c r="AA218366" s="94"/>
      <c r="AB218366" s="5"/>
    </row>
    <row r="218368" spans="21:28">
      <c r="U218368" s="5"/>
      <c r="AA218368" s="458"/>
      <c r="AB218368" s="5"/>
    </row>
    <row r="218369" spans="21:28">
      <c r="U218369" s="5"/>
      <c r="AA218369" s="458"/>
      <c r="AB218369" s="5"/>
    </row>
    <row r="218370" spans="21:28">
      <c r="U218370" s="5"/>
      <c r="AA218370" s="93"/>
      <c r="AB218370" s="5"/>
    </row>
    <row r="218371" spans="21:28">
      <c r="U218371" s="5"/>
      <c r="AA218371" s="94"/>
      <c r="AB218371" s="5"/>
    </row>
    <row r="218374" spans="21:28">
      <c r="U218374" s="5"/>
      <c r="AA218374" s="94"/>
      <c r="AB218374" s="5"/>
    </row>
    <row r="218424" spans="21:28">
      <c r="U218424" s="5"/>
      <c r="AA218424" s="94"/>
      <c r="AB218424" s="5"/>
    </row>
    <row r="218494" spans="21:28">
      <c r="U218494" s="5"/>
      <c r="AA218494" s="94"/>
      <c r="AB218494" s="5"/>
    </row>
    <row r="218495" spans="21:28">
      <c r="U218495" s="5"/>
      <c r="AA218495" s="94"/>
      <c r="AB218495" s="5"/>
    </row>
    <row r="218512" spans="21:28">
      <c r="U218512" s="5"/>
      <c r="AA218512" s="94"/>
      <c r="AB218512" s="5"/>
    </row>
    <row r="218514" spans="21:28">
      <c r="U218514" s="5"/>
      <c r="AA218514" s="458"/>
      <c r="AB218514" s="5"/>
    </row>
    <row r="218515" spans="21:28">
      <c r="U218515" s="5"/>
      <c r="AA218515" s="458"/>
      <c r="AB218515" s="5"/>
    </row>
    <row r="218516" spans="21:28">
      <c r="U218516" s="5"/>
      <c r="AA218516" s="93"/>
      <c r="AB218516" s="5"/>
    </row>
    <row r="218517" spans="21:28">
      <c r="U218517" s="5"/>
      <c r="AA218517" s="94"/>
      <c r="AB218517" s="5"/>
    </row>
    <row r="218520" spans="21:28">
      <c r="U218520" s="5"/>
      <c r="AA218520" s="94"/>
      <c r="AB218520" s="5"/>
    </row>
    <row r="218570" spans="21:28">
      <c r="U218570" s="5"/>
      <c r="AA218570" s="94"/>
      <c r="AB218570" s="5"/>
    </row>
    <row r="218640" spans="21:28">
      <c r="U218640" s="5"/>
      <c r="AA218640" s="94"/>
      <c r="AB218640" s="5"/>
    </row>
    <row r="218641" spans="21:28">
      <c r="U218641" s="5"/>
      <c r="AA218641" s="94"/>
      <c r="AB218641" s="5"/>
    </row>
    <row r="218658" spans="21:28">
      <c r="U218658" s="5"/>
      <c r="AA218658" s="94"/>
      <c r="AB218658" s="5"/>
    </row>
    <row r="218660" spans="21:28">
      <c r="U218660" s="5"/>
      <c r="AA218660" s="458"/>
      <c r="AB218660" s="5"/>
    </row>
    <row r="218661" spans="21:28">
      <c r="U218661" s="5"/>
      <c r="AA218661" s="458"/>
      <c r="AB218661" s="5"/>
    </row>
    <row r="218662" spans="21:28">
      <c r="U218662" s="5"/>
      <c r="AA218662" s="93"/>
      <c r="AB218662" s="5"/>
    </row>
    <row r="218663" spans="21:28">
      <c r="U218663" s="5"/>
      <c r="AA218663" s="94"/>
      <c r="AB218663" s="5"/>
    </row>
    <row r="218666" spans="21:28">
      <c r="U218666" s="5"/>
      <c r="AA218666" s="94"/>
      <c r="AB218666" s="5"/>
    </row>
    <row r="218716" spans="21:28">
      <c r="U218716" s="5"/>
      <c r="AA218716" s="94"/>
      <c r="AB218716" s="5"/>
    </row>
    <row r="218786" spans="21:28">
      <c r="U218786" s="5"/>
      <c r="AA218786" s="94"/>
      <c r="AB218786" s="5"/>
    </row>
    <row r="218787" spans="21:28">
      <c r="U218787" s="5"/>
      <c r="AA218787" s="94"/>
      <c r="AB218787" s="5"/>
    </row>
    <row r="218804" spans="21:28">
      <c r="U218804" s="5"/>
      <c r="AA218804" s="94"/>
      <c r="AB218804" s="5"/>
    </row>
    <row r="218806" spans="21:28">
      <c r="U218806" s="5"/>
      <c r="AA218806" s="458"/>
      <c r="AB218806" s="5"/>
    </row>
    <row r="218807" spans="21:28">
      <c r="U218807" s="5"/>
      <c r="AA218807" s="458"/>
      <c r="AB218807" s="5"/>
    </row>
    <row r="218808" spans="21:28">
      <c r="U218808" s="5"/>
      <c r="AA218808" s="93"/>
      <c r="AB218808" s="5"/>
    </row>
    <row r="218809" spans="21:28">
      <c r="U218809" s="5"/>
      <c r="AA218809" s="94"/>
      <c r="AB218809" s="5"/>
    </row>
    <row r="218812" spans="21:28">
      <c r="U218812" s="5"/>
      <c r="AA218812" s="94"/>
      <c r="AB218812" s="5"/>
    </row>
    <row r="218862" spans="21:28">
      <c r="U218862" s="5"/>
      <c r="AA218862" s="94"/>
      <c r="AB218862" s="5"/>
    </row>
    <row r="218932" spans="21:28">
      <c r="U218932" s="5"/>
      <c r="AA218932" s="94"/>
      <c r="AB218932" s="5"/>
    </row>
    <row r="218933" spans="21:28">
      <c r="U218933" s="5"/>
      <c r="AA218933" s="94"/>
      <c r="AB218933" s="5"/>
    </row>
    <row r="218950" spans="21:28">
      <c r="U218950" s="5"/>
      <c r="AA218950" s="94"/>
      <c r="AB218950" s="5"/>
    </row>
    <row r="218952" spans="21:28">
      <c r="U218952" s="5"/>
      <c r="AA218952" s="458"/>
      <c r="AB218952" s="5"/>
    </row>
    <row r="218953" spans="21:28">
      <c r="U218953" s="5"/>
      <c r="AA218953" s="458"/>
      <c r="AB218953" s="5"/>
    </row>
    <row r="218954" spans="21:28">
      <c r="U218954" s="5"/>
      <c r="AA218954" s="93"/>
      <c r="AB218954" s="5"/>
    </row>
    <row r="218955" spans="21:28">
      <c r="U218955" s="5"/>
      <c r="AA218955" s="94"/>
      <c r="AB218955" s="5"/>
    </row>
    <row r="218958" spans="21:28">
      <c r="U218958" s="5"/>
      <c r="AA218958" s="94"/>
      <c r="AB218958" s="5"/>
    </row>
    <row r="219008" spans="21:28">
      <c r="U219008" s="5"/>
      <c r="AA219008" s="94"/>
      <c r="AB219008" s="5"/>
    </row>
    <row r="219078" spans="21:28">
      <c r="U219078" s="5"/>
      <c r="AA219078" s="94"/>
      <c r="AB219078" s="5"/>
    </row>
    <row r="219079" spans="21:28">
      <c r="U219079" s="5"/>
      <c r="AA219079" s="94"/>
      <c r="AB219079" s="5"/>
    </row>
    <row r="219096" spans="21:28">
      <c r="U219096" s="5"/>
      <c r="AA219096" s="94"/>
      <c r="AB219096" s="5"/>
    </row>
    <row r="219098" spans="21:28">
      <c r="U219098" s="5"/>
      <c r="AA219098" s="458"/>
      <c r="AB219098" s="5"/>
    </row>
    <row r="219099" spans="21:28">
      <c r="U219099" s="5"/>
      <c r="AA219099" s="458"/>
      <c r="AB219099" s="5"/>
    </row>
    <row r="219100" spans="21:28">
      <c r="U219100" s="5"/>
      <c r="AA219100" s="93"/>
      <c r="AB219100" s="5"/>
    </row>
    <row r="219101" spans="21:28">
      <c r="U219101" s="5"/>
      <c r="AA219101" s="94"/>
      <c r="AB219101" s="5"/>
    </row>
    <row r="219104" spans="21:28">
      <c r="U219104" s="5"/>
      <c r="AA219104" s="94"/>
      <c r="AB219104" s="5"/>
    </row>
    <row r="219154" spans="21:28">
      <c r="U219154" s="5"/>
      <c r="AA219154" s="94"/>
      <c r="AB219154" s="5"/>
    </row>
    <row r="219224" spans="21:28">
      <c r="U219224" s="5"/>
      <c r="AA219224" s="94"/>
      <c r="AB219224" s="5"/>
    </row>
    <row r="219225" spans="21:28">
      <c r="U219225" s="5"/>
      <c r="AA219225" s="94"/>
      <c r="AB219225" s="5"/>
    </row>
    <row r="219242" spans="21:28">
      <c r="U219242" s="5"/>
      <c r="AA219242" s="94"/>
      <c r="AB219242" s="5"/>
    </row>
    <row r="219244" spans="21:28">
      <c r="U219244" s="5"/>
      <c r="AA219244" s="458"/>
      <c r="AB219244" s="5"/>
    </row>
    <row r="219245" spans="21:28">
      <c r="U219245" s="5"/>
      <c r="AA219245" s="458"/>
      <c r="AB219245" s="5"/>
    </row>
    <row r="219246" spans="21:28">
      <c r="U219246" s="5"/>
      <c r="AA219246" s="93"/>
      <c r="AB219246" s="5"/>
    </row>
    <row r="219247" spans="21:28">
      <c r="U219247" s="5"/>
      <c r="AA219247" s="94"/>
      <c r="AB219247" s="5"/>
    </row>
    <row r="219250" spans="21:28">
      <c r="U219250" s="5"/>
      <c r="AA219250" s="94"/>
      <c r="AB219250" s="5"/>
    </row>
    <row r="219300" spans="21:28">
      <c r="U219300" s="5"/>
      <c r="AA219300" s="94"/>
      <c r="AB219300" s="5"/>
    </row>
    <row r="219370" spans="21:28">
      <c r="U219370" s="5"/>
      <c r="AA219370" s="94"/>
      <c r="AB219370" s="5"/>
    </row>
    <row r="219371" spans="21:28">
      <c r="U219371" s="5"/>
      <c r="AA219371" s="94"/>
      <c r="AB219371" s="5"/>
    </row>
    <row r="219388" spans="21:28">
      <c r="U219388" s="5"/>
      <c r="AA219388" s="94"/>
      <c r="AB219388" s="5"/>
    </row>
    <row r="219390" spans="21:28">
      <c r="U219390" s="5"/>
      <c r="AA219390" s="458"/>
      <c r="AB219390" s="5"/>
    </row>
    <row r="219391" spans="21:28">
      <c r="U219391" s="5"/>
      <c r="AA219391" s="458"/>
      <c r="AB219391" s="5"/>
    </row>
    <row r="219392" spans="21:28">
      <c r="U219392" s="5"/>
      <c r="AA219392" s="93"/>
      <c r="AB219392" s="5"/>
    </row>
    <row r="219393" spans="21:28">
      <c r="U219393" s="5"/>
      <c r="AA219393" s="94"/>
      <c r="AB219393" s="5"/>
    </row>
    <row r="219396" spans="21:28">
      <c r="U219396" s="5"/>
      <c r="AA219396" s="94"/>
      <c r="AB219396" s="5"/>
    </row>
    <row r="219446" spans="21:28">
      <c r="U219446" s="5"/>
      <c r="AA219446" s="94"/>
      <c r="AB219446" s="5"/>
    </row>
    <row r="219516" spans="21:28">
      <c r="U219516" s="5"/>
      <c r="AA219516" s="94"/>
      <c r="AB219516" s="5"/>
    </row>
    <row r="219517" spans="21:28">
      <c r="U219517" s="5"/>
      <c r="AA219517" s="94"/>
      <c r="AB219517" s="5"/>
    </row>
    <row r="219534" spans="21:28">
      <c r="U219534" s="5"/>
      <c r="AA219534" s="94"/>
      <c r="AB219534" s="5"/>
    </row>
    <row r="219536" spans="21:28">
      <c r="U219536" s="5"/>
      <c r="AA219536" s="458"/>
      <c r="AB219536" s="5"/>
    </row>
    <row r="219537" spans="21:28">
      <c r="U219537" s="5"/>
      <c r="AA219537" s="458"/>
      <c r="AB219537" s="5"/>
    </row>
    <row r="219538" spans="21:28">
      <c r="U219538" s="5"/>
      <c r="AA219538" s="93"/>
      <c r="AB219538" s="5"/>
    </row>
    <row r="219539" spans="21:28">
      <c r="U219539" s="5"/>
      <c r="AA219539" s="94"/>
      <c r="AB219539" s="5"/>
    </row>
    <row r="219542" spans="21:28">
      <c r="U219542" s="5"/>
      <c r="AA219542" s="94"/>
      <c r="AB219542" s="5"/>
    </row>
    <row r="219592" spans="21:28">
      <c r="U219592" s="5"/>
      <c r="AA219592" s="94"/>
      <c r="AB219592" s="5"/>
    </row>
    <row r="219662" spans="21:28">
      <c r="U219662" s="5"/>
      <c r="AA219662" s="94"/>
      <c r="AB219662" s="5"/>
    </row>
    <row r="219663" spans="21:28">
      <c r="U219663" s="5"/>
      <c r="AA219663" s="94"/>
      <c r="AB219663" s="5"/>
    </row>
    <row r="219680" spans="21:28">
      <c r="U219680" s="5"/>
      <c r="AA219680" s="94"/>
      <c r="AB219680" s="5"/>
    </row>
    <row r="219682" spans="21:28">
      <c r="U219682" s="5"/>
      <c r="AA219682" s="458"/>
      <c r="AB219682" s="5"/>
    </row>
    <row r="219683" spans="21:28">
      <c r="U219683" s="5"/>
      <c r="AA219683" s="458"/>
      <c r="AB219683" s="5"/>
    </row>
    <row r="219684" spans="21:28">
      <c r="U219684" s="5"/>
      <c r="AA219684" s="93"/>
      <c r="AB219684" s="5"/>
    </row>
    <row r="219685" spans="21:28">
      <c r="U219685" s="5"/>
      <c r="AA219685" s="94"/>
      <c r="AB219685" s="5"/>
    </row>
    <row r="219688" spans="21:28">
      <c r="U219688" s="5"/>
      <c r="AA219688" s="94"/>
      <c r="AB219688" s="5"/>
    </row>
    <row r="219738" spans="21:28">
      <c r="U219738" s="5"/>
      <c r="AA219738" s="94"/>
      <c r="AB219738" s="5"/>
    </row>
    <row r="219808" spans="21:28">
      <c r="U219808" s="5"/>
      <c r="AA219808" s="94"/>
      <c r="AB219808" s="5"/>
    </row>
    <row r="219809" spans="21:28">
      <c r="U219809" s="5"/>
      <c r="AA219809" s="94"/>
      <c r="AB219809" s="5"/>
    </row>
    <row r="219826" spans="21:28">
      <c r="U219826" s="5"/>
      <c r="AA219826" s="94"/>
      <c r="AB219826" s="5"/>
    </row>
    <row r="219828" spans="21:28">
      <c r="U219828" s="5"/>
      <c r="AA219828" s="458"/>
      <c r="AB219828" s="5"/>
    </row>
    <row r="219829" spans="21:28">
      <c r="U219829" s="5"/>
      <c r="AA219829" s="458"/>
      <c r="AB219829" s="5"/>
    </row>
    <row r="219830" spans="21:28">
      <c r="U219830" s="5"/>
      <c r="AA219830" s="93"/>
      <c r="AB219830" s="5"/>
    </row>
    <row r="219831" spans="21:28">
      <c r="U219831" s="5"/>
      <c r="AA219831" s="94"/>
      <c r="AB219831" s="5"/>
    </row>
    <row r="219834" spans="21:28">
      <c r="U219834" s="5"/>
      <c r="AA219834" s="94"/>
      <c r="AB219834" s="5"/>
    </row>
    <row r="219884" spans="21:28">
      <c r="U219884" s="5"/>
      <c r="AA219884" s="94"/>
      <c r="AB219884" s="5"/>
    </row>
    <row r="219954" spans="21:28">
      <c r="U219954" s="5"/>
      <c r="AA219954" s="94"/>
      <c r="AB219954" s="5"/>
    </row>
    <row r="219955" spans="21:28">
      <c r="U219955" s="5"/>
      <c r="AA219955" s="94"/>
      <c r="AB219955" s="5"/>
    </row>
    <row r="219972" spans="21:28">
      <c r="U219972" s="5"/>
      <c r="AA219972" s="94"/>
      <c r="AB219972" s="5"/>
    </row>
    <row r="219974" spans="21:28">
      <c r="U219974" s="5"/>
      <c r="AA219974" s="458"/>
      <c r="AB219974" s="5"/>
    </row>
    <row r="219975" spans="21:28">
      <c r="U219975" s="5"/>
      <c r="AA219975" s="458"/>
      <c r="AB219975" s="5"/>
    </row>
    <row r="219976" spans="21:28">
      <c r="U219976" s="5"/>
      <c r="AA219976" s="93"/>
      <c r="AB219976" s="5"/>
    </row>
    <row r="219977" spans="21:28">
      <c r="U219977" s="5"/>
      <c r="AA219977" s="94"/>
      <c r="AB219977" s="5"/>
    </row>
    <row r="219980" spans="21:28">
      <c r="U219980" s="5"/>
      <c r="AA219980" s="94"/>
      <c r="AB219980" s="5"/>
    </row>
    <row r="220030" spans="21:28">
      <c r="U220030" s="5"/>
      <c r="AA220030" s="94"/>
      <c r="AB220030" s="5"/>
    </row>
    <row r="220100" spans="21:28">
      <c r="U220100" s="5"/>
      <c r="AA220100" s="94"/>
      <c r="AB220100" s="5"/>
    </row>
    <row r="220101" spans="21:28">
      <c r="U220101" s="5"/>
      <c r="AA220101" s="94"/>
      <c r="AB220101" s="5"/>
    </row>
    <row r="220118" spans="21:28">
      <c r="U220118" s="5"/>
      <c r="AA220118" s="94"/>
      <c r="AB220118" s="5"/>
    </row>
    <row r="220120" spans="21:28">
      <c r="U220120" s="5"/>
      <c r="AA220120" s="458"/>
      <c r="AB220120" s="5"/>
    </row>
    <row r="220121" spans="21:28">
      <c r="U220121" s="5"/>
      <c r="AA220121" s="458"/>
      <c r="AB220121" s="5"/>
    </row>
    <row r="220122" spans="21:28">
      <c r="U220122" s="5"/>
      <c r="AA220122" s="93"/>
      <c r="AB220122" s="5"/>
    </row>
    <row r="220123" spans="21:28">
      <c r="U220123" s="5"/>
      <c r="AA220123" s="94"/>
      <c r="AB220123" s="5"/>
    </row>
    <row r="220126" spans="21:28">
      <c r="U220126" s="5"/>
      <c r="AA220126" s="94"/>
      <c r="AB220126" s="5"/>
    </row>
    <row r="220176" spans="21:28">
      <c r="U220176" s="5"/>
      <c r="AA220176" s="94"/>
      <c r="AB220176" s="5"/>
    </row>
    <row r="220246" spans="21:28">
      <c r="U220246" s="5"/>
      <c r="AA220246" s="94"/>
      <c r="AB220246" s="5"/>
    </row>
    <row r="220247" spans="21:28">
      <c r="U220247" s="5"/>
      <c r="AA220247" s="94"/>
      <c r="AB220247" s="5"/>
    </row>
    <row r="220264" spans="21:28">
      <c r="U220264" s="5"/>
      <c r="AA220264" s="94"/>
      <c r="AB220264" s="5"/>
    </row>
    <row r="220266" spans="21:28">
      <c r="U220266" s="5"/>
      <c r="AA220266" s="458"/>
      <c r="AB220266" s="5"/>
    </row>
    <row r="220267" spans="21:28">
      <c r="U220267" s="5"/>
      <c r="AA220267" s="458"/>
      <c r="AB220267" s="5"/>
    </row>
    <row r="220268" spans="21:28">
      <c r="U220268" s="5"/>
      <c r="AA220268" s="93"/>
      <c r="AB220268" s="5"/>
    </row>
    <row r="220269" spans="21:28">
      <c r="U220269" s="5"/>
      <c r="AA220269" s="94"/>
      <c r="AB220269" s="5"/>
    </row>
    <row r="220272" spans="21:28">
      <c r="U220272" s="5"/>
      <c r="AA220272" s="94"/>
      <c r="AB220272" s="5"/>
    </row>
    <row r="220322" spans="21:28">
      <c r="U220322" s="5"/>
      <c r="AA220322" s="94"/>
      <c r="AB220322" s="5"/>
    </row>
    <row r="220392" spans="21:28">
      <c r="U220392" s="5"/>
      <c r="AA220392" s="94"/>
      <c r="AB220392" s="5"/>
    </row>
    <row r="220393" spans="21:28">
      <c r="U220393" s="5"/>
      <c r="AA220393" s="94"/>
      <c r="AB220393" s="5"/>
    </row>
    <row r="220410" spans="21:28">
      <c r="U220410" s="5"/>
      <c r="AA220410" s="94"/>
      <c r="AB220410" s="5"/>
    </row>
    <row r="220412" spans="21:28">
      <c r="U220412" s="5"/>
      <c r="AA220412" s="458"/>
      <c r="AB220412" s="5"/>
    </row>
    <row r="220413" spans="21:28">
      <c r="U220413" s="5"/>
      <c r="AA220413" s="458"/>
      <c r="AB220413" s="5"/>
    </row>
    <row r="220414" spans="21:28">
      <c r="U220414" s="5"/>
      <c r="AA220414" s="93"/>
      <c r="AB220414" s="5"/>
    </row>
    <row r="220415" spans="21:28">
      <c r="U220415" s="5"/>
      <c r="AA220415" s="94"/>
      <c r="AB220415" s="5"/>
    </row>
    <row r="220418" spans="21:28">
      <c r="U220418" s="5"/>
      <c r="AA220418" s="94"/>
      <c r="AB220418" s="5"/>
    </row>
    <row r="220468" spans="21:28">
      <c r="U220468" s="5"/>
      <c r="AA220468" s="94"/>
      <c r="AB220468" s="5"/>
    </row>
    <row r="220538" spans="21:28">
      <c r="U220538" s="5"/>
      <c r="AA220538" s="94"/>
      <c r="AB220538" s="5"/>
    </row>
    <row r="220539" spans="21:28">
      <c r="U220539" s="5"/>
      <c r="AA220539" s="94"/>
      <c r="AB220539" s="5"/>
    </row>
    <row r="220556" spans="21:28">
      <c r="U220556" s="5"/>
      <c r="AA220556" s="94"/>
      <c r="AB220556" s="5"/>
    </row>
    <row r="220558" spans="21:28">
      <c r="U220558" s="5"/>
      <c r="AA220558" s="458"/>
      <c r="AB220558" s="5"/>
    </row>
    <row r="220559" spans="21:28">
      <c r="U220559" s="5"/>
      <c r="AA220559" s="458"/>
      <c r="AB220559" s="5"/>
    </row>
    <row r="220560" spans="21:28">
      <c r="U220560" s="5"/>
      <c r="AA220560" s="93"/>
      <c r="AB220560" s="5"/>
    </row>
    <row r="220561" spans="21:28">
      <c r="U220561" s="5"/>
      <c r="AA220561" s="94"/>
      <c r="AB220561" s="5"/>
    </row>
    <row r="220564" spans="21:28">
      <c r="U220564" s="5"/>
      <c r="AA220564" s="94"/>
      <c r="AB220564" s="5"/>
    </row>
    <row r="220614" spans="21:28">
      <c r="U220614" s="5"/>
      <c r="AA220614" s="94"/>
      <c r="AB220614" s="5"/>
    </row>
    <row r="220684" spans="21:28">
      <c r="U220684" s="5"/>
      <c r="AA220684" s="94"/>
      <c r="AB220684" s="5"/>
    </row>
    <row r="220685" spans="21:28">
      <c r="U220685" s="5"/>
      <c r="AA220685" s="94"/>
      <c r="AB220685" s="5"/>
    </row>
    <row r="220702" spans="21:28">
      <c r="U220702" s="5"/>
      <c r="AA220702" s="94"/>
      <c r="AB220702" s="5"/>
    </row>
    <row r="220704" spans="21:28">
      <c r="U220704" s="5"/>
      <c r="AA220704" s="458"/>
      <c r="AB220704" s="5"/>
    </row>
    <row r="220705" spans="21:28">
      <c r="U220705" s="5"/>
      <c r="AA220705" s="458"/>
      <c r="AB220705" s="5"/>
    </row>
    <row r="220706" spans="21:28">
      <c r="U220706" s="5"/>
      <c r="AA220706" s="93"/>
      <c r="AB220706" s="5"/>
    </row>
    <row r="220707" spans="21:28">
      <c r="U220707" s="5"/>
      <c r="AA220707" s="94"/>
      <c r="AB220707" s="5"/>
    </row>
    <row r="220710" spans="21:28">
      <c r="U220710" s="5"/>
      <c r="AA220710" s="94"/>
      <c r="AB220710" s="5"/>
    </row>
    <row r="220760" spans="21:28">
      <c r="U220760" s="5"/>
      <c r="AA220760" s="94"/>
      <c r="AB220760" s="5"/>
    </row>
    <row r="220830" spans="21:28">
      <c r="U220830" s="5"/>
      <c r="AA220830" s="94"/>
      <c r="AB220830" s="5"/>
    </row>
    <row r="220831" spans="21:28">
      <c r="U220831" s="5"/>
      <c r="AA220831" s="94"/>
      <c r="AB220831" s="5"/>
    </row>
    <row r="220848" spans="21:28">
      <c r="U220848" s="5"/>
      <c r="AA220848" s="94"/>
      <c r="AB220848" s="5"/>
    </row>
    <row r="220850" spans="21:28">
      <c r="U220850" s="5"/>
      <c r="AA220850" s="458"/>
      <c r="AB220850" s="5"/>
    </row>
    <row r="220851" spans="21:28">
      <c r="U220851" s="5"/>
      <c r="AA220851" s="458"/>
      <c r="AB220851" s="5"/>
    </row>
    <row r="220852" spans="21:28">
      <c r="U220852" s="5"/>
      <c r="AA220852" s="93"/>
      <c r="AB220852" s="5"/>
    </row>
    <row r="220853" spans="21:28">
      <c r="U220853" s="5"/>
      <c r="AA220853" s="94"/>
      <c r="AB220853" s="5"/>
    </row>
    <row r="220856" spans="21:28">
      <c r="U220856" s="5"/>
      <c r="AA220856" s="94"/>
      <c r="AB220856" s="5"/>
    </row>
    <row r="220906" spans="21:28">
      <c r="U220906" s="5"/>
      <c r="AA220906" s="94"/>
      <c r="AB220906" s="5"/>
    </row>
    <row r="220976" spans="21:28">
      <c r="U220976" s="5"/>
      <c r="AA220976" s="94"/>
      <c r="AB220976" s="5"/>
    </row>
    <row r="220977" spans="21:28">
      <c r="U220977" s="5"/>
      <c r="AA220977" s="94"/>
      <c r="AB220977" s="5"/>
    </row>
    <row r="220994" spans="21:28">
      <c r="U220994" s="5"/>
      <c r="AA220994" s="94"/>
      <c r="AB220994" s="5"/>
    </row>
    <row r="220996" spans="21:28">
      <c r="U220996" s="5"/>
      <c r="AA220996" s="458"/>
      <c r="AB220996" s="5"/>
    </row>
    <row r="220997" spans="21:28">
      <c r="U220997" s="5"/>
      <c r="AA220997" s="458"/>
      <c r="AB220997" s="5"/>
    </row>
    <row r="220998" spans="21:28">
      <c r="U220998" s="5"/>
      <c r="AA220998" s="93"/>
      <c r="AB220998" s="5"/>
    </row>
    <row r="220999" spans="21:28">
      <c r="U220999" s="5"/>
      <c r="AA220999" s="94"/>
      <c r="AB220999" s="5"/>
    </row>
    <row r="221002" spans="21:28">
      <c r="U221002" s="5"/>
      <c r="AA221002" s="94"/>
      <c r="AB221002" s="5"/>
    </row>
    <row r="221052" spans="21:28">
      <c r="U221052" s="5"/>
      <c r="AA221052" s="94"/>
      <c r="AB221052" s="5"/>
    </row>
    <row r="221122" spans="21:28">
      <c r="U221122" s="5"/>
      <c r="AA221122" s="94"/>
      <c r="AB221122" s="5"/>
    </row>
    <row r="221123" spans="21:28">
      <c r="U221123" s="5"/>
      <c r="AA221123" s="94"/>
      <c r="AB221123" s="5"/>
    </row>
    <row r="221140" spans="21:28">
      <c r="U221140" s="5"/>
      <c r="AA221140" s="94"/>
      <c r="AB221140" s="5"/>
    </row>
    <row r="221142" spans="21:28">
      <c r="U221142" s="5"/>
      <c r="AA221142" s="458"/>
      <c r="AB221142" s="5"/>
    </row>
    <row r="221143" spans="21:28">
      <c r="U221143" s="5"/>
      <c r="AA221143" s="458"/>
      <c r="AB221143" s="5"/>
    </row>
    <row r="221144" spans="21:28">
      <c r="U221144" s="5"/>
      <c r="AA221144" s="93"/>
      <c r="AB221144" s="5"/>
    </row>
    <row r="221145" spans="21:28">
      <c r="U221145" s="5"/>
      <c r="AA221145" s="94"/>
      <c r="AB221145" s="5"/>
    </row>
    <row r="221148" spans="21:28">
      <c r="U221148" s="5"/>
      <c r="AA221148" s="94"/>
      <c r="AB221148" s="5"/>
    </row>
    <row r="221198" spans="21:28">
      <c r="U221198" s="5"/>
      <c r="AA221198" s="94"/>
      <c r="AB221198" s="5"/>
    </row>
    <row r="221268" spans="21:28">
      <c r="U221268" s="5"/>
      <c r="AA221268" s="94"/>
      <c r="AB221268" s="5"/>
    </row>
    <row r="221269" spans="21:28">
      <c r="U221269" s="5"/>
      <c r="AA221269" s="94"/>
      <c r="AB221269" s="5"/>
    </row>
    <row r="221286" spans="21:28">
      <c r="U221286" s="5"/>
      <c r="AA221286" s="94"/>
      <c r="AB221286" s="5"/>
    </row>
    <row r="221288" spans="21:28">
      <c r="U221288" s="5"/>
      <c r="AA221288" s="458"/>
      <c r="AB221288" s="5"/>
    </row>
    <row r="221289" spans="21:28">
      <c r="U221289" s="5"/>
      <c r="AA221289" s="458"/>
      <c r="AB221289" s="5"/>
    </row>
    <row r="221290" spans="21:28">
      <c r="U221290" s="5"/>
      <c r="AA221290" s="93"/>
      <c r="AB221290" s="5"/>
    </row>
    <row r="221291" spans="21:28">
      <c r="U221291" s="5"/>
      <c r="AA221291" s="94"/>
      <c r="AB221291" s="5"/>
    </row>
    <row r="221294" spans="21:28">
      <c r="U221294" s="5"/>
      <c r="AA221294" s="94"/>
      <c r="AB221294" s="5"/>
    </row>
    <row r="221344" spans="21:28">
      <c r="U221344" s="5"/>
      <c r="AA221344" s="94"/>
      <c r="AB221344" s="5"/>
    </row>
    <row r="221414" spans="21:28">
      <c r="U221414" s="5"/>
      <c r="AA221414" s="94"/>
      <c r="AB221414" s="5"/>
    </row>
    <row r="221415" spans="21:28">
      <c r="U221415" s="5"/>
      <c r="AA221415" s="94"/>
      <c r="AB221415" s="5"/>
    </row>
    <row r="221432" spans="21:28">
      <c r="U221432" s="5"/>
      <c r="AA221432" s="94"/>
      <c r="AB221432" s="5"/>
    </row>
    <row r="221434" spans="21:28">
      <c r="U221434" s="5"/>
      <c r="AA221434" s="458"/>
      <c r="AB221434" s="5"/>
    </row>
    <row r="221435" spans="21:28">
      <c r="U221435" s="5"/>
      <c r="AA221435" s="458"/>
      <c r="AB221435" s="5"/>
    </row>
    <row r="221436" spans="21:28">
      <c r="U221436" s="5"/>
      <c r="AA221436" s="93"/>
      <c r="AB221436" s="5"/>
    </row>
    <row r="221437" spans="21:28">
      <c r="U221437" s="5"/>
      <c r="AA221437" s="94"/>
      <c r="AB221437" s="5"/>
    </row>
    <row r="221440" spans="21:28">
      <c r="U221440" s="5"/>
      <c r="AA221440" s="94"/>
      <c r="AB221440" s="5"/>
    </row>
    <row r="221490" spans="21:28">
      <c r="U221490" s="5"/>
      <c r="AA221490" s="94"/>
      <c r="AB221490" s="5"/>
    </row>
    <row r="221560" spans="21:28">
      <c r="U221560" s="5"/>
      <c r="AA221560" s="94"/>
      <c r="AB221560" s="5"/>
    </row>
    <row r="221561" spans="21:28">
      <c r="U221561" s="5"/>
      <c r="AA221561" s="94"/>
      <c r="AB221561" s="5"/>
    </row>
    <row r="221578" spans="21:28">
      <c r="U221578" s="5"/>
      <c r="AA221578" s="94"/>
      <c r="AB221578" s="5"/>
    </row>
    <row r="221580" spans="21:28">
      <c r="U221580" s="5"/>
      <c r="AA221580" s="458"/>
      <c r="AB221580" s="5"/>
    </row>
    <row r="221581" spans="21:28">
      <c r="U221581" s="5"/>
      <c r="AA221581" s="458"/>
      <c r="AB221581" s="5"/>
    </row>
    <row r="221582" spans="21:28">
      <c r="U221582" s="5"/>
      <c r="AA221582" s="93"/>
      <c r="AB221582" s="5"/>
    </row>
    <row r="221583" spans="21:28">
      <c r="U221583" s="5"/>
      <c r="AA221583" s="94"/>
      <c r="AB221583" s="5"/>
    </row>
    <row r="221586" spans="21:28">
      <c r="U221586" s="5"/>
      <c r="AA221586" s="94"/>
      <c r="AB221586" s="5"/>
    </row>
    <row r="221636" spans="21:28">
      <c r="U221636" s="5"/>
      <c r="AA221636" s="94"/>
      <c r="AB221636" s="5"/>
    </row>
    <row r="221706" spans="21:28">
      <c r="U221706" s="5"/>
      <c r="AA221706" s="94"/>
      <c r="AB221706" s="5"/>
    </row>
    <row r="221707" spans="21:28">
      <c r="U221707" s="5"/>
      <c r="AA221707" s="94"/>
      <c r="AB221707" s="5"/>
    </row>
    <row r="221724" spans="21:28">
      <c r="U221724" s="5"/>
      <c r="AA221724" s="94"/>
      <c r="AB221724" s="5"/>
    </row>
    <row r="221726" spans="21:28">
      <c r="U221726" s="5"/>
      <c r="AA221726" s="458"/>
      <c r="AB221726" s="5"/>
    </row>
    <row r="221727" spans="21:28">
      <c r="U221727" s="5"/>
      <c r="AA221727" s="458"/>
      <c r="AB221727" s="5"/>
    </row>
    <row r="221728" spans="21:28">
      <c r="U221728" s="5"/>
      <c r="AA221728" s="93"/>
      <c r="AB221728" s="5"/>
    </row>
    <row r="221729" spans="21:28">
      <c r="U221729" s="5"/>
      <c r="AA221729" s="94"/>
      <c r="AB221729" s="5"/>
    </row>
    <row r="221732" spans="21:28">
      <c r="U221732" s="5"/>
      <c r="AA221732" s="94"/>
      <c r="AB221732" s="5"/>
    </row>
    <row r="221782" spans="21:28">
      <c r="U221782" s="5"/>
      <c r="AA221782" s="94"/>
      <c r="AB221782" s="5"/>
    </row>
    <row r="221852" spans="21:28">
      <c r="U221852" s="5"/>
      <c r="AA221852" s="94"/>
      <c r="AB221852" s="5"/>
    </row>
    <row r="221853" spans="21:28">
      <c r="U221853" s="5"/>
      <c r="AA221853" s="94"/>
      <c r="AB221853" s="5"/>
    </row>
    <row r="221870" spans="21:28">
      <c r="U221870" s="5"/>
      <c r="AA221870" s="94"/>
      <c r="AB221870" s="5"/>
    </row>
    <row r="221872" spans="21:28">
      <c r="U221872" s="5"/>
      <c r="AA221872" s="458"/>
      <c r="AB221872" s="5"/>
    </row>
    <row r="221873" spans="21:28">
      <c r="U221873" s="5"/>
      <c r="AA221873" s="458"/>
      <c r="AB221873" s="5"/>
    </row>
    <row r="221874" spans="21:28">
      <c r="U221874" s="5"/>
      <c r="AA221874" s="93"/>
      <c r="AB221874" s="5"/>
    </row>
    <row r="221875" spans="21:28">
      <c r="U221875" s="5"/>
      <c r="AA221875" s="94"/>
      <c r="AB221875" s="5"/>
    </row>
    <row r="221878" spans="21:28">
      <c r="U221878" s="5"/>
      <c r="AA221878" s="94"/>
      <c r="AB221878" s="5"/>
    </row>
    <row r="221928" spans="21:28">
      <c r="U221928" s="5"/>
      <c r="AA221928" s="94"/>
      <c r="AB221928" s="5"/>
    </row>
    <row r="221998" spans="21:28">
      <c r="U221998" s="5"/>
      <c r="AA221998" s="94"/>
      <c r="AB221998" s="5"/>
    </row>
    <row r="221999" spans="21:28">
      <c r="U221999" s="5"/>
      <c r="AA221999" s="94"/>
      <c r="AB221999" s="5"/>
    </row>
    <row r="222016" spans="21:28">
      <c r="U222016" s="5"/>
      <c r="AA222016" s="94"/>
      <c r="AB222016" s="5"/>
    </row>
    <row r="222018" spans="21:28">
      <c r="U222018" s="5"/>
      <c r="AA222018" s="458"/>
      <c r="AB222018" s="5"/>
    </row>
    <row r="222019" spans="21:28">
      <c r="U222019" s="5"/>
      <c r="AA222019" s="458"/>
      <c r="AB222019" s="5"/>
    </row>
    <row r="222020" spans="21:28">
      <c r="U222020" s="5"/>
      <c r="AA222020" s="93"/>
      <c r="AB222020" s="5"/>
    </row>
    <row r="222021" spans="21:28">
      <c r="U222021" s="5"/>
      <c r="AA222021" s="94"/>
      <c r="AB222021" s="5"/>
    </row>
    <row r="222024" spans="21:28">
      <c r="U222024" s="5"/>
      <c r="AA222024" s="94"/>
      <c r="AB222024" s="5"/>
    </row>
    <row r="222074" spans="21:28">
      <c r="U222074" s="5"/>
      <c r="AA222074" s="94"/>
      <c r="AB222074" s="5"/>
    </row>
    <row r="222144" spans="21:28">
      <c r="U222144" s="5"/>
      <c r="AA222144" s="94"/>
      <c r="AB222144" s="5"/>
    </row>
    <row r="222145" spans="21:28">
      <c r="U222145" s="5"/>
      <c r="AA222145" s="94"/>
      <c r="AB222145" s="5"/>
    </row>
    <row r="222162" spans="21:28">
      <c r="U222162" s="5"/>
      <c r="AA222162" s="94"/>
      <c r="AB222162" s="5"/>
    </row>
    <row r="222164" spans="21:28">
      <c r="U222164" s="5"/>
      <c r="AA222164" s="458"/>
      <c r="AB222164" s="5"/>
    </row>
    <row r="222165" spans="21:28">
      <c r="U222165" s="5"/>
      <c r="AA222165" s="458"/>
      <c r="AB222165" s="5"/>
    </row>
    <row r="222166" spans="21:28">
      <c r="U222166" s="5"/>
      <c r="AA222166" s="93"/>
      <c r="AB222166" s="5"/>
    </row>
    <row r="222167" spans="21:28">
      <c r="U222167" s="5"/>
      <c r="AA222167" s="94"/>
      <c r="AB222167" s="5"/>
    </row>
    <row r="222170" spans="21:28">
      <c r="U222170" s="5"/>
      <c r="AA222170" s="94"/>
      <c r="AB222170" s="5"/>
    </row>
    <row r="222220" spans="21:28">
      <c r="U222220" s="5"/>
      <c r="AA222220" s="94"/>
      <c r="AB222220" s="5"/>
    </row>
    <row r="222290" spans="21:28">
      <c r="U222290" s="5"/>
      <c r="AA222290" s="94"/>
      <c r="AB222290" s="5"/>
    </row>
    <row r="222291" spans="21:28">
      <c r="U222291" s="5"/>
      <c r="AA222291" s="94"/>
      <c r="AB222291" s="5"/>
    </row>
    <row r="222308" spans="21:28">
      <c r="U222308" s="5"/>
      <c r="AA222308" s="94"/>
      <c r="AB222308" s="5"/>
    </row>
    <row r="222310" spans="21:28">
      <c r="U222310" s="5"/>
      <c r="AA222310" s="458"/>
      <c r="AB222310" s="5"/>
    </row>
    <row r="222311" spans="21:28">
      <c r="U222311" s="5"/>
      <c r="AA222311" s="458"/>
      <c r="AB222311" s="5"/>
    </row>
    <row r="222312" spans="21:28">
      <c r="U222312" s="5"/>
      <c r="AA222312" s="93"/>
      <c r="AB222312" s="5"/>
    </row>
    <row r="222313" spans="21:28">
      <c r="U222313" s="5"/>
      <c r="AA222313" s="94"/>
      <c r="AB222313" s="5"/>
    </row>
    <row r="222316" spans="21:28">
      <c r="U222316" s="5"/>
      <c r="AA222316" s="94"/>
      <c r="AB222316" s="5"/>
    </row>
    <row r="222366" spans="21:28">
      <c r="U222366" s="5"/>
      <c r="AA222366" s="94"/>
      <c r="AB222366" s="5"/>
    </row>
    <row r="222436" spans="21:28">
      <c r="U222436" s="5"/>
      <c r="AA222436" s="94"/>
      <c r="AB222436" s="5"/>
    </row>
    <row r="222437" spans="21:28">
      <c r="U222437" s="5"/>
      <c r="AA222437" s="94"/>
      <c r="AB222437" s="5"/>
    </row>
    <row r="222454" spans="21:28">
      <c r="U222454" s="5"/>
      <c r="AA222454" s="94"/>
      <c r="AB222454" s="5"/>
    </row>
    <row r="222456" spans="21:28">
      <c r="U222456" s="5"/>
      <c r="AA222456" s="458"/>
      <c r="AB222456" s="5"/>
    </row>
    <row r="222457" spans="21:28">
      <c r="U222457" s="5"/>
      <c r="AA222457" s="458"/>
      <c r="AB222457" s="5"/>
    </row>
    <row r="222458" spans="21:28">
      <c r="U222458" s="5"/>
      <c r="AA222458" s="93"/>
      <c r="AB222458" s="5"/>
    </row>
    <row r="222459" spans="21:28">
      <c r="U222459" s="5"/>
      <c r="AA222459" s="94"/>
      <c r="AB222459" s="5"/>
    </row>
    <row r="222462" spans="21:28">
      <c r="U222462" s="5"/>
      <c r="AA222462" s="94"/>
      <c r="AB222462" s="5"/>
    </row>
    <row r="222512" spans="21:28">
      <c r="U222512" s="5"/>
      <c r="AA222512" s="94"/>
      <c r="AB222512" s="5"/>
    </row>
    <row r="222582" spans="21:28">
      <c r="U222582" s="5"/>
      <c r="AA222582" s="94"/>
      <c r="AB222582" s="5"/>
    </row>
    <row r="222583" spans="21:28">
      <c r="U222583" s="5"/>
      <c r="AA222583" s="94"/>
      <c r="AB222583" s="5"/>
    </row>
    <row r="222600" spans="21:28">
      <c r="U222600" s="5"/>
      <c r="AA222600" s="94"/>
      <c r="AB222600" s="5"/>
    </row>
    <row r="222602" spans="21:28">
      <c r="U222602" s="5"/>
      <c r="AA222602" s="458"/>
      <c r="AB222602" s="5"/>
    </row>
    <row r="222603" spans="21:28">
      <c r="U222603" s="5"/>
      <c r="AA222603" s="458"/>
      <c r="AB222603" s="5"/>
    </row>
    <row r="222604" spans="21:28">
      <c r="U222604" s="5"/>
      <c r="AA222604" s="93"/>
      <c r="AB222604" s="5"/>
    </row>
    <row r="222605" spans="21:28">
      <c r="U222605" s="5"/>
      <c r="AA222605" s="94"/>
      <c r="AB222605" s="5"/>
    </row>
    <row r="222608" spans="21:28">
      <c r="U222608" s="5"/>
      <c r="AA222608" s="94"/>
      <c r="AB222608" s="5"/>
    </row>
    <row r="222658" spans="21:28">
      <c r="U222658" s="5"/>
      <c r="AA222658" s="94"/>
      <c r="AB222658" s="5"/>
    </row>
    <row r="222728" spans="21:28">
      <c r="U222728" s="5"/>
      <c r="AA222728" s="94"/>
      <c r="AB222728" s="5"/>
    </row>
    <row r="222729" spans="21:28">
      <c r="U222729" s="5"/>
      <c r="AA222729" s="94"/>
      <c r="AB222729" s="5"/>
    </row>
    <row r="222746" spans="21:28">
      <c r="U222746" s="5"/>
      <c r="AA222746" s="94"/>
      <c r="AB222746" s="5"/>
    </row>
    <row r="222748" spans="21:28">
      <c r="U222748" s="5"/>
      <c r="AA222748" s="458"/>
      <c r="AB222748" s="5"/>
    </row>
    <row r="222749" spans="21:28">
      <c r="U222749" s="5"/>
      <c r="AA222749" s="458"/>
      <c r="AB222749" s="5"/>
    </row>
    <row r="222750" spans="21:28">
      <c r="U222750" s="5"/>
      <c r="AA222750" s="93"/>
      <c r="AB222750" s="5"/>
    </row>
    <row r="222751" spans="21:28">
      <c r="U222751" s="5"/>
      <c r="AA222751" s="94"/>
      <c r="AB222751" s="5"/>
    </row>
    <row r="222754" spans="21:28">
      <c r="U222754" s="5"/>
      <c r="AA222754" s="94"/>
      <c r="AB222754" s="5"/>
    </row>
    <row r="222804" spans="21:28">
      <c r="U222804" s="5"/>
      <c r="AA222804" s="94"/>
      <c r="AB222804" s="5"/>
    </row>
    <row r="222874" spans="21:28">
      <c r="U222874" s="5"/>
      <c r="AA222874" s="94"/>
      <c r="AB222874" s="5"/>
    </row>
    <row r="222875" spans="21:28">
      <c r="U222875" s="5"/>
      <c r="AA222875" s="94"/>
      <c r="AB222875" s="5"/>
    </row>
    <row r="222892" spans="21:28">
      <c r="U222892" s="5"/>
      <c r="AA222892" s="94"/>
      <c r="AB222892" s="5"/>
    </row>
    <row r="222894" spans="21:28">
      <c r="U222894" s="5"/>
      <c r="AA222894" s="458"/>
      <c r="AB222894" s="5"/>
    </row>
    <row r="222895" spans="21:28">
      <c r="U222895" s="5"/>
      <c r="AA222895" s="458"/>
      <c r="AB222895" s="5"/>
    </row>
    <row r="222896" spans="21:28">
      <c r="U222896" s="5"/>
      <c r="AA222896" s="93"/>
      <c r="AB222896" s="5"/>
    </row>
    <row r="222897" spans="21:28">
      <c r="U222897" s="5"/>
      <c r="AA222897" s="94"/>
      <c r="AB222897" s="5"/>
    </row>
    <row r="222900" spans="21:28">
      <c r="U222900" s="5"/>
      <c r="AA222900" s="94"/>
      <c r="AB222900" s="5"/>
    </row>
    <row r="222950" spans="21:28">
      <c r="U222950" s="5"/>
      <c r="AA222950" s="94"/>
      <c r="AB222950" s="5"/>
    </row>
    <row r="223020" spans="21:28">
      <c r="U223020" s="5"/>
      <c r="AA223020" s="94"/>
      <c r="AB223020" s="5"/>
    </row>
    <row r="223021" spans="21:28">
      <c r="U223021" s="5"/>
      <c r="AA223021" s="94"/>
      <c r="AB223021" s="5"/>
    </row>
    <row r="223038" spans="21:28">
      <c r="U223038" s="5"/>
      <c r="AA223038" s="94"/>
      <c r="AB223038" s="5"/>
    </row>
    <row r="223040" spans="21:28">
      <c r="U223040" s="5"/>
      <c r="AA223040" s="458"/>
      <c r="AB223040" s="5"/>
    </row>
    <row r="223041" spans="21:28">
      <c r="U223041" s="5"/>
      <c r="AA223041" s="458"/>
      <c r="AB223041" s="5"/>
    </row>
    <row r="223042" spans="21:28">
      <c r="U223042" s="5"/>
      <c r="AA223042" s="93"/>
      <c r="AB223042" s="5"/>
    </row>
    <row r="223043" spans="21:28">
      <c r="U223043" s="5"/>
      <c r="AA223043" s="94"/>
      <c r="AB223043" s="5"/>
    </row>
    <row r="223046" spans="21:28">
      <c r="U223046" s="5"/>
      <c r="AA223046" s="94"/>
      <c r="AB223046" s="5"/>
    </row>
    <row r="223096" spans="21:28">
      <c r="U223096" s="5"/>
      <c r="AA223096" s="94"/>
      <c r="AB223096" s="5"/>
    </row>
    <row r="223166" spans="21:28">
      <c r="U223166" s="5"/>
      <c r="AA223166" s="94"/>
      <c r="AB223166" s="5"/>
    </row>
    <row r="223167" spans="21:28">
      <c r="U223167" s="5"/>
      <c r="AA223167" s="94"/>
      <c r="AB223167" s="5"/>
    </row>
    <row r="223184" spans="21:28">
      <c r="U223184" s="5"/>
      <c r="AA223184" s="94"/>
      <c r="AB223184" s="5"/>
    </row>
    <row r="223186" spans="21:28">
      <c r="U223186" s="5"/>
      <c r="AA223186" s="458"/>
      <c r="AB223186" s="5"/>
    </row>
    <row r="223187" spans="21:28">
      <c r="U223187" s="5"/>
      <c r="AA223187" s="458"/>
      <c r="AB223187" s="5"/>
    </row>
    <row r="223188" spans="21:28">
      <c r="U223188" s="5"/>
      <c r="AA223188" s="93"/>
      <c r="AB223188" s="5"/>
    </row>
    <row r="223189" spans="21:28">
      <c r="U223189" s="5"/>
      <c r="AA223189" s="94"/>
      <c r="AB223189" s="5"/>
    </row>
    <row r="223192" spans="21:28">
      <c r="U223192" s="5"/>
      <c r="AA223192" s="94"/>
      <c r="AB223192" s="5"/>
    </row>
    <row r="223242" spans="21:28">
      <c r="U223242" s="5"/>
      <c r="AA223242" s="94"/>
      <c r="AB223242" s="5"/>
    </row>
    <row r="223312" spans="21:28">
      <c r="U223312" s="5"/>
      <c r="AA223312" s="94"/>
      <c r="AB223312" s="5"/>
    </row>
    <row r="223313" spans="21:28">
      <c r="U223313" s="5"/>
      <c r="AA223313" s="94"/>
      <c r="AB223313" s="5"/>
    </row>
    <row r="223330" spans="21:28">
      <c r="U223330" s="5"/>
      <c r="AA223330" s="94"/>
      <c r="AB223330" s="5"/>
    </row>
    <row r="223332" spans="21:28">
      <c r="U223332" s="5"/>
      <c r="AA223332" s="458"/>
      <c r="AB223332" s="5"/>
    </row>
    <row r="223333" spans="21:28">
      <c r="U223333" s="5"/>
      <c r="AA223333" s="458"/>
      <c r="AB223333" s="5"/>
    </row>
    <row r="223334" spans="21:28">
      <c r="U223334" s="5"/>
      <c r="AA223334" s="93"/>
      <c r="AB223334" s="5"/>
    </row>
    <row r="223335" spans="21:28">
      <c r="U223335" s="5"/>
      <c r="AA223335" s="94"/>
      <c r="AB223335" s="5"/>
    </row>
    <row r="223338" spans="21:28">
      <c r="U223338" s="5"/>
      <c r="AA223338" s="94"/>
      <c r="AB223338" s="5"/>
    </row>
    <row r="223388" spans="21:28">
      <c r="U223388" s="5"/>
      <c r="AA223388" s="94"/>
      <c r="AB223388" s="5"/>
    </row>
    <row r="223458" spans="21:28">
      <c r="U223458" s="5"/>
      <c r="AA223458" s="94"/>
      <c r="AB223458" s="5"/>
    </row>
    <row r="223459" spans="21:28">
      <c r="U223459" s="5"/>
      <c r="AA223459" s="94"/>
      <c r="AB223459" s="5"/>
    </row>
    <row r="223476" spans="21:28">
      <c r="U223476" s="5"/>
      <c r="AA223476" s="94"/>
      <c r="AB223476" s="5"/>
    </row>
    <row r="223478" spans="21:28">
      <c r="U223478" s="5"/>
      <c r="AA223478" s="458"/>
      <c r="AB223478" s="5"/>
    </row>
    <row r="223479" spans="21:28">
      <c r="U223479" s="5"/>
      <c r="AA223479" s="458"/>
      <c r="AB223479" s="5"/>
    </row>
    <row r="223480" spans="21:28">
      <c r="U223480" s="5"/>
      <c r="AA223480" s="93"/>
      <c r="AB223480" s="5"/>
    </row>
    <row r="223481" spans="21:28">
      <c r="U223481" s="5"/>
      <c r="AA223481" s="94"/>
      <c r="AB223481" s="5"/>
    </row>
    <row r="223484" spans="21:28">
      <c r="U223484" s="5"/>
      <c r="AA223484" s="94"/>
      <c r="AB223484" s="5"/>
    </row>
    <row r="223534" spans="21:28">
      <c r="U223534" s="5"/>
      <c r="AA223534" s="94"/>
      <c r="AB223534" s="5"/>
    </row>
    <row r="223604" spans="21:28">
      <c r="U223604" s="5"/>
      <c r="AA223604" s="94"/>
      <c r="AB223604" s="5"/>
    </row>
    <row r="223605" spans="21:28">
      <c r="U223605" s="5"/>
      <c r="AA223605" s="94"/>
      <c r="AB223605" s="5"/>
    </row>
    <row r="223622" spans="21:28">
      <c r="U223622" s="5"/>
      <c r="AA223622" s="94"/>
      <c r="AB223622" s="5"/>
    </row>
    <row r="223624" spans="21:28">
      <c r="U223624" s="5"/>
      <c r="AA223624" s="458"/>
      <c r="AB223624" s="5"/>
    </row>
    <row r="223625" spans="21:28">
      <c r="U223625" s="5"/>
      <c r="AA223625" s="458"/>
      <c r="AB223625" s="5"/>
    </row>
    <row r="223626" spans="21:28">
      <c r="U223626" s="5"/>
      <c r="AA223626" s="93"/>
      <c r="AB223626" s="5"/>
    </row>
    <row r="223627" spans="21:28">
      <c r="U223627" s="5"/>
      <c r="AA223627" s="94"/>
      <c r="AB223627" s="5"/>
    </row>
    <row r="223630" spans="21:28">
      <c r="U223630" s="5"/>
      <c r="AA223630" s="94"/>
      <c r="AB223630" s="5"/>
    </row>
    <row r="223680" spans="21:28">
      <c r="U223680" s="5"/>
      <c r="AA223680" s="94"/>
      <c r="AB223680" s="5"/>
    </row>
    <row r="223750" spans="21:28">
      <c r="U223750" s="5"/>
      <c r="AA223750" s="94"/>
      <c r="AB223750" s="5"/>
    </row>
    <row r="223751" spans="21:28">
      <c r="U223751" s="5"/>
      <c r="AA223751" s="94"/>
      <c r="AB223751" s="5"/>
    </row>
    <row r="223768" spans="21:28">
      <c r="U223768" s="5"/>
      <c r="AA223768" s="94"/>
      <c r="AB223768" s="5"/>
    </row>
    <row r="223770" spans="21:28">
      <c r="U223770" s="5"/>
      <c r="AA223770" s="458"/>
      <c r="AB223770" s="5"/>
    </row>
    <row r="223771" spans="21:28">
      <c r="U223771" s="5"/>
      <c r="AA223771" s="458"/>
      <c r="AB223771" s="5"/>
    </row>
    <row r="223772" spans="21:28">
      <c r="U223772" s="5"/>
      <c r="AA223772" s="93"/>
      <c r="AB223772" s="5"/>
    </row>
    <row r="223773" spans="21:28">
      <c r="U223773" s="5"/>
      <c r="AA223773" s="94"/>
      <c r="AB223773" s="5"/>
    </row>
    <row r="223776" spans="21:28">
      <c r="U223776" s="5"/>
      <c r="AA223776" s="94"/>
      <c r="AB223776" s="5"/>
    </row>
    <row r="223826" spans="21:28">
      <c r="U223826" s="5"/>
      <c r="AA223826" s="94"/>
      <c r="AB223826" s="5"/>
    </row>
    <row r="223896" spans="21:28">
      <c r="U223896" s="5"/>
      <c r="AA223896" s="94"/>
      <c r="AB223896" s="5"/>
    </row>
    <row r="223897" spans="21:28">
      <c r="U223897" s="5"/>
      <c r="AA223897" s="94"/>
      <c r="AB223897" s="5"/>
    </row>
    <row r="223914" spans="21:28">
      <c r="U223914" s="5"/>
      <c r="AA223914" s="94"/>
      <c r="AB223914" s="5"/>
    </row>
    <row r="223916" spans="21:28">
      <c r="U223916" s="5"/>
      <c r="AA223916" s="458"/>
      <c r="AB223916" s="5"/>
    </row>
    <row r="223917" spans="21:28">
      <c r="U223917" s="5"/>
      <c r="AA223917" s="458"/>
      <c r="AB223917" s="5"/>
    </row>
    <row r="223918" spans="21:28">
      <c r="U223918" s="5"/>
      <c r="AA223918" s="93"/>
      <c r="AB223918" s="5"/>
    </row>
    <row r="223919" spans="21:28">
      <c r="U223919" s="5"/>
      <c r="AA223919" s="94"/>
      <c r="AB223919" s="5"/>
    </row>
    <row r="223922" spans="21:28">
      <c r="U223922" s="5"/>
      <c r="AA223922" s="94"/>
      <c r="AB223922" s="5"/>
    </row>
    <row r="223972" spans="21:28">
      <c r="U223972" s="5"/>
      <c r="AA223972" s="94"/>
      <c r="AB223972" s="5"/>
    </row>
    <row r="224042" spans="21:28">
      <c r="U224042" s="5"/>
      <c r="AA224042" s="94"/>
      <c r="AB224042" s="5"/>
    </row>
    <row r="224043" spans="21:28">
      <c r="U224043" s="5"/>
      <c r="AA224043" s="94"/>
      <c r="AB224043" s="5"/>
    </row>
    <row r="224060" spans="21:28">
      <c r="U224060" s="5"/>
      <c r="AA224060" s="94"/>
      <c r="AB224060" s="5"/>
    </row>
    <row r="224062" spans="21:28">
      <c r="U224062" s="5"/>
      <c r="AA224062" s="458"/>
      <c r="AB224062" s="5"/>
    </row>
    <row r="224063" spans="21:28">
      <c r="U224063" s="5"/>
      <c r="AA224063" s="458"/>
      <c r="AB224063" s="5"/>
    </row>
    <row r="224064" spans="21:28">
      <c r="U224064" s="5"/>
      <c r="AA224064" s="93"/>
      <c r="AB224064" s="5"/>
    </row>
    <row r="224065" spans="21:28">
      <c r="U224065" s="5"/>
      <c r="AA224065" s="94"/>
      <c r="AB224065" s="5"/>
    </row>
    <row r="224068" spans="21:28">
      <c r="U224068" s="5"/>
      <c r="AA224068" s="94"/>
      <c r="AB224068" s="5"/>
    </row>
    <row r="224118" spans="21:28">
      <c r="U224118" s="5"/>
      <c r="AA224118" s="94"/>
      <c r="AB224118" s="5"/>
    </row>
    <row r="224188" spans="21:28">
      <c r="U224188" s="5"/>
      <c r="AA224188" s="94"/>
      <c r="AB224188" s="5"/>
    </row>
    <row r="224189" spans="21:28">
      <c r="U224189" s="5"/>
      <c r="AA224189" s="94"/>
      <c r="AB224189" s="5"/>
    </row>
    <row r="224206" spans="21:28">
      <c r="U224206" s="5"/>
      <c r="AA224206" s="94"/>
      <c r="AB224206" s="5"/>
    </row>
    <row r="224208" spans="21:28">
      <c r="U224208" s="5"/>
      <c r="AA224208" s="458"/>
      <c r="AB224208" s="5"/>
    </row>
    <row r="224209" spans="21:28">
      <c r="U224209" s="5"/>
      <c r="AA224209" s="458"/>
      <c r="AB224209" s="5"/>
    </row>
    <row r="224210" spans="21:28">
      <c r="U224210" s="5"/>
      <c r="AA224210" s="93"/>
      <c r="AB224210" s="5"/>
    </row>
    <row r="224211" spans="21:28">
      <c r="U224211" s="5"/>
      <c r="AA224211" s="94"/>
      <c r="AB224211" s="5"/>
    </row>
    <row r="224214" spans="21:28">
      <c r="U224214" s="5"/>
      <c r="AA224214" s="94"/>
      <c r="AB224214" s="5"/>
    </row>
    <row r="224264" spans="21:28">
      <c r="U224264" s="5"/>
      <c r="AA224264" s="94"/>
      <c r="AB224264" s="5"/>
    </row>
    <row r="224334" spans="21:28">
      <c r="U224334" s="5"/>
      <c r="AA224334" s="94"/>
      <c r="AB224334" s="5"/>
    </row>
    <row r="224335" spans="21:28">
      <c r="U224335" s="5"/>
      <c r="AA224335" s="94"/>
      <c r="AB224335" s="5"/>
    </row>
    <row r="224352" spans="21:28">
      <c r="U224352" s="5"/>
      <c r="AA224352" s="94"/>
      <c r="AB224352" s="5"/>
    </row>
    <row r="224354" spans="21:28">
      <c r="U224354" s="5"/>
      <c r="AA224354" s="458"/>
      <c r="AB224354" s="5"/>
    </row>
    <row r="224355" spans="21:28">
      <c r="U224355" s="5"/>
      <c r="AA224355" s="458"/>
      <c r="AB224355" s="5"/>
    </row>
    <row r="224356" spans="21:28">
      <c r="U224356" s="5"/>
      <c r="AA224356" s="93"/>
      <c r="AB224356" s="5"/>
    </row>
    <row r="224357" spans="21:28">
      <c r="U224357" s="5"/>
      <c r="AA224357" s="94"/>
      <c r="AB224357" s="5"/>
    </row>
    <row r="224360" spans="21:28">
      <c r="U224360" s="5"/>
      <c r="AA224360" s="94"/>
      <c r="AB224360" s="5"/>
    </row>
    <row r="224410" spans="21:28">
      <c r="U224410" s="5"/>
      <c r="AA224410" s="94"/>
      <c r="AB224410" s="5"/>
    </row>
    <row r="224480" spans="21:28">
      <c r="U224480" s="5"/>
      <c r="AA224480" s="94"/>
      <c r="AB224480" s="5"/>
    </row>
    <row r="224481" spans="21:28">
      <c r="U224481" s="5"/>
      <c r="AA224481" s="94"/>
      <c r="AB224481" s="5"/>
    </row>
    <row r="224498" spans="21:28">
      <c r="U224498" s="5"/>
      <c r="AA224498" s="94"/>
      <c r="AB224498" s="5"/>
    </row>
    <row r="224500" spans="21:28">
      <c r="U224500" s="5"/>
      <c r="AA224500" s="458"/>
      <c r="AB224500" s="5"/>
    </row>
    <row r="224501" spans="21:28">
      <c r="U224501" s="5"/>
      <c r="AA224501" s="458"/>
      <c r="AB224501" s="5"/>
    </row>
    <row r="224502" spans="21:28">
      <c r="U224502" s="5"/>
      <c r="AA224502" s="93"/>
      <c r="AB224502" s="5"/>
    </row>
    <row r="224503" spans="21:28">
      <c r="U224503" s="5"/>
      <c r="AA224503" s="94"/>
      <c r="AB224503" s="5"/>
    </row>
    <row r="224506" spans="21:28">
      <c r="U224506" s="5"/>
      <c r="AA224506" s="94"/>
      <c r="AB224506" s="5"/>
    </row>
    <row r="224556" spans="21:28">
      <c r="U224556" s="5"/>
      <c r="AA224556" s="94"/>
      <c r="AB224556" s="5"/>
    </row>
    <row r="224626" spans="21:28">
      <c r="U224626" s="5"/>
      <c r="AA224626" s="94"/>
      <c r="AB224626" s="5"/>
    </row>
    <row r="224627" spans="21:28">
      <c r="U224627" s="5"/>
      <c r="AA224627" s="94"/>
      <c r="AB224627" s="5"/>
    </row>
    <row r="224644" spans="21:28">
      <c r="U224644" s="5"/>
      <c r="AA224644" s="94"/>
      <c r="AB224644" s="5"/>
    </row>
    <row r="224646" spans="21:28">
      <c r="U224646" s="5"/>
      <c r="AA224646" s="458"/>
      <c r="AB224646" s="5"/>
    </row>
    <row r="224647" spans="21:28">
      <c r="U224647" s="5"/>
      <c r="AA224647" s="458"/>
      <c r="AB224647" s="5"/>
    </row>
    <row r="224648" spans="21:28">
      <c r="U224648" s="5"/>
      <c r="AA224648" s="93"/>
      <c r="AB224648" s="5"/>
    </row>
    <row r="224649" spans="21:28">
      <c r="U224649" s="5"/>
      <c r="AA224649" s="94"/>
      <c r="AB224649" s="5"/>
    </row>
    <row r="224652" spans="21:28">
      <c r="U224652" s="5"/>
      <c r="AA224652" s="94"/>
      <c r="AB224652" s="5"/>
    </row>
    <row r="224702" spans="21:28">
      <c r="U224702" s="5"/>
      <c r="AA224702" s="94"/>
      <c r="AB224702" s="5"/>
    </row>
    <row r="224772" spans="21:28">
      <c r="U224772" s="5"/>
      <c r="AA224772" s="94"/>
      <c r="AB224772" s="5"/>
    </row>
    <row r="224773" spans="21:28">
      <c r="U224773" s="5"/>
      <c r="AA224773" s="94"/>
      <c r="AB224773" s="5"/>
    </row>
    <row r="224790" spans="21:28">
      <c r="U224790" s="5"/>
      <c r="AA224790" s="94"/>
      <c r="AB224790" s="5"/>
    </row>
    <row r="224792" spans="21:28">
      <c r="U224792" s="5"/>
      <c r="AA224792" s="458"/>
      <c r="AB224792" s="5"/>
    </row>
    <row r="224793" spans="21:28">
      <c r="U224793" s="5"/>
      <c r="AA224793" s="458"/>
      <c r="AB224793" s="5"/>
    </row>
    <row r="224794" spans="21:28">
      <c r="U224794" s="5"/>
      <c r="AA224794" s="93"/>
      <c r="AB224794" s="5"/>
    </row>
    <row r="224795" spans="21:28">
      <c r="U224795" s="5"/>
      <c r="AA224795" s="94"/>
      <c r="AB224795" s="5"/>
    </row>
    <row r="224798" spans="21:28">
      <c r="U224798" s="5"/>
      <c r="AA224798" s="94"/>
      <c r="AB224798" s="5"/>
    </row>
    <row r="224848" spans="21:28">
      <c r="U224848" s="5"/>
      <c r="AA224848" s="94"/>
      <c r="AB224848" s="5"/>
    </row>
    <row r="224918" spans="21:28">
      <c r="U224918" s="5"/>
      <c r="AA224918" s="94"/>
      <c r="AB224918" s="5"/>
    </row>
    <row r="224919" spans="21:28">
      <c r="U224919" s="5"/>
      <c r="AA224919" s="94"/>
      <c r="AB224919" s="5"/>
    </row>
    <row r="224936" spans="21:28">
      <c r="U224936" s="5"/>
      <c r="AA224936" s="94"/>
      <c r="AB224936" s="5"/>
    </row>
    <row r="224938" spans="21:28">
      <c r="U224938" s="5"/>
      <c r="AA224938" s="458"/>
      <c r="AB224938" s="5"/>
    </row>
    <row r="224939" spans="21:28">
      <c r="U224939" s="5"/>
      <c r="AA224939" s="458"/>
      <c r="AB224939" s="5"/>
    </row>
    <row r="224940" spans="21:28">
      <c r="U224940" s="5"/>
      <c r="AA224940" s="93"/>
      <c r="AB224940" s="5"/>
    </row>
    <row r="224941" spans="21:28">
      <c r="U224941" s="5"/>
      <c r="AA224941" s="94"/>
      <c r="AB224941" s="5"/>
    </row>
    <row r="224944" spans="21:28">
      <c r="U224944" s="5"/>
      <c r="AA224944" s="94"/>
      <c r="AB224944" s="5"/>
    </row>
    <row r="224994" spans="21:28">
      <c r="U224994" s="5"/>
      <c r="AA224994" s="94"/>
      <c r="AB224994" s="5"/>
    </row>
    <row r="225064" spans="21:28">
      <c r="U225064" s="5"/>
      <c r="AA225064" s="94"/>
      <c r="AB225064" s="5"/>
    </row>
    <row r="225065" spans="21:28">
      <c r="U225065" s="5"/>
      <c r="AA225065" s="94"/>
      <c r="AB225065" s="5"/>
    </row>
    <row r="225082" spans="21:28">
      <c r="U225082" s="5"/>
      <c r="AA225082" s="94"/>
      <c r="AB225082" s="5"/>
    </row>
    <row r="225084" spans="21:28">
      <c r="U225084" s="5"/>
      <c r="AA225084" s="458"/>
      <c r="AB225084" s="5"/>
    </row>
    <row r="225085" spans="21:28">
      <c r="U225085" s="5"/>
      <c r="AA225085" s="458"/>
      <c r="AB225085" s="5"/>
    </row>
    <row r="225086" spans="21:28">
      <c r="U225086" s="5"/>
      <c r="AA225086" s="93"/>
      <c r="AB225086" s="5"/>
    </row>
    <row r="225087" spans="21:28">
      <c r="U225087" s="5"/>
      <c r="AA225087" s="94"/>
      <c r="AB225087" s="5"/>
    </row>
    <row r="225090" spans="21:28">
      <c r="U225090" s="5"/>
      <c r="AA225090" s="94"/>
      <c r="AB225090" s="5"/>
    </row>
    <row r="225140" spans="21:28">
      <c r="U225140" s="5"/>
      <c r="AA225140" s="94"/>
      <c r="AB225140" s="5"/>
    </row>
    <row r="225210" spans="21:28">
      <c r="U225210" s="5"/>
      <c r="AA225210" s="94"/>
      <c r="AB225210" s="5"/>
    </row>
    <row r="225211" spans="21:28">
      <c r="U225211" s="5"/>
      <c r="AA225211" s="94"/>
      <c r="AB225211" s="5"/>
    </row>
    <row r="225228" spans="21:28">
      <c r="U225228" s="5"/>
      <c r="AA225228" s="94"/>
      <c r="AB225228" s="5"/>
    </row>
    <row r="225230" spans="21:28">
      <c r="U225230" s="5"/>
      <c r="AA225230" s="458"/>
      <c r="AB225230" s="5"/>
    </row>
    <row r="225231" spans="21:28">
      <c r="U225231" s="5"/>
      <c r="AA225231" s="458"/>
      <c r="AB225231" s="5"/>
    </row>
    <row r="225232" spans="21:28">
      <c r="U225232" s="5"/>
      <c r="AA225232" s="93"/>
      <c r="AB225232" s="5"/>
    </row>
    <row r="225233" spans="21:28">
      <c r="U225233" s="5"/>
      <c r="AA225233" s="94"/>
      <c r="AB225233" s="5"/>
    </row>
    <row r="225236" spans="21:28">
      <c r="U225236" s="5"/>
      <c r="AA225236" s="94"/>
      <c r="AB225236" s="5"/>
    </row>
    <row r="225286" spans="21:28">
      <c r="U225286" s="5"/>
      <c r="AA225286" s="94"/>
      <c r="AB225286" s="5"/>
    </row>
    <row r="225356" spans="21:28">
      <c r="U225356" s="5"/>
      <c r="AA225356" s="94"/>
      <c r="AB225356" s="5"/>
    </row>
    <row r="225357" spans="21:28">
      <c r="U225357" s="5"/>
      <c r="AA225357" s="94"/>
      <c r="AB225357" s="5"/>
    </row>
    <row r="225374" spans="21:28">
      <c r="U225374" s="5"/>
      <c r="AA225374" s="94"/>
      <c r="AB225374" s="5"/>
    </row>
    <row r="225376" spans="21:28">
      <c r="U225376" s="5"/>
      <c r="AA225376" s="458"/>
      <c r="AB225376" s="5"/>
    </row>
    <row r="225377" spans="21:28">
      <c r="U225377" s="5"/>
      <c r="AA225377" s="458"/>
      <c r="AB225377" s="5"/>
    </row>
    <row r="225378" spans="21:28">
      <c r="U225378" s="5"/>
      <c r="AA225378" s="93"/>
      <c r="AB225378" s="5"/>
    </row>
    <row r="225379" spans="21:28">
      <c r="U225379" s="5"/>
      <c r="AA225379" s="94"/>
      <c r="AB225379" s="5"/>
    </row>
    <row r="225382" spans="21:28">
      <c r="U225382" s="5"/>
      <c r="AA225382" s="94"/>
      <c r="AB225382" s="5"/>
    </row>
    <row r="225432" spans="21:28">
      <c r="U225432" s="5"/>
      <c r="AA225432" s="94"/>
      <c r="AB225432" s="5"/>
    </row>
    <row r="225502" spans="21:28">
      <c r="U225502" s="5"/>
      <c r="AA225502" s="94"/>
      <c r="AB225502" s="5"/>
    </row>
    <row r="225503" spans="21:28">
      <c r="U225503" s="5"/>
      <c r="AA225503" s="94"/>
      <c r="AB225503" s="5"/>
    </row>
    <row r="225520" spans="21:28">
      <c r="U225520" s="5"/>
      <c r="AA225520" s="94"/>
      <c r="AB225520" s="5"/>
    </row>
    <row r="225522" spans="21:28">
      <c r="U225522" s="5"/>
      <c r="AA225522" s="458"/>
      <c r="AB225522" s="5"/>
    </row>
    <row r="225523" spans="21:28">
      <c r="U225523" s="5"/>
      <c r="AA225523" s="458"/>
      <c r="AB225523" s="5"/>
    </row>
    <row r="225524" spans="21:28">
      <c r="U225524" s="5"/>
      <c r="AA225524" s="93"/>
      <c r="AB225524" s="5"/>
    </row>
    <row r="225525" spans="21:28">
      <c r="U225525" s="5"/>
      <c r="AA225525" s="94"/>
      <c r="AB225525" s="5"/>
    </row>
    <row r="225528" spans="21:28">
      <c r="U225528" s="5"/>
      <c r="AA225528" s="94"/>
      <c r="AB225528" s="5"/>
    </row>
    <row r="225578" spans="21:28">
      <c r="U225578" s="5"/>
      <c r="AA225578" s="94"/>
      <c r="AB225578" s="5"/>
    </row>
    <row r="225648" spans="21:28">
      <c r="U225648" s="5"/>
      <c r="AA225648" s="94"/>
      <c r="AB225648" s="5"/>
    </row>
    <row r="225649" spans="21:28">
      <c r="U225649" s="5"/>
      <c r="AA225649" s="94"/>
      <c r="AB225649" s="5"/>
    </row>
    <row r="225666" spans="21:28">
      <c r="U225666" s="5"/>
      <c r="AA225666" s="94"/>
      <c r="AB225666" s="5"/>
    </row>
    <row r="225668" spans="21:28">
      <c r="U225668" s="5"/>
      <c r="AA225668" s="458"/>
      <c r="AB225668" s="5"/>
    </row>
    <row r="225669" spans="21:28">
      <c r="U225669" s="5"/>
      <c r="AA225669" s="458"/>
      <c r="AB225669" s="5"/>
    </row>
    <row r="225670" spans="21:28">
      <c r="U225670" s="5"/>
      <c r="AA225670" s="93"/>
      <c r="AB225670" s="5"/>
    </row>
    <row r="225671" spans="21:28">
      <c r="U225671" s="5"/>
      <c r="AA225671" s="94"/>
      <c r="AB225671" s="5"/>
    </row>
    <row r="225674" spans="21:28">
      <c r="U225674" s="5"/>
      <c r="AA225674" s="94"/>
      <c r="AB225674" s="5"/>
    </row>
    <row r="225724" spans="21:28">
      <c r="U225724" s="5"/>
      <c r="AA225724" s="94"/>
      <c r="AB225724" s="5"/>
    </row>
    <row r="225794" spans="21:28">
      <c r="U225794" s="5"/>
      <c r="AA225794" s="94"/>
      <c r="AB225794" s="5"/>
    </row>
    <row r="225795" spans="21:28">
      <c r="U225795" s="5"/>
      <c r="AA225795" s="94"/>
      <c r="AB225795" s="5"/>
    </row>
    <row r="225812" spans="21:28">
      <c r="U225812" s="5"/>
      <c r="AA225812" s="94"/>
      <c r="AB225812" s="5"/>
    </row>
    <row r="225814" spans="21:28">
      <c r="U225814" s="5"/>
      <c r="AA225814" s="458"/>
      <c r="AB225814" s="5"/>
    </row>
    <row r="225815" spans="21:28">
      <c r="U225815" s="5"/>
      <c r="AA225815" s="458"/>
      <c r="AB225815" s="5"/>
    </row>
    <row r="225816" spans="21:28">
      <c r="U225816" s="5"/>
      <c r="AA225816" s="93"/>
      <c r="AB225816" s="5"/>
    </row>
    <row r="225817" spans="21:28">
      <c r="U225817" s="5"/>
      <c r="AA225817" s="94"/>
      <c r="AB225817" s="5"/>
    </row>
    <row r="225820" spans="21:28">
      <c r="U225820" s="5"/>
      <c r="AA225820" s="94"/>
      <c r="AB225820" s="5"/>
    </row>
    <row r="225870" spans="21:28">
      <c r="U225870" s="5"/>
      <c r="AA225870" s="94"/>
      <c r="AB225870" s="5"/>
    </row>
    <row r="225940" spans="21:28">
      <c r="U225940" s="5"/>
      <c r="AA225940" s="94"/>
      <c r="AB225940" s="5"/>
    </row>
    <row r="225941" spans="21:28">
      <c r="U225941" s="5"/>
      <c r="AA225941" s="94"/>
      <c r="AB225941" s="5"/>
    </row>
    <row r="225958" spans="21:28">
      <c r="U225958" s="5"/>
      <c r="AA225958" s="94"/>
      <c r="AB225958" s="5"/>
    </row>
    <row r="225960" spans="21:28">
      <c r="U225960" s="5"/>
      <c r="AA225960" s="458"/>
      <c r="AB225960" s="5"/>
    </row>
    <row r="225961" spans="21:28">
      <c r="U225961" s="5"/>
      <c r="AA225961" s="458"/>
      <c r="AB225961" s="5"/>
    </row>
    <row r="225962" spans="21:28">
      <c r="U225962" s="5"/>
      <c r="AA225962" s="93"/>
      <c r="AB225962" s="5"/>
    </row>
    <row r="225963" spans="21:28">
      <c r="U225963" s="5"/>
      <c r="AA225963" s="94"/>
      <c r="AB225963" s="5"/>
    </row>
    <row r="225966" spans="21:28">
      <c r="U225966" s="5"/>
      <c r="AA225966" s="94"/>
      <c r="AB225966" s="5"/>
    </row>
    <row r="226016" spans="21:28">
      <c r="U226016" s="5"/>
      <c r="AA226016" s="94"/>
      <c r="AB226016" s="5"/>
    </row>
    <row r="226086" spans="21:28">
      <c r="U226086" s="5"/>
      <c r="AA226086" s="94"/>
      <c r="AB226086" s="5"/>
    </row>
    <row r="226087" spans="21:28">
      <c r="U226087" s="5"/>
      <c r="AA226087" s="94"/>
      <c r="AB226087" s="5"/>
    </row>
    <row r="226104" spans="21:28">
      <c r="U226104" s="5"/>
      <c r="AA226104" s="94"/>
      <c r="AB226104" s="5"/>
    </row>
    <row r="226106" spans="21:28">
      <c r="U226106" s="5"/>
      <c r="AA226106" s="458"/>
      <c r="AB226106" s="5"/>
    </row>
    <row r="226107" spans="21:28">
      <c r="U226107" s="5"/>
      <c r="AA226107" s="458"/>
      <c r="AB226107" s="5"/>
    </row>
    <row r="226108" spans="21:28">
      <c r="U226108" s="5"/>
      <c r="AA226108" s="93"/>
      <c r="AB226108" s="5"/>
    </row>
    <row r="226109" spans="21:28">
      <c r="U226109" s="5"/>
      <c r="AA226109" s="94"/>
      <c r="AB226109" s="5"/>
    </row>
    <row r="226112" spans="21:28">
      <c r="U226112" s="5"/>
      <c r="AA226112" s="94"/>
      <c r="AB226112" s="5"/>
    </row>
    <row r="226162" spans="21:28">
      <c r="U226162" s="5"/>
      <c r="AA226162" s="94"/>
      <c r="AB226162" s="5"/>
    </row>
    <row r="226232" spans="21:28">
      <c r="U226232" s="5"/>
      <c r="AA226232" s="94"/>
      <c r="AB226232" s="5"/>
    </row>
    <row r="226233" spans="21:28">
      <c r="U226233" s="5"/>
      <c r="AA226233" s="94"/>
      <c r="AB226233" s="5"/>
    </row>
    <row r="226250" spans="21:28">
      <c r="U226250" s="5"/>
      <c r="AA226250" s="94"/>
      <c r="AB226250" s="5"/>
    </row>
    <row r="226252" spans="21:28">
      <c r="U226252" s="5"/>
      <c r="AA226252" s="458"/>
      <c r="AB226252" s="5"/>
    </row>
    <row r="226253" spans="21:28">
      <c r="U226253" s="5"/>
      <c r="AA226253" s="458"/>
      <c r="AB226253" s="5"/>
    </row>
    <row r="226254" spans="21:28">
      <c r="U226254" s="5"/>
      <c r="AA226254" s="93"/>
      <c r="AB226254" s="5"/>
    </row>
    <row r="226255" spans="21:28">
      <c r="U226255" s="5"/>
      <c r="AA226255" s="94"/>
      <c r="AB226255" s="5"/>
    </row>
    <row r="226258" spans="21:28">
      <c r="U226258" s="5"/>
      <c r="AA226258" s="94"/>
      <c r="AB226258" s="5"/>
    </row>
    <row r="226308" spans="21:28">
      <c r="U226308" s="5"/>
      <c r="AA226308" s="94"/>
      <c r="AB226308" s="5"/>
    </row>
    <row r="226378" spans="21:28">
      <c r="U226378" s="5"/>
      <c r="AA226378" s="94"/>
      <c r="AB226378" s="5"/>
    </row>
    <row r="226379" spans="21:28">
      <c r="U226379" s="5"/>
      <c r="AA226379" s="94"/>
      <c r="AB226379" s="5"/>
    </row>
    <row r="226396" spans="21:28">
      <c r="U226396" s="5"/>
      <c r="AA226396" s="94"/>
      <c r="AB226396" s="5"/>
    </row>
    <row r="226398" spans="21:28">
      <c r="U226398" s="5"/>
      <c r="AA226398" s="458"/>
      <c r="AB226398" s="5"/>
    </row>
    <row r="226399" spans="21:28">
      <c r="U226399" s="5"/>
      <c r="AA226399" s="458"/>
      <c r="AB226399" s="5"/>
    </row>
    <row r="226400" spans="21:28">
      <c r="U226400" s="5"/>
      <c r="AA226400" s="93"/>
      <c r="AB226400" s="5"/>
    </row>
    <row r="226401" spans="21:28">
      <c r="U226401" s="5"/>
      <c r="AA226401" s="94"/>
      <c r="AB226401" s="5"/>
    </row>
    <row r="226404" spans="21:28">
      <c r="U226404" s="5"/>
      <c r="AA226404" s="94"/>
      <c r="AB226404" s="5"/>
    </row>
    <row r="226454" spans="21:28">
      <c r="U226454" s="5"/>
      <c r="AA226454" s="94"/>
      <c r="AB226454" s="5"/>
    </row>
    <row r="226524" spans="21:28">
      <c r="U226524" s="5"/>
      <c r="AA226524" s="94"/>
      <c r="AB226524" s="5"/>
    </row>
    <row r="226525" spans="21:28">
      <c r="U226525" s="5"/>
      <c r="AA226525" s="94"/>
      <c r="AB226525" s="5"/>
    </row>
    <row r="226542" spans="21:28">
      <c r="U226542" s="5"/>
      <c r="AA226542" s="94"/>
      <c r="AB226542" s="5"/>
    </row>
    <row r="226544" spans="21:28">
      <c r="U226544" s="5"/>
      <c r="AA226544" s="458"/>
      <c r="AB226544" s="5"/>
    </row>
    <row r="226545" spans="21:28">
      <c r="U226545" s="5"/>
      <c r="AA226545" s="458"/>
      <c r="AB226545" s="5"/>
    </row>
    <row r="226546" spans="21:28">
      <c r="U226546" s="5"/>
      <c r="AA226546" s="93"/>
      <c r="AB226546" s="5"/>
    </row>
    <row r="226547" spans="21:28">
      <c r="U226547" s="5"/>
      <c r="AA226547" s="94"/>
      <c r="AB226547" s="5"/>
    </row>
    <row r="226550" spans="21:28">
      <c r="U226550" s="5"/>
      <c r="AA226550" s="94"/>
      <c r="AB226550" s="5"/>
    </row>
    <row r="226600" spans="21:28">
      <c r="U226600" s="5"/>
      <c r="AA226600" s="94"/>
      <c r="AB226600" s="5"/>
    </row>
    <row r="226670" spans="21:28">
      <c r="U226670" s="5"/>
      <c r="AA226670" s="94"/>
      <c r="AB226670" s="5"/>
    </row>
    <row r="226671" spans="21:28">
      <c r="U226671" s="5"/>
      <c r="AA226671" s="94"/>
      <c r="AB226671" s="5"/>
    </row>
    <row r="226688" spans="21:28">
      <c r="U226688" s="5"/>
      <c r="AA226688" s="94"/>
      <c r="AB226688" s="5"/>
    </row>
    <row r="226690" spans="21:28">
      <c r="U226690" s="5"/>
      <c r="AA226690" s="458"/>
      <c r="AB226690" s="5"/>
    </row>
    <row r="226691" spans="21:28">
      <c r="U226691" s="5"/>
      <c r="AA226691" s="458"/>
      <c r="AB226691" s="5"/>
    </row>
    <row r="226692" spans="21:28">
      <c r="U226692" s="5"/>
      <c r="AA226692" s="93"/>
      <c r="AB226692" s="5"/>
    </row>
    <row r="226693" spans="21:28">
      <c r="U226693" s="5"/>
      <c r="AA226693" s="94"/>
      <c r="AB226693" s="5"/>
    </row>
    <row r="226696" spans="21:28">
      <c r="U226696" s="5"/>
      <c r="AA226696" s="94"/>
      <c r="AB226696" s="5"/>
    </row>
    <row r="226746" spans="21:28">
      <c r="U226746" s="5"/>
      <c r="AA226746" s="94"/>
      <c r="AB226746" s="5"/>
    </row>
    <row r="226816" spans="21:28">
      <c r="U226816" s="5"/>
      <c r="AA226816" s="94"/>
      <c r="AB226816" s="5"/>
    </row>
    <row r="226817" spans="21:28">
      <c r="U226817" s="5"/>
      <c r="AA226817" s="94"/>
      <c r="AB226817" s="5"/>
    </row>
    <row r="226834" spans="21:28">
      <c r="U226834" s="5"/>
      <c r="AA226834" s="94"/>
      <c r="AB226834" s="5"/>
    </row>
    <row r="226836" spans="21:28">
      <c r="U226836" s="5"/>
      <c r="AA226836" s="458"/>
      <c r="AB226836" s="5"/>
    </row>
    <row r="226837" spans="21:28">
      <c r="U226837" s="5"/>
      <c r="AA226837" s="458"/>
      <c r="AB226837" s="5"/>
    </row>
    <row r="226838" spans="21:28">
      <c r="U226838" s="5"/>
      <c r="AA226838" s="93"/>
      <c r="AB226838" s="5"/>
    </row>
    <row r="226839" spans="21:28">
      <c r="U226839" s="5"/>
      <c r="AA226839" s="94"/>
      <c r="AB226839" s="5"/>
    </row>
    <row r="226842" spans="21:28">
      <c r="U226842" s="5"/>
      <c r="AA226842" s="94"/>
      <c r="AB226842" s="5"/>
    </row>
    <row r="226892" spans="21:28">
      <c r="U226892" s="5"/>
      <c r="AA226892" s="94"/>
      <c r="AB226892" s="5"/>
    </row>
    <row r="226962" spans="21:28">
      <c r="U226962" s="5"/>
      <c r="AA226962" s="94"/>
      <c r="AB226962" s="5"/>
    </row>
    <row r="226963" spans="21:28">
      <c r="U226963" s="5"/>
      <c r="AA226963" s="94"/>
      <c r="AB226963" s="5"/>
    </row>
    <row r="226980" spans="21:28">
      <c r="U226980" s="5"/>
      <c r="AA226980" s="94"/>
      <c r="AB226980" s="5"/>
    </row>
    <row r="226982" spans="21:28">
      <c r="U226982" s="5"/>
      <c r="AA226982" s="458"/>
      <c r="AB226982" s="5"/>
    </row>
    <row r="226983" spans="21:28">
      <c r="U226983" s="5"/>
      <c r="AA226983" s="458"/>
      <c r="AB226983" s="5"/>
    </row>
    <row r="226984" spans="21:28">
      <c r="U226984" s="5"/>
      <c r="AA226984" s="93"/>
      <c r="AB226984" s="5"/>
    </row>
    <row r="226985" spans="21:28">
      <c r="U226985" s="5"/>
      <c r="AA226985" s="94"/>
      <c r="AB226985" s="5"/>
    </row>
    <row r="226988" spans="21:28">
      <c r="U226988" s="5"/>
      <c r="AA226988" s="94"/>
      <c r="AB226988" s="5"/>
    </row>
    <row r="227038" spans="21:28">
      <c r="U227038" s="5"/>
      <c r="AA227038" s="94"/>
      <c r="AB227038" s="5"/>
    </row>
    <row r="227108" spans="21:28">
      <c r="U227108" s="5"/>
      <c r="AA227108" s="94"/>
      <c r="AB227108" s="5"/>
    </row>
    <row r="227109" spans="21:28">
      <c r="U227109" s="5"/>
      <c r="AA227109" s="94"/>
      <c r="AB227109" s="5"/>
    </row>
    <row r="227126" spans="21:28">
      <c r="U227126" s="5"/>
      <c r="AA227126" s="94"/>
      <c r="AB227126" s="5"/>
    </row>
    <row r="227128" spans="21:28">
      <c r="U227128" s="5"/>
      <c r="AA227128" s="458"/>
      <c r="AB227128" s="5"/>
    </row>
    <row r="227129" spans="21:28">
      <c r="U227129" s="5"/>
      <c r="AA227129" s="458"/>
      <c r="AB227129" s="5"/>
    </row>
    <row r="227130" spans="21:28">
      <c r="U227130" s="5"/>
      <c r="AA227130" s="93"/>
      <c r="AB227130" s="5"/>
    </row>
    <row r="227131" spans="21:28">
      <c r="U227131" s="5"/>
      <c r="AA227131" s="94"/>
      <c r="AB227131" s="5"/>
    </row>
    <row r="227134" spans="21:28">
      <c r="U227134" s="5"/>
      <c r="AA227134" s="94"/>
      <c r="AB227134" s="5"/>
    </row>
    <row r="227184" spans="21:28">
      <c r="U227184" s="5"/>
      <c r="AA227184" s="94"/>
      <c r="AB227184" s="5"/>
    </row>
    <row r="227254" spans="21:28">
      <c r="U227254" s="5"/>
      <c r="AA227254" s="94"/>
      <c r="AB227254" s="5"/>
    </row>
    <row r="227255" spans="21:28">
      <c r="U227255" s="5"/>
      <c r="AA227255" s="94"/>
      <c r="AB227255" s="5"/>
    </row>
    <row r="227272" spans="21:28">
      <c r="U227272" s="5"/>
      <c r="AA227272" s="94"/>
      <c r="AB227272" s="5"/>
    </row>
    <row r="227274" spans="21:28">
      <c r="U227274" s="5"/>
      <c r="AA227274" s="458"/>
      <c r="AB227274" s="5"/>
    </row>
    <row r="227275" spans="21:28">
      <c r="U227275" s="5"/>
      <c r="AA227275" s="458"/>
      <c r="AB227275" s="5"/>
    </row>
    <row r="227276" spans="21:28">
      <c r="U227276" s="5"/>
      <c r="AA227276" s="93"/>
      <c r="AB227276" s="5"/>
    </row>
    <row r="227277" spans="21:28">
      <c r="U227277" s="5"/>
      <c r="AA227277" s="94"/>
      <c r="AB227277" s="5"/>
    </row>
    <row r="227280" spans="21:28">
      <c r="U227280" s="5"/>
      <c r="AA227280" s="94"/>
      <c r="AB227280" s="5"/>
    </row>
    <row r="227330" spans="21:28">
      <c r="U227330" s="5"/>
      <c r="AA227330" s="94"/>
      <c r="AB227330" s="5"/>
    </row>
    <row r="227400" spans="21:28">
      <c r="U227400" s="5"/>
      <c r="AA227400" s="94"/>
      <c r="AB227400" s="5"/>
    </row>
    <row r="227401" spans="21:28">
      <c r="U227401" s="5"/>
      <c r="AA227401" s="94"/>
      <c r="AB227401" s="5"/>
    </row>
    <row r="227418" spans="21:28">
      <c r="U227418" s="5"/>
      <c r="AA227418" s="94"/>
      <c r="AB227418" s="5"/>
    </row>
    <row r="227420" spans="21:28">
      <c r="U227420" s="5"/>
      <c r="AA227420" s="458"/>
      <c r="AB227420" s="5"/>
    </row>
    <row r="227421" spans="21:28">
      <c r="U227421" s="5"/>
      <c r="AA227421" s="458"/>
      <c r="AB227421" s="5"/>
    </row>
    <row r="227422" spans="21:28">
      <c r="U227422" s="5"/>
      <c r="AA227422" s="93"/>
      <c r="AB227422" s="5"/>
    </row>
    <row r="227423" spans="21:28">
      <c r="U227423" s="5"/>
      <c r="AA227423" s="94"/>
      <c r="AB227423" s="5"/>
    </row>
    <row r="227426" spans="21:28">
      <c r="U227426" s="5"/>
      <c r="AA227426" s="94"/>
      <c r="AB227426" s="5"/>
    </row>
    <row r="227476" spans="21:28">
      <c r="U227476" s="5"/>
      <c r="AA227476" s="94"/>
      <c r="AB227476" s="5"/>
    </row>
    <row r="227546" spans="21:28">
      <c r="U227546" s="5"/>
      <c r="AA227546" s="94"/>
      <c r="AB227546" s="5"/>
    </row>
    <row r="227547" spans="21:28">
      <c r="U227547" s="5"/>
      <c r="AA227547" s="94"/>
      <c r="AB227547" s="5"/>
    </row>
    <row r="227564" spans="21:28">
      <c r="U227564" s="5"/>
      <c r="AA227564" s="94"/>
      <c r="AB227564" s="5"/>
    </row>
    <row r="227566" spans="21:28">
      <c r="U227566" s="5"/>
      <c r="AA227566" s="458"/>
      <c r="AB227566" s="5"/>
    </row>
    <row r="227567" spans="21:28">
      <c r="U227567" s="5"/>
      <c r="AA227567" s="458"/>
      <c r="AB227567" s="5"/>
    </row>
    <row r="227568" spans="21:28">
      <c r="U227568" s="5"/>
      <c r="AA227568" s="93"/>
      <c r="AB227568" s="5"/>
    </row>
    <row r="227569" spans="21:28">
      <c r="U227569" s="5"/>
      <c r="AA227569" s="94"/>
      <c r="AB227569" s="5"/>
    </row>
    <row r="227572" spans="21:28">
      <c r="U227572" s="5"/>
      <c r="AA227572" s="94"/>
      <c r="AB227572" s="5"/>
    </row>
    <row r="227622" spans="21:28">
      <c r="U227622" s="5"/>
      <c r="AA227622" s="94"/>
      <c r="AB227622" s="5"/>
    </row>
    <row r="227692" spans="21:28">
      <c r="U227692" s="5"/>
      <c r="AA227692" s="94"/>
      <c r="AB227692" s="5"/>
    </row>
    <row r="227693" spans="21:28">
      <c r="U227693" s="5"/>
      <c r="AA227693" s="94"/>
      <c r="AB227693" s="5"/>
    </row>
    <row r="227710" spans="21:28">
      <c r="U227710" s="5"/>
      <c r="AA227710" s="94"/>
      <c r="AB227710" s="5"/>
    </row>
    <row r="227712" spans="21:28">
      <c r="U227712" s="5"/>
      <c r="AA227712" s="458"/>
      <c r="AB227712" s="5"/>
    </row>
    <row r="227713" spans="21:28">
      <c r="U227713" s="5"/>
      <c r="AA227713" s="458"/>
      <c r="AB227713" s="5"/>
    </row>
    <row r="227714" spans="21:28">
      <c r="U227714" s="5"/>
      <c r="AA227714" s="93"/>
      <c r="AB227714" s="5"/>
    </row>
    <row r="227715" spans="21:28">
      <c r="U227715" s="5"/>
      <c r="AA227715" s="94"/>
      <c r="AB227715" s="5"/>
    </row>
    <row r="227718" spans="21:28">
      <c r="U227718" s="5"/>
      <c r="AA227718" s="94"/>
      <c r="AB227718" s="5"/>
    </row>
    <row r="227768" spans="21:28">
      <c r="U227768" s="5"/>
      <c r="AA227768" s="94"/>
      <c r="AB227768" s="5"/>
    </row>
    <row r="227838" spans="21:28">
      <c r="U227838" s="5"/>
      <c r="AA227838" s="94"/>
      <c r="AB227838" s="5"/>
    </row>
    <row r="227839" spans="21:28">
      <c r="U227839" s="5"/>
      <c r="AA227839" s="94"/>
      <c r="AB227839" s="5"/>
    </row>
    <row r="227856" spans="21:28">
      <c r="U227856" s="5"/>
      <c r="AA227856" s="94"/>
      <c r="AB227856" s="5"/>
    </row>
    <row r="227858" spans="21:28">
      <c r="U227858" s="5"/>
      <c r="AA227858" s="458"/>
      <c r="AB227858" s="5"/>
    </row>
    <row r="227859" spans="21:28">
      <c r="U227859" s="5"/>
      <c r="AA227859" s="458"/>
      <c r="AB227859" s="5"/>
    </row>
    <row r="227860" spans="21:28">
      <c r="U227860" s="5"/>
      <c r="AA227860" s="93"/>
      <c r="AB227860" s="5"/>
    </row>
    <row r="227861" spans="21:28">
      <c r="U227861" s="5"/>
      <c r="AA227861" s="94"/>
      <c r="AB227861" s="5"/>
    </row>
    <row r="227864" spans="21:28">
      <c r="U227864" s="5"/>
      <c r="AA227864" s="94"/>
      <c r="AB227864" s="5"/>
    </row>
    <row r="227914" spans="21:28">
      <c r="U227914" s="5"/>
      <c r="AA227914" s="94"/>
      <c r="AB227914" s="5"/>
    </row>
    <row r="227984" spans="21:28">
      <c r="U227984" s="5"/>
      <c r="AA227984" s="94"/>
      <c r="AB227984" s="5"/>
    </row>
    <row r="227985" spans="21:28">
      <c r="U227985" s="5"/>
      <c r="AA227985" s="94"/>
      <c r="AB227985" s="5"/>
    </row>
    <row r="228002" spans="21:28">
      <c r="U228002" s="5"/>
      <c r="AA228002" s="94"/>
      <c r="AB228002" s="5"/>
    </row>
    <row r="228004" spans="21:28">
      <c r="U228004" s="5"/>
      <c r="AA228004" s="458"/>
      <c r="AB228004" s="5"/>
    </row>
    <row r="228005" spans="21:28">
      <c r="U228005" s="5"/>
      <c r="AA228005" s="458"/>
      <c r="AB228005" s="5"/>
    </row>
    <row r="228006" spans="21:28">
      <c r="U228006" s="5"/>
      <c r="AA228006" s="93"/>
      <c r="AB228006" s="5"/>
    </row>
    <row r="228007" spans="21:28">
      <c r="U228007" s="5"/>
      <c r="AA228007" s="94"/>
      <c r="AB228007" s="5"/>
    </row>
    <row r="228010" spans="21:28">
      <c r="U228010" s="5"/>
      <c r="AA228010" s="94"/>
      <c r="AB228010" s="5"/>
    </row>
    <row r="228060" spans="21:28">
      <c r="U228060" s="5"/>
      <c r="AA228060" s="94"/>
      <c r="AB228060" s="5"/>
    </row>
    <row r="228130" spans="21:28">
      <c r="U228130" s="5"/>
      <c r="AA228130" s="94"/>
      <c r="AB228130" s="5"/>
    </row>
    <row r="228131" spans="21:28">
      <c r="U228131" s="5"/>
      <c r="AA228131" s="94"/>
      <c r="AB228131" s="5"/>
    </row>
    <row r="228148" spans="21:28">
      <c r="U228148" s="5"/>
      <c r="AA228148" s="94"/>
      <c r="AB228148" s="5"/>
    </row>
    <row r="228150" spans="21:28">
      <c r="U228150" s="5"/>
      <c r="AA228150" s="458"/>
      <c r="AB228150" s="5"/>
    </row>
    <row r="228151" spans="21:28">
      <c r="U228151" s="5"/>
      <c r="AA228151" s="458"/>
      <c r="AB228151" s="5"/>
    </row>
    <row r="228152" spans="21:28">
      <c r="U228152" s="5"/>
      <c r="AA228152" s="93"/>
      <c r="AB228152" s="5"/>
    </row>
    <row r="228153" spans="21:28">
      <c r="U228153" s="5"/>
      <c r="AA228153" s="94"/>
      <c r="AB228153" s="5"/>
    </row>
    <row r="228156" spans="21:28">
      <c r="U228156" s="5"/>
      <c r="AA228156" s="94"/>
      <c r="AB228156" s="5"/>
    </row>
    <row r="228206" spans="21:28">
      <c r="U228206" s="5"/>
      <c r="AA228206" s="94"/>
      <c r="AB228206" s="5"/>
    </row>
    <row r="228276" spans="21:28">
      <c r="U228276" s="5"/>
      <c r="AA228276" s="94"/>
      <c r="AB228276" s="5"/>
    </row>
    <row r="228277" spans="21:28">
      <c r="U228277" s="5"/>
      <c r="AA228277" s="94"/>
      <c r="AB228277" s="5"/>
    </row>
    <row r="228294" spans="21:28">
      <c r="U228294" s="5"/>
      <c r="AA228294" s="94"/>
      <c r="AB228294" s="5"/>
    </row>
    <row r="228296" spans="21:28">
      <c r="U228296" s="5"/>
      <c r="AA228296" s="458"/>
      <c r="AB228296" s="5"/>
    </row>
    <row r="228297" spans="21:28">
      <c r="U228297" s="5"/>
      <c r="AA228297" s="458"/>
      <c r="AB228297" s="5"/>
    </row>
    <row r="228298" spans="21:28">
      <c r="U228298" s="5"/>
      <c r="AA228298" s="93"/>
      <c r="AB228298" s="5"/>
    </row>
    <row r="228299" spans="21:28">
      <c r="U228299" s="5"/>
      <c r="AA228299" s="94"/>
      <c r="AB228299" s="5"/>
    </row>
    <row r="228302" spans="21:28">
      <c r="U228302" s="5"/>
      <c r="AA228302" s="94"/>
      <c r="AB228302" s="5"/>
    </row>
    <row r="228352" spans="21:28">
      <c r="U228352" s="5"/>
      <c r="AA228352" s="94"/>
      <c r="AB228352" s="5"/>
    </row>
    <row r="228422" spans="21:28">
      <c r="U228422" s="5"/>
      <c r="AA228422" s="94"/>
      <c r="AB228422" s="5"/>
    </row>
    <row r="228423" spans="21:28">
      <c r="U228423" s="5"/>
      <c r="AA228423" s="94"/>
      <c r="AB228423" s="5"/>
    </row>
    <row r="228440" spans="21:28">
      <c r="U228440" s="5"/>
      <c r="AA228440" s="94"/>
      <c r="AB228440" s="5"/>
    </row>
    <row r="228442" spans="21:28">
      <c r="U228442" s="5"/>
      <c r="AA228442" s="458"/>
      <c r="AB228442" s="5"/>
    </row>
    <row r="228443" spans="21:28">
      <c r="U228443" s="5"/>
      <c r="AA228443" s="458"/>
      <c r="AB228443" s="5"/>
    </row>
    <row r="228444" spans="21:28">
      <c r="U228444" s="5"/>
      <c r="AA228444" s="93"/>
      <c r="AB228444" s="5"/>
    </row>
    <row r="228445" spans="21:28">
      <c r="U228445" s="5"/>
      <c r="AA228445" s="94"/>
      <c r="AB228445" s="5"/>
    </row>
    <row r="228448" spans="21:28">
      <c r="U228448" s="5"/>
      <c r="AA228448" s="94"/>
      <c r="AB228448" s="5"/>
    </row>
    <row r="228498" spans="21:28">
      <c r="U228498" s="5"/>
      <c r="AA228498" s="94"/>
      <c r="AB228498" s="5"/>
    </row>
    <row r="228568" spans="21:28">
      <c r="U228568" s="5"/>
      <c r="AA228568" s="94"/>
      <c r="AB228568" s="5"/>
    </row>
    <row r="228569" spans="21:28">
      <c r="U228569" s="5"/>
      <c r="AA228569" s="94"/>
      <c r="AB228569" s="5"/>
    </row>
    <row r="228586" spans="21:28">
      <c r="U228586" s="5"/>
      <c r="AA228586" s="94"/>
      <c r="AB228586" s="5"/>
    </row>
    <row r="228588" spans="21:28">
      <c r="U228588" s="5"/>
      <c r="AA228588" s="458"/>
      <c r="AB228588" s="5"/>
    </row>
    <row r="228589" spans="21:28">
      <c r="U228589" s="5"/>
      <c r="AA228589" s="458"/>
      <c r="AB228589" s="5"/>
    </row>
    <row r="228590" spans="21:28">
      <c r="U228590" s="5"/>
      <c r="AA228590" s="93"/>
      <c r="AB228590" s="5"/>
    </row>
    <row r="228591" spans="21:28">
      <c r="U228591" s="5"/>
      <c r="AA228591" s="94"/>
      <c r="AB228591" s="5"/>
    </row>
    <row r="228594" spans="21:28">
      <c r="U228594" s="5"/>
      <c r="AA228594" s="94"/>
      <c r="AB228594" s="5"/>
    </row>
    <row r="228644" spans="21:28">
      <c r="U228644" s="5"/>
      <c r="AA228644" s="94"/>
      <c r="AB228644" s="5"/>
    </row>
    <row r="228714" spans="21:28">
      <c r="U228714" s="5"/>
      <c r="AA228714" s="94"/>
      <c r="AB228714" s="5"/>
    </row>
    <row r="228715" spans="21:28">
      <c r="U228715" s="5"/>
      <c r="AA228715" s="94"/>
      <c r="AB228715" s="5"/>
    </row>
    <row r="228732" spans="21:28">
      <c r="U228732" s="5"/>
      <c r="AA228732" s="94"/>
      <c r="AB228732" s="5"/>
    </row>
    <row r="228734" spans="21:28">
      <c r="U228734" s="5"/>
      <c r="AA228734" s="458"/>
      <c r="AB228734" s="5"/>
    </row>
    <row r="228735" spans="21:28">
      <c r="U228735" s="5"/>
      <c r="AA228735" s="458"/>
      <c r="AB228735" s="5"/>
    </row>
    <row r="228736" spans="21:28">
      <c r="U228736" s="5"/>
      <c r="AA228736" s="93"/>
      <c r="AB228736" s="5"/>
    </row>
    <row r="228737" spans="21:28">
      <c r="U228737" s="5"/>
      <c r="AA228737" s="94"/>
      <c r="AB228737" s="5"/>
    </row>
    <row r="228740" spans="21:28">
      <c r="U228740" s="5"/>
      <c r="AA228740" s="94"/>
      <c r="AB228740" s="5"/>
    </row>
    <row r="228790" spans="21:28">
      <c r="U228790" s="5"/>
      <c r="AA228790" s="94"/>
      <c r="AB228790" s="5"/>
    </row>
    <row r="228860" spans="21:28">
      <c r="U228860" s="5"/>
      <c r="AA228860" s="94"/>
      <c r="AB228860" s="5"/>
    </row>
    <row r="228861" spans="21:28">
      <c r="U228861" s="5"/>
      <c r="AA228861" s="94"/>
      <c r="AB228861" s="5"/>
    </row>
    <row r="228878" spans="21:28">
      <c r="U228878" s="5"/>
      <c r="AA228878" s="94"/>
      <c r="AB228878" s="5"/>
    </row>
    <row r="228880" spans="21:28">
      <c r="U228880" s="5"/>
      <c r="AA228880" s="458"/>
      <c r="AB228880" s="5"/>
    </row>
    <row r="228881" spans="21:28">
      <c r="U228881" s="5"/>
      <c r="AA228881" s="458"/>
      <c r="AB228881" s="5"/>
    </row>
    <row r="228882" spans="21:28">
      <c r="U228882" s="5"/>
      <c r="AA228882" s="93"/>
      <c r="AB228882" s="5"/>
    </row>
    <row r="228883" spans="21:28">
      <c r="U228883" s="5"/>
      <c r="AA228883" s="94"/>
      <c r="AB228883" s="5"/>
    </row>
    <row r="228886" spans="21:28">
      <c r="U228886" s="5"/>
      <c r="AA228886" s="94"/>
      <c r="AB228886" s="5"/>
    </row>
    <row r="228936" spans="21:28">
      <c r="U228936" s="5"/>
      <c r="AA228936" s="94"/>
      <c r="AB228936" s="5"/>
    </row>
    <row r="229006" spans="21:28">
      <c r="U229006" s="5"/>
      <c r="AA229006" s="94"/>
      <c r="AB229006" s="5"/>
    </row>
    <row r="229007" spans="21:28">
      <c r="U229007" s="5"/>
      <c r="AA229007" s="94"/>
      <c r="AB229007" s="5"/>
    </row>
    <row r="229024" spans="21:28">
      <c r="U229024" s="5"/>
      <c r="AA229024" s="94"/>
      <c r="AB229024" s="5"/>
    </row>
    <row r="229026" spans="21:28">
      <c r="U229026" s="5"/>
      <c r="AA229026" s="458"/>
      <c r="AB229026" s="5"/>
    </row>
    <row r="229027" spans="21:28">
      <c r="U229027" s="5"/>
      <c r="AA229027" s="458"/>
      <c r="AB229027" s="5"/>
    </row>
    <row r="229028" spans="21:28">
      <c r="U229028" s="5"/>
      <c r="AA229028" s="93"/>
      <c r="AB229028" s="5"/>
    </row>
    <row r="229029" spans="21:28">
      <c r="U229029" s="5"/>
      <c r="AA229029" s="94"/>
      <c r="AB229029" s="5"/>
    </row>
    <row r="229032" spans="21:28">
      <c r="U229032" s="5"/>
      <c r="AA229032" s="94"/>
      <c r="AB229032" s="5"/>
    </row>
    <row r="229082" spans="21:28">
      <c r="U229082" s="5"/>
      <c r="AA229082" s="94"/>
      <c r="AB229082" s="5"/>
    </row>
    <row r="229152" spans="21:28">
      <c r="U229152" s="5"/>
      <c r="AA229152" s="94"/>
      <c r="AB229152" s="5"/>
    </row>
    <row r="229153" spans="21:28">
      <c r="U229153" s="5"/>
      <c r="AA229153" s="94"/>
      <c r="AB229153" s="5"/>
    </row>
    <row r="229170" spans="21:28">
      <c r="U229170" s="5"/>
      <c r="AA229170" s="94"/>
      <c r="AB229170" s="5"/>
    </row>
    <row r="229172" spans="21:28">
      <c r="U229172" s="5"/>
      <c r="AA229172" s="458"/>
      <c r="AB229172" s="5"/>
    </row>
    <row r="229173" spans="21:28">
      <c r="U229173" s="5"/>
      <c r="AA229173" s="458"/>
      <c r="AB229173" s="5"/>
    </row>
    <row r="229174" spans="21:28">
      <c r="U229174" s="5"/>
      <c r="AA229174" s="93"/>
      <c r="AB229174" s="5"/>
    </row>
    <row r="229175" spans="21:28">
      <c r="U229175" s="5"/>
      <c r="AA229175" s="94"/>
      <c r="AB229175" s="5"/>
    </row>
    <row r="229178" spans="21:28">
      <c r="U229178" s="5"/>
      <c r="AA229178" s="94"/>
      <c r="AB229178" s="5"/>
    </row>
    <row r="229228" spans="21:28">
      <c r="U229228" s="5"/>
      <c r="AA229228" s="94"/>
      <c r="AB229228" s="5"/>
    </row>
    <row r="229298" spans="21:28">
      <c r="U229298" s="5"/>
      <c r="AA229298" s="94"/>
      <c r="AB229298" s="5"/>
    </row>
    <row r="229299" spans="21:28">
      <c r="U229299" s="5"/>
      <c r="AA229299" s="94"/>
      <c r="AB229299" s="5"/>
    </row>
    <row r="229316" spans="21:28">
      <c r="U229316" s="5"/>
      <c r="AA229316" s="94"/>
      <c r="AB229316" s="5"/>
    </row>
    <row r="229318" spans="21:28">
      <c r="U229318" s="5"/>
      <c r="AA229318" s="458"/>
      <c r="AB229318" s="5"/>
    </row>
    <row r="229319" spans="21:28">
      <c r="U229319" s="5"/>
      <c r="AA229319" s="458"/>
      <c r="AB229319" s="5"/>
    </row>
    <row r="229320" spans="21:28">
      <c r="U229320" s="5"/>
      <c r="AA229320" s="93"/>
      <c r="AB229320" s="5"/>
    </row>
    <row r="229321" spans="21:28">
      <c r="U229321" s="5"/>
      <c r="AA229321" s="94"/>
      <c r="AB229321" s="5"/>
    </row>
    <row r="229324" spans="21:28">
      <c r="U229324" s="5"/>
      <c r="AA229324" s="94"/>
      <c r="AB229324" s="5"/>
    </row>
    <row r="229374" spans="21:28">
      <c r="U229374" s="5"/>
      <c r="AA229374" s="94"/>
      <c r="AB229374" s="5"/>
    </row>
    <row r="229444" spans="21:28">
      <c r="U229444" s="5"/>
      <c r="AA229444" s="94"/>
      <c r="AB229444" s="5"/>
    </row>
    <row r="229445" spans="21:28">
      <c r="U229445" s="5"/>
      <c r="AA229445" s="94"/>
      <c r="AB229445" s="5"/>
    </row>
    <row r="229462" spans="21:28">
      <c r="U229462" s="5"/>
      <c r="AA229462" s="94"/>
      <c r="AB229462" s="5"/>
    </row>
    <row r="229464" spans="21:28">
      <c r="U229464" s="5"/>
      <c r="AA229464" s="458"/>
      <c r="AB229464" s="5"/>
    </row>
    <row r="229465" spans="21:28">
      <c r="U229465" s="5"/>
      <c r="AA229465" s="458"/>
      <c r="AB229465" s="5"/>
    </row>
    <row r="229466" spans="21:28">
      <c r="U229466" s="5"/>
      <c r="AA229466" s="93"/>
      <c r="AB229466" s="5"/>
    </row>
    <row r="229467" spans="21:28">
      <c r="U229467" s="5"/>
      <c r="AA229467" s="94"/>
      <c r="AB229467" s="5"/>
    </row>
    <row r="229470" spans="21:28">
      <c r="U229470" s="5"/>
      <c r="AA229470" s="94"/>
      <c r="AB229470" s="5"/>
    </row>
    <row r="229520" spans="21:28">
      <c r="U229520" s="5"/>
      <c r="AA229520" s="94"/>
      <c r="AB229520" s="5"/>
    </row>
    <row r="229590" spans="21:28">
      <c r="U229590" s="5"/>
      <c r="AA229590" s="94"/>
      <c r="AB229590" s="5"/>
    </row>
    <row r="229591" spans="21:28">
      <c r="U229591" s="5"/>
      <c r="AA229591" s="94"/>
      <c r="AB229591" s="5"/>
    </row>
    <row r="229608" spans="21:28">
      <c r="U229608" s="5"/>
      <c r="AA229608" s="94"/>
      <c r="AB229608" s="5"/>
    </row>
    <row r="229610" spans="21:28">
      <c r="U229610" s="5"/>
      <c r="AA229610" s="458"/>
      <c r="AB229610" s="5"/>
    </row>
    <row r="229611" spans="21:28">
      <c r="U229611" s="5"/>
      <c r="AA229611" s="458"/>
      <c r="AB229611" s="5"/>
    </row>
    <row r="229612" spans="21:28">
      <c r="U229612" s="5"/>
      <c r="AA229612" s="93"/>
      <c r="AB229612" s="5"/>
    </row>
    <row r="229613" spans="21:28">
      <c r="U229613" s="5"/>
      <c r="AA229613" s="94"/>
      <c r="AB229613" s="5"/>
    </row>
    <row r="229616" spans="21:28">
      <c r="U229616" s="5"/>
      <c r="AA229616" s="94"/>
      <c r="AB229616" s="5"/>
    </row>
    <row r="229666" spans="21:28">
      <c r="U229666" s="5"/>
      <c r="AA229666" s="94"/>
      <c r="AB229666" s="5"/>
    </row>
    <row r="229736" spans="21:28">
      <c r="U229736" s="5"/>
      <c r="AA229736" s="94"/>
      <c r="AB229736" s="5"/>
    </row>
    <row r="229737" spans="21:28">
      <c r="U229737" s="5"/>
      <c r="AA229737" s="94"/>
      <c r="AB229737" s="5"/>
    </row>
    <row r="229754" spans="21:28">
      <c r="U229754" s="5"/>
      <c r="AA229754" s="94"/>
      <c r="AB229754" s="5"/>
    </row>
    <row r="229756" spans="21:28">
      <c r="U229756" s="5"/>
      <c r="AA229756" s="458"/>
      <c r="AB229756" s="5"/>
    </row>
    <row r="229757" spans="21:28">
      <c r="U229757" s="5"/>
      <c r="AA229757" s="458"/>
      <c r="AB229757" s="5"/>
    </row>
    <row r="229758" spans="21:28">
      <c r="U229758" s="5"/>
      <c r="AA229758" s="93"/>
      <c r="AB229758" s="5"/>
    </row>
    <row r="229759" spans="21:28">
      <c r="U229759" s="5"/>
      <c r="AA229759" s="94"/>
      <c r="AB229759" s="5"/>
    </row>
    <row r="229762" spans="21:28">
      <c r="U229762" s="5"/>
      <c r="AA229762" s="94"/>
      <c r="AB229762" s="5"/>
    </row>
    <row r="229812" spans="21:28">
      <c r="U229812" s="5"/>
      <c r="AA229812" s="94"/>
      <c r="AB229812" s="5"/>
    </row>
    <row r="229882" spans="21:28">
      <c r="U229882" s="5"/>
      <c r="AA229882" s="94"/>
      <c r="AB229882" s="5"/>
    </row>
    <row r="229883" spans="21:28">
      <c r="U229883" s="5"/>
      <c r="AA229883" s="94"/>
      <c r="AB229883" s="5"/>
    </row>
    <row r="229900" spans="21:28">
      <c r="U229900" s="5"/>
      <c r="AA229900" s="94"/>
      <c r="AB229900" s="5"/>
    </row>
    <row r="229902" spans="21:28">
      <c r="U229902" s="5"/>
      <c r="AA229902" s="458"/>
      <c r="AB229902" s="5"/>
    </row>
    <row r="229903" spans="21:28">
      <c r="U229903" s="5"/>
      <c r="AA229903" s="458"/>
      <c r="AB229903" s="5"/>
    </row>
    <row r="229904" spans="21:28">
      <c r="U229904" s="5"/>
      <c r="AA229904" s="93"/>
      <c r="AB229904" s="5"/>
    </row>
    <row r="229905" spans="21:28">
      <c r="U229905" s="5"/>
      <c r="AA229905" s="94"/>
      <c r="AB229905" s="5"/>
    </row>
    <row r="229908" spans="21:28">
      <c r="U229908" s="5"/>
      <c r="AA229908" s="94"/>
      <c r="AB229908" s="5"/>
    </row>
    <row r="229958" spans="21:28">
      <c r="U229958" s="5"/>
      <c r="AA229958" s="94"/>
      <c r="AB229958" s="5"/>
    </row>
    <row r="230028" spans="21:28">
      <c r="U230028" s="5"/>
      <c r="AA230028" s="94"/>
      <c r="AB230028" s="5"/>
    </row>
    <row r="230029" spans="21:28">
      <c r="U230029" s="5"/>
      <c r="AA230029" s="94"/>
      <c r="AB230029" s="5"/>
    </row>
    <row r="230046" spans="21:28">
      <c r="U230046" s="5"/>
      <c r="AA230046" s="94"/>
      <c r="AB230046" s="5"/>
    </row>
    <row r="230048" spans="21:28">
      <c r="U230048" s="5"/>
      <c r="AA230048" s="458"/>
      <c r="AB230048" s="5"/>
    </row>
    <row r="230049" spans="21:28">
      <c r="U230049" s="5"/>
      <c r="AA230049" s="458"/>
      <c r="AB230049" s="5"/>
    </row>
    <row r="230050" spans="21:28">
      <c r="U230050" s="5"/>
      <c r="AA230050" s="93"/>
      <c r="AB230050" s="5"/>
    </row>
    <row r="230051" spans="21:28">
      <c r="U230051" s="5"/>
      <c r="AA230051" s="94"/>
      <c r="AB230051" s="5"/>
    </row>
    <row r="230054" spans="21:28">
      <c r="U230054" s="5"/>
      <c r="AA230054" s="94"/>
      <c r="AB230054" s="5"/>
    </row>
    <row r="230104" spans="21:28">
      <c r="U230104" s="5"/>
      <c r="AA230104" s="94"/>
      <c r="AB230104" s="5"/>
    </row>
    <row r="230174" spans="21:28">
      <c r="U230174" s="5"/>
      <c r="AA230174" s="94"/>
      <c r="AB230174" s="5"/>
    </row>
    <row r="230175" spans="21:28">
      <c r="U230175" s="5"/>
      <c r="AA230175" s="94"/>
      <c r="AB230175" s="5"/>
    </row>
    <row r="230192" spans="21:28">
      <c r="U230192" s="5"/>
      <c r="AA230192" s="94"/>
      <c r="AB230192" s="5"/>
    </row>
    <row r="230194" spans="21:28">
      <c r="U230194" s="5"/>
      <c r="AA230194" s="458"/>
      <c r="AB230194" s="5"/>
    </row>
    <row r="230195" spans="21:28">
      <c r="U230195" s="5"/>
      <c r="AA230195" s="458"/>
      <c r="AB230195" s="5"/>
    </row>
    <row r="230196" spans="21:28">
      <c r="U230196" s="5"/>
      <c r="AA230196" s="93"/>
      <c r="AB230196" s="5"/>
    </row>
    <row r="230197" spans="21:28">
      <c r="U230197" s="5"/>
      <c r="AA230197" s="94"/>
      <c r="AB230197" s="5"/>
    </row>
    <row r="230200" spans="21:28">
      <c r="U230200" s="5"/>
      <c r="AA230200" s="94"/>
      <c r="AB230200" s="5"/>
    </row>
    <row r="230250" spans="21:28">
      <c r="U230250" s="5"/>
      <c r="AA230250" s="94"/>
      <c r="AB230250" s="5"/>
    </row>
    <row r="230320" spans="21:28">
      <c r="U230320" s="5"/>
      <c r="AA230320" s="94"/>
      <c r="AB230320" s="5"/>
    </row>
    <row r="230321" spans="21:28">
      <c r="U230321" s="5"/>
      <c r="AA230321" s="94"/>
      <c r="AB230321" s="5"/>
    </row>
    <row r="230338" spans="21:28">
      <c r="U230338" s="5"/>
      <c r="AA230338" s="94"/>
      <c r="AB230338" s="5"/>
    </row>
    <row r="230340" spans="21:28">
      <c r="U230340" s="5"/>
      <c r="AA230340" s="458"/>
      <c r="AB230340" s="5"/>
    </row>
    <row r="230341" spans="21:28">
      <c r="U230341" s="5"/>
      <c r="AA230341" s="458"/>
      <c r="AB230341" s="5"/>
    </row>
    <row r="230342" spans="21:28">
      <c r="U230342" s="5"/>
      <c r="AA230342" s="93"/>
      <c r="AB230342" s="5"/>
    </row>
    <row r="230343" spans="21:28">
      <c r="U230343" s="5"/>
      <c r="AA230343" s="94"/>
      <c r="AB230343" s="5"/>
    </row>
    <row r="230346" spans="21:28">
      <c r="U230346" s="5"/>
      <c r="AA230346" s="94"/>
      <c r="AB230346" s="5"/>
    </row>
    <row r="230396" spans="21:28">
      <c r="U230396" s="5"/>
      <c r="AA230396" s="94"/>
      <c r="AB230396" s="5"/>
    </row>
    <row r="230466" spans="21:28">
      <c r="U230466" s="5"/>
      <c r="AA230466" s="94"/>
      <c r="AB230466" s="5"/>
    </row>
    <row r="230467" spans="21:28">
      <c r="U230467" s="5"/>
      <c r="AA230467" s="94"/>
      <c r="AB230467" s="5"/>
    </row>
    <row r="230484" spans="21:28">
      <c r="U230484" s="5"/>
      <c r="AA230484" s="94"/>
      <c r="AB230484" s="5"/>
    </row>
    <row r="230486" spans="21:28">
      <c r="U230486" s="5"/>
      <c r="AA230486" s="458"/>
      <c r="AB230486" s="5"/>
    </row>
    <row r="230487" spans="21:28">
      <c r="U230487" s="5"/>
      <c r="AA230487" s="458"/>
      <c r="AB230487" s="5"/>
    </row>
    <row r="230488" spans="21:28">
      <c r="U230488" s="5"/>
      <c r="AA230488" s="93"/>
      <c r="AB230488" s="5"/>
    </row>
    <row r="230489" spans="21:28">
      <c r="U230489" s="5"/>
      <c r="AA230489" s="94"/>
      <c r="AB230489" s="5"/>
    </row>
    <row r="230492" spans="21:28">
      <c r="U230492" s="5"/>
      <c r="AA230492" s="94"/>
      <c r="AB230492" s="5"/>
    </row>
    <row r="230542" spans="21:28">
      <c r="U230542" s="5"/>
      <c r="AA230542" s="94"/>
      <c r="AB230542" s="5"/>
    </row>
    <row r="230612" spans="21:28">
      <c r="U230612" s="5"/>
      <c r="AA230612" s="94"/>
      <c r="AB230612" s="5"/>
    </row>
    <row r="230613" spans="21:28">
      <c r="U230613" s="5"/>
      <c r="AA230613" s="94"/>
      <c r="AB230613" s="5"/>
    </row>
    <row r="230630" spans="21:28">
      <c r="U230630" s="5"/>
      <c r="AA230630" s="94"/>
      <c r="AB230630" s="5"/>
    </row>
    <row r="230632" spans="21:28">
      <c r="U230632" s="5"/>
      <c r="AA230632" s="458"/>
      <c r="AB230632" s="5"/>
    </row>
    <row r="230633" spans="21:28">
      <c r="U230633" s="5"/>
      <c r="AA230633" s="458"/>
      <c r="AB230633" s="5"/>
    </row>
    <row r="230634" spans="21:28">
      <c r="U230634" s="5"/>
      <c r="AA230634" s="93"/>
      <c r="AB230634" s="5"/>
    </row>
    <row r="230635" spans="21:28">
      <c r="U230635" s="5"/>
      <c r="AA230635" s="94"/>
      <c r="AB230635" s="5"/>
    </row>
    <row r="230638" spans="21:28">
      <c r="U230638" s="5"/>
      <c r="AA230638" s="94"/>
      <c r="AB230638" s="5"/>
    </row>
    <row r="230688" spans="21:28">
      <c r="U230688" s="5"/>
      <c r="AA230688" s="94"/>
      <c r="AB230688" s="5"/>
    </row>
    <row r="230758" spans="21:28">
      <c r="U230758" s="5"/>
      <c r="AA230758" s="94"/>
      <c r="AB230758" s="5"/>
    </row>
    <row r="230759" spans="21:28">
      <c r="U230759" s="5"/>
      <c r="AA230759" s="94"/>
      <c r="AB230759" s="5"/>
    </row>
    <row r="230776" spans="21:28">
      <c r="U230776" s="5"/>
      <c r="AA230776" s="94"/>
      <c r="AB230776" s="5"/>
    </row>
    <row r="230778" spans="21:28">
      <c r="U230778" s="5"/>
      <c r="AA230778" s="458"/>
      <c r="AB230778" s="5"/>
    </row>
    <row r="230779" spans="21:28">
      <c r="U230779" s="5"/>
      <c r="AA230779" s="458"/>
      <c r="AB230779" s="5"/>
    </row>
    <row r="230780" spans="21:28">
      <c r="U230780" s="5"/>
      <c r="AA230780" s="93"/>
      <c r="AB230780" s="5"/>
    </row>
    <row r="230781" spans="21:28">
      <c r="U230781" s="5"/>
      <c r="AA230781" s="94"/>
      <c r="AB230781" s="5"/>
    </row>
    <row r="230784" spans="21:28">
      <c r="U230784" s="5"/>
      <c r="AA230784" s="94"/>
      <c r="AB230784" s="5"/>
    </row>
    <row r="230834" spans="21:28">
      <c r="U230834" s="5"/>
      <c r="AA230834" s="94"/>
      <c r="AB230834" s="5"/>
    </row>
    <row r="230904" spans="21:28">
      <c r="U230904" s="5"/>
      <c r="AA230904" s="94"/>
      <c r="AB230904" s="5"/>
    </row>
    <row r="230905" spans="21:28">
      <c r="U230905" s="5"/>
      <c r="AA230905" s="94"/>
      <c r="AB230905" s="5"/>
    </row>
    <row r="230922" spans="21:28">
      <c r="U230922" s="5"/>
      <c r="AA230922" s="94"/>
      <c r="AB230922" s="5"/>
    </row>
    <row r="230924" spans="21:28">
      <c r="U230924" s="5"/>
      <c r="AA230924" s="458"/>
      <c r="AB230924" s="5"/>
    </row>
    <row r="230925" spans="21:28">
      <c r="U230925" s="5"/>
      <c r="AA230925" s="458"/>
      <c r="AB230925" s="5"/>
    </row>
    <row r="230926" spans="21:28">
      <c r="U230926" s="5"/>
      <c r="AA230926" s="93"/>
      <c r="AB230926" s="5"/>
    </row>
    <row r="230927" spans="21:28">
      <c r="U230927" s="5"/>
      <c r="AA230927" s="94"/>
      <c r="AB230927" s="5"/>
    </row>
    <row r="230930" spans="21:28">
      <c r="U230930" s="5"/>
      <c r="AA230930" s="94"/>
      <c r="AB230930" s="5"/>
    </row>
    <row r="230980" spans="21:28">
      <c r="U230980" s="5"/>
      <c r="AA230980" s="94"/>
      <c r="AB230980" s="5"/>
    </row>
    <row r="231050" spans="21:28">
      <c r="U231050" s="5"/>
      <c r="AA231050" s="94"/>
      <c r="AB231050" s="5"/>
    </row>
    <row r="231051" spans="21:28">
      <c r="U231051" s="5"/>
      <c r="AA231051" s="94"/>
      <c r="AB231051" s="5"/>
    </row>
    <row r="231068" spans="21:28">
      <c r="U231068" s="5"/>
      <c r="AA231068" s="94"/>
      <c r="AB231068" s="5"/>
    </row>
    <row r="231070" spans="21:28">
      <c r="U231070" s="5"/>
      <c r="AA231070" s="458"/>
      <c r="AB231070" s="5"/>
    </row>
    <row r="231071" spans="21:28">
      <c r="U231071" s="5"/>
      <c r="AA231071" s="458"/>
      <c r="AB231071" s="5"/>
    </row>
    <row r="231072" spans="21:28">
      <c r="U231072" s="5"/>
      <c r="AA231072" s="93"/>
      <c r="AB231072" s="5"/>
    </row>
    <row r="231073" spans="21:28">
      <c r="U231073" s="5"/>
      <c r="AA231073" s="94"/>
      <c r="AB231073" s="5"/>
    </row>
    <row r="231076" spans="21:28">
      <c r="U231076" s="5"/>
      <c r="AA231076" s="94"/>
      <c r="AB231076" s="5"/>
    </row>
    <row r="231126" spans="21:28">
      <c r="U231126" s="5"/>
      <c r="AA231126" s="94"/>
      <c r="AB231126" s="5"/>
    </row>
    <row r="231196" spans="21:28">
      <c r="U231196" s="5"/>
      <c r="AA231196" s="94"/>
      <c r="AB231196" s="5"/>
    </row>
    <row r="231197" spans="21:28">
      <c r="U231197" s="5"/>
      <c r="AA231197" s="94"/>
      <c r="AB231197" s="5"/>
    </row>
    <row r="231214" spans="21:28">
      <c r="U231214" s="5"/>
      <c r="AA231214" s="94"/>
      <c r="AB231214" s="5"/>
    </row>
    <row r="231216" spans="21:28">
      <c r="U231216" s="5"/>
      <c r="AA231216" s="458"/>
      <c r="AB231216" s="5"/>
    </row>
    <row r="231217" spans="21:28">
      <c r="U231217" s="5"/>
      <c r="AA231217" s="458"/>
      <c r="AB231217" s="5"/>
    </row>
    <row r="231218" spans="21:28">
      <c r="U231218" s="5"/>
      <c r="AA231218" s="93"/>
      <c r="AB231218" s="5"/>
    </row>
    <row r="231219" spans="21:28">
      <c r="U231219" s="5"/>
      <c r="AA231219" s="94"/>
      <c r="AB231219" s="5"/>
    </row>
    <row r="231222" spans="21:28">
      <c r="U231222" s="5"/>
      <c r="AA231222" s="94"/>
      <c r="AB231222" s="5"/>
    </row>
    <row r="231272" spans="21:28">
      <c r="U231272" s="5"/>
      <c r="AA231272" s="94"/>
      <c r="AB231272" s="5"/>
    </row>
    <row r="231342" spans="21:28">
      <c r="U231342" s="5"/>
      <c r="AA231342" s="94"/>
      <c r="AB231342" s="5"/>
    </row>
    <row r="231343" spans="21:28">
      <c r="U231343" s="5"/>
      <c r="AA231343" s="94"/>
      <c r="AB231343" s="5"/>
    </row>
    <row r="231360" spans="21:28">
      <c r="U231360" s="5"/>
      <c r="AA231360" s="94"/>
      <c r="AB231360" s="5"/>
    </row>
    <row r="231362" spans="21:28">
      <c r="U231362" s="5"/>
      <c r="AA231362" s="458"/>
      <c r="AB231362" s="5"/>
    </row>
    <row r="231363" spans="21:28">
      <c r="U231363" s="5"/>
      <c r="AA231363" s="458"/>
      <c r="AB231363" s="5"/>
    </row>
    <row r="231364" spans="21:28">
      <c r="U231364" s="5"/>
      <c r="AA231364" s="93"/>
      <c r="AB231364" s="5"/>
    </row>
    <row r="231365" spans="21:28">
      <c r="U231365" s="5"/>
      <c r="AA231365" s="94"/>
      <c r="AB231365" s="5"/>
    </row>
    <row r="231368" spans="21:28">
      <c r="U231368" s="5"/>
      <c r="AA231368" s="94"/>
      <c r="AB231368" s="5"/>
    </row>
    <row r="231418" spans="21:28">
      <c r="U231418" s="5"/>
      <c r="AA231418" s="94"/>
      <c r="AB231418" s="5"/>
    </row>
    <row r="231488" spans="21:28">
      <c r="U231488" s="5"/>
      <c r="AA231488" s="94"/>
      <c r="AB231488" s="5"/>
    </row>
    <row r="231489" spans="21:28">
      <c r="U231489" s="5"/>
      <c r="AA231489" s="94"/>
      <c r="AB231489" s="5"/>
    </row>
    <row r="231506" spans="21:28">
      <c r="U231506" s="5"/>
      <c r="AA231506" s="94"/>
      <c r="AB231506" s="5"/>
    </row>
    <row r="231508" spans="21:28">
      <c r="U231508" s="5"/>
      <c r="AA231508" s="458"/>
      <c r="AB231508" s="5"/>
    </row>
    <row r="231509" spans="21:28">
      <c r="U231509" s="5"/>
      <c r="AA231509" s="458"/>
      <c r="AB231509" s="5"/>
    </row>
    <row r="231510" spans="21:28">
      <c r="U231510" s="5"/>
      <c r="AA231510" s="93"/>
      <c r="AB231510" s="5"/>
    </row>
    <row r="231511" spans="21:28">
      <c r="U231511" s="5"/>
      <c r="AA231511" s="94"/>
      <c r="AB231511" s="5"/>
    </row>
    <row r="231514" spans="21:28">
      <c r="U231514" s="5"/>
      <c r="AA231514" s="94"/>
      <c r="AB231514" s="5"/>
    </row>
    <row r="231564" spans="21:28">
      <c r="U231564" s="5"/>
      <c r="AA231564" s="94"/>
      <c r="AB231564" s="5"/>
    </row>
    <row r="231634" spans="21:28">
      <c r="U231634" s="5"/>
      <c r="AA231634" s="94"/>
      <c r="AB231634" s="5"/>
    </row>
    <row r="231635" spans="21:28">
      <c r="U231635" s="5"/>
      <c r="AA231635" s="94"/>
      <c r="AB231635" s="5"/>
    </row>
    <row r="231652" spans="21:28">
      <c r="U231652" s="5"/>
      <c r="AA231652" s="94"/>
      <c r="AB231652" s="5"/>
    </row>
    <row r="231654" spans="21:28">
      <c r="U231654" s="5"/>
      <c r="AA231654" s="458"/>
      <c r="AB231654" s="5"/>
    </row>
    <row r="231655" spans="21:28">
      <c r="U231655" s="5"/>
      <c r="AA231655" s="458"/>
      <c r="AB231655" s="5"/>
    </row>
    <row r="231656" spans="21:28">
      <c r="U231656" s="5"/>
      <c r="AA231656" s="93"/>
      <c r="AB231656" s="5"/>
    </row>
    <row r="231657" spans="21:28">
      <c r="U231657" s="5"/>
      <c r="AA231657" s="94"/>
      <c r="AB231657" s="5"/>
    </row>
    <row r="231660" spans="21:28">
      <c r="U231660" s="5"/>
      <c r="AA231660" s="94"/>
      <c r="AB231660" s="5"/>
    </row>
    <row r="231710" spans="21:28">
      <c r="U231710" s="5"/>
      <c r="AA231710" s="94"/>
      <c r="AB231710" s="5"/>
    </row>
    <row r="231780" spans="21:28">
      <c r="U231780" s="5"/>
      <c r="AA231780" s="94"/>
      <c r="AB231780" s="5"/>
    </row>
    <row r="231781" spans="21:28">
      <c r="U231781" s="5"/>
      <c r="AA231781" s="94"/>
      <c r="AB231781" s="5"/>
    </row>
    <row r="231798" spans="21:28">
      <c r="U231798" s="5"/>
      <c r="AA231798" s="94"/>
      <c r="AB231798" s="5"/>
    </row>
    <row r="231800" spans="21:28">
      <c r="U231800" s="5"/>
      <c r="AA231800" s="458"/>
      <c r="AB231800" s="5"/>
    </row>
    <row r="231801" spans="21:28">
      <c r="U231801" s="5"/>
      <c r="AA231801" s="458"/>
      <c r="AB231801" s="5"/>
    </row>
    <row r="231802" spans="21:28">
      <c r="U231802" s="5"/>
      <c r="AA231802" s="93"/>
      <c r="AB231802" s="5"/>
    </row>
    <row r="231803" spans="21:28">
      <c r="U231803" s="5"/>
      <c r="AA231803" s="94"/>
      <c r="AB231803" s="5"/>
    </row>
    <row r="231806" spans="21:28">
      <c r="U231806" s="5"/>
      <c r="AA231806" s="94"/>
      <c r="AB231806" s="5"/>
    </row>
    <row r="231856" spans="21:28">
      <c r="U231856" s="5"/>
      <c r="AA231856" s="94"/>
      <c r="AB231856" s="5"/>
    </row>
    <row r="231926" spans="21:28">
      <c r="U231926" s="5"/>
      <c r="AA231926" s="94"/>
      <c r="AB231926" s="5"/>
    </row>
    <row r="231927" spans="21:28">
      <c r="U231927" s="5"/>
      <c r="AA231927" s="94"/>
      <c r="AB231927" s="5"/>
    </row>
    <row r="231944" spans="21:28">
      <c r="U231944" s="5"/>
      <c r="AA231944" s="94"/>
      <c r="AB231944" s="5"/>
    </row>
    <row r="231946" spans="21:28">
      <c r="U231946" s="5"/>
      <c r="AA231946" s="458"/>
      <c r="AB231946" s="5"/>
    </row>
    <row r="231947" spans="21:28">
      <c r="U231947" s="5"/>
      <c r="AA231947" s="458"/>
      <c r="AB231947" s="5"/>
    </row>
    <row r="231948" spans="21:28">
      <c r="U231948" s="5"/>
      <c r="AA231948" s="93"/>
      <c r="AB231948" s="5"/>
    </row>
    <row r="231949" spans="21:28">
      <c r="U231949" s="5"/>
      <c r="AA231949" s="94"/>
      <c r="AB231949" s="5"/>
    </row>
    <row r="231952" spans="21:28">
      <c r="U231952" s="5"/>
      <c r="AA231952" s="94"/>
      <c r="AB231952" s="5"/>
    </row>
    <row r="232002" spans="21:28">
      <c r="U232002" s="5"/>
      <c r="AA232002" s="94"/>
      <c r="AB232002" s="5"/>
    </row>
    <row r="232072" spans="21:28">
      <c r="U232072" s="5"/>
      <c r="AA232072" s="94"/>
      <c r="AB232072" s="5"/>
    </row>
    <row r="232073" spans="21:28">
      <c r="U232073" s="5"/>
      <c r="AA232073" s="94"/>
      <c r="AB232073" s="5"/>
    </row>
    <row r="232090" spans="21:28">
      <c r="U232090" s="5"/>
      <c r="AA232090" s="94"/>
      <c r="AB232090" s="5"/>
    </row>
    <row r="232092" spans="21:28">
      <c r="U232092" s="5"/>
      <c r="AA232092" s="458"/>
      <c r="AB232092" s="5"/>
    </row>
    <row r="232093" spans="21:28">
      <c r="U232093" s="5"/>
      <c r="AA232093" s="458"/>
      <c r="AB232093" s="5"/>
    </row>
    <row r="232094" spans="21:28">
      <c r="U232094" s="5"/>
      <c r="AA232094" s="93"/>
      <c r="AB232094" s="5"/>
    </row>
    <row r="232095" spans="21:28">
      <c r="U232095" s="5"/>
      <c r="AA232095" s="94"/>
      <c r="AB232095" s="5"/>
    </row>
    <row r="232098" spans="21:28">
      <c r="U232098" s="5"/>
      <c r="AA232098" s="94"/>
      <c r="AB232098" s="5"/>
    </row>
    <row r="232148" spans="21:28">
      <c r="U232148" s="5"/>
      <c r="AA232148" s="94"/>
      <c r="AB232148" s="5"/>
    </row>
    <row r="232218" spans="21:28">
      <c r="U232218" s="5"/>
      <c r="AA232218" s="94"/>
      <c r="AB232218" s="5"/>
    </row>
    <row r="232219" spans="21:28">
      <c r="U232219" s="5"/>
      <c r="AA232219" s="94"/>
      <c r="AB232219" s="5"/>
    </row>
    <row r="232236" spans="21:28">
      <c r="U232236" s="5"/>
      <c r="AA232236" s="94"/>
      <c r="AB232236" s="5"/>
    </row>
    <row r="232238" spans="21:28">
      <c r="U232238" s="5"/>
      <c r="AA232238" s="458"/>
      <c r="AB232238" s="5"/>
    </row>
    <row r="232239" spans="21:28">
      <c r="U232239" s="5"/>
      <c r="AA232239" s="458"/>
      <c r="AB232239" s="5"/>
    </row>
    <row r="232240" spans="21:28">
      <c r="U232240" s="5"/>
      <c r="AA232240" s="93"/>
      <c r="AB232240" s="5"/>
    </row>
    <row r="232241" spans="21:28">
      <c r="U232241" s="5"/>
      <c r="AA232241" s="94"/>
      <c r="AB232241" s="5"/>
    </row>
    <row r="232244" spans="21:28">
      <c r="U232244" s="5"/>
      <c r="AA232244" s="94"/>
      <c r="AB232244" s="5"/>
    </row>
    <row r="232294" spans="21:28">
      <c r="U232294" s="5"/>
      <c r="AA232294" s="94"/>
      <c r="AB232294" s="5"/>
    </row>
    <row r="232364" spans="21:28">
      <c r="U232364" s="5"/>
      <c r="AA232364" s="94"/>
      <c r="AB232364" s="5"/>
    </row>
    <row r="232365" spans="21:28">
      <c r="U232365" s="5"/>
      <c r="AA232365" s="94"/>
      <c r="AB232365" s="5"/>
    </row>
    <row r="232382" spans="21:28">
      <c r="U232382" s="5"/>
      <c r="AA232382" s="94"/>
      <c r="AB232382" s="5"/>
    </row>
    <row r="232384" spans="21:28">
      <c r="U232384" s="5"/>
      <c r="AA232384" s="458"/>
      <c r="AB232384" s="5"/>
    </row>
    <row r="232385" spans="21:28">
      <c r="U232385" s="5"/>
      <c r="AA232385" s="458"/>
      <c r="AB232385" s="5"/>
    </row>
    <row r="232386" spans="21:28">
      <c r="U232386" s="5"/>
      <c r="AA232386" s="93"/>
      <c r="AB232386" s="5"/>
    </row>
    <row r="232387" spans="21:28">
      <c r="U232387" s="5"/>
      <c r="AA232387" s="94"/>
      <c r="AB232387" s="5"/>
    </row>
    <row r="232390" spans="21:28">
      <c r="U232390" s="5"/>
      <c r="AA232390" s="94"/>
      <c r="AB232390" s="5"/>
    </row>
    <row r="232440" spans="21:28">
      <c r="U232440" s="5"/>
      <c r="AA232440" s="94"/>
      <c r="AB232440" s="5"/>
    </row>
    <row r="232510" spans="21:28">
      <c r="U232510" s="5"/>
      <c r="AA232510" s="94"/>
      <c r="AB232510" s="5"/>
    </row>
    <row r="232511" spans="21:28">
      <c r="U232511" s="5"/>
      <c r="AA232511" s="94"/>
      <c r="AB232511" s="5"/>
    </row>
    <row r="232528" spans="21:28">
      <c r="U232528" s="5"/>
      <c r="AA232528" s="94"/>
      <c r="AB232528" s="5"/>
    </row>
    <row r="232530" spans="21:28">
      <c r="U232530" s="5"/>
      <c r="AA232530" s="458"/>
      <c r="AB232530" s="5"/>
    </row>
    <row r="232531" spans="21:28">
      <c r="U232531" s="5"/>
      <c r="AA232531" s="458"/>
      <c r="AB232531" s="5"/>
    </row>
    <row r="232532" spans="21:28">
      <c r="U232532" s="5"/>
      <c r="AA232532" s="93"/>
      <c r="AB232532" s="5"/>
    </row>
    <row r="232533" spans="21:28">
      <c r="U232533" s="5"/>
      <c r="AA232533" s="94"/>
      <c r="AB232533" s="5"/>
    </row>
    <row r="232536" spans="21:28">
      <c r="U232536" s="5"/>
      <c r="AA232536" s="94"/>
      <c r="AB232536" s="5"/>
    </row>
    <row r="232586" spans="21:28">
      <c r="U232586" s="5"/>
      <c r="AA232586" s="94"/>
      <c r="AB232586" s="5"/>
    </row>
    <row r="232656" spans="21:28">
      <c r="U232656" s="5"/>
      <c r="AA232656" s="94"/>
      <c r="AB232656" s="5"/>
    </row>
    <row r="232657" spans="21:28">
      <c r="U232657" s="5"/>
      <c r="AA232657" s="94"/>
      <c r="AB232657" s="5"/>
    </row>
    <row r="232674" spans="21:28">
      <c r="U232674" s="5"/>
      <c r="AA232674" s="94"/>
      <c r="AB232674" s="5"/>
    </row>
    <row r="232676" spans="21:28">
      <c r="U232676" s="5"/>
      <c r="AA232676" s="458"/>
      <c r="AB232676" s="5"/>
    </row>
    <row r="232677" spans="21:28">
      <c r="U232677" s="5"/>
      <c r="AA232677" s="458"/>
      <c r="AB232677" s="5"/>
    </row>
    <row r="232678" spans="21:28">
      <c r="U232678" s="5"/>
      <c r="AA232678" s="93"/>
      <c r="AB232678" s="5"/>
    </row>
    <row r="232679" spans="21:28">
      <c r="U232679" s="5"/>
      <c r="AA232679" s="94"/>
      <c r="AB232679" s="5"/>
    </row>
    <row r="232682" spans="21:28">
      <c r="U232682" s="5"/>
      <c r="AA232682" s="94"/>
      <c r="AB232682" s="5"/>
    </row>
    <row r="232732" spans="21:28">
      <c r="U232732" s="5"/>
      <c r="AA232732" s="94"/>
      <c r="AB232732" s="5"/>
    </row>
    <row r="232802" spans="21:28">
      <c r="U232802" s="5"/>
      <c r="AA232802" s="94"/>
      <c r="AB232802" s="5"/>
    </row>
    <row r="232803" spans="21:28">
      <c r="U232803" s="5"/>
      <c r="AA232803" s="94"/>
      <c r="AB232803" s="5"/>
    </row>
    <row r="232820" spans="21:28">
      <c r="U232820" s="5"/>
      <c r="AA232820" s="94"/>
      <c r="AB232820" s="5"/>
    </row>
    <row r="232822" spans="21:28">
      <c r="U232822" s="5"/>
      <c r="AA232822" s="458"/>
      <c r="AB232822" s="5"/>
    </row>
    <row r="232823" spans="21:28">
      <c r="U232823" s="5"/>
      <c r="AA232823" s="458"/>
      <c r="AB232823" s="5"/>
    </row>
    <row r="232824" spans="21:28">
      <c r="U232824" s="5"/>
      <c r="AA232824" s="93"/>
      <c r="AB232824" s="5"/>
    </row>
    <row r="232825" spans="21:28">
      <c r="U232825" s="5"/>
      <c r="AA232825" s="94"/>
      <c r="AB232825" s="5"/>
    </row>
    <row r="232828" spans="21:28">
      <c r="U232828" s="5"/>
      <c r="AA232828" s="94"/>
      <c r="AB232828" s="5"/>
    </row>
    <row r="232878" spans="21:28">
      <c r="U232878" s="5"/>
      <c r="AA232878" s="94"/>
      <c r="AB232878" s="5"/>
    </row>
    <row r="232948" spans="21:28">
      <c r="U232948" s="5"/>
      <c r="AA232948" s="94"/>
      <c r="AB232948" s="5"/>
    </row>
    <row r="232949" spans="21:28">
      <c r="U232949" s="5"/>
      <c r="AA232949" s="94"/>
      <c r="AB232949" s="5"/>
    </row>
    <row r="232966" spans="21:28">
      <c r="U232966" s="5"/>
      <c r="AA232966" s="94"/>
      <c r="AB232966" s="5"/>
    </row>
    <row r="232968" spans="21:28">
      <c r="U232968" s="5"/>
      <c r="AA232968" s="458"/>
      <c r="AB232968" s="5"/>
    </row>
    <row r="232969" spans="21:28">
      <c r="U232969" s="5"/>
      <c r="AA232969" s="458"/>
      <c r="AB232969" s="5"/>
    </row>
    <row r="232970" spans="21:28">
      <c r="U232970" s="5"/>
      <c r="AA232970" s="93"/>
      <c r="AB232970" s="5"/>
    </row>
    <row r="232971" spans="21:28">
      <c r="U232971" s="5"/>
      <c r="AA232971" s="94"/>
      <c r="AB232971" s="5"/>
    </row>
    <row r="232974" spans="21:28">
      <c r="U232974" s="5"/>
      <c r="AA232974" s="94"/>
      <c r="AB232974" s="5"/>
    </row>
    <row r="233024" spans="21:28">
      <c r="U233024" s="5"/>
      <c r="AA233024" s="94"/>
      <c r="AB233024" s="5"/>
    </row>
    <row r="233094" spans="21:28">
      <c r="U233094" s="5"/>
      <c r="AA233094" s="94"/>
      <c r="AB233094" s="5"/>
    </row>
    <row r="233095" spans="21:28">
      <c r="U233095" s="5"/>
      <c r="AA233095" s="94"/>
      <c r="AB233095" s="5"/>
    </row>
    <row r="233112" spans="21:28">
      <c r="U233112" s="5"/>
      <c r="AA233112" s="94"/>
      <c r="AB233112" s="5"/>
    </row>
    <row r="233114" spans="21:28">
      <c r="U233114" s="5"/>
      <c r="AA233114" s="458"/>
      <c r="AB233114" s="5"/>
    </row>
    <row r="233115" spans="21:28">
      <c r="U233115" s="5"/>
      <c r="AA233115" s="458"/>
      <c r="AB233115" s="5"/>
    </row>
    <row r="233116" spans="21:28">
      <c r="U233116" s="5"/>
      <c r="AA233116" s="93"/>
      <c r="AB233116" s="5"/>
    </row>
    <row r="233117" spans="21:28">
      <c r="U233117" s="5"/>
      <c r="AA233117" s="94"/>
      <c r="AB233117" s="5"/>
    </row>
    <row r="233120" spans="21:28">
      <c r="U233120" s="5"/>
      <c r="AA233120" s="94"/>
      <c r="AB233120" s="5"/>
    </row>
    <row r="233170" spans="21:28">
      <c r="U233170" s="5"/>
      <c r="AA233170" s="94"/>
      <c r="AB233170" s="5"/>
    </row>
    <row r="233240" spans="21:28">
      <c r="U233240" s="5"/>
      <c r="AA233240" s="94"/>
      <c r="AB233240" s="5"/>
    </row>
    <row r="233241" spans="21:28">
      <c r="U233241" s="5"/>
      <c r="AA233241" s="94"/>
      <c r="AB233241" s="5"/>
    </row>
    <row r="233258" spans="21:28">
      <c r="U233258" s="5"/>
      <c r="AA233258" s="94"/>
      <c r="AB233258" s="5"/>
    </row>
    <row r="233260" spans="21:28">
      <c r="U233260" s="5"/>
      <c r="AA233260" s="458"/>
      <c r="AB233260" s="5"/>
    </row>
    <row r="233261" spans="21:28">
      <c r="U233261" s="5"/>
      <c r="AA233261" s="458"/>
      <c r="AB233261" s="5"/>
    </row>
    <row r="233262" spans="21:28">
      <c r="U233262" s="5"/>
      <c r="AA233262" s="93"/>
      <c r="AB233262" s="5"/>
    </row>
    <row r="233263" spans="21:28">
      <c r="U233263" s="5"/>
      <c r="AA233263" s="94"/>
      <c r="AB233263" s="5"/>
    </row>
    <row r="233266" spans="21:28">
      <c r="U233266" s="5"/>
      <c r="AA233266" s="94"/>
      <c r="AB233266" s="5"/>
    </row>
    <row r="233316" spans="21:28">
      <c r="U233316" s="5"/>
      <c r="AA233316" s="94"/>
      <c r="AB233316" s="5"/>
    </row>
    <row r="233386" spans="21:28">
      <c r="U233386" s="5"/>
      <c r="AA233386" s="94"/>
      <c r="AB233386" s="5"/>
    </row>
    <row r="233387" spans="21:28">
      <c r="U233387" s="5"/>
      <c r="AA233387" s="94"/>
      <c r="AB233387" s="5"/>
    </row>
    <row r="233404" spans="21:28">
      <c r="U233404" s="5"/>
      <c r="AA233404" s="94"/>
      <c r="AB233404" s="5"/>
    </row>
    <row r="233406" spans="21:28">
      <c r="U233406" s="5"/>
      <c r="AA233406" s="458"/>
      <c r="AB233406" s="5"/>
    </row>
    <row r="233407" spans="21:28">
      <c r="U233407" s="5"/>
      <c r="AA233407" s="458"/>
      <c r="AB233407" s="5"/>
    </row>
    <row r="233408" spans="21:28">
      <c r="U233408" s="5"/>
      <c r="AA233408" s="93"/>
      <c r="AB233408" s="5"/>
    </row>
    <row r="233409" spans="21:28">
      <c r="U233409" s="5"/>
      <c r="AA233409" s="94"/>
      <c r="AB233409" s="5"/>
    </row>
    <row r="233412" spans="21:28">
      <c r="U233412" s="5"/>
      <c r="AA233412" s="94"/>
      <c r="AB233412" s="5"/>
    </row>
    <row r="233462" spans="21:28">
      <c r="U233462" s="5"/>
      <c r="AA233462" s="94"/>
      <c r="AB233462" s="5"/>
    </row>
    <row r="233532" spans="21:28">
      <c r="U233532" s="5"/>
      <c r="AA233532" s="94"/>
      <c r="AB233532" s="5"/>
    </row>
    <row r="233533" spans="21:28">
      <c r="U233533" s="5"/>
      <c r="AA233533" s="94"/>
      <c r="AB233533" s="5"/>
    </row>
    <row r="233550" spans="21:28">
      <c r="U233550" s="5"/>
      <c r="AA233550" s="94"/>
      <c r="AB233550" s="5"/>
    </row>
    <row r="233552" spans="21:28">
      <c r="U233552" s="5"/>
      <c r="AA233552" s="458"/>
      <c r="AB233552" s="5"/>
    </row>
    <row r="233553" spans="21:28">
      <c r="U233553" s="5"/>
      <c r="AA233553" s="458"/>
      <c r="AB233553" s="5"/>
    </row>
    <row r="233554" spans="21:28">
      <c r="U233554" s="5"/>
      <c r="AA233554" s="93"/>
      <c r="AB233554" s="5"/>
    </row>
    <row r="233555" spans="21:28">
      <c r="U233555" s="5"/>
      <c r="AA233555" s="94"/>
      <c r="AB233555" s="5"/>
    </row>
    <row r="233558" spans="21:28">
      <c r="U233558" s="5"/>
      <c r="AA233558" s="94"/>
      <c r="AB233558" s="5"/>
    </row>
    <row r="233608" spans="21:28">
      <c r="U233608" s="5"/>
      <c r="AA233608" s="94"/>
      <c r="AB233608" s="5"/>
    </row>
    <row r="233678" spans="21:28">
      <c r="U233678" s="5"/>
      <c r="AA233678" s="94"/>
      <c r="AB233678" s="5"/>
    </row>
    <row r="233679" spans="21:28">
      <c r="U233679" s="5"/>
      <c r="AA233679" s="94"/>
      <c r="AB233679" s="5"/>
    </row>
    <row r="233696" spans="21:28">
      <c r="U233696" s="5"/>
      <c r="AA233696" s="94"/>
      <c r="AB233696" s="5"/>
    </row>
    <row r="233698" spans="21:28">
      <c r="U233698" s="5"/>
      <c r="AA233698" s="458"/>
      <c r="AB233698" s="5"/>
    </row>
    <row r="233699" spans="21:28">
      <c r="U233699" s="5"/>
      <c r="AA233699" s="458"/>
      <c r="AB233699" s="5"/>
    </row>
    <row r="233700" spans="21:28">
      <c r="U233700" s="5"/>
      <c r="AA233700" s="93"/>
      <c r="AB233700" s="5"/>
    </row>
    <row r="233701" spans="21:28">
      <c r="U233701" s="5"/>
      <c r="AA233701" s="94"/>
      <c r="AB233701" s="5"/>
    </row>
    <row r="233704" spans="21:28">
      <c r="U233704" s="5"/>
      <c r="AA233704" s="94"/>
      <c r="AB233704" s="5"/>
    </row>
    <row r="233754" spans="21:28">
      <c r="U233754" s="5"/>
      <c r="AA233754" s="94"/>
      <c r="AB233754" s="5"/>
    </row>
    <row r="233824" spans="21:28">
      <c r="U233824" s="5"/>
      <c r="AA233824" s="94"/>
      <c r="AB233824" s="5"/>
    </row>
    <row r="233825" spans="21:28">
      <c r="U233825" s="5"/>
      <c r="AA233825" s="94"/>
      <c r="AB233825" s="5"/>
    </row>
    <row r="233842" spans="21:28">
      <c r="U233842" s="5"/>
      <c r="AA233842" s="94"/>
      <c r="AB233842" s="5"/>
    </row>
    <row r="233844" spans="21:28">
      <c r="U233844" s="5"/>
      <c r="AA233844" s="458"/>
      <c r="AB233844" s="5"/>
    </row>
    <row r="233845" spans="21:28">
      <c r="U233845" s="5"/>
      <c r="AA233845" s="458"/>
      <c r="AB233845" s="5"/>
    </row>
    <row r="233846" spans="21:28">
      <c r="U233846" s="5"/>
      <c r="AA233846" s="93"/>
      <c r="AB233846" s="5"/>
    </row>
    <row r="233847" spans="21:28">
      <c r="U233847" s="5"/>
      <c r="AA233847" s="94"/>
      <c r="AB233847" s="5"/>
    </row>
    <row r="233850" spans="21:28">
      <c r="U233850" s="5"/>
      <c r="AA233850" s="94"/>
      <c r="AB233850" s="5"/>
    </row>
    <row r="233900" spans="21:28">
      <c r="U233900" s="5"/>
      <c r="AA233900" s="94"/>
      <c r="AB233900" s="5"/>
    </row>
    <row r="233970" spans="21:28">
      <c r="U233970" s="5"/>
      <c r="AA233970" s="94"/>
      <c r="AB233970" s="5"/>
    </row>
    <row r="233971" spans="21:28">
      <c r="U233971" s="5"/>
      <c r="AA233971" s="94"/>
      <c r="AB233971" s="5"/>
    </row>
    <row r="233988" spans="21:28">
      <c r="U233988" s="5"/>
      <c r="AA233988" s="94"/>
      <c r="AB233988" s="5"/>
    </row>
    <row r="233990" spans="21:28">
      <c r="U233990" s="5"/>
      <c r="AA233990" s="458"/>
      <c r="AB233990" s="5"/>
    </row>
    <row r="233991" spans="21:28">
      <c r="U233991" s="5"/>
      <c r="AA233991" s="458"/>
      <c r="AB233991" s="5"/>
    </row>
    <row r="233992" spans="21:28">
      <c r="U233992" s="5"/>
      <c r="AA233992" s="93"/>
      <c r="AB233992" s="5"/>
    </row>
    <row r="233993" spans="21:28">
      <c r="U233993" s="5"/>
      <c r="AA233993" s="94"/>
      <c r="AB233993" s="5"/>
    </row>
    <row r="233996" spans="21:28">
      <c r="U233996" s="5"/>
      <c r="AA233996" s="94"/>
      <c r="AB233996" s="5"/>
    </row>
    <row r="234046" spans="21:28">
      <c r="U234046" s="5"/>
      <c r="AA234046" s="94"/>
      <c r="AB234046" s="5"/>
    </row>
    <row r="234116" spans="21:28">
      <c r="U234116" s="5"/>
      <c r="AA234116" s="94"/>
      <c r="AB234116" s="5"/>
    </row>
    <row r="234117" spans="21:28">
      <c r="U234117" s="5"/>
      <c r="AA234117" s="94"/>
      <c r="AB234117" s="5"/>
    </row>
    <row r="234134" spans="21:28">
      <c r="U234134" s="5"/>
      <c r="AA234134" s="94"/>
      <c r="AB234134" s="5"/>
    </row>
    <row r="234136" spans="21:28">
      <c r="U234136" s="5"/>
      <c r="AA234136" s="458"/>
      <c r="AB234136" s="5"/>
    </row>
    <row r="234137" spans="21:28">
      <c r="U234137" s="5"/>
      <c r="AA234137" s="458"/>
      <c r="AB234137" s="5"/>
    </row>
    <row r="234138" spans="21:28">
      <c r="U234138" s="5"/>
      <c r="AA234138" s="93"/>
      <c r="AB234138" s="5"/>
    </row>
    <row r="234139" spans="21:28">
      <c r="U234139" s="5"/>
      <c r="AA234139" s="94"/>
      <c r="AB234139" s="5"/>
    </row>
    <row r="234142" spans="21:28">
      <c r="U234142" s="5"/>
      <c r="AA234142" s="94"/>
      <c r="AB234142" s="5"/>
    </row>
    <row r="234192" spans="21:28">
      <c r="U234192" s="5"/>
      <c r="AA234192" s="94"/>
      <c r="AB234192" s="5"/>
    </row>
    <row r="234262" spans="21:28">
      <c r="U234262" s="5"/>
      <c r="AA234262" s="94"/>
      <c r="AB234262" s="5"/>
    </row>
    <row r="234263" spans="21:28">
      <c r="U234263" s="5"/>
      <c r="AA234263" s="94"/>
      <c r="AB234263" s="5"/>
    </row>
    <row r="234280" spans="21:28">
      <c r="U234280" s="5"/>
      <c r="AA234280" s="94"/>
      <c r="AB234280" s="5"/>
    </row>
    <row r="234282" spans="21:28">
      <c r="U234282" s="5"/>
      <c r="AA234282" s="458"/>
      <c r="AB234282" s="5"/>
    </row>
    <row r="234283" spans="21:28">
      <c r="U234283" s="5"/>
      <c r="AA234283" s="458"/>
      <c r="AB234283" s="5"/>
    </row>
    <row r="234284" spans="21:28">
      <c r="U234284" s="5"/>
      <c r="AA234284" s="93"/>
      <c r="AB234284" s="5"/>
    </row>
    <row r="234285" spans="21:28">
      <c r="U234285" s="5"/>
      <c r="AA234285" s="94"/>
      <c r="AB234285" s="5"/>
    </row>
    <row r="234288" spans="21:28">
      <c r="U234288" s="5"/>
      <c r="AA234288" s="94"/>
      <c r="AB234288" s="5"/>
    </row>
    <row r="234338" spans="21:28">
      <c r="U234338" s="5"/>
      <c r="AA234338" s="94"/>
      <c r="AB234338" s="5"/>
    </row>
    <row r="234408" spans="21:28">
      <c r="U234408" s="5"/>
      <c r="AA234408" s="94"/>
      <c r="AB234408" s="5"/>
    </row>
    <row r="234409" spans="21:28">
      <c r="U234409" s="5"/>
      <c r="AA234409" s="94"/>
      <c r="AB234409" s="5"/>
    </row>
    <row r="234426" spans="21:28">
      <c r="U234426" s="5"/>
      <c r="AA234426" s="94"/>
      <c r="AB234426" s="5"/>
    </row>
    <row r="234428" spans="21:28">
      <c r="U234428" s="5"/>
      <c r="AA234428" s="458"/>
      <c r="AB234428" s="5"/>
    </row>
    <row r="234429" spans="21:28">
      <c r="U234429" s="5"/>
      <c r="AA234429" s="458"/>
      <c r="AB234429" s="5"/>
    </row>
    <row r="234430" spans="21:28">
      <c r="U234430" s="5"/>
      <c r="AA234430" s="93"/>
      <c r="AB234430" s="5"/>
    </row>
    <row r="234431" spans="21:28">
      <c r="U234431" s="5"/>
      <c r="AA234431" s="94"/>
      <c r="AB234431" s="5"/>
    </row>
    <row r="234434" spans="21:28">
      <c r="U234434" s="5"/>
      <c r="AA234434" s="94"/>
      <c r="AB234434" s="5"/>
    </row>
    <row r="234484" spans="21:28">
      <c r="U234484" s="5"/>
      <c r="AA234484" s="94"/>
      <c r="AB234484" s="5"/>
    </row>
    <row r="234554" spans="21:28">
      <c r="U234554" s="5"/>
      <c r="AA234554" s="94"/>
      <c r="AB234554" s="5"/>
    </row>
    <row r="234555" spans="21:28">
      <c r="U234555" s="5"/>
      <c r="AA234555" s="94"/>
      <c r="AB234555" s="5"/>
    </row>
    <row r="234572" spans="21:28">
      <c r="U234572" s="5"/>
      <c r="AA234572" s="94"/>
      <c r="AB234572" s="5"/>
    </row>
    <row r="234574" spans="21:28">
      <c r="U234574" s="5"/>
      <c r="AA234574" s="458"/>
      <c r="AB234574" s="5"/>
    </row>
    <row r="234575" spans="21:28">
      <c r="U234575" s="5"/>
      <c r="AA234575" s="458"/>
      <c r="AB234575" s="5"/>
    </row>
    <row r="234576" spans="21:28">
      <c r="U234576" s="5"/>
      <c r="AA234576" s="93"/>
      <c r="AB234576" s="5"/>
    </row>
    <row r="234577" spans="21:28">
      <c r="U234577" s="5"/>
      <c r="AA234577" s="94"/>
      <c r="AB234577" s="5"/>
    </row>
    <row r="234580" spans="21:28">
      <c r="U234580" s="5"/>
      <c r="AA234580" s="94"/>
      <c r="AB234580" s="5"/>
    </row>
    <row r="234630" spans="21:28">
      <c r="U234630" s="5"/>
      <c r="AA234630" s="94"/>
      <c r="AB234630" s="5"/>
    </row>
    <row r="234700" spans="21:28">
      <c r="U234700" s="5"/>
      <c r="AA234700" s="94"/>
      <c r="AB234700" s="5"/>
    </row>
    <row r="234701" spans="21:28">
      <c r="U234701" s="5"/>
      <c r="AA234701" s="94"/>
      <c r="AB234701" s="5"/>
    </row>
    <row r="234718" spans="21:28">
      <c r="U234718" s="5"/>
      <c r="AA234718" s="94"/>
      <c r="AB234718" s="5"/>
    </row>
    <row r="234720" spans="21:28">
      <c r="U234720" s="5"/>
      <c r="AA234720" s="458"/>
      <c r="AB234720" s="5"/>
    </row>
    <row r="234721" spans="21:28">
      <c r="U234721" s="5"/>
      <c r="AA234721" s="458"/>
      <c r="AB234721" s="5"/>
    </row>
    <row r="234722" spans="21:28">
      <c r="U234722" s="5"/>
      <c r="AA234722" s="93"/>
      <c r="AB234722" s="5"/>
    </row>
    <row r="234723" spans="21:28">
      <c r="U234723" s="5"/>
      <c r="AA234723" s="94"/>
      <c r="AB234723" s="5"/>
    </row>
    <row r="234726" spans="21:28">
      <c r="U234726" s="5"/>
      <c r="AA234726" s="94"/>
      <c r="AB234726" s="5"/>
    </row>
    <row r="234776" spans="21:28">
      <c r="U234776" s="5"/>
      <c r="AA234776" s="94"/>
      <c r="AB234776" s="5"/>
    </row>
    <row r="234846" spans="21:28">
      <c r="U234846" s="5"/>
      <c r="AA234846" s="94"/>
      <c r="AB234846" s="5"/>
    </row>
    <row r="234847" spans="21:28">
      <c r="U234847" s="5"/>
      <c r="AA234847" s="94"/>
      <c r="AB234847" s="5"/>
    </row>
    <row r="234864" spans="21:28">
      <c r="U234864" s="5"/>
      <c r="AA234864" s="94"/>
      <c r="AB234864" s="5"/>
    </row>
    <row r="234866" spans="21:28">
      <c r="U234866" s="5"/>
      <c r="AA234866" s="458"/>
      <c r="AB234866" s="5"/>
    </row>
    <row r="234867" spans="21:28">
      <c r="U234867" s="5"/>
      <c r="AA234867" s="458"/>
      <c r="AB234867" s="5"/>
    </row>
    <row r="234868" spans="21:28">
      <c r="U234868" s="5"/>
      <c r="AA234868" s="93"/>
      <c r="AB234868" s="5"/>
    </row>
    <row r="234869" spans="21:28">
      <c r="U234869" s="5"/>
      <c r="AA234869" s="94"/>
      <c r="AB234869" s="5"/>
    </row>
    <row r="234872" spans="21:28">
      <c r="U234872" s="5"/>
      <c r="AA234872" s="94"/>
      <c r="AB234872" s="5"/>
    </row>
    <row r="234922" spans="21:28">
      <c r="U234922" s="5"/>
      <c r="AA234922" s="94"/>
      <c r="AB234922" s="5"/>
    </row>
    <row r="234992" spans="21:28">
      <c r="U234992" s="5"/>
      <c r="AA234992" s="94"/>
      <c r="AB234992" s="5"/>
    </row>
    <row r="234993" spans="21:28">
      <c r="U234993" s="5"/>
      <c r="AA234993" s="94"/>
      <c r="AB234993" s="5"/>
    </row>
    <row r="235010" spans="21:28">
      <c r="U235010" s="5"/>
      <c r="AA235010" s="94"/>
      <c r="AB235010" s="5"/>
    </row>
    <row r="235012" spans="21:28">
      <c r="U235012" s="5"/>
      <c r="AA235012" s="458"/>
      <c r="AB235012" s="5"/>
    </row>
    <row r="235013" spans="21:28">
      <c r="U235013" s="5"/>
      <c r="AA235013" s="458"/>
      <c r="AB235013" s="5"/>
    </row>
    <row r="235014" spans="21:28">
      <c r="U235014" s="5"/>
      <c r="AA235014" s="93"/>
      <c r="AB235014" s="5"/>
    </row>
    <row r="235015" spans="21:28">
      <c r="U235015" s="5"/>
      <c r="AA235015" s="94"/>
      <c r="AB235015" s="5"/>
    </row>
    <row r="235018" spans="21:28">
      <c r="U235018" s="5"/>
      <c r="AA235018" s="94"/>
      <c r="AB235018" s="5"/>
    </row>
    <row r="235068" spans="21:28">
      <c r="U235068" s="5"/>
      <c r="AA235068" s="94"/>
      <c r="AB235068" s="5"/>
    </row>
    <row r="235138" spans="21:28">
      <c r="U235138" s="5"/>
      <c r="AA235138" s="94"/>
      <c r="AB235138" s="5"/>
    </row>
    <row r="235139" spans="21:28">
      <c r="U235139" s="5"/>
      <c r="AA235139" s="94"/>
      <c r="AB235139" s="5"/>
    </row>
    <row r="235156" spans="21:28">
      <c r="U235156" s="5"/>
      <c r="AA235156" s="94"/>
      <c r="AB235156" s="5"/>
    </row>
    <row r="235158" spans="21:28">
      <c r="U235158" s="5"/>
      <c r="AA235158" s="458"/>
      <c r="AB235158" s="5"/>
    </row>
    <row r="235159" spans="21:28">
      <c r="U235159" s="5"/>
      <c r="AA235159" s="458"/>
      <c r="AB235159" s="5"/>
    </row>
    <row r="235160" spans="21:28">
      <c r="U235160" s="5"/>
      <c r="AA235160" s="93"/>
      <c r="AB235160" s="5"/>
    </row>
    <row r="235161" spans="21:28">
      <c r="U235161" s="5"/>
      <c r="AA235161" s="94"/>
      <c r="AB235161" s="5"/>
    </row>
    <row r="235164" spans="21:28">
      <c r="U235164" s="5"/>
      <c r="AA235164" s="94"/>
      <c r="AB235164" s="5"/>
    </row>
    <row r="235214" spans="21:28">
      <c r="U235214" s="5"/>
      <c r="AA235214" s="94"/>
      <c r="AB235214" s="5"/>
    </row>
    <row r="235284" spans="21:28">
      <c r="U235284" s="5"/>
      <c r="AA235284" s="94"/>
      <c r="AB235284" s="5"/>
    </row>
    <row r="235285" spans="21:28">
      <c r="U235285" s="5"/>
      <c r="AA235285" s="94"/>
      <c r="AB235285" s="5"/>
    </row>
    <row r="235302" spans="21:28">
      <c r="U235302" s="5"/>
      <c r="AA235302" s="94"/>
      <c r="AB235302" s="5"/>
    </row>
    <row r="235304" spans="21:28">
      <c r="U235304" s="5"/>
      <c r="AA235304" s="458"/>
      <c r="AB235304" s="5"/>
    </row>
    <row r="235305" spans="21:28">
      <c r="U235305" s="5"/>
      <c r="AA235305" s="458"/>
      <c r="AB235305" s="5"/>
    </row>
    <row r="235306" spans="21:28">
      <c r="U235306" s="5"/>
      <c r="AA235306" s="93"/>
      <c r="AB235306" s="5"/>
    </row>
    <row r="235307" spans="21:28">
      <c r="U235307" s="5"/>
      <c r="AA235307" s="94"/>
      <c r="AB235307" s="5"/>
    </row>
    <row r="235310" spans="21:28">
      <c r="U235310" s="5"/>
      <c r="AA235310" s="94"/>
      <c r="AB235310" s="5"/>
    </row>
    <row r="235360" spans="21:28">
      <c r="U235360" s="5"/>
      <c r="AA235360" s="94"/>
      <c r="AB235360" s="5"/>
    </row>
    <row r="235430" spans="21:28">
      <c r="U235430" s="5"/>
      <c r="AA235430" s="94"/>
      <c r="AB235430" s="5"/>
    </row>
    <row r="235431" spans="21:28">
      <c r="U235431" s="5"/>
      <c r="AA235431" s="94"/>
      <c r="AB235431" s="5"/>
    </row>
    <row r="235448" spans="21:28">
      <c r="U235448" s="5"/>
      <c r="AA235448" s="94"/>
      <c r="AB235448" s="5"/>
    </row>
    <row r="235450" spans="21:28">
      <c r="U235450" s="5"/>
      <c r="AA235450" s="458"/>
      <c r="AB235450" s="5"/>
    </row>
    <row r="235451" spans="21:28">
      <c r="U235451" s="5"/>
      <c r="AA235451" s="458"/>
      <c r="AB235451" s="5"/>
    </row>
    <row r="235452" spans="21:28">
      <c r="U235452" s="5"/>
      <c r="AA235452" s="93"/>
      <c r="AB235452" s="5"/>
    </row>
    <row r="235453" spans="21:28">
      <c r="U235453" s="5"/>
      <c r="AA235453" s="94"/>
      <c r="AB235453" s="5"/>
    </row>
    <row r="235456" spans="21:28">
      <c r="U235456" s="5"/>
      <c r="AA235456" s="94"/>
      <c r="AB235456" s="5"/>
    </row>
    <row r="235506" spans="21:28">
      <c r="U235506" s="5"/>
      <c r="AA235506" s="94"/>
      <c r="AB235506" s="5"/>
    </row>
    <row r="235576" spans="21:28">
      <c r="U235576" s="5"/>
      <c r="AA235576" s="94"/>
      <c r="AB235576" s="5"/>
    </row>
    <row r="235577" spans="21:28">
      <c r="U235577" s="5"/>
      <c r="AA235577" s="94"/>
      <c r="AB235577" s="5"/>
    </row>
    <row r="235594" spans="21:28">
      <c r="U235594" s="5"/>
      <c r="AA235594" s="94"/>
      <c r="AB235594" s="5"/>
    </row>
    <row r="235596" spans="21:28">
      <c r="U235596" s="5"/>
      <c r="AA235596" s="458"/>
      <c r="AB235596" s="5"/>
    </row>
    <row r="235597" spans="21:28">
      <c r="U235597" s="5"/>
      <c r="AA235597" s="458"/>
      <c r="AB235597" s="5"/>
    </row>
    <row r="235598" spans="21:28">
      <c r="U235598" s="5"/>
      <c r="AA235598" s="93"/>
      <c r="AB235598" s="5"/>
    </row>
    <row r="235599" spans="21:28">
      <c r="U235599" s="5"/>
      <c r="AA235599" s="94"/>
      <c r="AB235599" s="5"/>
    </row>
    <row r="235602" spans="21:28">
      <c r="U235602" s="5"/>
      <c r="AA235602" s="94"/>
      <c r="AB235602" s="5"/>
    </row>
    <row r="235652" spans="21:28">
      <c r="U235652" s="5"/>
      <c r="AA235652" s="94"/>
      <c r="AB235652" s="5"/>
    </row>
    <row r="235722" spans="21:28">
      <c r="U235722" s="5"/>
      <c r="AA235722" s="94"/>
      <c r="AB235722" s="5"/>
    </row>
    <row r="235723" spans="21:28">
      <c r="U235723" s="5"/>
      <c r="AA235723" s="94"/>
      <c r="AB235723" s="5"/>
    </row>
    <row r="235740" spans="21:28">
      <c r="U235740" s="5"/>
      <c r="AA235740" s="94"/>
      <c r="AB235740" s="5"/>
    </row>
    <row r="235742" spans="21:28">
      <c r="U235742" s="5"/>
      <c r="AA235742" s="458"/>
      <c r="AB235742" s="5"/>
    </row>
    <row r="235743" spans="21:28">
      <c r="U235743" s="5"/>
      <c r="AA235743" s="458"/>
      <c r="AB235743" s="5"/>
    </row>
    <row r="235744" spans="21:28">
      <c r="U235744" s="5"/>
      <c r="AA235744" s="93"/>
      <c r="AB235744" s="5"/>
    </row>
    <row r="235745" spans="21:28">
      <c r="U235745" s="5"/>
      <c r="AA235745" s="94"/>
      <c r="AB235745" s="5"/>
    </row>
    <row r="235748" spans="21:28">
      <c r="U235748" s="5"/>
      <c r="AA235748" s="94"/>
      <c r="AB235748" s="5"/>
    </row>
    <row r="235798" spans="21:28">
      <c r="U235798" s="5"/>
      <c r="AA235798" s="94"/>
      <c r="AB235798" s="5"/>
    </row>
    <row r="235868" spans="21:28">
      <c r="U235868" s="5"/>
      <c r="AA235868" s="94"/>
      <c r="AB235868" s="5"/>
    </row>
    <row r="235869" spans="21:28">
      <c r="U235869" s="5"/>
      <c r="AA235869" s="94"/>
      <c r="AB235869" s="5"/>
    </row>
    <row r="235886" spans="21:28">
      <c r="U235886" s="5"/>
      <c r="AA235886" s="94"/>
      <c r="AB235886" s="5"/>
    </row>
    <row r="235888" spans="21:28">
      <c r="U235888" s="5"/>
      <c r="AA235888" s="458"/>
      <c r="AB235888" s="5"/>
    </row>
    <row r="235889" spans="21:28">
      <c r="U235889" s="5"/>
      <c r="AA235889" s="458"/>
      <c r="AB235889" s="5"/>
    </row>
    <row r="235890" spans="21:28">
      <c r="U235890" s="5"/>
      <c r="AA235890" s="93"/>
      <c r="AB235890" s="5"/>
    </row>
    <row r="235891" spans="21:28">
      <c r="U235891" s="5"/>
      <c r="AA235891" s="94"/>
      <c r="AB235891" s="5"/>
    </row>
    <row r="235894" spans="21:28">
      <c r="U235894" s="5"/>
      <c r="AA235894" s="94"/>
      <c r="AB235894" s="5"/>
    </row>
    <row r="235944" spans="21:28">
      <c r="U235944" s="5"/>
      <c r="AA235944" s="94"/>
      <c r="AB235944" s="5"/>
    </row>
    <row r="236014" spans="21:28">
      <c r="U236014" s="5"/>
      <c r="AA236014" s="94"/>
      <c r="AB236014" s="5"/>
    </row>
    <row r="236015" spans="21:28">
      <c r="U236015" s="5"/>
      <c r="AA236015" s="94"/>
      <c r="AB236015" s="5"/>
    </row>
    <row r="236032" spans="21:28">
      <c r="U236032" s="5"/>
      <c r="AA236032" s="94"/>
      <c r="AB236032" s="5"/>
    </row>
    <row r="236034" spans="21:28">
      <c r="U236034" s="5"/>
      <c r="AA236034" s="458"/>
      <c r="AB236034" s="5"/>
    </row>
    <row r="236035" spans="21:28">
      <c r="U236035" s="5"/>
      <c r="AA236035" s="458"/>
      <c r="AB236035" s="5"/>
    </row>
    <row r="236036" spans="21:28">
      <c r="U236036" s="5"/>
      <c r="AA236036" s="93"/>
      <c r="AB236036" s="5"/>
    </row>
    <row r="236037" spans="21:28">
      <c r="U236037" s="5"/>
      <c r="AA236037" s="94"/>
      <c r="AB236037" s="5"/>
    </row>
    <row r="236040" spans="21:28">
      <c r="U236040" s="5"/>
      <c r="AA236040" s="94"/>
      <c r="AB236040" s="5"/>
    </row>
    <row r="236090" spans="21:28">
      <c r="U236090" s="5"/>
      <c r="AA236090" s="94"/>
      <c r="AB236090" s="5"/>
    </row>
    <row r="236160" spans="21:28">
      <c r="U236160" s="5"/>
      <c r="AA236160" s="94"/>
      <c r="AB236160" s="5"/>
    </row>
    <row r="236161" spans="21:28">
      <c r="U236161" s="5"/>
      <c r="AA236161" s="94"/>
      <c r="AB236161" s="5"/>
    </row>
    <row r="236178" spans="21:28">
      <c r="U236178" s="5"/>
      <c r="AA236178" s="94"/>
      <c r="AB236178" s="5"/>
    </row>
    <row r="236180" spans="21:28">
      <c r="U236180" s="5"/>
      <c r="AA236180" s="458"/>
      <c r="AB236180" s="5"/>
    </row>
    <row r="236181" spans="21:28">
      <c r="U236181" s="5"/>
      <c r="AA236181" s="458"/>
      <c r="AB236181" s="5"/>
    </row>
    <row r="236182" spans="21:28">
      <c r="U236182" s="5"/>
      <c r="AA236182" s="93"/>
      <c r="AB236182" s="5"/>
    </row>
    <row r="236183" spans="21:28">
      <c r="U236183" s="5"/>
      <c r="AA236183" s="94"/>
      <c r="AB236183" s="5"/>
    </row>
    <row r="236186" spans="21:28">
      <c r="U236186" s="5"/>
      <c r="AA236186" s="94"/>
      <c r="AB236186" s="5"/>
    </row>
    <row r="236236" spans="21:28">
      <c r="U236236" s="5"/>
      <c r="AA236236" s="94"/>
      <c r="AB236236" s="5"/>
    </row>
    <row r="236306" spans="21:28">
      <c r="U236306" s="5"/>
      <c r="AA236306" s="94"/>
      <c r="AB236306" s="5"/>
    </row>
    <row r="236307" spans="21:28">
      <c r="U236307" s="5"/>
      <c r="AA236307" s="94"/>
      <c r="AB236307" s="5"/>
    </row>
    <row r="236324" spans="21:28">
      <c r="U236324" s="5"/>
      <c r="AA236324" s="94"/>
      <c r="AB236324" s="5"/>
    </row>
    <row r="236326" spans="21:28">
      <c r="U236326" s="5"/>
      <c r="AA236326" s="458"/>
      <c r="AB236326" s="5"/>
    </row>
    <row r="236327" spans="21:28">
      <c r="U236327" s="5"/>
      <c r="AA236327" s="458"/>
      <c r="AB236327" s="5"/>
    </row>
    <row r="236328" spans="21:28">
      <c r="U236328" s="5"/>
      <c r="AA236328" s="93"/>
      <c r="AB236328" s="5"/>
    </row>
    <row r="236329" spans="21:28">
      <c r="U236329" s="5"/>
      <c r="AA236329" s="94"/>
      <c r="AB236329" s="5"/>
    </row>
    <row r="236332" spans="21:28">
      <c r="U236332" s="5"/>
      <c r="AA236332" s="94"/>
      <c r="AB236332" s="5"/>
    </row>
    <row r="236382" spans="21:28">
      <c r="U236382" s="5"/>
      <c r="AA236382" s="94"/>
      <c r="AB236382" s="5"/>
    </row>
    <row r="236452" spans="21:28">
      <c r="U236452" s="5"/>
      <c r="AA236452" s="94"/>
      <c r="AB236452" s="5"/>
    </row>
    <row r="236453" spans="21:28">
      <c r="U236453" s="5"/>
      <c r="AA236453" s="94"/>
      <c r="AB236453" s="5"/>
    </row>
    <row r="236470" spans="21:28">
      <c r="U236470" s="5"/>
      <c r="AA236470" s="94"/>
      <c r="AB236470" s="5"/>
    </row>
    <row r="236472" spans="21:28">
      <c r="U236472" s="5"/>
      <c r="AA236472" s="458"/>
      <c r="AB236472" s="5"/>
    </row>
    <row r="236473" spans="21:28">
      <c r="U236473" s="5"/>
      <c r="AA236473" s="458"/>
      <c r="AB236473" s="5"/>
    </row>
    <row r="236474" spans="21:28">
      <c r="U236474" s="5"/>
      <c r="AA236474" s="93"/>
      <c r="AB236474" s="5"/>
    </row>
    <row r="236475" spans="21:28">
      <c r="U236475" s="5"/>
      <c r="AA236475" s="94"/>
      <c r="AB236475" s="5"/>
    </row>
    <row r="236478" spans="21:28">
      <c r="U236478" s="5"/>
      <c r="AA236478" s="94"/>
      <c r="AB236478" s="5"/>
    </row>
    <row r="236528" spans="21:28">
      <c r="U236528" s="5"/>
      <c r="AA236528" s="94"/>
      <c r="AB236528" s="5"/>
    </row>
    <row r="236598" spans="21:28">
      <c r="U236598" s="5"/>
      <c r="AA236598" s="94"/>
      <c r="AB236598" s="5"/>
    </row>
    <row r="236599" spans="21:28">
      <c r="U236599" s="5"/>
      <c r="AA236599" s="94"/>
      <c r="AB236599" s="5"/>
    </row>
    <row r="236616" spans="21:28">
      <c r="U236616" s="5"/>
      <c r="AA236616" s="94"/>
      <c r="AB236616" s="5"/>
    </row>
    <row r="236618" spans="21:28">
      <c r="U236618" s="5"/>
      <c r="AA236618" s="458"/>
      <c r="AB236618" s="5"/>
    </row>
    <row r="236619" spans="21:28">
      <c r="U236619" s="5"/>
      <c r="AA236619" s="458"/>
      <c r="AB236619" s="5"/>
    </row>
    <row r="236620" spans="21:28">
      <c r="U236620" s="5"/>
      <c r="AA236620" s="93"/>
      <c r="AB236620" s="5"/>
    </row>
    <row r="236621" spans="21:28">
      <c r="U236621" s="5"/>
      <c r="AA236621" s="94"/>
      <c r="AB236621" s="5"/>
    </row>
    <row r="236624" spans="21:28">
      <c r="U236624" s="5"/>
      <c r="AA236624" s="94"/>
      <c r="AB236624" s="5"/>
    </row>
    <row r="236674" spans="21:28">
      <c r="U236674" s="5"/>
      <c r="AA236674" s="94"/>
      <c r="AB236674" s="5"/>
    </row>
    <row r="236744" spans="21:28">
      <c r="U236744" s="5"/>
      <c r="AA236744" s="94"/>
      <c r="AB236744" s="5"/>
    </row>
    <row r="236745" spans="21:28">
      <c r="U236745" s="5"/>
      <c r="AA236745" s="94"/>
      <c r="AB236745" s="5"/>
    </row>
    <row r="236762" spans="21:28">
      <c r="U236762" s="5"/>
      <c r="AA236762" s="94"/>
      <c r="AB236762" s="5"/>
    </row>
    <row r="236764" spans="21:28">
      <c r="U236764" s="5"/>
      <c r="AA236764" s="458"/>
      <c r="AB236764" s="5"/>
    </row>
    <row r="236765" spans="21:28">
      <c r="U236765" s="5"/>
      <c r="AA236765" s="458"/>
      <c r="AB236765" s="5"/>
    </row>
    <row r="236766" spans="21:28">
      <c r="U236766" s="5"/>
      <c r="AA236766" s="93"/>
      <c r="AB236766" s="5"/>
    </row>
    <row r="236767" spans="21:28">
      <c r="U236767" s="5"/>
      <c r="AA236767" s="94"/>
      <c r="AB236767" s="5"/>
    </row>
    <row r="236770" spans="21:28">
      <c r="U236770" s="5"/>
      <c r="AA236770" s="94"/>
      <c r="AB236770" s="5"/>
    </row>
    <row r="236820" spans="21:28">
      <c r="U236820" s="5"/>
      <c r="AA236820" s="94"/>
      <c r="AB236820" s="5"/>
    </row>
    <row r="236890" spans="21:28">
      <c r="U236890" s="5"/>
      <c r="AA236890" s="94"/>
      <c r="AB236890" s="5"/>
    </row>
    <row r="236891" spans="21:28">
      <c r="U236891" s="5"/>
      <c r="AA236891" s="94"/>
      <c r="AB236891" s="5"/>
    </row>
    <row r="236908" spans="21:28">
      <c r="U236908" s="5"/>
      <c r="AA236908" s="94"/>
      <c r="AB236908" s="5"/>
    </row>
    <row r="236910" spans="21:28">
      <c r="U236910" s="5"/>
      <c r="AA236910" s="458"/>
      <c r="AB236910" s="5"/>
    </row>
    <row r="236911" spans="21:28">
      <c r="U236911" s="5"/>
      <c r="AA236911" s="458"/>
      <c r="AB236911" s="5"/>
    </row>
    <row r="236912" spans="21:28">
      <c r="U236912" s="5"/>
      <c r="AA236912" s="93"/>
      <c r="AB236912" s="5"/>
    </row>
    <row r="236913" spans="21:28">
      <c r="U236913" s="5"/>
      <c r="AA236913" s="94"/>
      <c r="AB236913" s="5"/>
    </row>
    <row r="236916" spans="21:28">
      <c r="U236916" s="5"/>
      <c r="AA236916" s="94"/>
      <c r="AB236916" s="5"/>
    </row>
    <row r="236966" spans="21:28">
      <c r="U236966" s="5"/>
      <c r="AA236966" s="94"/>
      <c r="AB236966" s="5"/>
    </row>
    <row r="237036" spans="21:28">
      <c r="U237036" s="5"/>
      <c r="AA237036" s="94"/>
      <c r="AB237036" s="5"/>
    </row>
    <row r="237037" spans="21:28">
      <c r="U237037" s="5"/>
      <c r="AA237037" s="94"/>
      <c r="AB237037" s="5"/>
    </row>
    <row r="237054" spans="21:28">
      <c r="U237054" s="5"/>
      <c r="AA237054" s="94"/>
      <c r="AB237054" s="5"/>
    </row>
    <row r="237056" spans="21:28">
      <c r="U237056" s="5"/>
      <c r="AA237056" s="458"/>
      <c r="AB237056" s="5"/>
    </row>
    <row r="237057" spans="21:28">
      <c r="U237057" s="5"/>
      <c r="AA237057" s="458"/>
      <c r="AB237057" s="5"/>
    </row>
    <row r="237058" spans="21:28">
      <c r="U237058" s="5"/>
      <c r="AA237058" s="93"/>
      <c r="AB237058" s="5"/>
    </row>
    <row r="237059" spans="21:28">
      <c r="U237059" s="5"/>
      <c r="AA237059" s="94"/>
      <c r="AB237059" s="5"/>
    </row>
    <row r="237062" spans="21:28">
      <c r="U237062" s="5"/>
      <c r="AA237062" s="94"/>
      <c r="AB237062" s="5"/>
    </row>
    <row r="237112" spans="21:28">
      <c r="U237112" s="5"/>
      <c r="AA237112" s="94"/>
      <c r="AB237112" s="5"/>
    </row>
    <row r="237182" spans="21:28">
      <c r="U237182" s="5"/>
      <c r="AA237182" s="94"/>
      <c r="AB237182" s="5"/>
    </row>
    <row r="237183" spans="21:28">
      <c r="U237183" s="5"/>
      <c r="AA237183" s="94"/>
      <c r="AB237183" s="5"/>
    </row>
    <row r="237200" spans="21:28">
      <c r="U237200" s="5"/>
      <c r="AA237200" s="94"/>
      <c r="AB237200" s="5"/>
    </row>
    <row r="237202" spans="21:28">
      <c r="U237202" s="5"/>
      <c r="AA237202" s="458"/>
      <c r="AB237202" s="5"/>
    </row>
    <row r="237203" spans="21:28">
      <c r="U237203" s="5"/>
      <c r="AA237203" s="458"/>
      <c r="AB237203" s="5"/>
    </row>
    <row r="237204" spans="21:28">
      <c r="U237204" s="5"/>
      <c r="AA237204" s="93"/>
      <c r="AB237204" s="5"/>
    </row>
    <row r="237205" spans="21:28">
      <c r="U237205" s="5"/>
      <c r="AA237205" s="94"/>
      <c r="AB237205" s="5"/>
    </row>
    <row r="237208" spans="21:28">
      <c r="U237208" s="5"/>
      <c r="AA237208" s="94"/>
      <c r="AB237208" s="5"/>
    </row>
    <row r="237258" spans="21:28">
      <c r="U237258" s="5"/>
      <c r="AA237258" s="94"/>
      <c r="AB237258" s="5"/>
    </row>
    <row r="237328" spans="21:28">
      <c r="U237328" s="5"/>
      <c r="AA237328" s="94"/>
      <c r="AB237328" s="5"/>
    </row>
    <row r="237329" spans="21:28">
      <c r="U237329" s="5"/>
      <c r="AA237329" s="94"/>
      <c r="AB237329" s="5"/>
    </row>
    <row r="237346" spans="21:28">
      <c r="U237346" s="5"/>
      <c r="AA237346" s="94"/>
      <c r="AB237346" s="5"/>
    </row>
    <row r="237348" spans="21:28">
      <c r="U237348" s="5"/>
      <c r="AA237348" s="458"/>
      <c r="AB237348" s="5"/>
    </row>
    <row r="237349" spans="21:28">
      <c r="U237349" s="5"/>
      <c r="AA237349" s="458"/>
      <c r="AB237349" s="5"/>
    </row>
    <row r="237350" spans="21:28">
      <c r="U237350" s="5"/>
      <c r="AA237350" s="93"/>
      <c r="AB237350" s="5"/>
    </row>
    <row r="237351" spans="21:28">
      <c r="U237351" s="5"/>
      <c r="AA237351" s="94"/>
      <c r="AB237351" s="5"/>
    </row>
    <row r="237354" spans="21:28">
      <c r="U237354" s="5"/>
      <c r="AA237354" s="94"/>
      <c r="AB237354" s="5"/>
    </row>
    <row r="237404" spans="21:28">
      <c r="U237404" s="5"/>
      <c r="AA237404" s="94"/>
      <c r="AB237404" s="5"/>
    </row>
    <row r="237474" spans="21:28">
      <c r="U237474" s="5"/>
      <c r="AA237474" s="94"/>
      <c r="AB237474" s="5"/>
    </row>
    <row r="237475" spans="21:28">
      <c r="U237475" s="5"/>
      <c r="AA237475" s="94"/>
      <c r="AB237475" s="5"/>
    </row>
    <row r="237492" spans="21:28">
      <c r="U237492" s="5"/>
      <c r="AA237492" s="94"/>
      <c r="AB237492" s="5"/>
    </row>
    <row r="237494" spans="21:28">
      <c r="U237494" s="5"/>
      <c r="AA237494" s="458"/>
      <c r="AB237494" s="5"/>
    </row>
    <row r="237495" spans="21:28">
      <c r="U237495" s="5"/>
      <c r="AA237495" s="458"/>
      <c r="AB237495" s="5"/>
    </row>
    <row r="237496" spans="21:28">
      <c r="U237496" s="5"/>
      <c r="AA237496" s="93"/>
      <c r="AB237496" s="5"/>
    </row>
    <row r="237497" spans="21:28">
      <c r="U237497" s="5"/>
      <c r="AA237497" s="94"/>
      <c r="AB237497" s="5"/>
    </row>
    <row r="237500" spans="21:28">
      <c r="U237500" s="5"/>
      <c r="AA237500" s="94"/>
      <c r="AB237500" s="5"/>
    </row>
    <row r="237550" spans="21:28">
      <c r="U237550" s="5"/>
      <c r="AA237550" s="94"/>
      <c r="AB237550" s="5"/>
    </row>
    <row r="237620" spans="21:28">
      <c r="U237620" s="5"/>
      <c r="AA237620" s="94"/>
      <c r="AB237620" s="5"/>
    </row>
    <row r="237621" spans="21:28">
      <c r="U237621" s="5"/>
      <c r="AA237621" s="94"/>
      <c r="AB237621" s="5"/>
    </row>
    <row r="237638" spans="21:28">
      <c r="U237638" s="5"/>
      <c r="AA237638" s="94"/>
      <c r="AB237638" s="5"/>
    </row>
    <row r="237640" spans="21:28">
      <c r="U237640" s="5"/>
      <c r="AA237640" s="458"/>
      <c r="AB237640" s="5"/>
    </row>
    <row r="237641" spans="21:28">
      <c r="U237641" s="5"/>
      <c r="AA237641" s="458"/>
      <c r="AB237641" s="5"/>
    </row>
    <row r="237642" spans="21:28">
      <c r="U237642" s="5"/>
      <c r="AA237642" s="93"/>
      <c r="AB237642" s="5"/>
    </row>
    <row r="237643" spans="21:28">
      <c r="U237643" s="5"/>
      <c r="AA237643" s="94"/>
      <c r="AB237643" s="5"/>
    </row>
    <row r="237646" spans="21:28">
      <c r="U237646" s="5"/>
      <c r="AA237646" s="94"/>
      <c r="AB237646" s="5"/>
    </row>
    <row r="237696" spans="21:28">
      <c r="U237696" s="5"/>
      <c r="AA237696" s="94"/>
      <c r="AB237696" s="5"/>
    </row>
    <row r="237766" spans="21:28">
      <c r="U237766" s="5"/>
      <c r="AA237766" s="94"/>
      <c r="AB237766" s="5"/>
    </row>
    <row r="237767" spans="21:28">
      <c r="U237767" s="5"/>
      <c r="AA237767" s="94"/>
      <c r="AB237767" s="5"/>
    </row>
    <row r="237784" spans="21:28">
      <c r="U237784" s="5"/>
      <c r="AA237784" s="94"/>
      <c r="AB237784" s="5"/>
    </row>
    <row r="237786" spans="21:28">
      <c r="U237786" s="5"/>
      <c r="AA237786" s="458"/>
      <c r="AB237786" s="5"/>
    </row>
    <row r="237787" spans="21:28">
      <c r="U237787" s="5"/>
      <c r="AA237787" s="458"/>
      <c r="AB237787" s="5"/>
    </row>
    <row r="237788" spans="21:28">
      <c r="U237788" s="5"/>
      <c r="AA237788" s="93"/>
      <c r="AB237788" s="5"/>
    </row>
    <row r="237789" spans="21:28">
      <c r="U237789" s="5"/>
      <c r="AA237789" s="94"/>
      <c r="AB237789" s="5"/>
    </row>
    <row r="237792" spans="21:28">
      <c r="U237792" s="5"/>
      <c r="AA237792" s="94"/>
      <c r="AB237792" s="5"/>
    </row>
    <row r="237842" spans="21:28">
      <c r="U237842" s="5"/>
      <c r="AA237842" s="94"/>
      <c r="AB237842" s="5"/>
    </row>
    <row r="237912" spans="21:28">
      <c r="U237912" s="5"/>
      <c r="AA237912" s="94"/>
      <c r="AB237912" s="5"/>
    </row>
    <row r="237913" spans="21:28">
      <c r="U237913" s="5"/>
      <c r="AA237913" s="94"/>
      <c r="AB237913" s="5"/>
    </row>
    <row r="237930" spans="21:28">
      <c r="U237930" s="5"/>
      <c r="AA237930" s="94"/>
      <c r="AB237930" s="5"/>
    </row>
    <row r="237932" spans="21:28">
      <c r="U237932" s="5"/>
      <c r="AA237932" s="458"/>
      <c r="AB237932" s="5"/>
    </row>
    <row r="237933" spans="21:28">
      <c r="U237933" s="5"/>
      <c r="AA237933" s="458"/>
      <c r="AB237933" s="5"/>
    </row>
    <row r="237934" spans="21:28">
      <c r="U237934" s="5"/>
      <c r="AA237934" s="93"/>
      <c r="AB237934" s="5"/>
    </row>
    <row r="237935" spans="21:28">
      <c r="U237935" s="5"/>
      <c r="AA237935" s="94"/>
      <c r="AB237935" s="5"/>
    </row>
    <row r="237938" spans="21:28">
      <c r="U237938" s="5"/>
      <c r="AA237938" s="94"/>
      <c r="AB237938" s="5"/>
    </row>
    <row r="237988" spans="21:28">
      <c r="U237988" s="5"/>
      <c r="AA237988" s="94"/>
      <c r="AB237988" s="5"/>
    </row>
    <row r="238058" spans="21:28">
      <c r="U238058" s="5"/>
      <c r="AA238058" s="94"/>
      <c r="AB238058" s="5"/>
    </row>
    <row r="238059" spans="21:28">
      <c r="U238059" s="5"/>
      <c r="AA238059" s="94"/>
      <c r="AB238059" s="5"/>
    </row>
    <row r="238076" spans="21:28">
      <c r="U238076" s="5"/>
      <c r="AA238076" s="94"/>
      <c r="AB238076" s="5"/>
    </row>
    <row r="238078" spans="21:28">
      <c r="U238078" s="5"/>
      <c r="AA238078" s="458"/>
      <c r="AB238078" s="5"/>
    </row>
    <row r="238079" spans="21:28">
      <c r="U238079" s="5"/>
      <c r="AA238079" s="458"/>
      <c r="AB238079" s="5"/>
    </row>
    <row r="238080" spans="21:28">
      <c r="U238080" s="5"/>
      <c r="AA238080" s="93"/>
      <c r="AB238080" s="5"/>
    </row>
    <row r="238081" spans="21:28">
      <c r="U238081" s="5"/>
      <c r="AA238081" s="94"/>
      <c r="AB238081" s="5"/>
    </row>
    <row r="238084" spans="21:28">
      <c r="U238084" s="5"/>
      <c r="AA238084" s="94"/>
      <c r="AB238084" s="5"/>
    </row>
    <row r="238134" spans="21:28">
      <c r="U238134" s="5"/>
      <c r="AA238134" s="94"/>
      <c r="AB238134" s="5"/>
    </row>
    <row r="238204" spans="21:28">
      <c r="U238204" s="5"/>
      <c r="AA238204" s="94"/>
      <c r="AB238204" s="5"/>
    </row>
    <row r="238205" spans="21:28">
      <c r="U238205" s="5"/>
      <c r="AA238205" s="94"/>
      <c r="AB238205" s="5"/>
    </row>
    <row r="238222" spans="21:28">
      <c r="U238222" s="5"/>
      <c r="AA238222" s="94"/>
      <c r="AB238222" s="5"/>
    </row>
    <row r="238224" spans="21:28">
      <c r="U238224" s="5"/>
      <c r="AA238224" s="458"/>
      <c r="AB238224" s="5"/>
    </row>
    <row r="238225" spans="21:28">
      <c r="U238225" s="5"/>
      <c r="AA238225" s="458"/>
      <c r="AB238225" s="5"/>
    </row>
    <row r="238226" spans="21:28">
      <c r="U238226" s="5"/>
      <c r="AA238226" s="93"/>
      <c r="AB238226" s="5"/>
    </row>
    <row r="238227" spans="21:28">
      <c r="U238227" s="5"/>
      <c r="AA238227" s="94"/>
      <c r="AB238227" s="5"/>
    </row>
    <row r="238230" spans="21:28">
      <c r="U238230" s="5"/>
      <c r="AA238230" s="94"/>
      <c r="AB238230" s="5"/>
    </row>
    <row r="238280" spans="21:28">
      <c r="U238280" s="5"/>
      <c r="AA238280" s="94"/>
      <c r="AB238280" s="5"/>
    </row>
    <row r="238350" spans="21:28">
      <c r="U238350" s="5"/>
      <c r="AA238350" s="94"/>
      <c r="AB238350" s="5"/>
    </row>
    <row r="238351" spans="21:28">
      <c r="U238351" s="5"/>
      <c r="AA238351" s="94"/>
      <c r="AB238351" s="5"/>
    </row>
    <row r="238368" spans="21:28">
      <c r="U238368" s="5"/>
      <c r="AA238368" s="94"/>
      <c r="AB238368" s="5"/>
    </row>
    <row r="238370" spans="21:28">
      <c r="U238370" s="5"/>
      <c r="AA238370" s="458"/>
      <c r="AB238370" s="5"/>
    </row>
    <row r="238371" spans="21:28">
      <c r="U238371" s="5"/>
      <c r="AA238371" s="458"/>
      <c r="AB238371" s="5"/>
    </row>
    <row r="238372" spans="21:28">
      <c r="U238372" s="5"/>
      <c r="AA238372" s="93"/>
      <c r="AB238372" s="5"/>
    </row>
    <row r="238373" spans="21:28">
      <c r="U238373" s="5"/>
      <c r="AA238373" s="94"/>
      <c r="AB238373" s="5"/>
    </row>
    <row r="238376" spans="21:28">
      <c r="U238376" s="5"/>
      <c r="AA238376" s="94"/>
      <c r="AB238376" s="5"/>
    </row>
    <row r="238426" spans="21:28">
      <c r="U238426" s="5"/>
      <c r="AA238426" s="94"/>
      <c r="AB238426" s="5"/>
    </row>
    <row r="238496" spans="21:28">
      <c r="U238496" s="5"/>
      <c r="AA238496" s="94"/>
      <c r="AB238496" s="5"/>
    </row>
    <row r="238497" spans="21:28">
      <c r="U238497" s="5"/>
      <c r="AA238497" s="94"/>
      <c r="AB238497" s="5"/>
    </row>
    <row r="238514" spans="21:28">
      <c r="U238514" s="5"/>
      <c r="AA238514" s="94"/>
      <c r="AB238514" s="5"/>
    </row>
    <row r="238516" spans="21:28">
      <c r="U238516" s="5"/>
      <c r="AA238516" s="458"/>
      <c r="AB238516" s="5"/>
    </row>
    <row r="238517" spans="21:28">
      <c r="U238517" s="5"/>
      <c r="AA238517" s="458"/>
      <c r="AB238517" s="5"/>
    </row>
    <row r="238518" spans="21:28">
      <c r="U238518" s="5"/>
      <c r="AA238518" s="93"/>
      <c r="AB238518" s="5"/>
    </row>
    <row r="238519" spans="21:28">
      <c r="U238519" s="5"/>
      <c r="AA238519" s="94"/>
      <c r="AB238519" s="5"/>
    </row>
    <row r="238522" spans="21:28">
      <c r="U238522" s="5"/>
      <c r="AA238522" s="94"/>
      <c r="AB238522" s="5"/>
    </row>
    <row r="238572" spans="21:28">
      <c r="U238572" s="5"/>
      <c r="AA238572" s="94"/>
      <c r="AB238572" s="5"/>
    </row>
    <row r="238642" spans="21:28">
      <c r="U238642" s="5"/>
      <c r="AA238642" s="94"/>
      <c r="AB238642" s="5"/>
    </row>
    <row r="238643" spans="21:28">
      <c r="U238643" s="5"/>
      <c r="AA238643" s="94"/>
      <c r="AB238643" s="5"/>
    </row>
    <row r="238660" spans="21:28">
      <c r="U238660" s="5"/>
      <c r="AA238660" s="94"/>
      <c r="AB238660" s="5"/>
    </row>
    <row r="238662" spans="21:28">
      <c r="U238662" s="5"/>
      <c r="AA238662" s="458"/>
      <c r="AB238662" s="5"/>
    </row>
    <row r="238663" spans="21:28">
      <c r="U238663" s="5"/>
      <c r="AA238663" s="458"/>
      <c r="AB238663" s="5"/>
    </row>
    <row r="238664" spans="21:28">
      <c r="U238664" s="5"/>
      <c r="AA238664" s="93"/>
      <c r="AB238664" s="5"/>
    </row>
    <row r="238665" spans="21:28">
      <c r="U238665" s="5"/>
      <c r="AA238665" s="94"/>
      <c r="AB238665" s="5"/>
    </row>
    <row r="238668" spans="21:28">
      <c r="U238668" s="5"/>
      <c r="AA238668" s="94"/>
      <c r="AB238668" s="5"/>
    </row>
    <row r="238718" spans="21:28">
      <c r="U238718" s="5"/>
      <c r="AA238718" s="94"/>
      <c r="AB238718" s="5"/>
    </row>
    <row r="238788" spans="21:28">
      <c r="U238788" s="5"/>
      <c r="AA238788" s="94"/>
      <c r="AB238788" s="5"/>
    </row>
    <row r="238789" spans="21:28">
      <c r="U238789" s="5"/>
      <c r="AA238789" s="94"/>
      <c r="AB238789" s="5"/>
    </row>
    <row r="238806" spans="21:28">
      <c r="U238806" s="5"/>
      <c r="AA238806" s="94"/>
      <c r="AB238806" s="5"/>
    </row>
    <row r="238808" spans="21:28">
      <c r="U238808" s="5"/>
      <c r="AA238808" s="458"/>
      <c r="AB238808" s="5"/>
    </row>
    <row r="238809" spans="21:28">
      <c r="U238809" s="5"/>
      <c r="AA238809" s="458"/>
      <c r="AB238809" s="5"/>
    </row>
    <row r="238810" spans="21:28">
      <c r="U238810" s="5"/>
      <c r="AA238810" s="93"/>
      <c r="AB238810" s="5"/>
    </row>
    <row r="238811" spans="21:28">
      <c r="U238811" s="5"/>
      <c r="AA238811" s="94"/>
      <c r="AB238811" s="5"/>
    </row>
    <row r="238814" spans="21:28">
      <c r="U238814" s="5"/>
      <c r="AA238814" s="94"/>
      <c r="AB238814" s="5"/>
    </row>
    <row r="238864" spans="21:28">
      <c r="U238864" s="5"/>
      <c r="AA238864" s="94"/>
      <c r="AB238864" s="5"/>
    </row>
    <row r="238934" spans="21:28">
      <c r="U238934" s="5"/>
      <c r="AA238934" s="94"/>
      <c r="AB238934" s="5"/>
    </row>
    <row r="238935" spans="21:28">
      <c r="U238935" s="5"/>
      <c r="AA238935" s="94"/>
      <c r="AB238935" s="5"/>
    </row>
    <row r="238952" spans="21:28">
      <c r="U238952" s="5"/>
      <c r="AA238952" s="94"/>
      <c r="AB238952" s="5"/>
    </row>
    <row r="238954" spans="21:28">
      <c r="U238954" s="5"/>
      <c r="AA238954" s="458"/>
      <c r="AB238954" s="5"/>
    </row>
    <row r="238955" spans="21:28">
      <c r="U238955" s="5"/>
      <c r="AA238955" s="458"/>
      <c r="AB238955" s="5"/>
    </row>
    <row r="238956" spans="21:28">
      <c r="U238956" s="5"/>
      <c r="AA238956" s="93"/>
      <c r="AB238956" s="5"/>
    </row>
    <row r="238957" spans="21:28">
      <c r="U238957" s="5"/>
      <c r="AA238957" s="94"/>
      <c r="AB238957" s="5"/>
    </row>
    <row r="238960" spans="21:28">
      <c r="U238960" s="5"/>
      <c r="AA238960" s="94"/>
      <c r="AB238960" s="5"/>
    </row>
    <row r="239010" spans="21:28">
      <c r="U239010" s="5"/>
      <c r="AA239010" s="94"/>
      <c r="AB239010" s="5"/>
    </row>
    <row r="239080" spans="21:28">
      <c r="U239080" s="5"/>
      <c r="AA239080" s="94"/>
      <c r="AB239080" s="5"/>
    </row>
    <row r="239081" spans="21:28">
      <c r="U239081" s="5"/>
      <c r="AA239081" s="94"/>
      <c r="AB239081" s="5"/>
    </row>
    <row r="239098" spans="21:28">
      <c r="U239098" s="5"/>
      <c r="AA239098" s="94"/>
      <c r="AB239098" s="5"/>
    </row>
    <row r="239100" spans="21:28">
      <c r="U239100" s="5"/>
      <c r="AA239100" s="458"/>
      <c r="AB239100" s="5"/>
    </row>
    <row r="239101" spans="21:28">
      <c r="U239101" s="5"/>
      <c r="AA239101" s="458"/>
      <c r="AB239101" s="5"/>
    </row>
    <row r="239102" spans="21:28">
      <c r="U239102" s="5"/>
      <c r="AA239102" s="93"/>
      <c r="AB239102" s="5"/>
    </row>
    <row r="239103" spans="21:28">
      <c r="U239103" s="5"/>
      <c r="AA239103" s="94"/>
      <c r="AB239103" s="5"/>
    </row>
    <row r="239106" spans="21:28">
      <c r="U239106" s="5"/>
      <c r="AA239106" s="94"/>
      <c r="AB239106" s="5"/>
    </row>
    <row r="239156" spans="21:28">
      <c r="U239156" s="5"/>
      <c r="AA239156" s="94"/>
      <c r="AB239156" s="5"/>
    </row>
    <row r="239226" spans="21:28">
      <c r="U239226" s="5"/>
      <c r="AA239226" s="94"/>
      <c r="AB239226" s="5"/>
    </row>
    <row r="239227" spans="21:28">
      <c r="U239227" s="5"/>
      <c r="AA239227" s="94"/>
      <c r="AB239227" s="5"/>
    </row>
    <row r="239244" spans="21:28">
      <c r="U239244" s="5"/>
      <c r="AA239244" s="94"/>
      <c r="AB239244" s="5"/>
    </row>
    <row r="239246" spans="21:28">
      <c r="U239246" s="5"/>
      <c r="AA239246" s="458"/>
      <c r="AB239246" s="5"/>
    </row>
    <row r="239247" spans="21:28">
      <c r="U239247" s="5"/>
      <c r="AA239247" s="458"/>
      <c r="AB239247" s="5"/>
    </row>
    <row r="239248" spans="21:28">
      <c r="U239248" s="5"/>
      <c r="AA239248" s="93"/>
      <c r="AB239248" s="5"/>
    </row>
    <row r="239249" spans="21:28">
      <c r="U239249" s="5"/>
      <c r="AA239249" s="94"/>
      <c r="AB239249" s="5"/>
    </row>
    <row r="239252" spans="21:28">
      <c r="U239252" s="5"/>
      <c r="AA239252" s="94"/>
      <c r="AB239252" s="5"/>
    </row>
    <row r="239302" spans="21:28">
      <c r="U239302" s="5"/>
      <c r="AA239302" s="94"/>
      <c r="AB239302" s="5"/>
    </row>
    <row r="239372" spans="21:28">
      <c r="U239372" s="5"/>
      <c r="AA239372" s="94"/>
      <c r="AB239372" s="5"/>
    </row>
    <row r="239373" spans="21:28">
      <c r="U239373" s="5"/>
      <c r="AA239373" s="94"/>
      <c r="AB239373" s="5"/>
    </row>
    <row r="239390" spans="21:28">
      <c r="U239390" s="5"/>
      <c r="AA239390" s="94"/>
      <c r="AB239390" s="5"/>
    </row>
    <row r="239392" spans="21:28">
      <c r="U239392" s="5"/>
      <c r="AA239392" s="458"/>
      <c r="AB239392" s="5"/>
    </row>
    <row r="239393" spans="21:28">
      <c r="U239393" s="5"/>
      <c r="AA239393" s="458"/>
      <c r="AB239393" s="5"/>
    </row>
    <row r="239394" spans="21:28">
      <c r="U239394" s="5"/>
      <c r="AA239394" s="93"/>
      <c r="AB239394" s="5"/>
    </row>
    <row r="239395" spans="21:28">
      <c r="U239395" s="5"/>
      <c r="AA239395" s="94"/>
      <c r="AB239395" s="5"/>
    </row>
    <row r="239398" spans="21:28">
      <c r="U239398" s="5"/>
      <c r="AA239398" s="94"/>
      <c r="AB239398" s="5"/>
    </row>
    <row r="239448" spans="21:28">
      <c r="U239448" s="5"/>
      <c r="AA239448" s="94"/>
      <c r="AB239448" s="5"/>
    </row>
    <row r="239518" spans="21:28">
      <c r="U239518" s="5"/>
      <c r="AA239518" s="94"/>
      <c r="AB239518" s="5"/>
    </row>
    <row r="239519" spans="21:28">
      <c r="U239519" s="5"/>
      <c r="AA239519" s="94"/>
      <c r="AB239519" s="5"/>
    </row>
    <row r="239536" spans="21:28">
      <c r="U239536" s="5"/>
      <c r="AA239536" s="94"/>
      <c r="AB239536" s="5"/>
    </row>
    <row r="239538" spans="21:28">
      <c r="U239538" s="5"/>
      <c r="AA239538" s="458"/>
      <c r="AB239538" s="5"/>
    </row>
    <row r="239539" spans="21:28">
      <c r="U239539" s="5"/>
      <c r="AA239539" s="458"/>
      <c r="AB239539" s="5"/>
    </row>
    <row r="239540" spans="21:28">
      <c r="U239540" s="5"/>
      <c r="AA239540" s="93"/>
      <c r="AB239540" s="5"/>
    </row>
    <row r="239541" spans="21:28">
      <c r="U239541" s="5"/>
      <c r="AA239541" s="94"/>
      <c r="AB239541" s="5"/>
    </row>
    <row r="239544" spans="21:28">
      <c r="U239544" s="5"/>
      <c r="AA239544" s="94"/>
      <c r="AB239544" s="5"/>
    </row>
    <row r="239594" spans="21:28">
      <c r="U239594" s="5"/>
      <c r="AA239594" s="94"/>
      <c r="AB239594" s="5"/>
    </row>
    <row r="239664" spans="21:28">
      <c r="U239664" s="5"/>
      <c r="AA239664" s="94"/>
      <c r="AB239664" s="5"/>
    </row>
    <row r="239665" spans="21:28">
      <c r="U239665" s="5"/>
      <c r="AA239665" s="94"/>
      <c r="AB239665" s="5"/>
    </row>
    <row r="239682" spans="21:28">
      <c r="U239682" s="5"/>
      <c r="AA239682" s="94"/>
      <c r="AB239682" s="5"/>
    </row>
    <row r="239684" spans="21:28">
      <c r="U239684" s="5"/>
      <c r="AA239684" s="458"/>
      <c r="AB239684" s="5"/>
    </row>
    <row r="239685" spans="21:28">
      <c r="U239685" s="5"/>
      <c r="AA239685" s="458"/>
      <c r="AB239685" s="5"/>
    </row>
    <row r="239686" spans="21:28">
      <c r="U239686" s="5"/>
      <c r="AA239686" s="93"/>
      <c r="AB239686" s="5"/>
    </row>
    <row r="239687" spans="21:28">
      <c r="U239687" s="5"/>
      <c r="AA239687" s="94"/>
      <c r="AB239687" s="5"/>
    </row>
    <row r="239690" spans="21:28">
      <c r="U239690" s="5"/>
      <c r="AA239690" s="94"/>
      <c r="AB239690" s="5"/>
    </row>
    <row r="239740" spans="21:28">
      <c r="U239740" s="5"/>
      <c r="AA239740" s="94"/>
      <c r="AB239740" s="5"/>
    </row>
    <row r="239810" spans="21:28">
      <c r="U239810" s="5"/>
      <c r="AA239810" s="94"/>
      <c r="AB239810" s="5"/>
    </row>
    <row r="239811" spans="21:28">
      <c r="U239811" s="5"/>
      <c r="AA239811" s="94"/>
      <c r="AB239811" s="5"/>
    </row>
    <row r="239828" spans="21:28">
      <c r="U239828" s="5"/>
      <c r="AA239828" s="94"/>
      <c r="AB239828" s="5"/>
    </row>
    <row r="239830" spans="21:28">
      <c r="U239830" s="5"/>
      <c r="AA239830" s="458"/>
      <c r="AB239830" s="5"/>
    </row>
    <row r="239831" spans="21:28">
      <c r="U239831" s="5"/>
      <c r="AA239831" s="458"/>
      <c r="AB239831" s="5"/>
    </row>
    <row r="239832" spans="21:28">
      <c r="U239832" s="5"/>
      <c r="AA239832" s="93"/>
      <c r="AB239832" s="5"/>
    </row>
    <row r="239833" spans="21:28">
      <c r="U239833" s="5"/>
      <c r="AA239833" s="94"/>
      <c r="AB239833" s="5"/>
    </row>
    <row r="239836" spans="21:28">
      <c r="U239836" s="5"/>
      <c r="AA239836" s="94"/>
      <c r="AB239836" s="5"/>
    </row>
    <row r="239886" spans="21:28">
      <c r="U239886" s="5"/>
      <c r="AA239886" s="94"/>
      <c r="AB239886" s="5"/>
    </row>
    <row r="239956" spans="21:28">
      <c r="U239956" s="5"/>
      <c r="AA239956" s="94"/>
      <c r="AB239956" s="5"/>
    </row>
    <row r="239957" spans="21:28">
      <c r="U239957" s="5"/>
      <c r="AA239957" s="94"/>
      <c r="AB239957" s="5"/>
    </row>
    <row r="239974" spans="21:28">
      <c r="U239974" s="5"/>
      <c r="AA239974" s="94"/>
      <c r="AB239974" s="5"/>
    </row>
    <row r="239976" spans="21:28">
      <c r="U239976" s="5"/>
      <c r="AA239976" s="458"/>
      <c r="AB239976" s="5"/>
    </row>
    <row r="239977" spans="21:28">
      <c r="U239977" s="5"/>
      <c r="AA239977" s="458"/>
      <c r="AB239977" s="5"/>
    </row>
    <row r="239978" spans="21:28">
      <c r="U239978" s="5"/>
      <c r="AA239978" s="93"/>
      <c r="AB239978" s="5"/>
    </row>
    <row r="239979" spans="21:28">
      <c r="U239979" s="5"/>
      <c r="AA239979" s="94"/>
      <c r="AB239979" s="5"/>
    </row>
    <row r="239982" spans="21:28">
      <c r="U239982" s="5"/>
      <c r="AA239982" s="94"/>
      <c r="AB239982" s="5"/>
    </row>
    <row r="240032" spans="21:28">
      <c r="U240032" s="5"/>
      <c r="AA240032" s="94"/>
      <c r="AB240032" s="5"/>
    </row>
    <row r="240102" spans="21:28">
      <c r="U240102" s="5"/>
      <c r="AA240102" s="94"/>
      <c r="AB240102" s="5"/>
    </row>
    <row r="240103" spans="21:28">
      <c r="U240103" s="5"/>
      <c r="AA240103" s="94"/>
      <c r="AB240103" s="5"/>
    </row>
    <row r="240120" spans="21:28">
      <c r="U240120" s="5"/>
      <c r="AA240120" s="94"/>
      <c r="AB240120" s="5"/>
    </row>
    <row r="240122" spans="21:28">
      <c r="U240122" s="5"/>
      <c r="AA240122" s="458"/>
      <c r="AB240122" s="5"/>
    </row>
    <row r="240123" spans="21:28">
      <c r="U240123" s="5"/>
      <c r="AA240123" s="458"/>
      <c r="AB240123" s="5"/>
    </row>
    <row r="240124" spans="21:28">
      <c r="U240124" s="5"/>
      <c r="AA240124" s="93"/>
      <c r="AB240124" s="5"/>
    </row>
    <row r="240125" spans="21:28">
      <c r="U240125" s="5"/>
      <c r="AA240125" s="94"/>
      <c r="AB240125" s="5"/>
    </row>
    <row r="240128" spans="21:28">
      <c r="U240128" s="5"/>
      <c r="AA240128" s="94"/>
      <c r="AB240128" s="5"/>
    </row>
    <row r="240178" spans="21:28">
      <c r="U240178" s="5"/>
      <c r="AA240178" s="94"/>
      <c r="AB240178" s="5"/>
    </row>
    <row r="240248" spans="21:28">
      <c r="U240248" s="5"/>
      <c r="AA240248" s="94"/>
      <c r="AB240248" s="5"/>
    </row>
    <row r="240249" spans="21:28">
      <c r="U240249" s="5"/>
      <c r="AA240249" s="94"/>
      <c r="AB240249" s="5"/>
    </row>
    <row r="240266" spans="21:28">
      <c r="U240266" s="5"/>
      <c r="AA240266" s="94"/>
      <c r="AB240266" s="5"/>
    </row>
    <row r="240268" spans="21:28">
      <c r="U240268" s="5"/>
      <c r="AA240268" s="458"/>
      <c r="AB240268" s="5"/>
    </row>
    <row r="240269" spans="21:28">
      <c r="U240269" s="5"/>
      <c r="AA240269" s="458"/>
      <c r="AB240269" s="5"/>
    </row>
    <row r="240270" spans="21:28">
      <c r="U240270" s="5"/>
      <c r="AA240270" s="93"/>
      <c r="AB240270" s="5"/>
    </row>
    <row r="240271" spans="21:28">
      <c r="U240271" s="5"/>
      <c r="AA240271" s="94"/>
      <c r="AB240271" s="5"/>
    </row>
    <row r="240274" spans="21:28">
      <c r="U240274" s="5"/>
      <c r="AA240274" s="94"/>
      <c r="AB240274" s="5"/>
    </row>
    <row r="240324" spans="21:28">
      <c r="U240324" s="5"/>
      <c r="AA240324" s="94"/>
      <c r="AB240324" s="5"/>
    </row>
    <row r="240394" spans="21:28">
      <c r="U240394" s="5"/>
      <c r="AA240394" s="94"/>
      <c r="AB240394" s="5"/>
    </row>
    <row r="240395" spans="21:28">
      <c r="U240395" s="5"/>
      <c r="AA240395" s="94"/>
      <c r="AB240395" s="5"/>
    </row>
    <row r="240412" spans="21:28">
      <c r="U240412" s="5"/>
      <c r="AA240412" s="94"/>
      <c r="AB240412" s="5"/>
    </row>
    <row r="240414" spans="21:28">
      <c r="U240414" s="5"/>
      <c r="AA240414" s="458"/>
      <c r="AB240414" s="5"/>
    </row>
    <row r="240415" spans="21:28">
      <c r="U240415" s="5"/>
      <c r="AA240415" s="458"/>
      <c r="AB240415" s="5"/>
    </row>
    <row r="240416" spans="21:28">
      <c r="U240416" s="5"/>
      <c r="AA240416" s="93"/>
      <c r="AB240416" s="5"/>
    </row>
    <row r="240417" spans="21:28">
      <c r="U240417" s="5"/>
      <c r="AA240417" s="94"/>
      <c r="AB240417" s="5"/>
    </row>
    <row r="240420" spans="21:28">
      <c r="U240420" s="5"/>
      <c r="AA240420" s="94"/>
      <c r="AB240420" s="5"/>
    </row>
    <row r="240470" spans="21:28">
      <c r="U240470" s="5"/>
      <c r="AA240470" s="94"/>
      <c r="AB240470" s="5"/>
    </row>
    <row r="240540" spans="21:28">
      <c r="U240540" s="5"/>
      <c r="AA240540" s="94"/>
      <c r="AB240540" s="5"/>
    </row>
    <row r="240541" spans="21:28">
      <c r="U240541" s="5"/>
      <c r="AA240541" s="94"/>
      <c r="AB240541" s="5"/>
    </row>
    <row r="240558" spans="21:28">
      <c r="U240558" s="5"/>
      <c r="AA240558" s="94"/>
      <c r="AB240558" s="5"/>
    </row>
    <row r="240560" spans="21:28">
      <c r="U240560" s="5"/>
      <c r="AA240560" s="458"/>
      <c r="AB240560" s="5"/>
    </row>
    <row r="240561" spans="21:28">
      <c r="U240561" s="5"/>
      <c r="AA240561" s="458"/>
      <c r="AB240561" s="5"/>
    </row>
    <row r="240562" spans="21:28">
      <c r="U240562" s="5"/>
      <c r="AA240562" s="93"/>
      <c r="AB240562" s="5"/>
    </row>
    <row r="240563" spans="21:28">
      <c r="U240563" s="5"/>
      <c r="AA240563" s="94"/>
      <c r="AB240563" s="5"/>
    </row>
    <row r="240566" spans="21:28">
      <c r="U240566" s="5"/>
      <c r="AA240566" s="94"/>
      <c r="AB240566" s="5"/>
    </row>
    <row r="240616" spans="21:28">
      <c r="U240616" s="5"/>
      <c r="AA240616" s="94"/>
      <c r="AB240616" s="5"/>
    </row>
    <row r="240686" spans="21:28">
      <c r="U240686" s="5"/>
      <c r="AA240686" s="94"/>
      <c r="AB240686" s="5"/>
    </row>
    <row r="240687" spans="21:28">
      <c r="U240687" s="5"/>
      <c r="AA240687" s="94"/>
      <c r="AB240687" s="5"/>
    </row>
    <row r="240704" spans="21:28">
      <c r="U240704" s="5"/>
      <c r="AA240704" s="94"/>
      <c r="AB240704" s="5"/>
    </row>
    <row r="240706" spans="21:28">
      <c r="U240706" s="5"/>
      <c r="AA240706" s="458"/>
      <c r="AB240706" s="5"/>
    </row>
    <row r="240707" spans="21:28">
      <c r="U240707" s="5"/>
      <c r="AA240707" s="458"/>
      <c r="AB240707" s="5"/>
    </row>
    <row r="240708" spans="21:28">
      <c r="U240708" s="5"/>
      <c r="AA240708" s="93"/>
      <c r="AB240708" s="5"/>
    </row>
    <row r="240709" spans="21:28">
      <c r="U240709" s="5"/>
      <c r="AA240709" s="94"/>
      <c r="AB240709" s="5"/>
    </row>
    <row r="240712" spans="21:28">
      <c r="U240712" s="5"/>
      <c r="AA240712" s="94"/>
      <c r="AB240712" s="5"/>
    </row>
    <row r="240762" spans="21:28">
      <c r="U240762" s="5"/>
      <c r="AA240762" s="94"/>
      <c r="AB240762" s="5"/>
    </row>
    <row r="240832" spans="21:28">
      <c r="U240832" s="5"/>
      <c r="AA240832" s="94"/>
      <c r="AB240832" s="5"/>
    </row>
    <row r="240833" spans="21:28">
      <c r="U240833" s="5"/>
      <c r="AA240833" s="94"/>
      <c r="AB240833" s="5"/>
    </row>
    <row r="240850" spans="21:28">
      <c r="U240850" s="5"/>
      <c r="AA240850" s="94"/>
      <c r="AB240850" s="5"/>
    </row>
    <row r="240852" spans="21:28">
      <c r="U240852" s="5"/>
      <c r="AA240852" s="458"/>
      <c r="AB240852" s="5"/>
    </row>
    <row r="240853" spans="21:28">
      <c r="U240853" s="5"/>
      <c r="AA240853" s="458"/>
      <c r="AB240853" s="5"/>
    </row>
    <row r="240854" spans="21:28">
      <c r="U240854" s="5"/>
      <c r="AA240854" s="93"/>
      <c r="AB240854" s="5"/>
    </row>
    <row r="240855" spans="21:28">
      <c r="U240855" s="5"/>
      <c r="AA240855" s="94"/>
      <c r="AB240855" s="5"/>
    </row>
    <row r="240858" spans="21:28">
      <c r="U240858" s="5"/>
      <c r="AA240858" s="94"/>
      <c r="AB240858" s="5"/>
    </row>
    <row r="240908" spans="21:28">
      <c r="U240908" s="5"/>
      <c r="AA240908" s="94"/>
      <c r="AB240908" s="5"/>
    </row>
    <row r="240978" spans="21:28">
      <c r="U240978" s="5"/>
      <c r="AA240978" s="94"/>
      <c r="AB240978" s="5"/>
    </row>
    <row r="240979" spans="21:28">
      <c r="U240979" s="5"/>
      <c r="AA240979" s="94"/>
      <c r="AB240979" s="5"/>
    </row>
    <row r="240996" spans="21:28">
      <c r="U240996" s="5"/>
      <c r="AA240996" s="94"/>
      <c r="AB240996" s="5"/>
    </row>
    <row r="240998" spans="21:28">
      <c r="U240998" s="5"/>
      <c r="AA240998" s="458"/>
      <c r="AB240998" s="5"/>
    </row>
    <row r="240999" spans="21:28">
      <c r="U240999" s="5"/>
      <c r="AA240999" s="458"/>
      <c r="AB240999" s="5"/>
    </row>
    <row r="241000" spans="21:28">
      <c r="U241000" s="5"/>
      <c r="AA241000" s="93"/>
      <c r="AB241000" s="5"/>
    </row>
    <row r="241001" spans="21:28">
      <c r="U241001" s="5"/>
      <c r="AA241001" s="94"/>
      <c r="AB241001" s="5"/>
    </row>
    <row r="241004" spans="21:28">
      <c r="U241004" s="5"/>
      <c r="AA241004" s="94"/>
      <c r="AB241004" s="5"/>
    </row>
    <row r="241054" spans="21:28">
      <c r="U241054" s="5"/>
      <c r="AA241054" s="94"/>
      <c r="AB241054" s="5"/>
    </row>
    <row r="241124" spans="21:28">
      <c r="U241124" s="5"/>
      <c r="AA241124" s="94"/>
      <c r="AB241124" s="5"/>
    </row>
    <row r="241125" spans="21:28">
      <c r="U241125" s="5"/>
      <c r="AA241125" s="94"/>
      <c r="AB241125" s="5"/>
    </row>
    <row r="241142" spans="21:28">
      <c r="U241142" s="5"/>
      <c r="AA241142" s="94"/>
      <c r="AB241142" s="5"/>
    </row>
    <row r="241144" spans="21:28">
      <c r="U241144" s="5"/>
      <c r="AA241144" s="458"/>
      <c r="AB241144" s="5"/>
    </row>
    <row r="241145" spans="21:28">
      <c r="U241145" s="5"/>
      <c r="AA241145" s="458"/>
      <c r="AB241145" s="5"/>
    </row>
    <row r="241146" spans="21:28">
      <c r="U241146" s="5"/>
      <c r="AA241146" s="93"/>
      <c r="AB241146" s="5"/>
    </row>
    <row r="241147" spans="21:28">
      <c r="U241147" s="5"/>
      <c r="AA241147" s="94"/>
      <c r="AB241147" s="5"/>
    </row>
    <row r="241150" spans="21:28">
      <c r="U241150" s="5"/>
      <c r="AA241150" s="94"/>
      <c r="AB241150" s="5"/>
    </row>
    <row r="241200" spans="21:28">
      <c r="U241200" s="5"/>
      <c r="AA241200" s="94"/>
      <c r="AB241200" s="5"/>
    </row>
    <row r="241270" spans="21:28">
      <c r="U241270" s="5"/>
      <c r="AA241270" s="94"/>
      <c r="AB241270" s="5"/>
    </row>
    <row r="241271" spans="21:28">
      <c r="U241271" s="5"/>
      <c r="AA241271" s="94"/>
      <c r="AB241271" s="5"/>
    </row>
    <row r="241288" spans="21:28">
      <c r="U241288" s="5"/>
      <c r="AA241288" s="94"/>
      <c r="AB241288" s="5"/>
    </row>
    <row r="241290" spans="21:28">
      <c r="U241290" s="5"/>
      <c r="AA241290" s="458"/>
      <c r="AB241290" s="5"/>
    </row>
    <row r="241291" spans="21:28">
      <c r="U241291" s="5"/>
      <c r="AA241291" s="458"/>
      <c r="AB241291" s="5"/>
    </row>
    <row r="241292" spans="21:28">
      <c r="U241292" s="5"/>
      <c r="AA241292" s="93"/>
      <c r="AB241292" s="5"/>
    </row>
    <row r="241293" spans="21:28">
      <c r="U241293" s="5"/>
      <c r="AA241293" s="94"/>
      <c r="AB241293" s="5"/>
    </row>
    <row r="241296" spans="21:28">
      <c r="U241296" s="5"/>
      <c r="AA241296" s="94"/>
      <c r="AB241296" s="5"/>
    </row>
    <row r="241346" spans="21:28">
      <c r="U241346" s="5"/>
      <c r="AA241346" s="94"/>
      <c r="AB241346" s="5"/>
    </row>
    <row r="241416" spans="21:28">
      <c r="U241416" s="5"/>
      <c r="AA241416" s="94"/>
      <c r="AB241416" s="5"/>
    </row>
    <row r="241417" spans="21:28">
      <c r="U241417" s="5"/>
      <c r="AA241417" s="94"/>
      <c r="AB241417" s="5"/>
    </row>
    <row r="241434" spans="21:28">
      <c r="U241434" s="5"/>
      <c r="AA241434" s="94"/>
      <c r="AB241434" s="5"/>
    </row>
    <row r="241436" spans="21:28">
      <c r="U241436" s="5"/>
      <c r="AA241436" s="458"/>
      <c r="AB241436" s="5"/>
    </row>
    <row r="241437" spans="21:28">
      <c r="U241437" s="5"/>
      <c r="AA241437" s="458"/>
      <c r="AB241437" s="5"/>
    </row>
    <row r="241438" spans="21:28">
      <c r="U241438" s="5"/>
      <c r="AA241438" s="93"/>
      <c r="AB241438" s="5"/>
    </row>
    <row r="241439" spans="21:28">
      <c r="U241439" s="5"/>
      <c r="AA241439" s="94"/>
      <c r="AB241439" s="5"/>
    </row>
    <row r="241442" spans="21:28">
      <c r="U241442" s="5"/>
      <c r="AA241442" s="94"/>
      <c r="AB241442" s="5"/>
    </row>
    <row r="241492" spans="21:28">
      <c r="U241492" s="5"/>
      <c r="AA241492" s="94"/>
      <c r="AB241492" s="5"/>
    </row>
    <row r="241562" spans="21:28">
      <c r="U241562" s="5"/>
      <c r="AA241562" s="94"/>
      <c r="AB241562" s="5"/>
    </row>
    <row r="241563" spans="21:28">
      <c r="U241563" s="5"/>
      <c r="AA241563" s="94"/>
      <c r="AB241563" s="5"/>
    </row>
    <row r="241580" spans="21:28">
      <c r="U241580" s="5"/>
      <c r="AA241580" s="94"/>
      <c r="AB241580" s="5"/>
    </row>
    <row r="241582" spans="21:28">
      <c r="U241582" s="5"/>
      <c r="AA241582" s="458"/>
      <c r="AB241582" s="5"/>
    </row>
    <row r="241583" spans="21:28">
      <c r="U241583" s="5"/>
      <c r="AA241583" s="458"/>
      <c r="AB241583" s="5"/>
    </row>
    <row r="241584" spans="21:28">
      <c r="U241584" s="5"/>
      <c r="AA241584" s="93"/>
      <c r="AB241584" s="5"/>
    </row>
    <row r="241585" spans="21:28">
      <c r="U241585" s="5"/>
      <c r="AA241585" s="94"/>
      <c r="AB241585" s="5"/>
    </row>
    <row r="241588" spans="21:28">
      <c r="U241588" s="5"/>
      <c r="AA241588" s="94"/>
      <c r="AB241588" s="5"/>
    </row>
    <row r="241638" spans="21:28">
      <c r="U241638" s="5"/>
      <c r="AA241638" s="94"/>
      <c r="AB241638" s="5"/>
    </row>
    <row r="241708" spans="21:28">
      <c r="U241708" s="5"/>
      <c r="AA241708" s="94"/>
      <c r="AB241708" s="5"/>
    </row>
    <row r="241709" spans="21:28">
      <c r="U241709" s="5"/>
      <c r="AA241709" s="94"/>
      <c r="AB241709" s="5"/>
    </row>
    <row r="241726" spans="21:28">
      <c r="U241726" s="5"/>
      <c r="AA241726" s="94"/>
      <c r="AB241726" s="5"/>
    </row>
    <row r="241728" spans="21:28">
      <c r="U241728" s="5"/>
      <c r="AA241728" s="458"/>
      <c r="AB241728" s="5"/>
    </row>
    <row r="241729" spans="21:28">
      <c r="U241729" s="5"/>
      <c r="AA241729" s="458"/>
      <c r="AB241729" s="5"/>
    </row>
    <row r="241730" spans="21:28">
      <c r="U241730" s="5"/>
      <c r="AA241730" s="93"/>
      <c r="AB241730" s="5"/>
    </row>
    <row r="241731" spans="21:28">
      <c r="U241731" s="5"/>
      <c r="AA241731" s="94"/>
      <c r="AB241731" s="5"/>
    </row>
    <row r="241734" spans="21:28">
      <c r="U241734" s="5"/>
      <c r="AA241734" s="94"/>
      <c r="AB241734" s="5"/>
    </row>
    <row r="241784" spans="21:28">
      <c r="U241784" s="5"/>
      <c r="AA241784" s="94"/>
      <c r="AB241784" s="5"/>
    </row>
    <row r="241854" spans="21:28">
      <c r="U241854" s="5"/>
      <c r="AA241854" s="94"/>
      <c r="AB241854" s="5"/>
    </row>
    <row r="241855" spans="21:28">
      <c r="U241855" s="5"/>
      <c r="AA241855" s="94"/>
      <c r="AB241855" s="5"/>
    </row>
    <row r="241872" spans="21:28">
      <c r="U241872" s="5"/>
      <c r="AA241872" s="94"/>
      <c r="AB241872" s="5"/>
    </row>
    <row r="241874" spans="21:28">
      <c r="U241874" s="5"/>
      <c r="AA241874" s="458"/>
      <c r="AB241874" s="5"/>
    </row>
    <row r="241875" spans="21:28">
      <c r="U241875" s="5"/>
      <c r="AA241875" s="458"/>
      <c r="AB241875" s="5"/>
    </row>
    <row r="241876" spans="21:28">
      <c r="U241876" s="5"/>
      <c r="AA241876" s="93"/>
      <c r="AB241876" s="5"/>
    </row>
    <row r="241877" spans="21:28">
      <c r="U241877" s="5"/>
      <c r="AA241877" s="94"/>
      <c r="AB241877" s="5"/>
    </row>
    <row r="241880" spans="21:28">
      <c r="U241880" s="5"/>
      <c r="AA241880" s="94"/>
      <c r="AB241880" s="5"/>
    </row>
    <row r="241930" spans="21:28">
      <c r="U241930" s="5"/>
      <c r="AA241930" s="94"/>
      <c r="AB241930" s="5"/>
    </row>
    <row r="242000" spans="21:28">
      <c r="U242000" s="5"/>
      <c r="AA242000" s="94"/>
      <c r="AB242000" s="5"/>
    </row>
    <row r="242001" spans="21:28">
      <c r="U242001" s="5"/>
      <c r="AA242001" s="94"/>
      <c r="AB242001" s="5"/>
    </row>
    <row r="242018" spans="21:28">
      <c r="U242018" s="5"/>
      <c r="AA242018" s="94"/>
      <c r="AB242018" s="5"/>
    </row>
    <row r="242020" spans="21:28">
      <c r="U242020" s="5"/>
      <c r="AA242020" s="458"/>
      <c r="AB242020" s="5"/>
    </row>
    <row r="242021" spans="21:28">
      <c r="U242021" s="5"/>
      <c r="AA242021" s="458"/>
      <c r="AB242021" s="5"/>
    </row>
    <row r="242022" spans="21:28">
      <c r="U242022" s="5"/>
      <c r="AA242022" s="93"/>
      <c r="AB242022" s="5"/>
    </row>
    <row r="242023" spans="21:28">
      <c r="U242023" s="5"/>
      <c r="AA242023" s="94"/>
      <c r="AB242023" s="5"/>
    </row>
    <row r="242026" spans="21:28">
      <c r="U242026" s="5"/>
      <c r="AA242026" s="94"/>
      <c r="AB242026" s="5"/>
    </row>
    <row r="242076" spans="21:28">
      <c r="U242076" s="5"/>
      <c r="AA242076" s="94"/>
      <c r="AB242076" s="5"/>
    </row>
    <row r="242146" spans="21:28">
      <c r="U242146" s="5"/>
      <c r="AA242146" s="94"/>
      <c r="AB242146" s="5"/>
    </row>
    <row r="242147" spans="21:28">
      <c r="U242147" s="5"/>
      <c r="AA242147" s="94"/>
      <c r="AB242147" s="5"/>
    </row>
    <row r="242164" spans="21:28">
      <c r="U242164" s="5"/>
      <c r="AA242164" s="94"/>
      <c r="AB242164" s="5"/>
    </row>
    <row r="242166" spans="21:28">
      <c r="U242166" s="5"/>
      <c r="AA242166" s="458"/>
      <c r="AB242166" s="5"/>
    </row>
    <row r="242167" spans="21:28">
      <c r="U242167" s="5"/>
      <c r="AA242167" s="458"/>
      <c r="AB242167" s="5"/>
    </row>
    <row r="242168" spans="21:28">
      <c r="U242168" s="5"/>
      <c r="AA242168" s="93"/>
      <c r="AB242168" s="5"/>
    </row>
    <row r="242169" spans="21:28">
      <c r="U242169" s="5"/>
      <c r="AA242169" s="94"/>
      <c r="AB242169" s="5"/>
    </row>
    <row r="242172" spans="21:28">
      <c r="U242172" s="5"/>
      <c r="AA242172" s="94"/>
      <c r="AB242172" s="5"/>
    </row>
    <row r="242222" spans="21:28">
      <c r="U242222" s="5"/>
      <c r="AA242222" s="94"/>
      <c r="AB242222" s="5"/>
    </row>
    <row r="242292" spans="21:28">
      <c r="U242292" s="5"/>
      <c r="AA242292" s="94"/>
      <c r="AB242292" s="5"/>
    </row>
    <row r="242293" spans="21:28">
      <c r="U242293" s="5"/>
      <c r="AA242293" s="94"/>
      <c r="AB242293" s="5"/>
    </row>
    <row r="242310" spans="21:28">
      <c r="U242310" s="5"/>
      <c r="AA242310" s="94"/>
      <c r="AB242310" s="5"/>
    </row>
    <row r="242312" spans="21:28">
      <c r="U242312" s="5"/>
      <c r="AA242312" s="458"/>
      <c r="AB242312" s="5"/>
    </row>
    <row r="242313" spans="21:28">
      <c r="U242313" s="5"/>
      <c r="AA242313" s="458"/>
      <c r="AB242313" s="5"/>
    </row>
    <row r="242314" spans="21:28">
      <c r="U242314" s="5"/>
      <c r="AA242314" s="93"/>
      <c r="AB242314" s="5"/>
    </row>
    <row r="242315" spans="21:28">
      <c r="U242315" s="5"/>
      <c r="AA242315" s="94"/>
      <c r="AB242315" s="5"/>
    </row>
    <row r="242318" spans="21:28">
      <c r="U242318" s="5"/>
      <c r="AA242318" s="94"/>
      <c r="AB242318" s="5"/>
    </row>
    <row r="242368" spans="21:28">
      <c r="U242368" s="5"/>
      <c r="AA242368" s="94"/>
      <c r="AB242368" s="5"/>
    </row>
    <row r="242438" spans="21:28">
      <c r="U242438" s="5"/>
      <c r="AA242438" s="94"/>
      <c r="AB242438" s="5"/>
    </row>
    <row r="242439" spans="21:28">
      <c r="U242439" s="5"/>
      <c r="AA242439" s="94"/>
      <c r="AB242439" s="5"/>
    </row>
    <row r="242456" spans="21:28">
      <c r="U242456" s="5"/>
      <c r="AA242456" s="94"/>
      <c r="AB242456" s="5"/>
    </row>
    <row r="242458" spans="21:28">
      <c r="U242458" s="5"/>
      <c r="AA242458" s="458"/>
      <c r="AB242458" s="5"/>
    </row>
    <row r="242459" spans="21:28">
      <c r="U242459" s="5"/>
      <c r="AA242459" s="458"/>
      <c r="AB242459" s="5"/>
    </row>
    <row r="242460" spans="21:28">
      <c r="U242460" s="5"/>
      <c r="AA242460" s="93"/>
      <c r="AB242460" s="5"/>
    </row>
    <row r="242461" spans="21:28">
      <c r="U242461" s="5"/>
      <c r="AA242461" s="94"/>
      <c r="AB242461" s="5"/>
    </row>
    <row r="242464" spans="21:28">
      <c r="U242464" s="5"/>
      <c r="AA242464" s="94"/>
      <c r="AB242464" s="5"/>
    </row>
    <row r="242514" spans="21:28">
      <c r="U242514" s="5"/>
      <c r="AA242514" s="94"/>
      <c r="AB242514" s="5"/>
    </row>
    <row r="242584" spans="21:28">
      <c r="U242584" s="5"/>
      <c r="AA242584" s="94"/>
      <c r="AB242584" s="5"/>
    </row>
    <row r="242585" spans="21:28">
      <c r="U242585" s="5"/>
      <c r="AA242585" s="94"/>
      <c r="AB242585" s="5"/>
    </row>
    <row r="242602" spans="21:28">
      <c r="U242602" s="5"/>
      <c r="AA242602" s="94"/>
      <c r="AB242602" s="5"/>
    </row>
    <row r="242604" spans="21:28">
      <c r="U242604" s="5"/>
      <c r="AA242604" s="458"/>
      <c r="AB242604" s="5"/>
    </row>
    <row r="242605" spans="21:28">
      <c r="U242605" s="5"/>
      <c r="AA242605" s="458"/>
      <c r="AB242605" s="5"/>
    </row>
    <row r="242606" spans="21:28">
      <c r="U242606" s="5"/>
      <c r="AA242606" s="93"/>
      <c r="AB242606" s="5"/>
    </row>
    <row r="242607" spans="21:28">
      <c r="U242607" s="5"/>
      <c r="AA242607" s="94"/>
      <c r="AB242607" s="5"/>
    </row>
    <row r="242610" spans="21:28">
      <c r="U242610" s="5"/>
      <c r="AA242610" s="94"/>
      <c r="AB242610" s="5"/>
    </row>
    <row r="242660" spans="21:28">
      <c r="U242660" s="5"/>
      <c r="AA242660" s="94"/>
      <c r="AB242660" s="5"/>
    </row>
    <row r="242730" spans="21:28">
      <c r="U242730" s="5"/>
      <c r="AA242730" s="94"/>
      <c r="AB242730" s="5"/>
    </row>
    <row r="242731" spans="21:28">
      <c r="U242731" s="5"/>
      <c r="AA242731" s="94"/>
      <c r="AB242731" s="5"/>
    </row>
    <row r="242748" spans="21:28">
      <c r="U242748" s="5"/>
      <c r="AA242748" s="94"/>
      <c r="AB242748" s="5"/>
    </row>
    <row r="242750" spans="21:28">
      <c r="U242750" s="5"/>
      <c r="AA242750" s="458"/>
      <c r="AB242750" s="5"/>
    </row>
    <row r="242751" spans="21:28">
      <c r="U242751" s="5"/>
      <c r="AA242751" s="458"/>
      <c r="AB242751" s="5"/>
    </row>
    <row r="242752" spans="21:28">
      <c r="U242752" s="5"/>
      <c r="AA242752" s="93"/>
      <c r="AB242752" s="5"/>
    </row>
    <row r="242753" spans="21:28">
      <c r="U242753" s="5"/>
      <c r="AA242753" s="94"/>
      <c r="AB242753" s="5"/>
    </row>
    <row r="242756" spans="21:28">
      <c r="U242756" s="5"/>
      <c r="AA242756" s="94"/>
      <c r="AB242756" s="5"/>
    </row>
    <row r="242806" spans="21:28">
      <c r="U242806" s="5"/>
      <c r="AA242806" s="94"/>
      <c r="AB242806" s="5"/>
    </row>
    <row r="242876" spans="21:28">
      <c r="U242876" s="5"/>
      <c r="AA242876" s="94"/>
      <c r="AB242876" s="5"/>
    </row>
    <row r="242877" spans="21:28">
      <c r="U242877" s="5"/>
      <c r="AA242877" s="94"/>
      <c r="AB242877" s="5"/>
    </row>
    <row r="242894" spans="21:28">
      <c r="U242894" s="5"/>
      <c r="AA242894" s="94"/>
      <c r="AB242894" s="5"/>
    </row>
    <row r="242896" spans="21:28">
      <c r="U242896" s="5"/>
      <c r="AA242896" s="458"/>
      <c r="AB242896" s="5"/>
    </row>
    <row r="242897" spans="21:28">
      <c r="U242897" s="5"/>
      <c r="AA242897" s="458"/>
      <c r="AB242897" s="5"/>
    </row>
    <row r="242898" spans="21:28">
      <c r="U242898" s="5"/>
      <c r="AA242898" s="93"/>
      <c r="AB242898" s="5"/>
    </row>
    <row r="242899" spans="21:28">
      <c r="U242899" s="5"/>
      <c r="AA242899" s="94"/>
      <c r="AB242899" s="5"/>
    </row>
    <row r="242902" spans="21:28">
      <c r="U242902" s="5"/>
      <c r="AA242902" s="94"/>
      <c r="AB242902" s="5"/>
    </row>
    <row r="242952" spans="21:28">
      <c r="U242952" s="5"/>
      <c r="AA242952" s="94"/>
      <c r="AB242952" s="5"/>
    </row>
    <row r="243022" spans="21:28">
      <c r="U243022" s="5"/>
      <c r="AA243022" s="94"/>
      <c r="AB243022" s="5"/>
    </row>
    <row r="243023" spans="21:28">
      <c r="U243023" s="5"/>
      <c r="AA243023" s="94"/>
      <c r="AB243023" s="5"/>
    </row>
    <row r="243040" spans="21:28">
      <c r="U243040" s="5"/>
      <c r="AA243040" s="94"/>
      <c r="AB243040" s="5"/>
    </row>
    <row r="243042" spans="21:28">
      <c r="U243042" s="5"/>
      <c r="AA243042" s="458"/>
      <c r="AB243042" s="5"/>
    </row>
    <row r="243043" spans="21:28">
      <c r="U243043" s="5"/>
      <c r="AA243043" s="458"/>
      <c r="AB243043" s="5"/>
    </row>
    <row r="243044" spans="21:28">
      <c r="U243044" s="5"/>
      <c r="AA243044" s="93"/>
      <c r="AB243044" s="5"/>
    </row>
    <row r="243045" spans="21:28">
      <c r="U243045" s="5"/>
      <c r="AA243045" s="94"/>
      <c r="AB243045" s="5"/>
    </row>
    <row r="243048" spans="21:28">
      <c r="U243048" s="5"/>
      <c r="AA243048" s="94"/>
      <c r="AB243048" s="5"/>
    </row>
    <row r="243098" spans="21:28">
      <c r="U243098" s="5"/>
      <c r="AA243098" s="94"/>
      <c r="AB243098" s="5"/>
    </row>
    <row r="243168" spans="21:28">
      <c r="U243168" s="5"/>
      <c r="AA243168" s="94"/>
      <c r="AB243168" s="5"/>
    </row>
    <row r="243169" spans="21:28">
      <c r="U243169" s="5"/>
      <c r="AA243169" s="94"/>
      <c r="AB243169" s="5"/>
    </row>
    <row r="243186" spans="21:28">
      <c r="U243186" s="5"/>
      <c r="AA243186" s="94"/>
      <c r="AB243186" s="5"/>
    </row>
    <row r="243188" spans="21:28">
      <c r="U243188" s="5"/>
      <c r="AA243188" s="458"/>
      <c r="AB243188" s="5"/>
    </row>
    <row r="243189" spans="21:28">
      <c r="U243189" s="5"/>
      <c r="AA243189" s="458"/>
      <c r="AB243189" s="5"/>
    </row>
    <row r="243190" spans="21:28">
      <c r="U243190" s="5"/>
      <c r="AA243190" s="93"/>
      <c r="AB243190" s="5"/>
    </row>
    <row r="243191" spans="21:28">
      <c r="U243191" s="5"/>
      <c r="AA243191" s="94"/>
      <c r="AB243191" s="5"/>
    </row>
    <row r="243194" spans="21:28">
      <c r="U243194" s="5"/>
      <c r="AA243194" s="94"/>
      <c r="AB243194" s="5"/>
    </row>
    <row r="243244" spans="21:28">
      <c r="U243244" s="5"/>
      <c r="AA243244" s="94"/>
      <c r="AB243244" s="5"/>
    </row>
    <row r="243314" spans="21:28">
      <c r="U243314" s="5"/>
      <c r="AA243314" s="94"/>
      <c r="AB243314" s="5"/>
    </row>
    <row r="243315" spans="21:28">
      <c r="U243315" s="5"/>
      <c r="AA243315" s="94"/>
      <c r="AB243315" s="5"/>
    </row>
    <row r="243332" spans="21:28">
      <c r="U243332" s="5"/>
      <c r="AA243332" s="94"/>
      <c r="AB243332" s="5"/>
    </row>
    <row r="243334" spans="21:28">
      <c r="U243334" s="5"/>
      <c r="AA243334" s="458"/>
      <c r="AB243334" s="5"/>
    </row>
    <row r="243335" spans="21:28">
      <c r="U243335" s="5"/>
      <c r="AA243335" s="458"/>
      <c r="AB243335" s="5"/>
    </row>
    <row r="243336" spans="21:28">
      <c r="U243336" s="5"/>
      <c r="AA243336" s="93"/>
      <c r="AB243336" s="5"/>
    </row>
    <row r="243337" spans="21:28">
      <c r="U243337" s="5"/>
      <c r="AA243337" s="94"/>
      <c r="AB243337" s="5"/>
    </row>
    <row r="243340" spans="21:28">
      <c r="U243340" s="5"/>
      <c r="AA243340" s="94"/>
      <c r="AB243340" s="5"/>
    </row>
    <row r="243390" spans="21:28">
      <c r="U243390" s="5"/>
      <c r="AA243390" s="94"/>
      <c r="AB243390" s="5"/>
    </row>
    <row r="243460" spans="21:28">
      <c r="U243460" s="5"/>
      <c r="AA243460" s="94"/>
      <c r="AB243460" s="5"/>
    </row>
    <row r="243461" spans="21:28">
      <c r="U243461" s="5"/>
      <c r="AA243461" s="94"/>
      <c r="AB243461" s="5"/>
    </row>
    <row r="243478" spans="21:28">
      <c r="U243478" s="5"/>
      <c r="AA243478" s="94"/>
      <c r="AB243478" s="5"/>
    </row>
    <row r="243480" spans="21:28">
      <c r="U243480" s="5"/>
      <c r="AA243480" s="458"/>
      <c r="AB243480" s="5"/>
    </row>
    <row r="243481" spans="21:28">
      <c r="U243481" s="5"/>
      <c r="AA243481" s="458"/>
      <c r="AB243481" s="5"/>
    </row>
    <row r="243482" spans="21:28">
      <c r="U243482" s="5"/>
      <c r="AA243482" s="93"/>
      <c r="AB243482" s="5"/>
    </row>
    <row r="243483" spans="21:28">
      <c r="U243483" s="5"/>
      <c r="AA243483" s="94"/>
      <c r="AB243483" s="5"/>
    </row>
    <row r="243486" spans="21:28">
      <c r="U243486" s="5"/>
      <c r="AA243486" s="94"/>
      <c r="AB243486" s="5"/>
    </row>
    <row r="243536" spans="21:28">
      <c r="U243536" s="5"/>
      <c r="AA243536" s="94"/>
      <c r="AB243536" s="5"/>
    </row>
    <row r="243606" spans="21:28">
      <c r="U243606" s="5"/>
      <c r="AA243606" s="94"/>
      <c r="AB243606" s="5"/>
    </row>
    <row r="243607" spans="21:28">
      <c r="U243607" s="5"/>
      <c r="AA243607" s="94"/>
      <c r="AB243607" s="5"/>
    </row>
    <row r="243624" spans="21:28">
      <c r="U243624" s="5"/>
      <c r="AA243624" s="94"/>
      <c r="AB243624" s="5"/>
    </row>
    <row r="243626" spans="21:28">
      <c r="U243626" s="5"/>
      <c r="AA243626" s="458"/>
      <c r="AB243626" s="5"/>
    </row>
    <row r="243627" spans="21:28">
      <c r="U243627" s="5"/>
      <c r="AA243627" s="458"/>
      <c r="AB243627" s="5"/>
    </row>
    <row r="243628" spans="21:28">
      <c r="U243628" s="5"/>
      <c r="AA243628" s="93"/>
      <c r="AB243628" s="5"/>
    </row>
    <row r="243629" spans="21:28">
      <c r="U243629" s="5"/>
      <c r="AA243629" s="94"/>
      <c r="AB243629" s="5"/>
    </row>
    <row r="243632" spans="21:28">
      <c r="U243632" s="5"/>
      <c r="AA243632" s="94"/>
      <c r="AB243632" s="5"/>
    </row>
    <row r="243682" spans="21:28">
      <c r="U243682" s="5"/>
      <c r="AA243682" s="94"/>
      <c r="AB243682" s="5"/>
    </row>
    <row r="243752" spans="21:28">
      <c r="U243752" s="5"/>
      <c r="AA243752" s="94"/>
      <c r="AB243752" s="5"/>
    </row>
    <row r="243753" spans="21:28">
      <c r="U243753" s="5"/>
      <c r="AA243753" s="94"/>
      <c r="AB243753" s="5"/>
    </row>
    <row r="243770" spans="21:28">
      <c r="U243770" s="5"/>
      <c r="AA243770" s="94"/>
      <c r="AB243770" s="5"/>
    </row>
    <row r="243772" spans="21:28">
      <c r="U243772" s="5"/>
      <c r="AA243772" s="458"/>
      <c r="AB243772" s="5"/>
    </row>
    <row r="243773" spans="21:28">
      <c r="U243773" s="5"/>
      <c r="AA243773" s="458"/>
      <c r="AB243773" s="5"/>
    </row>
    <row r="243774" spans="21:28">
      <c r="U243774" s="5"/>
      <c r="AA243774" s="93"/>
      <c r="AB243774" s="5"/>
    </row>
    <row r="243775" spans="21:28">
      <c r="U243775" s="5"/>
      <c r="AA243775" s="94"/>
      <c r="AB243775" s="5"/>
    </row>
    <row r="243778" spans="21:28">
      <c r="U243778" s="5"/>
      <c r="AA243778" s="94"/>
      <c r="AB243778" s="5"/>
    </row>
    <row r="243828" spans="21:28">
      <c r="U243828" s="5"/>
      <c r="AA243828" s="94"/>
      <c r="AB243828" s="5"/>
    </row>
    <row r="243898" spans="21:28">
      <c r="U243898" s="5"/>
      <c r="AA243898" s="94"/>
      <c r="AB243898" s="5"/>
    </row>
    <row r="243899" spans="21:28">
      <c r="U243899" s="5"/>
      <c r="AA243899" s="94"/>
      <c r="AB243899" s="5"/>
    </row>
    <row r="243916" spans="21:28">
      <c r="U243916" s="5"/>
      <c r="AA243916" s="94"/>
      <c r="AB243916" s="5"/>
    </row>
    <row r="243918" spans="21:28">
      <c r="U243918" s="5"/>
      <c r="AA243918" s="458"/>
      <c r="AB243918" s="5"/>
    </row>
    <row r="243919" spans="21:28">
      <c r="U243919" s="5"/>
      <c r="AA243919" s="458"/>
      <c r="AB243919" s="5"/>
    </row>
    <row r="243920" spans="21:28">
      <c r="U243920" s="5"/>
      <c r="AA243920" s="93"/>
      <c r="AB243920" s="5"/>
    </row>
    <row r="243921" spans="21:28">
      <c r="U243921" s="5"/>
      <c r="AA243921" s="94"/>
      <c r="AB243921" s="5"/>
    </row>
    <row r="243924" spans="21:28">
      <c r="U243924" s="5"/>
      <c r="AA243924" s="94"/>
      <c r="AB243924" s="5"/>
    </row>
    <row r="243974" spans="21:28">
      <c r="U243974" s="5"/>
      <c r="AA243974" s="94"/>
      <c r="AB243974" s="5"/>
    </row>
    <row r="244044" spans="21:28">
      <c r="U244044" s="5"/>
      <c r="AA244044" s="94"/>
      <c r="AB244044" s="5"/>
    </row>
    <row r="244045" spans="21:28">
      <c r="U244045" s="5"/>
      <c r="AA244045" s="94"/>
      <c r="AB244045" s="5"/>
    </row>
    <row r="244062" spans="21:28">
      <c r="U244062" s="5"/>
      <c r="AA244062" s="94"/>
      <c r="AB244062" s="5"/>
    </row>
    <row r="244064" spans="21:28">
      <c r="U244064" s="5"/>
      <c r="AA244064" s="458"/>
      <c r="AB244064" s="5"/>
    </row>
    <row r="244065" spans="21:28">
      <c r="U244065" s="5"/>
      <c r="AA244065" s="458"/>
      <c r="AB244065" s="5"/>
    </row>
    <row r="244066" spans="21:28">
      <c r="U244066" s="5"/>
      <c r="AA244066" s="93"/>
      <c r="AB244066" s="5"/>
    </row>
    <row r="244067" spans="21:28">
      <c r="U244067" s="5"/>
      <c r="AA244067" s="94"/>
      <c r="AB244067" s="5"/>
    </row>
    <row r="244070" spans="21:28">
      <c r="U244070" s="5"/>
      <c r="AA244070" s="94"/>
      <c r="AB244070" s="5"/>
    </row>
    <row r="244120" spans="21:28">
      <c r="U244120" s="5"/>
      <c r="AA244120" s="94"/>
      <c r="AB244120" s="5"/>
    </row>
    <row r="244190" spans="21:28">
      <c r="U244190" s="5"/>
      <c r="AA244190" s="94"/>
      <c r="AB244190" s="5"/>
    </row>
    <row r="244191" spans="21:28">
      <c r="U244191" s="5"/>
      <c r="AA244191" s="94"/>
      <c r="AB244191" s="5"/>
    </row>
    <row r="244208" spans="21:28">
      <c r="U244208" s="5"/>
      <c r="AA244208" s="94"/>
      <c r="AB244208" s="5"/>
    </row>
    <row r="244210" spans="21:28">
      <c r="U244210" s="5"/>
      <c r="AA244210" s="458"/>
      <c r="AB244210" s="5"/>
    </row>
    <row r="244211" spans="21:28">
      <c r="U244211" s="5"/>
      <c r="AA244211" s="458"/>
      <c r="AB244211" s="5"/>
    </row>
    <row r="244212" spans="21:28">
      <c r="U244212" s="5"/>
      <c r="AA244212" s="93"/>
      <c r="AB244212" s="5"/>
    </row>
    <row r="244213" spans="21:28">
      <c r="U244213" s="5"/>
      <c r="AA244213" s="94"/>
      <c r="AB244213" s="5"/>
    </row>
    <row r="244216" spans="21:28">
      <c r="U244216" s="5"/>
      <c r="AA244216" s="94"/>
      <c r="AB244216" s="5"/>
    </row>
    <row r="244266" spans="21:28">
      <c r="U244266" s="5"/>
      <c r="AA244266" s="94"/>
      <c r="AB244266" s="5"/>
    </row>
    <row r="244336" spans="21:28">
      <c r="U244336" s="5"/>
      <c r="AA244336" s="94"/>
      <c r="AB244336" s="5"/>
    </row>
    <row r="244337" spans="21:28">
      <c r="U244337" s="5"/>
      <c r="AA244337" s="94"/>
      <c r="AB244337" s="5"/>
    </row>
    <row r="244354" spans="21:28">
      <c r="U244354" s="5"/>
      <c r="AA244354" s="94"/>
      <c r="AB244354" s="5"/>
    </row>
    <row r="244356" spans="21:28">
      <c r="U244356" s="5"/>
      <c r="AA244356" s="458"/>
      <c r="AB244356" s="5"/>
    </row>
    <row r="244357" spans="21:28">
      <c r="U244357" s="5"/>
      <c r="AA244357" s="458"/>
      <c r="AB244357" s="5"/>
    </row>
    <row r="244358" spans="21:28">
      <c r="U244358" s="5"/>
      <c r="AA244358" s="93"/>
      <c r="AB244358" s="5"/>
    </row>
    <row r="244359" spans="21:28">
      <c r="U244359" s="5"/>
      <c r="AA244359" s="94"/>
      <c r="AB244359" s="5"/>
    </row>
    <row r="244362" spans="21:28">
      <c r="U244362" s="5"/>
      <c r="AA244362" s="94"/>
      <c r="AB244362" s="5"/>
    </row>
    <row r="244412" spans="21:28">
      <c r="U244412" s="5"/>
      <c r="AA244412" s="94"/>
      <c r="AB244412" s="5"/>
    </row>
    <row r="244482" spans="21:28">
      <c r="U244482" s="5"/>
      <c r="AA244482" s="94"/>
      <c r="AB244482" s="5"/>
    </row>
    <row r="244483" spans="21:28">
      <c r="U244483" s="5"/>
      <c r="AA244483" s="94"/>
      <c r="AB244483" s="5"/>
    </row>
    <row r="244500" spans="21:28">
      <c r="U244500" s="5"/>
      <c r="AA244500" s="94"/>
      <c r="AB244500" s="5"/>
    </row>
    <row r="244502" spans="21:28">
      <c r="U244502" s="5"/>
      <c r="AA244502" s="458"/>
      <c r="AB244502" s="5"/>
    </row>
    <row r="244503" spans="21:28">
      <c r="U244503" s="5"/>
      <c r="AA244503" s="458"/>
      <c r="AB244503" s="5"/>
    </row>
    <row r="244504" spans="21:28">
      <c r="U244504" s="5"/>
      <c r="AA244504" s="93"/>
      <c r="AB244504" s="5"/>
    </row>
    <row r="244505" spans="21:28">
      <c r="U244505" s="5"/>
      <c r="AA244505" s="94"/>
      <c r="AB244505" s="5"/>
    </row>
    <row r="244508" spans="21:28">
      <c r="U244508" s="5"/>
      <c r="AA244508" s="94"/>
      <c r="AB244508" s="5"/>
    </row>
    <row r="244558" spans="21:28">
      <c r="U244558" s="5"/>
      <c r="AA244558" s="94"/>
      <c r="AB244558" s="5"/>
    </row>
    <row r="244628" spans="21:28">
      <c r="U244628" s="5"/>
      <c r="AA244628" s="94"/>
      <c r="AB244628" s="5"/>
    </row>
    <row r="244629" spans="21:28">
      <c r="U244629" s="5"/>
      <c r="AA244629" s="94"/>
      <c r="AB244629" s="5"/>
    </row>
    <row r="244646" spans="21:28">
      <c r="U244646" s="5"/>
      <c r="AA244646" s="94"/>
      <c r="AB244646" s="5"/>
    </row>
    <row r="244648" spans="21:28">
      <c r="U244648" s="5"/>
      <c r="AA244648" s="458"/>
      <c r="AB244648" s="5"/>
    </row>
    <row r="244649" spans="21:28">
      <c r="U244649" s="5"/>
      <c r="AA244649" s="458"/>
      <c r="AB244649" s="5"/>
    </row>
    <row r="244650" spans="21:28">
      <c r="U244650" s="5"/>
      <c r="AA244650" s="93"/>
      <c r="AB244650" s="5"/>
    </row>
    <row r="244651" spans="21:28">
      <c r="U244651" s="5"/>
      <c r="AA244651" s="94"/>
      <c r="AB244651" s="5"/>
    </row>
    <row r="244654" spans="21:28">
      <c r="U244654" s="5"/>
      <c r="AA244654" s="94"/>
      <c r="AB244654" s="5"/>
    </row>
    <row r="244704" spans="21:28">
      <c r="U244704" s="5"/>
      <c r="AA244704" s="94"/>
      <c r="AB244704" s="5"/>
    </row>
    <row r="244774" spans="21:28">
      <c r="U244774" s="5"/>
      <c r="AA244774" s="94"/>
      <c r="AB244774" s="5"/>
    </row>
    <row r="244775" spans="21:28">
      <c r="U244775" s="5"/>
      <c r="AA244775" s="94"/>
      <c r="AB244775" s="5"/>
    </row>
    <row r="244792" spans="21:28">
      <c r="U244792" s="5"/>
      <c r="AA244792" s="94"/>
      <c r="AB244792" s="5"/>
    </row>
    <row r="244794" spans="21:28">
      <c r="U244794" s="5"/>
      <c r="AA244794" s="458"/>
      <c r="AB244794" s="5"/>
    </row>
    <row r="244795" spans="21:28">
      <c r="U244795" s="5"/>
      <c r="AA244795" s="458"/>
      <c r="AB244795" s="5"/>
    </row>
    <row r="244796" spans="21:28">
      <c r="U244796" s="5"/>
      <c r="AA244796" s="93"/>
      <c r="AB244796" s="5"/>
    </row>
    <row r="244797" spans="21:28">
      <c r="U244797" s="5"/>
      <c r="AA244797" s="94"/>
      <c r="AB244797" s="5"/>
    </row>
    <row r="244800" spans="21:28">
      <c r="U244800" s="5"/>
      <c r="AA244800" s="94"/>
      <c r="AB244800" s="5"/>
    </row>
    <row r="244850" spans="21:28">
      <c r="U244850" s="5"/>
      <c r="AA244850" s="94"/>
      <c r="AB244850" s="5"/>
    </row>
    <row r="244920" spans="21:28">
      <c r="U244920" s="5"/>
      <c r="AA244920" s="94"/>
      <c r="AB244920" s="5"/>
    </row>
    <row r="244921" spans="21:28">
      <c r="U244921" s="5"/>
      <c r="AA244921" s="94"/>
      <c r="AB244921" s="5"/>
    </row>
    <row r="244938" spans="21:28">
      <c r="U244938" s="5"/>
      <c r="AA244938" s="94"/>
      <c r="AB244938" s="5"/>
    </row>
    <row r="244940" spans="21:28">
      <c r="U244940" s="5"/>
      <c r="AA244940" s="458"/>
      <c r="AB244940" s="5"/>
    </row>
    <row r="244941" spans="21:28">
      <c r="U244941" s="5"/>
      <c r="AA244941" s="458"/>
      <c r="AB244941" s="5"/>
    </row>
    <row r="244942" spans="21:28">
      <c r="U244942" s="5"/>
      <c r="AA244942" s="93"/>
      <c r="AB244942" s="5"/>
    </row>
    <row r="244943" spans="21:28">
      <c r="U244943" s="5"/>
      <c r="AA244943" s="94"/>
      <c r="AB244943" s="5"/>
    </row>
    <row r="244946" spans="21:28">
      <c r="U244946" s="5"/>
      <c r="AA244946" s="94"/>
      <c r="AB244946" s="5"/>
    </row>
    <row r="244996" spans="21:28">
      <c r="U244996" s="5"/>
      <c r="AA244996" s="94"/>
      <c r="AB244996" s="5"/>
    </row>
    <row r="245066" spans="21:28">
      <c r="U245066" s="5"/>
      <c r="AA245066" s="94"/>
      <c r="AB245066" s="5"/>
    </row>
    <row r="245067" spans="21:28">
      <c r="U245067" s="5"/>
      <c r="AA245067" s="94"/>
      <c r="AB245067" s="5"/>
    </row>
    <row r="245084" spans="21:28">
      <c r="U245084" s="5"/>
      <c r="AA245084" s="94"/>
      <c r="AB245084" s="5"/>
    </row>
    <row r="245086" spans="21:28">
      <c r="U245086" s="5"/>
      <c r="AA245086" s="458"/>
      <c r="AB245086" s="5"/>
    </row>
    <row r="245087" spans="21:28">
      <c r="U245087" s="5"/>
      <c r="AA245087" s="458"/>
      <c r="AB245087" s="5"/>
    </row>
    <row r="245088" spans="21:28">
      <c r="U245088" s="5"/>
      <c r="AA245088" s="93"/>
      <c r="AB245088" s="5"/>
    </row>
    <row r="245089" spans="21:28">
      <c r="U245089" s="5"/>
      <c r="AA245089" s="94"/>
      <c r="AB245089" s="5"/>
    </row>
    <row r="245092" spans="21:28">
      <c r="U245092" s="5"/>
      <c r="AA245092" s="94"/>
      <c r="AB245092" s="5"/>
    </row>
    <row r="245142" spans="21:28">
      <c r="U245142" s="5"/>
      <c r="AA245142" s="94"/>
      <c r="AB245142" s="5"/>
    </row>
    <row r="245212" spans="21:28">
      <c r="U245212" s="5"/>
      <c r="AA245212" s="94"/>
      <c r="AB245212" s="5"/>
    </row>
    <row r="245213" spans="21:28">
      <c r="U245213" s="5"/>
      <c r="AA245213" s="94"/>
      <c r="AB245213" s="5"/>
    </row>
    <row r="245230" spans="21:28">
      <c r="U245230" s="5"/>
      <c r="AA245230" s="94"/>
      <c r="AB245230" s="5"/>
    </row>
    <row r="245232" spans="21:28">
      <c r="U245232" s="5"/>
      <c r="AA245232" s="458"/>
      <c r="AB245232" s="5"/>
    </row>
    <row r="245233" spans="21:28">
      <c r="U245233" s="5"/>
      <c r="AA245233" s="458"/>
      <c r="AB245233" s="5"/>
    </row>
    <row r="245234" spans="21:28">
      <c r="U245234" s="5"/>
      <c r="AA245234" s="93"/>
      <c r="AB245234" s="5"/>
    </row>
    <row r="245235" spans="21:28">
      <c r="U245235" s="5"/>
      <c r="AA245235" s="94"/>
      <c r="AB245235" s="5"/>
    </row>
    <row r="245238" spans="21:28">
      <c r="U245238" s="5"/>
      <c r="AA245238" s="94"/>
      <c r="AB245238" s="5"/>
    </row>
    <row r="245288" spans="21:28">
      <c r="U245288" s="5"/>
      <c r="AA245288" s="94"/>
      <c r="AB245288" s="5"/>
    </row>
    <row r="245358" spans="21:28">
      <c r="U245358" s="5"/>
      <c r="AA245358" s="94"/>
      <c r="AB245358" s="5"/>
    </row>
    <row r="245359" spans="21:28">
      <c r="U245359" s="5"/>
      <c r="AA245359" s="94"/>
      <c r="AB245359" s="5"/>
    </row>
    <row r="245376" spans="21:28">
      <c r="U245376" s="5"/>
      <c r="AA245376" s="94"/>
      <c r="AB245376" s="5"/>
    </row>
    <row r="245378" spans="21:28">
      <c r="U245378" s="5"/>
      <c r="AA245378" s="458"/>
      <c r="AB245378" s="5"/>
    </row>
    <row r="245379" spans="21:28">
      <c r="U245379" s="5"/>
      <c r="AA245379" s="458"/>
      <c r="AB245379" s="5"/>
    </row>
    <row r="245380" spans="21:28">
      <c r="U245380" s="5"/>
      <c r="AA245380" s="93"/>
      <c r="AB245380" s="5"/>
    </row>
    <row r="245381" spans="21:28">
      <c r="U245381" s="5"/>
      <c r="AA245381" s="94"/>
      <c r="AB245381" s="5"/>
    </row>
    <row r="245384" spans="21:28">
      <c r="U245384" s="5"/>
      <c r="AA245384" s="94"/>
      <c r="AB245384" s="5"/>
    </row>
    <row r="245434" spans="21:28">
      <c r="U245434" s="5"/>
      <c r="AA245434" s="94"/>
      <c r="AB245434" s="5"/>
    </row>
    <row r="245504" spans="21:28">
      <c r="U245504" s="5"/>
      <c r="AA245504" s="94"/>
      <c r="AB245504" s="5"/>
    </row>
    <row r="245505" spans="21:28">
      <c r="U245505" s="5"/>
      <c r="AA245505" s="94"/>
      <c r="AB245505" s="5"/>
    </row>
    <row r="245522" spans="21:28">
      <c r="U245522" s="5"/>
      <c r="AA245522" s="94"/>
      <c r="AB245522" s="5"/>
    </row>
    <row r="245524" spans="21:28">
      <c r="U245524" s="5"/>
      <c r="AA245524" s="458"/>
      <c r="AB245524" s="5"/>
    </row>
    <row r="245525" spans="21:28">
      <c r="U245525" s="5"/>
      <c r="AA245525" s="458"/>
      <c r="AB245525" s="5"/>
    </row>
    <row r="245526" spans="21:28">
      <c r="U245526" s="5"/>
      <c r="AA245526" s="93"/>
      <c r="AB245526" s="5"/>
    </row>
    <row r="245527" spans="21:28">
      <c r="U245527" s="5"/>
      <c r="AA245527" s="94"/>
      <c r="AB245527" s="5"/>
    </row>
    <row r="245530" spans="21:28">
      <c r="U245530" s="5"/>
      <c r="AA245530" s="94"/>
      <c r="AB245530" s="5"/>
    </row>
    <row r="245580" spans="21:28">
      <c r="U245580" s="5"/>
      <c r="AA245580" s="94"/>
      <c r="AB245580" s="5"/>
    </row>
    <row r="245650" spans="21:28">
      <c r="U245650" s="5"/>
      <c r="AA245650" s="94"/>
      <c r="AB245650" s="5"/>
    </row>
    <row r="245651" spans="21:28">
      <c r="U245651" s="5"/>
      <c r="AA245651" s="94"/>
      <c r="AB245651" s="5"/>
    </row>
    <row r="245668" spans="21:28">
      <c r="U245668" s="5"/>
      <c r="AA245668" s="94"/>
      <c r="AB245668" s="5"/>
    </row>
    <row r="245670" spans="21:28">
      <c r="U245670" s="5"/>
      <c r="AA245670" s="458"/>
      <c r="AB245670" s="5"/>
    </row>
    <row r="245671" spans="21:28">
      <c r="U245671" s="5"/>
      <c r="AA245671" s="458"/>
      <c r="AB245671" s="5"/>
    </row>
    <row r="245672" spans="21:28">
      <c r="U245672" s="5"/>
      <c r="AA245672" s="93"/>
      <c r="AB245672" s="5"/>
    </row>
    <row r="245673" spans="21:28">
      <c r="U245673" s="5"/>
      <c r="AA245673" s="94"/>
      <c r="AB245673" s="5"/>
    </row>
    <row r="245676" spans="21:28">
      <c r="U245676" s="5"/>
      <c r="AA245676" s="94"/>
      <c r="AB245676" s="5"/>
    </row>
    <row r="245726" spans="21:28">
      <c r="U245726" s="5"/>
      <c r="AA245726" s="94"/>
      <c r="AB245726" s="5"/>
    </row>
    <row r="245796" spans="21:28">
      <c r="U245796" s="5"/>
      <c r="AA245796" s="94"/>
      <c r="AB245796" s="5"/>
    </row>
    <row r="245797" spans="21:28">
      <c r="U245797" s="5"/>
      <c r="AA245797" s="94"/>
      <c r="AB245797" s="5"/>
    </row>
    <row r="245814" spans="21:28">
      <c r="U245814" s="5"/>
      <c r="AA245814" s="94"/>
      <c r="AB245814" s="5"/>
    </row>
    <row r="245816" spans="21:28">
      <c r="U245816" s="5"/>
      <c r="AA245816" s="458"/>
      <c r="AB245816" s="5"/>
    </row>
    <row r="245817" spans="21:28">
      <c r="U245817" s="5"/>
      <c r="AA245817" s="458"/>
      <c r="AB245817" s="5"/>
    </row>
    <row r="245818" spans="21:28">
      <c r="U245818" s="5"/>
      <c r="AA245818" s="93"/>
      <c r="AB245818" s="5"/>
    </row>
    <row r="245819" spans="21:28">
      <c r="U245819" s="5"/>
      <c r="AA245819" s="94"/>
      <c r="AB245819" s="5"/>
    </row>
    <row r="245822" spans="21:28">
      <c r="U245822" s="5"/>
      <c r="AA245822" s="94"/>
      <c r="AB245822" s="5"/>
    </row>
    <row r="245872" spans="21:28">
      <c r="U245872" s="5"/>
      <c r="AA245872" s="94"/>
      <c r="AB245872" s="5"/>
    </row>
    <row r="245942" spans="21:28">
      <c r="U245942" s="5"/>
      <c r="AA245942" s="94"/>
      <c r="AB245942" s="5"/>
    </row>
    <row r="245943" spans="21:28">
      <c r="U245943" s="5"/>
      <c r="AA245943" s="94"/>
      <c r="AB245943" s="5"/>
    </row>
    <row r="245960" spans="21:28">
      <c r="U245960" s="5"/>
      <c r="AA245960" s="94"/>
      <c r="AB245960" s="5"/>
    </row>
    <row r="245962" spans="21:28">
      <c r="U245962" s="5"/>
      <c r="AA245962" s="458"/>
      <c r="AB245962" s="5"/>
    </row>
    <row r="245963" spans="21:28">
      <c r="U245963" s="5"/>
      <c r="AA245963" s="458"/>
      <c r="AB245963" s="5"/>
    </row>
    <row r="245964" spans="21:28">
      <c r="U245964" s="5"/>
      <c r="AA245964" s="93"/>
      <c r="AB245964" s="5"/>
    </row>
    <row r="245965" spans="21:28">
      <c r="U245965" s="5"/>
      <c r="AA245965" s="94"/>
      <c r="AB245965" s="5"/>
    </row>
    <row r="245968" spans="21:28">
      <c r="U245968" s="5"/>
      <c r="AA245968" s="94"/>
      <c r="AB245968" s="5"/>
    </row>
    <row r="246018" spans="21:28">
      <c r="U246018" s="5"/>
      <c r="AA246018" s="94"/>
      <c r="AB246018" s="5"/>
    </row>
    <row r="246088" spans="21:28">
      <c r="U246088" s="5"/>
      <c r="AA246088" s="94"/>
      <c r="AB246088" s="5"/>
    </row>
    <row r="246089" spans="21:28">
      <c r="U246089" s="5"/>
      <c r="AA246089" s="94"/>
      <c r="AB246089" s="5"/>
    </row>
    <row r="246106" spans="21:28">
      <c r="U246106" s="5"/>
      <c r="AA246106" s="94"/>
      <c r="AB246106" s="5"/>
    </row>
    <row r="246108" spans="21:28">
      <c r="U246108" s="5"/>
      <c r="AA246108" s="458"/>
      <c r="AB246108" s="5"/>
    </row>
    <row r="246109" spans="21:28">
      <c r="U246109" s="5"/>
      <c r="AA246109" s="458"/>
      <c r="AB246109" s="5"/>
    </row>
    <row r="246110" spans="21:28">
      <c r="U246110" s="5"/>
      <c r="AA246110" s="93"/>
      <c r="AB246110" s="5"/>
    </row>
    <row r="246111" spans="21:28">
      <c r="U246111" s="5"/>
      <c r="AA246111" s="94"/>
      <c r="AB246111" s="5"/>
    </row>
    <row r="246114" spans="21:28">
      <c r="U246114" s="5"/>
      <c r="AA246114" s="94"/>
      <c r="AB246114" s="5"/>
    </row>
    <row r="246164" spans="21:28">
      <c r="U246164" s="5"/>
      <c r="AA246164" s="94"/>
      <c r="AB246164" s="5"/>
    </row>
    <row r="246234" spans="21:28">
      <c r="U246234" s="5"/>
      <c r="AA246234" s="94"/>
      <c r="AB246234" s="5"/>
    </row>
    <row r="246235" spans="21:28">
      <c r="U246235" s="5"/>
      <c r="AA246235" s="94"/>
      <c r="AB246235" s="5"/>
    </row>
    <row r="246252" spans="21:28">
      <c r="U246252" s="5"/>
      <c r="AA246252" s="94"/>
      <c r="AB246252" s="5"/>
    </row>
    <row r="246254" spans="21:28">
      <c r="U246254" s="5"/>
      <c r="AA246254" s="458"/>
      <c r="AB246254" s="5"/>
    </row>
    <row r="246255" spans="21:28">
      <c r="U246255" s="5"/>
      <c r="AA246255" s="458"/>
      <c r="AB246255" s="5"/>
    </row>
    <row r="246256" spans="21:28">
      <c r="U246256" s="5"/>
      <c r="AA246256" s="93"/>
      <c r="AB246256" s="5"/>
    </row>
    <row r="246257" spans="21:28">
      <c r="U246257" s="5"/>
      <c r="AA246257" s="94"/>
      <c r="AB246257" s="5"/>
    </row>
    <row r="246260" spans="21:28">
      <c r="U246260" s="5"/>
      <c r="AA246260" s="94"/>
      <c r="AB246260" s="5"/>
    </row>
    <row r="246310" spans="21:28">
      <c r="U246310" s="5"/>
      <c r="AA246310" s="94"/>
      <c r="AB246310" s="5"/>
    </row>
    <row r="246380" spans="21:28">
      <c r="U246380" s="5"/>
      <c r="AA246380" s="94"/>
      <c r="AB246380" s="5"/>
    </row>
    <row r="246381" spans="21:28">
      <c r="U246381" s="5"/>
      <c r="AA246381" s="94"/>
      <c r="AB246381" s="5"/>
    </row>
    <row r="246398" spans="21:28">
      <c r="U246398" s="5"/>
      <c r="AA246398" s="94"/>
      <c r="AB246398" s="5"/>
    </row>
    <row r="246400" spans="21:28">
      <c r="U246400" s="5"/>
      <c r="AA246400" s="458"/>
      <c r="AB246400" s="5"/>
    </row>
    <row r="246401" spans="21:28">
      <c r="U246401" s="5"/>
      <c r="AA246401" s="458"/>
      <c r="AB246401" s="5"/>
    </row>
    <row r="246402" spans="21:28">
      <c r="U246402" s="5"/>
      <c r="AA246402" s="93"/>
      <c r="AB246402" s="5"/>
    </row>
    <row r="246403" spans="21:28">
      <c r="U246403" s="5"/>
      <c r="AA246403" s="94"/>
      <c r="AB246403" s="5"/>
    </row>
    <row r="246406" spans="21:28">
      <c r="U246406" s="5"/>
      <c r="AA246406" s="94"/>
      <c r="AB246406" s="5"/>
    </row>
    <row r="246456" spans="21:28">
      <c r="U246456" s="5"/>
      <c r="AA246456" s="94"/>
      <c r="AB246456" s="5"/>
    </row>
    <row r="246526" spans="21:28">
      <c r="U246526" s="5"/>
      <c r="AA246526" s="94"/>
      <c r="AB246526" s="5"/>
    </row>
    <row r="246527" spans="21:28">
      <c r="U246527" s="5"/>
      <c r="AA246527" s="94"/>
      <c r="AB246527" s="5"/>
    </row>
    <row r="246544" spans="21:28">
      <c r="U246544" s="5"/>
      <c r="AA246544" s="94"/>
      <c r="AB246544" s="5"/>
    </row>
    <row r="246546" spans="21:28">
      <c r="U246546" s="5"/>
      <c r="AA246546" s="458"/>
      <c r="AB246546" s="5"/>
    </row>
    <row r="246547" spans="21:28">
      <c r="U246547" s="5"/>
      <c r="AA246547" s="458"/>
      <c r="AB246547" s="5"/>
    </row>
    <row r="246548" spans="21:28">
      <c r="U246548" s="5"/>
      <c r="AA246548" s="93"/>
      <c r="AB246548" s="5"/>
    </row>
    <row r="246549" spans="21:28">
      <c r="U246549" s="5"/>
      <c r="AA246549" s="94"/>
      <c r="AB246549" s="5"/>
    </row>
    <row r="246552" spans="21:28">
      <c r="U246552" s="5"/>
      <c r="AA246552" s="94"/>
      <c r="AB246552" s="5"/>
    </row>
    <row r="246602" spans="21:28">
      <c r="U246602" s="5"/>
      <c r="AA246602" s="94"/>
      <c r="AB246602" s="5"/>
    </row>
    <row r="246672" spans="21:28">
      <c r="U246672" s="5"/>
      <c r="AA246672" s="94"/>
      <c r="AB246672" s="5"/>
    </row>
    <row r="246673" spans="21:28">
      <c r="U246673" s="5"/>
      <c r="AA246673" s="94"/>
      <c r="AB246673" s="5"/>
    </row>
    <row r="246690" spans="21:28">
      <c r="U246690" s="5"/>
      <c r="AA246690" s="94"/>
      <c r="AB246690" s="5"/>
    </row>
    <row r="246692" spans="21:28">
      <c r="U246692" s="5"/>
      <c r="AA246692" s="458"/>
      <c r="AB246692" s="5"/>
    </row>
    <row r="246693" spans="21:28">
      <c r="U246693" s="5"/>
      <c r="AA246693" s="458"/>
      <c r="AB246693" s="5"/>
    </row>
    <row r="246694" spans="21:28">
      <c r="U246694" s="5"/>
      <c r="AA246694" s="93"/>
      <c r="AB246694" s="5"/>
    </row>
    <row r="246695" spans="21:28">
      <c r="U246695" s="5"/>
      <c r="AA246695" s="94"/>
      <c r="AB246695" s="5"/>
    </row>
    <row r="246698" spans="21:28">
      <c r="U246698" s="5"/>
      <c r="AA246698" s="94"/>
      <c r="AB246698" s="5"/>
    </row>
    <row r="246748" spans="21:28">
      <c r="U246748" s="5"/>
      <c r="AA246748" s="94"/>
      <c r="AB246748" s="5"/>
    </row>
    <row r="246818" spans="21:28">
      <c r="U246818" s="5"/>
      <c r="AA246818" s="94"/>
      <c r="AB246818" s="5"/>
    </row>
    <row r="246819" spans="21:28">
      <c r="U246819" s="5"/>
      <c r="AA246819" s="94"/>
      <c r="AB246819" s="5"/>
    </row>
    <row r="246836" spans="21:28">
      <c r="U246836" s="5"/>
      <c r="AA246836" s="94"/>
      <c r="AB246836" s="5"/>
    </row>
    <row r="246838" spans="21:28">
      <c r="U246838" s="5"/>
      <c r="AA246838" s="458"/>
      <c r="AB246838" s="5"/>
    </row>
    <row r="246839" spans="21:28">
      <c r="U246839" s="5"/>
      <c r="AA246839" s="458"/>
      <c r="AB246839" s="5"/>
    </row>
    <row r="246840" spans="21:28">
      <c r="U246840" s="5"/>
      <c r="AA246840" s="93"/>
      <c r="AB246840" s="5"/>
    </row>
    <row r="246841" spans="21:28">
      <c r="U246841" s="5"/>
      <c r="AA246841" s="94"/>
      <c r="AB246841" s="5"/>
    </row>
    <row r="246844" spans="21:28">
      <c r="U246844" s="5"/>
      <c r="AA246844" s="94"/>
      <c r="AB246844" s="5"/>
    </row>
    <row r="246894" spans="21:28">
      <c r="U246894" s="5"/>
      <c r="AA246894" s="94"/>
      <c r="AB246894" s="5"/>
    </row>
    <row r="246964" spans="21:28">
      <c r="U246964" s="5"/>
      <c r="AA246964" s="94"/>
      <c r="AB246964" s="5"/>
    </row>
    <row r="246965" spans="21:28">
      <c r="U246965" s="5"/>
      <c r="AA246965" s="94"/>
      <c r="AB246965" s="5"/>
    </row>
    <row r="246982" spans="21:28">
      <c r="U246982" s="5"/>
      <c r="AA246982" s="94"/>
      <c r="AB246982" s="5"/>
    </row>
    <row r="246984" spans="21:28">
      <c r="U246984" s="5"/>
      <c r="AA246984" s="458"/>
      <c r="AB246984" s="5"/>
    </row>
    <row r="246985" spans="21:28">
      <c r="U246985" s="5"/>
      <c r="AA246985" s="458"/>
      <c r="AB246985" s="5"/>
    </row>
    <row r="246986" spans="21:28">
      <c r="U246986" s="5"/>
      <c r="AA246986" s="93"/>
      <c r="AB246986" s="5"/>
    </row>
    <row r="246987" spans="21:28">
      <c r="U246987" s="5"/>
      <c r="AA246987" s="94"/>
      <c r="AB246987" s="5"/>
    </row>
    <row r="246990" spans="21:28">
      <c r="U246990" s="5"/>
      <c r="AA246990" s="94"/>
      <c r="AB246990" s="5"/>
    </row>
    <row r="247040" spans="21:28">
      <c r="U247040" s="5"/>
      <c r="AA247040" s="94"/>
      <c r="AB247040" s="5"/>
    </row>
    <row r="247110" spans="21:28">
      <c r="U247110" s="5"/>
      <c r="AA247110" s="94"/>
      <c r="AB247110" s="5"/>
    </row>
    <row r="247111" spans="21:28">
      <c r="U247111" s="5"/>
      <c r="AA247111" s="94"/>
      <c r="AB247111" s="5"/>
    </row>
    <row r="247128" spans="21:28">
      <c r="U247128" s="5"/>
      <c r="AA247128" s="94"/>
      <c r="AB247128" s="5"/>
    </row>
    <row r="247130" spans="21:28">
      <c r="U247130" s="5"/>
      <c r="AA247130" s="458"/>
      <c r="AB247130" s="5"/>
    </row>
    <row r="247131" spans="21:28">
      <c r="U247131" s="5"/>
      <c r="AA247131" s="458"/>
      <c r="AB247131" s="5"/>
    </row>
    <row r="247132" spans="21:28">
      <c r="U247132" s="5"/>
      <c r="AA247132" s="93"/>
      <c r="AB247132" s="5"/>
    </row>
    <row r="247133" spans="21:28">
      <c r="U247133" s="5"/>
      <c r="AA247133" s="94"/>
      <c r="AB247133" s="5"/>
    </row>
    <row r="247136" spans="21:28">
      <c r="U247136" s="5"/>
      <c r="AA247136" s="94"/>
      <c r="AB247136" s="5"/>
    </row>
    <row r="247186" spans="21:28">
      <c r="U247186" s="5"/>
      <c r="AA247186" s="94"/>
      <c r="AB247186" s="5"/>
    </row>
    <row r="247256" spans="21:28">
      <c r="U247256" s="5"/>
      <c r="AA247256" s="94"/>
      <c r="AB247256" s="5"/>
    </row>
    <row r="247257" spans="21:28">
      <c r="U247257" s="5"/>
      <c r="AA247257" s="94"/>
      <c r="AB247257" s="5"/>
    </row>
    <row r="247274" spans="21:28">
      <c r="U247274" s="5"/>
      <c r="AA247274" s="94"/>
      <c r="AB247274" s="5"/>
    </row>
    <row r="247276" spans="21:28">
      <c r="U247276" s="5"/>
      <c r="AA247276" s="458"/>
      <c r="AB247276" s="5"/>
    </row>
    <row r="247277" spans="21:28">
      <c r="U247277" s="5"/>
      <c r="AA247277" s="458"/>
      <c r="AB247277" s="5"/>
    </row>
    <row r="247278" spans="21:28">
      <c r="U247278" s="5"/>
      <c r="AA247278" s="93"/>
      <c r="AB247278" s="5"/>
    </row>
    <row r="247279" spans="21:28">
      <c r="U247279" s="5"/>
      <c r="AA247279" s="94"/>
      <c r="AB247279" s="5"/>
    </row>
    <row r="247282" spans="21:28">
      <c r="U247282" s="5"/>
      <c r="AA247282" s="94"/>
      <c r="AB247282" s="5"/>
    </row>
    <row r="247332" spans="21:28">
      <c r="U247332" s="5"/>
      <c r="AA247332" s="94"/>
      <c r="AB247332" s="5"/>
    </row>
    <row r="247402" spans="21:28">
      <c r="U247402" s="5"/>
      <c r="AA247402" s="94"/>
      <c r="AB247402" s="5"/>
    </row>
    <row r="247403" spans="21:28">
      <c r="U247403" s="5"/>
      <c r="AA247403" s="94"/>
      <c r="AB247403" s="5"/>
    </row>
    <row r="247420" spans="21:28">
      <c r="U247420" s="5"/>
      <c r="AA247420" s="94"/>
      <c r="AB247420" s="5"/>
    </row>
    <row r="247422" spans="21:28">
      <c r="U247422" s="5"/>
      <c r="AA247422" s="458"/>
      <c r="AB247422" s="5"/>
    </row>
    <row r="247423" spans="21:28">
      <c r="U247423" s="5"/>
      <c r="AA247423" s="458"/>
      <c r="AB247423" s="5"/>
    </row>
    <row r="247424" spans="21:28">
      <c r="U247424" s="5"/>
      <c r="AA247424" s="93"/>
      <c r="AB247424" s="5"/>
    </row>
    <row r="247425" spans="21:28">
      <c r="U247425" s="5"/>
      <c r="AA247425" s="94"/>
      <c r="AB247425" s="5"/>
    </row>
    <row r="247428" spans="21:28">
      <c r="U247428" s="5"/>
      <c r="AA247428" s="94"/>
      <c r="AB247428" s="5"/>
    </row>
    <row r="247478" spans="21:28">
      <c r="U247478" s="5"/>
      <c r="AA247478" s="94"/>
      <c r="AB247478" s="5"/>
    </row>
    <row r="247548" spans="21:28">
      <c r="U247548" s="5"/>
      <c r="AA247548" s="94"/>
      <c r="AB247548" s="5"/>
    </row>
    <row r="247549" spans="21:28">
      <c r="U247549" s="5"/>
      <c r="AA247549" s="94"/>
      <c r="AB247549" s="5"/>
    </row>
    <row r="247566" spans="21:28">
      <c r="U247566" s="5"/>
      <c r="AA247566" s="94"/>
      <c r="AB247566" s="5"/>
    </row>
    <row r="247568" spans="21:28">
      <c r="U247568" s="5"/>
      <c r="AA247568" s="458"/>
      <c r="AB247568" s="5"/>
    </row>
    <row r="247569" spans="21:28">
      <c r="U247569" s="5"/>
      <c r="AA247569" s="458"/>
      <c r="AB247569" s="5"/>
    </row>
    <row r="247570" spans="21:28">
      <c r="U247570" s="5"/>
      <c r="AA247570" s="93"/>
      <c r="AB247570" s="5"/>
    </row>
    <row r="247571" spans="21:28">
      <c r="U247571" s="5"/>
      <c r="AA247571" s="94"/>
      <c r="AB247571" s="5"/>
    </row>
    <row r="247574" spans="21:28">
      <c r="U247574" s="5"/>
      <c r="AA247574" s="94"/>
      <c r="AB247574" s="5"/>
    </row>
    <row r="247624" spans="21:28">
      <c r="U247624" s="5"/>
      <c r="AA247624" s="94"/>
      <c r="AB247624" s="5"/>
    </row>
    <row r="247694" spans="21:28">
      <c r="U247694" s="5"/>
      <c r="AA247694" s="94"/>
      <c r="AB247694" s="5"/>
    </row>
    <row r="247695" spans="21:28">
      <c r="U247695" s="5"/>
      <c r="AA247695" s="94"/>
      <c r="AB247695" s="5"/>
    </row>
    <row r="247712" spans="21:28">
      <c r="U247712" s="5"/>
      <c r="AA247712" s="94"/>
      <c r="AB247712" s="5"/>
    </row>
    <row r="247714" spans="21:28">
      <c r="U247714" s="5"/>
      <c r="AA247714" s="458"/>
      <c r="AB247714" s="5"/>
    </row>
    <row r="247715" spans="21:28">
      <c r="U247715" s="5"/>
      <c r="AA247715" s="458"/>
      <c r="AB247715" s="5"/>
    </row>
    <row r="247716" spans="21:28">
      <c r="U247716" s="5"/>
      <c r="AA247716" s="93"/>
      <c r="AB247716" s="5"/>
    </row>
    <row r="247717" spans="21:28">
      <c r="U247717" s="5"/>
      <c r="AA247717" s="94"/>
      <c r="AB247717" s="5"/>
    </row>
    <row r="247720" spans="21:28">
      <c r="U247720" s="5"/>
      <c r="AA247720" s="94"/>
      <c r="AB247720" s="5"/>
    </row>
    <row r="247770" spans="21:28">
      <c r="U247770" s="5"/>
      <c r="AA247770" s="94"/>
      <c r="AB247770" s="5"/>
    </row>
    <row r="247840" spans="21:28">
      <c r="U247840" s="5"/>
      <c r="AA247840" s="94"/>
      <c r="AB247840" s="5"/>
    </row>
    <row r="247841" spans="21:28">
      <c r="U247841" s="5"/>
      <c r="AA247841" s="94"/>
      <c r="AB247841" s="5"/>
    </row>
    <row r="247858" spans="21:28">
      <c r="U247858" s="5"/>
      <c r="AA247858" s="94"/>
      <c r="AB247858" s="5"/>
    </row>
    <row r="247860" spans="21:28">
      <c r="U247860" s="5"/>
      <c r="AA247860" s="458"/>
      <c r="AB247860" s="5"/>
    </row>
    <row r="247861" spans="21:28">
      <c r="U247861" s="5"/>
      <c r="AA247861" s="458"/>
      <c r="AB247861" s="5"/>
    </row>
    <row r="247862" spans="21:28">
      <c r="U247862" s="5"/>
      <c r="AA247862" s="93"/>
      <c r="AB247862" s="5"/>
    </row>
    <row r="247863" spans="21:28">
      <c r="U247863" s="5"/>
      <c r="AA247863" s="94"/>
      <c r="AB247863" s="5"/>
    </row>
    <row r="247866" spans="21:28">
      <c r="U247866" s="5"/>
      <c r="AA247866" s="94"/>
      <c r="AB247866" s="5"/>
    </row>
    <row r="247916" spans="21:28">
      <c r="U247916" s="5"/>
      <c r="AA247916" s="94"/>
      <c r="AB247916" s="5"/>
    </row>
    <row r="247986" spans="21:28">
      <c r="U247986" s="5"/>
      <c r="AA247986" s="94"/>
      <c r="AB247986" s="5"/>
    </row>
    <row r="247987" spans="21:28">
      <c r="U247987" s="5"/>
      <c r="AA247987" s="94"/>
      <c r="AB247987" s="5"/>
    </row>
    <row r="248004" spans="21:28">
      <c r="U248004" s="5"/>
      <c r="AA248004" s="94"/>
      <c r="AB248004" s="5"/>
    </row>
    <row r="248006" spans="21:28">
      <c r="U248006" s="5"/>
      <c r="AA248006" s="458"/>
      <c r="AB248006" s="5"/>
    </row>
    <row r="248007" spans="21:28">
      <c r="U248007" s="5"/>
      <c r="AA248007" s="458"/>
      <c r="AB248007" s="5"/>
    </row>
    <row r="248008" spans="21:28">
      <c r="U248008" s="5"/>
      <c r="AA248008" s="93"/>
      <c r="AB248008" s="5"/>
    </row>
    <row r="248009" spans="21:28">
      <c r="U248009" s="5"/>
      <c r="AA248009" s="94"/>
      <c r="AB248009" s="5"/>
    </row>
    <row r="248012" spans="21:28">
      <c r="U248012" s="5"/>
      <c r="AA248012" s="94"/>
      <c r="AB248012" s="5"/>
    </row>
    <row r="248062" spans="21:28">
      <c r="U248062" s="5"/>
      <c r="AA248062" s="94"/>
      <c r="AB248062" s="5"/>
    </row>
    <row r="248132" spans="21:28">
      <c r="U248132" s="5"/>
      <c r="AA248132" s="94"/>
      <c r="AB248132" s="5"/>
    </row>
    <row r="248133" spans="21:28">
      <c r="U248133" s="5"/>
      <c r="AA248133" s="94"/>
      <c r="AB248133" s="5"/>
    </row>
    <row r="248150" spans="21:28">
      <c r="U248150" s="5"/>
      <c r="AA248150" s="94"/>
      <c r="AB248150" s="5"/>
    </row>
    <row r="248152" spans="21:28">
      <c r="U248152" s="5"/>
      <c r="AA248152" s="458"/>
      <c r="AB248152" s="5"/>
    </row>
    <row r="248153" spans="21:28">
      <c r="U248153" s="5"/>
      <c r="AA248153" s="458"/>
      <c r="AB248153" s="5"/>
    </row>
    <row r="248154" spans="21:28">
      <c r="U248154" s="5"/>
      <c r="AA248154" s="93"/>
      <c r="AB248154" s="5"/>
    </row>
    <row r="248155" spans="21:28">
      <c r="U248155" s="5"/>
      <c r="AA248155" s="94"/>
      <c r="AB248155" s="5"/>
    </row>
    <row r="248158" spans="21:28">
      <c r="U248158" s="5"/>
      <c r="AA248158" s="94"/>
      <c r="AB248158" s="5"/>
    </row>
    <row r="248208" spans="21:28">
      <c r="U248208" s="5"/>
      <c r="AA248208" s="94"/>
      <c r="AB248208" s="5"/>
    </row>
    <row r="248278" spans="21:28">
      <c r="U248278" s="5"/>
      <c r="AA248278" s="94"/>
      <c r="AB248278" s="5"/>
    </row>
    <row r="248279" spans="21:28">
      <c r="U248279" s="5"/>
      <c r="AA248279" s="94"/>
      <c r="AB248279" s="5"/>
    </row>
    <row r="248296" spans="21:28">
      <c r="U248296" s="5"/>
      <c r="AA248296" s="94"/>
      <c r="AB248296" s="5"/>
    </row>
    <row r="248298" spans="21:28">
      <c r="U248298" s="5"/>
      <c r="AA248298" s="458"/>
      <c r="AB248298" s="5"/>
    </row>
    <row r="248299" spans="21:28">
      <c r="U248299" s="5"/>
      <c r="AA248299" s="458"/>
      <c r="AB248299" s="5"/>
    </row>
    <row r="248300" spans="21:28">
      <c r="U248300" s="5"/>
      <c r="AA248300" s="93"/>
      <c r="AB248300" s="5"/>
    </row>
    <row r="248301" spans="21:28">
      <c r="U248301" s="5"/>
      <c r="AA248301" s="94"/>
      <c r="AB248301" s="5"/>
    </row>
    <row r="248304" spans="21:28">
      <c r="U248304" s="5"/>
      <c r="AA248304" s="94"/>
      <c r="AB248304" s="5"/>
    </row>
    <row r="248354" spans="21:28">
      <c r="U248354" s="5"/>
      <c r="AA248354" s="94"/>
      <c r="AB248354" s="5"/>
    </row>
    <row r="248424" spans="21:28">
      <c r="U248424" s="5"/>
      <c r="AA248424" s="94"/>
      <c r="AB248424" s="5"/>
    </row>
    <row r="248425" spans="21:28">
      <c r="U248425" s="5"/>
      <c r="AA248425" s="94"/>
      <c r="AB248425" s="5"/>
    </row>
    <row r="248442" spans="21:28">
      <c r="U248442" s="5"/>
      <c r="AA248442" s="94"/>
      <c r="AB248442" s="5"/>
    </row>
    <row r="248444" spans="21:28">
      <c r="U248444" s="5"/>
      <c r="AA248444" s="458"/>
      <c r="AB248444" s="5"/>
    </row>
    <row r="248445" spans="21:28">
      <c r="U248445" s="5"/>
      <c r="AA248445" s="458"/>
      <c r="AB248445" s="5"/>
    </row>
    <row r="248446" spans="21:28">
      <c r="U248446" s="5"/>
      <c r="AA248446" s="93"/>
      <c r="AB248446" s="5"/>
    </row>
    <row r="248447" spans="21:28">
      <c r="U248447" s="5"/>
      <c r="AA248447" s="94"/>
      <c r="AB248447" s="5"/>
    </row>
    <row r="248450" spans="21:28">
      <c r="U248450" s="5"/>
      <c r="AA248450" s="94"/>
      <c r="AB248450" s="5"/>
    </row>
    <row r="248500" spans="21:28">
      <c r="U248500" s="5"/>
      <c r="AA248500" s="94"/>
      <c r="AB248500" s="5"/>
    </row>
    <row r="248570" spans="21:28">
      <c r="U248570" s="5"/>
      <c r="AA248570" s="94"/>
      <c r="AB248570" s="5"/>
    </row>
    <row r="248571" spans="21:28">
      <c r="U248571" s="5"/>
      <c r="AA248571" s="94"/>
      <c r="AB248571" s="5"/>
    </row>
    <row r="248588" spans="21:28">
      <c r="U248588" s="5"/>
      <c r="AA248588" s="94"/>
      <c r="AB248588" s="5"/>
    </row>
    <row r="248590" spans="21:28">
      <c r="U248590" s="5"/>
      <c r="AA248590" s="458"/>
      <c r="AB248590" s="5"/>
    </row>
    <row r="248591" spans="21:28">
      <c r="U248591" s="5"/>
      <c r="AA248591" s="458"/>
      <c r="AB248591" s="5"/>
    </row>
    <row r="248592" spans="21:28">
      <c r="U248592" s="5"/>
      <c r="AA248592" s="93"/>
      <c r="AB248592" s="5"/>
    </row>
    <row r="248593" spans="21:28">
      <c r="U248593" s="5"/>
      <c r="AA248593" s="94"/>
      <c r="AB248593" s="5"/>
    </row>
    <row r="248596" spans="21:28">
      <c r="U248596" s="5"/>
      <c r="AA248596" s="94"/>
      <c r="AB248596" s="5"/>
    </row>
    <row r="248646" spans="21:28">
      <c r="U248646" s="5"/>
      <c r="AA248646" s="94"/>
      <c r="AB248646" s="5"/>
    </row>
    <row r="248716" spans="21:28">
      <c r="U248716" s="5"/>
      <c r="AA248716" s="94"/>
      <c r="AB248716" s="5"/>
    </row>
    <row r="248717" spans="21:28">
      <c r="U248717" s="5"/>
      <c r="AA248717" s="94"/>
      <c r="AB248717" s="5"/>
    </row>
    <row r="248734" spans="21:28">
      <c r="U248734" s="5"/>
      <c r="AA248734" s="94"/>
      <c r="AB248734" s="5"/>
    </row>
    <row r="248736" spans="21:28">
      <c r="U248736" s="5"/>
      <c r="AA248736" s="458"/>
      <c r="AB248736" s="5"/>
    </row>
    <row r="248737" spans="21:28">
      <c r="U248737" s="5"/>
      <c r="AA248737" s="458"/>
      <c r="AB248737" s="5"/>
    </row>
    <row r="248738" spans="21:28">
      <c r="U248738" s="5"/>
      <c r="AA248738" s="93"/>
      <c r="AB248738" s="5"/>
    </row>
    <row r="248739" spans="21:28">
      <c r="U248739" s="5"/>
      <c r="AA248739" s="94"/>
      <c r="AB248739" s="5"/>
    </row>
    <row r="248742" spans="21:28">
      <c r="U248742" s="5"/>
      <c r="AA248742" s="94"/>
      <c r="AB248742" s="5"/>
    </row>
    <row r="248792" spans="21:28">
      <c r="U248792" s="5"/>
      <c r="AA248792" s="94"/>
      <c r="AB248792" s="5"/>
    </row>
    <row r="248862" spans="21:28">
      <c r="U248862" s="5"/>
      <c r="AA248862" s="94"/>
      <c r="AB248862" s="5"/>
    </row>
    <row r="248863" spans="21:28">
      <c r="U248863" s="5"/>
      <c r="AA248863" s="94"/>
      <c r="AB248863" s="5"/>
    </row>
    <row r="248880" spans="21:28">
      <c r="U248880" s="5"/>
      <c r="AA248880" s="94"/>
      <c r="AB248880" s="5"/>
    </row>
    <row r="248882" spans="21:28">
      <c r="U248882" s="5"/>
      <c r="AA248882" s="458"/>
      <c r="AB248882" s="5"/>
    </row>
    <row r="248883" spans="21:28">
      <c r="U248883" s="5"/>
      <c r="AA248883" s="458"/>
      <c r="AB248883" s="5"/>
    </row>
    <row r="248884" spans="21:28">
      <c r="U248884" s="5"/>
      <c r="AA248884" s="93"/>
      <c r="AB248884" s="5"/>
    </row>
    <row r="248885" spans="21:28">
      <c r="U248885" s="5"/>
      <c r="AA248885" s="94"/>
      <c r="AB248885" s="5"/>
    </row>
    <row r="248888" spans="21:28">
      <c r="U248888" s="5"/>
      <c r="AA248888" s="94"/>
      <c r="AB248888" s="5"/>
    </row>
    <row r="248938" spans="21:28">
      <c r="U248938" s="5"/>
      <c r="AA248938" s="94"/>
      <c r="AB248938" s="5"/>
    </row>
    <row r="249008" spans="21:28">
      <c r="U249008" s="5"/>
      <c r="AA249008" s="94"/>
      <c r="AB249008" s="5"/>
    </row>
    <row r="249009" spans="21:28">
      <c r="U249009" s="5"/>
      <c r="AA249009" s="94"/>
      <c r="AB249009" s="5"/>
    </row>
    <row r="249026" spans="21:28">
      <c r="U249026" s="5"/>
      <c r="AA249026" s="94"/>
      <c r="AB249026" s="5"/>
    </row>
    <row r="249028" spans="21:28">
      <c r="U249028" s="5"/>
      <c r="AA249028" s="458"/>
      <c r="AB249028" s="5"/>
    </row>
    <row r="249029" spans="21:28">
      <c r="U249029" s="5"/>
      <c r="AA249029" s="458"/>
      <c r="AB249029" s="5"/>
    </row>
    <row r="249030" spans="21:28">
      <c r="U249030" s="5"/>
      <c r="AA249030" s="93"/>
      <c r="AB249030" s="5"/>
    </row>
    <row r="249031" spans="21:28">
      <c r="U249031" s="5"/>
      <c r="AA249031" s="94"/>
      <c r="AB249031" s="5"/>
    </row>
    <row r="249034" spans="21:28">
      <c r="U249034" s="5"/>
      <c r="AA249034" s="94"/>
      <c r="AB249034" s="5"/>
    </row>
    <row r="249084" spans="21:28">
      <c r="U249084" s="5"/>
      <c r="AA249084" s="94"/>
      <c r="AB249084" s="5"/>
    </row>
    <row r="249154" spans="21:28">
      <c r="U249154" s="5"/>
      <c r="AA249154" s="94"/>
      <c r="AB249154" s="5"/>
    </row>
    <row r="249155" spans="21:28">
      <c r="U249155" s="5"/>
      <c r="AA249155" s="94"/>
      <c r="AB249155" s="5"/>
    </row>
    <row r="249172" spans="21:28">
      <c r="U249172" s="5"/>
      <c r="AA249172" s="94"/>
      <c r="AB249172" s="5"/>
    </row>
    <row r="249174" spans="21:28">
      <c r="U249174" s="5"/>
      <c r="AA249174" s="458"/>
      <c r="AB249174" s="5"/>
    </row>
    <row r="249175" spans="21:28">
      <c r="U249175" s="5"/>
      <c r="AA249175" s="458"/>
      <c r="AB249175" s="5"/>
    </row>
    <row r="249176" spans="21:28">
      <c r="U249176" s="5"/>
      <c r="AA249176" s="93"/>
      <c r="AB249176" s="5"/>
    </row>
    <row r="249177" spans="21:28">
      <c r="U249177" s="5"/>
      <c r="AA249177" s="94"/>
      <c r="AB249177" s="5"/>
    </row>
    <row r="249180" spans="21:28">
      <c r="U249180" s="5"/>
      <c r="AA249180" s="94"/>
      <c r="AB249180" s="5"/>
    </row>
    <row r="249230" spans="21:28">
      <c r="U249230" s="5"/>
      <c r="AA249230" s="94"/>
      <c r="AB249230" s="5"/>
    </row>
    <row r="249300" spans="21:28">
      <c r="U249300" s="5"/>
      <c r="AA249300" s="94"/>
      <c r="AB249300" s="5"/>
    </row>
    <row r="249301" spans="21:28">
      <c r="U249301" s="5"/>
      <c r="AA249301" s="94"/>
      <c r="AB249301" s="5"/>
    </row>
    <row r="249318" spans="21:28">
      <c r="U249318" s="5"/>
      <c r="AA249318" s="94"/>
      <c r="AB249318" s="5"/>
    </row>
    <row r="249320" spans="21:28">
      <c r="U249320" s="5"/>
      <c r="AA249320" s="458"/>
      <c r="AB249320" s="5"/>
    </row>
    <row r="249321" spans="21:28">
      <c r="U249321" s="5"/>
      <c r="AA249321" s="458"/>
      <c r="AB249321" s="5"/>
    </row>
    <row r="249322" spans="21:28">
      <c r="U249322" s="5"/>
      <c r="AA249322" s="93"/>
      <c r="AB249322" s="5"/>
    </row>
    <row r="249323" spans="21:28">
      <c r="U249323" s="5"/>
      <c r="AA249323" s="94"/>
      <c r="AB249323" s="5"/>
    </row>
    <row r="249326" spans="21:28">
      <c r="U249326" s="5"/>
      <c r="AA249326" s="94"/>
      <c r="AB249326" s="5"/>
    </row>
    <row r="249376" spans="21:28">
      <c r="U249376" s="5"/>
      <c r="AA249376" s="94"/>
      <c r="AB249376" s="5"/>
    </row>
    <row r="249446" spans="21:28">
      <c r="U249446" s="5"/>
      <c r="AA249446" s="94"/>
      <c r="AB249446" s="5"/>
    </row>
    <row r="249447" spans="21:28">
      <c r="U249447" s="5"/>
      <c r="AA249447" s="94"/>
      <c r="AB249447" s="5"/>
    </row>
    <row r="249464" spans="21:28">
      <c r="U249464" s="5"/>
      <c r="AA249464" s="94"/>
      <c r="AB249464" s="5"/>
    </row>
    <row r="249466" spans="21:28">
      <c r="U249466" s="5"/>
      <c r="AA249466" s="458"/>
      <c r="AB249466" s="5"/>
    </row>
    <row r="249467" spans="21:28">
      <c r="U249467" s="5"/>
      <c r="AA249467" s="458"/>
      <c r="AB249467" s="5"/>
    </row>
    <row r="249468" spans="21:28">
      <c r="U249468" s="5"/>
      <c r="AA249468" s="93"/>
      <c r="AB249468" s="5"/>
    </row>
    <row r="249469" spans="21:28">
      <c r="U249469" s="5"/>
      <c r="AA249469" s="94"/>
      <c r="AB249469" s="5"/>
    </row>
    <row r="249472" spans="21:28">
      <c r="U249472" s="5"/>
      <c r="AA249472" s="94"/>
      <c r="AB249472" s="5"/>
    </row>
    <row r="249522" spans="21:28">
      <c r="U249522" s="5"/>
      <c r="AA249522" s="94"/>
      <c r="AB249522" s="5"/>
    </row>
    <row r="249592" spans="21:28">
      <c r="U249592" s="5"/>
      <c r="AA249592" s="94"/>
      <c r="AB249592" s="5"/>
    </row>
    <row r="249593" spans="21:28">
      <c r="U249593" s="5"/>
      <c r="AA249593" s="94"/>
      <c r="AB249593" s="5"/>
    </row>
    <row r="249610" spans="21:28">
      <c r="U249610" s="5"/>
      <c r="AA249610" s="94"/>
      <c r="AB249610" s="5"/>
    </row>
    <row r="249612" spans="21:28">
      <c r="U249612" s="5"/>
      <c r="AA249612" s="458"/>
      <c r="AB249612" s="5"/>
    </row>
    <row r="249613" spans="21:28">
      <c r="U249613" s="5"/>
      <c r="AA249613" s="458"/>
      <c r="AB249613" s="5"/>
    </row>
    <row r="249614" spans="21:28">
      <c r="U249614" s="5"/>
      <c r="AA249614" s="93"/>
      <c r="AB249614" s="5"/>
    </row>
    <row r="249615" spans="21:28">
      <c r="U249615" s="5"/>
      <c r="AA249615" s="94"/>
      <c r="AB249615" s="5"/>
    </row>
    <row r="249618" spans="21:28">
      <c r="U249618" s="5"/>
      <c r="AA249618" s="94"/>
      <c r="AB249618" s="5"/>
    </row>
    <row r="249668" spans="21:28">
      <c r="U249668" s="5"/>
      <c r="AA249668" s="94"/>
      <c r="AB249668" s="5"/>
    </row>
    <row r="249738" spans="21:28">
      <c r="U249738" s="5"/>
      <c r="AA249738" s="94"/>
      <c r="AB249738" s="5"/>
    </row>
    <row r="249739" spans="21:28">
      <c r="U249739" s="5"/>
      <c r="AA249739" s="94"/>
      <c r="AB249739" s="5"/>
    </row>
    <row r="249756" spans="21:28">
      <c r="U249756" s="5"/>
      <c r="AA249756" s="94"/>
      <c r="AB249756" s="5"/>
    </row>
    <row r="249758" spans="21:28">
      <c r="U249758" s="5"/>
      <c r="AA249758" s="458"/>
      <c r="AB249758" s="5"/>
    </row>
    <row r="249759" spans="21:28">
      <c r="U249759" s="5"/>
      <c r="AA249759" s="458"/>
      <c r="AB249759" s="5"/>
    </row>
    <row r="249760" spans="21:28">
      <c r="U249760" s="5"/>
      <c r="AA249760" s="93"/>
      <c r="AB249760" s="5"/>
    </row>
    <row r="249761" spans="21:28">
      <c r="U249761" s="5"/>
      <c r="AA249761" s="94"/>
      <c r="AB249761" s="5"/>
    </row>
    <row r="249764" spans="21:28">
      <c r="U249764" s="5"/>
      <c r="AA249764" s="94"/>
      <c r="AB249764" s="5"/>
    </row>
    <row r="249814" spans="21:28">
      <c r="U249814" s="5"/>
      <c r="AA249814" s="94"/>
      <c r="AB249814" s="5"/>
    </row>
    <row r="249884" spans="21:28">
      <c r="U249884" s="5"/>
      <c r="AA249884" s="94"/>
      <c r="AB249884" s="5"/>
    </row>
    <row r="249885" spans="21:28">
      <c r="U249885" s="5"/>
      <c r="AA249885" s="94"/>
      <c r="AB249885" s="5"/>
    </row>
    <row r="249902" spans="21:28">
      <c r="U249902" s="5"/>
      <c r="AA249902" s="94"/>
      <c r="AB249902" s="5"/>
    </row>
    <row r="249904" spans="21:28">
      <c r="U249904" s="5"/>
      <c r="AA249904" s="458"/>
      <c r="AB249904" s="5"/>
    </row>
    <row r="249905" spans="21:28">
      <c r="U249905" s="5"/>
      <c r="AA249905" s="458"/>
      <c r="AB249905" s="5"/>
    </row>
    <row r="249906" spans="21:28">
      <c r="U249906" s="5"/>
      <c r="AA249906" s="93"/>
      <c r="AB249906" s="5"/>
    </row>
    <row r="249907" spans="21:28">
      <c r="U249907" s="5"/>
      <c r="AA249907" s="94"/>
      <c r="AB249907" s="5"/>
    </row>
    <row r="249910" spans="21:28">
      <c r="U249910" s="5"/>
      <c r="AA249910" s="94"/>
      <c r="AB249910" s="5"/>
    </row>
    <row r="249960" spans="21:28">
      <c r="U249960" s="5"/>
      <c r="AA249960" s="94"/>
      <c r="AB249960" s="5"/>
    </row>
    <row r="250030" spans="21:28">
      <c r="U250030" s="5"/>
      <c r="AA250030" s="94"/>
      <c r="AB250030" s="5"/>
    </row>
    <row r="250031" spans="21:28">
      <c r="U250031" s="5"/>
      <c r="AA250031" s="94"/>
      <c r="AB250031" s="5"/>
    </row>
    <row r="250048" spans="21:28">
      <c r="U250048" s="5"/>
      <c r="AA250048" s="94"/>
      <c r="AB250048" s="5"/>
    </row>
    <row r="250050" spans="21:28">
      <c r="U250050" s="5"/>
      <c r="AA250050" s="458"/>
      <c r="AB250050" s="5"/>
    </row>
    <row r="250051" spans="21:28">
      <c r="U250051" s="5"/>
      <c r="AA250051" s="458"/>
      <c r="AB250051" s="5"/>
    </row>
    <row r="250052" spans="21:28">
      <c r="U250052" s="5"/>
      <c r="AA250052" s="93"/>
      <c r="AB250052" s="5"/>
    </row>
    <row r="250053" spans="21:28">
      <c r="U250053" s="5"/>
      <c r="AA250053" s="94"/>
      <c r="AB250053" s="5"/>
    </row>
    <row r="250056" spans="21:28">
      <c r="U250056" s="5"/>
      <c r="AA250056" s="94"/>
      <c r="AB250056" s="5"/>
    </row>
    <row r="250106" spans="21:28">
      <c r="U250106" s="5"/>
      <c r="AA250106" s="94"/>
      <c r="AB250106" s="5"/>
    </row>
    <row r="250176" spans="21:28">
      <c r="U250176" s="5"/>
      <c r="AA250176" s="94"/>
      <c r="AB250176" s="5"/>
    </row>
    <row r="250177" spans="21:28">
      <c r="U250177" s="5"/>
      <c r="AA250177" s="94"/>
      <c r="AB250177" s="5"/>
    </row>
    <row r="250194" spans="21:28">
      <c r="U250194" s="5"/>
      <c r="AA250194" s="94"/>
      <c r="AB250194" s="5"/>
    </row>
    <row r="250196" spans="21:28">
      <c r="U250196" s="5"/>
      <c r="AA250196" s="458"/>
      <c r="AB250196" s="5"/>
    </row>
    <row r="250197" spans="21:28">
      <c r="U250197" s="5"/>
      <c r="AA250197" s="458"/>
      <c r="AB250197" s="5"/>
    </row>
    <row r="250198" spans="21:28">
      <c r="U250198" s="5"/>
      <c r="AA250198" s="93"/>
      <c r="AB250198" s="5"/>
    </row>
    <row r="250199" spans="21:28">
      <c r="U250199" s="5"/>
      <c r="AA250199" s="94"/>
      <c r="AB250199" s="5"/>
    </row>
    <row r="250202" spans="21:28">
      <c r="U250202" s="5"/>
      <c r="AA250202" s="94"/>
      <c r="AB250202" s="5"/>
    </row>
    <row r="250252" spans="21:28">
      <c r="U250252" s="5"/>
      <c r="AA250252" s="94"/>
      <c r="AB250252" s="5"/>
    </row>
    <row r="250322" spans="21:28">
      <c r="U250322" s="5"/>
      <c r="AA250322" s="94"/>
      <c r="AB250322" s="5"/>
    </row>
    <row r="250323" spans="21:28">
      <c r="U250323" s="5"/>
      <c r="AA250323" s="94"/>
      <c r="AB250323" s="5"/>
    </row>
    <row r="250340" spans="21:28">
      <c r="U250340" s="5"/>
      <c r="AA250340" s="94"/>
      <c r="AB250340" s="5"/>
    </row>
    <row r="250342" spans="21:28">
      <c r="U250342" s="5"/>
      <c r="AA250342" s="458"/>
      <c r="AB250342" s="5"/>
    </row>
    <row r="250343" spans="21:28">
      <c r="U250343" s="5"/>
      <c r="AA250343" s="458"/>
      <c r="AB250343" s="5"/>
    </row>
    <row r="250344" spans="21:28">
      <c r="U250344" s="5"/>
      <c r="AA250344" s="93"/>
      <c r="AB250344" s="5"/>
    </row>
    <row r="250345" spans="21:28">
      <c r="U250345" s="5"/>
      <c r="AA250345" s="94"/>
      <c r="AB250345" s="5"/>
    </row>
    <row r="250348" spans="21:28">
      <c r="U250348" s="5"/>
      <c r="AA250348" s="94"/>
      <c r="AB250348" s="5"/>
    </row>
    <row r="250398" spans="21:28">
      <c r="U250398" s="5"/>
      <c r="AA250398" s="94"/>
      <c r="AB250398" s="5"/>
    </row>
    <row r="250468" spans="21:28">
      <c r="U250468" s="5"/>
      <c r="AA250468" s="94"/>
      <c r="AB250468" s="5"/>
    </row>
    <row r="250469" spans="21:28">
      <c r="U250469" s="5"/>
      <c r="AA250469" s="94"/>
      <c r="AB250469" s="5"/>
    </row>
    <row r="250486" spans="21:28">
      <c r="U250486" s="5"/>
      <c r="AA250486" s="94"/>
      <c r="AB250486" s="5"/>
    </row>
    <row r="250488" spans="21:28">
      <c r="U250488" s="5"/>
      <c r="AA250488" s="458"/>
      <c r="AB250488" s="5"/>
    </row>
    <row r="250489" spans="21:28">
      <c r="U250489" s="5"/>
      <c r="AA250489" s="458"/>
      <c r="AB250489" s="5"/>
    </row>
    <row r="250490" spans="21:28">
      <c r="U250490" s="5"/>
      <c r="AA250490" s="93"/>
      <c r="AB250490" s="5"/>
    </row>
    <row r="250491" spans="21:28">
      <c r="U250491" s="5"/>
      <c r="AA250491" s="94"/>
      <c r="AB250491" s="5"/>
    </row>
    <row r="250494" spans="21:28">
      <c r="U250494" s="5"/>
      <c r="AA250494" s="94"/>
      <c r="AB250494" s="5"/>
    </row>
    <row r="250544" spans="21:28">
      <c r="U250544" s="5"/>
      <c r="AA250544" s="94"/>
      <c r="AB250544" s="5"/>
    </row>
    <row r="250614" spans="21:28">
      <c r="U250614" s="5"/>
      <c r="AA250614" s="94"/>
      <c r="AB250614" s="5"/>
    </row>
    <row r="250615" spans="21:28">
      <c r="U250615" s="5"/>
      <c r="AA250615" s="94"/>
      <c r="AB250615" s="5"/>
    </row>
    <row r="250632" spans="21:28">
      <c r="U250632" s="5"/>
      <c r="AA250632" s="94"/>
      <c r="AB250632" s="5"/>
    </row>
    <row r="250634" spans="21:28">
      <c r="U250634" s="5"/>
      <c r="AA250634" s="458"/>
      <c r="AB250634" s="5"/>
    </row>
    <row r="250635" spans="21:28">
      <c r="U250635" s="5"/>
      <c r="AA250635" s="458"/>
      <c r="AB250635" s="5"/>
    </row>
    <row r="250636" spans="21:28">
      <c r="U250636" s="5"/>
      <c r="AA250636" s="93"/>
      <c r="AB250636" s="5"/>
    </row>
    <row r="250637" spans="21:28">
      <c r="U250637" s="5"/>
      <c r="AA250637" s="94"/>
      <c r="AB250637" s="5"/>
    </row>
    <row r="250640" spans="21:28">
      <c r="U250640" s="5"/>
      <c r="AA250640" s="94"/>
      <c r="AB250640" s="5"/>
    </row>
    <row r="250690" spans="21:28">
      <c r="U250690" s="5"/>
      <c r="AA250690" s="94"/>
      <c r="AB250690" s="5"/>
    </row>
    <row r="250760" spans="21:28">
      <c r="U250760" s="5"/>
      <c r="AA250760" s="94"/>
      <c r="AB250760" s="5"/>
    </row>
    <row r="250761" spans="21:28">
      <c r="U250761" s="5"/>
      <c r="AA250761" s="94"/>
      <c r="AB250761" s="5"/>
    </row>
    <row r="250778" spans="21:28">
      <c r="U250778" s="5"/>
      <c r="AA250778" s="94"/>
      <c r="AB250778" s="5"/>
    </row>
    <row r="250780" spans="21:28">
      <c r="U250780" s="5"/>
      <c r="AA250780" s="458"/>
      <c r="AB250780" s="5"/>
    </row>
    <row r="250781" spans="21:28">
      <c r="U250781" s="5"/>
      <c r="AA250781" s="458"/>
      <c r="AB250781" s="5"/>
    </row>
    <row r="250782" spans="21:28">
      <c r="U250782" s="5"/>
      <c r="AA250782" s="93"/>
      <c r="AB250782" s="5"/>
    </row>
    <row r="250783" spans="21:28">
      <c r="U250783" s="5"/>
      <c r="AA250783" s="94"/>
      <c r="AB250783" s="5"/>
    </row>
    <row r="250786" spans="21:28">
      <c r="U250786" s="5"/>
      <c r="AA250786" s="94"/>
      <c r="AB250786" s="5"/>
    </row>
    <row r="250836" spans="21:28">
      <c r="U250836" s="5"/>
      <c r="AA250836" s="94"/>
      <c r="AB250836" s="5"/>
    </row>
    <row r="250906" spans="21:28">
      <c r="U250906" s="5"/>
      <c r="AA250906" s="94"/>
      <c r="AB250906" s="5"/>
    </row>
    <row r="250907" spans="21:28">
      <c r="U250907" s="5"/>
      <c r="AA250907" s="94"/>
      <c r="AB250907" s="5"/>
    </row>
    <row r="250924" spans="21:28">
      <c r="U250924" s="5"/>
      <c r="AA250924" s="94"/>
      <c r="AB250924" s="5"/>
    </row>
    <row r="250926" spans="21:28">
      <c r="U250926" s="5"/>
      <c r="AA250926" s="458"/>
      <c r="AB250926" s="5"/>
    </row>
    <row r="250927" spans="21:28">
      <c r="U250927" s="5"/>
      <c r="AA250927" s="458"/>
      <c r="AB250927" s="5"/>
    </row>
    <row r="250928" spans="21:28">
      <c r="U250928" s="5"/>
      <c r="AA250928" s="93"/>
      <c r="AB250928" s="5"/>
    </row>
    <row r="250929" spans="21:28">
      <c r="U250929" s="5"/>
      <c r="AA250929" s="94"/>
      <c r="AB250929" s="5"/>
    </row>
    <row r="250932" spans="21:28">
      <c r="U250932" s="5"/>
      <c r="AA250932" s="94"/>
      <c r="AB250932" s="5"/>
    </row>
    <row r="250982" spans="21:28">
      <c r="U250982" s="5"/>
      <c r="AA250982" s="94"/>
      <c r="AB250982" s="5"/>
    </row>
    <row r="251052" spans="21:28">
      <c r="U251052" s="5"/>
      <c r="AA251052" s="94"/>
      <c r="AB251052" s="5"/>
    </row>
    <row r="251053" spans="21:28">
      <c r="U251053" s="5"/>
      <c r="AA251053" s="94"/>
      <c r="AB251053" s="5"/>
    </row>
    <row r="251070" spans="21:28">
      <c r="U251070" s="5"/>
      <c r="AA251070" s="94"/>
      <c r="AB251070" s="5"/>
    </row>
    <row r="251072" spans="21:28">
      <c r="U251072" s="5"/>
      <c r="AA251072" s="458"/>
      <c r="AB251072" s="5"/>
    </row>
    <row r="251073" spans="21:28">
      <c r="U251073" s="5"/>
      <c r="AA251073" s="458"/>
      <c r="AB251073" s="5"/>
    </row>
    <row r="251074" spans="21:28">
      <c r="U251074" s="5"/>
      <c r="AA251074" s="93"/>
      <c r="AB251074" s="5"/>
    </row>
    <row r="251075" spans="21:28">
      <c r="U251075" s="5"/>
      <c r="AA251075" s="94"/>
      <c r="AB251075" s="5"/>
    </row>
    <row r="251078" spans="21:28">
      <c r="U251078" s="5"/>
      <c r="AA251078" s="94"/>
      <c r="AB251078" s="5"/>
    </row>
    <row r="251128" spans="21:28">
      <c r="U251128" s="5"/>
      <c r="AA251128" s="94"/>
      <c r="AB251128" s="5"/>
    </row>
    <row r="251198" spans="21:28">
      <c r="U251198" s="5"/>
      <c r="AA251198" s="94"/>
      <c r="AB251198" s="5"/>
    </row>
    <row r="251199" spans="21:28">
      <c r="U251199" s="5"/>
      <c r="AA251199" s="94"/>
      <c r="AB251199" s="5"/>
    </row>
    <row r="251216" spans="21:28">
      <c r="U251216" s="5"/>
      <c r="AA251216" s="94"/>
      <c r="AB251216" s="5"/>
    </row>
    <row r="251218" spans="21:28">
      <c r="U251218" s="5"/>
      <c r="AA251218" s="458"/>
      <c r="AB251218" s="5"/>
    </row>
    <row r="251219" spans="21:28">
      <c r="U251219" s="5"/>
      <c r="AA251219" s="458"/>
      <c r="AB251219" s="5"/>
    </row>
    <row r="251220" spans="21:28">
      <c r="U251220" s="5"/>
      <c r="AA251220" s="93"/>
      <c r="AB251220" s="5"/>
    </row>
    <row r="251221" spans="21:28">
      <c r="U251221" s="5"/>
      <c r="AA251221" s="94"/>
      <c r="AB251221" s="5"/>
    </row>
    <row r="251224" spans="21:28">
      <c r="U251224" s="5"/>
      <c r="AA251224" s="94"/>
      <c r="AB251224" s="5"/>
    </row>
    <row r="251274" spans="21:28">
      <c r="U251274" s="5"/>
      <c r="AA251274" s="94"/>
      <c r="AB251274" s="5"/>
    </row>
    <row r="251344" spans="21:28">
      <c r="U251344" s="5"/>
      <c r="AA251344" s="94"/>
      <c r="AB251344" s="5"/>
    </row>
    <row r="251345" spans="21:28">
      <c r="U251345" s="5"/>
      <c r="AA251345" s="94"/>
      <c r="AB251345" s="5"/>
    </row>
    <row r="251362" spans="21:28">
      <c r="U251362" s="5"/>
      <c r="AA251362" s="94"/>
      <c r="AB251362" s="5"/>
    </row>
    <row r="251364" spans="21:28">
      <c r="U251364" s="5"/>
      <c r="AA251364" s="458"/>
      <c r="AB251364" s="5"/>
    </row>
    <row r="251365" spans="21:28">
      <c r="U251365" s="5"/>
      <c r="AA251365" s="458"/>
      <c r="AB251365" s="5"/>
    </row>
    <row r="251366" spans="21:28">
      <c r="U251366" s="5"/>
      <c r="AA251366" s="93"/>
      <c r="AB251366" s="5"/>
    </row>
    <row r="251367" spans="21:28">
      <c r="U251367" s="5"/>
      <c r="AA251367" s="94"/>
      <c r="AB251367" s="5"/>
    </row>
    <row r="251370" spans="21:28">
      <c r="U251370" s="5"/>
      <c r="AA251370" s="94"/>
      <c r="AB251370" s="5"/>
    </row>
    <row r="251420" spans="21:28">
      <c r="U251420" s="5"/>
      <c r="AA251420" s="94"/>
      <c r="AB251420" s="5"/>
    </row>
    <row r="251490" spans="21:28">
      <c r="U251490" s="5"/>
      <c r="AA251490" s="94"/>
      <c r="AB251490" s="5"/>
    </row>
    <row r="251491" spans="21:28">
      <c r="U251491" s="5"/>
      <c r="AA251491" s="94"/>
      <c r="AB251491" s="5"/>
    </row>
    <row r="251508" spans="21:28">
      <c r="U251508" s="5"/>
      <c r="AA251508" s="94"/>
      <c r="AB251508" s="5"/>
    </row>
    <row r="251510" spans="21:28">
      <c r="U251510" s="5"/>
      <c r="AA251510" s="458"/>
      <c r="AB251510" s="5"/>
    </row>
    <row r="251511" spans="21:28">
      <c r="U251511" s="5"/>
      <c r="AA251511" s="458"/>
      <c r="AB251511" s="5"/>
    </row>
    <row r="251512" spans="21:28">
      <c r="U251512" s="5"/>
      <c r="AA251512" s="93"/>
      <c r="AB251512" s="5"/>
    </row>
    <row r="251513" spans="21:28">
      <c r="U251513" s="5"/>
      <c r="AA251513" s="94"/>
      <c r="AB251513" s="5"/>
    </row>
    <row r="251516" spans="21:28">
      <c r="U251516" s="5"/>
      <c r="AA251516" s="94"/>
      <c r="AB251516" s="5"/>
    </row>
    <row r="251566" spans="21:28">
      <c r="U251566" s="5"/>
      <c r="AA251566" s="94"/>
      <c r="AB251566" s="5"/>
    </row>
    <row r="251636" spans="21:28">
      <c r="U251636" s="5"/>
      <c r="AA251636" s="94"/>
      <c r="AB251636" s="5"/>
    </row>
    <row r="251637" spans="21:28">
      <c r="U251637" s="5"/>
      <c r="AA251637" s="94"/>
      <c r="AB251637" s="5"/>
    </row>
    <row r="251654" spans="21:28">
      <c r="U251654" s="5"/>
      <c r="AA251654" s="94"/>
      <c r="AB251654" s="5"/>
    </row>
    <row r="251656" spans="21:28">
      <c r="U251656" s="5"/>
      <c r="AA251656" s="458"/>
      <c r="AB251656" s="5"/>
    </row>
    <row r="251657" spans="21:28">
      <c r="U251657" s="5"/>
      <c r="AA251657" s="458"/>
      <c r="AB251657" s="5"/>
    </row>
    <row r="251658" spans="21:28">
      <c r="U251658" s="5"/>
      <c r="AA251658" s="93"/>
      <c r="AB251658" s="5"/>
    </row>
    <row r="251659" spans="21:28">
      <c r="U251659" s="5"/>
      <c r="AA251659" s="94"/>
      <c r="AB251659" s="5"/>
    </row>
    <row r="251662" spans="21:28">
      <c r="U251662" s="5"/>
      <c r="AA251662" s="94"/>
      <c r="AB251662" s="5"/>
    </row>
    <row r="251712" spans="21:28">
      <c r="U251712" s="5"/>
      <c r="AA251712" s="94"/>
      <c r="AB251712" s="5"/>
    </row>
    <row r="251782" spans="21:28">
      <c r="U251782" s="5"/>
      <c r="AA251782" s="94"/>
      <c r="AB251782" s="5"/>
    </row>
    <row r="251783" spans="21:28">
      <c r="U251783" s="5"/>
      <c r="AA251783" s="94"/>
      <c r="AB251783" s="5"/>
    </row>
    <row r="251800" spans="21:28">
      <c r="U251800" s="5"/>
      <c r="AA251800" s="94"/>
      <c r="AB251800" s="5"/>
    </row>
    <row r="251802" spans="21:28">
      <c r="U251802" s="5"/>
      <c r="AA251802" s="458"/>
      <c r="AB251802" s="5"/>
    </row>
    <row r="251803" spans="21:28">
      <c r="U251803" s="5"/>
      <c r="AA251803" s="458"/>
      <c r="AB251803" s="5"/>
    </row>
    <row r="251804" spans="21:28">
      <c r="U251804" s="5"/>
      <c r="AA251804" s="93"/>
      <c r="AB251804" s="5"/>
    </row>
    <row r="251805" spans="21:28">
      <c r="U251805" s="5"/>
      <c r="AA251805" s="94"/>
      <c r="AB251805" s="5"/>
    </row>
    <row r="251808" spans="21:28">
      <c r="U251808" s="5"/>
      <c r="AA251808" s="94"/>
      <c r="AB251808" s="5"/>
    </row>
    <row r="251858" spans="21:28">
      <c r="U251858" s="5"/>
      <c r="AA251858" s="94"/>
      <c r="AB251858" s="5"/>
    </row>
    <row r="251928" spans="21:28">
      <c r="U251928" s="5"/>
      <c r="AA251928" s="94"/>
      <c r="AB251928" s="5"/>
    </row>
    <row r="251929" spans="21:28">
      <c r="U251929" s="5"/>
      <c r="AA251929" s="94"/>
      <c r="AB251929" s="5"/>
    </row>
    <row r="251946" spans="21:28">
      <c r="U251946" s="5"/>
      <c r="AA251946" s="94"/>
      <c r="AB251946" s="5"/>
    </row>
    <row r="251948" spans="21:28">
      <c r="U251948" s="5"/>
      <c r="AA251948" s="458"/>
      <c r="AB251948" s="5"/>
    </row>
    <row r="251949" spans="21:28">
      <c r="U251949" s="5"/>
      <c r="AA251949" s="458"/>
      <c r="AB251949" s="5"/>
    </row>
    <row r="251950" spans="21:28">
      <c r="U251950" s="5"/>
      <c r="AA251950" s="93"/>
      <c r="AB251950" s="5"/>
    </row>
    <row r="251951" spans="21:28">
      <c r="U251951" s="5"/>
      <c r="AA251951" s="94"/>
      <c r="AB251951" s="5"/>
    </row>
    <row r="251954" spans="21:28">
      <c r="U251954" s="5"/>
      <c r="AA251954" s="94"/>
      <c r="AB251954" s="5"/>
    </row>
    <row r="252004" spans="21:28">
      <c r="U252004" s="5"/>
      <c r="AA252004" s="94"/>
      <c r="AB252004" s="5"/>
    </row>
    <row r="252074" spans="21:28">
      <c r="U252074" s="5"/>
      <c r="AA252074" s="94"/>
      <c r="AB252074" s="5"/>
    </row>
    <row r="252075" spans="21:28">
      <c r="U252075" s="5"/>
      <c r="AA252075" s="94"/>
      <c r="AB252075" s="5"/>
    </row>
    <row r="252092" spans="21:28">
      <c r="U252092" s="5"/>
      <c r="AA252092" s="94"/>
      <c r="AB252092" s="5"/>
    </row>
    <row r="252094" spans="21:28">
      <c r="U252094" s="5"/>
      <c r="AA252094" s="458"/>
      <c r="AB252094" s="5"/>
    </row>
    <row r="252095" spans="21:28">
      <c r="U252095" s="5"/>
      <c r="AA252095" s="458"/>
      <c r="AB252095" s="5"/>
    </row>
    <row r="252096" spans="21:28">
      <c r="U252096" s="5"/>
      <c r="AA252096" s="93"/>
      <c r="AB252096" s="5"/>
    </row>
    <row r="252097" spans="21:28">
      <c r="U252097" s="5"/>
      <c r="AA252097" s="94"/>
      <c r="AB252097" s="5"/>
    </row>
    <row r="252100" spans="21:28">
      <c r="U252100" s="5"/>
      <c r="AA252100" s="94"/>
      <c r="AB252100" s="5"/>
    </row>
    <row r="252150" spans="21:28">
      <c r="U252150" s="5"/>
      <c r="AA252150" s="94"/>
      <c r="AB252150" s="5"/>
    </row>
    <row r="252220" spans="21:28">
      <c r="U252220" s="5"/>
      <c r="AA252220" s="94"/>
      <c r="AB252220" s="5"/>
    </row>
    <row r="252221" spans="21:28">
      <c r="U252221" s="5"/>
      <c r="AA252221" s="94"/>
      <c r="AB252221" s="5"/>
    </row>
    <row r="252238" spans="21:28">
      <c r="U252238" s="5"/>
      <c r="AA252238" s="94"/>
      <c r="AB252238" s="5"/>
    </row>
    <row r="252240" spans="21:28">
      <c r="U252240" s="5"/>
      <c r="AA252240" s="458"/>
      <c r="AB252240" s="5"/>
    </row>
    <row r="252241" spans="21:28">
      <c r="U252241" s="5"/>
      <c r="AA252241" s="458"/>
      <c r="AB252241" s="5"/>
    </row>
    <row r="252242" spans="21:28">
      <c r="U252242" s="5"/>
      <c r="AA252242" s="93"/>
      <c r="AB252242" s="5"/>
    </row>
    <row r="252243" spans="21:28">
      <c r="U252243" s="5"/>
      <c r="AA252243" s="94"/>
      <c r="AB252243" s="5"/>
    </row>
    <row r="252246" spans="21:28">
      <c r="U252246" s="5"/>
      <c r="AA252246" s="94"/>
      <c r="AB252246" s="5"/>
    </row>
    <row r="252296" spans="21:28">
      <c r="U252296" s="5"/>
      <c r="AA252296" s="94"/>
      <c r="AB252296" s="5"/>
    </row>
    <row r="252366" spans="21:28">
      <c r="U252366" s="5"/>
      <c r="AA252366" s="94"/>
      <c r="AB252366" s="5"/>
    </row>
    <row r="252367" spans="21:28">
      <c r="U252367" s="5"/>
      <c r="AA252367" s="94"/>
      <c r="AB252367" s="5"/>
    </row>
    <row r="252384" spans="21:28">
      <c r="U252384" s="5"/>
      <c r="AA252384" s="94"/>
      <c r="AB252384" s="5"/>
    </row>
    <row r="252386" spans="21:28">
      <c r="U252386" s="5"/>
      <c r="AA252386" s="458"/>
      <c r="AB252386" s="5"/>
    </row>
    <row r="252387" spans="21:28">
      <c r="U252387" s="5"/>
      <c r="AA252387" s="458"/>
      <c r="AB252387" s="5"/>
    </row>
    <row r="252388" spans="21:28">
      <c r="U252388" s="5"/>
      <c r="AA252388" s="93"/>
      <c r="AB252388" s="5"/>
    </row>
    <row r="252389" spans="21:28">
      <c r="U252389" s="5"/>
      <c r="AA252389" s="94"/>
      <c r="AB252389" s="5"/>
    </row>
    <row r="252392" spans="21:28">
      <c r="U252392" s="5"/>
      <c r="AA252392" s="94"/>
      <c r="AB252392" s="5"/>
    </row>
    <row r="252442" spans="21:28">
      <c r="U252442" s="5"/>
      <c r="AA252442" s="94"/>
      <c r="AB252442" s="5"/>
    </row>
    <row r="252512" spans="21:28">
      <c r="U252512" s="5"/>
      <c r="AA252512" s="94"/>
      <c r="AB252512" s="5"/>
    </row>
    <row r="252513" spans="21:28">
      <c r="U252513" s="5"/>
      <c r="AA252513" s="94"/>
      <c r="AB252513" s="5"/>
    </row>
    <row r="252530" spans="21:28">
      <c r="U252530" s="5"/>
      <c r="AA252530" s="94"/>
      <c r="AB252530" s="5"/>
    </row>
    <row r="252532" spans="21:28">
      <c r="U252532" s="5"/>
      <c r="AA252532" s="458"/>
      <c r="AB252532" s="5"/>
    </row>
    <row r="252533" spans="21:28">
      <c r="U252533" s="5"/>
      <c r="AA252533" s="458"/>
      <c r="AB252533" s="5"/>
    </row>
    <row r="252534" spans="21:28">
      <c r="U252534" s="5"/>
      <c r="AA252534" s="93"/>
      <c r="AB252534" s="5"/>
    </row>
    <row r="252535" spans="21:28">
      <c r="U252535" s="5"/>
      <c r="AA252535" s="94"/>
      <c r="AB252535" s="5"/>
    </row>
    <row r="252538" spans="21:28">
      <c r="U252538" s="5"/>
      <c r="AA252538" s="94"/>
      <c r="AB252538" s="5"/>
    </row>
    <row r="252588" spans="21:28">
      <c r="U252588" s="5"/>
      <c r="AA252588" s="94"/>
      <c r="AB252588" s="5"/>
    </row>
    <row r="252658" spans="21:28">
      <c r="U252658" s="5"/>
      <c r="AA252658" s="94"/>
      <c r="AB252658" s="5"/>
    </row>
    <row r="252659" spans="21:28">
      <c r="U252659" s="5"/>
      <c r="AA252659" s="94"/>
      <c r="AB252659" s="5"/>
    </row>
    <row r="252676" spans="21:28">
      <c r="U252676" s="5"/>
      <c r="AA252676" s="94"/>
      <c r="AB252676" s="5"/>
    </row>
    <row r="252678" spans="21:28">
      <c r="U252678" s="5"/>
      <c r="AA252678" s="458"/>
      <c r="AB252678" s="5"/>
    </row>
    <row r="252679" spans="21:28">
      <c r="U252679" s="5"/>
      <c r="AA252679" s="458"/>
      <c r="AB252679" s="5"/>
    </row>
    <row r="252680" spans="21:28">
      <c r="U252680" s="5"/>
      <c r="AA252680" s="93"/>
      <c r="AB252680" s="5"/>
    </row>
    <row r="252681" spans="21:28">
      <c r="U252681" s="5"/>
      <c r="AA252681" s="94"/>
      <c r="AB252681" s="5"/>
    </row>
    <row r="252684" spans="21:28">
      <c r="U252684" s="5"/>
      <c r="AA252684" s="94"/>
      <c r="AB252684" s="5"/>
    </row>
    <row r="252734" spans="21:28">
      <c r="U252734" s="5"/>
      <c r="AA252734" s="94"/>
      <c r="AB252734" s="5"/>
    </row>
    <row r="252804" spans="21:28">
      <c r="U252804" s="5"/>
      <c r="AA252804" s="94"/>
      <c r="AB252804" s="5"/>
    </row>
    <row r="252805" spans="21:28">
      <c r="U252805" s="5"/>
      <c r="AA252805" s="94"/>
      <c r="AB252805" s="5"/>
    </row>
    <row r="252822" spans="21:28">
      <c r="U252822" s="5"/>
      <c r="AA252822" s="94"/>
      <c r="AB252822" s="5"/>
    </row>
    <row r="252824" spans="21:28">
      <c r="U252824" s="5"/>
      <c r="AA252824" s="458"/>
      <c r="AB252824" s="5"/>
    </row>
    <row r="252825" spans="21:28">
      <c r="U252825" s="5"/>
      <c r="AA252825" s="458"/>
      <c r="AB252825" s="5"/>
    </row>
    <row r="252826" spans="21:28">
      <c r="U252826" s="5"/>
      <c r="AA252826" s="93"/>
      <c r="AB252826" s="5"/>
    </row>
    <row r="252827" spans="21:28">
      <c r="U252827" s="5"/>
      <c r="AA252827" s="94"/>
      <c r="AB252827" s="5"/>
    </row>
    <row r="252830" spans="21:28">
      <c r="U252830" s="5"/>
      <c r="AA252830" s="94"/>
      <c r="AB252830" s="5"/>
    </row>
    <row r="252880" spans="21:28">
      <c r="U252880" s="5"/>
      <c r="AA252880" s="94"/>
      <c r="AB252880" s="5"/>
    </row>
    <row r="252950" spans="21:28">
      <c r="U252950" s="5"/>
      <c r="AA252950" s="94"/>
      <c r="AB252950" s="5"/>
    </row>
    <row r="252951" spans="21:28">
      <c r="U252951" s="5"/>
      <c r="AA252951" s="94"/>
      <c r="AB252951" s="5"/>
    </row>
    <row r="252968" spans="21:28">
      <c r="U252968" s="5"/>
      <c r="AA252968" s="94"/>
      <c r="AB252968" s="5"/>
    </row>
    <row r="252970" spans="21:28">
      <c r="U252970" s="5"/>
      <c r="AA252970" s="458"/>
      <c r="AB252970" s="5"/>
    </row>
    <row r="252971" spans="21:28">
      <c r="U252971" s="5"/>
      <c r="AA252971" s="458"/>
      <c r="AB252971" s="5"/>
    </row>
    <row r="252972" spans="21:28">
      <c r="U252972" s="5"/>
      <c r="AA252972" s="93"/>
      <c r="AB252972" s="5"/>
    </row>
    <row r="252973" spans="21:28">
      <c r="U252973" s="5"/>
      <c r="AA252973" s="94"/>
      <c r="AB252973" s="5"/>
    </row>
    <row r="252976" spans="21:28">
      <c r="U252976" s="5"/>
      <c r="AA252976" s="94"/>
      <c r="AB252976" s="5"/>
    </row>
    <row r="253026" spans="21:28">
      <c r="U253026" s="5"/>
      <c r="AA253026" s="94"/>
      <c r="AB253026" s="5"/>
    </row>
    <row r="253096" spans="21:28">
      <c r="U253096" s="5"/>
      <c r="AA253096" s="94"/>
      <c r="AB253096" s="5"/>
    </row>
    <row r="253097" spans="21:28">
      <c r="U253097" s="5"/>
      <c r="AA253097" s="94"/>
      <c r="AB253097" s="5"/>
    </row>
    <row r="253114" spans="21:28">
      <c r="U253114" s="5"/>
      <c r="AA253114" s="94"/>
      <c r="AB253114" s="5"/>
    </row>
    <row r="253116" spans="21:28">
      <c r="U253116" s="5"/>
      <c r="AA253116" s="458"/>
      <c r="AB253116" s="5"/>
    </row>
    <row r="253117" spans="21:28">
      <c r="U253117" s="5"/>
      <c r="AA253117" s="458"/>
      <c r="AB253117" s="5"/>
    </row>
    <row r="253118" spans="21:28">
      <c r="U253118" s="5"/>
      <c r="AA253118" s="93"/>
      <c r="AB253118" s="5"/>
    </row>
    <row r="253119" spans="21:28">
      <c r="U253119" s="5"/>
      <c r="AA253119" s="94"/>
      <c r="AB253119" s="5"/>
    </row>
    <row r="253122" spans="21:28">
      <c r="U253122" s="5"/>
      <c r="AA253122" s="94"/>
      <c r="AB253122" s="5"/>
    </row>
    <row r="253172" spans="21:28">
      <c r="U253172" s="5"/>
      <c r="AA253172" s="94"/>
      <c r="AB253172" s="5"/>
    </row>
    <row r="253242" spans="21:28">
      <c r="U253242" s="5"/>
      <c r="AA253242" s="94"/>
      <c r="AB253242" s="5"/>
    </row>
    <row r="253243" spans="21:28">
      <c r="U253243" s="5"/>
      <c r="AA253243" s="94"/>
      <c r="AB253243" s="5"/>
    </row>
    <row r="253260" spans="21:28">
      <c r="U253260" s="5"/>
      <c r="AA253260" s="94"/>
      <c r="AB253260" s="5"/>
    </row>
    <row r="253262" spans="21:28">
      <c r="U253262" s="5"/>
      <c r="AA253262" s="458"/>
      <c r="AB253262" s="5"/>
    </row>
    <row r="253263" spans="21:28">
      <c r="U253263" s="5"/>
      <c r="AA253263" s="458"/>
      <c r="AB253263" s="5"/>
    </row>
    <row r="253264" spans="21:28">
      <c r="U253264" s="5"/>
      <c r="AA253264" s="93"/>
      <c r="AB253264" s="5"/>
    </row>
    <row r="253265" spans="21:28">
      <c r="U253265" s="5"/>
      <c r="AA253265" s="94"/>
      <c r="AB253265" s="5"/>
    </row>
    <row r="253268" spans="21:28">
      <c r="U253268" s="5"/>
      <c r="AA253268" s="94"/>
      <c r="AB253268" s="5"/>
    </row>
    <row r="253318" spans="21:28">
      <c r="U253318" s="5"/>
      <c r="AA253318" s="94"/>
      <c r="AB253318" s="5"/>
    </row>
    <row r="253388" spans="21:28">
      <c r="U253388" s="5"/>
      <c r="AA253388" s="94"/>
      <c r="AB253388" s="5"/>
    </row>
    <row r="253389" spans="21:28">
      <c r="U253389" s="5"/>
      <c r="AA253389" s="94"/>
      <c r="AB253389" s="5"/>
    </row>
    <row r="253406" spans="21:28">
      <c r="U253406" s="5"/>
      <c r="AA253406" s="94"/>
      <c r="AB253406" s="5"/>
    </row>
    <row r="253408" spans="21:28">
      <c r="U253408" s="5"/>
      <c r="AA253408" s="458"/>
      <c r="AB253408" s="5"/>
    </row>
    <row r="253409" spans="21:28">
      <c r="U253409" s="5"/>
      <c r="AA253409" s="458"/>
      <c r="AB253409" s="5"/>
    </row>
    <row r="253410" spans="21:28">
      <c r="U253410" s="5"/>
      <c r="AA253410" s="93"/>
      <c r="AB253410" s="5"/>
    </row>
    <row r="253411" spans="21:28">
      <c r="U253411" s="5"/>
      <c r="AA253411" s="94"/>
      <c r="AB253411" s="5"/>
    </row>
    <row r="253414" spans="21:28">
      <c r="U253414" s="5"/>
      <c r="AA253414" s="94"/>
      <c r="AB253414" s="5"/>
    </row>
    <row r="253464" spans="21:28">
      <c r="U253464" s="5"/>
      <c r="AA253464" s="94"/>
      <c r="AB253464" s="5"/>
    </row>
    <row r="253534" spans="21:28">
      <c r="U253534" s="5"/>
      <c r="AA253534" s="94"/>
      <c r="AB253534" s="5"/>
    </row>
    <row r="253535" spans="21:28">
      <c r="U253535" s="5"/>
      <c r="AA253535" s="94"/>
      <c r="AB253535" s="5"/>
    </row>
    <row r="253552" spans="21:28">
      <c r="U253552" s="5"/>
      <c r="AA253552" s="94"/>
      <c r="AB253552" s="5"/>
    </row>
    <row r="253554" spans="21:28">
      <c r="U253554" s="5"/>
      <c r="AA253554" s="458"/>
      <c r="AB253554" s="5"/>
    </row>
    <row r="253555" spans="21:28">
      <c r="U253555" s="5"/>
      <c r="AA253555" s="458"/>
      <c r="AB253555" s="5"/>
    </row>
    <row r="253556" spans="21:28">
      <c r="U253556" s="5"/>
      <c r="AA253556" s="93"/>
      <c r="AB253556" s="5"/>
    </row>
    <row r="253557" spans="21:28">
      <c r="U253557" s="5"/>
      <c r="AA253557" s="94"/>
      <c r="AB253557" s="5"/>
    </row>
    <row r="253560" spans="21:28">
      <c r="U253560" s="5"/>
      <c r="AA253560" s="94"/>
      <c r="AB253560" s="5"/>
    </row>
    <row r="253610" spans="21:28">
      <c r="U253610" s="5"/>
      <c r="AA253610" s="94"/>
      <c r="AB253610" s="5"/>
    </row>
    <row r="253680" spans="21:28">
      <c r="U253680" s="5"/>
      <c r="AA253680" s="94"/>
      <c r="AB253680" s="5"/>
    </row>
    <row r="253681" spans="21:28">
      <c r="U253681" s="5"/>
      <c r="AA253681" s="94"/>
      <c r="AB253681" s="5"/>
    </row>
    <row r="253698" spans="21:28">
      <c r="U253698" s="5"/>
      <c r="AA253698" s="94"/>
      <c r="AB253698" s="5"/>
    </row>
    <row r="253700" spans="21:28">
      <c r="U253700" s="5"/>
      <c r="AA253700" s="458"/>
      <c r="AB253700" s="5"/>
    </row>
    <row r="253701" spans="21:28">
      <c r="U253701" s="5"/>
      <c r="AA253701" s="458"/>
      <c r="AB253701" s="5"/>
    </row>
    <row r="253702" spans="21:28">
      <c r="U253702" s="5"/>
      <c r="AA253702" s="93"/>
      <c r="AB253702" s="5"/>
    </row>
    <row r="253703" spans="21:28">
      <c r="U253703" s="5"/>
      <c r="AA253703" s="94"/>
      <c r="AB253703" s="5"/>
    </row>
    <row r="253706" spans="21:28">
      <c r="U253706" s="5"/>
      <c r="AA253706" s="94"/>
      <c r="AB253706" s="5"/>
    </row>
    <row r="253756" spans="21:28">
      <c r="U253756" s="5"/>
      <c r="AA253756" s="94"/>
      <c r="AB253756" s="5"/>
    </row>
    <row r="253826" spans="21:28">
      <c r="U253826" s="5"/>
      <c r="AA253826" s="94"/>
      <c r="AB253826" s="5"/>
    </row>
    <row r="253827" spans="21:28">
      <c r="U253827" s="5"/>
      <c r="AA253827" s="94"/>
      <c r="AB253827" s="5"/>
    </row>
    <row r="253844" spans="21:28">
      <c r="U253844" s="5"/>
      <c r="AA253844" s="94"/>
      <c r="AB253844" s="5"/>
    </row>
    <row r="253846" spans="21:28">
      <c r="U253846" s="5"/>
      <c r="AA253846" s="458"/>
      <c r="AB253846" s="5"/>
    </row>
    <row r="253847" spans="21:28">
      <c r="U253847" s="5"/>
      <c r="AA253847" s="458"/>
      <c r="AB253847" s="5"/>
    </row>
    <row r="253848" spans="21:28">
      <c r="U253848" s="5"/>
      <c r="AA253848" s="93"/>
      <c r="AB253848" s="5"/>
    </row>
    <row r="253849" spans="21:28">
      <c r="U253849" s="5"/>
      <c r="AA253849" s="94"/>
      <c r="AB253849" s="5"/>
    </row>
    <row r="253852" spans="21:28">
      <c r="U253852" s="5"/>
      <c r="AA253852" s="94"/>
      <c r="AB253852" s="5"/>
    </row>
    <row r="253902" spans="21:28">
      <c r="U253902" s="5"/>
      <c r="AA253902" s="94"/>
      <c r="AB253902" s="5"/>
    </row>
    <row r="253972" spans="21:28">
      <c r="U253972" s="5"/>
      <c r="AA253972" s="94"/>
      <c r="AB253972" s="5"/>
    </row>
    <row r="253973" spans="21:28">
      <c r="U253973" s="5"/>
      <c r="AA253973" s="94"/>
      <c r="AB253973" s="5"/>
    </row>
    <row r="253990" spans="21:28">
      <c r="U253990" s="5"/>
      <c r="AA253990" s="94"/>
      <c r="AB253990" s="5"/>
    </row>
    <row r="253992" spans="21:28">
      <c r="U253992" s="5"/>
      <c r="AA253992" s="458"/>
      <c r="AB253992" s="5"/>
    </row>
    <row r="253993" spans="21:28">
      <c r="U253993" s="5"/>
      <c r="AA253993" s="458"/>
      <c r="AB253993" s="5"/>
    </row>
    <row r="253994" spans="21:28">
      <c r="U253994" s="5"/>
      <c r="AA253994" s="93"/>
      <c r="AB253994" s="5"/>
    </row>
    <row r="253995" spans="21:28">
      <c r="U253995" s="5"/>
      <c r="AA253995" s="94"/>
      <c r="AB253995" s="5"/>
    </row>
    <row r="253998" spans="21:28">
      <c r="U253998" s="5"/>
      <c r="AA253998" s="94"/>
      <c r="AB253998" s="5"/>
    </row>
    <row r="254048" spans="21:28">
      <c r="U254048" s="5"/>
      <c r="AA254048" s="94"/>
      <c r="AB254048" s="5"/>
    </row>
    <row r="254118" spans="21:28">
      <c r="U254118" s="5"/>
      <c r="AA254118" s="94"/>
      <c r="AB254118" s="5"/>
    </row>
    <row r="254119" spans="21:28">
      <c r="U254119" s="5"/>
      <c r="AA254119" s="94"/>
      <c r="AB254119" s="5"/>
    </row>
    <row r="254136" spans="21:28">
      <c r="U254136" s="5"/>
      <c r="AA254136" s="94"/>
      <c r="AB254136" s="5"/>
    </row>
    <row r="254138" spans="21:28">
      <c r="U254138" s="5"/>
      <c r="AA254138" s="458"/>
      <c r="AB254138" s="5"/>
    </row>
    <row r="254139" spans="21:28">
      <c r="U254139" s="5"/>
      <c r="AA254139" s="458"/>
      <c r="AB254139" s="5"/>
    </row>
    <row r="254140" spans="21:28">
      <c r="U254140" s="5"/>
      <c r="AA254140" s="93"/>
      <c r="AB254140" s="5"/>
    </row>
    <row r="254141" spans="21:28">
      <c r="U254141" s="5"/>
      <c r="AA254141" s="94"/>
      <c r="AB254141" s="5"/>
    </row>
    <row r="254144" spans="21:28">
      <c r="U254144" s="5"/>
      <c r="AA254144" s="94"/>
      <c r="AB254144" s="5"/>
    </row>
    <row r="254194" spans="21:28">
      <c r="U254194" s="5"/>
      <c r="AA254194" s="94"/>
      <c r="AB254194" s="5"/>
    </row>
    <row r="254264" spans="21:28">
      <c r="U254264" s="5"/>
      <c r="AA254264" s="94"/>
      <c r="AB254264" s="5"/>
    </row>
    <row r="254265" spans="21:28">
      <c r="U254265" s="5"/>
      <c r="AA254265" s="94"/>
      <c r="AB254265" s="5"/>
    </row>
    <row r="254282" spans="21:28">
      <c r="U254282" s="5"/>
      <c r="AA254282" s="94"/>
      <c r="AB254282" s="5"/>
    </row>
    <row r="254284" spans="21:28">
      <c r="U254284" s="5"/>
      <c r="AA254284" s="458"/>
      <c r="AB254284" s="5"/>
    </row>
    <row r="254285" spans="21:28">
      <c r="U254285" s="5"/>
      <c r="AA254285" s="458"/>
      <c r="AB254285" s="5"/>
    </row>
    <row r="254286" spans="21:28">
      <c r="U254286" s="5"/>
      <c r="AA254286" s="93"/>
      <c r="AB254286" s="5"/>
    </row>
    <row r="254287" spans="21:28">
      <c r="U254287" s="5"/>
      <c r="AA254287" s="94"/>
      <c r="AB254287" s="5"/>
    </row>
    <row r="254290" spans="21:28">
      <c r="U254290" s="5"/>
      <c r="AA254290" s="94"/>
      <c r="AB254290" s="5"/>
    </row>
    <row r="254340" spans="21:28">
      <c r="U254340" s="5"/>
      <c r="AA254340" s="94"/>
      <c r="AB254340" s="5"/>
    </row>
    <row r="254410" spans="21:28">
      <c r="U254410" s="5"/>
      <c r="AA254410" s="94"/>
      <c r="AB254410" s="5"/>
    </row>
    <row r="254411" spans="21:28">
      <c r="U254411" s="5"/>
      <c r="AA254411" s="94"/>
      <c r="AB254411" s="5"/>
    </row>
    <row r="254428" spans="21:28">
      <c r="U254428" s="5"/>
      <c r="AA254428" s="94"/>
      <c r="AB254428" s="5"/>
    </row>
    <row r="254430" spans="21:28">
      <c r="U254430" s="5"/>
      <c r="AA254430" s="458"/>
      <c r="AB254430" s="5"/>
    </row>
    <row r="254431" spans="21:28">
      <c r="U254431" s="5"/>
      <c r="AA254431" s="458"/>
      <c r="AB254431" s="5"/>
    </row>
    <row r="254432" spans="21:28">
      <c r="U254432" s="5"/>
      <c r="AA254432" s="93"/>
      <c r="AB254432" s="5"/>
    </row>
    <row r="254433" spans="21:28">
      <c r="U254433" s="5"/>
      <c r="AA254433" s="94"/>
      <c r="AB254433" s="5"/>
    </row>
    <row r="254436" spans="21:28">
      <c r="U254436" s="5"/>
      <c r="AA254436" s="94"/>
      <c r="AB254436" s="5"/>
    </row>
    <row r="254486" spans="21:28">
      <c r="U254486" s="5"/>
      <c r="AA254486" s="94"/>
      <c r="AB254486" s="5"/>
    </row>
    <row r="254556" spans="21:28">
      <c r="U254556" s="5"/>
      <c r="AA254556" s="94"/>
      <c r="AB254556" s="5"/>
    </row>
    <row r="254557" spans="21:28">
      <c r="U254557" s="5"/>
      <c r="AA254557" s="94"/>
      <c r="AB254557" s="5"/>
    </row>
    <row r="254574" spans="21:28">
      <c r="U254574" s="5"/>
      <c r="AA254574" s="94"/>
      <c r="AB254574" s="5"/>
    </row>
    <row r="254576" spans="21:28">
      <c r="U254576" s="5"/>
      <c r="AA254576" s="458"/>
      <c r="AB254576" s="5"/>
    </row>
    <row r="254577" spans="21:28">
      <c r="U254577" s="5"/>
      <c r="AA254577" s="458"/>
      <c r="AB254577" s="5"/>
    </row>
    <row r="254578" spans="21:28">
      <c r="U254578" s="5"/>
      <c r="AA254578" s="93"/>
      <c r="AB254578" s="5"/>
    </row>
    <row r="254579" spans="21:28">
      <c r="U254579" s="5"/>
      <c r="AA254579" s="94"/>
      <c r="AB254579" s="5"/>
    </row>
    <row r="254582" spans="21:28">
      <c r="U254582" s="5"/>
      <c r="AA254582" s="94"/>
      <c r="AB254582" s="5"/>
    </row>
    <row r="254632" spans="21:28">
      <c r="U254632" s="5"/>
      <c r="AA254632" s="94"/>
      <c r="AB254632" s="5"/>
    </row>
    <row r="254702" spans="21:28">
      <c r="U254702" s="5"/>
      <c r="AA254702" s="94"/>
      <c r="AB254702" s="5"/>
    </row>
    <row r="254703" spans="21:28">
      <c r="U254703" s="5"/>
      <c r="AA254703" s="94"/>
      <c r="AB254703" s="5"/>
    </row>
    <row r="254720" spans="21:28">
      <c r="U254720" s="5"/>
      <c r="AA254720" s="94"/>
      <c r="AB254720" s="5"/>
    </row>
    <row r="254722" spans="21:28">
      <c r="U254722" s="5"/>
      <c r="AA254722" s="458"/>
      <c r="AB254722" s="5"/>
    </row>
    <row r="254723" spans="21:28">
      <c r="U254723" s="5"/>
      <c r="AA254723" s="458"/>
      <c r="AB254723" s="5"/>
    </row>
    <row r="254724" spans="21:28">
      <c r="U254724" s="5"/>
      <c r="AA254724" s="93"/>
      <c r="AB254724" s="5"/>
    </row>
    <row r="254725" spans="21:28">
      <c r="U254725" s="5"/>
      <c r="AA254725" s="94"/>
      <c r="AB254725" s="5"/>
    </row>
    <row r="254728" spans="21:28">
      <c r="U254728" s="5"/>
      <c r="AA254728" s="94"/>
      <c r="AB254728" s="5"/>
    </row>
    <row r="254778" spans="21:28">
      <c r="U254778" s="5"/>
      <c r="AA254778" s="94"/>
      <c r="AB254778" s="5"/>
    </row>
    <row r="254848" spans="21:28">
      <c r="U254848" s="5"/>
      <c r="AA254848" s="94"/>
      <c r="AB254848" s="5"/>
    </row>
    <row r="254849" spans="21:28">
      <c r="U254849" s="5"/>
      <c r="AA254849" s="94"/>
      <c r="AB254849" s="5"/>
    </row>
    <row r="254866" spans="21:28">
      <c r="U254866" s="5"/>
      <c r="AA254866" s="94"/>
      <c r="AB254866" s="5"/>
    </row>
    <row r="254868" spans="21:28">
      <c r="U254868" s="5"/>
      <c r="AA254868" s="458"/>
      <c r="AB254868" s="5"/>
    </row>
    <row r="254869" spans="21:28">
      <c r="U254869" s="5"/>
      <c r="AA254869" s="458"/>
      <c r="AB254869" s="5"/>
    </row>
    <row r="254870" spans="21:28">
      <c r="U254870" s="5"/>
      <c r="AA254870" s="93"/>
      <c r="AB254870" s="5"/>
    </row>
    <row r="254871" spans="21:28">
      <c r="U254871" s="5"/>
      <c r="AA254871" s="94"/>
      <c r="AB254871" s="5"/>
    </row>
    <row r="254874" spans="21:28">
      <c r="U254874" s="5"/>
      <c r="AA254874" s="94"/>
      <c r="AB254874" s="5"/>
    </row>
    <row r="254924" spans="21:28">
      <c r="U254924" s="5"/>
      <c r="AA254924" s="94"/>
      <c r="AB254924" s="5"/>
    </row>
    <row r="254994" spans="21:28">
      <c r="U254994" s="5"/>
      <c r="AA254994" s="94"/>
      <c r="AB254994" s="5"/>
    </row>
    <row r="254995" spans="21:28">
      <c r="U254995" s="5"/>
      <c r="AA254995" s="94"/>
      <c r="AB254995" s="5"/>
    </row>
    <row r="255012" spans="21:28">
      <c r="U255012" s="5"/>
      <c r="AA255012" s="94"/>
      <c r="AB255012" s="5"/>
    </row>
    <row r="255014" spans="21:28">
      <c r="U255014" s="5"/>
      <c r="AA255014" s="458"/>
      <c r="AB255014" s="5"/>
    </row>
    <row r="255015" spans="21:28">
      <c r="U255015" s="5"/>
      <c r="AA255015" s="458"/>
      <c r="AB255015" s="5"/>
    </row>
    <row r="255016" spans="21:28">
      <c r="U255016" s="5"/>
      <c r="AA255016" s="93"/>
      <c r="AB255016" s="5"/>
    </row>
    <row r="255017" spans="21:28">
      <c r="U255017" s="5"/>
      <c r="AA255017" s="94"/>
      <c r="AB255017" s="5"/>
    </row>
    <row r="255020" spans="21:28">
      <c r="U255020" s="5"/>
      <c r="AA255020" s="94"/>
      <c r="AB255020" s="5"/>
    </row>
    <row r="255070" spans="21:28">
      <c r="U255070" s="5"/>
      <c r="AA255070" s="94"/>
      <c r="AB255070" s="5"/>
    </row>
    <row r="255140" spans="21:28">
      <c r="U255140" s="5"/>
      <c r="AA255140" s="94"/>
      <c r="AB255140" s="5"/>
    </row>
    <row r="255141" spans="21:28">
      <c r="U255141" s="5"/>
      <c r="AA255141" s="94"/>
      <c r="AB255141" s="5"/>
    </row>
    <row r="255158" spans="21:28">
      <c r="U255158" s="5"/>
      <c r="AA255158" s="94"/>
      <c r="AB255158" s="5"/>
    </row>
    <row r="255160" spans="21:28">
      <c r="U255160" s="5"/>
      <c r="AA255160" s="458"/>
      <c r="AB255160" s="5"/>
    </row>
    <row r="255161" spans="21:28">
      <c r="U255161" s="5"/>
      <c r="AA255161" s="458"/>
      <c r="AB255161" s="5"/>
    </row>
    <row r="255162" spans="21:28">
      <c r="U255162" s="5"/>
      <c r="AA255162" s="93"/>
      <c r="AB255162" s="5"/>
    </row>
    <row r="255163" spans="21:28">
      <c r="U255163" s="5"/>
      <c r="AA255163" s="94"/>
      <c r="AB255163" s="5"/>
    </row>
    <row r="255166" spans="21:28">
      <c r="U255166" s="5"/>
      <c r="AA255166" s="94"/>
      <c r="AB255166" s="5"/>
    </row>
    <row r="255216" spans="21:28">
      <c r="U255216" s="5"/>
      <c r="AA255216" s="94"/>
      <c r="AB255216" s="5"/>
    </row>
    <row r="255286" spans="21:28">
      <c r="U255286" s="5"/>
      <c r="AA255286" s="94"/>
      <c r="AB255286" s="5"/>
    </row>
    <row r="255287" spans="21:28">
      <c r="U255287" s="5"/>
      <c r="AA255287" s="94"/>
      <c r="AB255287" s="5"/>
    </row>
    <row r="255304" spans="21:28">
      <c r="U255304" s="5"/>
      <c r="AA255304" s="94"/>
      <c r="AB255304" s="5"/>
    </row>
    <row r="255306" spans="21:28">
      <c r="U255306" s="5"/>
      <c r="AA255306" s="458"/>
      <c r="AB255306" s="5"/>
    </row>
    <row r="255307" spans="21:28">
      <c r="U255307" s="5"/>
      <c r="AA255307" s="458"/>
      <c r="AB255307" s="5"/>
    </row>
    <row r="255308" spans="21:28">
      <c r="U255308" s="5"/>
      <c r="AA255308" s="93"/>
      <c r="AB255308" s="5"/>
    </row>
    <row r="255309" spans="21:28">
      <c r="U255309" s="5"/>
      <c r="AA255309" s="94"/>
      <c r="AB255309" s="5"/>
    </row>
    <row r="255312" spans="21:28">
      <c r="U255312" s="5"/>
      <c r="AA255312" s="94"/>
      <c r="AB255312" s="5"/>
    </row>
    <row r="255362" spans="21:28">
      <c r="U255362" s="5"/>
      <c r="AA255362" s="94"/>
      <c r="AB255362" s="5"/>
    </row>
    <row r="255432" spans="21:28">
      <c r="U255432" s="5"/>
      <c r="AA255432" s="94"/>
      <c r="AB255432" s="5"/>
    </row>
    <row r="255433" spans="21:28">
      <c r="U255433" s="5"/>
      <c r="AA255433" s="94"/>
      <c r="AB255433" s="5"/>
    </row>
    <row r="255450" spans="21:28">
      <c r="U255450" s="5"/>
      <c r="AA255450" s="94"/>
      <c r="AB255450" s="5"/>
    </row>
    <row r="255452" spans="21:28">
      <c r="U255452" s="5"/>
      <c r="AA255452" s="458"/>
      <c r="AB255452" s="5"/>
    </row>
    <row r="255453" spans="21:28">
      <c r="U255453" s="5"/>
      <c r="AA255453" s="458"/>
      <c r="AB255453" s="5"/>
    </row>
    <row r="255454" spans="21:28">
      <c r="U255454" s="5"/>
      <c r="AA255454" s="93"/>
      <c r="AB255454" s="5"/>
    </row>
    <row r="255455" spans="21:28">
      <c r="U255455" s="5"/>
      <c r="AA255455" s="94"/>
      <c r="AB255455" s="5"/>
    </row>
    <row r="255458" spans="21:28">
      <c r="U255458" s="5"/>
      <c r="AA255458" s="94"/>
      <c r="AB255458" s="5"/>
    </row>
    <row r="255508" spans="21:28">
      <c r="U255508" s="5"/>
      <c r="AA255508" s="94"/>
      <c r="AB255508" s="5"/>
    </row>
    <row r="255578" spans="21:28">
      <c r="U255578" s="5"/>
      <c r="AA255578" s="94"/>
      <c r="AB255578" s="5"/>
    </row>
    <row r="255579" spans="21:28">
      <c r="U255579" s="5"/>
      <c r="AA255579" s="94"/>
      <c r="AB255579" s="5"/>
    </row>
    <row r="255596" spans="21:28">
      <c r="U255596" s="5"/>
      <c r="AA255596" s="94"/>
      <c r="AB255596" s="5"/>
    </row>
    <row r="255598" spans="21:28">
      <c r="U255598" s="5"/>
      <c r="AA255598" s="458"/>
      <c r="AB255598" s="5"/>
    </row>
    <row r="255599" spans="21:28">
      <c r="U255599" s="5"/>
      <c r="AA255599" s="458"/>
      <c r="AB255599" s="5"/>
    </row>
    <row r="255600" spans="21:28">
      <c r="U255600" s="5"/>
      <c r="AA255600" s="93"/>
      <c r="AB255600" s="5"/>
    </row>
    <row r="255601" spans="21:28">
      <c r="U255601" s="5"/>
      <c r="AA255601" s="94"/>
      <c r="AB255601" s="5"/>
    </row>
    <row r="255604" spans="21:28">
      <c r="U255604" s="5"/>
      <c r="AA255604" s="94"/>
      <c r="AB255604" s="5"/>
    </row>
    <row r="255654" spans="21:28">
      <c r="U255654" s="5"/>
      <c r="AA255654" s="94"/>
      <c r="AB255654" s="5"/>
    </row>
    <row r="255724" spans="21:28">
      <c r="U255724" s="5"/>
      <c r="AA255724" s="94"/>
      <c r="AB255724" s="5"/>
    </row>
    <row r="255725" spans="21:28">
      <c r="U255725" s="5"/>
      <c r="AA255725" s="94"/>
      <c r="AB255725" s="5"/>
    </row>
    <row r="255742" spans="21:28">
      <c r="U255742" s="5"/>
      <c r="AA255742" s="94"/>
      <c r="AB255742" s="5"/>
    </row>
    <row r="255744" spans="21:28">
      <c r="U255744" s="5"/>
      <c r="AA255744" s="458"/>
      <c r="AB255744" s="5"/>
    </row>
    <row r="255745" spans="21:28">
      <c r="U255745" s="5"/>
      <c r="AA255745" s="458"/>
      <c r="AB255745" s="5"/>
    </row>
    <row r="255746" spans="21:28">
      <c r="U255746" s="5"/>
      <c r="AA255746" s="93"/>
      <c r="AB255746" s="5"/>
    </row>
    <row r="255747" spans="21:28">
      <c r="U255747" s="5"/>
      <c r="AA255747" s="94"/>
      <c r="AB255747" s="5"/>
    </row>
    <row r="255750" spans="21:28">
      <c r="U255750" s="5"/>
      <c r="AA255750" s="94"/>
      <c r="AB255750" s="5"/>
    </row>
    <row r="255800" spans="21:28">
      <c r="U255800" s="5"/>
      <c r="AA255800" s="94"/>
      <c r="AB255800" s="5"/>
    </row>
    <row r="255870" spans="21:28">
      <c r="U255870" s="5"/>
      <c r="AA255870" s="94"/>
      <c r="AB255870" s="5"/>
    </row>
    <row r="255871" spans="21:28">
      <c r="U255871" s="5"/>
      <c r="AA255871" s="94"/>
      <c r="AB255871" s="5"/>
    </row>
    <row r="255888" spans="21:28">
      <c r="U255888" s="5"/>
      <c r="AA255888" s="94"/>
      <c r="AB255888" s="5"/>
    </row>
    <row r="255890" spans="21:28">
      <c r="U255890" s="5"/>
      <c r="AA255890" s="458"/>
      <c r="AB255890" s="5"/>
    </row>
    <row r="255891" spans="21:28">
      <c r="U255891" s="5"/>
      <c r="AA255891" s="458"/>
      <c r="AB255891" s="5"/>
    </row>
    <row r="255892" spans="21:28">
      <c r="U255892" s="5"/>
      <c r="AA255892" s="93"/>
      <c r="AB255892" s="5"/>
    </row>
    <row r="255893" spans="21:28">
      <c r="U255893" s="5"/>
      <c r="AA255893" s="94"/>
      <c r="AB255893" s="5"/>
    </row>
    <row r="255896" spans="21:28">
      <c r="U255896" s="5"/>
      <c r="AA255896" s="94"/>
      <c r="AB255896" s="5"/>
    </row>
    <row r="255946" spans="21:28">
      <c r="U255946" s="5"/>
      <c r="AA255946" s="94"/>
      <c r="AB255946" s="5"/>
    </row>
    <row r="256016" spans="21:28">
      <c r="U256016" s="5"/>
      <c r="AA256016" s="94"/>
      <c r="AB256016" s="5"/>
    </row>
    <row r="256017" spans="21:28">
      <c r="U256017" s="5"/>
      <c r="AA256017" s="94"/>
      <c r="AB256017" s="5"/>
    </row>
    <row r="256034" spans="21:28">
      <c r="U256034" s="5"/>
      <c r="AA256034" s="94"/>
      <c r="AB256034" s="5"/>
    </row>
    <row r="256036" spans="21:28">
      <c r="U256036" s="5"/>
      <c r="AA256036" s="458"/>
      <c r="AB256036" s="5"/>
    </row>
    <row r="256037" spans="21:28">
      <c r="U256037" s="5"/>
      <c r="AA256037" s="458"/>
      <c r="AB256037" s="5"/>
    </row>
    <row r="256038" spans="21:28">
      <c r="U256038" s="5"/>
      <c r="AA256038" s="93"/>
      <c r="AB256038" s="5"/>
    </row>
    <row r="256039" spans="21:28">
      <c r="U256039" s="5"/>
      <c r="AA256039" s="94"/>
      <c r="AB256039" s="5"/>
    </row>
    <row r="256042" spans="21:28">
      <c r="U256042" s="5"/>
      <c r="AA256042" s="94"/>
      <c r="AB256042" s="5"/>
    </row>
    <row r="256092" spans="21:28">
      <c r="U256092" s="5"/>
      <c r="AA256092" s="94"/>
      <c r="AB256092" s="5"/>
    </row>
    <row r="256162" spans="21:28">
      <c r="U256162" s="5"/>
      <c r="AA256162" s="94"/>
      <c r="AB256162" s="5"/>
    </row>
    <row r="256163" spans="21:28">
      <c r="U256163" s="5"/>
      <c r="AA256163" s="94"/>
      <c r="AB256163" s="5"/>
    </row>
    <row r="256180" spans="21:28">
      <c r="U256180" s="5"/>
      <c r="AA256180" s="94"/>
      <c r="AB256180" s="5"/>
    </row>
    <row r="256182" spans="21:28">
      <c r="U256182" s="5"/>
      <c r="AA256182" s="458"/>
      <c r="AB256182" s="5"/>
    </row>
    <row r="256183" spans="21:28">
      <c r="U256183" s="5"/>
      <c r="AA256183" s="458"/>
      <c r="AB256183" s="5"/>
    </row>
    <row r="256184" spans="21:28">
      <c r="U256184" s="5"/>
      <c r="AA256184" s="93"/>
      <c r="AB256184" s="5"/>
    </row>
    <row r="256185" spans="21:28">
      <c r="U256185" s="5"/>
      <c r="AA256185" s="94"/>
      <c r="AB256185" s="5"/>
    </row>
    <row r="256188" spans="21:28">
      <c r="U256188" s="5"/>
      <c r="AA256188" s="94"/>
      <c r="AB256188" s="5"/>
    </row>
    <row r="256238" spans="21:28">
      <c r="U256238" s="5"/>
      <c r="AA256238" s="94"/>
      <c r="AB256238" s="5"/>
    </row>
    <row r="256308" spans="21:28">
      <c r="U256308" s="5"/>
      <c r="AA256308" s="94"/>
      <c r="AB256308" s="5"/>
    </row>
    <row r="256309" spans="21:28">
      <c r="U256309" s="5"/>
      <c r="AA256309" s="94"/>
      <c r="AB256309" s="5"/>
    </row>
    <row r="256326" spans="21:28">
      <c r="U256326" s="5"/>
      <c r="AA256326" s="94"/>
      <c r="AB256326" s="5"/>
    </row>
    <row r="256328" spans="21:28">
      <c r="U256328" s="5"/>
      <c r="AA256328" s="458"/>
      <c r="AB256328" s="5"/>
    </row>
    <row r="256329" spans="21:28">
      <c r="U256329" s="5"/>
      <c r="AA256329" s="458"/>
      <c r="AB256329" s="5"/>
    </row>
    <row r="256330" spans="21:28">
      <c r="U256330" s="5"/>
      <c r="AA256330" s="93"/>
      <c r="AB256330" s="5"/>
    </row>
    <row r="256331" spans="21:28">
      <c r="U256331" s="5"/>
      <c r="AA256331" s="94"/>
      <c r="AB256331" s="5"/>
    </row>
    <row r="256334" spans="21:28">
      <c r="U256334" s="5"/>
      <c r="AA256334" s="94"/>
      <c r="AB256334" s="5"/>
    </row>
    <row r="256384" spans="21:28">
      <c r="U256384" s="5"/>
      <c r="AA256384" s="94"/>
      <c r="AB256384" s="5"/>
    </row>
    <row r="256454" spans="21:28">
      <c r="U256454" s="5"/>
      <c r="AA256454" s="94"/>
      <c r="AB256454" s="5"/>
    </row>
    <row r="256455" spans="21:28">
      <c r="U256455" s="5"/>
      <c r="AA256455" s="94"/>
      <c r="AB256455" s="5"/>
    </row>
    <row r="256472" spans="21:28">
      <c r="U256472" s="5"/>
      <c r="AA256472" s="94"/>
      <c r="AB256472" s="5"/>
    </row>
    <row r="256474" spans="21:28">
      <c r="U256474" s="5"/>
      <c r="AA256474" s="458"/>
      <c r="AB256474" s="5"/>
    </row>
    <row r="256475" spans="21:28">
      <c r="U256475" s="5"/>
      <c r="AA256475" s="458"/>
      <c r="AB256475" s="5"/>
    </row>
    <row r="256476" spans="21:28">
      <c r="U256476" s="5"/>
      <c r="AA256476" s="93"/>
      <c r="AB256476" s="5"/>
    </row>
    <row r="256477" spans="21:28">
      <c r="U256477" s="5"/>
      <c r="AA256477" s="94"/>
      <c r="AB256477" s="5"/>
    </row>
    <row r="256480" spans="21:28">
      <c r="U256480" s="5"/>
      <c r="AA256480" s="94"/>
      <c r="AB256480" s="5"/>
    </row>
    <row r="256530" spans="21:28">
      <c r="U256530" s="5"/>
      <c r="AA256530" s="94"/>
      <c r="AB256530" s="5"/>
    </row>
    <row r="256600" spans="21:28">
      <c r="U256600" s="5"/>
      <c r="AA256600" s="94"/>
      <c r="AB256600" s="5"/>
    </row>
    <row r="256601" spans="21:28">
      <c r="U256601" s="5"/>
      <c r="AA256601" s="94"/>
      <c r="AB256601" s="5"/>
    </row>
    <row r="256618" spans="21:28">
      <c r="U256618" s="5"/>
      <c r="AA256618" s="94"/>
      <c r="AB256618" s="5"/>
    </row>
    <row r="256620" spans="21:28">
      <c r="U256620" s="5"/>
      <c r="AA256620" s="458"/>
      <c r="AB256620" s="5"/>
    </row>
    <row r="256621" spans="21:28">
      <c r="U256621" s="5"/>
      <c r="AA256621" s="458"/>
      <c r="AB256621" s="5"/>
    </row>
    <row r="256622" spans="21:28">
      <c r="U256622" s="5"/>
      <c r="AA256622" s="93"/>
      <c r="AB256622" s="5"/>
    </row>
    <row r="256623" spans="21:28">
      <c r="U256623" s="5"/>
      <c r="AA256623" s="94"/>
      <c r="AB256623" s="5"/>
    </row>
    <row r="256626" spans="21:28">
      <c r="U256626" s="5"/>
      <c r="AA256626" s="94"/>
      <c r="AB256626" s="5"/>
    </row>
    <row r="256676" spans="21:28">
      <c r="U256676" s="5"/>
      <c r="AA256676" s="94"/>
      <c r="AB256676" s="5"/>
    </row>
    <row r="256746" spans="21:28">
      <c r="U256746" s="5"/>
      <c r="AA256746" s="94"/>
      <c r="AB256746" s="5"/>
    </row>
    <row r="256747" spans="21:28">
      <c r="U256747" s="5"/>
      <c r="AA256747" s="94"/>
      <c r="AB256747" s="5"/>
    </row>
    <row r="256764" spans="21:28">
      <c r="U256764" s="5"/>
      <c r="AA256764" s="94"/>
      <c r="AB256764" s="5"/>
    </row>
    <row r="256766" spans="21:28">
      <c r="U256766" s="5"/>
      <c r="AA256766" s="458"/>
      <c r="AB256766" s="5"/>
    </row>
    <row r="256767" spans="21:28">
      <c r="U256767" s="5"/>
      <c r="AA256767" s="458"/>
      <c r="AB256767" s="5"/>
    </row>
    <row r="256768" spans="21:28">
      <c r="U256768" s="5"/>
      <c r="AA256768" s="93"/>
      <c r="AB256768" s="5"/>
    </row>
    <row r="256769" spans="21:28">
      <c r="U256769" s="5"/>
      <c r="AA256769" s="94"/>
      <c r="AB256769" s="5"/>
    </row>
    <row r="256772" spans="21:28">
      <c r="U256772" s="5"/>
      <c r="AA256772" s="94"/>
      <c r="AB256772" s="5"/>
    </row>
    <row r="256822" spans="21:28">
      <c r="U256822" s="5"/>
      <c r="AA256822" s="94"/>
      <c r="AB256822" s="5"/>
    </row>
    <row r="256892" spans="21:28">
      <c r="U256892" s="5"/>
      <c r="AA256892" s="94"/>
      <c r="AB256892" s="5"/>
    </row>
    <row r="256893" spans="21:28">
      <c r="U256893" s="5"/>
      <c r="AA256893" s="94"/>
      <c r="AB256893" s="5"/>
    </row>
    <row r="256910" spans="21:28">
      <c r="U256910" s="5"/>
      <c r="AA256910" s="94"/>
      <c r="AB256910" s="5"/>
    </row>
    <row r="256912" spans="21:28">
      <c r="U256912" s="5"/>
      <c r="AA256912" s="458"/>
      <c r="AB256912" s="5"/>
    </row>
    <row r="256913" spans="21:28">
      <c r="U256913" s="5"/>
      <c r="AA256913" s="458"/>
      <c r="AB256913" s="5"/>
    </row>
    <row r="256914" spans="21:28">
      <c r="U256914" s="5"/>
      <c r="AA256914" s="93"/>
      <c r="AB256914" s="5"/>
    </row>
    <row r="256915" spans="21:28">
      <c r="U256915" s="5"/>
      <c r="AA256915" s="94"/>
      <c r="AB256915" s="5"/>
    </row>
    <row r="256918" spans="21:28">
      <c r="U256918" s="5"/>
      <c r="AA256918" s="94"/>
      <c r="AB256918" s="5"/>
    </row>
    <row r="256968" spans="21:28">
      <c r="U256968" s="5"/>
      <c r="AA256968" s="94"/>
      <c r="AB256968" s="5"/>
    </row>
    <row r="257038" spans="21:28">
      <c r="U257038" s="5"/>
      <c r="AA257038" s="94"/>
      <c r="AB257038" s="5"/>
    </row>
    <row r="257039" spans="21:28">
      <c r="U257039" s="5"/>
      <c r="AA257039" s="94"/>
      <c r="AB257039" s="5"/>
    </row>
    <row r="257056" spans="21:28">
      <c r="U257056" s="5"/>
      <c r="AA257056" s="94"/>
      <c r="AB257056" s="5"/>
    </row>
    <row r="257058" spans="21:28">
      <c r="U257058" s="5"/>
      <c r="AA257058" s="458"/>
      <c r="AB257058" s="5"/>
    </row>
    <row r="257059" spans="21:28">
      <c r="U257059" s="5"/>
      <c r="AA257059" s="458"/>
      <c r="AB257059" s="5"/>
    </row>
    <row r="257060" spans="21:28">
      <c r="U257060" s="5"/>
      <c r="AA257060" s="93"/>
      <c r="AB257060" s="5"/>
    </row>
    <row r="257061" spans="21:28">
      <c r="U257061" s="5"/>
      <c r="AA257061" s="94"/>
      <c r="AB257061" s="5"/>
    </row>
    <row r="257064" spans="21:28">
      <c r="U257064" s="5"/>
      <c r="AA257064" s="94"/>
      <c r="AB257064" s="5"/>
    </row>
    <row r="257114" spans="21:28">
      <c r="U257114" s="5"/>
      <c r="AA257114" s="94"/>
      <c r="AB257114" s="5"/>
    </row>
    <row r="257184" spans="21:28">
      <c r="U257184" s="5"/>
      <c r="AA257184" s="94"/>
      <c r="AB257184" s="5"/>
    </row>
    <row r="257185" spans="21:28">
      <c r="U257185" s="5"/>
      <c r="AA257185" s="94"/>
      <c r="AB257185" s="5"/>
    </row>
    <row r="257202" spans="21:28">
      <c r="U257202" s="5"/>
      <c r="AA257202" s="94"/>
      <c r="AB257202" s="5"/>
    </row>
    <row r="257204" spans="21:28">
      <c r="U257204" s="5"/>
      <c r="AA257204" s="458"/>
      <c r="AB257204" s="5"/>
    </row>
    <row r="257205" spans="21:28">
      <c r="U257205" s="5"/>
      <c r="AA257205" s="458"/>
      <c r="AB257205" s="5"/>
    </row>
    <row r="257206" spans="21:28">
      <c r="U257206" s="5"/>
      <c r="AA257206" s="93"/>
      <c r="AB257206" s="5"/>
    </row>
    <row r="257207" spans="21:28">
      <c r="U257207" s="5"/>
      <c r="AA257207" s="94"/>
      <c r="AB257207" s="5"/>
    </row>
    <row r="257210" spans="21:28">
      <c r="U257210" s="5"/>
      <c r="AA257210" s="94"/>
      <c r="AB257210" s="5"/>
    </row>
    <row r="257260" spans="21:28">
      <c r="U257260" s="5"/>
      <c r="AA257260" s="94"/>
      <c r="AB257260" s="5"/>
    </row>
    <row r="257330" spans="21:28">
      <c r="U257330" s="5"/>
      <c r="AA257330" s="94"/>
      <c r="AB257330" s="5"/>
    </row>
    <row r="257331" spans="21:28">
      <c r="U257331" s="5"/>
      <c r="AA257331" s="94"/>
      <c r="AB257331" s="5"/>
    </row>
    <row r="257348" spans="21:28">
      <c r="U257348" s="5"/>
      <c r="AA257348" s="94"/>
      <c r="AB257348" s="5"/>
    </row>
    <row r="257350" spans="21:28">
      <c r="U257350" s="5"/>
      <c r="AA257350" s="458"/>
      <c r="AB257350" s="5"/>
    </row>
    <row r="257351" spans="21:28">
      <c r="U257351" s="5"/>
      <c r="AA257351" s="458"/>
      <c r="AB257351" s="5"/>
    </row>
    <row r="257352" spans="21:28">
      <c r="U257352" s="5"/>
      <c r="AA257352" s="93"/>
      <c r="AB257352" s="5"/>
    </row>
    <row r="257353" spans="21:28">
      <c r="U257353" s="5"/>
      <c r="AA257353" s="94"/>
      <c r="AB257353" s="5"/>
    </row>
    <row r="257356" spans="21:28">
      <c r="U257356" s="5"/>
      <c r="AA257356" s="94"/>
      <c r="AB257356" s="5"/>
    </row>
    <row r="257406" spans="21:28">
      <c r="U257406" s="5"/>
      <c r="AA257406" s="94"/>
      <c r="AB257406" s="5"/>
    </row>
    <row r="257476" spans="21:28">
      <c r="U257476" s="5"/>
      <c r="AA257476" s="94"/>
      <c r="AB257476" s="5"/>
    </row>
    <row r="257477" spans="21:28">
      <c r="U257477" s="5"/>
      <c r="AA257477" s="94"/>
      <c r="AB257477" s="5"/>
    </row>
    <row r="257494" spans="21:28">
      <c r="U257494" s="5"/>
      <c r="AA257494" s="94"/>
      <c r="AB257494" s="5"/>
    </row>
    <row r="257496" spans="21:28">
      <c r="U257496" s="5"/>
      <c r="AA257496" s="458"/>
      <c r="AB257496" s="5"/>
    </row>
    <row r="257497" spans="21:28">
      <c r="U257497" s="5"/>
      <c r="AA257497" s="458"/>
      <c r="AB257497" s="5"/>
    </row>
    <row r="257498" spans="21:28">
      <c r="U257498" s="5"/>
      <c r="AA257498" s="93"/>
      <c r="AB257498" s="5"/>
    </row>
    <row r="257499" spans="21:28">
      <c r="U257499" s="5"/>
      <c r="AA257499" s="94"/>
      <c r="AB257499" s="5"/>
    </row>
    <row r="257502" spans="21:28">
      <c r="U257502" s="5"/>
      <c r="AA257502" s="94"/>
      <c r="AB257502" s="5"/>
    </row>
    <row r="257552" spans="21:28">
      <c r="U257552" s="5"/>
      <c r="AA257552" s="94"/>
      <c r="AB257552" s="5"/>
    </row>
    <row r="257622" spans="21:28">
      <c r="U257622" s="5"/>
      <c r="AA257622" s="94"/>
      <c r="AB257622" s="5"/>
    </row>
    <row r="257623" spans="21:28">
      <c r="U257623" s="5"/>
      <c r="AA257623" s="94"/>
      <c r="AB257623" s="5"/>
    </row>
    <row r="257640" spans="21:28">
      <c r="U257640" s="5"/>
      <c r="AA257640" s="94"/>
      <c r="AB257640" s="5"/>
    </row>
    <row r="257642" spans="21:28">
      <c r="U257642" s="5"/>
      <c r="AA257642" s="458"/>
      <c r="AB257642" s="5"/>
    </row>
    <row r="257643" spans="21:28">
      <c r="U257643" s="5"/>
      <c r="AA257643" s="458"/>
      <c r="AB257643" s="5"/>
    </row>
    <row r="257644" spans="21:28">
      <c r="U257644" s="5"/>
      <c r="AA257644" s="93"/>
      <c r="AB257644" s="5"/>
    </row>
    <row r="257645" spans="21:28">
      <c r="U257645" s="5"/>
      <c r="AA257645" s="94"/>
      <c r="AB257645" s="5"/>
    </row>
    <row r="257648" spans="21:28">
      <c r="U257648" s="5"/>
      <c r="AA257648" s="94"/>
      <c r="AB257648" s="5"/>
    </row>
    <row r="257698" spans="21:28">
      <c r="U257698" s="5"/>
      <c r="AA257698" s="94"/>
      <c r="AB257698" s="5"/>
    </row>
    <row r="257768" spans="21:28">
      <c r="U257768" s="5"/>
      <c r="AA257768" s="94"/>
      <c r="AB257768" s="5"/>
    </row>
    <row r="257769" spans="21:28">
      <c r="U257769" s="5"/>
      <c r="AA257769" s="94"/>
      <c r="AB257769" s="5"/>
    </row>
    <row r="257786" spans="21:28">
      <c r="U257786" s="5"/>
      <c r="AA257786" s="94"/>
      <c r="AB257786" s="5"/>
    </row>
    <row r="257788" spans="21:28">
      <c r="U257788" s="5"/>
      <c r="AA257788" s="458"/>
      <c r="AB257788" s="5"/>
    </row>
    <row r="257789" spans="21:28">
      <c r="U257789" s="5"/>
      <c r="AA257789" s="458"/>
      <c r="AB257789" s="5"/>
    </row>
    <row r="257790" spans="21:28">
      <c r="U257790" s="5"/>
      <c r="AA257790" s="93"/>
      <c r="AB257790" s="5"/>
    </row>
    <row r="257791" spans="21:28">
      <c r="U257791" s="5"/>
      <c r="AA257791" s="94"/>
      <c r="AB257791" s="5"/>
    </row>
    <row r="257794" spans="21:28">
      <c r="U257794" s="5"/>
      <c r="AA257794" s="94"/>
      <c r="AB257794" s="5"/>
    </row>
    <row r="257844" spans="21:28">
      <c r="U257844" s="5"/>
      <c r="AA257844" s="94"/>
      <c r="AB257844" s="5"/>
    </row>
    <row r="257914" spans="21:28">
      <c r="U257914" s="5"/>
      <c r="AA257914" s="94"/>
      <c r="AB257914" s="5"/>
    </row>
    <row r="257915" spans="21:28">
      <c r="U257915" s="5"/>
      <c r="AA257915" s="94"/>
      <c r="AB257915" s="5"/>
    </row>
    <row r="257932" spans="21:28">
      <c r="U257932" s="5"/>
      <c r="AA257932" s="94"/>
      <c r="AB257932" s="5"/>
    </row>
    <row r="257934" spans="21:28">
      <c r="U257934" s="5"/>
      <c r="AA257934" s="458"/>
      <c r="AB257934" s="5"/>
    </row>
    <row r="257935" spans="21:28">
      <c r="U257935" s="5"/>
      <c r="AA257935" s="458"/>
      <c r="AB257935" s="5"/>
    </row>
    <row r="257936" spans="21:28">
      <c r="U257936" s="5"/>
      <c r="AA257936" s="93"/>
      <c r="AB257936" s="5"/>
    </row>
    <row r="257937" spans="21:28">
      <c r="U257937" s="5"/>
      <c r="AA257937" s="94"/>
      <c r="AB257937" s="5"/>
    </row>
    <row r="257940" spans="21:28">
      <c r="U257940" s="5"/>
      <c r="AA257940" s="94"/>
      <c r="AB257940" s="5"/>
    </row>
    <row r="257990" spans="21:28">
      <c r="U257990" s="5"/>
      <c r="AA257990" s="94"/>
      <c r="AB257990" s="5"/>
    </row>
    <row r="258060" spans="21:28">
      <c r="U258060" s="5"/>
      <c r="AA258060" s="94"/>
      <c r="AB258060" s="5"/>
    </row>
    <row r="258061" spans="21:28">
      <c r="U258061" s="5"/>
      <c r="AA258061" s="94"/>
      <c r="AB258061" s="5"/>
    </row>
    <row r="258078" spans="21:28">
      <c r="U258078" s="5"/>
      <c r="AA258078" s="94"/>
      <c r="AB258078" s="5"/>
    </row>
    <row r="258080" spans="21:28">
      <c r="U258080" s="5"/>
      <c r="AA258080" s="458"/>
      <c r="AB258080" s="5"/>
    </row>
    <row r="258081" spans="21:28">
      <c r="U258081" s="5"/>
      <c r="AA258081" s="458"/>
      <c r="AB258081" s="5"/>
    </row>
    <row r="258082" spans="21:28">
      <c r="U258082" s="5"/>
      <c r="AA258082" s="93"/>
      <c r="AB258082" s="5"/>
    </row>
    <row r="258083" spans="21:28">
      <c r="U258083" s="5"/>
      <c r="AA258083" s="94"/>
      <c r="AB258083" s="5"/>
    </row>
    <row r="258086" spans="21:28">
      <c r="U258086" s="5"/>
      <c r="AA258086" s="94"/>
      <c r="AB258086" s="5"/>
    </row>
    <row r="258136" spans="21:28">
      <c r="U258136" s="5"/>
      <c r="AA258136" s="94"/>
      <c r="AB258136" s="5"/>
    </row>
    <row r="258206" spans="21:28">
      <c r="U258206" s="5"/>
      <c r="AA258206" s="94"/>
      <c r="AB258206" s="5"/>
    </row>
    <row r="258207" spans="21:28">
      <c r="U258207" s="5"/>
      <c r="AA258207" s="94"/>
      <c r="AB258207" s="5"/>
    </row>
    <row r="258224" spans="21:28">
      <c r="U258224" s="5"/>
      <c r="AA258224" s="94"/>
      <c r="AB258224" s="5"/>
    </row>
    <row r="258226" spans="21:28">
      <c r="U258226" s="5"/>
      <c r="AA258226" s="458"/>
      <c r="AB258226" s="5"/>
    </row>
    <row r="258227" spans="21:28">
      <c r="U258227" s="5"/>
      <c r="AA258227" s="458"/>
      <c r="AB258227" s="5"/>
    </row>
    <row r="258228" spans="21:28">
      <c r="U258228" s="5"/>
      <c r="AA258228" s="93"/>
      <c r="AB258228" s="5"/>
    </row>
    <row r="258229" spans="21:28">
      <c r="U258229" s="5"/>
      <c r="AA258229" s="94"/>
      <c r="AB258229" s="5"/>
    </row>
    <row r="258232" spans="21:28">
      <c r="U258232" s="5"/>
      <c r="AA258232" s="94"/>
      <c r="AB258232" s="5"/>
    </row>
    <row r="258282" spans="21:28">
      <c r="U258282" s="5"/>
      <c r="AA258282" s="94"/>
      <c r="AB258282" s="5"/>
    </row>
    <row r="258352" spans="21:28">
      <c r="U258352" s="5"/>
      <c r="AA258352" s="94"/>
      <c r="AB258352" s="5"/>
    </row>
    <row r="258353" spans="21:28">
      <c r="U258353" s="5"/>
      <c r="AA258353" s="94"/>
      <c r="AB258353" s="5"/>
    </row>
    <row r="258370" spans="21:28">
      <c r="U258370" s="5"/>
      <c r="AA258370" s="94"/>
      <c r="AB258370" s="5"/>
    </row>
    <row r="258372" spans="21:28">
      <c r="U258372" s="5"/>
      <c r="AA258372" s="458"/>
      <c r="AB258372" s="5"/>
    </row>
    <row r="258373" spans="21:28">
      <c r="U258373" s="5"/>
      <c r="AA258373" s="458"/>
      <c r="AB258373" s="5"/>
    </row>
    <row r="258374" spans="21:28">
      <c r="U258374" s="5"/>
      <c r="AA258374" s="93"/>
      <c r="AB258374" s="5"/>
    </row>
    <row r="258375" spans="21:28">
      <c r="U258375" s="5"/>
      <c r="AA258375" s="94"/>
      <c r="AB258375" s="5"/>
    </row>
    <row r="258378" spans="21:28">
      <c r="U258378" s="5"/>
      <c r="AA258378" s="94"/>
      <c r="AB258378" s="5"/>
    </row>
    <row r="258428" spans="21:28">
      <c r="U258428" s="5"/>
      <c r="AA258428" s="94"/>
      <c r="AB258428" s="5"/>
    </row>
    <row r="258498" spans="21:28">
      <c r="U258498" s="5"/>
      <c r="AA258498" s="94"/>
      <c r="AB258498" s="5"/>
    </row>
    <row r="258499" spans="21:28">
      <c r="U258499" s="5"/>
      <c r="AA258499" s="94"/>
      <c r="AB258499" s="5"/>
    </row>
    <row r="258516" spans="21:28">
      <c r="U258516" s="5"/>
      <c r="AA258516" s="94"/>
      <c r="AB258516" s="5"/>
    </row>
    <row r="258518" spans="21:28">
      <c r="U258518" s="5"/>
      <c r="AA258518" s="458"/>
      <c r="AB258518" s="5"/>
    </row>
    <row r="258519" spans="21:28">
      <c r="U258519" s="5"/>
      <c r="AA258519" s="458"/>
      <c r="AB258519" s="5"/>
    </row>
    <row r="258520" spans="21:28">
      <c r="U258520" s="5"/>
      <c r="AA258520" s="93"/>
      <c r="AB258520" s="5"/>
    </row>
    <row r="258521" spans="21:28">
      <c r="U258521" s="5"/>
      <c r="AA258521" s="94"/>
      <c r="AB258521" s="5"/>
    </row>
    <row r="258524" spans="21:28">
      <c r="U258524" s="5"/>
      <c r="AA258524" s="94"/>
      <c r="AB258524" s="5"/>
    </row>
    <row r="258574" spans="21:28">
      <c r="U258574" s="5"/>
      <c r="AA258574" s="94"/>
      <c r="AB258574" s="5"/>
    </row>
    <row r="258644" spans="21:28">
      <c r="U258644" s="5"/>
      <c r="AA258644" s="94"/>
      <c r="AB258644" s="5"/>
    </row>
    <row r="258645" spans="21:28">
      <c r="U258645" s="5"/>
      <c r="AA258645" s="94"/>
      <c r="AB258645" s="5"/>
    </row>
    <row r="258662" spans="21:28">
      <c r="U258662" s="5"/>
      <c r="AA258662" s="94"/>
      <c r="AB258662" s="5"/>
    </row>
    <row r="258664" spans="21:28">
      <c r="U258664" s="5"/>
      <c r="AA258664" s="458"/>
      <c r="AB258664" s="5"/>
    </row>
    <row r="258665" spans="21:28">
      <c r="U258665" s="5"/>
      <c r="AA258665" s="458"/>
      <c r="AB258665" s="5"/>
    </row>
    <row r="258666" spans="21:28">
      <c r="U258666" s="5"/>
      <c r="AA258666" s="93"/>
      <c r="AB258666" s="5"/>
    </row>
    <row r="258667" spans="21:28">
      <c r="U258667" s="5"/>
      <c r="AA258667" s="94"/>
      <c r="AB258667" s="5"/>
    </row>
    <row r="258670" spans="21:28">
      <c r="U258670" s="5"/>
      <c r="AA258670" s="94"/>
      <c r="AB258670" s="5"/>
    </row>
    <row r="258720" spans="21:28">
      <c r="U258720" s="5"/>
      <c r="AA258720" s="94"/>
      <c r="AB258720" s="5"/>
    </row>
    <row r="258790" spans="21:28">
      <c r="U258790" s="5"/>
      <c r="AA258790" s="94"/>
      <c r="AB258790" s="5"/>
    </row>
    <row r="258791" spans="21:28">
      <c r="U258791" s="5"/>
      <c r="AA258791" s="94"/>
      <c r="AB258791" s="5"/>
    </row>
    <row r="258808" spans="21:28">
      <c r="U258808" s="5"/>
      <c r="AA258808" s="94"/>
      <c r="AB258808" s="5"/>
    </row>
    <row r="258810" spans="21:28">
      <c r="U258810" s="5"/>
      <c r="AA258810" s="458"/>
      <c r="AB258810" s="5"/>
    </row>
    <row r="258811" spans="21:28">
      <c r="U258811" s="5"/>
      <c r="AA258811" s="458"/>
      <c r="AB258811" s="5"/>
    </row>
    <row r="258812" spans="21:28">
      <c r="U258812" s="5"/>
      <c r="AA258812" s="93"/>
      <c r="AB258812" s="5"/>
    </row>
    <row r="258813" spans="21:28">
      <c r="U258813" s="5"/>
      <c r="AA258813" s="94"/>
      <c r="AB258813" s="5"/>
    </row>
    <row r="258816" spans="21:28">
      <c r="U258816" s="5"/>
      <c r="AA258816" s="94"/>
      <c r="AB258816" s="5"/>
    </row>
    <row r="258866" spans="21:28">
      <c r="U258866" s="5"/>
      <c r="AA258866" s="94"/>
      <c r="AB258866" s="5"/>
    </row>
    <row r="258936" spans="21:28">
      <c r="U258936" s="5"/>
      <c r="AA258936" s="94"/>
      <c r="AB258936" s="5"/>
    </row>
    <row r="258937" spans="21:28">
      <c r="U258937" s="5"/>
      <c r="AA258937" s="94"/>
      <c r="AB258937" s="5"/>
    </row>
    <row r="258954" spans="21:28">
      <c r="U258954" s="5"/>
      <c r="AA258954" s="94"/>
      <c r="AB258954" s="5"/>
    </row>
    <row r="258956" spans="21:28">
      <c r="U258956" s="5"/>
      <c r="AA258956" s="458"/>
      <c r="AB258956" s="5"/>
    </row>
    <row r="258957" spans="21:28">
      <c r="U258957" s="5"/>
      <c r="AA258957" s="458"/>
      <c r="AB258957" s="5"/>
    </row>
    <row r="258958" spans="21:28">
      <c r="U258958" s="5"/>
      <c r="AA258958" s="93"/>
      <c r="AB258958" s="5"/>
    </row>
    <row r="258959" spans="21:28">
      <c r="U258959" s="5"/>
      <c r="AA258959" s="94"/>
      <c r="AB258959" s="5"/>
    </row>
    <row r="258962" spans="21:28">
      <c r="U258962" s="5"/>
      <c r="AA258962" s="94"/>
      <c r="AB258962" s="5"/>
    </row>
    <row r="259012" spans="21:28">
      <c r="U259012" s="5"/>
      <c r="AA259012" s="94"/>
      <c r="AB259012" s="5"/>
    </row>
    <row r="259082" spans="21:28">
      <c r="U259082" s="5"/>
      <c r="AA259082" s="94"/>
      <c r="AB259082" s="5"/>
    </row>
    <row r="259083" spans="21:28">
      <c r="U259083" s="5"/>
      <c r="AA259083" s="94"/>
      <c r="AB259083" s="5"/>
    </row>
    <row r="259100" spans="21:28">
      <c r="U259100" s="5"/>
      <c r="AA259100" s="94"/>
      <c r="AB259100" s="5"/>
    </row>
    <row r="259102" spans="21:28">
      <c r="U259102" s="5"/>
      <c r="AA259102" s="458"/>
      <c r="AB259102" s="5"/>
    </row>
    <row r="259103" spans="21:28">
      <c r="U259103" s="5"/>
      <c r="AA259103" s="458"/>
      <c r="AB259103" s="5"/>
    </row>
    <row r="259104" spans="21:28">
      <c r="U259104" s="5"/>
      <c r="AA259104" s="93"/>
      <c r="AB259104" s="5"/>
    </row>
    <row r="259105" spans="21:28">
      <c r="U259105" s="5"/>
      <c r="AA259105" s="94"/>
      <c r="AB259105" s="5"/>
    </row>
    <row r="259108" spans="21:28">
      <c r="U259108" s="5"/>
      <c r="AA259108" s="94"/>
      <c r="AB259108" s="5"/>
    </row>
    <row r="259158" spans="21:28">
      <c r="U259158" s="5"/>
      <c r="AA259158" s="94"/>
      <c r="AB259158" s="5"/>
    </row>
    <row r="259228" spans="21:28">
      <c r="U259228" s="5"/>
      <c r="AA259228" s="94"/>
      <c r="AB259228" s="5"/>
    </row>
    <row r="259229" spans="21:28">
      <c r="U259229" s="5"/>
      <c r="AA259229" s="94"/>
      <c r="AB259229" s="5"/>
    </row>
    <row r="259246" spans="21:28">
      <c r="U259246" s="5"/>
      <c r="AA259246" s="94"/>
      <c r="AB259246" s="5"/>
    </row>
    <row r="259248" spans="21:28">
      <c r="U259248" s="5"/>
      <c r="AA259248" s="458"/>
      <c r="AB259248" s="5"/>
    </row>
    <row r="259249" spans="21:28">
      <c r="U259249" s="5"/>
      <c r="AA259249" s="458"/>
      <c r="AB259249" s="5"/>
    </row>
    <row r="259250" spans="21:28">
      <c r="U259250" s="5"/>
      <c r="AA259250" s="93"/>
      <c r="AB259250" s="5"/>
    </row>
    <row r="259251" spans="21:28">
      <c r="U259251" s="5"/>
      <c r="AA259251" s="94"/>
      <c r="AB259251" s="5"/>
    </row>
    <row r="259254" spans="21:28">
      <c r="U259254" s="5"/>
      <c r="AA259254" s="94"/>
      <c r="AB259254" s="5"/>
    </row>
    <row r="259304" spans="21:28">
      <c r="U259304" s="5"/>
      <c r="AA259304" s="94"/>
      <c r="AB259304" s="5"/>
    </row>
    <row r="259374" spans="21:28">
      <c r="U259374" s="5"/>
      <c r="AA259374" s="94"/>
      <c r="AB259374" s="5"/>
    </row>
    <row r="259375" spans="21:28">
      <c r="U259375" s="5"/>
      <c r="AA259375" s="94"/>
      <c r="AB259375" s="5"/>
    </row>
    <row r="259392" spans="21:28">
      <c r="U259392" s="5"/>
      <c r="AA259392" s="94"/>
      <c r="AB259392" s="5"/>
    </row>
    <row r="259394" spans="21:28">
      <c r="U259394" s="5"/>
      <c r="AA259394" s="458"/>
      <c r="AB259394" s="5"/>
    </row>
    <row r="259395" spans="21:28">
      <c r="U259395" s="5"/>
      <c r="AA259395" s="458"/>
      <c r="AB259395" s="5"/>
    </row>
    <row r="259396" spans="21:28">
      <c r="U259396" s="5"/>
      <c r="AA259396" s="93"/>
      <c r="AB259396" s="5"/>
    </row>
    <row r="259397" spans="21:28">
      <c r="U259397" s="5"/>
      <c r="AA259397" s="94"/>
      <c r="AB259397" s="5"/>
    </row>
    <row r="259400" spans="21:28">
      <c r="U259400" s="5"/>
      <c r="AA259400" s="94"/>
      <c r="AB259400" s="5"/>
    </row>
    <row r="259450" spans="21:28">
      <c r="U259450" s="5"/>
      <c r="AA259450" s="94"/>
      <c r="AB259450" s="5"/>
    </row>
    <row r="259520" spans="21:28">
      <c r="U259520" s="5"/>
      <c r="AA259520" s="94"/>
      <c r="AB259520" s="5"/>
    </row>
    <row r="259521" spans="21:28">
      <c r="U259521" s="5"/>
      <c r="AA259521" s="94"/>
      <c r="AB259521" s="5"/>
    </row>
    <row r="259538" spans="21:28">
      <c r="U259538" s="5"/>
      <c r="AA259538" s="94"/>
      <c r="AB259538" s="5"/>
    </row>
    <row r="259540" spans="21:28">
      <c r="U259540" s="5"/>
      <c r="AA259540" s="458"/>
      <c r="AB259540" s="5"/>
    </row>
    <row r="259541" spans="21:28">
      <c r="U259541" s="5"/>
      <c r="AA259541" s="458"/>
      <c r="AB259541" s="5"/>
    </row>
    <row r="259542" spans="21:28">
      <c r="U259542" s="5"/>
      <c r="AA259542" s="93"/>
      <c r="AB259542" s="5"/>
    </row>
    <row r="259543" spans="21:28">
      <c r="U259543" s="5"/>
      <c r="AA259543" s="94"/>
      <c r="AB259543" s="5"/>
    </row>
    <row r="259546" spans="21:28">
      <c r="U259546" s="5"/>
      <c r="AA259546" s="94"/>
      <c r="AB259546" s="5"/>
    </row>
    <row r="259596" spans="21:28">
      <c r="U259596" s="5"/>
      <c r="AA259596" s="94"/>
      <c r="AB259596" s="5"/>
    </row>
    <row r="259666" spans="21:28">
      <c r="U259666" s="5"/>
      <c r="AA259666" s="94"/>
      <c r="AB259666" s="5"/>
    </row>
    <row r="259667" spans="21:28">
      <c r="U259667" s="5"/>
      <c r="AA259667" s="94"/>
      <c r="AB259667" s="5"/>
    </row>
    <row r="259684" spans="21:28">
      <c r="U259684" s="5"/>
      <c r="AA259684" s="94"/>
      <c r="AB259684" s="5"/>
    </row>
    <row r="259686" spans="21:28">
      <c r="U259686" s="5"/>
      <c r="AA259686" s="458"/>
      <c r="AB259686" s="5"/>
    </row>
    <row r="259687" spans="21:28">
      <c r="U259687" s="5"/>
      <c r="AA259687" s="458"/>
      <c r="AB259687" s="5"/>
    </row>
    <row r="259688" spans="21:28">
      <c r="U259688" s="5"/>
      <c r="AA259688" s="93"/>
      <c r="AB259688" s="5"/>
    </row>
    <row r="259689" spans="21:28">
      <c r="U259689" s="5"/>
      <c r="AA259689" s="94"/>
      <c r="AB259689" s="5"/>
    </row>
    <row r="259692" spans="21:28">
      <c r="U259692" s="5"/>
      <c r="AA259692" s="94"/>
      <c r="AB259692" s="5"/>
    </row>
    <row r="259742" spans="21:28">
      <c r="U259742" s="5"/>
      <c r="AA259742" s="94"/>
      <c r="AB259742" s="5"/>
    </row>
    <row r="259812" spans="21:28">
      <c r="U259812" s="5"/>
      <c r="AA259812" s="94"/>
      <c r="AB259812" s="5"/>
    </row>
    <row r="259813" spans="21:28">
      <c r="U259813" s="5"/>
      <c r="AA259813" s="94"/>
      <c r="AB259813" s="5"/>
    </row>
    <row r="259830" spans="21:28">
      <c r="U259830" s="5"/>
      <c r="AA259830" s="94"/>
      <c r="AB259830" s="5"/>
    </row>
    <row r="259832" spans="21:28">
      <c r="U259832" s="5"/>
      <c r="AA259832" s="458"/>
      <c r="AB259832" s="5"/>
    </row>
    <row r="259833" spans="21:28">
      <c r="U259833" s="5"/>
      <c r="AA259833" s="458"/>
      <c r="AB259833" s="5"/>
    </row>
    <row r="259834" spans="21:28">
      <c r="U259834" s="5"/>
      <c r="AA259834" s="93"/>
      <c r="AB259834" s="5"/>
    </row>
    <row r="259835" spans="21:28">
      <c r="U259835" s="5"/>
      <c r="AA259835" s="94"/>
      <c r="AB259835" s="5"/>
    </row>
    <row r="259838" spans="21:28">
      <c r="U259838" s="5"/>
      <c r="AA259838" s="94"/>
      <c r="AB259838" s="5"/>
    </row>
    <row r="259888" spans="21:28">
      <c r="U259888" s="5"/>
      <c r="AA259888" s="94"/>
      <c r="AB259888" s="5"/>
    </row>
    <row r="259958" spans="21:28">
      <c r="U259958" s="5"/>
      <c r="AA259958" s="94"/>
      <c r="AB259958" s="5"/>
    </row>
    <row r="259959" spans="21:28">
      <c r="U259959" s="5"/>
      <c r="AA259959" s="94"/>
      <c r="AB259959" s="5"/>
    </row>
    <row r="259976" spans="21:28">
      <c r="U259976" s="5"/>
      <c r="AA259976" s="94"/>
      <c r="AB259976" s="5"/>
    </row>
    <row r="259978" spans="21:28">
      <c r="U259978" s="5"/>
      <c r="AA259978" s="458"/>
      <c r="AB259978" s="5"/>
    </row>
    <row r="259979" spans="21:28">
      <c r="U259979" s="5"/>
      <c r="AA259979" s="458"/>
      <c r="AB259979" s="5"/>
    </row>
    <row r="259980" spans="21:28">
      <c r="U259980" s="5"/>
      <c r="AA259980" s="93"/>
      <c r="AB259980" s="5"/>
    </row>
    <row r="259981" spans="21:28">
      <c r="U259981" s="5"/>
      <c r="AA259981" s="94"/>
      <c r="AB259981" s="5"/>
    </row>
    <row r="259984" spans="21:28">
      <c r="U259984" s="5"/>
      <c r="AA259984" s="94"/>
      <c r="AB259984" s="5"/>
    </row>
    <row r="260034" spans="21:28">
      <c r="U260034" s="5"/>
      <c r="AA260034" s="94"/>
      <c r="AB260034" s="5"/>
    </row>
    <row r="260104" spans="21:28">
      <c r="U260104" s="5"/>
      <c r="AA260104" s="94"/>
      <c r="AB260104" s="5"/>
    </row>
    <row r="260105" spans="21:28">
      <c r="U260105" s="5"/>
      <c r="AA260105" s="94"/>
      <c r="AB260105" s="5"/>
    </row>
    <row r="260122" spans="21:28">
      <c r="U260122" s="5"/>
      <c r="AA260122" s="94"/>
      <c r="AB260122" s="5"/>
    </row>
    <row r="260124" spans="21:28">
      <c r="U260124" s="5"/>
      <c r="AA260124" s="458"/>
      <c r="AB260124" s="5"/>
    </row>
    <row r="260125" spans="21:28">
      <c r="U260125" s="5"/>
      <c r="AA260125" s="458"/>
      <c r="AB260125" s="5"/>
    </row>
    <row r="260126" spans="21:28">
      <c r="U260126" s="5"/>
      <c r="AA260126" s="93"/>
      <c r="AB260126" s="5"/>
    </row>
    <row r="260127" spans="21:28">
      <c r="U260127" s="5"/>
      <c r="AA260127" s="94"/>
      <c r="AB260127" s="5"/>
    </row>
    <row r="260130" spans="21:28">
      <c r="U260130" s="5"/>
      <c r="AA260130" s="94"/>
      <c r="AB260130" s="5"/>
    </row>
    <row r="260180" spans="21:28">
      <c r="U260180" s="5"/>
      <c r="AA260180" s="94"/>
      <c r="AB260180" s="5"/>
    </row>
    <row r="260250" spans="21:28">
      <c r="U260250" s="5"/>
      <c r="AA260250" s="94"/>
      <c r="AB260250" s="5"/>
    </row>
    <row r="260251" spans="21:28">
      <c r="U260251" s="5"/>
      <c r="AA260251" s="94"/>
      <c r="AB260251" s="5"/>
    </row>
    <row r="260268" spans="21:28">
      <c r="U260268" s="5"/>
      <c r="AA260268" s="94"/>
      <c r="AB260268" s="5"/>
    </row>
    <row r="260270" spans="21:28">
      <c r="U260270" s="5"/>
      <c r="AA260270" s="458"/>
      <c r="AB260270" s="5"/>
    </row>
    <row r="260271" spans="21:28">
      <c r="U260271" s="5"/>
      <c r="AA260271" s="458"/>
      <c r="AB260271" s="5"/>
    </row>
    <row r="260272" spans="21:28">
      <c r="U260272" s="5"/>
      <c r="AA260272" s="93"/>
      <c r="AB260272" s="5"/>
    </row>
    <row r="260273" spans="21:28">
      <c r="U260273" s="5"/>
      <c r="AA260273" s="94"/>
      <c r="AB260273" s="5"/>
    </row>
    <row r="260276" spans="21:28">
      <c r="U260276" s="5"/>
      <c r="AA260276" s="94"/>
      <c r="AB260276" s="5"/>
    </row>
    <row r="260326" spans="21:28">
      <c r="U260326" s="5"/>
      <c r="AA260326" s="94"/>
      <c r="AB260326" s="5"/>
    </row>
    <row r="260396" spans="21:28">
      <c r="U260396" s="5"/>
      <c r="AA260396" s="94"/>
      <c r="AB260396" s="5"/>
    </row>
    <row r="260397" spans="21:28">
      <c r="U260397" s="5"/>
      <c r="AA260397" s="94"/>
      <c r="AB260397" s="5"/>
    </row>
    <row r="260414" spans="21:28">
      <c r="U260414" s="5"/>
      <c r="AA260414" s="94"/>
      <c r="AB260414" s="5"/>
    </row>
    <row r="260416" spans="21:28">
      <c r="U260416" s="5"/>
      <c r="AA260416" s="458"/>
      <c r="AB260416" s="5"/>
    </row>
    <row r="260417" spans="21:28">
      <c r="U260417" s="5"/>
      <c r="AA260417" s="458"/>
      <c r="AB260417" s="5"/>
    </row>
    <row r="260418" spans="21:28">
      <c r="U260418" s="5"/>
      <c r="AA260418" s="93"/>
      <c r="AB260418" s="5"/>
    </row>
    <row r="260419" spans="21:28">
      <c r="U260419" s="5"/>
      <c r="AA260419" s="94"/>
      <c r="AB260419" s="5"/>
    </row>
    <row r="260422" spans="21:28">
      <c r="U260422" s="5"/>
      <c r="AA260422" s="94"/>
      <c r="AB260422" s="5"/>
    </row>
    <row r="260472" spans="21:28">
      <c r="U260472" s="5"/>
      <c r="AA260472" s="94"/>
      <c r="AB260472" s="5"/>
    </row>
    <row r="260542" spans="21:28">
      <c r="U260542" s="5"/>
      <c r="AA260542" s="94"/>
      <c r="AB260542" s="5"/>
    </row>
    <row r="260543" spans="21:28">
      <c r="U260543" s="5"/>
      <c r="AA260543" s="94"/>
      <c r="AB260543" s="5"/>
    </row>
    <row r="260560" spans="21:28">
      <c r="U260560" s="5"/>
      <c r="AA260560" s="94"/>
      <c r="AB260560" s="5"/>
    </row>
    <row r="260562" spans="21:28">
      <c r="U260562" s="5"/>
      <c r="AA260562" s="458"/>
      <c r="AB260562" s="5"/>
    </row>
    <row r="260563" spans="21:28">
      <c r="U260563" s="5"/>
      <c r="AA260563" s="458"/>
      <c r="AB260563" s="5"/>
    </row>
    <row r="260564" spans="21:28">
      <c r="U260564" s="5"/>
      <c r="AA260564" s="93"/>
      <c r="AB260564" s="5"/>
    </row>
    <row r="260565" spans="21:28">
      <c r="U260565" s="5"/>
      <c r="AA260565" s="94"/>
      <c r="AB260565" s="5"/>
    </row>
    <row r="260568" spans="21:28">
      <c r="U260568" s="5"/>
      <c r="AA260568" s="94"/>
      <c r="AB260568" s="5"/>
    </row>
    <row r="260618" spans="21:28">
      <c r="U260618" s="5"/>
      <c r="AA260618" s="94"/>
      <c r="AB260618" s="5"/>
    </row>
    <row r="260688" spans="21:28">
      <c r="U260688" s="5"/>
      <c r="AA260688" s="94"/>
      <c r="AB260688" s="5"/>
    </row>
    <row r="260689" spans="21:28">
      <c r="U260689" s="5"/>
      <c r="AA260689" s="94"/>
      <c r="AB260689" s="5"/>
    </row>
    <row r="260706" spans="21:28">
      <c r="U260706" s="5"/>
      <c r="AA260706" s="94"/>
      <c r="AB260706" s="5"/>
    </row>
    <row r="260708" spans="21:28">
      <c r="U260708" s="5"/>
      <c r="AA260708" s="458"/>
      <c r="AB260708" s="5"/>
    </row>
    <row r="260709" spans="21:28">
      <c r="U260709" s="5"/>
      <c r="AA260709" s="458"/>
      <c r="AB260709" s="5"/>
    </row>
    <row r="260710" spans="21:28">
      <c r="U260710" s="5"/>
      <c r="AA260710" s="93"/>
      <c r="AB260710" s="5"/>
    </row>
    <row r="260711" spans="21:28">
      <c r="U260711" s="5"/>
      <c r="AA260711" s="94"/>
      <c r="AB260711" s="5"/>
    </row>
    <row r="260714" spans="21:28">
      <c r="U260714" s="5"/>
      <c r="AA260714" s="94"/>
      <c r="AB260714" s="5"/>
    </row>
    <row r="260764" spans="21:28">
      <c r="U260764" s="5"/>
      <c r="AA260764" s="94"/>
      <c r="AB260764" s="5"/>
    </row>
    <row r="260834" spans="21:28">
      <c r="U260834" s="5"/>
      <c r="AA260834" s="94"/>
      <c r="AB260834" s="5"/>
    </row>
    <row r="260835" spans="21:28">
      <c r="U260835" s="5"/>
      <c r="AA260835" s="94"/>
      <c r="AB260835" s="5"/>
    </row>
    <row r="260852" spans="21:28">
      <c r="U260852" s="5"/>
      <c r="AA260852" s="94"/>
      <c r="AB260852" s="5"/>
    </row>
    <row r="260854" spans="21:28">
      <c r="U260854" s="5"/>
      <c r="AA260854" s="458"/>
      <c r="AB260854" s="5"/>
    </row>
    <row r="260855" spans="21:28">
      <c r="U260855" s="5"/>
      <c r="AA260855" s="458"/>
      <c r="AB260855" s="5"/>
    </row>
    <row r="260856" spans="21:28">
      <c r="U260856" s="5"/>
      <c r="AA260856" s="93"/>
      <c r="AB260856" s="5"/>
    </row>
    <row r="260857" spans="21:28">
      <c r="U260857" s="5"/>
      <c r="AA260857" s="94"/>
      <c r="AB260857" s="5"/>
    </row>
    <row r="260860" spans="21:28">
      <c r="U260860" s="5"/>
      <c r="AA260860" s="94"/>
      <c r="AB260860" s="5"/>
    </row>
    <row r="260910" spans="21:28">
      <c r="U260910" s="5"/>
      <c r="AA260910" s="94"/>
      <c r="AB260910" s="5"/>
    </row>
    <row r="260980" spans="21:28">
      <c r="U260980" s="5"/>
      <c r="AA260980" s="94"/>
      <c r="AB260980" s="5"/>
    </row>
    <row r="260981" spans="21:28">
      <c r="U260981" s="5"/>
      <c r="AA260981" s="94"/>
      <c r="AB260981" s="5"/>
    </row>
    <row r="260998" spans="21:28">
      <c r="U260998" s="5"/>
      <c r="AA260998" s="94"/>
      <c r="AB260998" s="5"/>
    </row>
    <row r="261000" spans="21:28">
      <c r="U261000" s="5"/>
      <c r="AA261000" s="458"/>
      <c r="AB261000" s="5"/>
    </row>
    <row r="261001" spans="21:28">
      <c r="U261001" s="5"/>
      <c r="AA261001" s="458"/>
      <c r="AB261001" s="5"/>
    </row>
    <row r="261002" spans="21:28">
      <c r="U261002" s="5"/>
      <c r="AA261002" s="93"/>
      <c r="AB261002" s="5"/>
    </row>
    <row r="261003" spans="21:28">
      <c r="U261003" s="5"/>
      <c r="AA261003" s="94"/>
      <c r="AB261003" s="5"/>
    </row>
    <row r="261006" spans="21:28">
      <c r="U261006" s="5"/>
      <c r="AA261006" s="94"/>
      <c r="AB261006" s="5"/>
    </row>
    <row r="261056" spans="21:28">
      <c r="U261056" s="5"/>
      <c r="AA261056" s="94"/>
      <c r="AB261056" s="5"/>
    </row>
    <row r="261126" spans="21:28">
      <c r="U261126" s="5"/>
      <c r="AA261126" s="94"/>
      <c r="AB261126" s="5"/>
    </row>
    <row r="261127" spans="21:28">
      <c r="U261127" s="5"/>
      <c r="AA261127" s="94"/>
      <c r="AB261127" s="5"/>
    </row>
    <row r="261144" spans="21:28">
      <c r="U261144" s="5"/>
      <c r="AA261144" s="94"/>
      <c r="AB261144" s="5"/>
    </row>
    <row r="261146" spans="21:28">
      <c r="U261146" s="5"/>
      <c r="AA261146" s="458"/>
      <c r="AB261146" s="5"/>
    </row>
    <row r="261147" spans="21:28">
      <c r="U261147" s="5"/>
      <c r="AA261147" s="458"/>
      <c r="AB261147" s="5"/>
    </row>
    <row r="261148" spans="21:28">
      <c r="U261148" s="5"/>
      <c r="AA261148" s="93"/>
      <c r="AB261148" s="5"/>
    </row>
    <row r="261149" spans="21:28">
      <c r="U261149" s="5"/>
      <c r="AA261149" s="94"/>
      <c r="AB261149" s="5"/>
    </row>
    <row r="261152" spans="21:28">
      <c r="U261152" s="5"/>
      <c r="AA261152" s="94"/>
      <c r="AB261152" s="5"/>
    </row>
    <row r="261202" spans="21:28">
      <c r="U261202" s="5"/>
      <c r="AA261202" s="94"/>
      <c r="AB261202" s="5"/>
    </row>
    <row r="261272" spans="21:28">
      <c r="U261272" s="5"/>
      <c r="AA261272" s="94"/>
      <c r="AB261272" s="5"/>
    </row>
    <row r="261273" spans="21:28">
      <c r="U261273" s="5"/>
      <c r="AA261273" s="94"/>
      <c r="AB261273" s="5"/>
    </row>
    <row r="261290" spans="21:28">
      <c r="U261290" s="5"/>
      <c r="AA261290" s="94"/>
      <c r="AB261290" s="5"/>
    </row>
    <row r="261292" spans="21:28">
      <c r="U261292" s="5"/>
      <c r="AA261292" s="458"/>
      <c r="AB261292" s="5"/>
    </row>
    <row r="261293" spans="21:28">
      <c r="U261293" s="5"/>
      <c r="AA261293" s="458"/>
      <c r="AB261293" s="5"/>
    </row>
    <row r="261294" spans="21:28">
      <c r="U261294" s="5"/>
      <c r="AA261294" s="93"/>
      <c r="AB261294" s="5"/>
    </row>
    <row r="261295" spans="21:28">
      <c r="U261295" s="5"/>
      <c r="AA261295" s="94"/>
      <c r="AB261295" s="5"/>
    </row>
    <row r="261298" spans="21:28">
      <c r="U261298" s="5"/>
      <c r="AA261298" s="94"/>
      <c r="AB261298" s="5"/>
    </row>
    <row r="261348" spans="21:28">
      <c r="U261348" s="5"/>
      <c r="AA261348" s="94"/>
      <c r="AB261348" s="5"/>
    </row>
    <row r="261418" spans="21:28">
      <c r="U261418" s="5"/>
      <c r="AA261418" s="94"/>
      <c r="AB261418" s="5"/>
    </row>
    <row r="261419" spans="21:28">
      <c r="U261419" s="5"/>
      <c r="AA261419" s="94"/>
      <c r="AB261419" s="5"/>
    </row>
    <row r="261436" spans="21:28">
      <c r="U261436" s="5"/>
      <c r="AA261436" s="94"/>
      <c r="AB261436" s="5"/>
    </row>
    <row r="261438" spans="21:28">
      <c r="U261438" s="5"/>
      <c r="AA261438" s="458"/>
      <c r="AB261438" s="5"/>
    </row>
    <row r="261439" spans="21:28">
      <c r="U261439" s="5"/>
      <c r="AA261439" s="458"/>
      <c r="AB261439" s="5"/>
    </row>
    <row r="261440" spans="21:28">
      <c r="U261440" s="5"/>
      <c r="AA261440" s="93"/>
      <c r="AB261440" s="5"/>
    </row>
    <row r="261441" spans="21:28">
      <c r="U261441" s="5"/>
      <c r="AA261441" s="94"/>
      <c r="AB261441" s="5"/>
    </row>
    <row r="261444" spans="21:28">
      <c r="U261444" s="5"/>
      <c r="AA261444" s="94"/>
      <c r="AB261444" s="5"/>
    </row>
    <row r="261494" spans="21:28">
      <c r="U261494" s="5"/>
      <c r="AA261494" s="94"/>
      <c r="AB261494" s="5"/>
    </row>
    <row r="261564" spans="21:28">
      <c r="U261564" s="5"/>
      <c r="AA261564" s="94"/>
      <c r="AB261564" s="5"/>
    </row>
    <row r="261565" spans="21:28">
      <c r="U261565" s="5"/>
      <c r="AA261565" s="94"/>
      <c r="AB261565" s="5"/>
    </row>
    <row r="261582" spans="21:28">
      <c r="U261582" s="5"/>
      <c r="AA261582" s="94"/>
      <c r="AB261582" s="5"/>
    </row>
    <row r="261584" spans="21:28">
      <c r="U261584" s="5"/>
      <c r="AA261584" s="458"/>
      <c r="AB261584" s="5"/>
    </row>
    <row r="261585" spans="21:28">
      <c r="U261585" s="5"/>
      <c r="AA261585" s="458"/>
      <c r="AB261585" s="5"/>
    </row>
    <row r="261586" spans="21:28">
      <c r="U261586" s="5"/>
      <c r="AA261586" s="93"/>
      <c r="AB261586" s="5"/>
    </row>
    <row r="261587" spans="21:28">
      <c r="U261587" s="5"/>
      <c r="AA261587" s="94"/>
      <c r="AB261587" s="5"/>
    </row>
    <row r="261590" spans="21:28">
      <c r="U261590" s="5"/>
      <c r="AA261590" s="94"/>
      <c r="AB261590" s="5"/>
    </row>
    <row r="261640" spans="21:28">
      <c r="U261640" s="5"/>
      <c r="AA261640" s="94"/>
      <c r="AB261640" s="5"/>
    </row>
    <row r="261710" spans="21:28">
      <c r="U261710" s="5"/>
      <c r="AA261710" s="94"/>
      <c r="AB261710" s="5"/>
    </row>
    <row r="261711" spans="21:28">
      <c r="U261711" s="5"/>
      <c r="AA261711" s="94"/>
      <c r="AB261711" s="5"/>
    </row>
    <row r="261728" spans="21:28">
      <c r="U261728" s="5"/>
      <c r="AA261728" s="94"/>
      <c r="AB261728" s="5"/>
    </row>
    <row r="261730" spans="21:28">
      <c r="U261730" s="5"/>
      <c r="AA261730" s="458"/>
      <c r="AB261730" s="5"/>
    </row>
    <row r="261731" spans="21:28">
      <c r="U261731" s="5"/>
      <c r="AA261731" s="458"/>
      <c r="AB261731" s="5"/>
    </row>
    <row r="261732" spans="21:28">
      <c r="U261732" s="5"/>
      <c r="AA261732" s="93"/>
      <c r="AB261732" s="5"/>
    </row>
    <row r="261733" spans="21:28">
      <c r="U261733" s="5"/>
      <c r="AA261733" s="94"/>
      <c r="AB261733" s="5"/>
    </row>
    <row r="261736" spans="21:28">
      <c r="U261736" s="5"/>
      <c r="AA261736" s="94"/>
      <c r="AB261736" s="5"/>
    </row>
    <row r="261786" spans="21:28">
      <c r="U261786" s="5"/>
      <c r="AA261786" s="94"/>
      <c r="AB261786" s="5"/>
    </row>
    <row r="261856" spans="21:28">
      <c r="U261856" s="5"/>
      <c r="AA261856" s="94"/>
      <c r="AB261856" s="5"/>
    </row>
    <row r="261857" spans="21:28">
      <c r="U261857" s="5"/>
      <c r="AA261857" s="94"/>
      <c r="AB261857" s="5"/>
    </row>
    <row r="261874" spans="21:28">
      <c r="U261874" s="5"/>
      <c r="AA261874" s="94"/>
      <c r="AB261874" s="5"/>
    </row>
    <row r="261876" spans="21:28">
      <c r="U261876" s="5"/>
      <c r="AA261876" s="458"/>
      <c r="AB261876" s="5"/>
    </row>
    <row r="261877" spans="21:28">
      <c r="U261877" s="5"/>
      <c r="AA261877" s="458"/>
      <c r="AB261877" s="5"/>
    </row>
    <row r="261878" spans="21:28">
      <c r="U261878" s="5"/>
      <c r="AA261878" s="93"/>
      <c r="AB261878" s="5"/>
    </row>
    <row r="261879" spans="21:28">
      <c r="U261879" s="5"/>
      <c r="AA261879" s="94"/>
      <c r="AB261879" s="5"/>
    </row>
    <row r="261882" spans="21:28">
      <c r="U261882" s="5"/>
      <c r="AA261882" s="94"/>
      <c r="AB261882" s="5"/>
    </row>
    <row r="261932" spans="21:28">
      <c r="U261932" s="5"/>
      <c r="AA261932" s="94"/>
      <c r="AB261932" s="5"/>
    </row>
    <row r="262002" spans="21:28">
      <c r="U262002" s="5"/>
      <c r="AA262002" s="94"/>
      <c r="AB262002" s="5"/>
    </row>
    <row r="262003" spans="21:28">
      <c r="U262003" s="5"/>
      <c r="AA262003" s="94"/>
      <c r="AB262003" s="5"/>
    </row>
    <row r="262020" spans="21:28">
      <c r="U262020" s="5"/>
      <c r="AA262020" s="94"/>
      <c r="AB262020" s="5"/>
    </row>
    <row r="262022" spans="21:28">
      <c r="U262022" s="5"/>
      <c r="AA262022" s="458"/>
      <c r="AB262022" s="5"/>
    </row>
    <row r="262023" spans="21:28">
      <c r="U262023" s="5"/>
      <c r="AA262023" s="458"/>
      <c r="AB262023" s="5"/>
    </row>
    <row r="262024" spans="21:28">
      <c r="U262024" s="5"/>
      <c r="AA262024" s="93"/>
      <c r="AB262024" s="5"/>
    </row>
    <row r="262025" spans="21:28">
      <c r="U262025" s="5"/>
      <c r="AA262025" s="94"/>
      <c r="AB262025" s="5"/>
    </row>
    <row r="262028" spans="21:28">
      <c r="U262028" s="5"/>
      <c r="AA262028" s="94"/>
      <c r="AB262028" s="5"/>
    </row>
    <row r="262078" spans="21:28">
      <c r="U262078" s="5"/>
      <c r="AA262078" s="94"/>
      <c r="AB262078" s="5"/>
    </row>
    <row r="262148" spans="21:28">
      <c r="U262148" s="5"/>
      <c r="AA262148" s="94"/>
      <c r="AB262148" s="5"/>
    </row>
    <row r="262149" spans="21:28">
      <c r="U262149" s="5"/>
      <c r="AA262149" s="94"/>
      <c r="AB262149" s="5"/>
    </row>
    <row r="262166" spans="21:28">
      <c r="U262166" s="5"/>
      <c r="AA262166" s="94"/>
      <c r="AB262166" s="5"/>
    </row>
    <row r="262168" spans="21:28">
      <c r="U262168" s="5"/>
      <c r="AA262168" s="458"/>
      <c r="AB262168" s="5"/>
    </row>
    <row r="262169" spans="21:28">
      <c r="U262169" s="5"/>
      <c r="AA262169" s="458"/>
      <c r="AB262169" s="5"/>
    </row>
    <row r="262170" spans="21:28">
      <c r="U262170" s="5"/>
      <c r="AA262170" s="93"/>
      <c r="AB262170" s="5"/>
    </row>
    <row r="262171" spans="21:28">
      <c r="U262171" s="5"/>
      <c r="AA262171" s="94"/>
      <c r="AB262171" s="5"/>
    </row>
    <row r="262174" spans="21:28">
      <c r="U262174" s="5"/>
      <c r="AA262174" s="94"/>
      <c r="AB262174" s="5"/>
    </row>
    <row r="262224" spans="21:28">
      <c r="U262224" s="5"/>
      <c r="AA262224" s="94"/>
      <c r="AB262224" s="5"/>
    </row>
    <row r="262294" spans="21:28">
      <c r="U262294" s="5"/>
      <c r="AA262294" s="94"/>
      <c r="AB262294" s="5"/>
    </row>
    <row r="262295" spans="21:28">
      <c r="U262295" s="5"/>
      <c r="AA262295" s="94"/>
      <c r="AB262295" s="5"/>
    </row>
    <row r="262312" spans="21:28">
      <c r="U262312" s="5"/>
      <c r="AA262312" s="94"/>
      <c r="AB262312" s="5"/>
    </row>
    <row r="262314" spans="21:28">
      <c r="U262314" s="5"/>
      <c r="AA262314" s="458"/>
      <c r="AB262314" s="5"/>
    </row>
    <row r="262315" spans="21:28">
      <c r="U262315" s="5"/>
      <c r="AA262315" s="458"/>
      <c r="AB262315" s="5"/>
    </row>
    <row r="262316" spans="21:28">
      <c r="U262316" s="5"/>
      <c r="AA262316" s="93"/>
      <c r="AB262316" s="5"/>
    </row>
    <row r="262317" spans="21:28">
      <c r="U262317" s="5"/>
      <c r="AA262317" s="94"/>
      <c r="AB262317" s="5"/>
    </row>
    <row r="262320" spans="21:28">
      <c r="U262320" s="5"/>
      <c r="AA262320" s="94"/>
      <c r="AB262320" s="5"/>
    </row>
    <row r="262370" spans="21:28">
      <c r="U262370" s="5"/>
      <c r="AA262370" s="94"/>
      <c r="AB262370" s="5"/>
    </row>
    <row r="262440" spans="21:28">
      <c r="U262440" s="5"/>
      <c r="AA262440" s="94"/>
      <c r="AB262440" s="5"/>
    </row>
    <row r="262441" spans="21:28">
      <c r="U262441" s="5"/>
      <c r="AA262441" s="94"/>
      <c r="AB262441" s="5"/>
    </row>
    <row r="262458" spans="21:28">
      <c r="U262458" s="5"/>
      <c r="AA262458" s="94"/>
      <c r="AB262458" s="5"/>
    </row>
    <row r="262460" spans="21:28">
      <c r="U262460" s="5"/>
      <c r="AA262460" s="458"/>
      <c r="AB262460" s="5"/>
    </row>
    <row r="262461" spans="21:28">
      <c r="U262461" s="5"/>
      <c r="AA262461" s="458"/>
      <c r="AB262461" s="5"/>
    </row>
    <row r="262462" spans="21:28">
      <c r="U262462" s="5"/>
      <c r="AA262462" s="93"/>
      <c r="AB262462" s="5"/>
    </row>
    <row r="262463" spans="21:28">
      <c r="U262463" s="5"/>
      <c r="AA262463" s="94"/>
      <c r="AB262463" s="5"/>
    </row>
    <row r="262466" spans="21:28">
      <c r="U262466" s="5"/>
      <c r="AA262466" s="94"/>
      <c r="AB262466" s="5"/>
    </row>
    <row r="262516" spans="21:28">
      <c r="U262516" s="5"/>
      <c r="AA262516" s="94"/>
      <c r="AB262516" s="5"/>
    </row>
    <row r="262586" spans="21:28">
      <c r="U262586" s="5"/>
      <c r="AA262586" s="94"/>
      <c r="AB262586" s="5"/>
    </row>
    <row r="262587" spans="21:28">
      <c r="U262587" s="5"/>
      <c r="AA262587" s="94"/>
      <c r="AB262587" s="5"/>
    </row>
    <row r="262604" spans="21:28">
      <c r="U262604" s="5"/>
      <c r="AA262604" s="94"/>
      <c r="AB262604" s="5"/>
    </row>
    <row r="262606" spans="21:28">
      <c r="U262606" s="5"/>
      <c r="AA262606" s="458"/>
      <c r="AB262606" s="5"/>
    </row>
    <row r="262607" spans="21:28">
      <c r="U262607" s="5"/>
      <c r="AA262607" s="458"/>
      <c r="AB262607" s="5"/>
    </row>
    <row r="262608" spans="21:28">
      <c r="U262608" s="5"/>
      <c r="AA262608" s="93"/>
      <c r="AB262608" s="5"/>
    </row>
    <row r="262609" spans="21:28">
      <c r="U262609" s="5"/>
      <c r="AA262609" s="94"/>
      <c r="AB262609" s="5"/>
    </row>
    <row r="262612" spans="21:28">
      <c r="U262612" s="5"/>
      <c r="AA262612" s="94"/>
      <c r="AB262612" s="5"/>
    </row>
    <row r="262662" spans="21:28">
      <c r="U262662" s="5"/>
      <c r="AA262662" s="94"/>
      <c r="AB262662" s="5"/>
    </row>
    <row r="262732" spans="21:28">
      <c r="U262732" s="5"/>
      <c r="AA262732" s="94"/>
      <c r="AB262732" s="5"/>
    </row>
    <row r="262733" spans="21:28">
      <c r="U262733" s="5"/>
      <c r="AA262733" s="94"/>
      <c r="AB262733" s="5"/>
    </row>
    <row r="262750" spans="21:28">
      <c r="U262750" s="5"/>
      <c r="AA262750" s="94"/>
      <c r="AB262750" s="5"/>
    </row>
    <row r="262752" spans="21:28">
      <c r="U262752" s="5"/>
      <c r="AA262752" s="458"/>
      <c r="AB262752" s="5"/>
    </row>
    <row r="262753" spans="21:28">
      <c r="U262753" s="5"/>
      <c r="AA262753" s="458"/>
      <c r="AB262753" s="5"/>
    </row>
    <row r="262754" spans="21:28">
      <c r="U262754" s="5"/>
      <c r="AA262754" s="93"/>
      <c r="AB262754" s="5"/>
    </row>
    <row r="262755" spans="21:28">
      <c r="U262755" s="5"/>
      <c r="AA262755" s="94"/>
      <c r="AB262755" s="5"/>
    </row>
    <row r="262758" spans="21:28">
      <c r="U262758" s="5"/>
      <c r="AA262758" s="94"/>
      <c r="AB262758" s="5"/>
    </row>
    <row r="262808" spans="21:28">
      <c r="U262808" s="5"/>
      <c r="AA262808" s="94"/>
      <c r="AB262808" s="5"/>
    </row>
    <row r="262878" spans="21:28">
      <c r="U262878" s="5"/>
      <c r="AA262878" s="94"/>
      <c r="AB262878" s="5"/>
    </row>
    <row r="262879" spans="21:28">
      <c r="U262879" s="5"/>
      <c r="AA262879" s="94"/>
      <c r="AB262879" s="5"/>
    </row>
    <row r="262896" spans="21:28">
      <c r="U262896" s="5"/>
      <c r="AA262896" s="94"/>
      <c r="AB262896" s="5"/>
    </row>
    <row r="262898" spans="21:28">
      <c r="U262898" s="5"/>
      <c r="AA262898" s="458"/>
      <c r="AB262898" s="5"/>
    </row>
    <row r="262899" spans="21:28">
      <c r="U262899" s="5"/>
      <c r="AA262899" s="458"/>
      <c r="AB262899" s="5"/>
    </row>
    <row r="262900" spans="21:28">
      <c r="U262900" s="5"/>
      <c r="AA262900" s="93"/>
      <c r="AB262900" s="5"/>
    </row>
    <row r="262901" spans="21:28">
      <c r="U262901" s="5"/>
      <c r="AA262901" s="94"/>
      <c r="AB262901" s="5"/>
    </row>
    <row r="262904" spans="21:28">
      <c r="U262904" s="5"/>
      <c r="AA262904" s="94"/>
      <c r="AB262904" s="5"/>
    </row>
    <row r="262954" spans="21:28">
      <c r="U262954" s="5"/>
      <c r="AA262954" s="94"/>
      <c r="AB262954" s="5"/>
    </row>
    <row r="263024" spans="21:28">
      <c r="U263024" s="5"/>
      <c r="AA263024" s="94"/>
      <c r="AB263024" s="5"/>
    </row>
    <row r="263025" spans="21:28">
      <c r="U263025" s="5"/>
      <c r="AA263025" s="94"/>
      <c r="AB263025" s="5"/>
    </row>
    <row r="263042" spans="21:28">
      <c r="U263042" s="5"/>
      <c r="AA263042" s="94"/>
      <c r="AB263042" s="5"/>
    </row>
    <row r="263044" spans="21:28">
      <c r="U263044" s="5"/>
      <c r="AA263044" s="458"/>
      <c r="AB263044" s="5"/>
    </row>
    <row r="263045" spans="21:28">
      <c r="U263045" s="5"/>
      <c r="AA263045" s="458"/>
      <c r="AB263045" s="5"/>
    </row>
    <row r="263046" spans="21:28">
      <c r="U263046" s="5"/>
      <c r="AA263046" s="93"/>
      <c r="AB263046" s="5"/>
    </row>
    <row r="263047" spans="21:28">
      <c r="U263047" s="5"/>
      <c r="AA263047" s="94"/>
      <c r="AB263047" s="5"/>
    </row>
    <row r="263050" spans="21:28">
      <c r="U263050" s="5"/>
      <c r="AA263050" s="94"/>
      <c r="AB263050" s="5"/>
    </row>
    <row r="263100" spans="21:28">
      <c r="U263100" s="5"/>
      <c r="AA263100" s="94"/>
      <c r="AB263100" s="5"/>
    </row>
    <row r="263170" spans="21:28">
      <c r="U263170" s="5"/>
      <c r="AA263170" s="94"/>
      <c r="AB263170" s="5"/>
    </row>
    <row r="263171" spans="21:28">
      <c r="U263171" s="5"/>
      <c r="AA263171" s="94"/>
      <c r="AB263171" s="5"/>
    </row>
    <row r="263188" spans="21:28">
      <c r="U263188" s="5"/>
      <c r="AA263188" s="94"/>
      <c r="AB263188" s="5"/>
    </row>
    <row r="263190" spans="21:28">
      <c r="U263190" s="5"/>
      <c r="AA263190" s="458"/>
      <c r="AB263190" s="5"/>
    </row>
    <row r="263191" spans="21:28">
      <c r="U263191" s="5"/>
      <c r="AA263191" s="458"/>
      <c r="AB263191" s="5"/>
    </row>
    <row r="263192" spans="21:28">
      <c r="U263192" s="5"/>
      <c r="AA263192" s="93"/>
      <c r="AB263192" s="5"/>
    </row>
    <row r="263193" spans="21:28">
      <c r="U263193" s="5"/>
      <c r="AA263193" s="94"/>
      <c r="AB263193" s="5"/>
    </row>
    <row r="263196" spans="21:28">
      <c r="U263196" s="5"/>
      <c r="AA263196" s="94"/>
      <c r="AB263196" s="5"/>
    </row>
    <row r="263246" spans="21:28">
      <c r="U263246" s="5"/>
      <c r="AA263246" s="94"/>
      <c r="AB263246" s="5"/>
    </row>
    <row r="263316" spans="21:28">
      <c r="U263316" s="5"/>
      <c r="AA263316" s="94"/>
      <c r="AB263316" s="5"/>
    </row>
    <row r="263317" spans="21:28">
      <c r="U263317" s="5"/>
      <c r="AA263317" s="94"/>
      <c r="AB263317" s="5"/>
    </row>
    <row r="263334" spans="21:28">
      <c r="U263334" s="5"/>
      <c r="AA263334" s="94"/>
      <c r="AB263334" s="5"/>
    </row>
    <row r="263336" spans="21:28">
      <c r="U263336" s="5"/>
      <c r="AA263336" s="458"/>
      <c r="AB263336" s="5"/>
    </row>
    <row r="263337" spans="21:28">
      <c r="U263337" s="5"/>
      <c r="AA263337" s="458"/>
      <c r="AB263337" s="5"/>
    </row>
    <row r="263338" spans="21:28">
      <c r="U263338" s="5"/>
      <c r="AA263338" s="93"/>
      <c r="AB263338" s="5"/>
    </row>
    <row r="263339" spans="21:28">
      <c r="U263339" s="5"/>
      <c r="AA263339" s="94"/>
      <c r="AB263339" s="5"/>
    </row>
    <row r="263342" spans="21:28">
      <c r="U263342" s="5"/>
      <c r="AA263342" s="94"/>
      <c r="AB263342" s="5"/>
    </row>
    <row r="263392" spans="21:28">
      <c r="U263392" s="5"/>
      <c r="AA263392" s="94"/>
      <c r="AB263392" s="5"/>
    </row>
    <row r="263462" spans="21:28">
      <c r="U263462" s="5"/>
      <c r="AA263462" s="94"/>
      <c r="AB263462" s="5"/>
    </row>
    <row r="263463" spans="21:28">
      <c r="U263463" s="5"/>
      <c r="AA263463" s="94"/>
      <c r="AB263463" s="5"/>
    </row>
    <row r="263480" spans="21:28">
      <c r="U263480" s="5"/>
      <c r="AA263480" s="94"/>
      <c r="AB263480" s="5"/>
    </row>
    <row r="263482" spans="21:28">
      <c r="U263482" s="5"/>
      <c r="AA263482" s="458"/>
      <c r="AB263482" s="5"/>
    </row>
    <row r="263483" spans="21:28">
      <c r="U263483" s="5"/>
      <c r="AA263483" s="458"/>
      <c r="AB263483" s="5"/>
    </row>
    <row r="263484" spans="21:28">
      <c r="U263484" s="5"/>
      <c r="AA263484" s="93"/>
      <c r="AB263484" s="5"/>
    </row>
    <row r="263485" spans="21:28">
      <c r="U263485" s="5"/>
      <c r="AA263485" s="94"/>
      <c r="AB263485" s="5"/>
    </row>
    <row r="263488" spans="21:28">
      <c r="U263488" s="5"/>
      <c r="AA263488" s="94"/>
      <c r="AB263488" s="5"/>
    </row>
    <row r="263538" spans="21:28">
      <c r="U263538" s="5"/>
      <c r="AA263538" s="94"/>
      <c r="AB263538" s="5"/>
    </row>
    <row r="263608" spans="21:28">
      <c r="U263608" s="5"/>
      <c r="AA263608" s="94"/>
      <c r="AB263608" s="5"/>
    </row>
    <row r="263609" spans="21:28">
      <c r="U263609" s="5"/>
      <c r="AA263609" s="94"/>
      <c r="AB263609" s="5"/>
    </row>
    <row r="263626" spans="21:28">
      <c r="U263626" s="5"/>
      <c r="AA263626" s="94"/>
      <c r="AB263626" s="5"/>
    </row>
    <row r="263628" spans="21:28">
      <c r="U263628" s="5"/>
      <c r="AA263628" s="458"/>
      <c r="AB263628" s="5"/>
    </row>
    <row r="263629" spans="21:28">
      <c r="U263629" s="5"/>
      <c r="AA263629" s="458"/>
      <c r="AB263629" s="5"/>
    </row>
    <row r="263630" spans="21:28">
      <c r="U263630" s="5"/>
      <c r="AA263630" s="93"/>
      <c r="AB263630" s="5"/>
    </row>
    <row r="263631" spans="21:28">
      <c r="U263631" s="5"/>
      <c r="AA263631" s="94"/>
      <c r="AB263631" s="5"/>
    </row>
    <row r="263634" spans="21:28">
      <c r="U263634" s="5"/>
      <c r="AA263634" s="94"/>
      <c r="AB263634" s="5"/>
    </row>
    <row r="263684" spans="21:28">
      <c r="U263684" s="5"/>
      <c r="AA263684" s="94"/>
      <c r="AB263684" s="5"/>
    </row>
    <row r="263754" spans="21:28">
      <c r="U263754" s="5"/>
      <c r="AA263754" s="94"/>
      <c r="AB263754" s="5"/>
    </row>
    <row r="263755" spans="21:28">
      <c r="U263755" s="5"/>
      <c r="AA263755" s="94"/>
      <c r="AB263755" s="5"/>
    </row>
    <row r="263772" spans="21:28">
      <c r="U263772" s="5"/>
      <c r="AA263772" s="94"/>
      <c r="AB263772" s="5"/>
    </row>
    <row r="263774" spans="21:28">
      <c r="U263774" s="5"/>
      <c r="AA263774" s="458"/>
      <c r="AB263774" s="5"/>
    </row>
    <row r="263775" spans="21:28">
      <c r="U263775" s="5"/>
      <c r="AA263775" s="458"/>
      <c r="AB263775" s="5"/>
    </row>
    <row r="263776" spans="21:28">
      <c r="U263776" s="5"/>
      <c r="AA263776" s="93"/>
      <c r="AB263776" s="5"/>
    </row>
    <row r="263777" spans="21:28">
      <c r="U263777" s="5"/>
      <c r="AA263777" s="94"/>
      <c r="AB263777" s="5"/>
    </row>
    <row r="263780" spans="21:28">
      <c r="U263780" s="5"/>
      <c r="AA263780" s="94"/>
      <c r="AB263780" s="5"/>
    </row>
    <row r="263830" spans="21:28">
      <c r="U263830" s="5"/>
      <c r="AA263830" s="94"/>
      <c r="AB263830" s="5"/>
    </row>
    <row r="263900" spans="21:28">
      <c r="U263900" s="5"/>
      <c r="AA263900" s="94"/>
      <c r="AB263900" s="5"/>
    </row>
    <row r="263901" spans="21:28">
      <c r="U263901" s="5"/>
      <c r="AA263901" s="94"/>
      <c r="AB263901" s="5"/>
    </row>
    <row r="263918" spans="21:28">
      <c r="U263918" s="5"/>
      <c r="AA263918" s="94"/>
      <c r="AB263918" s="5"/>
    </row>
    <row r="263920" spans="21:28">
      <c r="U263920" s="5"/>
      <c r="AA263920" s="458"/>
      <c r="AB263920" s="5"/>
    </row>
    <row r="263921" spans="21:28">
      <c r="U263921" s="5"/>
      <c r="AA263921" s="458"/>
      <c r="AB263921" s="5"/>
    </row>
    <row r="263922" spans="21:28">
      <c r="U263922" s="5"/>
      <c r="AA263922" s="93"/>
      <c r="AB263922" s="5"/>
    </row>
    <row r="263923" spans="21:28">
      <c r="U263923" s="5"/>
      <c r="AA263923" s="94"/>
      <c r="AB263923" s="5"/>
    </row>
    <row r="263926" spans="21:28">
      <c r="U263926" s="5"/>
      <c r="AA263926" s="94"/>
      <c r="AB263926" s="5"/>
    </row>
    <row r="263976" spans="21:28">
      <c r="U263976" s="5"/>
      <c r="AA263976" s="94"/>
      <c r="AB263976" s="5"/>
    </row>
    <row r="264046" spans="21:28">
      <c r="U264046" s="5"/>
      <c r="AA264046" s="94"/>
      <c r="AB264046" s="5"/>
    </row>
    <row r="264047" spans="21:28">
      <c r="U264047" s="5"/>
      <c r="AA264047" s="94"/>
      <c r="AB264047" s="5"/>
    </row>
    <row r="264064" spans="21:28">
      <c r="U264064" s="5"/>
      <c r="AA264064" s="94"/>
      <c r="AB264064" s="5"/>
    </row>
    <row r="264066" spans="21:28">
      <c r="U264066" s="5"/>
      <c r="AA264066" s="458"/>
      <c r="AB264066" s="5"/>
    </row>
    <row r="264067" spans="21:28">
      <c r="U264067" s="5"/>
      <c r="AA264067" s="458"/>
      <c r="AB264067" s="5"/>
    </row>
    <row r="264068" spans="21:28">
      <c r="U264068" s="5"/>
      <c r="AA264068" s="93"/>
      <c r="AB264068" s="5"/>
    </row>
    <row r="264069" spans="21:28">
      <c r="U264069" s="5"/>
      <c r="AA264069" s="94"/>
      <c r="AB264069" s="5"/>
    </row>
    <row r="264072" spans="21:28">
      <c r="U264072" s="5"/>
      <c r="AA264072" s="94"/>
      <c r="AB264072" s="5"/>
    </row>
    <row r="264122" spans="21:28">
      <c r="U264122" s="5"/>
      <c r="AA264122" s="94"/>
      <c r="AB264122" s="5"/>
    </row>
    <row r="264192" spans="21:28">
      <c r="U264192" s="5"/>
      <c r="AA264192" s="94"/>
      <c r="AB264192" s="5"/>
    </row>
    <row r="264193" spans="21:28">
      <c r="U264193" s="5"/>
      <c r="AA264193" s="94"/>
      <c r="AB264193" s="5"/>
    </row>
    <row r="264210" spans="21:28">
      <c r="U264210" s="5"/>
      <c r="AA264210" s="94"/>
      <c r="AB264210" s="5"/>
    </row>
    <row r="264212" spans="21:28">
      <c r="U264212" s="5"/>
      <c r="AA264212" s="458"/>
      <c r="AB264212" s="5"/>
    </row>
    <row r="264213" spans="21:28">
      <c r="U264213" s="5"/>
      <c r="AA264213" s="458"/>
      <c r="AB264213" s="5"/>
    </row>
    <row r="264214" spans="21:28">
      <c r="U264214" s="5"/>
      <c r="AA264214" s="93"/>
      <c r="AB264214" s="5"/>
    </row>
    <row r="264215" spans="21:28">
      <c r="U264215" s="5"/>
      <c r="AA264215" s="94"/>
      <c r="AB264215" s="5"/>
    </row>
    <row r="264218" spans="21:28">
      <c r="U264218" s="5"/>
      <c r="AA264218" s="94"/>
      <c r="AB264218" s="5"/>
    </row>
    <row r="264268" spans="21:28">
      <c r="U264268" s="5"/>
      <c r="AA264268" s="94"/>
      <c r="AB264268" s="5"/>
    </row>
    <row r="264338" spans="21:28">
      <c r="U264338" s="5"/>
      <c r="AA264338" s="94"/>
      <c r="AB264338" s="5"/>
    </row>
    <row r="264339" spans="21:28">
      <c r="U264339" s="5"/>
      <c r="AA264339" s="94"/>
      <c r="AB264339" s="5"/>
    </row>
    <row r="264356" spans="21:28">
      <c r="U264356" s="5"/>
      <c r="AA264356" s="94"/>
      <c r="AB264356" s="5"/>
    </row>
    <row r="264358" spans="21:28">
      <c r="U264358" s="5"/>
      <c r="AA264358" s="458"/>
      <c r="AB264358" s="5"/>
    </row>
    <row r="264359" spans="21:28">
      <c r="U264359" s="5"/>
      <c r="AA264359" s="458"/>
      <c r="AB264359" s="5"/>
    </row>
    <row r="264360" spans="21:28">
      <c r="U264360" s="5"/>
      <c r="AA264360" s="93"/>
      <c r="AB264360" s="5"/>
    </row>
    <row r="264361" spans="21:28">
      <c r="U264361" s="5"/>
      <c r="AA264361" s="94"/>
      <c r="AB264361" s="5"/>
    </row>
    <row r="264364" spans="21:28">
      <c r="U264364" s="5"/>
      <c r="AA264364" s="94"/>
      <c r="AB264364" s="5"/>
    </row>
    <row r="264414" spans="21:28">
      <c r="U264414" s="5"/>
      <c r="AA264414" s="94"/>
      <c r="AB264414" s="5"/>
    </row>
    <row r="264484" spans="21:28">
      <c r="U264484" s="5"/>
      <c r="AA264484" s="94"/>
      <c r="AB264484" s="5"/>
    </row>
    <row r="264485" spans="21:28">
      <c r="U264485" s="5"/>
      <c r="AA264485" s="94"/>
      <c r="AB264485" s="5"/>
    </row>
    <row r="264502" spans="21:28">
      <c r="U264502" s="5"/>
      <c r="AA264502" s="94"/>
      <c r="AB264502" s="5"/>
    </row>
    <row r="264504" spans="21:28">
      <c r="U264504" s="5"/>
      <c r="AA264504" s="458"/>
      <c r="AB264504" s="5"/>
    </row>
    <row r="264505" spans="21:28">
      <c r="U264505" s="5"/>
      <c r="AA264505" s="458"/>
      <c r="AB264505" s="5"/>
    </row>
    <row r="264506" spans="21:28">
      <c r="U264506" s="5"/>
      <c r="AA264506" s="93"/>
      <c r="AB264506" s="5"/>
    </row>
    <row r="264507" spans="21:28">
      <c r="U264507" s="5"/>
      <c r="AA264507" s="94"/>
      <c r="AB264507" s="5"/>
    </row>
    <row r="264510" spans="21:28">
      <c r="U264510" s="5"/>
      <c r="AA264510" s="94"/>
      <c r="AB264510" s="5"/>
    </row>
    <row r="264560" spans="21:28">
      <c r="U264560" s="5"/>
      <c r="AA264560" s="94"/>
      <c r="AB264560" s="5"/>
    </row>
    <row r="264630" spans="21:28">
      <c r="U264630" s="5"/>
      <c r="AA264630" s="94"/>
      <c r="AB264630" s="5"/>
    </row>
    <row r="264631" spans="21:28">
      <c r="U264631" s="5"/>
      <c r="AA264631" s="94"/>
      <c r="AB264631" s="5"/>
    </row>
    <row r="264648" spans="21:28">
      <c r="U264648" s="5"/>
      <c r="AA264648" s="94"/>
      <c r="AB264648" s="5"/>
    </row>
    <row r="264650" spans="21:28">
      <c r="U264650" s="5"/>
      <c r="AA264650" s="458"/>
      <c r="AB264650" s="5"/>
    </row>
    <row r="264651" spans="21:28">
      <c r="U264651" s="5"/>
      <c r="AA264651" s="458"/>
      <c r="AB264651" s="5"/>
    </row>
    <row r="264652" spans="21:28">
      <c r="U264652" s="5"/>
      <c r="AA264652" s="93"/>
      <c r="AB264652" s="5"/>
    </row>
    <row r="264653" spans="21:28">
      <c r="U264653" s="5"/>
      <c r="AA264653" s="94"/>
      <c r="AB264653" s="5"/>
    </row>
    <row r="264656" spans="21:28">
      <c r="U264656" s="5"/>
      <c r="AA264656" s="94"/>
      <c r="AB264656" s="5"/>
    </row>
    <row r="264706" spans="21:28">
      <c r="U264706" s="5"/>
      <c r="AA264706" s="94"/>
      <c r="AB264706" s="5"/>
    </row>
    <row r="264776" spans="21:28">
      <c r="U264776" s="5"/>
      <c r="AA264776" s="94"/>
      <c r="AB264776" s="5"/>
    </row>
    <row r="264777" spans="21:28">
      <c r="U264777" s="5"/>
      <c r="AA264777" s="94"/>
      <c r="AB264777" s="5"/>
    </row>
    <row r="264794" spans="21:28">
      <c r="U264794" s="5"/>
      <c r="AA264794" s="94"/>
      <c r="AB264794" s="5"/>
    </row>
    <row r="264796" spans="21:28">
      <c r="U264796" s="5"/>
      <c r="AA264796" s="458"/>
      <c r="AB264796" s="5"/>
    </row>
    <row r="264797" spans="21:28">
      <c r="U264797" s="5"/>
      <c r="AA264797" s="458"/>
      <c r="AB264797" s="5"/>
    </row>
    <row r="264798" spans="21:28">
      <c r="U264798" s="5"/>
      <c r="AA264798" s="93"/>
      <c r="AB264798" s="5"/>
    </row>
    <row r="264799" spans="21:28">
      <c r="U264799" s="5"/>
      <c r="AA264799" s="94"/>
      <c r="AB264799" s="5"/>
    </row>
    <row r="264802" spans="21:28">
      <c r="U264802" s="5"/>
      <c r="AA264802" s="94"/>
      <c r="AB264802" s="5"/>
    </row>
    <row r="264852" spans="21:28">
      <c r="U264852" s="5"/>
      <c r="AA264852" s="94"/>
      <c r="AB264852" s="5"/>
    </row>
    <row r="264922" spans="21:28">
      <c r="U264922" s="5"/>
      <c r="AA264922" s="94"/>
      <c r="AB264922" s="5"/>
    </row>
    <row r="264923" spans="21:28">
      <c r="U264923" s="5"/>
      <c r="AA264923" s="94"/>
      <c r="AB264923" s="5"/>
    </row>
    <row r="264940" spans="21:28">
      <c r="U264940" s="5"/>
      <c r="AA264940" s="94"/>
      <c r="AB264940" s="5"/>
    </row>
    <row r="264942" spans="21:28">
      <c r="U264942" s="5"/>
      <c r="AA264942" s="458"/>
      <c r="AB264942" s="5"/>
    </row>
    <row r="264943" spans="21:28">
      <c r="U264943" s="5"/>
      <c r="AA264943" s="458"/>
      <c r="AB264943" s="5"/>
    </row>
    <row r="264944" spans="21:28">
      <c r="U264944" s="5"/>
      <c r="AA264944" s="93"/>
      <c r="AB264944" s="5"/>
    </row>
    <row r="264945" spans="21:28">
      <c r="U264945" s="5"/>
      <c r="AA264945" s="94"/>
      <c r="AB264945" s="5"/>
    </row>
    <row r="264948" spans="21:28">
      <c r="U264948" s="5"/>
      <c r="AA264948" s="94"/>
      <c r="AB264948" s="5"/>
    </row>
    <row r="264998" spans="21:28">
      <c r="U264998" s="5"/>
      <c r="AA264998" s="94"/>
      <c r="AB264998" s="5"/>
    </row>
    <row r="265068" spans="21:28">
      <c r="U265068" s="5"/>
      <c r="AA265068" s="94"/>
      <c r="AB265068" s="5"/>
    </row>
    <row r="265069" spans="21:28">
      <c r="U265069" s="5"/>
      <c r="AA265069" s="94"/>
      <c r="AB265069" s="5"/>
    </row>
    <row r="265086" spans="21:28">
      <c r="U265086" s="5"/>
      <c r="AA265086" s="94"/>
      <c r="AB265086" s="5"/>
    </row>
    <row r="265088" spans="21:28">
      <c r="U265088" s="5"/>
      <c r="AA265088" s="458"/>
      <c r="AB265088" s="5"/>
    </row>
    <row r="265089" spans="21:28">
      <c r="U265089" s="5"/>
      <c r="AA265089" s="458"/>
      <c r="AB265089" s="5"/>
    </row>
    <row r="265090" spans="21:28">
      <c r="U265090" s="5"/>
      <c r="AA265090" s="93"/>
      <c r="AB265090" s="5"/>
    </row>
    <row r="265091" spans="21:28">
      <c r="U265091" s="5"/>
      <c r="AA265091" s="94"/>
      <c r="AB265091" s="5"/>
    </row>
    <row r="265094" spans="21:28">
      <c r="U265094" s="5"/>
      <c r="AA265094" s="94"/>
      <c r="AB265094" s="5"/>
    </row>
    <row r="265144" spans="21:28">
      <c r="U265144" s="5"/>
      <c r="AA265144" s="94"/>
      <c r="AB265144" s="5"/>
    </row>
    <row r="265214" spans="21:28">
      <c r="U265214" s="5"/>
      <c r="AA265214" s="94"/>
      <c r="AB265214" s="5"/>
    </row>
    <row r="265215" spans="21:28">
      <c r="U265215" s="5"/>
      <c r="AA265215" s="94"/>
      <c r="AB265215" s="5"/>
    </row>
    <row r="265232" spans="21:28">
      <c r="U265232" s="5"/>
      <c r="AA265232" s="94"/>
      <c r="AB265232" s="5"/>
    </row>
    <row r="265234" spans="21:28">
      <c r="U265234" s="5"/>
      <c r="AA265234" s="458"/>
      <c r="AB265234" s="5"/>
    </row>
    <row r="265235" spans="21:28">
      <c r="U265235" s="5"/>
      <c r="AA265235" s="458"/>
      <c r="AB265235" s="5"/>
    </row>
    <row r="265236" spans="21:28">
      <c r="U265236" s="5"/>
      <c r="AA265236" s="93"/>
      <c r="AB265236" s="5"/>
    </row>
    <row r="265237" spans="21:28">
      <c r="U265237" s="5"/>
      <c r="AA265237" s="94"/>
      <c r="AB265237" s="5"/>
    </row>
    <row r="265240" spans="21:28">
      <c r="U265240" s="5"/>
      <c r="AA265240" s="94"/>
      <c r="AB265240" s="5"/>
    </row>
    <row r="265290" spans="21:28">
      <c r="U265290" s="5"/>
      <c r="AA265290" s="94"/>
      <c r="AB265290" s="5"/>
    </row>
    <row r="265360" spans="21:28">
      <c r="U265360" s="5"/>
      <c r="AA265360" s="94"/>
      <c r="AB265360" s="5"/>
    </row>
    <row r="265361" spans="21:28">
      <c r="U265361" s="5"/>
      <c r="AA265361" s="94"/>
      <c r="AB265361" s="5"/>
    </row>
    <row r="265378" spans="21:28">
      <c r="U265378" s="5"/>
      <c r="AA265378" s="94"/>
      <c r="AB265378" s="5"/>
    </row>
    <row r="265380" spans="21:28">
      <c r="U265380" s="5"/>
      <c r="AA265380" s="458"/>
      <c r="AB265380" s="5"/>
    </row>
    <row r="265381" spans="21:28">
      <c r="U265381" s="5"/>
      <c r="AA265381" s="458"/>
      <c r="AB265381" s="5"/>
    </row>
    <row r="265382" spans="21:28">
      <c r="U265382" s="5"/>
      <c r="AA265382" s="93"/>
      <c r="AB265382" s="5"/>
    </row>
    <row r="265383" spans="21:28">
      <c r="U265383" s="5"/>
      <c r="AA265383" s="94"/>
      <c r="AB265383" s="5"/>
    </row>
    <row r="265386" spans="21:28">
      <c r="U265386" s="5"/>
      <c r="AA265386" s="94"/>
      <c r="AB265386" s="5"/>
    </row>
    <row r="265436" spans="21:28">
      <c r="U265436" s="5"/>
      <c r="AA265436" s="94"/>
      <c r="AB265436" s="5"/>
    </row>
    <row r="265506" spans="21:28">
      <c r="U265506" s="5"/>
      <c r="AA265506" s="94"/>
      <c r="AB265506" s="5"/>
    </row>
    <row r="265507" spans="21:28">
      <c r="U265507" s="5"/>
      <c r="AA265507" s="94"/>
      <c r="AB265507" s="5"/>
    </row>
    <row r="265524" spans="21:28">
      <c r="U265524" s="5"/>
      <c r="AA265524" s="94"/>
      <c r="AB265524" s="5"/>
    </row>
    <row r="265526" spans="21:28">
      <c r="U265526" s="5"/>
      <c r="AA265526" s="458"/>
      <c r="AB265526" s="5"/>
    </row>
    <row r="265527" spans="21:28">
      <c r="U265527" s="5"/>
      <c r="AA265527" s="458"/>
      <c r="AB265527" s="5"/>
    </row>
    <row r="265528" spans="21:28">
      <c r="U265528" s="5"/>
      <c r="AA265528" s="93"/>
      <c r="AB265528" s="5"/>
    </row>
    <row r="265529" spans="21:28">
      <c r="U265529" s="5"/>
      <c r="AA265529" s="94"/>
      <c r="AB265529" s="5"/>
    </row>
    <row r="265532" spans="21:28">
      <c r="U265532" s="5"/>
      <c r="AA265532" s="94"/>
      <c r="AB265532" s="5"/>
    </row>
    <row r="265582" spans="21:28">
      <c r="U265582" s="5"/>
      <c r="AA265582" s="94"/>
      <c r="AB265582" s="5"/>
    </row>
    <row r="265652" spans="21:28">
      <c r="U265652" s="5"/>
      <c r="AA265652" s="94"/>
      <c r="AB265652" s="5"/>
    </row>
    <row r="265653" spans="21:28">
      <c r="U265653" s="5"/>
      <c r="AA265653" s="94"/>
      <c r="AB265653" s="5"/>
    </row>
    <row r="265670" spans="21:28">
      <c r="U265670" s="5"/>
      <c r="AA265670" s="94"/>
      <c r="AB265670" s="5"/>
    </row>
    <row r="265672" spans="21:28">
      <c r="U265672" s="5"/>
      <c r="AA265672" s="458"/>
      <c r="AB265672" s="5"/>
    </row>
    <row r="265673" spans="21:28">
      <c r="U265673" s="5"/>
      <c r="AA265673" s="458"/>
      <c r="AB265673" s="5"/>
    </row>
    <row r="265674" spans="21:28">
      <c r="U265674" s="5"/>
      <c r="AA265674" s="93"/>
      <c r="AB265674" s="5"/>
    </row>
    <row r="265675" spans="21:28">
      <c r="U265675" s="5"/>
      <c r="AA265675" s="94"/>
      <c r="AB265675" s="5"/>
    </row>
    <row r="265678" spans="21:28">
      <c r="U265678" s="5"/>
      <c r="AA265678" s="94"/>
      <c r="AB265678" s="5"/>
    </row>
    <row r="265728" spans="21:28">
      <c r="U265728" s="5"/>
      <c r="AA265728" s="94"/>
      <c r="AB265728" s="5"/>
    </row>
    <row r="265798" spans="21:28">
      <c r="U265798" s="5"/>
      <c r="AA265798" s="94"/>
      <c r="AB265798" s="5"/>
    </row>
    <row r="265799" spans="21:28">
      <c r="U265799" s="5"/>
      <c r="AA265799" s="94"/>
      <c r="AB265799" s="5"/>
    </row>
    <row r="265816" spans="21:28">
      <c r="U265816" s="5"/>
      <c r="AA265816" s="94"/>
      <c r="AB265816" s="5"/>
    </row>
    <row r="265818" spans="21:28">
      <c r="U265818" s="5"/>
      <c r="AA265818" s="458"/>
      <c r="AB265818" s="5"/>
    </row>
    <row r="265819" spans="21:28">
      <c r="U265819" s="5"/>
      <c r="AA265819" s="458"/>
      <c r="AB265819" s="5"/>
    </row>
    <row r="265820" spans="21:28">
      <c r="U265820" s="5"/>
      <c r="AA265820" s="93"/>
      <c r="AB265820" s="5"/>
    </row>
    <row r="265821" spans="21:28">
      <c r="U265821" s="5"/>
      <c r="AA265821" s="94"/>
      <c r="AB265821" s="5"/>
    </row>
    <row r="265824" spans="21:28">
      <c r="U265824" s="5"/>
      <c r="AA265824" s="94"/>
      <c r="AB265824" s="5"/>
    </row>
    <row r="265874" spans="21:28">
      <c r="U265874" s="5"/>
      <c r="AA265874" s="94"/>
      <c r="AB265874" s="5"/>
    </row>
    <row r="265944" spans="21:28">
      <c r="U265944" s="5"/>
      <c r="AA265944" s="94"/>
      <c r="AB265944" s="5"/>
    </row>
    <row r="265945" spans="21:28">
      <c r="U265945" s="5"/>
      <c r="AA265945" s="94"/>
      <c r="AB265945" s="5"/>
    </row>
    <row r="265962" spans="21:28">
      <c r="U265962" s="5"/>
      <c r="AA265962" s="94"/>
      <c r="AB265962" s="5"/>
    </row>
    <row r="265964" spans="21:28">
      <c r="U265964" s="5"/>
      <c r="AA265964" s="458"/>
      <c r="AB265964" s="5"/>
    </row>
    <row r="265965" spans="21:28">
      <c r="U265965" s="5"/>
      <c r="AA265965" s="458"/>
      <c r="AB265965" s="5"/>
    </row>
    <row r="265966" spans="21:28">
      <c r="U265966" s="5"/>
      <c r="AA265966" s="93"/>
      <c r="AB265966" s="5"/>
    </row>
    <row r="265967" spans="21:28">
      <c r="U265967" s="5"/>
      <c r="AA265967" s="94"/>
      <c r="AB265967" s="5"/>
    </row>
    <row r="265970" spans="21:28">
      <c r="U265970" s="5"/>
      <c r="AA265970" s="94"/>
      <c r="AB265970" s="5"/>
    </row>
    <row r="266020" spans="21:28">
      <c r="U266020" s="5"/>
      <c r="AA266020" s="94"/>
      <c r="AB266020" s="5"/>
    </row>
    <row r="266090" spans="21:28">
      <c r="U266090" s="5"/>
      <c r="AA266090" s="94"/>
      <c r="AB266090" s="5"/>
    </row>
    <row r="266091" spans="21:28">
      <c r="U266091" s="5"/>
      <c r="AA266091" s="94"/>
      <c r="AB266091" s="5"/>
    </row>
    <row r="266108" spans="21:28">
      <c r="U266108" s="5"/>
      <c r="AA266108" s="94"/>
      <c r="AB266108" s="5"/>
    </row>
    <row r="266110" spans="21:28">
      <c r="U266110" s="5"/>
      <c r="AA266110" s="458"/>
      <c r="AB266110" s="5"/>
    </row>
    <row r="266111" spans="21:28">
      <c r="U266111" s="5"/>
      <c r="AA266111" s="458"/>
      <c r="AB266111" s="5"/>
    </row>
    <row r="266112" spans="21:28">
      <c r="U266112" s="5"/>
      <c r="AA266112" s="93"/>
      <c r="AB266112" s="5"/>
    </row>
    <row r="266113" spans="21:28">
      <c r="U266113" s="5"/>
      <c r="AA266113" s="94"/>
      <c r="AB266113" s="5"/>
    </row>
    <row r="266116" spans="21:28">
      <c r="U266116" s="5"/>
      <c r="AA266116" s="94"/>
      <c r="AB266116" s="5"/>
    </row>
    <row r="266166" spans="21:28">
      <c r="U266166" s="5"/>
      <c r="AA266166" s="94"/>
      <c r="AB266166" s="5"/>
    </row>
    <row r="266236" spans="21:28">
      <c r="U266236" s="5"/>
      <c r="AA266236" s="94"/>
      <c r="AB266236" s="5"/>
    </row>
    <row r="266237" spans="21:28">
      <c r="U266237" s="5"/>
      <c r="AA266237" s="94"/>
      <c r="AB266237" s="5"/>
    </row>
    <row r="266254" spans="21:28">
      <c r="U266254" s="5"/>
      <c r="AA266254" s="94"/>
      <c r="AB266254" s="5"/>
    </row>
    <row r="266256" spans="21:28">
      <c r="U266256" s="5"/>
      <c r="AA266256" s="458"/>
      <c r="AB266256" s="5"/>
    </row>
    <row r="266257" spans="21:28">
      <c r="U266257" s="5"/>
      <c r="AA266257" s="458"/>
      <c r="AB266257" s="5"/>
    </row>
    <row r="266258" spans="21:28">
      <c r="U266258" s="5"/>
      <c r="AA266258" s="93"/>
      <c r="AB266258" s="5"/>
    </row>
    <row r="266259" spans="21:28">
      <c r="U266259" s="5"/>
      <c r="AA266259" s="94"/>
      <c r="AB266259" s="5"/>
    </row>
    <row r="266262" spans="21:28">
      <c r="U266262" s="5"/>
      <c r="AA266262" s="94"/>
      <c r="AB266262" s="5"/>
    </row>
    <row r="266312" spans="21:28">
      <c r="U266312" s="5"/>
      <c r="AA266312" s="94"/>
      <c r="AB266312" s="5"/>
    </row>
    <row r="266382" spans="21:28">
      <c r="U266382" s="5"/>
      <c r="AA266382" s="94"/>
      <c r="AB266382" s="5"/>
    </row>
    <row r="266383" spans="21:28">
      <c r="U266383" s="5"/>
      <c r="AA266383" s="94"/>
      <c r="AB266383" s="5"/>
    </row>
    <row r="266400" spans="21:28">
      <c r="U266400" s="5"/>
      <c r="AA266400" s="94"/>
      <c r="AB266400" s="5"/>
    </row>
    <row r="266402" spans="21:28">
      <c r="U266402" s="5"/>
      <c r="AA266402" s="458"/>
      <c r="AB266402" s="5"/>
    </row>
    <row r="266403" spans="21:28">
      <c r="U266403" s="5"/>
      <c r="AA266403" s="458"/>
      <c r="AB266403" s="5"/>
    </row>
    <row r="266404" spans="21:28">
      <c r="U266404" s="5"/>
      <c r="AA266404" s="93"/>
      <c r="AB266404" s="5"/>
    </row>
    <row r="266405" spans="21:28">
      <c r="U266405" s="5"/>
      <c r="AA266405" s="94"/>
      <c r="AB266405" s="5"/>
    </row>
    <row r="266408" spans="21:28">
      <c r="U266408" s="5"/>
      <c r="AA266408" s="94"/>
      <c r="AB266408" s="5"/>
    </row>
    <row r="266458" spans="21:28">
      <c r="U266458" s="5"/>
      <c r="AA266458" s="94"/>
      <c r="AB266458" s="5"/>
    </row>
    <row r="266528" spans="21:28">
      <c r="U266528" s="5"/>
      <c r="AA266528" s="94"/>
      <c r="AB266528" s="5"/>
    </row>
    <row r="266529" spans="21:28">
      <c r="U266529" s="5"/>
      <c r="AA266529" s="94"/>
      <c r="AB266529" s="5"/>
    </row>
    <row r="266546" spans="21:28">
      <c r="U266546" s="5"/>
      <c r="AA266546" s="94"/>
      <c r="AB266546" s="5"/>
    </row>
    <row r="266548" spans="21:28">
      <c r="U266548" s="5"/>
      <c r="AA266548" s="458"/>
      <c r="AB266548" s="5"/>
    </row>
    <row r="266549" spans="21:28">
      <c r="U266549" s="5"/>
      <c r="AA266549" s="458"/>
      <c r="AB266549" s="5"/>
    </row>
    <row r="266550" spans="21:28">
      <c r="U266550" s="5"/>
      <c r="AA266550" s="93"/>
      <c r="AB266550" s="5"/>
    </row>
    <row r="266551" spans="21:28">
      <c r="U266551" s="5"/>
      <c r="AA266551" s="94"/>
      <c r="AB266551" s="5"/>
    </row>
    <row r="266554" spans="21:28">
      <c r="U266554" s="5"/>
      <c r="AA266554" s="94"/>
      <c r="AB266554" s="5"/>
    </row>
    <row r="266604" spans="21:28">
      <c r="U266604" s="5"/>
      <c r="AA266604" s="94"/>
      <c r="AB266604" s="5"/>
    </row>
    <row r="266674" spans="21:28">
      <c r="U266674" s="5"/>
      <c r="AA266674" s="94"/>
      <c r="AB266674" s="5"/>
    </row>
    <row r="266675" spans="21:28">
      <c r="U266675" s="5"/>
      <c r="AA266675" s="94"/>
      <c r="AB266675" s="5"/>
    </row>
    <row r="266692" spans="21:28">
      <c r="U266692" s="5"/>
      <c r="AA266692" s="94"/>
      <c r="AB266692" s="5"/>
    </row>
    <row r="266694" spans="21:28">
      <c r="U266694" s="5"/>
      <c r="AA266694" s="458"/>
      <c r="AB266694" s="5"/>
    </row>
    <row r="266695" spans="21:28">
      <c r="U266695" s="5"/>
      <c r="AA266695" s="458"/>
      <c r="AB266695" s="5"/>
    </row>
    <row r="266696" spans="21:28">
      <c r="U266696" s="5"/>
      <c r="AA266696" s="93"/>
      <c r="AB266696" s="5"/>
    </row>
    <row r="266697" spans="21:28">
      <c r="U266697" s="5"/>
      <c r="AA266697" s="94"/>
      <c r="AB266697" s="5"/>
    </row>
    <row r="266700" spans="21:28">
      <c r="U266700" s="5"/>
      <c r="AA266700" s="94"/>
      <c r="AB266700" s="5"/>
    </row>
    <row r="266750" spans="21:28">
      <c r="U266750" s="5"/>
      <c r="AA266750" s="94"/>
      <c r="AB266750" s="5"/>
    </row>
    <row r="266820" spans="21:28">
      <c r="U266820" s="5"/>
      <c r="AA266820" s="94"/>
      <c r="AB266820" s="5"/>
    </row>
    <row r="266821" spans="21:28">
      <c r="U266821" s="5"/>
      <c r="AA266821" s="94"/>
      <c r="AB266821" s="5"/>
    </row>
    <row r="266838" spans="21:28">
      <c r="U266838" s="5"/>
      <c r="AA266838" s="94"/>
      <c r="AB266838" s="5"/>
    </row>
    <row r="266840" spans="21:28">
      <c r="U266840" s="5"/>
      <c r="AA266840" s="458"/>
      <c r="AB266840" s="5"/>
    </row>
    <row r="266841" spans="21:28">
      <c r="U266841" s="5"/>
      <c r="AA266841" s="458"/>
      <c r="AB266841" s="5"/>
    </row>
    <row r="266842" spans="21:28">
      <c r="U266842" s="5"/>
      <c r="AA266842" s="93"/>
      <c r="AB266842" s="5"/>
    </row>
    <row r="266843" spans="21:28">
      <c r="U266843" s="5"/>
      <c r="AA266843" s="94"/>
      <c r="AB266843" s="5"/>
    </row>
    <row r="266846" spans="21:28">
      <c r="U266846" s="5"/>
      <c r="AA266846" s="94"/>
      <c r="AB266846" s="5"/>
    </row>
    <row r="266896" spans="21:28">
      <c r="U266896" s="5"/>
      <c r="AA266896" s="94"/>
      <c r="AB266896" s="5"/>
    </row>
    <row r="266966" spans="21:28">
      <c r="U266966" s="5"/>
      <c r="AA266966" s="94"/>
      <c r="AB266966" s="5"/>
    </row>
    <row r="266967" spans="21:28">
      <c r="U266967" s="5"/>
      <c r="AA266967" s="94"/>
      <c r="AB266967" s="5"/>
    </row>
    <row r="266984" spans="21:28">
      <c r="U266984" s="5"/>
      <c r="AA266984" s="94"/>
      <c r="AB266984" s="5"/>
    </row>
    <row r="266986" spans="21:28">
      <c r="U266986" s="5"/>
      <c r="AA266986" s="458"/>
      <c r="AB266986" s="5"/>
    </row>
    <row r="266987" spans="21:28">
      <c r="U266987" s="5"/>
      <c r="AA266987" s="458"/>
      <c r="AB266987" s="5"/>
    </row>
    <row r="266988" spans="21:28">
      <c r="U266988" s="5"/>
      <c r="AA266988" s="93"/>
      <c r="AB266988" s="5"/>
    </row>
    <row r="266989" spans="21:28">
      <c r="U266989" s="5"/>
      <c r="AA266989" s="94"/>
      <c r="AB266989" s="5"/>
    </row>
    <row r="266992" spans="21:28">
      <c r="U266992" s="5"/>
      <c r="AA266992" s="94"/>
      <c r="AB266992" s="5"/>
    </row>
    <row r="267042" spans="21:28">
      <c r="U267042" s="5"/>
      <c r="AA267042" s="94"/>
      <c r="AB267042" s="5"/>
    </row>
    <row r="267112" spans="21:28">
      <c r="U267112" s="5"/>
      <c r="AA267112" s="94"/>
      <c r="AB267112" s="5"/>
    </row>
    <row r="267113" spans="21:28">
      <c r="U267113" s="5"/>
      <c r="AA267113" s="94"/>
      <c r="AB267113" s="5"/>
    </row>
    <row r="267130" spans="21:28">
      <c r="U267130" s="5"/>
      <c r="AA267130" s="94"/>
      <c r="AB267130" s="5"/>
    </row>
    <row r="267132" spans="21:28">
      <c r="U267132" s="5"/>
      <c r="AA267132" s="458"/>
      <c r="AB267132" s="5"/>
    </row>
    <row r="267133" spans="21:28">
      <c r="U267133" s="5"/>
      <c r="AA267133" s="458"/>
      <c r="AB267133" s="5"/>
    </row>
    <row r="267134" spans="21:28">
      <c r="U267134" s="5"/>
      <c r="AA267134" s="93"/>
      <c r="AB267134" s="5"/>
    </row>
    <row r="267135" spans="21:28">
      <c r="U267135" s="5"/>
      <c r="AA267135" s="94"/>
      <c r="AB267135" s="5"/>
    </row>
    <row r="267138" spans="21:28">
      <c r="U267138" s="5"/>
      <c r="AA267138" s="94"/>
      <c r="AB267138" s="5"/>
    </row>
    <row r="267188" spans="21:28">
      <c r="U267188" s="5"/>
      <c r="AA267188" s="94"/>
      <c r="AB267188" s="5"/>
    </row>
    <row r="267258" spans="21:28">
      <c r="U267258" s="5"/>
      <c r="AA267258" s="94"/>
      <c r="AB267258" s="5"/>
    </row>
    <row r="267259" spans="21:28">
      <c r="U267259" s="5"/>
      <c r="AA267259" s="94"/>
      <c r="AB267259" s="5"/>
    </row>
    <row r="267276" spans="21:28">
      <c r="U267276" s="5"/>
      <c r="AA267276" s="94"/>
      <c r="AB267276" s="5"/>
    </row>
    <row r="267278" spans="21:28">
      <c r="U267278" s="5"/>
      <c r="AA267278" s="458"/>
      <c r="AB267278" s="5"/>
    </row>
    <row r="267279" spans="21:28">
      <c r="U267279" s="5"/>
      <c r="AA267279" s="458"/>
      <c r="AB267279" s="5"/>
    </row>
    <row r="267280" spans="21:28">
      <c r="U267280" s="5"/>
      <c r="AA267280" s="93"/>
      <c r="AB267280" s="5"/>
    </row>
    <row r="267281" spans="21:28">
      <c r="U267281" s="5"/>
      <c r="AA267281" s="94"/>
      <c r="AB267281" s="5"/>
    </row>
    <row r="267284" spans="21:28">
      <c r="U267284" s="5"/>
      <c r="AA267284" s="94"/>
      <c r="AB267284" s="5"/>
    </row>
    <row r="267334" spans="21:28">
      <c r="U267334" s="5"/>
      <c r="AA267334" s="94"/>
      <c r="AB267334" s="5"/>
    </row>
    <row r="267404" spans="21:28">
      <c r="U267404" s="5"/>
      <c r="AA267404" s="94"/>
      <c r="AB267404" s="5"/>
    </row>
    <row r="267405" spans="21:28">
      <c r="U267405" s="5"/>
      <c r="AA267405" s="94"/>
      <c r="AB267405" s="5"/>
    </row>
    <row r="267422" spans="21:28">
      <c r="U267422" s="5"/>
      <c r="AA267422" s="94"/>
      <c r="AB267422" s="5"/>
    </row>
    <row r="267424" spans="21:28">
      <c r="U267424" s="5"/>
      <c r="AA267424" s="458"/>
      <c r="AB267424" s="5"/>
    </row>
    <row r="267425" spans="21:28">
      <c r="U267425" s="5"/>
      <c r="AA267425" s="458"/>
      <c r="AB267425" s="5"/>
    </row>
    <row r="267426" spans="21:28">
      <c r="U267426" s="5"/>
      <c r="AA267426" s="93"/>
      <c r="AB267426" s="5"/>
    </row>
    <row r="267427" spans="21:28">
      <c r="U267427" s="5"/>
      <c r="AA267427" s="94"/>
      <c r="AB267427" s="5"/>
    </row>
    <row r="267430" spans="21:28">
      <c r="U267430" s="5"/>
      <c r="AA267430" s="94"/>
      <c r="AB267430" s="5"/>
    </row>
    <row r="267480" spans="21:28">
      <c r="U267480" s="5"/>
      <c r="AA267480" s="94"/>
      <c r="AB267480" s="5"/>
    </row>
    <row r="267550" spans="21:28">
      <c r="U267550" s="5"/>
      <c r="AA267550" s="94"/>
      <c r="AB267550" s="5"/>
    </row>
    <row r="267551" spans="21:28">
      <c r="U267551" s="5"/>
      <c r="AA267551" s="94"/>
      <c r="AB267551" s="5"/>
    </row>
    <row r="267568" spans="21:28">
      <c r="U267568" s="5"/>
      <c r="AA267568" s="94"/>
      <c r="AB267568" s="5"/>
    </row>
    <row r="267570" spans="21:28">
      <c r="U267570" s="5"/>
      <c r="AA267570" s="458"/>
      <c r="AB267570" s="5"/>
    </row>
    <row r="267571" spans="21:28">
      <c r="U267571" s="5"/>
      <c r="AA267571" s="458"/>
      <c r="AB267571" s="5"/>
    </row>
    <row r="267572" spans="21:28">
      <c r="U267572" s="5"/>
      <c r="AA267572" s="93"/>
      <c r="AB267572" s="5"/>
    </row>
    <row r="267573" spans="21:28">
      <c r="U267573" s="5"/>
      <c r="AA267573" s="94"/>
      <c r="AB267573" s="5"/>
    </row>
    <row r="267576" spans="21:28">
      <c r="U267576" s="5"/>
      <c r="AA267576" s="94"/>
      <c r="AB267576" s="5"/>
    </row>
    <row r="267626" spans="21:28">
      <c r="U267626" s="5"/>
      <c r="AA267626" s="94"/>
      <c r="AB267626" s="5"/>
    </row>
    <row r="267696" spans="21:28">
      <c r="U267696" s="5"/>
      <c r="AA267696" s="94"/>
      <c r="AB267696" s="5"/>
    </row>
    <row r="267697" spans="21:28">
      <c r="U267697" s="5"/>
      <c r="AA267697" s="94"/>
      <c r="AB267697" s="5"/>
    </row>
    <row r="267714" spans="21:28">
      <c r="U267714" s="5"/>
      <c r="AA267714" s="94"/>
      <c r="AB267714" s="5"/>
    </row>
    <row r="267716" spans="21:28">
      <c r="U267716" s="5"/>
      <c r="AA267716" s="458"/>
      <c r="AB267716" s="5"/>
    </row>
    <row r="267717" spans="21:28">
      <c r="U267717" s="5"/>
      <c r="AA267717" s="458"/>
      <c r="AB267717" s="5"/>
    </row>
    <row r="267718" spans="21:28">
      <c r="U267718" s="5"/>
      <c r="AA267718" s="93"/>
      <c r="AB267718" s="5"/>
    </row>
    <row r="267719" spans="21:28">
      <c r="U267719" s="5"/>
      <c r="AA267719" s="94"/>
      <c r="AB267719" s="5"/>
    </row>
    <row r="267722" spans="21:28">
      <c r="U267722" s="5"/>
      <c r="AA267722" s="94"/>
      <c r="AB267722" s="5"/>
    </row>
    <row r="267772" spans="21:28">
      <c r="U267772" s="5"/>
      <c r="AA267772" s="94"/>
      <c r="AB267772" s="5"/>
    </row>
    <row r="267842" spans="21:28">
      <c r="U267842" s="5"/>
      <c r="AA267842" s="94"/>
      <c r="AB267842" s="5"/>
    </row>
    <row r="267843" spans="21:28">
      <c r="U267843" s="5"/>
      <c r="AA267843" s="94"/>
      <c r="AB267843" s="5"/>
    </row>
    <row r="267860" spans="21:28">
      <c r="U267860" s="5"/>
      <c r="AA267860" s="94"/>
      <c r="AB267860" s="5"/>
    </row>
    <row r="267862" spans="21:28">
      <c r="U267862" s="5"/>
      <c r="AA267862" s="458"/>
      <c r="AB267862" s="5"/>
    </row>
    <row r="267863" spans="21:28">
      <c r="U267863" s="5"/>
      <c r="AA267863" s="458"/>
      <c r="AB267863" s="5"/>
    </row>
    <row r="267864" spans="21:28">
      <c r="U267864" s="5"/>
      <c r="AA267864" s="93"/>
      <c r="AB267864" s="5"/>
    </row>
    <row r="267865" spans="21:28">
      <c r="U267865" s="5"/>
      <c r="AA267865" s="94"/>
      <c r="AB267865" s="5"/>
    </row>
    <row r="267868" spans="21:28">
      <c r="U267868" s="5"/>
      <c r="AA267868" s="94"/>
      <c r="AB267868" s="5"/>
    </row>
    <row r="267918" spans="21:28">
      <c r="U267918" s="5"/>
      <c r="AA267918" s="94"/>
      <c r="AB267918" s="5"/>
    </row>
    <row r="267988" spans="21:28">
      <c r="U267988" s="5"/>
      <c r="AA267988" s="94"/>
      <c r="AB267988" s="5"/>
    </row>
    <row r="267989" spans="21:28">
      <c r="U267989" s="5"/>
      <c r="AA267989" s="94"/>
      <c r="AB267989" s="5"/>
    </row>
    <row r="268006" spans="21:28">
      <c r="U268006" s="5"/>
      <c r="AA268006" s="94"/>
      <c r="AB268006" s="5"/>
    </row>
    <row r="268008" spans="21:28">
      <c r="U268008" s="5"/>
      <c r="AA268008" s="458"/>
      <c r="AB268008" s="5"/>
    </row>
    <row r="268009" spans="21:28">
      <c r="U268009" s="5"/>
      <c r="AA268009" s="458"/>
      <c r="AB268009" s="5"/>
    </row>
    <row r="268010" spans="21:28">
      <c r="U268010" s="5"/>
      <c r="AA268010" s="93"/>
      <c r="AB268010" s="5"/>
    </row>
    <row r="268011" spans="21:28">
      <c r="U268011" s="5"/>
      <c r="AA268011" s="94"/>
      <c r="AB268011" s="5"/>
    </row>
    <row r="268014" spans="21:28">
      <c r="U268014" s="5"/>
      <c r="AA268014" s="94"/>
      <c r="AB268014" s="5"/>
    </row>
    <row r="268064" spans="21:28">
      <c r="U268064" s="5"/>
      <c r="AA268064" s="94"/>
      <c r="AB268064" s="5"/>
    </row>
    <row r="268134" spans="21:28">
      <c r="U268134" s="5"/>
      <c r="AA268134" s="94"/>
      <c r="AB268134" s="5"/>
    </row>
    <row r="268135" spans="21:28">
      <c r="U268135" s="5"/>
      <c r="AA268135" s="94"/>
      <c r="AB268135" s="5"/>
    </row>
    <row r="268152" spans="21:28">
      <c r="U268152" s="5"/>
      <c r="AA268152" s="94"/>
      <c r="AB268152" s="5"/>
    </row>
    <row r="268154" spans="21:28">
      <c r="U268154" s="5"/>
      <c r="AA268154" s="458"/>
      <c r="AB268154" s="5"/>
    </row>
    <row r="268155" spans="21:28">
      <c r="U268155" s="5"/>
      <c r="AA268155" s="458"/>
      <c r="AB268155" s="5"/>
    </row>
    <row r="268156" spans="21:28">
      <c r="U268156" s="5"/>
      <c r="AA268156" s="93"/>
      <c r="AB268156" s="5"/>
    </row>
    <row r="268157" spans="21:28">
      <c r="U268157" s="5"/>
      <c r="AA268157" s="94"/>
      <c r="AB268157" s="5"/>
    </row>
    <row r="268160" spans="21:28">
      <c r="U268160" s="5"/>
      <c r="AA268160" s="94"/>
      <c r="AB268160" s="5"/>
    </row>
    <row r="268210" spans="21:28">
      <c r="U268210" s="5"/>
      <c r="AA268210" s="94"/>
      <c r="AB268210" s="5"/>
    </row>
    <row r="268280" spans="21:28">
      <c r="U268280" s="5"/>
      <c r="AA268280" s="94"/>
      <c r="AB268280" s="5"/>
    </row>
    <row r="268281" spans="21:28">
      <c r="U268281" s="5"/>
      <c r="AA268281" s="94"/>
      <c r="AB268281" s="5"/>
    </row>
    <row r="268298" spans="21:28">
      <c r="U268298" s="5"/>
      <c r="AA268298" s="94"/>
      <c r="AB268298" s="5"/>
    </row>
    <row r="268300" spans="21:28">
      <c r="U268300" s="5"/>
      <c r="AA268300" s="458"/>
      <c r="AB268300" s="5"/>
    </row>
    <row r="268301" spans="21:28">
      <c r="U268301" s="5"/>
      <c r="AA268301" s="458"/>
      <c r="AB268301" s="5"/>
    </row>
    <row r="268302" spans="21:28">
      <c r="U268302" s="5"/>
      <c r="AA268302" s="93"/>
      <c r="AB268302" s="5"/>
    </row>
    <row r="268303" spans="21:28">
      <c r="U268303" s="5"/>
      <c r="AA268303" s="94"/>
      <c r="AB268303" s="5"/>
    </row>
    <row r="268306" spans="21:28">
      <c r="U268306" s="5"/>
      <c r="AA268306" s="94"/>
      <c r="AB268306" s="5"/>
    </row>
    <row r="268356" spans="21:28">
      <c r="U268356" s="5"/>
      <c r="AA268356" s="94"/>
      <c r="AB268356" s="5"/>
    </row>
    <row r="268426" spans="21:28">
      <c r="U268426" s="5"/>
      <c r="AA268426" s="94"/>
      <c r="AB268426" s="5"/>
    </row>
    <row r="268427" spans="21:28">
      <c r="U268427" s="5"/>
      <c r="AA268427" s="94"/>
      <c r="AB268427" s="5"/>
    </row>
    <row r="268444" spans="21:28">
      <c r="U268444" s="5"/>
      <c r="AA268444" s="94"/>
      <c r="AB268444" s="5"/>
    </row>
    <row r="268446" spans="21:28">
      <c r="U268446" s="5"/>
      <c r="AA268446" s="458"/>
      <c r="AB268446" s="5"/>
    </row>
    <row r="268447" spans="21:28">
      <c r="U268447" s="5"/>
      <c r="AA268447" s="458"/>
      <c r="AB268447" s="5"/>
    </row>
    <row r="268448" spans="21:28">
      <c r="U268448" s="5"/>
      <c r="AA268448" s="93"/>
      <c r="AB268448" s="5"/>
    </row>
    <row r="268449" spans="21:28">
      <c r="U268449" s="5"/>
      <c r="AA268449" s="94"/>
      <c r="AB268449" s="5"/>
    </row>
    <row r="268452" spans="21:28">
      <c r="U268452" s="5"/>
      <c r="AA268452" s="94"/>
      <c r="AB268452" s="5"/>
    </row>
    <row r="268502" spans="21:28">
      <c r="U268502" s="5"/>
      <c r="AA268502" s="94"/>
      <c r="AB268502" s="5"/>
    </row>
    <row r="268572" spans="21:28">
      <c r="U268572" s="5"/>
      <c r="AA268572" s="94"/>
      <c r="AB268572" s="5"/>
    </row>
    <row r="268573" spans="21:28">
      <c r="U268573" s="5"/>
      <c r="AA268573" s="94"/>
      <c r="AB268573" s="5"/>
    </row>
    <row r="268590" spans="21:28">
      <c r="U268590" s="5"/>
      <c r="AA268590" s="94"/>
      <c r="AB268590" s="5"/>
    </row>
    <row r="268592" spans="21:28">
      <c r="U268592" s="5"/>
      <c r="AA268592" s="458"/>
      <c r="AB268592" s="5"/>
    </row>
    <row r="268593" spans="21:28">
      <c r="U268593" s="5"/>
      <c r="AA268593" s="458"/>
      <c r="AB268593" s="5"/>
    </row>
    <row r="268594" spans="21:28">
      <c r="U268594" s="5"/>
      <c r="AA268594" s="93"/>
      <c r="AB268594" s="5"/>
    </row>
    <row r="268595" spans="21:28">
      <c r="U268595" s="5"/>
      <c r="AA268595" s="94"/>
      <c r="AB268595" s="5"/>
    </row>
    <row r="268598" spans="21:28">
      <c r="U268598" s="5"/>
      <c r="AA268598" s="94"/>
      <c r="AB268598" s="5"/>
    </row>
    <row r="268648" spans="21:28">
      <c r="U268648" s="5"/>
      <c r="AA268648" s="94"/>
      <c r="AB268648" s="5"/>
    </row>
    <row r="268718" spans="21:28">
      <c r="U268718" s="5"/>
      <c r="AA268718" s="94"/>
      <c r="AB268718" s="5"/>
    </row>
    <row r="268719" spans="21:28">
      <c r="U268719" s="5"/>
      <c r="AA268719" s="94"/>
      <c r="AB268719" s="5"/>
    </row>
    <row r="268736" spans="21:28">
      <c r="U268736" s="5"/>
      <c r="AA268736" s="94"/>
      <c r="AB268736" s="5"/>
    </row>
    <row r="268738" spans="21:28">
      <c r="U268738" s="5"/>
      <c r="AA268738" s="458"/>
      <c r="AB268738" s="5"/>
    </row>
    <row r="268739" spans="21:28">
      <c r="U268739" s="5"/>
      <c r="AA268739" s="458"/>
      <c r="AB268739" s="5"/>
    </row>
    <row r="268740" spans="21:28">
      <c r="U268740" s="5"/>
      <c r="AA268740" s="93"/>
      <c r="AB268740" s="5"/>
    </row>
    <row r="268741" spans="21:28">
      <c r="U268741" s="5"/>
      <c r="AA268741" s="94"/>
      <c r="AB268741" s="5"/>
    </row>
    <row r="268744" spans="21:28">
      <c r="U268744" s="5"/>
      <c r="AA268744" s="94"/>
      <c r="AB268744" s="5"/>
    </row>
    <row r="268794" spans="21:28">
      <c r="U268794" s="5"/>
      <c r="AA268794" s="94"/>
      <c r="AB268794" s="5"/>
    </row>
    <row r="268864" spans="21:28">
      <c r="U268864" s="5"/>
      <c r="AA268864" s="94"/>
      <c r="AB268864" s="5"/>
    </row>
    <row r="268865" spans="21:28">
      <c r="U268865" s="5"/>
      <c r="AA268865" s="94"/>
      <c r="AB268865" s="5"/>
    </row>
    <row r="268882" spans="21:28">
      <c r="U268882" s="5"/>
      <c r="AA268882" s="94"/>
      <c r="AB268882" s="5"/>
    </row>
    <row r="268884" spans="21:28">
      <c r="U268884" s="5"/>
      <c r="AA268884" s="458"/>
      <c r="AB268884" s="5"/>
    </row>
    <row r="268885" spans="21:28">
      <c r="U268885" s="5"/>
      <c r="AA268885" s="458"/>
      <c r="AB268885" s="5"/>
    </row>
    <row r="268886" spans="21:28">
      <c r="U268886" s="5"/>
      <c r="AA268886" s="93"/>
      <c r="AB268886" s="5"/>
    </row>
    <row r="268887" spans="21:28">
      <c r="U268887" s="5"/>
      <c r="AA268887" s="94"/>
      <c r="AB268887" s="5"/>
    </row>
    <row r="268890" spans="21:28">
      <c r="U268890" s="5"/>
      <c r="AA268890" s="94"/>
      <c r="AB268890" s="5"/>
    </row>
    <row r="268940" spans="21:28">
      <c r="U268940" s="5"/>
      <c r="AA268940" s="94"/>
      <c r="AB268940" s="5"/>
    </row>
    <row r="269010" spans="21:28">
      <c r="U269010" s="5"/>
      <c r="AA269010" s="94"/>
      <c r="AB269010" s="5"/>
    </row>
    <row r="269011" spans="21:28">
      <c r="U269011" s="5"/>
      <c r="AA269011" s="94"/>
      <c r="AB269011" s="5"/>
    </row>
    <row r="269028" spans="21:28">
      <c r="U269028" s="5"/>
      <c r="AA269028" s="94"/>
      <c r="AB269028" s="5"/>
    </row>
    <row r="269030" spans="21:28">
      <c r="U269030" s="5"/>
      <c r="AA269030" s="458"/>
      <c r="AB269030" s="5"/>
    </row>
    <row r="269031" spans="21:28">
      <c r="U269031" s="5"/>
      <c r="AA269031" s="458"/>
      <c r="AB269031" s="5"/>
    </row>
    <row r="269032" spans="21:28">
      <c r="U269032" s="5"/>
      <c r="AA269032" s="93"/>
      <c r="AB269032" s="5"/>
    </row>
    <row r="269033" spans="21:28">
      <c r="U269033" s="5"/>
      <c r="AA269033" s="94"/>
      <c r="AB269033" s="5"/>
    </row>
    <row r="269036" spans="21:28">
      <c r="U269036" s="5"/>
      <c r="AA269036" s="94"/>
      <c r="AB269036" s="5"/>
    </row>
    <row r="269086" spans="21:28">
      <c r="U269086" s="5"/>
      <c r="AA269086" s="94"/>
      <c r="AB269086" s="5"/>
    </row>
    <row r="269156" spans="21:28">
      <c r="U269156" s="5"/>
      <c r="AA269156" s="94"/>
      <c r="AB269156" s="5"/>
    </row>
    <row r="269157" spans="21:28">
      <c r="U269157" s="5"/>
      <c r="AA269157" s="94"/>
      <c r="AB269157" s="5"/>
    </row>
    <row r="269174" spans="21:28">
      <c r="U269174" s="5"/>
      <c r="AA269174" s="94"/>
      <c r="AB269174" s="5"/>
    </row>
    <row r="269176" spans="21:28">
      <c r="U269176" s="5"/>
      <c r="AA269176" s="458"/>
      <c r="AB269176" s="5"/>
    </row>
    <row r="269177" spans="21:28">
      <c r="U269177" s="5"/>
      <c r="AA269177" s="458"/>
      <c r="AB269177" s="5"/>
    </row>
    <row r="269178" spans="21:28">
      <c r="U269178" s="5"/>
      <c r="AA269178" s="93"/>
      <c r="AB269178" s="5"/>
    </row>
    <row r="269179" spans="21:28">
      <c r="U269179" s="5"/>
      <c r="AA269179" s="94"/>
      <c r="AB269179" s="5"/>
    </row>
    <row r="269182" spans="21:28">
      <c r="U269182" s="5"/>
      <c r="AA269182" s="94"/>
      <c r="AB269182" s="5"/>
    </row>
    <row r="269232" spans="21:28">
      <c r="U269232" s="5"/>
      <c r="AA269232" s="94"/>
      <c r="AB269232" s="5"/>
    </row>
    <row r="269302" spans="21:28">
      <c r="U269302" s="5"/>
      <c r="AA269302" s="94"/>
      <c r="AB269302" s="5"/>
    </row>
    <row r="269303" spans="21:28">
      <c r="U269303" s="5"/>
      <c r="AA269303" s="94"/>
      <c r="AB269303" s="5"/>
    </row>
    <row r="269320" spans="21:28">
      <c r="U269320" s="5"/>
      <c r="AA269320" s="94"/>
      <c r="AB269320" s="5"/>
    </row>
    <row r="269322" spans="21:28">
      <c r="U269322" s="5"/>
      <c r="AA269322" s="458"/>
      <c r="AB269322" s="5"/>
    </row>
    <row r="269323" spans="21:28">
      <c r="U269323" s="5"/>
      <c r="AA269323" s="458"/>
      <c r="AB269323" s="5"/>
    </row>
    <row r="269324" spans="21:28">
      <c r="U269324" s="5"/>
      <c r="AA269324" s="93"/>
      <c r="AB269324" s="5"/>
    </row>
    <row r="269325" spans="21:28">
      <c r="U269325" s="5"/>
      <c r="AA269325" s="94"/>
      <c r="AB269325" s="5"/>
    </row>
    <row r="269328" spans="21:28">
      <c r="U269328" s="5"/>
      <c r="AA269328" s="94"/>
      <c r="AB269328" s="5"/>
    </row>
    <row r="269378" spans="21:28">
      <c r="U269378" s="5"/>
      <c r="AA269378" s="94"/>
      <c r="AB269378" s="5"/>
    </row>
    <row r="269448" spans="21:28">
      <c r="U269448" s="5"/>
      <c r="AA269448" s="94"/>
      <c r="AB269448" s="5"/>
    </row>
    <row r="269449" spans="21:28">
      <c r="U269449" s="5"/>
      <c r="AA269449" s="94"/>
      <c r="AB269449" s="5"/>
    </row>
    <row r="269466" spans="21:28">
      <c r="U269466" s="5"/>
      <c r="AA269466" s="94"/>
      <c r="AB269466" s="5"/>
    </row>
    <row r="269468" spans="21:28">
      <c r="U269468" s="5"/>
      <c r="AA269468" s="458"/>
      <c r="AB269468" s="5"/>
    </row>
    <row r="269469" spans="21:28">
      <c r="U269469" s="5"/>
      <c r="AA269469" s="458"/>
      <c r="AB269469" s="5"/>
    </row>
    <row r="269470" spans="21:28">
      <c r="U269470" s="5"/>
      <c r="AA269470" s="93"/>
      <c r="AB269470" s="5"/>
    </row>
    <row r="269471" spans="21:28">
      <c r="U269471" s="5"/>
      <c r="AA269471" s="94"/>
      <c r="AB269471" s="5"/>
    </row>
    <row r="269474" spans="21:28">
      <c r="U269474" s="5"/>
      <c r="AA269474" s="94"/>
      <c r="AB269474" s="5"/>
    </row>
    <row r="269524" spans="21:28">
      <c r="U269524" s="5"/>
      <c r="AA269524" s="94"/>
      <c r="AB269524" s="5"/>
    </row>
    <row r="269594" spans="21:28">
      <c r="U269594" s="5"/>
      <c r="AA269594" s="94"/>
      <c r="AB269594" s="5"/>
    </row>
    <row r="269595" spans="21:28">
      <c r="U269595" s="5"/>
      <c r="AA269595" s="94"/>
      <c r="AB269595" s="5"/>
    </row>
    <row r="269612" spans="21:28">
      <c r="U269612" s="5"/>
      <c r="AA269612" s="94"/>
      <c r="AB269612" s="5"/>
    </row>
    <row r="269614" spans="21:28">
      <c r="U269614" s="5"/>
      <c r="AA269614" s="458"/>
      <c r="AB269614" s="5"/>
    </row>
    <row r="269615" spans="21:28">
      <c r="U269615" s="5"/>
      <c r="AA269615" s="458"/>
      <c r="AB269615" s="5"/>
    </row>
    <row r="269616" spans="21:28">
      <c r="U269616" s="5"/>
      <c r="AA269616" s="93"/>
      <c r="AB269616" s="5"/>
    </row>
    <row r="269617" spans="21:28">
      <c r="U269617" s="5"/>
      <c r="AA269617" s="94"/>
      <c r="AB269617" s="5"/>
    </row>
    <row r="269620" spans="21:28">
      <c r="U269620" s="5"/>
      <c r="AA269620" s="94"/>
      <c r="AB269620" s="5"/>
    </row>
    <row r="269670" spans="21:28">
      <c r="U269670" s="5"/>
      <c r="AA269670" s="94"/>
      <c r="AB269670" s="5"/>
    </row>
    <row r="269740" spans="21:28">
      <c r="U269740" s="5"/>
      <c r="AA269740" s="94"/>
      <c r="AB269740" s="5"/>
    </row>
    <row r="269741" spans="21:28">
      <c r="U269741" s="5"/>
      <c r="AA269741" s="94"/>
      <c r="AB269741" s="5"/>
    </row>
    <row r="269758" spans="21:28">
      <c r="U269758" s="5"/>
      <c r="AA269758" s="94"/>
      <c r="AB269758" s="5"/>
    </row>
    <row r="269760" spans="21:28">
      <c r="U269760" s="5"/>
      <c r="AA269760" s="458"/>
      <c r="AB269760" s="5"/>
    </row>
    <row r="269761" spans="21:28">
      <c r="U269761" s="5"/>
      <c r="AA269761" s="458"/>
      <c r="AB269761" s="5"/>
    </row>
    <row r="269762" spans="21:28">
      <c r="U269762" s="5"/>
      <c r="AA269762" s="93"/>
      <c r="AB269762" s="5"/>
    </row>
    <row r="269763" spans="21:28">
      <c r="U269763" s="5"/>
      <c r="AA269763" s="94"/>
      <c r="AB269763" s="5"/>
    </row>
    <row r="269766" spans="21:28">
      <c r="U269766" s="5"/>
      <c r="AA269766" s="94"/>
      <c r="AB269766" s="5"/>
    </row>
    <row r="269816" spans="21:28">
      <c r="U269816" s="5"/>
      <c r="AA269816" s="94"/>
      <c r="AB269816" s="5"/>
    </row>
    <row r="269886" spans="21:28">
      <c r="U269886" s="5"/>
      <c r="AA269886" s="94"/>
      <c r="AB269886" s="5"/>
    </row>
    <row r="269887" spans="21:28">
      <c r="U269887" s="5"/>
      <c r="AA269887" s="94"/>
      <c r="AB269887" s="5"/>
    </row>
    <row r="269904" spans="21:28">
      <c r="U269904" s="5"/>
      <c r="AA269904" s="94"/>
      <c r="AB269904" s="5"/>
    </row>
    <row r="269906" spans="21:28">
      <c r="U269906" s="5"/>
      <c r="AA269906" s="458"/>
      <c r="AB269906" s="5"/>
    </row>
    <row r="269907" spans="21:28">
      <c r="U269907" s="5"/>
      <c r="AA269907" s="458"/>
      <c r="AB269907" s="5"/>
    </row>
    <row r="269908" spans="21:28">
      <c r="U269908" s="5"/>
      <c r="AA269908" s="93"/>
      <c r="AB269908" s="5"/>
    </row>
    <row r="269909" spans="21:28">
      <c r="U269909" s="5"/>
      <c r="AA269909" s="94"/>
      <c r="AB269909" s="5"/>
    </row>
    <row r="269912" spans="21:28">
      <c r="U269912" s="5"/>
      <c r="AA269912" s="94"/>
      <c r="AB269912" s="5"/>
    </row>
    <row r="269962" spans="21:28">
      <c r="U269962" s="5"/>
      <c r="AA269962" s="94"/>
      <c r="AB269962" s="5"/>
    </row>
    <row r="270032" spans="21:28">
      <c r="U270032" s="5"/>
      <c r="AA270032" s="94"/>
      <c r="AB270032" s="5"/>
    </row>
    <row r="270033" spans="21:28">
      <c r="U270033" s="5"/>
      <c r="AA270033" s="94"/>
      <c r="AB270033" s="5"/>
    </row>
    <row r="270050" spans="21:28">
      <c r="U270050" s="5"/>
      <c r="AA270050" s="94"/>
      <c r="AB270050" s="5"/>
    </row>
    <row r="270052" spans="21:28">
      <c r="U270052" s="5"/>
      <c r="AA270052" s="458"/>
      <c r="AB270052" s="5"/>
    </row>
    <row r="270053" spans="21:28">
      <c r="U270053" s="5"/>
      <c r="AA270053" s="458"/>
      <c r="AB270053" s="5"/>
    </row>
    <row r="270054" spans="21:28">
      <c r="U270054" s="5"/>
      <c r="AA270054" s="93"/>
      <c r="AB270054" s="5"/>
    </row>
    <row r="270055" spans="21:28">
      <c r="U270055" s="5"/>
      <c r="AA270055" s="94"/>
      <c r="AB270055" s="5"/>
    </row>
    <row r="270058" spans="21:28">
      <c r="U270058" s="5"/>
      <c r="AA270058" s="94"/>
      <c r="AB270058" s="5"/>
    </row>
    <row r="270108" spans="21:28">
      <c r="U270108" s="5"/>
      <c r="AA270108" s="94"/>
      <c r="AB270108" s="5"/>
    </row>
    <row r="270178" spans="21:28">
      <c r="U270178" s="5"/>
      <c r="AA270178" s="94"/>
      <c r="AB270178" s="5"/>
    </row>
    <row r="270179" spans="21:28">
      <c r="U270179" s="5"/>
      <c r="AA270179" s="94"/>
      <c r="AB270179" s="5"/>
    </row>
    <row r="270196" spans="21:28">
      <c r="U270196" s="5"/>
      <c r="AA270196" s="94"/>
      <c r="AB270196" s="5"/>
    </row>
    <row r="270198" spans="21:28">
      <c r="U270198" s="5"/>
      <c r="AA270198" s="458"/>
      <c r="AB270198" s="5"/>
    </row>
    <row r="270199" spans="21:28">
      <c r="U270199" s="5"/>
      <c r="AA270199" s="458"/>
      <c r="AB270199" s="5"/>
    </row>
    <row r="270200" spans="21:28">
      <c r="U270200" s="5"/>
      <c r="AA270200" s="93"/>
      <c r="AB270200" s="5"/>
    </row>
    <row r="270201" spans="21:28">
      <c r="U270201" s="5"/>
      <c r="AA270201" s="94"/>
      <c r="AB270201" s="5"/>
    </row>
    <row r="270204" spans="21:28">
      <c r="U270204" s="5"/>
      <c r="AA270204" s="94"/>
      <c r="AB270204" s="5"/>
    </row>
    <row r="270254" spans="21:28">
      <c r="U270254" s="5"/>
      <c r="AA270254" s="94"/>
      <c r="AB270254" s="5"/>
    </row>
    <row r="270324" spans="21:28">
      <c r="U270324" s="5"/>
      <c r="AA270324" s="94"/>
      <c r="AB270324" s="5"/>
    </row>
    <row r="270325" spans="21:28">
      <c r="U270325" s="5"/>
      <c r="AA270325" s="94"/>
      <c r="AB270325" s="5"/>
    </row>
    <row r="270342" spans="21:28">
      <c r="U270342" s="5"/>
      <c r="AA270342" s="94"/>
      <c r="AB270342" s="5"/>
    </row>
    <row r="270344" spans="21:28">
      <c r="U270344" s="5"/>
      <c r="AA270344" s="458"/>
      <c r="AB270344" s="5"/>
    </row>
    <row r="270345" spans="21:28">
      <c r="U270345" s="5"/>
      <c r="AA270345" s="458"/>
      <c r="AB270345" s="5"/>
    </row>
    <row r="270346" spans="21:28">
      <c r="U270346" s="5"/>
      <c r="AA270346" s="93"/>
      <c r="AB270346" s="5"/>
    </row>
    <row r="270347" spans="21:28">
      <c r="U270347" s="5"/>
      <c r="AA270347" s="94"/>
      <c r="AB270347" s="5"/>
    </row>
    <row r="270350" spans="21:28">
      <c r="U270350" s="5"/>
      <c r="AA270350" s="94"/>
      <c r="AB270350" s="5"/>
    </row>
    <row r="270400" spans="21:28">
      <c r="U270400" s="5"/>
      <c r="AA270400" s="94"/>
      <c r="AB270400" s="5"/>
    </row>
    <row r="270470" spans="21:28">
      <c r="U270470" s="5"/>
      <c r="AA270470" s="94"/>
      <c r="AB270470" s="5"/>
    </row>
    <row r="270471" spans="21:28">
      <c r="U270471" s="5"/>
      <c r="AA270471" s="94"/>
      <c r="AB270471" s="5"/>
    </row>
    <row r="270488" spans="21:28">
      <c r="U270488" s="5"/>
      <c r="AA270488" s="94"/>
      <c r="AB270488" s="5"/>
    </row>
    <row r="270490" spans="21:28">
      <c r="U270490" s="5"/>
      <c r="AA270490" s="458"/>
      <c r="AB270490" s="5"/>
    </row>
    <row r="270491" spans="21:28">
      <c r="U270491" s="5"/>
      <c r="AA270491" s="458"/>
      <c r="AB270491" s="5"/>
    </row>
    <row r="270492" spans="21:28">
      <c r="U270492" s="5"/>
      <c r="AA270492" s="93"/>
      <c r="AB270492" s="5"/>
    </row>
    <row r="270493" spans="21:28">
      <c r="U270493" s="5"/>
      <c r="AA270493" s="94"/>
      <c r="AB270493" s="5"/>
    </row>
    <row r="270496" spans="21:28">
      <c r="U270496" s="5"/>
      <c r="AA270496" s="94"/>
      <c r="AB270496" s="5"/>
    </row>
    <row r="270546" spans="21:28">
      <c r="U270546" s="5"/>
      <c r="AA270546" s="94"/>
      <c r="AB270546" s="5"/>
    </row>
    <row r="270616" spans="21:28">
      <c r="U270616" s="5"/>
      <c r="AA270616" s="94"/>
      <c r="AB270616" s="5"/>
    </row>
    <row r="270617" spans="21:28">
      <c r="U270617" s="5"/>
      <c r="AA270617" s="94"/>
      <c r="AB270617" s="5"/>
    </row>
    <row r="270634" spans="21:28">
      <c r="U270634" s="5"/>
      <c r="AA270634" s="94"/>
      <c r="AB270634" s="5"/>
    </row>
    <row r="270636" spans="21:28">
      <c r="U270636" s="5"/>
      <c r="AA270636" s="458"/>
      <c r="AB270636" s="5"/>
    </row>
    <row r="270637" spans="21:28">
      <c r="U270637" s="5"/>
      <c r="AA270637" s="458"/>
      <c r="AB270637" s="5"/>
    </row>
    <row r="270638" spans="21:28">
      <c r="U270638" s="5"/>
      <c r="AA270638" s="93"/>
      <c r="AB270638" s="5"/>
    </row>
    <row r="270639" spans="21:28">
      <c r="U270639" s="5"/>
      <c r="AA270639" s="94"/>
      <c r="AB270639" s="5"/>
    </row>
    <row r="270642" spans="21:28">
      <c r="U270642" s="5"/>
      <c r="AA270642" s="94"/>
      <c r="AB270642" s="5"/>
    </row>
    <row r="270692" spans="21:28">
      <c r="U270692" s="5"/>
      <c r="AA270692" s="94"/>
      <c r="AB270692" s="5"/>
    </row>
    <row r="270762" spans="21:28">
      <c r="U270762" s="5"/>
      <c r="AA270762" s="94"/>
      <c r="AB270762" s="5"/>
    </row>
    <row r="270763" spans="21:28">
      <c r="U270763" s="5"/>
      <c r="AA270763" s="94"/>
      <c r="AB270763" s="5"/>
    </row>
    <row r="270780" spans="21:28">
      <c r="U270780" s="5"/>
      <c r="AA270780" s="94"/>
      <c r="AB270780" s="5"/>
    </row>
    <row r="270782" spans="21:28">
      <c r="U270782" s="5"/>
      <c r="AA270782" s="458"/>
      <c r="AB270782" s="5"/>
    </row>
    <row r="270783" spans="21:28">
      <c r="U270783" s="5"/>
      <c r="AA270783" s="458"/>
      <c r="AB270783" s="5"/>
    </row>
    <row r="270784" spans="21:28">
      <c r="U270784" s="5"/>
      <c r="AA270784" s="93"/>
      <c r="AB270784" s="5"/>
    </row>
    <row r="270785" spans="21:28">
      <c r="U270785" s="5"/>
      <c r="AA270785" s="94"/>
      <c r="AB270785" s="5"/>
    </row>
    <row r="270788" spans="21:28">
      <c r="U270788" s="5"/>
      <c r="AA270788" s="94"/>
      <c r="AB270788" s="5"/>
    </row>
    <row r="270838" spans="21:28">
      <c r="U270838" s="5"/>
      <c r="AA270838" s="94"/>
      <c r="AB270838" s="5"/>
    </row>
    <row r="270908" spans="21:28">
      <c r="U270908" s="5"/>
      <c r="AA270908" s="94"/>
      <c r="AB270908" s="5"/>
    </row>
    <row r="270909" spans="21:28">
      <c r="U270909" s="5"/>
      <c r="AA270909" s="94"/>
      <c r="AB270909" s="5"/>
    </row>
    <row r="270926" spans="21:28">
      <c r="U270926" s="5"/>
      <c r="AA270926" s="94"/>
      <c r="AB270926" s="5"/>
    </row>
    <row r="270928" spans="21:28">
      <c r="U270928" s="5"/>
      <c r="AA270928" s="458"/>
      <c r="AB270928" s="5"/>
    </row>
    <row r="270929" spans="21:28">
      <c r="U270929" s="5"/>
      <c r="AA270929" s="458"/>
      <c r="AB270929" s="5"/>
    </row>
    <row r="270930" spans="21:28">
      <c r="U270930" s="5"/>
      <c r="AA270930" s="93"/>
      <c r="AB270930" s="5"/>
    </row>
    <row r="270931" spans="21:28">
      <c r="U270931" s="5"/>
      <c r="AA270931" s="94"/>
      <c r="AB270931" s="5"/>
    </row>
    <row r="270934" spans="21:28">
      <c r="U270934" s="5"/>
      <c r="AA270934" s="94"/>
      <c r="AB270934" s="5"/>
    </row>
    <row r="270984" spans="21:28">
      <c r="U270984" s="5"/>
      <c r="AA270984" s="94"/>
      <c r="AB270984" s="5"/>
    </row>
    <row r="271054" spans="21:28">
      <c r="U271054" s="5"/>
      <c r="AA271054" s="94"/>
      <c r="AB271054" s="5"/>
    </row>
    <row r="271055" spans="21:28">
      <c r="U271055" s="5"/>
      <c r="AA271055" s="94"/>
      <c r="AB271055" s="5"/>
    </row>
    <row r="271072" spans="21:28">
      <c r="U271072" s="5"/>
      <c r="AA271072" s="94"/>
      <c r="AB271072" s="5"/>
    </row>
    <row r="271074" spans="21:28">
      <c r="U271074" s="5"/>
      <c r="AA271074" s="458"/>
      <c r="AB271074" s="5"/>
    </row>
    <row r="271075" spans="21:28">
      <c r="U271075" s="5"/>
      <c r="AA271075" s="458"/>
      <c r="AB271075" s="5"/>
    </row>
    <row r="271076" spans="21:28">
      <c r="U271076" s="5"/>
      <c r="AA271076" s="93"/>
      <c r="AB271076" s="5"/>
    </row>
    <row r="271077" spans="21:28">
      <c r="U271077" s="5"/>
      <c r="AA271077" s="94"/>
      <c r="AB271077" s="5"/>
    </row>
    <row r="271080" spans="21:28">
      <c r="U271080" s="5"/>
      <c r="AA271080" s="94"/>
      <c r="AB271080" s="5"/>
    </row>
    <row r="271130" spans="21:28">
      <c r="U271130" s="5"/>
      <c r="AA271130" s="94"/>
      <c r="AB271130" s="5"/>
    </row>
    <row r="271200" spans="21:28">
      <c r="U271200" s="5"/>
      <c r="AA271200" s="94"/>
      <c r="AB271200" s="5"/>
    </row>
    <row r="271201" spans="21:28">
      <c r="U271201" s="5"/>
      <c r="AA271201" s="94"/>
      <c r="AB271201" s="5"/>
    </row>
    <row r="271218" spans="21:28">
      <c r="U271218" s="5"/>
      <c r="AA271218" s="94"/>
      <c r="AB271218" s="5"/>
    </row>
    <row r="271220" spans="21:28">
      <c r="U271220" s="5"/>
      <c r="AA271220" s="458"/>
      <c r="AB271220" s="5"/>
    </row>
    <row r="271221" spans="21:28">
      <c r="U271221" s="5"/>
      <c r="AA271221" s="458"/>
      <c r="AB271221" s="5"/>
    </row>
    <row r="271222" spans="21:28">
      <c r="U271222" s="5"/>
      <c r="AA271222" s="93"/>
      <c r="AB271222" s="5"/>
    </row>
    <row r="271223" spans="21:28">
      <c r="U271223" s="5"/>
      <c r="AA271223" s="94"/>
      <c r="AB271223" s="5"/>
    </row>
    <row r="271226" spans="21:28">
      <c r="U271226" s="5"/>
      <c r="AA271226" s="94"/>
      <c r="AB271226" s="5"/>
    </row>
    <row r="271276" spans="21:28">
      <c r="U271276" s="5"/>
      <c r="AA271276" s="94"/>
      <c r="AB271276" s="5"/>
    </row>
    <row r="271346" spans="21:28">
      <c r="U271346" s="5"/>
      <c r="AA271346" s="94"/>
      <c r="AB271346" s="5"/>
    </row>
    <row r="271347" spans="21:28">
      <c r="U271347" s="5"/>
      <c r="AA271347" s="94"/>
      <c r="AB271347" s="5"/>
    </row>
    <row r="271364" spans="21:28">
      <c r="U271364" s="5"/>
      <c r="AA271364" s="94"/>
      <c r="AB271364" s="5"/>
    </row>
    <row r="271366" spans="21:28">
      <c r="U271366" s="5"/>
      <c r="AA271366" s="458"/>
      <c r="AB271366" s="5"/>
    </row>
    <row r="271367" spans="21:28">
      <c r="U271367" s="5"/>
      <c r="AA271367" s="458"/>
      <c r="AB271367" s="5"/>
    </row>
    <row r="271368" spans="21:28">
      <c r="U271368" s="5"/>
      <c r="AA271368" s="93"/>
      <c r="AB271368" s="5"/>
    </row>
    <row r="271369" spans="21:28">
      <c r="U271369" s="5"/>
      <c r="AA271369" s="94"/>
      <c r="AB271369" s="5"/>
    </row>
    <row r="271372" spans="21:28">
      <c r="U271372" s="5"/>
      <c r="AA271372" s="94"/>
      <c r="AB271372" s="5"/>
    </row>
    <row r="271422" spans="21:28">
      <c r="U271422" s="5"/>
      <c r="AA271422" s="94"/>
      <c r="AB271422" s="5"/>
    </row>
    <row r="271492" spans="21:28">
      <c r="U271492" s="5"/>
      <c r="AA271492" s="94"/>
      <c r="AB271492" s="5"/>
    </row>
    <row r="271493" spans="21:28">
      <c r="U271493" s="5"/>
      <c r="AA271493" s="94"/>
      <c r="AB271493" s="5"/>
    </row>
    <row r="271510" spans="21:28">
      <c r="U271510" s="5"/>
      <c r="AA271510" s="94"/>
      <c r="AB271510" s="5"/>
    </row>
    <row r="271512" spans="21:28">
      <c r="U271512" s="5"/>
      <c r="AA271512" s="458"/>
      <c r="AB271512" s="5"/>
    </row>
    <row r="271513" spans="21:28">
      <c r="U271513" s="5"/>
      <c r="AA271513" s="458"/>
      <c r="AB271513" s="5"/>
    </row>
    <row r="271514" spans="21:28">
      <c r="U271514" s="5"/>
      <c r="AA271514" s="93"/>
      <c r="AB271514" s="5"/>
    </row>
    <row r="271515" spans="21:28">
      <c r="U271515" s="5"/>
      <c r="AA271515" s="94"/>
      <c r="AB271515" s="5"/>
    </row>
    <row r="271518" spans="21:28">
      <c r="U271518" s="5"/>
      <c r="AA271518" s="94"/>
      <c r="AB271518" s="5"/>
    </row>
    <row r="271568" spans="21:28">
      <c r="U271568" s="5"/>
      <c r="AA271568" s="94"/>
      <c r="AB271568" s="5"/>
    </row>
    <row r="271638" spans="21:28">
      <c r="U271638" s="5"/>
      <c r="AA271638" s="94"/>
      <c r="AB271638" s="5"/>
    </row>
    <row r="271639" spans="21:28">
      <c r="U271639" s="5"/>
      <c r="AA271639" s="94"/>
      <c r="AB271639" s="5"/>
    </row>
    <row r="271656" spans="21:28">
      <c r="U271656" s="5"/>
      <c r="AA271656" s="94"/>
      <c r="AB271656" s="5"/>
    </row>
    <row r="271658" spans="21:28">
      <c r="U271658" s="5"/>
      <c r="AA271658" s="458"/>
      <c r="AB271658" s="5"/>
    </row>
    <row r="271659" spans="21:28">
      <c r="U271659" s="5"/>
      <c r="AA271659" s="458"/>
      <c r="AB271659" s="5"/>
    </row>
    <row r="271660" spans="21:28">
      <c r="U271660" s="5"/>
      <c r="AA271660" s="93"/>
      <c r="AB271660" s="5"/>
    </row>
    <row r="271661" spans="21:28">
      <c r="U271661" s="5"/>
      <c r="AA271661" s="94"/>
      <c r="AB271661" s="5"/>
    </row>
    <row r="271664" spans="21:28">
      <c r="U271664" s="5"/>
      <c r="AA271664" s="94"/>
      <c r="AB271664" s="5"/>
    </row>
    <row r="271714" spans="21:28">
      <c r="U271714" s="5"/>
      <c r="AA271714" s="94"/>
      <c r="AB271714" s="5"/>
    </row>
    <row r="271784" spans="21:28">
      <c r="U271784" s="5"/>
      <c r="AA271784" s="94"/>
      <c r="AB271784" s="5"/>
    </row>
    <row r="271785" spans="21:28">
      <c r="U271785" s="5"/>
      <c r="AA271785" s="94"/>
      <c r="AB271785" s="5"/>
    </row>
    <row r="271802" spans="21:28">
      <c r="U271802" s="5"/>
      <c r="AA271802" s="94"/>
      <c r="AB271802" s="5"/>
    </row>
    <row r="271804" spans="21:28">
      <c r="U271804" s="5"/>
      <c r="AA271804" s="458"/>
      <c r="AB271804" s="5"/>
    </row>
    <row r="271805" spans="21:28">
      <c r="U271805" s="5"/>
      <c r="AA271805" s="458"/>
      <c r="AB271805" s="5"/>
    </row>
    <row r="271806" spans="21:28">
      <c r="U271806" s="5"/>
      <c r="AA271806" s="93"/>
      <c r="AB271806" s="5"/>
    </row>
    <row r="271807" spans="21:28">
      <c r="U271807" s="5"/>
      <c r="AA271807" s="94"/>
      <c r="AB271807" s="5"/>
    </row>
    <row r="271810" spans="21:28">
      <c r="U271810" s="5"/>
      <c r="AA271810" s="94"/>
      <c r="AB271810" s="5"/>
    </row>
    <row r="271860" spans="21:28">
      <c r="U271860" s="5"/>
      <c r="AA271860" s="94"/>
      <c r="AB271860" s="5"/>
    </row>
    <row r="271930" spans="21:28">
      <c r="U271930" s="5"/>
      <c r="AA271930" s="94"/>
      <c r="AB271930" s="5"/>
    </row>
    <row r="271931" spans="21:28">
      <c r="U271931" s="5"/>
      <c r="AA271931" s="94"/>
      <c r="AB271931" s="5"/>
    </row>
    <row r="271948" spans="21:28">
      <c r="U271948" s="5"/>
      <c r="AA271948" s="94"/>
      <c r="AB271948" s="5"/>
    </row>
    <row r="271950" spans="21:28">
      <c r="U271950" s="5"/>
      <c r="AA271950" s="458"/>
      <c r="AB271950" s="5"/>
    </row>
    <row r="271951" spans="21:28">
      <c r="U271951" s="5"/>
      <c r="AA271951" s="458"/>
      <c r="AB271951" s="5"/>
    </row>
    <row r="271952" spans="21:28">
      <c r="U271952" s="5"/>
      <c r="AA271952" s="93"/>
      <c r="AB271952" s="5"/>
    </row>
    <row r="271953" spans="21:28">
      <c r="U271953" s="5"/>
      <c r="AA271953" s="94"/>
      <c r="AB271953" s="5"/>
    </row>
    <row r="271956" spans="21:28">
      <c r="U271956" s="5"/>
      <c r="AA271956" s="94"/>
      <c r="AB271956" s="5"/>
    </row>
    <row r="272006" spans="21:28">
      <c r="U272006" s="5"/>
      <c r="AA272006" s="94"/>
      <c r="AB272006" s="5"/>
    </row>
    <row r="272076" spans="21:28">
      <c r="U272076" s="5"/>
      <c r="AA272076" s="94"/>
      <c r="AB272076" s="5"/>
    </row>
    <row r="272077" spans="21:28">
      <c r="U272077" s="5"/>
      <c r="AA272077" s="94"/>
      <c r="AB272077" s="5"/>
    </row>
    <row r="272094" spans="21:28">
      <c r="U272094" s="5"/>
      <c r="AA272094" s="94"/>
      <c r="AB272094" s="5"/>
    </row>
    <row r="272096" spans="21:28">
      <c r="U272096" s="5"/>
      <c r="AA272096" s="458"/>
      <c r="AB272096" s="5"/>
    </row>
    <row r="272097" spans="21:28">
      <c r="U272097" s="5"/>
      <c r="AA272097" s="458"/>
      <c r="AB272097" s="5"/>
    </row>
    <row r="272098" spans="21:28">
      <c r="U272098" s="5"/>
      <c r="AA272098" s="93"/>
      <c r="AB272098" s="5"/>
    </row>
    <row r="272099" spans="21:28">
      <c r="U272099" s="5"/>
      <c r="AA272099" s="94"/>
      <c r="AB272099" s="5"/>
    </row>
    <row r="272102" spans="21:28">
      <c r="U272102" s="5"/>
      <c r="AA272102" s="94"/>
      <c r="AB272102" s="5"/>
    </row>
    <row r="272152" spans="21:28">
      <c r="U272152" s="5"/>
      <c r="AA272152" s="94"/>
      <c r="AB272152" s="5"/>
    </row>
    <row r="272222" spans="21:28">
      <c r="U272222" s="5"/>
      <c r="AA272222" s="94"/>
      <c r="AB272222" s="5"/>
    </row>
    <row r="272223" spans="21:28">
      <c r="U272223" s="5"/>
      <c r="AA272223" s="94"/>
      <c r="AB272223" s="5"/>
    </row>
    <row r="272240" spans="21:28">
      <c r="U272240" s="5"/>
      <c r="AA272240" s="94"/>
      <c r="AB272240" s="5"/>
    </row>
    <row r="272242" spans="21:28">
      <c r="U272242" s="5"/>
      <c r="AA272242" s="458"/>
      <c r="AB272242" s="5"/>
    </row>
    <row r="272243" spans="21:28">
      <c r="U272243" s="5"/>
      <c r="AA272243" s="458"/>
      <c r="AB272243" s="5"/>
    </row>
    <row r="272244" spans="21:28">
      <c r="U272244" s="5"/>
      <c r="AA272244" s="93"/>
      <c r="AB272244" s="5"/>
    </row>
    <row r="272245" spans="21:28">
      <c r="U272245" s="5"/>
      <c r="AA272245" s="94"/>
      <c r="AB272245" s="5"/>
    </row>
    <row r="272248" spans="21:28">
      <c r="U272248" s="5"/>
      <c r="AA272248" s="94"/>
      <c r="AB272248" s="5"/>
    </row>
    <row r="272298" spans="21:28">
      <c r="U272298" s="5"/>
      <c r="AA272298" s="94"/>
      <c r="AB272298" s="5"/>
    </row>
    <row r="272368" spans="21:28">
      <c r="U272368" s="5"/>
      <c r="AA272368" s="94"/>
      <c r="AB272368" s="5"/>
    </row>
    <row r="272369" spans="21:28">
      <c r="U272369" s="5"/>
      <c r="AA272369" s="94"/>
      <c r="AB272369" s="5"/>
    </row>
    <row r="272386" spans="21:28">
      <c r="U272386" s="5"/>
      <c r="AA272386" s="94"/>
      <c r="AB272386" s="5"/>
    </row>
    <row r="272388" spans="21:28">
      <c r="U272388" s="5"/>
      <c r="AA272388" s="458"/>
      <c r="AB272388" s="5"/>
    </row>
    <row r="272389" spans="21:28">
      <c r="U272389" s="5"/>
      <c r="AA272389" s="458"/>
      <c r="AB272389" s="5"/>
    </row>
    <row r="272390" spans="21:28">
      <c r="U272390" s="5"/>
      <c r="AA272390" s="93"/>
      <c r="AB272390" s="5"/>
    </row>
    <row r="272391" spans="21:28">
      <c r="U272391" s="5"/>
      <c r="AA272391" s="94"/>
      <c r="AB272391" s="5"/>
    </row>
    <row r="272394" spans="21:28">
      <c r="U272394" s="5"/>
      <c r="AA272394" s="94"/>
      <c r="AB272394" s="5"/>
    </row>
    <row r="272444" spans="21:28">
      <c r="U272444" s="5"/>
      <c r="AA272444" s="94"/>
      <c r="AB272444" s="5"/>
    </row>
    <row r="272514" spans="21:28">
      <c r="U272514" s="5"/>
      <c r="AA272514" s="94"/>
      <c r="AB272514" s="5"/>
    </row>
    <row r="272515" spans="21:28">
      <c r="U272515" s="5"/>
      <c r="AA272515" s="94"/>
      <c r="AB272515" s="5"/>
    </row>
    <row r="272532" spans="21:28">
      <c r="U272532" s="5"/>
      <c r="AA272532" s="94"/>
      <c r="AB272532" s="5"/>
    </row>
    <row r="272534" spans="21:28">
      <c r="U272534" s="5"/>
      <c r="AA272534" s="458"/>
      <c r="AB272534" s="5"/>
    </row>
    <row r="272535" spans="21:28">
      <c r="U272535" s="5"/>
      <c r="AA272535" s="458"/>
      <c r="AB272535" s="5"/>
    </row>
    <row r="272536" spans="21:28">
      <c r="U272536" s="5"/>
      <c r="AA272536" s="93"/>
      <c r="AB272536" s="5"/>
    </row>
    <row r="272537" spans="21:28">
      <c r="U272537" s="5"/>
      <c r="AA272537" s="94"/>
      <c r="AB272537" s="5"/>
    </row>
    <row r="272540" spans="21:28">
      <c r="U272540" s="5"/>
      <c r="AA272540" s="94"/>
      <c r="AB272540" s="5"/>
    </row>
    <row r="272590" spans="21:28">
      <c r="U272590" s="5"/>
      <c r="AA272590" s="94"/>
      <c r="AB272590" s="5"/>
    </row>
    <row r="272660" spans="21:28">
      <c r="U272660" s="5"/>
      <c r="AA272660" s="94"/>
      <c r="AB272660" s="5"/>
    </row>
    <row r="272661" spans="21:28">
      <c r="U272661" s="5"/>
      <c r="AA272661" s="94"/>
      <c r="AB272661" s="5"/>
    </row>
    <row r="272678" spans="21:28">
      <c r="U272678" s="5"/>
      <c r="AA272678" s="94"/>
      <c r="AB272678" s="5"/>
    </row>
    <row r="272680" spans="21:28">
      <c r="U272680" s="5"/>
      <c r="AA272680" s="458"/>
      <c r="AB272680" s="5"/>
    </row>
    <row r="272681" spans="21:28">
      <c r="U272681" s="5"/>
      <c r="AA272681" s="458"/>
      <c r="AB272681" s="5"/>
    </row>
    <row r="272682" spans="21:28">
      <c r="U272682" s="5"/>
      <c r="AA272682" s="93"/>
      <c r="AB272682" s="5"/>
    </row>
    <row r="272683" spans="21:28">
      <c r="U272683" s="5"/>
      <c r="AA272683" s="94"/>
      <c r="AB272683" s="5"/>
    </row>
    <row r="272686" spans="21:28">
      <c r="U272686" s="5"/>
      <c r="AA272686" s="94"/>
      <c r="AB272686" s="5"/>
    </row>
    <row r="272736" spans="21:28">
      <c r="U272736" s="5"/>
      <c r="AA272736" s="94"/>
      <c r="AB272736" s="5"/>
    </row>
    <row r="272806" spans="21:28">
      <c r="U272806" s="5"/>
      <c r="AA272806" s="94"/>
      <c r="AB272806" s="5"/>
    </row>
    <row r="272807" spans="21:28">
      <c r="U272807" s="5"/>
      <c r="AA272807" s="94"/>
      <c r="AB272807" s="5"/>
    </row>
    <row r="272824" spans="21:28">
      <c r="U272824" s="5"/>
      <c r="AA272824" s="94"/>
      <c r="AB272824" s="5"/>
    </row>
    <row r="272826" spans="21:28">
      <c r="U272826" s="5"/>
      <c r="AA272826" s="458"/>
      <c r="AB272826" s="5"/>
    </row>
    <row r="272827" spans="21:28">
      <c r="U272827" s="5"/>
      <c r="AA272827" s="458"/>
      <c r="AB272827" s="5"/>
    </row>
    <row r="272828" spans="21:28">
      <c r="U272828" s="5"/>
      <c r="AA272828" s="93"/>
      <c r="AB272828" s="5"/>
    </row>
    <row r="272829" spans="21:28">
      <c r="U272829" s="5"/>
      <c r="AA272829" s="94"/>
      <c r="AB272829" s="5"/>
    </row>
    <row r="272832" spans="21:28">
      <c r="U272832" s="5"/>
      <c r="AA272832" s="94"/>
      <c r="AB272832" s="5"/>
    </row>
    <row r="272882" spans="21:28">
      <c r="U272882" s="5"/>
      <c r="AA272882" s="94"/>
      <c r="AB272882" s="5"/>
    </row>
    <row r="272952" spans="21:28">
      <c r="U272952" s="5"/>
      <c r="AA272952" s="94"/>
      <c r="AB272952" s="5"/>
    </row>
    <row r="272953" spans="21:28">
      <c r="U272953" s="5"/>
      <c r="AA272953" s="94"/>
      <c r="AB272953" s="5"/>
    </row>
    <row r="272970" spans="21:28">
      <c r="U272970" s="5"/>
      <c r="AA272970" s="94"/>
      <c r="AB272970" s="5"/>
    </row>
    <row r="272972" spans="21:28">
      <c r="U272972" s="5"/>
      <c r="AA272972" s="458"/>
      <c r="AB272972" s="5"/>
    </row>
    <row r="272973" spans="21:28">
      <c r="U272973" s="5"/>
      <c r="AA272973" s="458"/>
      <c r="AB272973" s="5"/>
    </row>
    <row r="272974" spans="21:28">
      <c r="U272974" s="5"/>
      <c r="AA272974" s="93"/>
      <c r="AB272974" s="5"/>
    </row>
    <row r="272975" spans="21:28">
      <c r="U272975" s="5"/>
      <c r="AA272975" s="94"/>
      <c r="AB272975" s="5"/>
    </row>
    <row r="272978" spans="21:28">
      <c r="U272978" s="5"/>
      <c r="AA272978" s="94"/>
      <c r="AB272978" s="5"/>
    </row>
    <row r="273028" spans="21:28">
      <c r="U273028" s="5"/>
      <c r="AA273028" s="94"/>
      <c r="AB273028" s="5"/>
    </row>
    <row r="273098" spans="21:28">
      <c r="U273098" s="5"/>
      <c r="AA273098" s="94"/>
      <c r="AB273098" s="5"/>
    </row>
    <row r="273099" spans="21:28">
      <c r="U273099" s="5"/>
      <c r="AA273099" s="94"/>
      <c r="AB273099" s="5"/>
    </row>
    <row r="273116" spans="21:28">
      <c r="U273116" s="5"/>
      <c r="AA273116" s="94"/>
      <c r="AB273116" s="5"/>
    </row>
    <row r="273118" spans="21:28">
      <c r="U273118" s="5"/>
      <c r="AA273118" s="458"/>
      <c r="AB273118" s="5"/>
    </row>
    <row r="273119" spans="21:28">
      <c r="U273119" s="5"/>
      <c r="AA273119" s="458"/>
      <c r="AB273119" s="5"/>
    </row>
    <row r="273120" spans="21:28">
      <c r="U273120" s="5"/>
      <c r="AA273120" s="93"/>
      <c r="AB273120" s="5"/>
    </row>
    <row r="273121" spans="21:28">
      <c r="U273121" s="5"/>
      <c r="AA273121" s="94"/>
      <c r="AB273121" s="5"/>
    </row>
    <row r="273124" spans="21:28">
      <c r="U273124" s="5"/>
      <c r="AA273124" s="94"/>
      <c r="AB273124" s="5"/>
    </row>
    <row r="273174" spans="21:28">
      <c r="U273174" s="5"/>
      <c r="AA273174" s="94"/>
      <c r="AB273174" s="5"/>
    </row>
    <row r="273244" spans="21:28">
      <c r="U273244" s="5"/>
      <c r="AA273244" s="94"/>
      <c r="AB273244" s="5"/>
    </row>
    <row r="273245" spans="21:28">
      <c r="U273245" s="5"/>
      <c r="AA273245" s="94"/>
      <c r="AB273245" s="5"/>
    </row>
    <row r="273262" spans="21:28">
      <c r="U273262" s="5"/>
      <c r="AA273262" s="94"/>
      <c r="AB273262" s="5"/>
    </row>
    <row r="273264" spans="21:28">
      <c r="U273264" s="5"/>
      <c r="AA273264" s="458"/>
      <c r="AB273264" s="5"/>
    </row>
    <row r="273265" spans="21:28">
      <c r="U273265" s="5"/>
      <c r="AA273265" s="458"/>
      <c r="AB273265" s="5"/>
    </row>
    <row r="273266" spans="21:28">
      <c r="U273266" s="5"/>
      <c r="AA273266" s="93"/>
      <c r="AB273266" s="5"/>
    </row>
    <row r="273267" spans="21:28">
      <c r="U273267" s="5"/>
      <c r="AA273267" s="94"/>
      <c r="AB273267" s="5"/>
    </row>
    <row r="273270" spans="21:28">
      <c r="U273270" s="5"/>
      <c r="AA273270" s="94"/>
      <c r="AB273270" s="5"/>
    </row>
    <row r="273320" spans="21:28">
      <c r="U273320" s="5"/>
      <c r="AA273320" s="94"/>
      <c r="AB273320" s="5"/>
    </row>
    <row r="273390" spans="21:28">
      <c r="U273390" s="5"/>
      <c r="AA273390" s="94"/>
      <c r="AB273390" s="5"/>
    </row>
    <row r="273391" spans="21:28">
      <c r="U273391" s="5"/>
      <c r="AA273391" s="94"/>
      <c r="AB273391" s="5"/>
    </row>
    <row r="273408" spans="21:28">
      <c r="U273408" s="5"/>
      <c r="AA273408" s="94"/>
      <c r="AB273408" s="5"/>
    </row>
    <row r="273410" spans="21:28">
      <c r="U273410" s="5"/>
      <c r="AA273410" s="458"/>
      <c r="AB273410" s="5"/>
    </row>
    <row r="273411" spans="21:28">
      <c r="U273411" s="5"/>
      <c r="AA273411" s="458"/>
      <c r="AB273411" s="5"/>
    </row>
    <row r="273412" spans="21:28">
      <c r="U273412" s="5"/>
      <c r="AA273412" s="93"/>
      <c r="AB273412" s="5"/>
    </row>
    <row r="273413" spans="21:28">
      <c r="U273413" s="5"/>
      <c r="AA273413" s="94"/>
      <c r="AB273413" s="5"/>
    </row>
    <row r="273416" spans="21:28">
      <c r="U273416" s="5"/>
      <c r="AA273416" s="94"/>
      <c r="AB273416" s="5"/>
    </row>
    <row r="273466" spans="21:28">
      <c r="U273466" s="5"/>
      <c r="AA273466" s="94"/>
      <c r="AB273466" s="5"/>
    </row>
    <row r="273536" spans="21:28">
      <c r="U273536" s="5"/>
      <c r="AA273536" s="94"/>
      <c r="AB273536" s="5"/>
    </row>
    <row r="273537" spans="21:28">
      <c r="U273537" s="5"/>
      <c r="AA273537" s="94"/>
      <c r="AB273537" s="5"/>
    </row>
    <row r="273554" spans="21:28">
      <c r="U273554" s="5"/>
      <c r="AA273554" s="94"/>
      <c r="AB273554" s="5"/>
    </row>
    <row r="273556" spans="21:28">
      <c r="U273556" s="5"/>
      <c r="AA273556" s="458"/>
      <c r="AB273556" s="5"/>
    </row>
    <row r="273557" spans="21:28">
      <c r="U273557" s="5"/>
      <c r="AA273557" s="458"/>
      <c r="AB273557" s="5"/>
    </row>
    <row r="273558" spans="21:28">
      <c r="U273558" s="5"/>
      <c r="AA273558" s="93"/>
      <c r="AB273558" s="5"/>
    </row>
    <row r="273559" spans="21:28">
      <c r="U273559" s="5"/>
      <c r="AA273559" s="94"/>
      <c r="AB273559" s="5"/>
    </row>
    <row r="273562" spans="21:28">
      <c r="U273562" s="5"/>
      <c r="AA273562" s="94"/>
      <c r="AB273562" s="5"/>
    </row>
    <row r="273612" spans="21:28">
      <c r="U273612" s="5"/>
      <c r="AA273612" s="94"/>
      <c r="AB273612" s="5"/>
    </row>
    <row r="273682" spans="21:28">
      <c r="U273682" s="5"/>
      <c r="AA273682" s="94"/>
      <c r="AB273682" s="5"/>
    </row>
    <row r="273683" spans="21:28">
      <c r="U273683" s="5"/>
      <c r="AA273683" s="94"/>
      <c r="AB273683" s="5"/>
    </row>
    <row r="273700" spans="21:28">
      <c r="U273700" s="5"/>
      <c r="AA273700" s="94"/>
      <c r="AB273700" s="5"/>
    </row>
    <row r="273702" spans="21:28">
      <c r="U273702" s="5"/>
      <c r="AA273702" s="458"/>
      <c r="AB273702" s="5"/>
    </row>
    <row r="273703" spans="21:28">
      <c r="U273703" s="5"/>
      <c r="AA273703" s="458"/>
      <c r="AB273703" s="5"/>
    </row>
    <row r="273704" spans="21:28">
      <c r="U273704" s="5"/>
      <c r="AA273704" s="93"/>
      <c r="AB273704" s="5"/>
    </row>
    <row r="273705" spans="21:28">
      <c r="U273705" s="5"/>
      <c r="AA273705" s="94"/>
      <c r="AB273705" s="5"/>
    </row>
    <row r="273708" spans="21:28">
      <c r="U273708" s="5"/>
      <c r="AA273708" s="94"/>
      <c r="AB273708" s="5"/>
    </row>
    <row r="273758" spans="21:28">
      <c r="U273758" s="5"/>
      <c r="AA273758" s="94"/>
      <c r="AB273758" s="5"/>
    </row>
    <row r="273828" spans="21:28">
      <c r="U273828" s="5"/>
      <c r="AA273828" s="94"/>
      <c r="AB273828" s="5"/>
    </row>
    <row r="273829" spans="21:28">
      <c r="U273829" s="5"/>
      <c r="AA273829" s="94"/>
      <c r="AB273829" s="5"/>
    </row>
    <row r="273846" spans="21:28">
      <c r="U273846" s="5"/>
      <c r="AA273846" s="94"/>
      <c r="AB273846" s="5"/>
    </row>
    <row r="273848" spans="21:28">
      <c r="U273848" s="5"/>
      <c r="AA273848" s="458"/>
      <c r="AB273848" s="5"/>
    </row>
    <row r="273849" spans="21:28">
      <c r="U273849" s="5"/>
      <c r="AA273849" s="458"/>
      <c r="AB273849" s="5"/>
    </row>
    <row r="273850" spans="21:28">
      <c r="U273850" s="5"/>
      <c r="AA273850" s="93"/>
      <c r="AB273850" s="5"/>
    </row>
    <row r="273851" spans="21:28">
      <c r="U273851" s="5"/>
      <c r="AA273851" s="94"/>
      <c r="AB273851" s="5"/>
    </row>
    <row r="273854" spans="21:28">
      <c r="U273854" s="5"/>
      <c r="AA273854" s="94"/>
      <c r="AB273854" s="5"/>
    </row>
    <row r="273904" spans="21:28">
      <c r="U273904" s="5"/>
      <c r="AA273904" s="94"/>
      <c r="AB273904" s="5"/>
    </row>
    <row r="273974" spans="21:28">
      <c r="U273974" s="5"/>
      <c r="AA273974" s="94"/>
      <c r="AB273974" s="5"/>
    </row>
    <row r="273975" spans="21:28">
      <c r="U273975" s="5"/>
      <c r="AA273975" s="94"/>
      <c r="AB273975" s="5"/>
    </row>
    <row r="273992" spans="21:28">
      <c r="U273992" s="5"/>
      <c r="AA273992" s="94"/>
      <c r="AB273992" s="5"/>
    </row>
    <row r="273994" spans="21:28">
      <c r="U273994" s="5"/>
      <c r="AA273994" s="458"/>
      <c r="AB273994" s="5"/>
    </row>
    <row r="273995" spans="21:28">
      <c r="U273995" s="5"/>
      <c r="AA273995" s="458"/>
      <c r="AB273995" s="5"/>
    </row>
    <row r="273996" spans="21:28">
      <c r="U273996" s="5"/>
      <c r="AA273996" s="93"/>
      <c r="AB273996" s="5"/>
    </row>
    <row r="273997" spans="21:28">
      <c r="U273997" s="5"/>
      <c r="AA273997" s="94"/>
      <c r="AB273997" s="5"/>
    </row>
    <row r="274000" spans="21:28">
      <c r="U274000" s="5"/>
      <c r="AA274000" s="94"/>
      <c r="AB274000" s="5"/>
    </row>
    <row r="274050" spans="21:28">
      <c r="U274050" s="5"/>
      <c r="AA274050" s="94"/>
      <c r="AB274050" s="5"/>
    </row>
    <row r="274120" spans="21:28">
      <c r="U274120" s="5"/>
      <c r="AA274120" s="94"/>
      <c r="AB274120" s="5"/>
    </row>
    <row r="274121" spans="21:28">
      <c r="U274121" s="5"/>
      <c r="AA274121" s="94"/>
      <c r="AB274121" s="5"/>
    </row>
    <row r="274138" spans="21:28">
      <c r="U274138" s="5"/>
      <c r="AA274138" s="94"/>
      <c r="AB274138" s="5"/>
    </row>
    <row r="274140" spans="21:28">
      <c r="U274140" s="5"/>
      <c r="AA274140" s="458"/>
      <c r="AB274140" s="5"/>
    </row>
    <row r="274141" spans="21:28">
      <c r="U274141" s="5"/>
      <c r="AA274141" s="458"/>
      <c r="AB274141" s="5"/>
    </row>
    <row r="274142" spans="21:28">
      <c r="U274142" s="5"/>
      <c r="AA274142" s="93"/>
      <c r="AB274142" s="5"/>
    </row>
    <row r="274143" spans="21:28">
      <c r="U274143" s="5"/>
      <c r="AA274143" s="94"/>
      <c r="AB274143" s="5"/>
    </row>
    <row r="274146" spans="21:28">
      <c r="U274146" s="5"/>
      <c r="AA274146" s="94"/>
      <c r="AB274146" s="5"/>
    </row>
    <row r="274196" spans="21:28">
      <c r="U274196" s="5"/>
      <c r="AA274196" s="94"/>
      <c r="AB274196" s="5"/>
    </row>
    <row r="274266" spans="21:28">
      <c r="U274266" s="5"/>
      <c r="AA274266" s="94"/>
      <c r="AB274266" s="5"/>
    </row>
    <row r="274267" spans="21:28">
      <c r="U274267" s="5"/>
      <c r="AA274267" s="94"/>
      <c r="AB274267" s="5"/>
    </row>
    <row r="274284" spans="21:28">
      <c r="U274284" s="5"/>
      <c r="AA274284" s="94"/>
      <c r="AB274284" s="5"/>
    </row>
    <row r="274286" spans="21:28">
      <c r="U274286" s="5"/>
      <c r="AA274286" s="458"/>
      <c r="AB274286" s="5"/>
    </row>
    <row r="274287" spans="21:28">
      <c r="U274287" s="5"/>
      <c r="AA274287" s="458"/>
      <c r="AB274287" s="5"/>
    </row>
    <row r="274288" spans="21:28">
      <c r="U274288" s="5"/>
      <c r="AA274288" s="93"/>
      <c r="AB274288" s="5"/>
    </row>
    <row r="274289" spans="21:28">
      <c r="U274289" s="5"/>
      <c r="AA274289" s="94"/>
      <c r="AB274289" s="5"/>
    </row>
    <row r="274292" spans="21:28">
      <c r="U274292" s="5"/>
      <c r="AA274292" s="94"/>
      <c r="AB274292" s="5"/>
    </row>
    <row r="274342" spans="21:28">
      <c r="U274342" s="5"/>
      <c r="AA274342" s="94"/>
      <c r="AB274342" s="5"/>
    </row>
    <row r="274412" spans="21:28">
      <c r="U274412" s="5"/>
      <c r="AA274412" s="94"/>
      <c r="AB274412" s="5"/>
    </row>
    <row r="274413" spans="21:28">
      <c r="U274413" s="5"/>
      <c r="AA274413" s="94"/>
      <c r="AB274413" s="5"/>
    </row>
    <row r="274430" spans="21:28">
      <c r="U274430" s="5"/>
      <c r="AA274430" s="94"/>
      <c r="AB274430" s="5"/>
    </row>
    <row r="274432" spans="21:28">
      <c r="U274432" s="5"/>
      <c r="AA274432" s="458"/>
      <c r="AB274432" s="5"/>
    </row>
    <row r="274433" spans="21:28">
      <c r="U274433" s="5"/>
      <c r="AA274433" s="458"/>
      <c r="AB274433" s="5"/>
    </row>
    <row r="274434" spans="21:28">
      <c r="U274434" s="5"/>
      <c r="AA274434" s="93"/>
      <c r="AB274434" s="5"/>
    </row>
    <row r="274435" spans="21:28">
      <c r="U274435" s="5"/>
      <c r="AA274435" s="94"/>
      <c r="AB274435" s="5"/>
    </row>
    <row r="274438" spans="21:28">
      <c r="U274438" s="5"/>
      <c r="AA274438" s="94"/>
      <c r="AB274438" s="5"/>
    </row>
    <row r="274488" spans="21:28">
      <c r="U274488" s="5"/>
      <c r="AA274488" s="94"/>
      <c r="AB274488" s="5"/>
    </row>
    <row r="274558" spans="21:28">
      <c r="U274558" s="5"/>
      <c r="AA274558" s="94"/>
      <c r="AB274558" s="5"/>
    </row>
    <row r="274559" spans="21:28">
      <c r="U274559" s="5"/>
      <c r="AA274559" s="94"/>
      <c r="AB274559" s="5"/>
    </row>
    <row r="274576" spans="21:28">
      <c r="U274576" s="5"/>
      <c r="AA274576" s="94"/>
      <c r="AB274576" s="5"/>
    </row>
    <row r="274578" spans="21:28">
      <c r="U274578" s="5"/>
      <c r="AA274578" s="458"/>
      <c r="AB274578" s="5"/>
    </row>
    <row r="274579" spans="21:28">
      <c r="U274579" s="5"/>
      <c r="AA274579" s="458"/>
      <c r="AB274579" s="5"/>
    </row>
    <row r="274580" spans="21:28">
      <c r="U274580" s="5"/>
      <c r="AA274580" s="93"/>
      <c r="AB274580" s="5"/>
    </row>
    <row r="274581" spans="21:28">
      <c r="U274581" s="5"/>
      <c r="AA274581" s="94"/>
      <c r="AB274581" s="5"/>
    </row>
    <row r="274584" spans="21:28">
      <c r="U274584" s="5"/>
      <c r="AA274584" s="94"/>
      <c r="AB274584" s="5"/>
    </row>
    <row r="274634" spans="21:28">
      <c r="U274634" s="5"/>
      <c r="AA274634" s="94"/>
      <c r="AB274634" s="5"/>
    </row>
    <row r="274704" spans="21:28">
      <c r="U274704" s="5"/>
      <c r="AA274704" s="94"/>
      <c r="AB274704" s="5"/>
    </row>
    <row r="274705" spans="21:28">
      <c r="U274705" s="5"/>
      <c r="AA274705" s="94"/>
      <c r="AB274705" s="5"/>
    </row>
    <row r="274722" spans="21:28">
      <c r="U274722" s="5"/>
      <c r="AA274722" s="94"/>
      <c r="AB274722" s="5"/>
    </row>
    <row r="274724" spans="21:28">
      <c r="U274724" s="5"/>
      <c r="AA274724" s="458"/>
      <c r="AB274724" s="5"/>
    </row>
    <row r="274725" spans="21:28">
      <c r="U274725" s="5"/>
      <c r="AA274725" s="458"/>
      <c r="AB274725" s="5"/>
    </row>
    <row r="274726" spans="21:28">
      <c r="U274726" s="5"/>
      <c r="AA274726" s="93"/>
      <c r="AB274726" s="5"/>
    </row>
    <row r="274727" spans="21:28">
      <c r="U274727" s="5"/>
      <c r="AA274727" s="94"/>
      <c r="AB274727" s="5"/>
    </row>
    <row r="274730" spans="21:28">
      <c r="U274730" s="5"/>
      <c r="AA274730" s="94"/>
      <c r="AB274730" s="5"/>
    </row>
    <row r="274780" spans="21:28">
      <c r="U274780" s="5"/>
      <c r="AA274780" s="94"/>
      <c r="AB274780" s="5"/>
    </row>
    <row r="274850" spans="21:28">
      <c r="U274850" s="5"/>
      <c r="AA274850" s="94"/>
      <c r="AB274850" s="5"/>
    </row>
    <row r="274851" spans="21:28">
      <c r="U274851" s="5"/>
      <c r="AA274851" s="94"/>
      <c r="AB274851" s="5"/>
    </row>
    <row r="274868" spans="21:28">
      <c r="U274868" s="5"/>
      <c r="AA274868" s="94"/>
      <c r="AB274868" s="5"/>
    </row>
    <row r="274870" spans="21:28">
      <c r="U274870" s="5"/>
      <c r="AA274870" s="458"/>
      <c r="AB274870" s="5"/>
    </row>
    <row r="274871" spans="21:28">
      <c r="U274871" s="5"/>
      <c r="AA274871" s="458"/>
      <c r="AB274871" s="5"/>
    </row>
    <row r="274872" spans="21:28">
      <c r="U274872" s="5"/>
      <c r="AA274872" s="93"/>
      <c r="AB274872" s="5"/>
    </row>
    <row r="274873" spans="21:28">
      <c r="U274873" s="5"/>
      <c r="AA274873" s="94"/>
      <c r="AB274873" s="5"/>
    </row>
    <row r="274876" spans="21:28">
      <c r="U274876" s="5"/>
      <c r="AA274876" s="94"/>
      <c r="AB274876" s="5"/>
    </row>
    <row r="274926" spans="21:28">
      <c r="U274926" s="5"/>
      <c r="AA274926" s="94"/>
      <c r="AB274926" s="5"/>
    </row>
    <row r="274996" spans="21:28">
      <c r="U274996" s="5"/>
      <c r="AA274996" s="94"/>
      <c r="AB274996" s="5"/>
    </row>
    <row r="274997" spans="21:28">
      <c r="U274997" s="5"/>
      <c r="AA274997" s="94"/>
      <c r="AB274997" s="5"/>
    </row>
    <row r="275014" spans="21:28">
      <c r="U275014" s="5"/>
      <c r="AA275014" s="94"/>
      <c r="AB275014" s="5"/>
    </row>
    <row r="275016" spans="21:28">
      <c r="U275016" s="5"/>
      <c r="AA275016" s="458"/>
      <c r="AB275016" s="5"/>
    </row>
    <row r="275017" spans="21:28">
      <c r="U275017" s="5"/>
      <c r="AA275017" s="458"/>
      <c r="AB275017" s="5"/>
    </row>
    <row r="275018" spans="21:28">
      <c r="U275018" s="5"/>
      <c r="AA275018" s="93"/>
      <c r="AB275018" s="5"/>
    </row>
    <row r="275019" spans="21:28">
      <c r="U275019" s="5"/>
      <c r="AA275019" s="94"/>
      <c r="AB275019" s="5"/>
    </row>
    <row r="275022" spans="21:28">
      <c r="U275022" s="5"/>
      <c r="AA275022" s="94"/>
      <c r="AB275022" s="5"/>
    </row>
    <row r="275072" spans="21:28">
      <c r="U275072" s="5"/>
      <c r="AA275072" s="94"/>
      <c r="AB275072" s="5"/>
    </row>
    <row r="275142" spans="21:28">
      <c r="U275142" s="5"/>
      <c r="AA275142" s="94"/>
      <c r="AB275142" s="5"/>
    </row>
    <row r="275143" spans="21:28">
      <c r="U275143" s="5"/>
      <c r="AA275143" s="94"/>
      <c r="AB275143" s="5"/>
    </row>
    <row r="275160" spans="21:28">
      <c r="U275160" s="5"/>
      <c r="AA275160" s="94"/>
      <c r="AB275160" s="5"/>
    </row>
    <row r="275162" spans="21:28">
      <c r="U275162" s="5"/>
      <c r="AA275162" s="458"/>
      <c r="AB275162" s="5"/>
    </row>
    <row r="275163" spans="21:28">
      <c r="U275163" s="5"/>
      <c r="AA275163" s="458"/>
      <c r="AB275163" s="5"/>
    </row>
    <row r="275164" spans="21:28">
      <c r="U275164" s="5"/>
      <c r="AA275164" s="93"/>
      <c r="AB275164" s="5"/>
    </row>
    <row r="275165" spans="21:28">
      <c r="U275165" s="5"/>
      <c r="AA275165" s="94"/>
      <c r="AB275165" s="5"/>
    </row>
    <row r="275168" spans="21:28">
      <c r="U275168" s="5"/>
      <c r="AA275168" s="94"/>
      <c r="AB275168" s="5"/>
    </row>
    <row r="275218" spans="21:28">
      <c r="U275218" s="5"/>
      <c r="AA275218" s="94"/>
      <c r="AB275218" s="5"/>
    </row>
    <row r="275288" spans="21:28">
      <c r="U275288" s="5"/>
      <c r="AA275288" s="94"/>
      <c r="AB275288" s="5"/>
    </row>
    <row r="275289" spans="21:28">
      <c r="U275289" s="5"/>
      <c r="AA275289" s="94"/>
      <c r="AB275289" s="5"/>
    </row>
    <row r="275306" spans="21:28">
      <c r="U275306" s="5"/>
      <c r="AA275306" s="94"/>
      <c r="AB275306" s="5"/>
    </row>
    <row r="275308" spans="21:28">
      <c r="U275308" s="5"/>
      <c r="AA275308" s="458"/>
      <c r="AB275308" s="5"/>
    </row>
    <row r="275309" spans="21:28">
      <c r="U275309" s="5"/>
      <c r="AA275309" s="458"/>
      <c r="AB275309" s="5"/>
    </row>
    <row r="275310" spans="21:28">
      <c r="U275310" s="5"/>
      <c r="AA275310" s="93"/>
      <c r="AB275310" s="5"/>
    </row>
    <row r="275311" spans="21:28">
      <c r="U275311" s="5"/>
      <c r="AA275311" s="94"/>
      <c r="AB275311" s="5"/>
    </row>
    <row r="275314" spans="21:28">
      <c r="U275314" s="5"/>
      <c r="AA275314" s="94"/>
      <c r="AB275314" s="5"/>
    </row>
    <row r="275364" spans="21:28">
      <c r="U275364" s="5"/>
      <c r="AA275364" s="94"/>
      <c r="AB275364" s="5"/>
    </row>
    <row r="275434" spans="21:28">
      <c r="U275434" s="5"/>
      <c r="AA275434" s="94"/>
      <c r="AB275434" s="5"/>
    </row>
    <row r="275435" spans="21:28">
      <c r="U275435" s="5"/>
      <c r="AA275435" s="94"/>
      <c r="AB275435" s="5"/>
    </row>
    <row r="275452" spans="21:28">
      <c r="U275452" s="5"/>
      <c r="AA275452" s="94"/>
      <c r="AB275452" s="5"/>
    </row>
    <row r="275454" spans="21:28">
      <c r="U275454" s="5"/>
      <c r="AA275454" s="458"/>
      <c r="AB275454" s="5"/>
    </row>
    <row r="275455" spans="21:28">
      <c r="U275455" s="5"/>
      <c r="AA275455" s="458"/>
      <c r="AB275455" s="5"/>
    </row>
    <row r="275456" spans="21:28">
      <c r="U275456" s="5"/>
      <c r="AA275456" s="93"/>
      <c r="AB275456" s="5"/>
    </row>
    <row r="275457" spans="21:28">
      <c r="U275457" s="5"/>
      <c r="AA275457" s="94"/>
      <c r="AB275457" s="5"/>
    </row>
    <row r="275460" spans="21:28">
      <c r="U275460" s="5"/>
      <c r="AA275460" s="94"/>
      <c r="AB275460" s="5"/>
    </row>
    <row r="275510" spans="21:28">
      <c r="U275510" s="5"/>
      <c r="AA275510" s="94"/>
      <c r="AB275510" s="5"/>
    </row>
    <row r="275580" spans="21:28">
      <c r="U275580" s="5"/>
      <c r="AA275580" s="94"/>
      <c r="AB275580" s="5"/>
    </row>
    <row r="275581" spans="21:28">
      <c r="U275581" s="5"/>
      <c r="AA275581" s="94"/>
      <c r="AB275581" s="5"/>
    </row>
    <row r="275598" spans="21:28">
      <c r="U275598" s="5"/>
      <c r="AA275598" s="94"/>
      <c r="AB275598" s="5"/>
    </row>
    <row r="275600" spans="21:28">
      <c r="U275600" s="5"/>
      <c r="AA275600" s="458"/>
      <c r="AB275600" s="5"/>
    </row>
    <row r="275601" spans="21:28">
      <c r="U275601" s="5"/>
      <c r="AA275601" s="458"/>
      <c r="AB275601" s="5"/>
    </row>
    <row r="275602" spans="21:28">
      <c r="U275602" s="5"/>
      <c r="AA275602" s="93"/>
      <c r="AB275602" s="5"/>
    </row>
    <row r="275603" spans="21:28">
      <c r="U275603" s="5"/>
      <c r="AA275603" s="94"/>
      <c r="AB275603" s="5"/>
    </row>
    <row r="275606" spans="21:28">
      <c r="U275606" s="5"/>
      <c r="AA275606" s="94"/>
      <c r="AB275606" s="5"/>
    </row>
    <row r="275656" spans="21:28">
      <c r="U275656" s="5"/>
      <c r="AA275656" s="94"/>
      <c r="AB275656" s="5"/>
    </row>
    <row r="275726" spans="21:28">
      <c r="U275726" s="5"/>
      <c r="AA275726" s="94"/>
      <c r="AB275726" s="5"/>
    </row>
    <row r="275727" spans="21:28">
      <c r="U275727" s="5"/>
      <c r="AA275727" s="94"/>
      <c r="AB275727" s="5"/>
    </row>
    <row r="275744" spans="21:28">
      <c r="U275744" s="5"/>
      <c r="AA275744" s="94"/>
      <c r="AB275744" s="5"/>
    </row>
    <row r="275746" spans="21:28">
      <c r="U275746" s="5"/>
      <c r="AA275746" s="458"/>
      <c r="AB275746" s="5"/>
    </row>
    <row r="275747" spans="21:28">
      <c r="U275747" s="5"/>
      <c r="AA275747" s="458"/>
      <c r="AB275747" s="5"/>
    </row>
    <row r="275748" spans="21:28">
      <c r="U275748" s="5"/>
      <c r="AA275748" s="93"/>
      <c r="AB275748" s="5"/>
    </row>
    <row r="275749" spans="21:28">
      <c r="U275749" s="5"/>
      <c r="AA275749" s="94"/>
      <c r="AB275749" s="5"/>
    </row>
    <row r="275752" spans="21:28">
      <c r="U275752" s="5"/>
      <c r="AA275752" s="94"/>
      <c r="AB275752" s="5"/>
    </row>
    <row r="275802" spans="21:28">
      <c r="U275802" s="5"/>
      <c r="AA275802" s="94"/>
      <c r="AB275802" s="5"/>
    </row>
    <row r="275872" spans="21:28">
      <c r="U275872" s="5"/>
      <c r="AA275872" s="94"/>
      <c r="AB275872" s="5"/>
    </row>
    <row r="275873" spans="21:28">
      <c r="U275873" s="5"/>
      <c r="AA275873" s="94"/>
      <c r="AB275873" s="5"/>
    </row>
    <row r="275890" spans="21:28">
      <c r="U275890" s="5"/>
      <c r="AA275890" s="94"/>
      <c r="AB275890" s="5"/>
    </row>
    <row r="275892" spans="21:28">
      <c r="U275892" s="5"/>
      <c r="AA275892" s="458"/>
      <c r="AB275892" s="5"/>
    </row>
    <row r="275893" spans="21:28">
      <c r="U275893" s="5"/>
      <c r="AA275893" s="458"/>
      <c r="AB275893" s="5"/>
    </row>
    <row r="275894" spans="21:28">
      <c r="U275894" s="5"/>
      <c r="AA275894" s="93"/>
      <c r="AB275894" s="5"/>
    </row>
    <row r="275895" spans="21:28">
      <c r="U275895" s="5"/>
      <c r="AA275895" s="94"/>
      <c r="AB275895" s="5"/>
    </row>
    <row r="275898" spans="21:28">
      <c r="U275898" s="5"/>
      <c r="AA275898" s="94"/>
      <c r="AB275898" s="5"/>
    </row>
    <row r="275948" spans="21:28">
      <c r="U275948" s="5"/>
      <c r="AA275948" s="94"/>
      <c r="AB275948" s="5"/>
    </row>
    <row r="276018" spans="21:28">
      <c r="U276018" s="5"/>
      <c r="AA276018" s="94"/>
      <c r="AB276018" s="5"/>
    </row>
    <row r="276019" spans="21:28">
      <c r="U276019" s="5"/>
      <c r="AA276019" s="94"/>
      <c r="AB276019" s="5"/>
    </row>
    <row r="276036" spans="21:28">
      <c r="U276036" s="5"/>
      <c r="AA276036" s="94"/>
      <c r="AB276036" s="5"/>
    </row>
    <row r="276038" spans="21:28">
      <c r="U276038" s="5"/>
      <c r="AA276038" s="458"/>
      <c r="AB276038" s="5"/>
    </row>
    <row r="276039" spans="21:28">
      <c r="U276039" s="5"/>
      <c r="AA276039" s="458"/>
      <c r="AB276039" s="5"/>
    </row>
    <row r="276040" spans="21:28">
      <c r="U276040" s="5"/>
      <c r="AA276040" s="93"/>
      <c r="AB276040" s="5"/>
    </row>
    <row r="276041" spans="21:28">
      <c r="U276041" s="5"/>
      <c r="AA276041" s="94"/>
      <c r="AB276041" s="5"/>
    </row>
    <row r="276044" spans="21:28">
      <c r="U276044" s="5"/>
      <c r="AA276044" s="94"/>
      <c r="AB276044" s="5"/>
    </row>
    <row r="276094" spans="21:28">
      <c r="U276094" s="5"/>
      <c r="AA276094" s="94"/>
      <c r="AB276094" s="5"/>
    </row>
    <row r="276164" spans="21:28">
      <c r="U276164" s="5"/>
      <c r="AA276164" s="94"/>
      <c r="AB276164" s="5"/>
    </row>
    <row r="276165" spans="21:28">
      <c r="U276165" s="5"/>
      <c r="AA276165" s="94"/>
      <c r="AB276165" s="5"/>
    </row>
    <row r="276182" spans="21:28">
      <c r="U276182" s="5"/>
      <c r="AA276182" s="94"/>
      <c r="AB276182" s="5"/>
    </row>
    <row r="276184" spans="21:28">
      <c r="U276184" s="5"/>
      <c r="AA276184" s="458"/>
      <c r="AB276184" s="5"/>
    </row>
    <row r="276185" spans="21:28">
      <c r="U276185" s="5"/>
      <c r="AA276185" s="458"/>
      <c r="AB276185" s="5"/>
    </row>
    <row r="276186" spans="21:28">
      <c r="U276186" s="5"/>
      <c r="AA276186" s="93"/>
      <c r="AB276186" s="5"/>
    </row>
    <row r="276187" spans="21:28">
      <c r="U276187" s="5"/>
      <c r="AA276187" s="94"/>
      <c r="AB276187" s="5"/>
    </row>
    <row r="276190" spans="21:28">
      <c r="U276190" s="5"/>
      <c r="AA276190" s="94"/>
      <c r="AB276190" s="5"/>
    </row>
    <row r="276240" spans="21:28">
      <c r="U276240" s="5"/>
      <c r="AA276240" s="94"/>
      <c r="AB276240" s="5"/>
    </row>
    <row r="276310" spans="21:28">
      <c r="U276310" s="5"/>
      <c r="AA276310" s="94"/>
      <c r="AB276310" s="5"/>
    </row>
    <row r="276311" spans="21:28">
      <c r="U276311" s="5"/>
      <c r="AA276311" s="94"/>
      <c r="AB276311" s="5"/>
    </row>
    <row r="276328" spans="21:28">
      <c r="U276328" s="5"/>
      <c r="AA276328" s="94"/>
      <c r="AB276328" s="5"/>
    </row>
    <row r="276330" spans="21:28">
      <c r="U276330" s="5"/>
      <c r="AA276330" s="458"/>
      <c r="AB276330" s="5"/>
    </row>
    <row r="276331" spans="21:28">
      <c r="U276331" s="5"/>
      <c r="AA276331" s="458"/>
      <c r="AB276331" s="5"/>
    </row>
    <row r="276332" spans="21:28">
      <c r="U276332" s="5"/>
      <c r="AA276332" s="93"/>
      <c r="AB276332" s="5"/>
    </row>
    <row r="276333" spans="21:28">
      <c r="U276333" s="5"/>
      <c r="AA276333" s="94"/>
      <c r="AB276333" s="5"/>
    </row>
    <row r="276336" spans="21:28">
      <c r="U276336" s="5"/>
      <c r="AA276336" s="94"/>
      <c r="AB276336" s="5"/>
    </row>
    <row r="276386" spans="21:28">
      <c r="U276386" s="5"/>
      <c r="AA276386" s="94"/>
      <c r="AB276386" s="5"/>
    </row>
    <row r="276456" spans="21:28">
      <c r="U276456" s="5"/>
      <c r="AA276456" s="94"/>
      <c r="AB276456" s="5"/>
    </row>
    <row r="276457" spans="21:28">
      <c r="U276457" s="5"/>
      <c r="AA276457" s="94"/>
      <c r="AB276457" s="5"/>
    </row>
    <row r="276474" spans="21:28">
      <c r="U276474" s="5"/>
      <c r="AA276474" s="94"/>
      <c r="AB276474" s="5"/>
    </row>
    <row r="276476" spans="21:28">
      <c r="U276476" s="5"/>
      <c r="AA276476" s="458"/>
      <c r="AB276476" s="5"/>
    </row>
    <row r="276477" spans="21:28">
      <c r="U276477" s="5"/>
      <c r="AA276477" s="458"/>
      <c r="AB276477" s="5"/>
    </row>
    <row r="276478" spans="21:28">
      <c r="U276478" s="5"/>
      <c r="AA276478" s="93"/>
      <c r="AB276478" s="5"/>
    </row>
    <row r="276479" spans="21:28">
      <c r="U276479" s="5"/>
      <c r="AA276479" s="94"/>
      <c r="AB276479" s="5"/>
    </row>
    <row r="276482" spans="21:28">
      <c r="U276482" s="5"/>
      <c r="AA276482" s="94"/>
      <c r="AB276482" s="5"/>
    </row>
    <row r="276532" spans="21:28">
      <c r="U276532" s="5"/>
      <c r="AA276532" s="94"/>
      <c r="AB276532" s="5"/>
    </row>
    <row r="276602" spans="21:28">
      <c r="U276602" s="5"/>
      <c r="AA276602" s="94"/>
      <c r="AB276602" s="5"/>
    </row>
    <row r="276603" spans="21:28">
      <c r="U276603" s="5"/>
      <c r="AA276603" s="94"/>
      <c r="AB276603" s="5"/>
    </row>
    <row r="276620" spans="21:28">
      <c r="U276620" s="5"/>
      <c r="AA276620" s="94"/>
      <c r="AB276620" s="5"/>
    </row>
    <row r="276622" spans="21:28">
      <c r="U276622" s="5"/>
      <c r="AA276622" s="458"/>
      <c r="AB276622" s="5"/>
    </row>
    <row r="276623" spans="21:28">
      <c r="U276623" s="5"/>
      <c r="AA276623" s="458"/>
      <c r="AB276623" s="5"/>
    </row>
    <row r="276624" spans="21:28">
      <c r="U276624" s="5"/>
      <c r="AA276624" s="93"/>
      <c r="AB276624" s="5"/>
    </row>
    <row r="276625" spans="21:28">
      <c r="U276625" s="5"/>
      <c r="AA276625" s="94"/>
      <c r="AB276625" s="5"/>
    </row>
    <row r="276628" spans="21:28">
      <c r="U276628" s="5"/>
      <c r="AA276628" s="94"/>
      <c r="AB276628" s="5"/>
    </row>
    <row r="276678" spans="21:28">
      <c r="U276678" s="5"/>
      <c r="AA276678" s="94"/>
      <c r="AB276678" s="5"/>
    </row>
    <row r="276748" spans="21:28">
      <c r="U276748" s="5"/>
      <c r="AA276748" s="94"/>
      <c r="AB276748" s="5"/>
    </row>
    <row r="276749" spans="21:28">
      <c r="U276749" s="5"/>
      <c r="AA276749" s="94"/>
      <c r="AB276749" s="5"/>
    </row>
    <row r="276766" spans="21:28">
      <c r="U276766" s="5"/>
      <c r="AA276766" s="94"/>
      <c r="AB276766" s="5"/>
    </row>
    <row r="276768" spans="21:28">
      <c r="U276768" s="5"/>
      <c r="AA276768" s="458"/>
      <c r="AB276768" s="5"/>
    </row>
    <row r="276769" spans="21:28">
      <c r="U276769" s="5"/>
      <c r="AA276769" s="458"/>
      <c r="AB276769" s="5"/>
    </row>
    <row r="276770" spans="21:28">
      <c r="U276770" s="5"/>
      <c r="AA276770" s="93"/>
      <c r="AB276770" s="5"/>
    </row>
    <row r="276771" spans="21:28">
      <c r="U276771" s="5"/>
      <c r="AA276771" s="94"/>
      <c r="AB276771" s="5"/>
    </row>
    <row r="276774" spans="21:28">
      <c r="U276774" s="5"/>
      <c r="AA276774" s="94"/>
      <c r="AB276774" s="5"/>
    </row>
    <row r="276824" spans="21:28">
      <c r="U276824" s="5"/>
      <c r="AA276824" s="94"/>
      <c r="AB276824" s="5"/>
    </row>
    <row r="276894" spans="21:28">
      <c r="U276894" s="5"/>
      <c r="AA276894" s="94"/>
      <c r="AB276894" s="5"/>
    </row>
    <row r="276895" spans="21:28">
      <c r="U276895" s="5"/>
      <c r="AA276895" s="94"/>
      <c r="AB276895" s="5"/>
    </row>
    <row r="276912" spans="21:28">
      <c r="U276912" s="5"/>
      <c r="AA276912" s="94"/>
      <c r="AB276912" s="5"/>
    </row>
    <row r="276914" spans="21:28">
      <c r="U276914" s="5"/>
      <c r="AA276914" s="458"/>
      <c r="AB276914" s="5"/>
    </row>
    <row r="276915" spans="21:28">
      <c r="U276915" s="5"/>
      <c r="AA276915" s="458"/>
      <c r="AB276915" s="5"/>
    </row>
    <row r="276916" spans="21:28">
      <c r="U276916" s="5"/>
      <c r="AA276916" s="93"/>
      <c r="AB276916" s="5"/>
    </row>
    <row r="276917" spans="21:28">
      <c r="U276917" s="5"/>
      <c r="AA276917" s="94"/>
      <c r="AB276917" s="5"/>
    </row>
    <row r="276920" spans="21:28">
      <c r="U276920" s="5"/>
      <c r="AA276920" s="94"/>
      <c r="AB276920" s="5"/>
    </row>
    <row r="276970" spans="21:28">
      <c r="U276970" s="5"/>
      <c r="AA276970" s="94"/>
      <c r="AB276970" s="5"/>
    </row>
    <row r="277040" spans="21:28">
      <c r="U277040" s="5"/>
      <c r="AA277040" s="94"/>
      <c r="AB277040" s="5"/>
    </row>
    <row r="277041" spans="21:28">
      <c r="U277041" s="5"/>
      <c r="AA277041" s="94"/>
      <c r="AB277041" s="5"/>
    </row>
    <row r="277058" spans="21:28">
      <c r="U277058" s="5"/>
      <c r="AA277058" s="94"/>
      <c r="AB277058" s="5"/>
    </row>
    <row r="277060" spans="21:28">
      <c r="U277060" s="5"/>
      <c r="AA277060" s="458"/>
      <c r="AB277060" s="5"/>
    </row>
    <row r="277061" spans="21:28">
      <c r="U277061" s="5"/>
      <c r="AA277061" s="458"/>
      <c r="AB277061" s="5"/>
    </row>
    <row r="277062" spans="21:28">
      <c r="U277062" s="5"/>
      <c r="AA277062" s="93"/>
      <c r="AB277062" s="5"/>
    </row>
    <row r="277063" spans="21:28">
      <c r="U277063" s="5"/>
      <c r="AA277063" s="94"/>
      <c r="AB277063" s="5"/>
    </row>
    <row r="277066" spans="21:28">
      <c r="U277066" s="5"/>
      <c r="AA277066" s="94"/>
      <c r="AB277066" s="5"/>
    </row>
    <row r="277116" spans="21:28">
      <c r="U277116" s="5"/>
      <c r="AA277116" s="94"/>
      <c r="AB277116" s="5"/>
    </row>
    <row r="277186" spans="21:28">
      <c r="U277186" s="5"/>
      <c r="AA277186" s="94"/>
      <c r="AB277186" s="5"/>
    </row>
    <row r="277187" spans="21:28">
      <c r="U277187" s="5"/>
      <c r="AA277187" s="94"/>
      <c r="AB277187" s="5"/>
    </row>
    <row r="277204" spans="21:28">
      <c r="U277204" s="5"/>
      <c r="AA277204" s="94"/>
      <c r="AB277204" s="5"/>
    </row>
    <row r="277206" spans="21:28">
      <c r="U277206" s="5"/>
      <c r="AA277206" s="458"/>
      <c r="AB277206" s="5"/>
    </row>
    <row r="277207" spans="21:28">
      <c r="U277207" s="5"/>
      <c r="AA277207" s="458"/>
      <c r="AB277207" s="5"/>
    </row>
    <row r="277208" spans="21:28">
      <c r="U277208" s="5"/>
      <c r="AA277208" s="93"/>
      <c r="AB277208" s="5"/>
    </row>
    <row r="277209" spans="21:28">
      <c r="U277209" s="5"/>
      <c r="AA277209" s="94"/>
      <c r="AB277209" s="5"/>
    </row>
    <row r="277212" spans="21:28">
      <c r="U277212" s="5"/>
      <c r="AA277212" s="94"/>
      <c r="AB277212" s="5"/>
    </row>
    <row r="277262" spans="21:28">
      <c r="U277262" s="5"/>
      <c r="AA277262" s="94"/>
      <c r="AB277262" s="5"/>
    </row>
    <row r="277332" spans="21:28">
      <c r="U277332" s="5"/>
      <c r="AA277332" s="94"/>
      <c r="AB277332" s="5"/>
    </row>
    <row r="277333" spans="21:28">
      <c r="U277333" s="5"/>
      <c r="AA277333" s="94"/>
      <c r="AB277333" s="5"/>
    </row>
    <row r="277350" spans="21:28">
      <c r="U277350" s="5"/>
      <c r="AA277350" s="94"/>
      <c r="AB277350" s="5"/>
    </row>
    <row r="277352" spans="21:28">
      <c r="U277352" s="5"/>
      <c r="AA277352" s="458"/>
      <c r="AB277352" s="5"/>
    </row>
    <row r="277353" spans="21:28">
      <c r="U277353" s="5"/>
      <c r="AA277353" s="458"/>
      <c r="AB277353" s="5"/>
    </row>
    <row r="277354" spans="21:28">
      <c r="U277354" s="5"/>
      <c r="AA277354" s="93"/>
      <c r="AB277354" s="5"/>
    </row>
    <row r="277355" spans="21:28">
      <c r="U277355" s="5"/>
      <c r="AA277355" s="94"/>
      <c r="AB277355" s="5"/>
    </row>
    <row r="277358" spans="21:28">
      <c r="U277358" s="5"/>
      <c r="AA277358" s="94"/>
      <c r="AB277358" s="5"/>
    </row>
    <row r="277408" spans="21:28">
      <c r="U277408" s="5"/>
      <c r="AA277408" s="94"/>
      <c r="AB277408" s="5"/>
    </row>
    <row r="277478" spans="21:28">
      <c r="U277478" s="5"/>
      <c r="AA277478" s="94"/>
      <c r="AB277478" s="5"/>
    </row>
    <row r="277479" spans="21:28">
      <c r="U277479" s="5"/>
      <c r="AA277479" s="94"/>
      <c r="AB277479" s="5"/>
    </row>
    <row r="277496" spans="21:28">
      <c r="U277496" s="5"/>
      <c r="AA277496" s="94"/>
      <c r="AB277496" s="5"/>
    </row>
    <row r="277498" spans="21:28">
      <c r="U277498" s="5"/>
      <c r="AA277498" s="458"/>
      <c r="AB277498" s="5"/>
    </row>
    <row r="277499" spans="21:28">
      <c r="U277499" s="5"/>
      <c r="AA277499" s="458"/>
      <c r="AB277499" s="5"/>
    </row>
    <row r="277500" spans="21:28">
      <c r="U277500" s="5"/>
      <c r="AA277500" s="93"/>
      <c r="AB277500" s="5"/>
    </row>
    <row r="277501" spans="21:28">
      <c r="U277501" s="5"/>
      <c r="AA277501" s="94"/>
      <c r="AB277501" s="5"/>
    </row>
    <row r="277504" spans="21:28">
      <c r="U277504" s="5"/>
      <c r="AA277504" s="94"/>
      <c r="AB277504" s="5"/>
    </row>
    <row r="277554" spans="21:28">
      <c r="U277554" s="5"/>
      <c r="AA277554" s="94"/>
      <c r="AB277554" s="5"/>
    </row>
    <row r="277624" spans="21:28">
      <c r="U277624" s="5"/>
      <c r="AA277624" s="94"/>
      <c r="AB277624" s="5"/>
    </row>
    <row r="277625" spans="21:28">
      <c r="U277625" s="5"/>
      <c r="AA277625" s="94"/>
      <c r="AB277625" s="5"/>
    </row>
    <row r="277642" spans="21:28">
      <c r="U277642" s="5"/>
      <c r="AA277642" s="94"/>
      <c r="AB277642" s="5"/>
    </row>
    <row r="277644" spans="21:28">
      <c r="U277644" s="5"/>
      <c r="AA277644" s="458"/>
      <c r="AB277644" s="5"/>
    </row>
    <row r="277645" spans="21:28">
      <c r="U277645" s="5"/>
      <c r="AA277645" s="458"/>
      <c r="AB277645" s="5"/>
    </row>
    <row r="277646" spans="21:28">
      <c r="U277646" s="5"/>
      <c r="AA277646" s="93"/>
      <c r="AB277646" s="5"/>
    </row>
    <row r="277647" spans="21:28">
      <c r="U277647" s="5"/>
      <c r="AA277647" s="94"/>
      <c r="AB277647" s="5"/>
    </row>
    <row r="277650" spans="21:28">
      <c r="U277650" s="5"/>
      <c r="AA277650" s="94"/>
      <c r="AB277650" s="5"/>
    </row>
    <row r="277700" spans="21:28">
      <c r="U277700" s="5"/>
      <c r="AA277700" s="94"/>
      <c r="AB277700" s="5"/>
    </row>
    <row r="277770" spans="21:28">
      <c r="U277770" s="5"/>
      <c r="AA277770" s="94"/>
      <c r="AB277770" s="5"/>
    </row>
    <row r="277771" spans="21:28">
      <c r="U277771" s="5"/>
      <c r="AA277771" s="94"/>
      <c r="AB277771" s="5"/>
    </row>
    <row r="277788" spans="21:28">
      <c r="U277788" s="5"/>
      <c r="AA277788" s="94"/>
      <c r="AB277788" s="5"/>
    </row>
    <row r="277790" spans="21:28">
      <c r="U277790" s="5"/>
      <c r="AA277790" s="458"/>
      <c r="AB277790" s="5"/>
    </row>
    <row r="277791" spans="21:28">
      <c r="U277791" s="5"/>
      <c r="AA277791" s="458"/>
      <c r="AB277791" s="5"/>
    </row>
    <row r="277792" spans="21:28">
      <c r="U277792" s="5"/>
      <c r="AA277792" s="93"/>
      <c r="AB277792" s="5"/>
    </row>
    <row r="277793" spans="21:28">
      <c r="U277793" s="5"/>
      <c r="AA277793" s="94"/>
      <c r="AB277793" s="5"/>
    </row>
    <row r="277796" spans="21:28">
      <c r="U277796" s="5"/>
      <c r="AA277796" s="94"/>
      <c r="AB277796" s="5"/>
    </row>
    <row r="277846" spans="21:28">
      <c r="U277846" s="5"/>
      <c r="AA277846" s="94"/>
      <c r="AB277846" s="5"/>
    </row>
    <row r="277916" spans="21:28">
      <c r="U277916" s="5"/>
      <c r="AA277916" s="94"/>
      <c r="AB277916" s="5"/>
    </row>
    <row r="277917" spans="21:28">
      <c r="U277917" s="5"/>
      <c r="AA277917" s="94"/>
      <c r="AB277917" s="5"/>
    </row>
    <row r="277934" spans="21:28">
      <c r="U277934" s="5"/>
      <c r="AA277934" s="94"/>
      <c r="AB277934" s="5"/>
    </row>
    <row r="277936" spans="21:28">
      <c r="U277936" s="5"/>
      <c r="AA277936" s="458"/>
      <c r="AB277936" s="5"/>
    </row>
    <row r="277937" spans="21:28">
      <c r="U277937" s="5"/>
      <c r="AA277937" s="458"/>
      <c r="AB277937" s="5"/>
    </row>
    <row r="277938" spans="21:28">
      <c r="U277938" s="5"/>
      <c r="AA277938" s="93"/>
      <c r="AB277938" s="5"/>
    </row>
    <row r="277939" spans="21:28">
      <c r="U277939" s="5"/>
      <c r="AA277939" s="94"/>
      <c r="AB277939" s="5"/>
    </row>
    <row r="277942" spans="21:28">
      <c r="U277942" s="5"/>
      <c r="AA277942" s="94"/>
      <c r="AB277942" s="5"/>
    </row>
    <row r="277992" spans="21:28">
      <c r="U277992" s="5"/>
      <c r="AA277992" s="94"/>
      <c r="AB277992" s="5"/>
    </row>
    <row r="278062" spans="21:28">
      <c r="U278062" s="5"/>
      <c r="AA278062" s="94"/>
      <c r="AB278062" s="5"/>
    </row>
    <row r="278063" spans="21:28">
      <c r="U278063" s="5"/>
      <c r="AA278063" s="94"/>
      <c r="AB278063" s="5"/>
    </row>
    <row r="278080" spans="21:28">
      <c r="U278080" s="5"/>
      <c r="AA278080" s="94"/>
      <c r="AB278080" s="5"/>
    </row>
    <row r="278082" spans="21:28">
      <c r="U278082" s="5"/>
      <c r="AA278082" s="458"/>
      <c r="AB278082" s="5"/>
    </row>
    <row r="278083" spans="21:28">
      <c r="U278083" s="5"/>
      <c r="AA278083" s="458"/>
      <c r="AB278083" s="5"/>
    </row>
    <row r="278084" spans="21:28">
      <c r="U278084" s="5"/>
      <c r="AA278084" s="93"/>
      <c r="AB278084" s="5"/>
    </row>
    <row r="278085" spans="21:28">
      <c r="U278085" s="5"/>
      <c r="AA278085" s="94"/>
      <c r="AB278085" s="5"/>
    </row>
    <row r="278088" spans="21:28">
      <c r="U278088" s="5"/>
      <c r="AA278088" s="94"/>
      <c r="AB278088" s="5"/>
    </row>
    <row r="278138" spans="21:28">
      <c r="U278138" s="5"/>
      <c r="AA278138" s="94"/>
      <c r="AB278138" s="5"/>
    </row>
    <row r="278208" spans="21:28">
      <c r="U278208" s="5"/>
      <c r="AA278208" s="94"/>
      <c r="AB278208" s="5"/>
    </row>
    <row r="278209" spans="21:28">
      <c r="U278209" s="5"/>
      <c r="AA278209" s="94"/>
      <c r="AB278209" s="5"/>
    </row>
    <row r="278226" spans="21:28">
      <c r="U278226" s="5"/>
      <c r="AA278226" s="94"/>
      <c r="AB278226" s="5"/>
    </row>
    <row r="278228" spans="21:28">
      <c r="U278228" s="5"/>
      <c r="AA278228" s="458"/>
      <c r="AB278228" s="5"/>
    </row>
    <row r="278229" spans="21:28">
      <c r="U278229" s="5"/>
      <c r="AA278229" s="458"/>
      <c r="AB278229" s="5"/>
    </row>
    <row r="278230" spans="21:28">
      <c r="U278230" s="5"/>
      <c r="AA278230" s="93"/>
      <c r="AB278230" s="5"/>
    </row>
    <row r="278231" spans="21:28">
      <c r="U278231" s="5"/>
      <c r="AA278231" s="94"/>
      <c r="AB278231" s="5"/>
    </row>
    <row r="278234" spans="21:28">
      <c r="U278234" s="5"/>
      <c r="AA278234" s="94"/>
      <c r="AB278234" s="5"/>
    </row>
    <row r="278284" spans="21:28">
      <c r="U278284" s="5"/>
      <c r="AA278284" s="94"/>
      <c r="AB278284" s="5"/>
    </row>
    <row r="278354" spans="21:28">
      <c r="U278354" s="5"/>
      <c r="AA278354" s="94"/>
      <c r="AB278354" s="5"/>
    </row>
    <row r="278355" spans="21:28">
      <c r="U278355" s="5"/>
      <c r="AA278355" s="94"/>
      <c r="AB278355" s="5"/>
    </row>
    <row r="278372" spans="21:28">
      <c r="U278372" s="5"/>
      <c r="AA278372" s="94"/>
      <c r="AB278372" s="5"/>
    </row>
    <row r="278374" spans="21:28">
      <c r="U278374" s="5"/>
      <c r="AA278374" s="458"/>
      <c r="AB278374" s="5"/>
    </row>
    <row r="278375" spans="21:28">
      <c r="U278375" s="5"/>
      <c r="AA278375" s="458"/>
      <c r="AB278375" s="5"/>
    </row>
    <row r="278376" spans="21:28">
      <c r="U278376" s="5"/>
      <c r="AA278376" s="93"/>
      <c r="AB278376" s="5"/>
    </row>
    <row r="278377" spans="21:28">
      <c r="U278377" s="5"/>
      <c r="AA278377" s="94"/>
      <c r="AB278377" s="5"/>
    </row>
    <row r="278380" spans="21:28">
      <c r="U278380" s="5"/>
      <c r="AA278380" s="94"/>
      <c r="AB278380" s="5"/>
    </row>
    <row r="278430" spans="21:28">
      <c r="U278430" s="5"/>
      <c r="AA278430" s="94"/>
      <c r="AB278430" s="5"/>
    </row>
    <row r="278500" spans="21:28">
      <c r="U278500" s="5"/>
      <c r="AA278500" s="94"/>
      <c r="AB278500" s="5"/>
    </row>
    <row r="278501" spans="21:28">
      <c r="U278501" s="5"/>
      <c r="AA278501" s="94"/>
      <c r="AB278501" s="5"/>
    </row>
    <row r="278518" spans="21:28">
      <c r="U278518" s="5"/>
      <c r="AA278518" s="94"/>
      <c r="AB278518" s="5"/>
    </row>
    <row r="278520" spans="21:28">
      <c r="U278520" s="5"/>
      <c r="AA278520" s="458"/>
      <c r="AB278520" s="5"/>
    </row>
    <row r="278521" spans="21:28">
      <c r="U278521" s="5"/>
      <c r="AA278521" s="458"/>
      <c r="AB278521" s="5"/>
    </row>
    <row r="278522" spans="21:28">
      <c r="U278522" s="5"/>
      <c r="AA278522" s="93"/>
      <c r="AB278522" s="5"/>
    </row>
    <row r="278523" spans="21:28">
      <c r="U278523" s="5"/>
      <c r="AA278523" s="94"/>
      <c r="AB278523" s="5"/>
    </row>
    <row r="278526" spans="21:28">
      <c r="U278526" s="5"/>
      <c r="AA278526" s="94"/>
      <c r="AB278526" s="5"/>
    </row>
    <row r="278576" spans="21:28">
      <c r="U278576" s="5"/>
      <c r="AA278576" s="94"/>
      <c r="AB278576" s="5"/>
    </row>
    <row r="278646" spans="21:28">
      <c r="U278646" s="5"/>
      <c r="AA278646" s="94"/>
      <c r="AB278646" s="5"/>
    </row>
    <row r="278647" spans="21:28">
      <c r="U278647" s="5"/>
      <c r="AA278647" s="94"/>
      <c r="AB278647" s="5"/>
    </row>
    <row r="278664" spans="21:28">
      <c r="U278664" s="5"/>
      <c r="AA278664" s="94"/>
      <c r="AB278664" s="5"/>
    </row>
    <row r="278666" spans="21:28">
      <c r="U278666" s="5"/>
      <c r="AA278666" s="458"/>
      <c r="AB278666" s="5"/>
    </row>
    <row r="278667" spans="21:28">
      <c r="U278667" s="5"/>
      <c r="AA278667" s="458"/>
      <c r="AB278667" s="5"/>
    </row>
    <row r="278668" spans="21:28">
      <c r="U278668" s="5"/>
      <c r="AA278668" s="93"/>
      <c r="AB278668" s="5"/>
    </row>
    <row r="278669" spans="21:28">
      <c r="U278669" s="5"/>
      <c r="AA278669" s="94"/>
      <c r="AB278669" s="5"/>
    </row>
    <row r="278672" spans="21:28">
      <c r="U278672" s="5"/>
      <c r="AA278672" s="94"/>
      <c r="AB278672" s="5"/>
    </row>
    <row r="278722" spans="21:28">
      <c r="U278722" s="5"/>
      <c r="AA278722" s="94"/>
      <c r="AB278722" s="5"/>
    </row>
    <row r="278792" spans="21:28">
      <c r="U278792" s="5"/>
      <c r="AA278792" s="94"/>
      <c r="AB278792" s="5"/>
    </row>
    <row r="278793" spans="21:28">
      <c r="U278793" s="5"/>
      <c r="AA278793" s="94"/>
      <c r="AB278793" s="5"/>
    </row>
    <row r="278810" spans="21:28">
      <c r="U278810" s="5"/>
      <c r="AA278810" s="94"/>
      <c r="AB278810" s="5"/>
    </row>
    <row r="278812" spans="21:28">
      <c r="U278812" s="5"/>
      <c r="AA278812" s="458"/>
      <c r="AB278812" s="5"/>
    </row>
    <row r="278813" spans="21:28">
      <c r="U278813" s="5"/>
      <c r="AA278813" s="458"/>
      <c r="AB278813" s="5"/>
    </row>
    <row r="278814" spans="21:28">
      <c r="U278814" s="5"/>
      <c r="AA278814" s="93"/>
      <c r="AB278814" s="5"/>
    </row>
    <row r="278815" spans="21:28">
      <c r="U278815" s="5"/>
      <c r="AA278815" s="94"/>
      <c r="AB278815" s="5"/>
    </row>
    <row r="278818" spans="21:28">
      <c r="U278818" s="5"/>
      <c r="AA278818" s="94"/>
      <c r="AB278818" s="5"/>
    </row>
    <row r="278868" spans="21:28">
      <c r="U278868" s="5"/>
      <c r="AA278868" s="94"/>
      <c r="AB278868" s="5"/>
    </row>
    <row r="278938" spans="21:28">
      <c r="U278938" s="5"/>
      <c r="AA278938" s="94"/>
      <c r="AB278938" s="5"/>
    </row>
    <row r="278939" spans="21:28">
      <c r="U278939" s="5"/>
      <c r="AA278939" s="94"/>
      <c r="AB278939" s="5"/>
    </row>
    <row r="278956" spans="21:28">
      <c r="U278956" s="5"/>
      <c r="AA278956" s="94"/>
      <c r="AB278956" s="5"/>
    </row>
    <row r="278958" spans="21:28">
      <c r="U278958" s="5"/>
      <c r="AA278958" s="458"/>
      <c r="AB278958" s="5"/>
    </row>
    <row r="278959" spans="21:28">
      <c r="U278959" s="5"/>
      <c r="AA278959" s="458"/>
      <c r="AB278959" s="5"/>
    </row>
    <row r="278960" spans="21:28">
      <c r="U278960" s="5"/>
      <c r="AA278960" s="93"/>
      <c r="AB278960" s="5"/>
    </row>
    <row r="278961" spans="21:28">
      <c r="U278961" s="5"/>
      <c r="AA278961" s="94"/>
      <c r="AB278961" s="5"/>
    </row>
    <row r="278964" spans="21:28">
      <c r="U278964" s="5"/>
      <c r="AA278964" s="94"/>
      <c r="AB278964" s="5"/>
    </row>
    <row r="279014" spans="21:28">
      <c r="U279014" s="5"/>
      <c r="AA279014" s="94"/>
      <c r="AB279014" s="5"/>
    </row>
    <row r="279084" spans="21:28">
      <c r="U279084" s="5"/>
      <c r="AA279084" s="94"/>
      <c r="AB279084" s="5"/>
    </row>
    <row r="279085" spans="21:28">
      <c r="U279085" s="5"/>
      <c r="AA279085" s="94"/>
      <c r="AB279085" s="5"/>
    </row>
    <row r="279102" spans="21:28">
      <c r="U279102" s="5"/>
      <c r="AA279102" s="94"/>
      <c r="AB279102" s="5"/>
    </row>
    <row r="279104" spans="21:28">
      <c r="U279104" s="5"/>
      <c r="AA279104" s="458"/>
      <c r="AB279104" s="5"/>
    </row>
    <row r="279105" spans="21:28">
      <c r="U279105" s="5"/>
      <c r="AA279105" s="458"/>
      <c r="AB279105" s="5"/>
    </row>
    <row r="279106" spans="21:28">
      <c r="U279106" s="5"/>
      <c r="AA279106" s="93"/>
      <c r="AB279106" s="5"/>
    </row>
    <row r="279107" spans="21:28">
      <c r="U279107" s="5"/>
      <c r="AA279107" s="94"/>
      <c r="AB279107" s="5"/>
    </row>
    <row r="279110" spans="21:28">
      <c r="U279110" s="5"/>
      <c r="AA279110" s="94"/>
      <c r="AB279110" s="5"/>
    </row>
    <row r="279160" spans="21:28">
      <c r="U279160" s="5"/>
      <c r="AA279160" s="94"/>
      <c r="AB279160" s="5"/>
    </row>
    <row r="279230" spans="21:28">
      <c r="U279230" s="5"/>
      <c r="AA279230" s="94"/>
      <c r="AB279230" s="5"/>
    </row>
    <row r="279231" spans="21:28">
      <c r="U279231" s="5"/>
      <c r="AA279231" s="94"/>
      <c r="AB279231" s="5"/>
    </row>
    <row r="279248" spans="21:28">
      <c r="U279248" s="5"/>
      <c r="AA279248" s="94"/>
      <c r="AB279248" s="5"/>
    </row>
    <row r="279250" spans="21:28">
      <c r="U279250" s="5"/>
      <c r="AA279250" s="458"/>
      <c r="AB279250" s="5"/>
    </row>
    <row r="279251" spans="21:28">
      <c r="U279251" s="5"/>
      <c r="AA279251" s="458"/>
      <c r="AB279251" s="5"/>
    </row>
    <row r="279252" spans="21:28">
      <c r="U279252" s="5"/>
      <c r="AA279252" s="93"/>
      <c r="AB279252" s="5"/>
    </row>
    <row r="279253" spans="21:28">
      <c r="U279253" s="5"/>
      <c r="AA279253" s="94"/>
      <c r="AB279253" s="5"/>
    </row>
    <row r="279256" spans="21:28">
      <c r="U279256" s="5"/>
      <c r="AA279256" s="94"/>
      <c r="AB279256" s="5"/>
    </row>
    <row r="279306" spans="21:28">
      <c r="U279306" s="5"/>
      <c r="AA279306" s="94"/>
      <c r="AB279306" s="5"/>
    </row>
    <row r="279376" spans="21:28">
      <c r="U279376" s="5"/>
      <c r="AA279376" s="94"/>
      <c r="AB279376" s="5"/>
    </row>
    <row r="279377" spans="21:28">
      <c r="U279377" s="5"/>
      <c r="AA279377" s="94"/>
      <c r="AB279377" s="5"/>
    </row>
    <row r="279394" spans="21:28">
      <c r="U279394" s="5"/>
      <c r="AA279394" s="94"/>
      <c r="AB279394" s="5"/>
    </row>
    <row r="279396" spans="21:28">
      <c r="U279396" s="5"/>
      <c r="AA279396" s="458"/>
      <c r="AB279396" s="5"/>
    </row>
    <row r="279397" spans="21:28">
      <c r="U279397" s="5"/>
      <c r="AA279397" s="458"/>
      <c r="AB279397" s="5"/>
    </row>
    <row r="279398" spans="21:28">
      <c r="U279398" s="5"/>
      <c r="AA279398" s="93"/>
      <c r="AB279398" s="5"/>
    </row>
    <row r="279399" spans="21:28">
      <c r="U279399" s="5"/>
      <c r="AA279399" s="94"/>
      <c r="AB279399" s="5"/>
    </row>
    <row r="279402" spans="21:28">
      <c r="U279402" s="5"/>
      <c r="AA279402" s="94"/>
      <c r="AB279402" s="5"/>
    </row>
    <row r="279452" spans="21:28">
      <c r="U279452" s="5"/>
      <c r="AA279452" s="94"/>
      <c r="AB279452" s="5"/>
    </row>
    <row r="279522" spans="21:28">
      <c r="U279522" s="5"/>
      <c r="AA279522" s="94"/>
      <c r="AB279522" s="5"/>
    </row>
    <row r="279523" spans="21:28">
      <c r="U279523" s="5"/>
      <c r="AA279523" s="94"/>
      <c r="AB279523" s="5"/>
    </row>
    <row r="279540" spans="21:28">
      <c r="U279540" s="5"/>
      <c r="AA279540" s="94"/>
      <c r="AB279540" s="5"/>
    </row>
    <row r="279542" spans="21:28">
      <c r="U279542" s="5"/>
      <c r="AA279542" s="458"/>
      <c r="AB279542" s="5"/>
    </row>
    <row r="279543" spans="21:28">
      <c r="U279543" s="5"/>
      <c r="AA279543" s="458"/>
      <c r="AB279543" s="5"/>
    </row>
    <row r="279544" spans="21:28">
      <c r="U279544" s="5"/>
      <c r="AA279544" s="93"/>
      <c r="AB279544" s="5"/>
    </row>
    <row r="279545" spans="21:28">
      <c r="U279545" s="5"/>
      <c r="AA279545" s="94"/>
      <c r="AB279545" s="5"/>
    </row>
    <row r="279548" spans="21:28">
      <c r="U279548" s="5"/>
      <c r="AA279548" s="94"/>
      <c r="AB279548" s="5"/>
    </row>
    <row r="279598" spans="21:28">
      <c r="U279598" s="5"/>
      <c r="AA279598" s="94"/>
      <c r="AB279598" s="5"/>
    </row>
    <row r="279668" spans="21:28">
      <c r="U279668" s="5"/>
      <c r="AA279668" s="94"/>
      <c r="AB279668" s="5"/>
    </row>
    <row r="279669" spans="21:28">
      <c r="U279669" s="5"/>
      <c r="AA279669" s="94"/>
      <c r="AB279669" s="5"/>
    </row>
    <row r="279686" spans="21:28">
      <c r="U279686" s="5"/>
      <c r="AA279686" s="94"/>
      <c r="AB279686" s="5"/>
    </row>
    <row r="279688" spans="21:28">
      <c r="U279688" s="5"/>
      <c r="AA279688" s="458"/>
      <c r="AB279688" s="5"/>
    </row>
    <row r="279689" spans="21:28">
      <c r="U279689" s="5"/>
      <c r="AA279689" s="458"/>
      <c r="AB279689" s="5"/>
    </row>
    <row r="279690" spans="21:28">
      <c r="U279690" s="5"/>
      <c r="AA279690" s="93"/>
      <c r="AB279690" s="5"/>
    </row>
    <row r="279691" spans="21:28">
      <c r="U279691" s="5"/>
      <c r="AA279691" s="94"/>
      <c r="AB279691" s="5"/>
    </row>
    <row r="279694" spans="21:28">
      <c r="U279694" s="5"/>
      <c r="AA279694" s="94"/>
      <c r="AB279694" s="5"/>
    </row>
    <row r="279744" spans="21:28">
      <c r="U279744" s="5"/>
      <c r="AA279744" s="94"/>
      <c r="AB279744" s="5"/>
    </row>
    <row r="279814" spans="21:28">
      <c r="U279814" s="5"/>
      <c r="AA279814" s="94"/>
      <c r="AB279814" s="5"/>
    </row>
    <row r="279815" spans="21:28">
      <c r="U279815" s="5"/>
      <c r="AA279815" s="94"/>
      <c r="AB279815" s="5"/>
    </row>
    <row r="279832" spans="21:28">
      <c r="U279832" s="5"/>
      <c r="AA279832" s="94"/>
      <c r="AB279832" s="5"/>
    </row>
    <row r="279834" spans="21:28">
      <c r="U279834" s="5"/>
      <c r="AA279834" s="458"/>
      <c r="AB279834" s="5"/>
    </row>
    <row r="279835" spans="21:28">
      <c r="U279835" s="5"/>
      <c r="AA279835" s="458"/>
      <c r="AB279835" s="5"/>
    </row>
    <row r="279836" spans="21:28">
      <c r="U279836" s="5"/>
      <c r="AA279836" s="93"/>
      <c r="AB279836" s="5"/>
    </row>
    <row r="279837" spans="21:28">
      <c r="U279837" s="5"/>
      <c r="AA279837" s="94"/>
      <c r="AB279837" s="5"/>
    </row>
    <row r="279840" spans="21:28">
      <c r="U279840" s="5"/>
      <c r="AA279840" s="94"/>
      <c r="AB279840" s="5"/>
    </row>
    <row r="279890" spans="21:28">
      <c r="U279890" s="5"/>
      <c r="AA279890" s="94"/>
      <c r="AB279890" s="5"/>
    </row>
    <row r="279960" spans="21:28">
      <c r="U279960" s="5"/>
      <c r="AA279960" s="94"/>
      <c r="AB279960" s="5"/>
    </row>
    <row r="279961" spans="21:28">
      <c r="U279961" s="5"/>
      <c r="AA279961" s="94"/>
      <c r="AB279961" s="5"/>
    </row>
    <row r="279978" spans="21:28">
      <c r="U279978" s="5"/>
      <c r="AA279978" s="94"/>
      <c r="AB279978" s="5"/>
    </row>
    <row r="279980" spans="21:28">
      <c r="U279980" s="5"/>
      <c r="AA279980" s="458"/>
      <c r="AB279980" s="5"/>
    </row>
    <row r="279981" spans="21:28">
      <c r="U279981" s="5"/>
      <c r="AA279981" s="458"/>
      <c r="AB279981" s="5"/>
    </row>
    <row r="279982" spans="21:28">
      <c r="U279982" s="5"/>
      <c r="AA279982" s="93"/>
      <c r="AB279982" s="5"/>
    </row>
    <row r="279983" spans="21:28">
      <c r="U279983" s="5"/>
      <c r="AA279983" s="94"/>
      <c r="AB279983" s="5"/>
    </row>
    <row r="279986" spans="21:28">
      <c r="U279986" s="5"/>
      <c r="AA279986" s="94"/>
      <c r="AB279986" s="5"/>
    </row>
    <row r="280036" spans="21:28">
      <c r="U280036" s="5"/>
      <c r="AA280036" s="94"/>
      <c r="AB280036" s="5"/>
    </row>
    <row r="280106" spans="21:28">
      <c r="U280106" s="5"/>
      <c r="AA280106" s="94"/>
      <c r="AB280106" s="5"/>
    </row>
    <row r="280107" spans="21:28">
      <c r="U280107" s="5"/>
      <c r="AA280107" s="94"/>
      <c r="AB280107" s="5"/>
    </row>
    <row r="280124" spans="21:28">
      <c r="U280124" s="5"/>
      <c r="AA280124" s="94"/>
      <c r="AB280124" s="5"/>
    </row>
    <row r="280126" spans="21:28">
      <c r="U280126" s="5"/>
      <c r="AA280126" s="458"/>
      <c r="AB280126" s="5"/>
    </row>
    <row r="280127" spans="21:28">
      <c r="U280127" s="5"/>
      <c r="AA280127" s="458"/>
      <c r="AB280127" s="5"/>
    </row>
    <row r="280128" spans="21:28">
      <c r="U280128" s="5"/>
      <c r="AA280128" s="93"/>
      <c r="AB280128" s="5"/>
    </row>
    <row r="280129" spans="21:28">
      <c r="U280129" s="5"/>
      <c r="AA280129" s="94"/>
      <c r="AB280129" s="5"/>
    </row>
    <row r="280132" spans="21:28">
      <c r="U280132" s="5"/>
      <c r="AA280132" s="94"/>
      <c r="AB280132" s="5"/>
    </row>
    <row r="280182" spans="21:28">
      <c r="U280182" s="5"/>
      <c r="AA280182" s="94"/>
      <c r="AB280182" s="5"/>
    </row>
    <row r="280252" spans="21:28">
      <c r="U280252" s="5"/>
      <c r="AA280252" s="94"/>
      <c r="AB280252" s="5"/>
    </row>
    <row r="280253" spans="21:28">
      <c r="U280253" s="5"/>
      <c r="AA280253" s="94"/>
      <c r="AB280253" s="5"/>
    </row>
    <row r="280270" spans="21:28">
      <c r="U280270" s="5"/>
      <c r="AA280270" s="94"/>
      <c r="AB280270" s="5"/>
    </row>
    <row r="280272" spans="21:28">
      <c r="U280272" s="5"/>
      <c r="AA280272" s="458"/>
      <c r="AB280272" s="5"/>
    </row>
    <row r="280273" spans="21:28">
      <c r="U280273" s="5"/>
      <c r="AA280273" s="458"/>
      <c r="AB280273" s="5"/>
    </row>
    <row r="280274" spans="21:28">
      <c r="U280274" s="5"/>
      <c r="AA280274" s="93"/>
      <c r="AB280274" s="5"/>
    </row>
    <row r="280275" spans="21:28">
      <c r="U280275" s="5"/>
      <c r="AA280275" s="94"/>
      <c r="AB280275" s="5"/>
    </row>
    <row r="280278" spans="21:28">
      <c r="U280278" s="5"/>
      <c r="AA280278" s="94"/>
      <c r="AB280278" s="5"/>
    </row>
    <row r="280328" spans="21:28">
      <c r="U280328" s="5"/>
      <c r="AA280328" s="94"/>
      <c r="AB280328" s="5"/>
    </row>
    <row r="280398" spans="21:28">
      <c r="U280398" s="5"/>
      <c r="AA280398" s="94"/>
      <c r="AB280398" s="5"/>
    </row>
    <row r="280399" spans="21:28">
      <c r="U280399" s="5"/>
      <c r="AA280399" s="94"/>
      <c r="AB280399" s="5"/>
    </row>
    <row r="280416" spans="21:28">
      <c r="U280416" s="5"/>
      <c r="AA280416" s="94"/>
      <c r="AB280416" s="5"/>
    </row>
    <row r="280418" spans="21:28">
      <c r="U280418" s="5"/>
      <c r="AA280418" s="458"/>
      <c r="AB280418" s="5"/>
    </row>
    <row r="280419" spans="21:28">
      <c r="U280419" s="5"/>
      <c r="AA280419" s="458"/>
      <c r="AB280419" s="5"/>
    </row>
    <row r="280420" spans="21:28">
      <c r="U280420" s="5"/>
      <c r="AA280420" s="93"/>
      <c r="AB280420" s="5"/>
    </row>
    <row r="280421" spans="21:28">
      <c r="U280421" s="5"/>
      <c r="AA280421" s="94"/>
      <c r="AB280421" s="5"/>
    </row>
    <row r="280424" spans="21:28">
      <c r="U280424" s="5"/>
      <c r="AA280424" s="94"/>
      <c r="AB280424" s="5"/>
    </row>
    <row r="280474" spans="21:28">
      <c r="U280474" s="5"/>
      <c r="AA280474" s="94"/>
      <c r="AB280474" s="5"/>
    </row>
    <row r="280544" spans="21:28">
      <c r="U280544" s="5"/>
      <c r="AA280544" s="94"/>
      <c r="AB280544" s="5"/>
    </row>
    <row r="280545" spans="21:28">
      <c r="U280545" s="5"/>
      <c r="AA280545" s="94"/>
      <c r="AB280545" s="5"/>
    </row>
    <row r="280562" spans="21:28">
      <c r="U280562" s="5"/>
      <c r="AA280562" s="94"/>
      <c r="AB280562" s="5"/>
    </row>
    <row r="280564" spans="21:28">
      <c r="U280564" s="5"/>
      <c r="AA280564" s="458"/>
      <c r="AB280564" s="5"/>
    </row>
    <row r="280565" spans="21:28">
      <c r="U280565" s="5"/>
      <c r="AA280565" s="458"/>
      <c r="AB280565" s="5"/>
    </row>
    <row r="280566" spans="21:28">
      <c r="U280566" s="5"/>
      <c r="AA280566" s="93"/>
      <c r="AB280566" s="5"/>
    </row>
    <row r="280567" spans="21:28">
      <c r="U280567" s="5"/>
      <c r="AA280567" s="94"/>
      <c r="AB280567" s="5"/>
    </row>
    <row r="280570" spans="21:28">
      <c r="U280570" s="5"/>
      <c r="AA280570" s="94"/>
      <c r="AB280570" s="5"/>
    </row>
    <row r="280620" spans="21:28">
      <c r="U280620" s="5"/>
      <c r="AA280620" s="94"/>
      <c r="AB280620" s="5"/>
    </row>
    <row r="280690" spans="21:28">
      <c r="U280690" s="5"/>
      <c r="AA280690" s="94"/>
      <c r="AB280690" s="5"/>
    </row>
    <row r="280691" spans="21:28">
      <c r="U280691" s="5"/>
      <c r="AA280691" s="94"/>
      <c r="AB280691" s="5"/>
    </row>
    <row r="280708" spans="21:28">
      <c r="U280708" s="5"/>
      <c r="AA280708" s="94"/>
      <c r="AB280708" s="5"/>
    </row>
    <row r="280710" spans="21:28">
      <c r="U280710" s="5"/>
      <c r="AA280710" s="458"/>
      <c r="AB280710" s="5"/>
    </row>
    <row r="280711" spans="21:28">
      <c r="U280711" s="5"/>
      <c r="AA280711" s="458"/>
      <c r="AB280711" s="5"/>
    </row>
    <row r="280712" spans="21:28">
      <c r="U280712" s="5"/>
      <c r="AA280712" s="93"/>
      <c r="AB280712" s="5"/>
    </row>
    <row r="280713" spans="21:28">
      <c r="U280713" s="5"/>
      <c r="AA280713" s="94"/>
      <c r="AB280713" s="5"/>
    </row>
    <row r="280716" spans="21:28">
      <c r="U280716" s="5"/>
      <c r="AA280716" s="94"/>
      <c r="AB280716" s="5"/>
    </row>
    <row r="280766" spans="21:28">
      <c r="U280766" s="5"/>
      <c r="AA280766" s="94"/>
      <c r="AB280766" s="5"/>
    </row>
    <row r="280836" spans="21:28">
      <c r="U280836" s="5"/>
      <c r="AA280836" s="94"/>
      <c r="AB280836" s="5"/>
    </row>
    <row r="280837" spans="21:28">
      <c r="U280837" s="5"/>
      <c r="AA280837" s="94"/>
      <c r="AB280837" s="5"/>
    </row>
    <row r="280854" spans="21:28">
      <c r="U280854" s="5"/>
      <c r="AA280854" s="94"/>
      <c r="AB280854" s="5"/>
    </row>
    <row r="280856" spans="21:28">
      <c r="U280856" s="5"/>
      <c r="AA280856" s="458"/>
      <c r="AB280856" s="5"/>
    </row>
    <row r="280857" spans="21:28">
      <c r="U280857" s="5"/>
      <c r="AA280857" s="458"/>
      <c r="AB280857" s="5"/>
    </row>
    <row r="280858" spans="21:28">
      <c r="U280858" s="5"/>
      <c r="AA280858" s="93"/>
      <c r="AB280858" s="5"/>
    </row>
    <row r="280859" spans="21:28">
      <c r="U280859" s="5"/>
      <c r="AA280859" s="94"/>
      <c r="AB280859" s="5"/>
    </row>
    <row r="280862" spans="21:28">
      <c r="U280862" s="5"/>
      <c r="AA280862" s="94"/>
      <c r="AB280862" s="5"/>
    </row>
    <row r="280912" spans="21:28">
      <c r="U280912" s="5"/>
      <c r="AA280912" s="94"/>
      <c r="AB280912" s="5"/>
    </row>
    <row r="280982" spans="21:28">
      <c r="U280982" s="5"/>
      <c r="AA280982" s="94"/>
      <c r="AB280982" s="5"/>
    </row>
    <row r="280983" spans="21:28">
      <c r="U280983" s="5"/>
      <c r="AA280983" s="94"/>
      <c r="AB280983" s="5"/>
    </row>
    <row r="281000" spans="21:28">
      <c r="U281000" s="5"/>
      <c r="AA281000" s="94"/>
      <c r="AB281000" s="5"/>
    </row>
    <row r="281002" spans="21:28">
      <c r="U281002" s="5"/>
      <c r="AA281002" s="458"/>
      <c r="AB281002" s="5"/>
    </row>
    <row r="281003" spans="21:28">
      <c r="U281003" s="5"/>
      <c r="AA281003" s="458"/>
      <c r="AB281003" s="5"/>
    </row>
    <row r="281004" spans="21:28">
      <c r="U281004" s="5"/>
      <c r="AA281004" s="93"/>
      <c r="AB281004" s="5"/>
    </row>
    <row r="281005" spans="21:28">
      <c r="U281005" s="5"/>
      <c r="AA281005" s="94"/>
      <c r="AB281005" s="5"/>
    </row>
    <row r="281008" spans="21:28">
      <c r="U281008" s="5"/>
      <c r="AA281008" s="94"/>
      <c r="AB281008" s="5"/>
    </row>
    <row r="281058" spans="21:28">
      <c r="U281058" s="5"/>
      <c r="AA281058" s="94"/>
      <c r="AB281058" s="5"/>
    </row>
    <row r="281128" spans="21:28">
      <c r="U281128" s="5"/>
      <c r="AA281128" s="94"/>
      <c r="AB281128" s="5"/>
    </row>
    <row r="281129" spans="21:28">
      <c r="U281129" s="5"/>
      <c r="AA281129" s="94"/>
      <c r="AB281129" s="5"/>
    </row>
    <row r="281146" spans="21:28">
      <c r="U281146" s="5"/>
      <c r="AA281146" s="94"/>
      <c r="AB281146" s="5"/>
    </row>
    <row r="281148" spans="21:28">
      <c r="U281148" s="5"/>
      <c r="AA281148" s="458"/>
      <c r="AB281148" s="5"/>
    </row>
    <row r="281149" spans="21:28">
      <c r="U281149" s="5"/>
      <c r="AA281149" s="458"/>
      <c r="AB281149" s="5"/>
    </row>
    <row r="281150" spans="21:28">
      <c r="U281150" s="5"/>
      <c r="AA281150" s="93"/>
      <c r="AB281150" s="5"/>
    </row>
    <row r="281151" spans="21:28">
      <c r="U281151" s="5"/>
      <c r="AA281151" s="94"/>
      <c r="AB281151" s="5"/>
    </row>
    <row r="281154" spans="21:28">
      <c r="U281154" s="5"/>
      <c r="AA281154" s="94"/>
      <c r="AB281154" s="5"/>
    </row>
    <row r="281204" spans="21:28">
      <c r="U281204" s="5"/>
      <c r="AA281204" s="94"/>
      <c r="AB281204" s="5"/>
    </row>
    <row r="281274" spans="21:28">
      <c r="U281274" s="5"/>
      <c r="AA281274" s="94"/>
      <c r="AB281274" s="5"/>
    </row>
    <row r="281275" spans="21:28">
      <c r="U281275" s="5"/>
      <c r="AA281275" s="94"/>
      <c r="AB281275" s="5"/>
    </row>
    <row r="281292" spans="21:28">
      <c r="U281292" s="5"/>
      <c r="AA281292" s="94"/>
      <c r="AB281292" s="5"/>
    </row>
    <row r="281294" spans="21:28">
      <c r="U281294" s="5"/>
      <c r="AA281294" s="458"/>
      <c r="AB281294" s="5"/>
    </row>
    <row r="281295" spans="21:28">
      <c r="U281295" s="5"/>
      <c r="AA281295" s="458"/>
      <c r="AB281295" s="5"/>
    </row>
    <row r="281296" spans="21:28">
      <c r="U281296" s="5"/>
      <c r="AA281296" s="93"/>
      <c r="AB281296" s="5"/>
    </row>
    <row r="281297" spans="21:28">
      <c r="U281297" s="5"/>
      <c r="AA281297" s="94"/>
      <c r="AB281297" s="5"/>
    </row>
    <row r="281300" spans="21:28">
      <c r="U281300" s="5"/>
      <c r="AA281300" s="94"/>
      <c r="AB281300" s="5"/>
    </row>
    <row r="281350" spans="21:28">
      <c r="U281350" s="5"/>
      <c r="AA281350" s="94"/>
      <c r="AB281350" s="5"/>
    </row>
    <row r="281420" spans="21:28">
      <c r="U281420" s="5"/>
      <c r="AA281420" s="94"/>
      <c r="AB281420" s="5"/>
    </row>
    <row r="281421" spans="21:28">
      <c r="U281421" s="5"/>
      <c r="AA281421" s="94"/>
      <c r="AB281421" s="5"/>
    </row>
    <row r="281438" spans="21:28">
      <c r="U281438" s="5"/>
      <c r="AA281438" s="94"/>
      <c r="AB281438" s="5"/>
    </row>
    <row r="281440" spans="21:28">
      <c r="U281440" s="5"/>
      <c r="AA281440" s="458"/>
      <c r="AB281440" s="5"/>
    </row>
    <row r="281441" spans="21:28">
      <c r="U281441" s="5"/>
      <c r="AA281441" s="458"/>
      <c r="AB281441" s="5"/>
    </row>
    <row r="281442" spans="21:28">
      <c r="U281442" s="5"/>
      <c r="AA281442" s="93"/>
      <c r="AB281442" s="5"/>
    </row>
    <row r="281443" spans="21:28">
      <c r="U281443" s="5"/>
      <c r="AA281443" s="94"/>
      <c r="AB281443" s="5"/>
    </row>
    <row r="281446" spans="21:28">
      <c r="U281446" s="5"/>
      <c r="AA281446" s="94"/>
      <c r="AB281446" s="5"/>
    </row>
    <row r="281496" spans="21:28">
      <c r="U281496" s="5"/>
      <c r="AA281496" s="94"/>
      <c r="AB281496" s="5"/>
    </row>
    <row r="281566" spans="21:28">
      <c r="U281566" s="5"/>
      <c r="AA281566" s="94"/>
      <c r="AB281566" s="5"/>
    </row>
    <row r="281567" spans="21:28">
      <c r="U281567" s="5"/>
      <c r="AA281567" s="94"/>
      <c r="AB281567" s="5"/>
    </row>
    <row r="281584" spans="21:28">
      <c r="U281584" s="5"/>
      <c r="AA281584" s="94"/>
      <c r="AB281584" s="5"/>
    </row>
    <row r="281586" spans="21:28">
      <c r="U281586" s="5"/>
      <c r="AA281586" s="458"/>
      <c r="AB281586" s="5"/>
    </row>
    <row r="281587" spans="21:28">
      <c r="U281587" s="5"/>
      <c r="AA281587" s="458"/>
      <c r="AB281587" s="5"/>
    </row>
    <row r="281588" spans="21:28">
      <c r="U281588" s="5"/>
      <c r="AA281588" s="93"/>
      <c r="AB281588" s="5"/>
    </row>
    <row r="281589" spans="21:28">
      <c r="U281589" s="5"/>
      <c r="AA281589" s="94"/>
      <c r="AB281589" s="5"/>
    </row>
    <row r="281592" spans="21:28">
      <c r="U281592" s="5"/>
      <c r="AA281592" s="94"/>
      <c r="AB281592" s="5"/>
    </row>
    <row r="281642" spans="21:28">
      <c r="U281642" s="5"/>
      <c r="AA281642" s="94"/>
      <c r="AB281642" s="5"/>
    </row>
    <row r="281712" spans="21:28">
      <c r="U281712" s="5"/>
      <c r="AA281712" s="94"/>
      <c r="AB281712" s="5"/>
    </row>
    <row r="281713" spans="21:28">
      <c r="U281713" s="5"/>
      <c r="AA281713" s="94"/>
      <c r="AB281713" s="5"/>
    </row>
    <row r="281730" spans="21:28">
      <c r="U281730" s="5"/>
      <c r="AA281730" s="94"/>
      <c r="AB281730" s="5"/>
    </row>
    <row r="281732" spans="21:28">
      <c r="U281732" s="5"/>
      <c r="AA281732" s="458"/>
      <c r="AB281732" s="5"/>
    </row>
    <row r="281733" spans="21:28">
      <c r="U281733" s="5"/>
      <c r="AA281733" s="458"/>
      <c r="AB281733" s="5"/>
    </row>
    <row r="281734" spans="21:28">
      <c r="U281734" s="5"/>
      <c r="AA281734" s="93"/>
      <c r="AB281734" s="5"/>
    </row>
    <row r="281735" spans="21:28">
      <c r="U281735" s="5"/>
      <c r="AA281735" s="94"/>
      <c r="AB281735" s="5"/>
    </row>
    <row r="281738" spans="21:28">
      <c r="U281738" s="5"/>
      <c r="AA281738" s="94"/>
      <c r="AB281738" s="5"/>
    </row>
    <row r="281788" spans="21:28">
      <c r="U281788" s="5"/>
      <c r="AA281788" s="94"/>
      <c r="AB281788" s="5"/>
    </row>
    <row r="281858" spans="21:28">
      <c r="U281858" s="5"/>
      <c r="AA281858" s="94"/>
      <c r="AB281858" s="5"/>
    </row>
    <row r="281859" spans="21:28">
      <c r="U281859" s="5"/>
      <c r="AA281859" s="94"/>
      <c r="AB281859" s="5"/>
    </row>
    <row r="281876" spans="21:28">
      <c r="U281876" s="5"/>
      <c r="AA281876" s="94"/>
      <c r="AB281876" s="5"/>
    </row>
    <row r="281878" spans="21:28">
      <c r="U281878" s="5"/>
      <c r="AA281878" s="458"/>
      <c r="AB281878" s="5"/>
    </row>
    <row r="281879" spans="21:28">
      <c r="U281879" s="5"/>
      <c r="AA281879" s="458"/>
      <c r="AB281879" s="5"/>
    </row>
    <row r="281880" spans="21:28">
      <c r="U281880" s="5"/>
      <c r="AA281880" s="93"/>
      <c r="AB281880" s="5"/>
    </row>
    <row r="281881" spans="21:28">
      <c r="U281881" s="5"/>
      <c r="AA281881" s="94"/>
      <c r="AB281881" s="5"/>
    </row>
    <row r="281884" spans="21:28">
      <c r="U281884" s="5"/>
      <c r="AA281884" s="94"/>
      <c r="AB281884" s="5"/>
    </row>
    <row r="281934" spans="21:28">
      <c r="U281934" s="5"/>
      <c r="AA281934" s="94"/>
      <c r="AB281934" s="5"/>
    </row>
    <row r="282004" spans="21:28">
      <c r="U282004" s="5"/>
      <c r="AA282004" s="94"/>
      <c r="AB282004" s="5"/>
    </row>
    <row r="282005" spans="21:28">
      <c r="U282005" s="5"/>
      <c r="AA282005" s="94"/>
      <c r="AB282005" s="5"/>
    </row>
    <row r="282022" spans="21:28">
      <c r="U282022" s="5"/>
      <c r="AA282022" s="94"/>
      <c r="AB282022" s="5"/>
    </row>
    <row r="282024" spans="21:28">
      <c r="U282024" s="5"/>
      <c r="AA282024" s="458"/>
      <c r="AB282024" s="5"/>
    </row>
    <row r="282025" spans="21:28">
      <c r="U282025" s="5"/>
      <c r="AA282025" s="458"/>
      <c r="AB282025" s="5"/>
    </row>
    <row r="282026" spans="21:28">
      <c r="U282026" s="5"/>
      <c r="AA282026" s="93"/>
      <c r="AB282026" s="5"/>
    </row>
    <row r="282027" spans="21:28">
      <c r="U282027" s="5"/>
      <c r="AA282027" s="94"/>
      <c r="AB282027" s="5"/>
    </row>
    <row r="282030" spans="21:28">
      <c r="U282030" s="5"/>
      <c r="AA282030" s="94"/>
      <c r="AB282030" s="5"/>
    </row>
    <row r="282080" spans="21:28">
      <c r="U282080" s="5"/>
      <c r="AA282080" s="94"/>
      <c r="AB282080" s="5"/>
    </row>
    <row r="282150" spans="21:28">
      <c r="U282150" s="5"/>
      <c r="AA282150" s="94"/>
      <c r="AB282150" s="5"/>
    </row>
    <row r="282151" spans="21:28">
      <c r="U282151" s="5"/>
      <c r="AA282151" s="94"/>
      <c r="AB282151" s="5"/>
    </row>
    <row r="282168" spans="21:28">
      <c r="U282168" s="5"/>
      <c r="AA282168" s="94"/>
      <c r="AB282168" s="5"/>
    </row>
    <row r="282170" spans="21:28">
      <c r="U282170" s="5"/>
      <c r="AA282170" s="458"/>
      <c r="AB282170" s="5"/>
    </row>
    <row r="282171" spans="21:28">
      <c r="U282171" s="5"/>
      <c r="AA282171" s="458"/>
      <c r="AB282171" s="5"/>
    </row>
    <row r="282172" spans="21:28">
      <c r="U282172" s="5"/>
      <c r="AA282172" s="93"/>
      <c r="AB282172" s="5"/>
    </row>
    <row r="282173" spans="21:28">
      <c r="U282173" s="5"/>
      <c r="AA282173" s="94"/>
      <c r="AB282173" s="5"/>
    </row>
    <row r="282176" spans="21:28">
      <c r="U282176" s="5"/>
      <c r="AA282176" s="94"/>
      <c r="AB282176" s="5"/>
    </row>
    <row r="282226" spans="21:28">
      <c r="U282226" s="5"/>
      <c r="AA282226" s="94"/>
      <c r="AB282226" s="5"/>
    </row>
    <row r="282296" spans="21:28">
      <c r="U282296" s="5"/>
      <c r="AA282296" s="94"/>
      <c r="AB282296" s="5"/>
    </row>
    <row r="282297" spans="21:28">
      <c r="U282297" s="5"/>
      <c r="AA282297" s="94"/>
      <c r="AB282297" s="5"/>
    </row>
    <row r="282314" spans="21:28">
      <c r="U282314" s="5"/>
      <c r="AA282314" s="94"/>
      <c r="AB282314" s="5"/>
    </row>
    <row r="282316" spans="21:28">
      <c r="U282316" s="5"/>
      <c r="AA282316" s="458"/>
      <c r="AB282316" s="5"/>
    </row>
    <row r="282317" spans="21:28">
      <c r="U282317" s="5"/>
      <c r="AA282317" s="458"/>
      <c r="AB282317" s="5"/>
    </row>
    <row r="282318" spans="21:28">
      <c r="U282318" s="5"/>
      <c r="AA282318" s="93"/>
      <c r="AB282318" s="5"/>
    </row>
    <row r="282319" spans="21:28">
      <c r="U282319" s="5"/>
      <c r="AA282319" s="94"/>
      <c r="AB282319" s="5"/>
    </row>
    <row r="282322" spans="21:28">
      <c r="U282322" s="5"/>
      <c r="AA282322" s="94"/>
      <c r="AB282322" s="5"/>
    </row>
    <row r="282372" spans="21:28">
      <c r="U282372" s="5"/>
      <c r="AA282372" s="94"/>
      <c r="AB282372" s="5"/>
    </row>
    <row r="282442" spans="21:28">
      <c r="U282442" s="5"/>
      <c r="AA282442" s="94"/>
      <c r="AB282442" s="5"/>
    </row>
    <row r="282443" spans="21:28">
      <c r="U282443" s="5"/>
      <c r="AA282443" s="94"/>
      <c r="AB282443" s="5"/>
    </row>
    <row r="282460" spans="21:28">
      <c r="U282460" s="5"/>
      <c r="AA282460" s="94"/>
      <c r="AB282460" s="5"/>
    </row>
    <row r="282462" spans="21:28">
      <c r="U282462" s="5"/>
      <c r="AA282462" s="458"/>
      <c r="AB282462" s="5"/>
    </row>
    <row r="282463" spans="21:28">
      <c r="U282463" s="5"/>
      <c r="AA282463" s="458"/>
      <c r="AB282463" s="5"/>
    </row>
    <row r="282464" spans="21:28">
      <c r="U282464" s="5"/>
      <c r="AA282464" s="93"/>
      <c r="AB282464" s="5"/>
    </row>
    <row r="282465" spans="21:28">
      <c r="U282465" s="5"/>
      <c r="AA282465" s="94"/>
      <c r="AB282465" s="5"/>
    </row>
    <row r="282468" spans="21:28">
      <c r="U282468" s="5"/>
      <c r="AA282468" s="94"/>
      <c r="AB282468" s="5"/>
    </row>
    <row r="282518" spans="21:28">
      <c r="U282518" s="5"/>
      <c r="AA282518" s="94"/>
      <c r="AB282518" s="5"/>
    </row>
    <row r="282588" spans="21:28">
      <c r="U282588" s="5"/>
      <c r="AA282588" s="94"/>
      <c r="AB282588" s="5"/>
    </row>
    <row r="282589" spans="21:28">
      <c r="U282589" s="5"/>
      <c r="AA282589" s="94"/>
      <c r="AB282589" s="5"/>
    </row>
    <row r="282606" spans="21:28">
      <c r="U282606" s="5"/>
      <c r="AA282606" s="94"/>
      <c r="AB282606" s="5"/>
    </row>
    <row r="282608" spans="21:28">
      <c r="U282608" s="5"/>
      <c r="AA282608" s="458"/>
      <c r="AB282608" s="5"/>
    </row>
    <row r="282609" spans="21:28">
      <c r="U282609" s="5"/>
      <c r="AA282609" s="458"/>
      <c r="AB282609" s="5"/>
    </row>
    <row r="282610" spans="21:28">
      <c r="U282610" s="5"/>
      <c r="AA282610" s="93"/>
      <c r="AB282610" s="5"/>
    </row>
    <row r="282611" spans="21:28">
      <c r="U282611" s="5"/>
      <c r="AA282611" s="94"/>
      <c r="AB282611" s="5"/>
    </row>
    <row r="282614" spans="21:28">
      <c r="U282614" s="5"/>
      <c r="AA282614" s="94"/>
      <c r="AB282614" s="5"/>
    </row>
    <row r="282664" spans="21:28">
      <c r="U282664" s="5"/>
      <c r="AA282664" s="94"/>
      <c r="AB282664" s="5"/>
    </row>
    <row r="282734" spans="21:28">
      <c r="U282734" s="5"/>
      <c r="AA282734" s="94"/>
      <c r="AB282734" s="5"/>
    </row>
    <row r="282735" spans="21:28">
      <c r="U282735" s="5"/>
      <c r="AA282735" s="94"/>
      <c r="AB282735" s="5"/>
    </row>
    <row r="282752" spans="21:28">
      <c r="U282752" s="5"/>
      <c r="AA282752" s="94"/>
      <c r="AB282752" s="5"/>
    </row>
    <row r="282754" spans="21:28">
      <c r="U282754" s="5"/>
      <c r="AA282754" s="458"/>
      <c r="AB282754" s="5"/>
    </row>
    <row r="282755" spans="21:28">
      <c r="U282755" s="5"/>
      <c r="AA282755" s="458"/>
      <c r="AB282755" s="5"/>
    </row>
    <row r="282756" spans="21:28">
      <c r="U282756" s="5"/>
      <c r="AA282756" s="93"/>
      <c r="AB282756" s="5"/>
    </row>
    <row r="282757" spans="21:28">
      <c r="U282757" s="5"/>
      <c r="AA282757" s="94"/>
      <c r="AB282757" s="5"/>
    </row>
    <row r="282760" spans="21:28">
      <c r="U282760" s="5"/>
      <c r="AA282760" s="94"/>
      <c r="AB282760" s="5"/>
    </row>
    <row r="282810" spans="21:28">
      <c r="U282810" s="5"/>
      <c r="AA282810" s="94"/>
      <c r="AB282810" s="5"/>
    </row>
    <row r="282880" spans="21:28">
      <c r="U282880" s="5"/>
      <c r="AA282880" s="94"/>
      <c r="AB282880" s="5"/>
    </row>
    <row r="282881" spans="21:28">
      <c r="U282881" s="5"/>
      <c r="AA282881" s="94"/>
      <c r="AB282881" s="5"/>
    </row>
    <row r="282898" spans="21:28">
      <c r="U282898" s="5"/>
      <c r="AA282898" s="94"/>
      <c r="AB282898" s="5"/>
    </row>
    <row r="282900" spans="21:28">
      <c r="U282900" s="5"/>
      <c r="AA282900" s="458"/>
      <c r="AB282900" s="5"/>
    </row>
    <row r="282901" spans="21:28">
      <c r="U282901" s="5"/>
      <c r="AA282901" s="458"/>
      <c r="AB282901" s="5"/>
    </row>
    <row r="282902" spans="21:28">
      <c r="U282902" s="5"/>
      <c r="AA282902" s="93"/>
      <c r="AB282902" s="5"/>
    </row>
    <row r="282903" spans="21:28">
      <c r="U282903" s="5"/>
      <c r="AA282903" s="94"/>
      <c r="AB282903" s="5"/>
    </row>
    <row r="282906" spans="21:28">
      <c r="U282906" s="5"/>
      <c r="AA282906" s="94"/>
      <c r="AB282906" s="5"/>
    </row>
    <row r="282956" spans="21:28">
      <c r="U282956" s="5"/>
      <c r="AA282956" s="94"/>
      <c r="AB282956" s="5"/>
    </row>
    <row r="283026" spans="21:28">
      <c r="U283026" s="5"/>
      <c r="AA283026" s="94"/>
      <c r="AB283026" s="5"/>
    </row>
    <row r="283027" spans="21:28">
      <c r="U283027" s="5"/>
      <c r="AA283027" s="94"/>
      <c r="AB283027" s="5"/>
    </row>
    <row r="283044" spans="21:28">
      <c r="U283044" s="5"/>
      <c r="AA283044" s="94"/>
      <c r="AB283044" s="5"/>
    </row>
    <row r="283046" spans="21:28">
      <c r="U283046" s="5"/>
      <c r="AA283046" s="458"/>
      <c r="AB283046" s="5"/>
    </row>
    <row r="283047" spans="21:28">
      <c r="U283047" s="5"/>
      <c r="AA283047" s="458"/>
      <c r="AB283047" s="5"/>
    </row>
    <row r="283048" spans="21:28">
      <c r="U283048" s="5"/>
      <c r="AA283048" s="93"/>
      <c r="AB283048" s="5"/>
    </row>
    <row r="283049" spans="21:28">
      <c r="U283049" s="5"/>
      <c r="AA283049" s="94"/>
      <c r="AB283049" s="5"/>
    </row>
    <row r="283052" spans="21:28">
      <c r="U283052" s="5"/>
      <c r="AA283052" s="94"/>
      <c r="AB283052" s="5"/>
    </row>
    <row r="283102" spans="21:28">
      <c r="U283102" s="5"/>
      <c r="AA283102" s="94"/>
      <c r="AB283102" s="5"/>
    </row>
    <row r="283172" spans="21:28">
      <c r="U283172" s="5"/>
      <c r="AA283172" s="94"/>
      <c r="AB283172" s="5"/>
    </row>
    <row r="283173" spans="21:28">
      <c r="U283173" s="5"/>
      <c r="AA283173" s="94"/>
      <c r="AB283173" s="5"/>
    </row>
    <row r="283190" spans="21:28">
      <c r="U283190" s="5"/>
      <c r="AA283190" s="94"/>
      <c r="AB283190" s="5"/>
    </row>
    <row r="283192" spans="21:28">
      <c r="U283192" s="5"/>
      <c r="AA283192" s="458"/>
      <c r="AB283192" s="5"/>
    </row>
    <row r="283193" spans="21:28">
      <c r="U283193" s="5"/>
      <c r="AA283193" s="458"/>
      <c r="AB283193" s="5"/>
    </row>
    <row r="283194" spans="21:28">
      <c r="U283194" s="5"/>
      <c r="AA283194" s="93"/>
      <c r="AB283194" s="5"/>
    </row>
    <row r="283195" spans="21:28">
      <c r="U283195" s="5"/>
      <c r="AA283195" s="94"/>
      <c r="AB283195" s="5"/>
    </row>
    <row r="283198" spans="21:28">
      <c r="U283198" s="5"/>
      <c r="AA283198" s="94"/>
      <c r="AB283198" s="5"/>
    </row>
    <row r="283248" spans="21:28">
      <c r="U283248" s="5"/>
      <c r="AA283248" s="94"/>
      <c r="AB283248" s="5"/>
    </row>
    <row r="283318" spans="21:28">
      <c r="U283318" s="5"/>
      <c r="AA283318" s="94"/>
      <c r="AB283318" s="5"/>
    </row>
    <row r="283319" spans="21:28">
      <c r="U283319" s="5"/>
      <c r="AA283319" s="94"/>
      <c r="AB283319" s="5"/>
    </row>
    <row r="283336" spans="21:28">
      <c r="U283336" s="5"/>
      <c r="AA283336" s="94"/>
      <c r="AB283336" s="5"/>
    </row>
    <row r="283338" spans="21:28">
      <c r="U283338" s="5"/>
      <c r="AA283338" s="458"/>
      <c r="AB283338" s="5"/>
    </row>
    <row r="283339" spans="21:28">
      <c r="U283339" s="5"/>
      <c r="AA283339" s="458"/>
      <c r="AB283339" s="5"/>
    </row>
    <row r="283340" spans="21:28">
      <c r="U283340" s="5"/>
      <c r="AA283340" s="93"/>
      <c r="AB283340" s="5"/>
    </row>
    <row r="283341" spans="21:28">
      <c r="U283341" s="5"/>
      <c r="AA283341" s="94"/>
      <c r="AB283341" s="5"/>
    </row>
    <row r="283344" spans="21:28">
      <c r="U283344" s="5"/>
      <c r="AA283344" s="94"/>
      <c r="AB283344" s="5"/>
    </row>
    <row r="283394" spans="21:28">
      <c r="U283394" s="5"/>
      <c r="AA283394" s="94"/>
      <c r="AB283394" s="5"/>
    </row>
    <row r="283464" spans="21:28">
      <c r="U283464" s="5"/>
      <c r="AA283464" s="94"/>
      <c r="AB283464" s="5"/>
    </row>
    <row r="283465" spans="21:28">
      <c r="U283465" s="5"/>
      <c r="AA283465" s="94"/>
      <c r="AB283465" s="5"/>
    </row>
    <row r="283482" spans="21:28">
      <c r="U283482" s="5"/>
      <c r="AA283482" s="94"/>
      <c r="AB283482" s="5"/>
    </row>
    <row r="283484" spans="21:28">
      <c r="U283484" s="5"/>
      <c r="AA283484" s="458"/>
      <c r="AB283484" s="5"/>
    </row>
    <row r="283485" spans="21:28">
      <c r="U283485" s="5"/>
      <c r="AA283485" s="458"/>
      <c r="AB283485" s="5"/>
    </row>
    <row r="283486" spans="21:28">
      <c r="U283486" s="5"/>
      <c r="AA283486" s="93"/>
      <c r="AB283486" s="5"/>
    </row>
    <row r="283487" spans="21:28">
      <c r="U283487" s="5"/>
      <c r="AA283487" s="94"/>
      <c r="AB283487" s="5"/>
    </row>
    <row r="283490" spans="21:28">
      <c r="U283490" s="5"/>
      <c r="AA283490" s="94"/>
      <c r="AB283490" s="5"/>
    </row>
    <row r="283540" spans="21:28">
      <c r="U283540" s="5"/>
      <c r="AA283540" s="94"/>
      <c r="AB283540" s="5"/>
    </row>
    <row r="283610" spans="21:28">
      <c r="U283610" s="5"/>
      <c r="AA283610" s="94"/>
      <c r="AB283610" s="5"/>
    </row>
    <row r="283611" spans="21:28">
      <c r="U283611" s="5"/>
      <c r="AA283611" s="94"/>
      <c r="AB283611" s="5"/>
    </row>
    <row r="283628" spans="21:28">
      <c r="U283628" s="5"/>
      <c r="AA283628" s="94"/>
      <c r="AB283628" s="5"/>
    </row>
    <row r="283630" spans="21:28">
      <c r="U283630" s="5"/>
      <c r="AA283630" s="458"/>
      <c r="AB283630" s="5"/>
    </row>
    <row r="283631" spans="21:28">
      <c r="U283631" s="5"/>
      <c r="AA283631" s="458"/>
      <c r="AB283631" s="5"/>
    </row>
    <row r="283632" spans="21:28">
      <c r="U283632" s="5"/>
      <c r="AA283632" s="93"/>
      <c r="AB283632" s="5"/>
    </row>
    <row r="283633" spans="21:28">
      <c r="U283633" s="5"/>
      <c r="AA283633" s="94"/>
      <c r="AB283633" s="5"/>
    </row>
    <row r="283636" spans="21:28">
      <c r="U283636" s="5"/>
      <c r="AA283636" s="94"/>
      <c r="AB283636" s="5"/>
    </row>
    <row r="283686" spans="21:28">
      <c r="U283686" s="5"/>
      <c r="AA283686" s="94"/>
      <c r="AB283686" s="5"/>
    </row>
    <row r="283756" spans="21:28">
      <c r="U283756" s="5"/>
      <c r="AA283756" s="94"/>
      <c r="AB283756" s="5"/>
    </row>
    <row r="283757" spans="21:28">
      <c r="U283757" s="5"/>
      <c r="AA283757" s="94"/>
      <c r="AB283757" s="5"/>
    </row>
    <row r="283774" spans="21:28">
      <c r="U283774" s="5"/>
      <c r="AA283774" s="94"/>
      <c r="AB283774" s="5"/>
    </row>
    <row r="283776" spans="21:28">
      <c r="U283776" s="5"/>
      <c r="AA283776" s="458"/>
      <c r="AB283776" s="5"/>
    </row>
    <row r="283777" spans="21:28">
      <c r="U283777" s="5"/>
      <c r="AA283777" s="458"/>
      <c r="AB283777" s="5"/>
    </row>
    <row r="283778" spans="21:28">
      <c r="U283778" s="5"/>
      <c r="AA283778" s="93"/>
      <c r="AB283778" s="5"/>
    </row>
    <row r="283779" spans="21:28">
      <c r="U283779" s="5"/>
      <c r="AA283779" s="94"/>
      <c r="AB283779" s="5"/>
    </row>
    <row r="283782" spans="21:28">
      <c r="U283782" s="5"/>
      <c r="AA283782" s="94"/>
      <c r="AB283782" s="5"/>
    </row>
    <row r="283832" spans="21:28">
      <c r="U283832" s="5"/>
      <c r="AA283832" s="94"/>
      <c r="AB283832" s="5"/>
    </row>
    <row r="283902" spans="21:28">
      <c r="U283902" s="5"/>
      <c r="AA283902" s="94"/>
      <c r="AB283902" s="5"/>
    </row>
    <row r="283903" spans="21:28">
      <c r="U283903" s="5"/>
      <c r="AA283903" s="94"/>
      <c r="AB283903" s="5"/>
    </row>
    <row r="283920" spans="21:28">
      <c r="U283920" s="5"/>
      <c r="AA283920" s="94"/>
      <c r="AB283920" s="5"/>
    </row>
    <row r="283922" spans="21:28">
      <c r="U283922" s="5"/>
      <c r="AA283922" s="458"/>
      <c r="AB283922" s="5"/>
    </row>
    <row r="283923" spans="21:28">
      <c r="U283923" s="5"/>
      <c r="AA283923" s="458"/>
      <c r="AB283923" s="5"/>
    </row>
    <row r="283924" spans="21:28">
      <c r="U283924" s="5"/>
      <c r="AA283924" s="93"/>
      <c r="AB283924" s="5"/>
    </row>
    <row r="283925" spans="21:28">
      <c r="U283925" s="5"/>
      <c r="AA283925" s="94"/>
      <c r="AB283925" s="5"/>
    </row>
    <row r="283928" spans="21:28">
      <c r="U283928" s="5"/>
      <c r="AA283928" s="94"/>
      <c r="AB283928" s="5"/>
    </row>
    <row r="283978" spans="21:28">
      <c r="U283978" s="5"/>
      <c r="AA283978" s="94"/>
      <c r="AB283978" s="5"/>
    </row>
    <row r="284048" spans="21:28">
      <c r="U284048" s="5"/>
      <c r="AA284048" s="94"/>
      <c r="AB284048" s="5"/>
    </row>
    <row r="284049" spans="21:28">
      <c r="U284049" s="5"/>
      <c r="AA284049" s="94"/>
      <c r="AB284049" s="5"/>
    </row>
    <row r="284066" spans="21:28">
      <c r="U284066" s="5"/>
      <c r="AA284066" s="94"/>
      <c r="AB284066" s="5"/>
    </row>
    <row r="284068" spans="21:28">
      <c r="U284068" s="5"/>
      <c r="AA284068" s="458"/>
      <c r="AB284068" s="5"/>
    </row>
    <row r="284069" spans="21:28">
      <c r="U284069" s="5"/>
      <c r="AA284069" s="458"/>
      <c r="AB284069" s="5"/>
    </row>
    <row r="284070" spans="21:28">
      <c r="U284070" s="5"/>
      <c r="AA284070" s="93"/>
      <c r="AB284070" s="5"/>
    </row>
    <row r="284071" spans="21:28">
      <c r="U284071" s="5"/>
      <c r="AA284071" s="94"/>
      <c r="AB284071" s="5"/>
    </row>
    <row r="284074" spans="21:28">
      <c r="U284074" s="5"/>
      <c r="AA284074" s="94"/>
      <c r="AB284074" s="5"/>
    </row>
    <row r="284124" spans="21:28">
      <c r="U284124" s="5"/>
      <c r="AA284124" s="94"/>
      <c r="AB284124" s="5"/>
    </row>
    <row r="284194" spans="21:28">
      <c r="U284194" s="5"/>
      <c r="AA284194" s="94"/>
      <c r="AB284194" s="5"/>
    </row>
    <row r="284195" spans="21:28">
      <c r="U284195" s="5"/>
      <c r="AA284195" s="94"/>
      <c r="AB284195" s="5"/>
    </row>
    <row r="284212" spans="21:28">
      <c r="U284212" s="5"/>
      <c r="AA284212" s="94"/>
      <c r="AB284212" s="5"/>
    </row>
    <row r="284214" spans="21:28">
      <c r="U284214" s="5"/>
      <c r="AA284214" s="458"/>
      <c r="AB284214" s="5"/>
    </row>
    <row r="284215" spans="21:28">
      <c r="U284215" s="5"/>
      <c r="AA284215" s="458"/>
      <c r="AB284215" s="5"/>
    </row>
    <row r="284216" spans="21:28">
      <c r="U284216" s="5"/>
      <c r="AA284216" s="93"/>
      <c r="AB284216" s="5"/>
    </row>
    <row r="284217" spans="21:28">
      <c r="U284217" s="5"/>
      <c r="AA284217" s="94"/>
      <c r="AB284217" s="5"/>
    </row>
    <row r="284220" spans="21:28">
      <c r="U284220" s="5"/>
      <c r="AA284220" s="94"/>
      <c r="AB284220" s="5"/>
    </row>
    <row r="284270" spans="21:28">
      <c r="U284270" s="5"/>
      <c r="AA284270" s="94"/>
      <c r="AB284270" s="5"/>
    </row>
    <row r="284340" spans="21:28">
      <c r="U284340" s="5"/>
      <c r="AA284340" s="94"/>
      <c r="AB284340" s="5"/>
    </row>
    <row r="284341" spans="21:28">
      <c r="U284341" s="5"/>
      <c r="AA284341" s="94"/>
      <c r="AB284341" s="5"/>
    </row>
    <row r="284358" spans="21:28">
      <c r="U284358" s="5"/>
      <c r="AA284358" s="94"/>
      <c r="AB284358" s="5"/>
    </row>
    <row r="284360" spans="21:28">
      <c r="U284360" s="5"/>
      <c r="AA284360" s="458"/>
      <c r="AB284360" s="5"/>
    </row>
    <row r="284361" spans="21:28">
      <c r="U284361" s="5"/>
      <c r="AA284361" s="458"/>
      <c r="AB284361" s="5"/>
    </row>
    <row r="284362" spans="21:28">
      <c r="U284362" s="5"/>
      <c r="AA284362" s="93"/>
      <c r="AB284362" s="5"/>
    </row>
    <row r="284363" spans="21:28">
      <c r="U284363" s="5"/>
      <c r="AA284363" s="94"/>
      <c r="AB284363" s="5"/>
    </row>
    <row r="284366" spans="21:28">
      <c r="U284366" s="5"/>
      <c r="AA284366" s="94"/>
      <c r="AB284366" s="5"/>
    </row>
    <row r="284416" spans="21:28">
      <c r="U284416" s="5"/>
      <c r="AA284416" s="94"/>
      <c r="AB284416" s="5"/>
    </row>
    <row r="284486" spans="21:28">
      <c r="U284486" s="5"/>
      <c r="AA284486" s="94"/>
      <c r="AB284486" s="5"/>
    </row>
    <row r="284487" spans="21:28">
      <c r="U284487" s="5"/>
      <c r="AA284487" s="94"/>
      <c r="AB284487" s="5"/>
    </row>
    <row r="284504" spans="21:28">
      <c r="U284504" s="5"/>
      <c r="AA284504" s="94"/>
      <c r="AB284504" s="5"/>
    </row>
    <row r="284506" spans="21:28">
      <c r="U284506" s="5"/>
      <c r="AA284506" s="458"/>
      <c r="AB284506" s="5"/>
    </row>
    <row r="284507" spans="21:28">
      <c r="U284507" s="5"/>
      <c r="AA284507" s="458"/>
      <c r="AB284507" s="5"/>
    </row>
    <row r="284508" spans="21:28">
      <c r="U284508" s="5"/>
      <c r="AA284508" s="93"/>
      <c r="AB284508" s="5"/>
    </row>
    <row r="284509" spans="21:28">
      <c r="U284509" s="5"/>
      <c r="AA284509" s="94"/>
      <c r="AB284509" s="5"/>
    </row>
    <row r="284512" spans="21:28">
      <c r="U284512" s="5"/>
      <c r="AA284512" s="94"/>
      <c r="AB284512" s="5"/>
    </row>
    <row r="284562" spans="21:28">
      <c r="U284562" s="5"/>
      <c r="AA284562" s="94"/>
      <c r="AB284562" s="5"/>
    </row>
    <row r="284632" spans="21:28">
      <c r="U284632" s="5"/>
      <c r="AA284632" s="94"/>
      <c r="AB284632" s="5"/>
    </row>
    <row r="284633" spans="21:28">
      <c r="U284633" s="5"/>
      <c r="AA284633" s="94"/>
      <c r="AB284633" s="5"/>
    </row>
    <row r="284650" spans="21:28">
      <c r="U284650" s="5"/>
      <c r="AA284650" s="94"/>
      <c r="AB284650" s="5"/>
    </row>
    <row r="284652" spans="21:28">
      <c r="U284652" s="5"/>
      <c r="AA284652" s="458"/>
      <c r="AB284652" s="5"/>
    </row>
    <row r="284653" spans="21:28">
      <c r="U284653" s="5"/>
      <c r="AA284653" s="458"/>
      <c r="AB284653" s="5"/>
    </row>
    <row r="284654" spans="21:28">
      <c r="U284654" s="5"/>
      <c r="AA284654" s="93"/>
      <c r="AB284654" s="5"/>
    </row>
    <row r="284655" spans="21:28">
      <c r="U284655" s="5"/>
      <c r="AA284655" s="94"/>
      <c r="AB284655" s="5"/>
    </row>
    <row r="284658" spans="21:28">
      <c r="U284658" s="5"/>
      <c r="AA284658" s="94"/>
      <c r="AB284658" s="5"/>
    </row>
    <row r="284708" spans="21:28">
      <c r="U284708" s="5"/>
      <c r="AA284708" s="94"/>
      <c r="AB284708" s="5"/>
    </row>
    <row r="284778" spans="21:28">
      <c r="U284778" s="5"/>
      <c r="AA284778" s="94"/>
      <c r="AB284778" s="5"/>
    </row>
    <row r="284779" spans="21:28">
      <c r="U284779" s="5"/>
      <c r="AA284779" s="94"/>
      <c r="AB284779" s="5"/>
    </row>
    <row r="284796" spans="21:28">
      <c r="U284796" s="5"/>
      <c r="AA284796" s="94"/>
      <c r="AB284796" s="5"/>
    </row>
    <row r="284798" spans="21:28">
      <c r="U284798" s="5"/>
      <c r="AA284798" s="458"/>
      <c r="AB284798" s="5"/>
    </row>
    <row r="284799" spans="21:28">
      <c r="U284799" s="5"/>
      <c r="AA284799" s="458"/>
      <c r="AB284799" s="5"/>
    </row>
    <row r="284800" spans="21:28">
      <c r="U284800" s="5"/>
      <c r="AA284800" s="93"/>
      <c r="AB284800" s="5"/>
    </row>
    <row r="284801" spans="21:28">
      <c r="U284801" s="5"/>
      <c r="AA284801" s="94"/>
      <c r="AB284801" s="5"/>
    </row>
    <row r="284804" spans="21:28">
      <c r="U284804" s="5"/>
      <c r="AA284804" s="94"/>
      <c r="AB284804" s="5"/>
    </row>
    <row r="284854" spans="21:28">
      <c r="U284854" s="5"/>
      <c r="AA284854" s="94"/>
      <c r="AB284854" s="5"/>
    </row>
    <row r="284924" spans="21:28">
      <c r="U284924" s="5"/>
      <c r="AA284924" s="94"/>
      <c r="AB284924" s="5"/>
    </row>
    <row r="284925" spans="21:28">
      <c r="U284925" s="5"/>
      <c r="AA284925" s="94"/>
      <c r="AB284925" s="5"/>
    </row>
    <row r="284942" spans="21:28">
      <c r="U284942" s="5"/>
      <c r="AA284942" s="94"/>
      <c r="AB284942" s="5"/>
    </row>
    <row r="284944" spans="21:28">
      <c r="U284944" s="5"/>
      <c r="AA284944" s="458"/>
      <c r="AB284944" s="5"/>
    </row>
    <row r="284945" spans="21:28">
      <c r="U284945" s="5"/>
      <c r="AA284945" s="458"/>
      <c r="AB284945" s="5"/>
    </row>
    <row r="284946" spans="21:28">
      <c r="U284946" s="5"/>
      <c r="AA284946" s="93"/>
      <c r="AB284946" s="5"/>
    </row>
    <row r="284947" spans="21:28">
      <c r="U284947" s="5"/>
      <c r="AA284947" s="94"/>
      <c r="AB284947" s="5"/>
    </row>
    <row r="284950" spans="21:28">
      <c r="U284950" s="5"/>
      <c r="AA284950" s="94"/>
      <c r="AB284950" s="5"/>
    </row>
    <row r="285000" spans="21:28">
      <c r="U285000" s="5"/>
      <c r="AA285000" s="94"/>
      <c r="AB285000" s="5"/>
    </row>
    <row r="285070" spans="21:28">
      <c r="U285070" s="5"/>
      <c r="AA285070" s="94"/>
      <c r="AB285070" s="5"/>
    </row>
    <row r="285071" spans="21:28">
      <c r="U285071" s="5"/>
      <c r="AA285071" s="94"/>
      <c r="AB285071" s="5"/>
    </row>
    <row r="285088" spans="21:28">
      <c r="U285088" s="5"/>
      <c r="AA285088" s="94"/>
      <c r="AB285088" s="5"/>
    </row>
    <row r="285090" spans="21:28">
      <c r="U285090" s="5"/>
      <c r="AA285090" s="458"/>
      <c r="AB285090" s="5"/>
    </row>
    <row r="285091" spans="21:28">
      <c r="U285091" s="5"/>
      <c r="AA285091" s="458"/>
      <c r="AB285091" s="5"/>
    </row>
    <row r="285092" spans="21:28">
      <c r="U285092" s="5"/>
      <c r="AA285092" s="93"/>
      <c r="AB285092" s="5"/>
    </row>
    <row r="285093" spans="21:28">
      <c r="U285093" s="5"/>
      <c r="AA285093" s="94"/>
      <c r="AB285093" s="5"/>
    </row>
    <row r="285096" spans="21:28">
      <c r="U285096" s="5"/>
      <c r="AA285096" s="94"/>
      <c r="AB285096" s="5"/>
    </row>
    <row r="285146" spans="21:28">
      <c r="U285146" s="5"/>
      <c r="AA285146" s="94"/>
      <c r="AB285146" s="5"/>
    </row>
    <row r="285216" spans="21:28">
      <c r="U285216" s="5"/>
      <c r="AA285216" s="94"/>
      <c r="AB285216" s="5"/>
    </row>
    <row r="285217" spans="21:28">
      <c r="U285217" s="5"/>
      <c r="AA285217" s="94"/>
      <c r="AB285217" s="5"/>
    </row>
    <row r="285234" spans="21:28">
      <c r="U285234" s="5"/>
      <c r="AA285234" s="94"/>
      <c r="AB285234" s="5"/>
    </row>
    <row r="285236" spans="21:28">
      <c r="U285236" s="5"/>
      <c r="AA285236" s="458"/>
      <c r="AB285236" s="5"/>
    </row>
    <row r="285237" spans="21:28">
      <c r="U285237" s="5"/>
      <c r="AA285237" s="458"/>
      <c r="AB285237" s="5"/>
    </row>
    <row r="285238" spans="21:28">
      <c r="U285238" s="5"/>
      <c r="AA285238" s="93"/>
      <c r="AB285238" s="5"/>
    </row>
    <row r="285239" spans="21:28">
      <c r="U285239" s="5"/>
      <c r="AA285239" s="94"/>
      <c r="AB285239" s="5"/>
    </row>
    <row r="285242" spans="21:28">
      <c r="U285242" s="5"/>
      <c r="AA285242" s="94"/>
      <c r="AB285242" s="5"/>
    </row>
    <row r="285292" spans="21:28">
      <c r="U285292" s="5"/>
      <c r="AA285292" s="94"/>
      <c r="AB285292" s="5"/>
    </row>
    <row r="285362" spans="21:28">
      <c r="U285362" s="5"/>
      <c r="AA285362" s="94"/>
      <c r="AB285362" s="5"/>
    </row>
    <row r="285363" spans="21:28">
      <c r="U285363" s="5"/>
      <c r="AA285363" s="94"/>
      <c r="AB285363" s="5"/>
    </row>
    <row r="285380" spans="21:28">
      <c r="U285380" s="5"/>
      <c r="AA285380" s="94"/>
      <c r="AB285380" s="5"/>
    </row>
    <row r="285382" spans="21:28">
      <c r="U285382" s="5"/>
      <c r="AA285382" s="458"/>
      <c r="AB285382" s="5"/>
    </row>
    <row r="285383" spans="21:28">
      <c r="U285383" s="5"/>
      <c r="AA285383" s="458"/>
      <c r="AB285383" s="5"/>
    </row>
    <row r="285384" spans="21:28">
      <c r="U285384" s="5"/>
      <c r="AA285384" s="93"/>
      <c r="AB285384" s="5"/>
    </row>
    <row r="285385" spans="21:28">
      <c r="U285385" s="5"/>
      <c r="AA285385" s="94"/>
      <c r="AB285385" s="5"/>
    </row>
    <row r="285388" spans="21:28">
      <c r="U285388" s="5"/>
      <c r="AA285388" s="94"/>
      <c r="AB285388" s="5"/>
    </row>
    <row r="285438" spans="21:28">
      <c r="U285438" s="5"/>
      <c r="AA285438" s="94"/>
      <c r="AB285438" s="5"/>
    </row>
    <row r="285508" spans="21:28">
      <c r="U285508" s="5"/>
      <c r="AA285508" s="94"/>
      <c r="AB285508" s="5"/>
    </row>
    <row r="285509" spans="21:28">
      <c r="U285509" s="5"/>
      <c r="AA285509" s="94"/>
      <c r="AB285509" s="5"/>
    </row>
    <row r="285526" spans="21:28">
      <c r="U285526" s="5"/>
      <c r="AA285526" s="94"/>
      <c r="AB285526" s="5"/>
    </row>
    <row r="285528" spans="21:28">
      <c r="U285528" s="5"/>
      <c r="AA285528" s="458"/>
      <c r="AB285528" s="5"/>
    </row>
    <row r="285529" spans="21:28">
      <c r="U285529" s="5"/>
      <c r="AA285529" s="458"/>
      <c r="AB285529" s="5"/>
    </row>
    <row r="285530" spans="21:28">
      <c r="U285530" s="5"/>
      <c r="AA285530" s="93"/>
      <c r="AB285530" s="5"/>
    </row>
    <row r="285531" spans="21:28">
      <c r="U285531" s="5"/>
      <c r="AA285531" s="94"/>
      <c r="AB285531" s="5"/>
    </row>
    <row r="285534" spans="21:28">
      <c r="U285534" s="5"/>
      <c r="AA285534" s="94"/>
      <c r="AB285534" s="5"/>
    </row>
    <row r="285584" spans="21:28">
      <c r="U285584" s="5"/>
      <c r="AA285584" s="94"/>
      <c r="AB285584" s="5"/>
    </row>
    <row r="285654" spans="21:28">
      <c r="U285654" s="5"/>
      <c r="AA285654" s="94"/>
      <c r="AB285654" s="5"/>
    </row>
    <row r="285655" spans="21:28">
      <c r="U285655" s="5"/>
      <c r="AA285655" s="94"/>
      <c r="AB285655" s="5"/>
    </row>
    <row r="285672" spans="21:28">
      <c r="U285672" s="5"/>
      <c r="AA285672" s="94"/>
      <c r="AB285672" s="5"/>
    </row>
    <row r="285674" spans="21:28">
      <c r="U285674" s="5"/>
      <c r="AA285674" s="458"/>
      <c r="AB285674" s="5"/>
    </row>
    <row r="285675" spans="21:28">
      <c r="U285675" s="5"/>
      <c r="AA285675" s="458"/>
      <c r="AB285675" s="5"/>
    </row>
    <row r="285676" spans="21:28">
      <c r="U285676" s="5"/>
      <c r="AA285676" s="93"/>
      <c r="AB285676" s="5"/>
    </row>
    <row r="285677" spans="21:28">
      <c r="U285677" s="5"/>
      <c r="AA285677" s="94"/>
      <c r="AB285677" s="5"/>
    </row>
    <row r="285680" spans="21:28">
      <c r="U285680" s="5"/>
      <c r="AA285680" s="94"/>
      <c r="AB285680" s="5"/>
    </row>
    <row r="285730" spans="21:28">
      <c r="U285730" s="5"/>
      <c r="AA285730" s="94"/>
      <c r="AB285730" s="5"/>
    </row>
    <row r="285800" spans="21:28">
      <c r="U285800" s="5"/>
      <c r="AA285800" s="94"/>
      <c r="AB285800" s="5"/>
    </row>
    <row r="285801" spans="21:28">
      <c r="U285801" s="5"/>
      <c r="AA285801" s="94"/>
      <c r="AB285801" s="5"/>
    </row>
    <row r="285818" spans="21:28">
      <c r="U285818" s="5"/>
      <c r="AA285818" s="94"/>
      <c r="AB285818" s="5"/>
    </row>
    <row r="285820" spans="21:28">
      <c r="U285820" s="5"/>
      <c r="AA285820" s="458"/>
      <c r="AB285820" s="5"/>
    </row>
    <row r="285821" spans="21:28">
      <c r="U285821" s="5"/>
      <c r="AA285821" s="458"/>
      <c r="AB285821" s="5"/>
    </row>
    <row r="285822" spans="21:28">
      <c r="U285822" s="5"/>
      <c r="AA285822" s="93"/>
      <c r="AB285822" s="5"/>
    </row>
    <row r="285823" spans="21:28">
      <c r="U285823" s="5"/>
      <c r="AA285823" s="94"/>
      <c r="AB285823" s="5"/>
    </row>
    <row r="285826" spans="21:28">
      <c r="U285826" s="5"/>
      <c r="AA285826" s="94"/>
      <c r="AB285826" s="5"/>
    </row>
    <row r="285876" spans="21:28">
      <c r="U285876" s="5"/>
      <c r="AA285876" s="94"/>
      <c r="AB285876" s="5"/>
    </row>
    <row r="285946" spans="21:28">
      <c r="U285946" s="5"/>
      <c r="AA285946" s="94"/>
      <c r="AB285946" s="5"/>
    </row>
    <row r="285947" spans="21:28">
      <c r="U285947" s="5"/>
      <c r="AA285947" s="94"/>
      <c r="AB285947" s="5"/>
    </row>
    <row r="285964" spans="21:28">
      <c r="U285964" s="5"/>
      <c r="AA285964" s="94"/>
      <c r="AB285964" s="5"/>
    </row>
    <row r="285966" spans="21:28">
      <c r="U285966" s="5"/>
      <c r="AA285966" s="458"/>
      <c r="AB285966" s="5"/>
    </row>
    <row r="285967" spans="21:28">
      <c r="U285967" s="5"/>
      <c r="AA285967" s="458"/>
      <c r="AB285967" s="5"/>
    </row>
    <row r="285968" spans="21:28">
      <c r="U285968" s="5"/>
      <c r="AA285968" s="93"/>
      <c r="AB285968" s="5"/>
    </row>
    <row r="285969" spans="21:28">
      <c r="U285969" s="5"/>
      <c r="AA285969" s="94"/>
      <c r="AB285969" s="5"/>
    </row>
    <row r="285972" spans="21:28">
      <c r="U285972" s="5"/>
      <c r="AA285972" s="94"/>
      <c r="AB285972" s="5"/>
    </row>
    <row r="286022" spans="21:28">
      <c r="U286022" s="5"/>
      <c r="AA286022" s="94"/>
      <c r="AB286022" s="5"/>
    </row>
    <row r="286092" spans="21:28">
      <c r="U286092" s="5"/>
      <c r="AA286092" s="94"/>
      <c r="AB286092" s="5"/>
    </row>
    <row r="286093" spans="21:28">
      <c r="U286093" s="5"/>
      <c r="AA286093" s="94"/>
      <c r="AB286093" s="5"/>
    </row>
    <row r="286110" spans="21:28">
      <c r="U286110" s="5"/>
      <c r="AA286110" s="94"/>
      <c r="AB286110" s="5"/>
    </row>
    <row r="286112" spans="21:28">
      <c r="U286112" s="5"/>
      <c r="AA286112" s="458"/>
      <c r="AB286112" s="5"/>
    </row>
    <row r="286113" spans="21:28">
      <c r="U286113" s="5"/>
      <c r="AA286113" s="458"/>
      <c r="AB286113" s="5"/>
    </row>
    <row r="286114" spans="21:28">
      <c r="U286114" s="5"/>
      <c r="AA286114" s="93"/>
      <c r="AB286114" s="5"/>
    </row>
    <row r="286115" spans="21:28">
      <c r="U286115" s="5"/>
      <c r="AA286115" s="94"/>
      <c r="AB286115" s="5"/>
    </row>
    <row r="286118" spans="21:28">
      <c r="U286118" s="5"/>
      <c r="AA286118" s="94"/>
      <c r="AB286118" s="5"/>
    </row>
    <row r="286168" spans="21:28">
      <c r="U286168" s="5"/>
      <c r="AA286168" s="94"/>
      <c r="AB286168" s="5"/>
    </row>
    <row r="286238" spans="21:28">
      <c r="U286238" s="5"/>
      <c r="AA286238" s="94"/>
      <c r="AB286238" s="5"/>
    </row>
    <row r="286239" spans="21:28">
      <c r="U286239" s="5"/>
      <c r="AA286239" s="94"/>
      <c r="AB286239" s="5"/>
    </row>
    <row r="286256" spans="21:28">
      <c r="U286256" s="5"/>
      <c r="AA286256" s="94"/>
      <c r="AB286256" s="5"/>
    </row>
    <row r="286258" spans="21:28">
      <c r="U286258" s="5"/>
      <c r="AA286258" s="458"/>
      <c r="AB286258" s="5"/>
    </row>
    <row r="286259" spans="21:28">
      <c r="U286259" s="5"/>
      <c r="AA286259" s="458"/>
      <c r="AB286259" s="5"/>
    </row>
    <row r="286260" spans="21:28">
      <c r="U286260" s="5"/>
      <c r="AA286260" s="93"/>
      <c r="AB286260" s="5"/>
    </row>
    <row r="286261" spans="21:28">
      <c r="U286261" s="5"/>
      <c r="AA286261" s="94"/>
      <c r="AB286261" s="5"/>
    </row>
    <row r="286264" spans="21:28">
      <c r="U286264" s="5"/>
      <c r="AA286264" s="94"/>
      <c r="AB286264" s="5"/>
    </row>
    <row r="286314" spans="21:28">
      <c r="U286314" s="5"/>
      <c r="AA286314" s="94"/>
      <c r="AB286314" s="5"/>
    </row>
    <row r="286384" spans="21:28">
      <c r="U286384" s="5"/>
      <c r="AA286384" s="94"/>
      <c r="AB286384" s="5"/>
    </row>
    <row r="286385" spans="21:28">
      <c r="U286385" s="5"/>
      <c r="AA286385" s="94"/>
      <c r="AB286385" s="5"/>
    </row>
    <row r="286402" spans="21:28">
      <c r="U286402" s="5"/>
      <c r="AA286402" s="94"/>
      <c r="AB286402" s="5"/>
    </row>
    <row r="286404" spans="21:28">
      <c r="U286404" s="5"/>
      <c r="AA286404" s="458"/>
      <c r="AB286404" s="5"/>
    </row>
    <row r="286405" spans="21:28">
      <c r="U286405" s="5"/>
      <c r="AA286405" s="458"/>
      <c r="AB286405" s="5"/>
    </row>
    <row r="286406" spans="21:28">
      <c r="U286406" s="5"/>
      <c r="AA286406" s="93"/>
      <c r="AB286406" s="5"/>
    </row>
    <row r="286407" spans="21:28">
      <c r="U286407" s="5"/>
      <c r="AA286407" s="94"/>
      <c r="AB286407" s="5"/>
    </row>
    <row r="286410" spans="21:28">
      <c r="U286410" s="5"/>
      <c r="AA286410" s="94"/>
      <c r="AB286410" s="5"/>
    </row>
    <row r="286460" spans="21:28">
      <c r="U286460" s="5"/>
      <c r="AA286460" s="94"/>
      <c r="AB286460" s="5"/>
    </row>
    <row r="286530" spans="21:28">
      <c r="U286530" s="5"/>
      <c r="AA286530" s="94"/>
      <c r="AB286530" s="5"/>
    </row>
    <row r="286531" spans="21:28">
      <c r="U286531" s="5"/>
      <c r="AA286531" s="94"/>
      <c r="AB286531" s="5"/>
    </row>
    <row r="286548" spans="21:28">
      <c r="U286548" s="5"/>
      <c r="AA286548" s="94"/>
      <c r="AB286548" s="5"/>
    </row>
    <row r="286550" spans="21:28">
      <c r="U286550" s="5"/>
      <c r="AA286550" s="458"/>
      <c r="AB286550" s="5"/>
    </row>
    <row r="286551" spans="21:28">
      <c r="U286551" s="5"/>
      <c r="AA286551" s="458"/>
      <c r="AB286551" s="5"/>
    </row>
    <row r="286552" spans="21:28">
      <c r="U286552" s="5"/>
      <c r="AA286552" s="93"/>
      <c r="AB286552" s="5"/>
    </row>
    <row r="286553" spans="21:28">
      <c r="U286553" s="5"/>
      <c r="AA286553" s="94"/>
      <c r="AB286553" s="5"/>
    </row>
    <row r="286556" spans="21:28">
      <c r="U286556" s="5"/>
      <c r="AA286556" s="94"/>
      <c r="AB286556" s="5"/>
    </row>
    <row r="286606" spans="21:28">
      <c r="U286606" s="5"/>
      <c r="AA286606" s="94"/>
      <c r="AB286606" s="5"/>
    </row>
    <row r="286676" spans="21:28">
      <c r="U286676" s="5"/>
      <c r="AA286676" s="94"/>
      <c r="AB286676" s="5"/>
    </row>
    <row r="286677" spans="21:28">
      <c r="U286677" s="5"/>
      <c r="AA286677" s="94"/>
      <c r="AB286677" s="5"/>
    </row>
    <row r="286694" spans="21:28">
      <c r="U286694" s="5"/>
      <c r="AA286694" s="94"/>
      <c r="AB286694" s="5"/>
    </row>
    <row r="286696" spans="21:28">
      <c r="U286696" s="5"/>
      <c r="AA286696" s="458"/>
      <c r="AB286696" s="5"/>
    </row>
    <row r="286697" spans="21:28">
      <c r="U286697" s="5"/>
      <c r="AA286697" s="458"/>
      <c r="AB286697" s="5"/>
    </row>
    <row r="286698" spans="21:28">
      <c r="U286698" s="5"/>
      <c r="AA286698" s="93"/>
      <c r="AB286698" s="5"/>
    </row>
    <row r="286699" spans="21:28">
      <c r="U286699" s="5"/>
      <c r="AA286699" s="94"/>
      <c r="AB286699" s="5"/>
    </row>
    <row r="286702" spans="21:28">
      <c r="U286702" s="5"/>
      <c r="AA286702" s="94"/>
      <c r="AB286702" s="5"/>
    </row>
    <row r="286752" spans="21:28">
      <c r="U286752" s="5"/>
      <c r="AA286752" s="94"/>
      <c r="AB286752" s="5"/>
    </row>
    <row r="286822" spans="21:28">
      <c r="U286822" s="5"/>
      <c r="AA286822" s="94"/>
      <c r="AB286822" s="5"/>
    </row>
    <row r="286823" spans="21:28">
      <c r="U286823" s="5"/>
      <c r="AA286823" s="94"/>
      <c r="AB286823" s="5"/>
    </row>
    <row r="286840" spans="21:28">
      <c r="U286840" s="5"/>
      <c r="AA286840" s="94"/>
      <c r="AB286840" s="5"/>
    </row>
    <row r="286842" spans="21:28">
      <c r="U286842" s="5"/>
      <c r="AA286842" s="458"/>
      <c r="AB286842" s="5"/>
    </row>
    <row r="286843" spans="21:28">
      <c r="U286843" s="5"/>
      <c r="AA286843" s="458"/>
      <c r="AB286843" s="5"/>
    </row>
    <row r="286844" spans="21:28">
      <c r="U286844" s="5"/>
      <c r="AA286844" s="93"/>
      <c r="AB286844" s="5"/>
    </row>
    <row r="286845" spans="21:28">
      <c r="U286845" s="5"/>
      <c r="AA286845" s="94"/>
      <c r="AB286845" s="5"/>
    </row>
    <row r="286848" spans="21:28">
      <c r="U286848" s="5"/>
      <c r="AA286848" s="94"/>
      <c r="AB286848" s="5"/>
    </row>
    <row r="286898" spans="21:28">
      <c r="U286898" s="5"/>
      <c r="AA286898" s="94"/>
      <c r="AB286898" s="5"/>
    </row>
    <row r="286968" spans="21:28">
      <c r="U286968" s="5"/>
      <c r="AA286968" s="94"/>
      <c r="AB286968" s="5"/>
    </row>
    <row r="286969" spans="21:28">
      <c r="U286969" s="5"/>
      <c r="AA286969" s="94"/>
      <c r="AB286969" s="5"/>
    </row>
    <row r="286986" spans="21:28">
      <c r="U286986" s="5"/>
      <c r="AA286986" s="94"/>
      <c r="AB286986" s="5"/>
    </row>
    <row r="286988" spans="21:28">
      <c r="U286988" s="5"/>
      <c r="AA286988" s="458"/>
      <c r="AB286988" s="5"/>
    </row>
    <row r="286989" spans="21:28">
      <c r="U286989" s="5"/>
      <c r="AA286989" s="458"/>
      <c r="AB286989" s="5"/>
    </row>
    <row r="286990" spans="21:28">
      <c r="U286990" s="5"/>
      <c r="AA286990" s="93"/>
      <c r="AB286990" s="5"/>
    </row>
    <row r="286991" spans="21:28">
      <c r="U286991" s="5"/>
      <c r="AA286991" s="94"/>
      <c r="AB286991" s="5"/>
    </row>
    <row r="286994" spans="21:28">
      <c r="U286994" s="5"/>
      <c r="AA286994" s="94"/>
      <c r="AB286994" s="5"/>
    </row>
    <row r="287044" spans="21:28">
      <c r="U287044" s="5"/>
      <c r="AA287044" s="94"/>
      <c r="AB287044" s="5"/>
    </row>
    <row r="287114" spans="21:28">
      <c r="U287114" s="5"/>
      <c r="AA287114" s="94"/>
      <c r="AB287114" s="5"/>
    </row>
    <row r="287115" spans="21:28">
      <c r="U287115" s="5"/>
      <c r="AA287115" s="94"/>
      <c r="AB287115" s="5"/>
    </row>
    <row r="287132" spans="21:28">
      <c r="U287132" s="5"/>
      <c r="AA287132" s="94"/>
      <c r="AB287132" s="5"/>
    </row>
    <row r="287134" spans="21:28">
      <c r="U287134" s="5"/>
      <c r="AA287134" s="458"/>
      <c r="AB287134" s="5"/>
    </row>
    <row r="287135" spans="21:28">
      <c r="U287135" s="5"/>
      <c r="AA287135" s="458"/>
      <c r="AB287135" s="5"/>
    </row>
    <row r="287136" spans="21:28">
      <c r="U287136" s="5"/>
      <c r="AA287136" s="93"/>
      <c r="AB287136" s="5"/>
    </row>
    <row r="287137" spans="21:28">
      <c r="U287137" s="5"/>
      <c r="AA287137" s="94"/>
      <c r="AB287137" s="5"/>
    </row>
    <row r="287140" spans="21:28">
      <c r="U287140" s="5"/>
      <c r="AA287140" s="94"/>
      <c r="AB287140" s="5"/>
    </row>
    <row r="287190" spans="21:28">
      <c r="U287190" s="5"/>
      <c r="AA287190" s="94"/>
      <c r="AB287190" s="5"/>
    </row>
    <row r="287260" spans="21:28">
      <c r="U287260" s="5"/>
      <c r="AA287260" s="94"/>
      <c r="AB287260" s="5"/>
    </row>
    <row r="287261" spans="21:28">
      <c r="U287261" s="5"/>
      <c r="AA287261" s="94"/>
      <c r="AB287261" s="5"/>
    </row>
    <row r="287278" spans="21:28">
      <c r="U287278" s="5"/>
      <c r="AA287278" s="94"/>
      <c r="AB287278" s="5"/>
    </row>
    <row r="287280" spans="21:28">
      <c r="U287280" s="5"/>
      <c r="AA287280" s="458"/>
      <c r="AB287280" s="5"/>
    </row>
    <row r="287281" spans="21:28">
      <c r="U287281" s="5"/>
      <c r="AA287281" s="458"/>
      <c r="AB287281" s="5"/>
    </row>
    <row r="287282" spans="21:28">
      <c r="U287282" s="5"/>
      <c r="AA287282" s="93"/>
      <c r="AB287282" s="5"/>
    </row>
    <row r="287283" spans="21:28">
      <c r="U287283" s="5"/>
      <c r="AA287283" s="94"/>
      <c r="AB287283" s="5"/>
    </row>
    <row r="287286" spans="21:28">
      <c r="U287286" s="5"/>
      <c r="AA287286" s="94"/>
      <c r="AB287286" s="5"/>
    </row>
    <row r="287336" spans="21:28">
      <c r="U287336" s="5"/>
      <c r="AA287336" s="94"/>
      <c r="AB287336" s="5"/>
    </row>
    <row r="287406" spans="21:28">
      <c r="U287406" s="5"/>
      <c r="AA287406" s="94"/>
      <c r="AB287406" s="5"/>
    </row>
    <row r="287407" spans="21:28">
      <c r="U287407" s="5"/>
      <c r="AA287407" s="94"/>
      <c r="AB287407" s="5"/>
    </row>
    <row r="287424" spans="21:28">
      <c r="U287424" s="5"/>
      <c r="AA287424" s="94"/>
      <c r="AB287424" s="5"/>
    </row>
    <row r="287426" spans="21:28">
      <c r="U287426" s="5"/>
      <c r="AA287426" s="458"/>
      <c r="AB287426" s="5"/>
    </row>
    <row r="287427" spans="21:28">
      <c r="U287427" s="5"/>
      <c r="AA287427" s="458"/>
      <c r="AB287427" s="5"/>
    </row>
    <row r="287428" spans="21:28">
      <c r="U287428" s="5"/>
      <c r="AA287428" s="93"/>
      <c r="AB287428" s="5"/>
    </row>
    <row r="287429" spans="21:28">
      <c r="U287429" s="5"/>
      <c r="AA287429" s="94"/>
      <c r="AB287429" s="5"/>
    </row>
    <row r="287432" spans="21:28">
      <c r="U287432" s="5"/>
      <c r="AA287432" s="94"/>
      <c r="AB287432" s="5"/>
    </row>
    <row r="287482" spans="21:28">
      <c r="U287482" s="5"/>
      <c r="AA287482" s="94"/>
      <c r="AB287482" s="5"/>
    </row>
    <row r="287552" spans="21:28">
      <c r="U287552" s="5"/>
      <c r="AA287552" s="94"/>
      <c r="AB287552" s="5"/>
    </row>
    <row r="287553" spans="21:28">
      <c r="U287553" s="5"/>
      <c r="AA287553" s="94"/>
      <c r="AB287553" s="5"/>
    </row>
    <row r="287570" spans="21:28">
      <c r="U287570" s="5"/>
      <c r="AA287570" s="94"/>
      <c r="AB287570" s="5"/>
    </row>
    <row r="287572" spans="21:28">
      <c r="U287572" s="5"/>
      <c r="AA287572" s="458"/>
      <c r="AB287572" s="5"/>
    </row>
    <row r="287573" spans="21:28">
      <c r="U287573" s="5"/>
      <c r="AA287573" s="458"/>
      <c r="AB287573" s="5"/>
    </row>
    <row r="287574" spans="21:28">
      <c r="U287574" s="5"/>
      <c r="AA287574" s="93"/>
      <c r="AB287574" s="5"/>
    </row>
    <row r="287575" spans="21:28">
      <c r="U287575" s="5"/>
      <c r="AA287575" s="94"/>
      <c r="AB287575" s="5"/>
    </row>
    <row r="287578" spans="21:28">
      <c r="U287578" s="5"/>
      <c r="AA287578" s="94"/>
      <c r="AB287578" s="5"/>
    </row>
    <row r="287628" spans="21:28">
      <c r="U287628" s="5"/>
      <c r="AA287628" s="94"/>
      <c r="AB287628" s="5"/>
    </row>
    <row r="287698" spans="21:28">
      <c r="U287698" s="5"/>
      <c r="AA287698" s="94"/>
      <c r="AB287698" s="5"/>
    </row>
    <row r="287699" spans="21:28">
      <c r="U287699" s="5"/>
      <c r="AA287699" s="94"/>
      <c r="AB287699" s="5"/>
    </row>
    <row r="287716" spans="21:28">
      <c r="U287716" s="5"/>
      <c r="AA287716" s="94"/>
      <c r="AB287716" s="5"/>
    </row>
    <row r="287718" spans="21:28">
      <c r="U287718" s="5"/>
      <c r="AA287718" s="458"/>
      <c r="AB287718" s="5"/>
    </row>
    <row r="287719" spans="21:28">
      <c r="U287719" s="5"/>
      <c r="AA287719" s="458"/>
      <c r="AB287719" s="5"/>
    </row>
    <row r="287720" spans="21:28">
      <c r="U287720" s="5"/>
      <c r="AA287720" s="93"/>
      <c r="AB287720" s="5"/>
    </row>
    <row r="287721" spans="21:28">
      <c r="U287721" s="5"/>
      <c r="AA287721" s="94"/>
      <c r="AB287721" s="5"/>
    </row>
    <row r="287724" spans="21:28">
      <c r="U287724" s="5"/>
      <c r="AA287724" s="94"/>
      <c r="AB287724" s="5"/>
    </row>
    <row r="287774" spans="21:28">
      <c r="U287774" s="5"/>
      <c r="AA287774" s="94"/>
      <c r="AB287774" s="5"/>
    </row>
    <row r="287844" spans="21:28">
      <c r="U287844" s="5"/>
      <c r="AA287844" s="94"/>
      <c r="AB287844" s="5"/>
    </row>
    <row r="287845" spans="21:28">
      <c r="U287845" s="5"/>
      <c r="AA287845" s="94"/>
      <c r="AB287845" s="5"/>
    </row>
    <row r="287862" spans="21:28">
      <c r="U287862" s="5"/>
      <c r="AA287862" s="94"/>
      <c r="AB287862" s="5"/>
    </row>
    <row r="287864" spans="21:28">
      <c r="U287864" s="5"/>
      <c r="AA287864" s="458"/>
      <c r="AB287864" s="5"/>
    </row>
    <row r="287865" spans="21:28">
      <c r="U287865" s="5"/>
      <c r="AA287865" s="458"/>
      <c r="AB287865" s="5"/>
    </row>
    <row r="287866" spans="21:28">
      <c r="U287866" s="5"/>
      <c r="AA287866" s="93"/>
      <c r="AB287866" s="5"/>
    </row>
    <row r="287867" spans="21:28">
      <c r="U287867" s="5"/>
      <c r="AA287867" s="94"/>
      <c r="AB287867" s="5"/>
    </row>
    <row r="287870" spans="21:28">
      <c r="U287870" s="5"/>
      <c r="AA287870" s="94"/>
      <c r="AB287870" s="5"/>
    </row>
    <row r="287920" spans="21:28">
      <c r="U287920" s="5"/>
      <c r="AA287920" s="94"/>
      <c r="AB287920" s="5"/>
    </row>
    <row r="287990" spans="21:28">
      <c r="U287990" s="5"/>
      <c r="AA287990" s="94"/>
      <c r="AB287990" s="5"/>
    </row>
    <row r="287991" spans="21:28">
      <c r="U287991" s="5"/>
      <c r="AA287991" s="94"/>
      <c r="AB287991" s="5"/>
    </row>
    <row r="288008" spans="21:28">
      <c r="U288008" s="5"/>
      <c r="AA288008" s="94"/>
      <c r="AB288008" s="5"/>
    </row>
    <row r="288010" spans="21:28">
      <c r="U288010" s="5"/>
      <c r="AA288010" s="458"/>
      <c r="AB288010" s="5"/>
    </row>
    <row r="288011" spans="21:28">
      <c r="U288011" s="5"/>
      <c r="AA288011" s="458"/>
      <c r="AB288011" s="5"/>
    </row>
    <row r="288012" spans="21:28">
      <c r="U288012" s="5"/>
      <c r="AA288012" s="93"/>
      <c r="AB288012" s="5"/>
    </row>
    <row r="288013" spans="21:28">
      <c r="U288013" s="5"/>
      <c r="AA288013" s="94"/>
      <c r="AB288013" s="5"/>
    </row>
    <row r="288016" spans="21:28">
      <c r="U288016" s="5"/>
      <c r="AA288016" s="94"/>
      <c r="AB288016" s="5"/>
    </row>
    <row r="288066" spans="21:28">
      <c r="U288066" s="5"/>
      <c r="AA288066" s="94"/>
      <c r="AB288066" s="5"/>
    </row>
    <row r="288136" spans="21:28">
      <c r="U288136" s="5"/>
      <c r="AA288136" s="94"/>
      <c r="AB288136" s="5"/>
    </row>
    <row r="288137" spans="21:28">
      <c r="U288137" s="5"/>
      <c r="AA288137" s="94"/>
      <c r="AB288137" s="5"/>
    </row>
    <row r="288154" spans="21:28">
      <c r="U288154" s="5"/>
      <c r="AA288154" s="94"/>
      <c r="AB288154" s="5"/>
    </row>
    <row r="288156" spans="21:28">
      <c r="U288156" s="5"/>
      <c r="AA288156" s="458"/>
      <c r="AB288156" s="5"/>
    </row>
    <row r="288157" spans="21:28">
      <c r="U288157" s="5"/>
      <c r="AA288157" s="458"/>
      <c r="AB288157" s="5"/>
    </row>
    <row r="288158" spans="21:28">
      <c r="U288158" s="5"/>
      <c r="AA288158" s="93"/>
      <c r="AB288158" s="5"/>
    </row>
    <row r="288159" spans="21:28">
      <c r="U288159" s="5"/>
      <c r="AA288159" s="94"/>
      <c r="AB288159" s="5"/>
    </row>
    <row r="288162" spans="21:28">
      <c r="U288162" s="5"/>
      <c r="AA288162" s="94"/>
      <c r="AB288162" s="5"/>
    </row>
    <row r="288212" spans="21:28">
      <c r="U288212" s="5"/>
      <c r="AA288212" s="94"/>
      <c r="AB288212" s="5"/>
    </row>
    <row r="288282" spans="21:28">
      <c r="U288282" s="5"/>
      <c r="AA288282" s="94"/>
      <c r="AB288282" s="5"/>
    </row>
    <row r="288283" spans="21:28">
      <c r="U288283" s="5"/>
      <c r="AA288283" s="94"/>
      <c r="AB288283" s="5"/>
    </row>
    <row r="288300" spans="21:28">
      <c r="U288300" s="5"/>
      <c r="AA288300" s="94"/>
      <c r="AB288300" s="5"/>
    </row>
    <row r="288302" spans="21:28">
      <c r="U288302" s="5"/>
      <c r="AA288302" s="458"/>
      <c r="AB288302" s="5"/>
    </row>
    <row r="288303" spans="21:28">
      <c r="U288303" s="5"/>
      <c r="AA288303" s="458"/>
      <c r="AB288303" s="5"/>
    </row>
    <row r="288304" spans="21:28">
      <c r="U288304" s="5"/>
      <c r="AA288304" s="93"/>
      <c r="AB288304" s="5"/>
    </row>
    <row r="288305" spans="21:28">
      <c r="U288305" s="5"/>
      <c r="AA288305" s="94"/>
      <c r="AB288305" s="5"/>
    </row>
    <row r="288308" spans="21:28">
      <c r="U288308" s="5"/>
      <c r="AA288308" s="94"/>
      <c r="AB288308" s="5"/>
    </row>
    <row r="288358" spans="21:28">
      <c r="U288358" s="5"/>
      <c r="AA288358" s="94"/>
      <c r="AB288358" s="5"/>
    </row>
    <row r="288428" spans="21:28">
      <c r="U288428" s="5"/>
      <c r="AA288428" s="94"/>
      <c r="AB288428" s="5"/>
    </row>
    <row r="288429" spans="21:28">
      <c r="U288429" s="5"/>
      <c r="AA288429" s="94"/>
      <c r="AB288429" s="5"/>
    </row>
    <row r="288446" spans="21:28">
      <c r="U288446" s="5"/>
      <c r="AA288446" s="94"/>
      <c r="AB288446" s="5"/>
    </row>
    <row r="288448" spans="21:28">
      <c r="U288448" s="5"/>
      <c r="AA288448" s="458"/>
      <c r="AB288448" s="5"/>
    </row>
    <row r="288449" spans="21:28">
      <c r="U288449" s="5"/>
      <c r="AA288449" s="458"/>
      <c r="AB288449" s="5"/>
    </row>
    <row r="288450" spans="21:28">
      <c r="U288450" s="5"/>
      <c r="AA288450" s="93"/>
      <c r="AB288450" s="5"/>
    </row>
    <row r="288451" spans="21:28">
      <c r="U288451" s="5"/>
      <c r="AA288451" s="94"/>
      <c r="AB288451" s="5"/>
    </row>
    <row r="288454" spans="21:28">
      <c r="U288454" s="5"/>
      <c r="AA288454" s="94"/>
      <c r="AB288454" s="5"/>
    </row>
    <row r="288504" spans="21:28">
      <c r="U288504" s="5"/>
      <c r="AA288504" s="94"/>
      <c r="AB288504" s="5"/>
    </row>
    <row r="288574" spans="21:28">
      <c r="U288574" s="5"/>
      <c r="AA288574" s="94"/>
      <c r="AB288574" s="5"/>
    </row>
    <row r="288575" spans="21:28">
      <c r="U288575" s="5"/>
      <c r="AA288575" s="94"/>
      <c r="AB288575" s="5"/>
    </row>
    <row r="288592" spans="21:28">
      <c r="U288592" s="5"/>
      <c r="AA288592" s="94"/>
      <c r="AB288592" s="5"/>
    </row>
    <row r="288594" spans="21:28">
      <c r="U288594" s="5"/>
      <c r="AA288594" s="458"/>
      <c r="AB288594" s="5"/>
    </row>
    <row r="288595" spans="21:28">
      <c r="U288595" s="5"/>
      <c r="AA288595" s="458"/>
      <c r="AB288595" s="5"/>
    </row>
    <row r="288596" spans="21:28">
      <c r="U288596" s="5"/>
      <c r="AA288596" s="93"/>
      <c r="AB288596" s="5"/>
    </row>
    <row r="288597" spans="21:28">
      <c r="U288597" s="5"/>
      <c r="AA288597" s="94"/>
      <c r="AB288597" s="5"/>
    </row>
    <row r="288600" spans="21:28">
      <c r="U288600" s="5"/>
      <c r="AA288600" s="94"/>
      <c r="AB288600" s="5"/>
    </row>
    <row r="288650" spans="21:28">
      <c r="U288650" s="5"/>
      <c r="AA288650" s="94"/>
      <c r="AB288650" s="5"/>
    </row>
    <row r="288720" spans="21:28">
      <c r="U288720" s="5"/>
      <c r="AA288720" s="94"/>
      <c r="AB288720" s="5"/>
    </row>
    <row r="288721" spans="21:28">
      <c r="U288721" s="5"/>
      <c r="AA288721" s="94"/>
      <c r="AB288721" s="5"/>
    </row>
    <row r="288738" spans="21:28">
      <c r="U288738" s="5"/>
      <c r="AA288738" s="94"/>
      <c r="AB288738" s="5"/>
    </row>
    <row r="288740" spans="21:28">
      <c r="U288740" s="5"/>
      <c r="AA288740" s="458"/>
      <c r="AB288740" s="5"/>
    </row>
    <row r="288741" spans="21:28">
      <c r="U288741" s="5"/>
      <c r="AA288741" s="458"/>
      <c r="AB288741" s="5"/>
    </row>
    <row r="288742" spans="21:28">
      <c r="U288742" s="5"/>
      <c r="AA288742" s="93"/>
      <c r="AB288742" s="5"/>
    </row>
    <row r="288743" spans="21:28">
      <c r="U288743" s="5"/>
      <c r="AA288743" s="94"/>
      <c r="AB288743" s="5"/>
    </row>
    <row r="288746" spans="21:28">
      <c r="U288746" s="5"/>
      <c r="AA288746" s="94"/>
      <c r="AB288746" s="5"/>
    </row>
    <row r="288796" spans="21:28">
      <c r="U288796" s="5"/>
      <c r="AA288796" s="94"/>
      <c r="AB288796" s="5"/>
    </row>
    <row r="288866" spans="21:28">
      <c r="U288866" s="5"/>
      <c r="AA288866" s="94"/>
      <c r="AB288866" s="5"/>
    </row>
    <row r="288867" spans="21:28">
      <c r="U288867" s="5"/>
      <c r="AA288867" s="94"/>
      <c r="AB288867" s="5"/>
    </row>
    <row r="288884" spans="21:28">
      <c r="U288884" s="5"/>
      <c r="AA288884" s="94"/>
      <c r="AB288884" s="5"/>
    </row>
    <row r="288886" spans="21:28">
      <c r="U288886" s="5"/>
      <c r="AA288886" s="458"/>
      <c r="AB288886" s="5"/>
    </row>
    <row r="288887" spans="21:28">
      <c r="U288887" s="5"/>
      <c r="AA288887" s="458"/>
      <c r="AB288887" s="5"/>
    </row>
    <row r="288888" spans="21:28">
      <c r="U288888" s="5"/>
      <c r="AA288888" s="93"/>
      <c r="AB288888" s="5"/>
    </row>
    <row r="288889" spans="21:28">
      <c r="U288889" s="5"/>
      <c r="AA288889" s="94"/>
      <c r="AB288889" s="5"/>
    </row>
    <row r="288892" spans="21:28">
      <c r="U288892" s="5"/>
      <c r="AA288892" s="94"/>
      <c r="AB288892" s="5"/>
    </row>
    <row r="288942" spans="21:28">
      <c r="U288942" s="5"/>
      <c r="AA288942" s="94"/>
      <c r="AB288942" s="5"/>
    </row>
    <row r="289012" spans="21:28">
      <c r="U289012" s="5"/>
      <c r="AA289012" s="94"/>
      <c r="AB289012" s="5"/>
    </row>
    <row r="289013" spans="21:28">
      <c r="U289013" s="5"/>
      <c r="AA289013" s="94"/>
      <c r="AB289013" s="5"/>
    </row>
    <row r="289030" spans="21:28">
      <c r="U289030" s="5"/>
      <c r="AA289030" s="94"/>
      <c r="AB289030" s="5"/>
    </row>
    <row r="289032" spans="21:28">
      <c r="U289032" s="5"/>
      <c r="AA289032" s="458"/>
      <c r="AB289032" s="5"/>
    </row>
    <row r="289033" spans="21:28">
      <c r="U289033" s="5"/>
      <c r="AA289033" s="458"/>
      <c r="AB289033" s="5"/>
    </row>
    <row r="289034" spans="21:28">
      <c r="U289034" s="5"/>
      <c r="AA289034" s="93"/>
      <c r="AB289034" s="5"/>
    </row>
    <row r="289035" spans="21:28">
      <c r="U289035" s="5"/>
      <c r="AA289035" s="94"/>
      <c r="AB289035" s="5"/>
    </row>
    <row r="289038" spans="21:28">
      <c r="U289038" s="5"/>
      <c r="AA289038" s="94"/>
      <c r="AB289038" s="5"/>
    </row>
    <row r="289088" spans="21:28">
      <c r="U289088" s="5"/>
      <c r="AA289088" s="94"/>
      <c r="AB289088" s="5"/>
    </row>
    <row r="289158" spans="21:28">
      <c r="U289158" s="5"/>
      <c r="AA289158" s="94"/>
      <c r="AB289158" s="5"/>
    </row>
    <row r="289159" spans="21:28">
      <c r="U289159" s="5"/>
      <c r="AA289159" s="94"/>
      <c r="AB289159" s="5"/>
    </row>
    <row r="289176" spans="21:28">
      <c r="U289176" s="5"/>
      <c r="AA289176" s="94"/>
      <c r="AB289176" s="5"/>
    </row>
    <row r="289178" spans="21:28">
      <c r="U289178" s="5"/>
      <c r="AA289178" s="458"/>
      <c r="AB289178" s="5"/>
    </row>
    <row r="289179" spans="21:28">
      <c r="U289179" s="5"/>
      <c r="AA289179" s="458"/>
      <c r="AB289179" s="5"/>
    </row>
    <row r="289180" spans="21:28">
      <c r="U289180" s="5"/>
      <c r="AA289180" s="93"/>
      <c r="AB289180" s="5"/>
    </row>
    <row r="289181" spans="21:28">
      <c r="U289181" s="5"/>
      <c r="AA289181" s="94"/>
      <c r="AB289181" s="5"/>
    </row>
    <row r="289184" spans="21:28">
      <c r="U289184" s="5"/>
      <c r="AA289184" s="94"/>
      <c r="AB289184" s="5"/>
    </row>
    <row r="289234" spans="21:28">
      <c r="U289234" s="5"/>
      <c r="AA289234" s="94"/>
      <c r="AB289234" s="5"/>
    </row>
    <row r="289304" spans="21:28">
      <c r="U289304" s="5"/>
      <c r="AA289304" s="94"/>
      <c r="AB289304" s="5"/>
    </row>
    <row r="289305" spans="21:28">
      <c r="U289305" s="5"/>
      <c r="AA289305" s="94"/>
      <c r="AB289305" s="5"/>
    </row>
    <row r="289322" spans="21:28">
      <c r="U289322" s="5"/>
      <c r="AA289322" s="94"/>
      <c r="AB289322" s="5"/>
    </row>
    <row r="289324" spans="21:28">
      <c r="U289324" s="5"/>
      <c r="AA289324" s="458"/>
      <c r="AB289324" s="5"/>
    </row>
    <row r="289325" spans="21:28">
      <c r="U289325" s="5"/>
      <c r="AA289325" s="458"/>
      <c r="AB289325" s="5"/>
    </row>
    <row r="289326" spans="21:28">
      <c r="U289326" s="5"/>
      <c r="AA289326" s="93"/>
      <c r="AB289326" s="5"/>
    </row>
    <row r="289327" spans="21:28">
      <c r="U289327" s="5"/>
      <c r="AA289327" s="94"/>
      <c r="AB289327" s="5"/>
    </row>
    <row r="289330" spans="21:28">
      <c r="U289330" s="5"/>
      <c r="AA289330" s="94"/>
      <c r="AB289330" s="5"/>
    </row>
    <row r="289380" spans="21:28">
      <c r="U289380" s="5"/>
      <c r="AA289380" s="94"/>
      <c r="AB289380" s="5"/>
    </row>
    <row r="289450" spans="21:28">
      <c r="U289450" s="5"/>
      <c r="AA289450" s="94"/>
      <c r="AB289450" s="5"/>
    </row>
    <row r="289451" spans="21:28">
      <c r="U289451" s="5"/>
      <c r="AA289451" s="94"/>
      <c r="AB289451" s="5"/>
    </row>
    <row r="289468" spans="21:28">
      <c r="U289468" s="5"/>
      <c r="AA289468" s="94"/>
      <c r="AB289468" s="5"/>
    </row>
    <row r="289470" spans="21:28">
      <c r="U289470" s="5"/>
      <c r="AA289470" s="458"/>
      <c r="AB289470" s="5"/>
    </row>
    <row r="289471" spans="21:28">
      <c r="U289471" s="5"/>
      <c r="AA289471" s="458"/>
      <c r="AB289471" s="5"/>
    </row>
    <row r="289472" spans="21:28">
      <c r="U289472" s="5"/>
      <c r="AA289472" s="93"/>
      <c r="AB289472" s="5"/>
    </row>
    <row r="289473" spans="21:28">
      <c r="U289473" s="5"/>
      <c r="AA289473" s="94"/>
      <c r="AB289473" s="5"/>
    </row>
    <row r="289476" spans="21:28">
      <c r="U289476" s="5"/>
      <c r="AA289476" s="94"/>
      <c r="AB289476" s="5"/>
    </row>
    <row r="289526" spans="21:28">
      <c r="U289526" s="5"/>
      <c r="AA289526" s="94"/>
      <c r="AB289526" s="5"/>
    </row>
    <row r="289596" spans="21:28">
      <c r="U289596" s="5"/>
      <c r="AA289596" s="94"/>
      <c r="AB289596" s="5"/>
    </row>
    <row r="289597" spans="21:28">
      <c r="U289597" s="5"/>
      <c r="AA289597" s="94"/>
      <c r="AB289597" s="5"/>
    </row>
    <row r="289614" spans="21:28">
      <c r="U289614" s="5"/>
      <c r="AA289614" s="94"/>
      <c r="AB289614" s="5"/>
    </row>
    <row r="289616" spans="21:28">
      <c r="U289616" s="5"/>
      <c r="AA289616" s="458"/>
      <c r="AB289616" s="5"/>
    </row>
    <row r="289617" spans="21:28">
      <c r="U289617" s="5"/>
      <c r="AA289617" s="458"/>
      <c r="AB289617" s="5"/>
    </row>
    <row r="289618" spans="21:28">
      <c r="U289618" s="5"/>
      <c r="AA289618" s="93"/>
      <c r="AB289618" s="5"/>
    </row>
    <row r="289619" spans="21:28">
      <c r="U289619" s="5"/>
      <c r="AA289619" s="94"/>
      <c r="AB289619" s="5"/>
    </row>
    <row r="289622" spans="21:28">
      <c r="U289622" s="5"/>
      <c r="AA289622" s="94"/>
      <c r="AB289622" s="5"/>
    </row>
    <row r="289672" spans="21:28">
      <c r="U289672" s="5"/>
      <c r="AA289672" s="94"/>
      <c r="AB289672" s="5"/>
    </row>
    <row r="289742" spans="21:28">
      <c r="U289742" s="5"/>
      <c r="AA289742" s="94"/>
      <c r="AB289742" s="5"/>
    </row>
    <row r="289743" spans="21:28">
      <c r="U289743" s="5"/>
      <c r="AA289743" s="94"/>
      <c r="AB289743" s="5"/>
    </row>
    <row r="289760" spans="21:28">
      <c r="U289760" s="5"/>
      <c r="AA289760" s="94"/>
      <c r="AB289760" s="5"/>
    </row>
    <row r="289762" spans="21:28">
      <c r="U289762" s="5"/>
      <c r="AA289762" s="458"/>
      <c r="AB289762" s="5"/>
    </row>
    <row r="289763" spans="21:28">
      <c r="U289763" s="5"/>
      <c r="AA289763" s="458"/>
      <c r="AB289763" s="5"/>
    </row>
    <row r="289764" spans="21:28">
      <c r="U289764" s="5"/>
      <c r="AA289764" s="93"/>
      <c r="AB289764" s="5"/>
    </row>
    <row r="289765" spans="21:28">
      <c r="U289765" s="5"/>
      <c r="AA289765" s="94"/>
      <c r="AB289765" s="5"/>
    </row>
    <row r="289768" spans="21:28">
      <c r="U289768" s="5"/>
      <c r="AA289768" s="94"/>
      <c r="AB289768" s="5"/>
    </row>
    <row r="289818" spans="21:28">
      <c r="U289818" s="5"/>
      <c r="AA289818" s="94"/>
      <c r="AB289818" s="5"/>
    </row>
    <row r="289888" spans="21:28">
      <c r="U289888" s="5"/>
      <c r="AA289888" s="94"/>
      <c r="AB289888" s="5"/>
    </row>
    <row r="289889" spans="21:28">
      <c r="U289889" s="5"/>
      <c r="AA289889" s="94"/>
      <c r="AB289889" s="5"/>
    </row>
    <row r="289906" spans="21:28">
      <c r="U289906" s="5"/>
      <c r="AA289906" s="94"/>
      <c r="AB289906" s="5"/>
    </row>
    <row r="289908" spans="21:28">
      <c r="U289908" s="5"/>
      <c r="AA289908" s="458"/>
      <c r="AB289908" s="5"/>
    </row>
    <row r="289909" spans="21:28">
      <c r="U289909" s="5"/>
      <c r="AA289909" s="458"/>
      <c r="AB289909" s="5"/>
    </row>
    <row r="289910" spans="21:28">
      <c r="U289910" s="5"/>
      <c r="AA289910" s="93"/>
      <c r="AB289910" s="5"/>
    </row>
    <row r="289911" spans="21:28">
      <c r="U289911" s="5"/>
      <c r="AA289911" s="94"/>
      <c r="AB289911" s="5"/>
    </row>
    <row r="289914" spans="21:28">
      <c r="U289914" s="5"/>
      <c r="AA289914" s="94"/>
      <c r="AB289914" s="5"/>
    </row>
    <row r="289964" spans="21:28">
      <c r="U289964" s="5"/>
      <c r="AA289964" s="94"/>
      <c r="AB289964" s="5"/>
    </row>
    <row r="290034" spans="21:28">
      <c r="U290034" s="5"/>
      <c r="AA290034" s="94"/>
      <c r="AB290034" s="5"/>
    </row>
    <row r="290035" spans="21:28">
      <c r="U290035" s="5"/>
      <c r="AA290035" s="94"/>
      <c r="AB290035" s="5"/>
    </row>
    <row r="290052" spans="21:28">
      <c r="U290052" s="5"/>
      <c r="AA290052" s="94"/>
      <c r="AB290052" s="5"/>
    </row>
    <row r="290054" spans="21:28">
      <c r="U290054" s="5"/>
      <c r="AA290054" s="458"/>
      <c r="AB290054" s="5"/>
    </row>
    <row r="290055" spans="21:28">
      <c r="U290055" s="5"/>
      <c r="AA290055" s="458"/>
      <c r="AB290055" s="5"/>
    </row>
    <row r="290056" spans="21:28">
      <c r="U290056" s="5"/>
      <c r="AA290056" s="93"/>
      <c r="AB290056" s="5"/>
    </row>
    <row r="290057" spans="21:28">
      <c r="U290057" s="5"/>
      <c r="AA290057" s="94"/>
      <c r="AB290057" s="5"/>
    </row>
    <row r="290060" spans="21:28">
      <c r="U290060" s="5"/>
      <c r="AA290060" s="94"/>
      <c r="AB290060" s="5"/>
    </row>
    <row r="290110" spans="21:28">
      <c r="U290110" s="5"/>
      <c r="AA290110" s="94"/>
      <c r="AB290110" s="5"/>
    </row>
    <row r="290180" spans="21:28">
      <c r="U290180" s="5"/>
      <c r="AA290180" s="94"/>
      <c r="AB290180" s="5"/>
    </row>
    <row r="290181" spans="21:28">
      <c r="U290181" s="5"/>
      <c r="AA290181" s="94"/>
      <c r="AB290181" s="5"/>
    </row>
    <row r="290198" spans="21:28">
      <c r="U290198" s="5"/>
      <c r="AA290198" s="94"/>
      <c r="AB290198" s="5"/>
    </row>
    <row r="290200" spans="21:28">
      <c r="U290200" s="5"/>
      <c r="AA290200" s="458"/>
      <c r="AB290200" s="5"/>
    </row>
    <row r="290201" spans="21:28">
      <c r="U290201" s="5"/>
      <c r="AA290201" s="458"/>
      <c r="AB290201" s="5"/>
    </row>
    <row r="290202" spans="21:28">
      <c r="U290202" s="5"/>
      <c r="AA290202" s="93"/>
      <c r="AB290202" s="5"/>
    </row>
    <row r="290203" spans="21:28">
      <c r="U290203" s="5"/>
      <c r="AA290203" s="94"/>
      <c r="AB290203" s="5"/>
    </row>
    <row r="290206" spans="21:28">
      <c r="U290206" s="5"/>
      <c r="AA290206" s="94"/>
      <c r="AB290206" s="5"/>
    </row>
    <row r="290256" spans="21:28">
      <c r="U290256" s="5"/>
      <c r="AA290256" s="94"/>
      <c r="AB290256" s="5"/>
    </row>
    <row r="290326" spans="21:28">
      <c r="U290326" s="5"/>
      <c r="AA290326" s="94"/>
      <c r="AB290326" s="5"/>
    </row>
    <row r="290327" spans="21:28">
      <c r="U290327" s="5"/>
      <c r="AA290327" s="94"/>
      <c r="AB290327" s="5"/>
    </row>
    <row r="290344" spans="21:28">
      <c r="U290344" s="5"/>
      <c r="AA290344" s="94"/>
      <c r="AB290344" s="5"/>
    </row>
    <row r="290346" spans="21:28">
      <c r="U290346" s="5"/>
      <c r="AA290346" s="458"/>
      <c r="AB290346" s="5"/>
    </row>
    <row r="290347" spans="21:28">
      <c r="U290347" s="5"/>
      <c r="AA290347" s="458"/>
      <c r="AB290347" s="5"/>
    </row>
    <row r="290348" spans="21:28">
      <c r="U290348" s="5"/>
      <c r="AA290348" s="93"/>
      <c r="AB290348" s="5"/>
    </row>
    <row r="290349" spans="21:28">
      <c r="U290349" s="5"/>
      <c r="AA290349" s="94"/>
      <c r="AB290349" s="5"/>
    </row>
    <row r="290352" spans="21:28">
      <c r="U290352" s="5"/>
      <c r="AA290352" s="94"/>
      <c r="AB290352" s="5"/>
    </row>
    <row r="290402" spans="21:28">
      <c r="U290402" s="5"/>
      <c r="AA290402" s="94"/>
      <c r="AB290402" s="5"/>
    </row>
    <row r="290472" spans="21:28">
      <c r="U290472" s="5"/>
      <c r="AA290472" s="94"/>
      <c r="AB290472" s="5"/>
    </row>
    <row r="290473" spans="21:28">
      <c r="U290473" s="5"/>
      <c r="AA290473" s="94"/>
      <c r="AB290473" s="5"/>
    </row>
    <row r="290490" spans="21:28">
      <c r="U290490" s="5"/>
      <c r="AA290490" s="94"/>
      <c r="AB290490" s="5"/>
    </row>
    <row r="290492" spans="21:28">
      <c r="U290492" s="5"/>
      <c r="AA290492" s="458"/>
      <c r="AB290492" s="5"/>
    </row>
    <row r="290493" spans="21:28">
      <c r="U290493" s="5"/>
      <c r="AA290493" s="458"/>
      <c r="AB290493" s="5"/>
    </row>
    <row r="290494" spans="21:28">
      <c r="U290494" s="5"/>
      <c r="AA290494" s="93"/>
      <c r="AB290494" s="5"/>
    </row>
    <row r="290495" spans="21:28">
      <c r="U290495" s="5"/>
      <c r="AA290495" s="94"/>
      <c r="AB290495" s="5"/>
    </row>
    <row r="290498" spans="21:28">
      <c r="U290498" s="5"/>
      <c r="AA290498" s="94"/>
      <c r="AB290498" s="5"/>
    </row>
    <row r="290548" spans="21:28">
      <c r="U290548" s="5"/>
      <c r="AA290548" s="94"/>
      <c r="AB290548" s="5"/>
    </row>
    <row r="290618" spans="21:28">
      <c r="U290618" s="5"/>
      <c r="AA290618" s="94"/>
      <c r="AB290618" s="5"/>
    </row>
    <row r="290619" spans="21:28">
      <c r="U290619" s="5"/>
      <c r="AA290619" s="94"/>
      <c r="AB290619" s="5"/>
    </row>
    <row r="290636" spans="21:28">
      <c r="U290636" s="5"/>
      <c r="AA290636" s="94"/>
      <c r="AB290636" s="5"/>
    </row>
    <row r="290638" spans="21:28">
      <c r="U290638" s="5"/>
      <c r="AA290638" s="458"/>
      <c r="AB290638" s="5"/>
    </row>
    <row r="290639" spans="21:28">
      <c r="U290639" s="5"/>
      <c r="AA290639" s="458"/>
      <c r="AB290639" s="5"/>
    </row>
    <row r="290640" spans="21:28">
      <c r="U290640" s="5"/>
      <c r="AA290640" s="93"/>
      <c r="AB290640" s="5"/>
    </row>
    <row r="290641" spans="21:28">
      <c r="U290641" s="5"/>
      <c r="AA290641" s="94"/>
      <c r="AB290641" s="5"/>
    </row>
    <row r="290644" spans="21:28">
      <c r="U290644" s="5"/>
      <c r="AA290644" s="94"/>
      <c r="AB290644" s="5"/>
    </row>
    <row r="290694" spans="21:28">
      <c r="U290694" s="5"/>
      <c r="AA290694" s="94"/>
      <c r="AB290694" s="5"/>
    </row>
    <row r="290764" spans="21:28">
      <c r="U290764" s="5"/>
      <c r="AA290764" s="94"/>
      <c r="AB290764" s="5"/>
    </row>
    <row r="290765" spans="21:28">
      <c r="U290765" s="5"/>
      <c r="AA290765" s="94"/>
      <c r="AB290765" s="5"/>
    </row>
    <row r="290782" spans="21:28">
      <c r="U290782" s="5"/>
      <c r="AA290782" s="94"/>
      <c r="AB290782" s="5"/>
    </row>
    <row r="290784" spans="21:28">
      <c r="U290784" s="5"/>
      <c r="AA290784" s="458"/>
      <c r="AB290784" s="5"/>
    </row>
    <row r="290785" spans="21:28">
      <c r="U290785" s="5"/>
      <c r="AA290785" s="458"/>
      <c r="AB290785" s="5"/>
    </row>
    <row r="290786" spans="21:28">
      <c r="U290786" s="5"/>
      <c r="AA290786" s="93"/>
      <c r="AB290786" s="5"/>
    </row>
    <row r="290787" spans="21:28">
      <c r="U290787" s="5"/>
      <c r="AA290787" s="94"/>
      <c r="AB290787" s="5"/>
    </row>
    <row r="290790" spans="21:28">
      <c r="U290790" s="5"/>
      <c r="AA290790" s="94"/>
      <c r="AB290790" s="5"/>
    </row>
    <row r="290840" spans="21:28">
      <c r="U290840" s="5"/>
      <c r="AA290840" s="94"/>
      <c r="AB290840" s="5"/>
    </row>
    <row r="290910" spans="21:28">
      <c r="U290910" s="5"/>
      <c r="AA290910" s="94"/>
      <c r="AB290910" s="5"/>
    </row>
    <row r="290911" spans="21:28">
      <c r="U290911" s="5"/>
      <c r="AA290911" s="94"/>
      <c r="AB290911" s="5"/>
    </row>
    <row r="290928" spans="21:28">
      <c r="U290928" s="5"/>
      <c r="AA290928" s="94"/>
      <c r="AB290928" s="5"/>
    </row>
    <row r="290930" spans="21:28">
      <c r="U290930" s="5"/>
      <c r="AA290930" s="458"/>
      <c r="AB290930" s="5"/>
    </row>
    <row r="290931" spans="21:28">
      <c r="U290931" s="5"/>
      <c r="AA290931" s="458"/>
      <c r="AB290931" s="5"/>
    </row>
    <row r="290932" spans="21:28">
      <c r="U290932" s="5"/>
      <c r="AA290932" s="93"/>
      <c r="AB290932" s="5"/>
    </row>
    <row r="290933" spans="21:28">
      <c r="U290933" s="5"/>
      <c r="AA290933" s="94"/>
      <c r="AB290933" s="5"/>
    </row>
    <row r="290936" spans="21:28">
      <c r="U290936" s="5"/>
      <c r="AA290936" s="94"/>
      <c r="AB290936" s="5"/>
    </row>
    <row r="290986" spans="21:28">
      <c r="U290986" s="5"/>
      <c r="AA290986" s="94"/>
      <c r="AB290986" s="5"/>
    </row>
    <row r="291056" spans="21:28">
      <c r="U291056" s="5"/>
      <c r="AA291056" s="94"/>
      <c r="AB291056" s="5"/>
    </row>
    <row r="291057" spans="21:28">
      <c r="U291057" s="5"/>
      <c r="AA291057" s="94"/>
      <c r="AB291057" s="5"/>
    </row>
    <row r="291074" spans="21:28">
      <c r="U291074" s="5"/>
      <c r="AA291074" s="94"/>
      <c r="AB291074" s="5"/>
    </row>
    <row r="291076" spans="21:28">
      <c r="U291076" s="5"/>
      <c r="AA291076" s="458"/>
      <c r="AB291076" s="5"/>
    </row>
    <row r="291077" spans="21:28">
      <c r="U291077" s="5"/>
      <c r="AA291077" s="458"/>
      <c r="AB291077" s="5"/>
    </row>
    <row r="291078" spans="21:28">
      <c r="U291078" s="5"/>
      <c r="AA291078" s="93"/>
      <c r="AB291078" s="5"/>
    </row>
    <row r="291079" spans="21:28">
      <c r="U291079" s="5"/>
      <c r="AA291079" s="94"/>
      <c r="AB291079" s="5"/>
    </row>
    <row r="291082" spans="21:28">
      <c r="U291082" s="5"/>
      <c r="AA291082" s="94"/>
      <c r="AB291082" s="5"/>
    </row>
    <row r="291132" spans="21:28">
      <c r="U291132" s="5"/>
      <c r="AA291132" s="94"/>
      <c r="AB291132" s="5"/>
    </row>
    <row r="291202" spans="21:28">
      <c r="U291202" s="5"/>
      <c r="AA291202" s="94"/>
      <c r="AB291202" s="5"/>
    </row>
    <row r="291203" spans="21:28">
      <c r="U291203" s="5"/>
      <c r="AA291203" s="94"/>
      <c r="AB291203" s="5"/>
    </row>
    <row r="291220" spans="21:28">
      <c r="U291220" s="5"/>
      <c r="AA291220" s="94"/>
      <c r="AB291220" s="5"/>
    </row>
    <row r="291222" spans="21:28">
      <c r="U291222" s="5"/>
      <c r="AA291222" s="458"/>
      <c r="AB291222" s="5"/>
    </row>
    <row r="291223" spans="21:28">
      <c r="U291223" s="5"/>
      <c r="AA291223" s="458"/>
      <c r="AB291223" s="5"/>
    </row>
    <row r="291224" spans="21:28">
      <c r="U291224" s="5"/>
      <c r="AA291224" s="93"/>
      <c r="AB291224" s="5"/>
    </row>
    <row r="291225" spans="21:28">
      <c r="U291225" s="5"/>
      <c r="AA291225" s="94"/>
      <c r="AB291225" s="5"/>
    </row>
    <row r="291228" spans="21:28">
      <c r="U291228" s="5"/>
      <c r="AA291228" s="94"/>
      <c r="AB291228" s="5"/>
    </row>
    <row r="291278" spans="21:28">
      <c r="U291278" s="5"/>
      <c r="AA291278" s="94"/>
      <c r="AB291278" s="5"/>
    </row>
    <row r="291348" spans="21:28">
      <c r="U291348" s="5"/>
      <c r="AA291348" s="94"/>
      <c r="AB291348" s="5"/>
    </row>
    <row r="291349" spans="21:28">
      <c r="U291349" s="5"/>
      <c r="AA291349" s="94"/>
      <c r="AB291349" s="5"/>
    </row>
    <row r="291366" spans="21:28">
      <c r="U291366" s="5"/>
      <c r="AA291366" s="94"/>
      <c r="AB291366" s="5"/>
    </row>
    <row r="291368" spans="21:28">
      <c r="U291368" s="5"/>
      <c r="AA291368" s="458"/>
      <c r="AB291368" s="5"/>
    </row>
    <row r="291369" spans="21:28">
      <c r="U291369" s="5"/>
      <c r="AA291369" s="458"/>
      <c r="AB291369" s="5"/>
    </row>
    <row r="291370" spans="21:28">
      <c r="U291370" s="5"/>
      <c r="AA291370" s="93"/>
      <c r="AB291370" s="5"/>
    </row>
    <row r="291371" spans="21:28">
      <c r="U291371" s="5"/>
      <c r="AA291371" s="94"/>
      <c r="AB291371" s="5"/>
    </row>
    <row r="291374" spans="21:28">
      <c r="U291374" s="5"/>
      <c r="AA291374" s="94"/>
      <c r="AB291374" s="5"/>
    </row>
    <row r="291424" spans="21:28">
      <c r="U291424" s="5"/>
      <c r="AA291424" s="94"/>
      <c r="AB291424" s="5"/>
    </row>
    <row r="291494" spans="21:28">
      <c r="U291494" s="5"/>
      <c r="AA291494" s="94"/>
      <c r="AB291494" s="5"/>
    </row>
    <row r="291495" spans="21:28">
      <c r="U291495" s="5"/>
      <c r="AA291495" s="94"/>
      <c r="AB291495" s="5"/>
    </row>
    <row r="291512" spans="21:28">
      <c r="U291512" s="5"/>
      <c r="AA291512" s="94"/>
      <c r="AB291512" s="5"/>
    </row>
    <row r="291514" spans="21:28">
      <c r="U291514" s="5"/>
      <c r="AA291514" s="458"/>
      <c r="AB291514" s="5"/>
    </row>
    <row r="291515" spans="21:28">
      <c r="U291515" s="5"/>
      <c r="AA291515" s="458"/>
      <c r="AB291515" s="5"/>
    </row>
    <row r="291516" spans="21:28">
      <c r="U291516" s="5"/>
      <c r="AA291516" s="93"/>
      <c r="AB291516" s="5"/>
    </row>
    <row r="291517" spans="21:28">
      <c r="U291517" s="5"/>
      <c r="AA291517" s="94"/>
      <c r="AB291517" s="5"/>
    </row>
    <row r="291520" spans="21:28">
      <c r="U291520" s="5"/>
      <c r="AA291520" s="94"/>
      <c r="AB291520" s="5"/>
    </row>
    <row r="291570" spans="21:28">
      <c r="U291570" s="5"/>
      <c r="AA291570" s="94"/>
      <c r="AB291570" s="5"/>
    </row>
    <row r="291640" spans="21:28">
      <c r="U291640" s="5"/>
      <c r="AA291640" s="94"/>
      <c r="AB291640" s="5"/>
    </row>
    <row r="291641" spans="21:28">
      <c r="U291641" s="5"/>
      <c r="AA291641" s="94"/>
      <c r="AB291641" s="5"/>
    </row>
    <row r="291658" spans="21:28">
      <c r="U291658" s="5"/>
      <c r="AA291658" s="94"/>
      <c r="AB291658" s="5"/>
    </row>
    <row r="291660" spans="21:28">
      <c r="U291660" s="5"/>
      <c r="AA291660" s="458"/>
      <c r="AB291660" s="5"/>
    </row>
    <row r="291661" spans="21:28">
      <c r="U291661" s="5"/>
      <c r="AA291661" s="458"/>
      <c r="AB291661" s="5"/>
    </row>
    <row r="291662" spans="21:28">
      <c r="U291662" s="5"/>
      <c r="AA291662" s="93"/>
      <c r="AB291662" s="5"/>
    </row>
    <row r="291663" spans="21:28">
      <c r="U291663" s="5"/>
      <c r="AA291663" s="94"/>
      <c r="AB291663" s="5"/>
    </row>
    <row r="291666" spans="21:28">
      <c r="U291666" s="5"/>
      <c r="AA291666" s="94"/>
      <c r="AB291666" s="5"/>
    </row>
    <row r="291716" spans="21:28">
      <c r="U291716" s="5"/>
      <c r="AA291716" s="94"/>
      <c r="AB291716" s="5"/>
    </row>
    <row r="291786" spans="21:28">
      <c r="U291786" s="5"/>
      <c r="AA291786" s="94"/>
      <c r="AB291786" s="5"/>
    </row>
    <row r="291787" spans="21:28">
      <c r="U291787" s="5"/>
      <c r="AA291787" s="94"/>
      <c r="AB291787" s="5"/>
    </row>
    <row r="291804" spans="21:28">
      <c r="U291804" s="5"/>
      <c r="AA291804" s="94"/>
      <c r="AB291804" s="5"/>
    </row>
    <row r="291806" spans="21:28">
      <c r="U291806" s="5"/>
      <c r="AA291806" s="458"/>
      <c r="AB291806" s="5"/>
    </row>
    <row r="291807" spans="21:28">
      <c r="U291807" s="5"/>
      <c r="AA291807" s="458"/>
      <c r="AB291807" s="5"/>
    </row>
    <row r="291808" spans="21:28">
      <c r="U291808" s="5"/>
      <c r="AA291808" s="93"/>
      <c r="AB291808" s="5"/>
    </row>
    <row r="291809" spans="21:28">
      <c r="U291809" s="5"/>
      <c r="AA291809" s="94"/>
      <c r="AB291809" s="5"/>
    </row>
    <row r="291812" spans="21:28">
      <c r="U291812" s="5"/>
      <c r="AA291812" s="94"/>
      <c r="AB291812" s="5"/>
    </row>
    <row r="291862" spans="21:28">
      <c r="U291862" s="5"/>
      <c r="AA291862" s="94"/>
      <c r="AB291862" s="5"/>
    </row>
    <row r="291932" spans="21:28">
      <c r="U291932" s="5"/>
      <c r="AA291932" s="94"/>
      <c r="AB291932" s="5"/>
    </row>
    <row r="291933" spans="21:28">
      <c r="U291933" s="5"/>
      <c r="AA291933" s="94"/>
      <c r="AB291933" s="5"/>
    </row>
    <row r="291950" spans="21:28">
      <c r="U291950" s="5"/>
      <c r="AA291950" s="94"/>
      <c r="AB291950" s="5"/>
    </row>
    <row r="291952" spans="21:28">
      <c r="U291952" s="5"/>
      <c r="AA291952" s="458"/>
      <c r="AB291952" s="5"/>
    </row>
    <row r="291953" spans="21:28">
      <c r="U291953" s="5"/>
      <c r="AA291953" s="458"/>
      <c r="AB291953" s="5"/>
    </row>
    <row r="291954" spans="21:28">
      <c r="U291954" s="5"/>
      <c r="AA291954" s="93"/>
      <c r="AB291954" s="5"/>
    </row>
    <row r="291955" spans="21:28">
      <c r="U291955" s="5"/>
      <c r="AA291955" s="94"/>
      <c r="AB291955" s="5"/>
    </row>
    <row r="291958" spans="21:28">
      <c r="U291958" s="5"/>
      <c r="AA291958" s="94"/>
      <c r="AB291958" s="5"/>
    </row>
    <row r="292008" spans="21:28">
      <c r="U292008" s="5"/>
      <c r="AA292008" s="94"/>
      <c r="AB292008" s="5"/>
    </row>
    <row r="292078" spans="21:28">
      <c r="U292078" s="5"/>
      <c r="AA292078" s="94"/>
      <c r="AB292078" s="5"/>
    </row>
    <row r="292079" spans="21:28">
      <c r="U292079" s="5"/>
      <c r="AA292079" s="94"/>
      <c r="AB292079" s="5"/>
    </row>
    <row r="292096" spans="21:28">
      <c r="U292096" s="5"/>
      <c r="AA292096" s="94"/>
      <c r="AB292096" s="5"/>
    </row>
    <row r="292098" spans="21:28">
      <c r="U292098" s="5"/>
      <c r="AA292098" s="458"/>
      <c r="AB292098" s="5"/>
    </row>
    <row r="292099" spans="21:28">
      <c r="U292099" s="5"/>
      <c r="AA292099" s="458"/>
      <c r="AB292099" s="5"/>
    </row>
    <row r="292100" spans="21:28">
      <c r="U292100" s="5"/>
      <c r="AA292100" s="93"/>
      <c r="AB292100" s="5"/>
    </row>
    <row r="292101" spans="21:28">
      <c r="U292101" s="5"/>
      <c r="AA292101" s="94"/>
      <c r="AB292101" s="5"/>
    </row>
    <row r="292104" spans="21:28">
      <c r="U292104" s="5"/>
      <c r="AA292104" s="94"/>
      <c r="AB292104" s="5"/>
    </row>
    <row r="292154" spans="21:28">
      <c r="U292154" s="5"/>
      <c r="AA292154" s="94"/>
      <c r="AB292154" s="5"/>
    </row>
    <row r="292224" spans="21:28">
      <c r="U292224" s="5"/>
      <c r="AA292224" s="94"/>
      <c r="AB292224" s="5"/>
    </row>
    <row r="292225" spans="21:28">
      <c r="U292225" s="5"/>
      <c r="AA292225" s="94"/>
      <c r="AB292225" s="5"/>
    </row>
    <row r="292242" spans="21:28">
      <c r="U292242" s="5"/>
      <c r="AA292242" s="94"/>
      <c r="AB292242" s="5"/>
    </row>
    <row r="292244" spans="21:28">
      <c r="U292244" s="5"/>
      <c r="AA292244" s="458"/>
      <c r="AB292244" s="5"/>
    </row>
    <row r="292245" spans="21:28">
      <c r="U292245" s="5"/>
      <c r="AA292245" s="458"/>
      <c r="AB292245" s="5"/>
    </row>
    <row r="292246" spans="21:28">
      <c r="U292246" s="5"/>
      <c r="AA292246" s="93"/>
      <c r="AB292246" s="5"/>
    </row>
    <row r="292247" spans="21:28">
      <c r="U292247" s="5"/>
      <c r="AA292247" s="94"/>
      <c r="AB292247" s="5"/>
    </row>
    <row r="292250" spans="21:28">
      <c r="U292250" s="5"/>
      <c r="AA292250" s="94"/>
      <c r="AB292250" s="5"/>
    </row>
    <row r="292300" spans="21:28">
      <c r="U292300" s="5"/>
      <c r="AA292300" s="94"/>
      <c r="AB292300" s="5"/>
    </row>
    <row r="292370" spans="21:28">
      <c r="U292370" s="5"/>
      <c r="AA292370" s="94"/>
      <c r="AB292370" s="5"/>
    </row>
    <row r="292371" spans="21:28">
      <c r="U292371" s="5"/>
      <c r="AA292371" s="94"/>
      <c r="AB292371" s="5"/>
    </row>
    <row r="292388" spans="21:28">
      <c r="U292388" s="5"/>
      <c r="AA292388" s="94"/>
      <c r="AB292388" s="5"/>
    </row>
    <row r="292390" spans="21:28">
      <c r="U292390" s="5"/>
      <c r="AA292390" s="458"/>
      <c r="AB292390" s="5"/>
    </row>
    <row r="292391" spans="21:28">
      <c r="U292391" s="5"/>
      <c r="AA292391" s="458"/>
      <c r="AB292391" s="5"/>
    </row>
    <row r="292392" spans="21:28">
      <c r="U292392" s="5"/>
      <c r="AA292392" s="93"/>
      <c r="AB292392" s="5"/>
    </row>
    <row r="292393" spans="21:28">
      <c r="U292393" s="5"/>
      <c r="AA292393" s="94"/>
      <c r="AB292393" s="5"/>
    </row>
    <row r="292396" spans="21:28">
      <c r="U292396" s="5"/>
      <c r="AA292396" s="94"/>
      <c r="AB292396" s="5"/>
    </row>
    <row r="292446" spans="21:28">
      <c r="U292446" s="5"/>
      <c r="AA292446" s="94"/>
      <c r="AB292446" s="5"/>
    </row>
    <row r="292516" spans="21:28">
      <c r="U292516" s="5"/>
      <c r="AA292516" s="94"/>
      <c r="AB292516" s="5"/>
    </row>
    <row r="292517" spans="21:28">
      <c r="U292517" s="5"/>
      <c r="AA292517" s="94"/>
      <c r="AB292517" s="5"/>
    </row>
    <row r="292534" spans="21:28">
      <c r="U292534" s="5"/>
      <c r="AA292534" s="94"/>
      <c r="AB292534" s="5"/>
    </row>
    <row r="292536" spans="21:28">
      <c r="U292536" s="5"/>
      <c r="AA292536" s="458"/>
      <c r="AB292536" s="5"/>
    </row>
    <row r="292537" spans="21:28">
      <c r="U292537" s="5"/>
      <c r="AA292537" s="458"/>
      <c r="AB292537" s="5"/>
    </row>
    <row r="292538" spans="21:28">
      <c r="U292538" s="5"/>
      <c r="AA292538" s="93"/>
      <c r="AB292538" s="5"/>
    </row>
    <row r="292539" spans="21:28">
      <c r="U292539" s="5"/>
      <c r="AA292539" s="94"/>
      <c r="AB292539" s="5"/>
    </row>
    <row r="292542" spans="21:28">
      <c r="U292542" s="5"/>
      <c r="AA292542" s="94"/>
      <c r="AB292542" s="5"/>
    </row>
    <row r="292592" spans="21:28">
      <c r="U292592" s="5"/>
      <c r="AA292592" s="94"/>
      <c r="AB292592" s="5"/>
    </row>
    <row r="292662" spans="21:28">
      <c r="U292662" s="5"/>
      <c r="AA292662" s="94"/>
      <c r="AB292662" s="5"/>
    </row>
    <row r="292663" spans="21:28">
      <c r="U292663" s="5"/>
      <c r="AA292663" s="94"/>
      <c r="AB292663" s="5"/>
    </row>
    <row r="292680" spans="21:28">
      <c r="U292680" s="5"/>
      <c r="AA292680" s="94"/>
      <c r="AB292680" s="5"/>
    </row>
    <row r="292682" spans="21:28">
      <c r="U292682" s="5"/>
      <c r="AA292682" s="458"/>
      <c r="AB292682" s="5"/>
    </row>
    <row r="292683" spans="21:28">
      <c r="U292683" s="5"/>
      <c r="AA292683" s="458"/>
      <c r="AB292683" s="5"/>
    </row>
    <row r="292684" spans="21:28">
      <c r="U292684" s="5"/>
      <c r="AA292684" s="93"/>
      <c r="AB292684" s="5"/>
    </row>
    <row r="292685" spans="21:28">
      <c r="U292685" s="5"/>
      <c r="AA292685" s="94"/>
      <c r="AB292685" s="5"/>
    </row>
    <row r="292688" spans="21:28">
      <c r="U292688" s="5"/>
      <c r="AA292688" s="94"/>
      <c r="AB292688" s="5"/>
    </row>
    <row r="292738" spans="21:28">
      <c r="U292738" s="5"/>
      <c r="AA292738" s="94"/>
      <c r="AB292738" s="5"/>
    </row>
    <row r="292808" spans="21:28">
      <c r="U292808" s="5"/>
      <c r="AA292808" s="94"/>
      <c r="AB292808" s="5"/>
    </row>
    <row r="292809" spans="21:28">
      <c r="U292809" s="5"/>
      <c r="AA292809" s="94"/>
      <c r="AB292809" s="5"/>
    </row>
    <row r="292826" spans="21:28">
      <c r="U292826" s="5"/>
      <c r="AA292826" s="94"/>
      <c r="AB292826" s="5"/>
    </row>
    <row r="292828" spans="21:28">
      <c r="U292828" s="5"/>
      <c r="AA292828" s="458"/>
      <c r="AB292828" s="5"/>
    </row>
    <row r="292829" spans="21:28">
      <c r="U292829" s="5"/>
      <c r="AA292829" s="458"/>
      <c r="AB292829" s="5"/>
    </row>
    <row r="292830" spans="21:28">
      <c r="U292830" s="5"/>
      <c r="AA292830" s="93"/>
      <c r="AB292830" s="5"/>
    </row>
    <row r="292831" spans="21:28">
      <c r="U292831" s="5"/>
      <c r="AA292831" s="94"/>
      <c r="AB292831" s="5"/>
    </row>
    <row r="292834" spans="21:28">
      <c r="U292834" s="5"/>
      <c r="AA292834" s="94"/>
      <c r="AB292834" s="5"/>
    </row>
    <row r="292884" spans="21:28">
      <c r="U292884" s="5"/>
      <c r="AA292884" s="94"/>
      <c r="AB292884" s="5"/>
    </row>
    <row r="292954" spans="21:28">
      <c r="U292954" s="5"/>
      <c r="AA292954" s="94"/>
      <c r="AB292954" s="5"/>
    </row>
    <row r="292955" spans="21:28">
      <c r="U292955" s="5"/>
      <c r="AA292955" s="94"/>
      <c r="AB292955" s="5"/>
    </row>
    <row r="292972" spans="21:28">
      <c r="U292972" s="5"/>
      <c r="AA292972" s="94"/>
      <c r="AB292972" s="5"/>
    </row>
    <row r="292974" spans="21:28">
      <c r="U292974" s="5"/>
      <c r="AA292974" s="458"/>
      <c r="AB292974" s="5"/>
    </row>
    <row r="292975" spans="21:28">
      <c r="U292975" s="5"/>
      <c r="AA292975" s="458"/>
      <c r="AB292975" s="5"/>
    </row>
    <row r="292976" spans="21:28">
      <c r="U292976" s="5"/>
      <c r="AA292976" s="93"/>
      <c r="AB292976" s="5"/>
    </row>
    <row r="292977" spans="21:28">
      <c r="U292977" s="5"/>
      <c r="AA292977" s="94"/>
      <c r="AB292977" s="5"/>
    </row>
    <row r="292980" spans="21:28">
      <c r="U292980" s="5"/>
      <c r="AA292980" s="94"/>
      <c r="AB292980" s="5"/>
    </row>
    <row r="293030" spans="21:28">
      <c r="U293030" s="5"/>
      <c r="AA293030" s="94"/>
      <c r="AB293030" s="5"/>
    </row>
    <row r="293100" spans="21:28">
      <c r="U293100" s="5"/>
      <c r="AA293100" s="94"/>
      <c r="AB293100" s="5"/>
    </row>
    <row r="293101" spans="21:28">
      <c r="U293101" s="5"/>
      <c r="AA293101" s="94"/>
      <c r="AB293101" s="5"/>
    </row>
    <row r="293118" spans="21:28">
      <c r="U293118" s="5"/>
      <c r="AA293118" s="94"/>
      <c r="AB293118" s="5"/>
    </row>
    <row r="293120" spans="21:28">
      <c r="U293120" s="5"/>
      <c r="AA293120" s="458"/>
      <c r="AB293120" s="5"/>
    </row>
    <row r="293121" spans="21:28">
      <c r="U293121" s="5"/>
      <c r="AA293121" s="458"/>
      <c r="AB293121" s="5"/>
    </row>
    <row r="293122" spans="21:28">
      <c r="U293122" s="5"/>
      <c r="AA293122" s="93"/>
      <c r="AB293122" s="5"/>
    </row>
    <row r="293123" spans="21:28">
      <c r="U293123" s="5"/>
      <c r="AA293123" s="94"/>
      <c r="AB293123" s="5"/>
    </row>
    <row r="293126" spans="21:28">
      <c r="U293126" s="5"/>
      <c r="AA293126" s="94"/>
      <c r="AB293126" s="5"/>
    </row>
    <row r="293176" spans="21:28">
      <c r="U293176" s="5"/>
      <c r="AA293176" s="94"/>
      <c r="AB293176" s="5"/>
    </row>
    <row r="293246" spans="21:28">
      <c r="U293246" s="5"/>
      <c r="AA293246" s="94"/>
      <c r="AB293246" s="5"/>
    </row>
    <row r="293247" spans="21:28">
      <c r="U293247" s="5"/>
      <c r="AA293247" s="94"/>
      <c r="AB293247" s="5"/>
    </row>
    <row r="293264" spans="21:28">
      <c r="U293264" s="5"/>
      <c r="AA293264" s="94"/>
      <c r="AB293264" s="5"/>
    </row>
    <row r="293266" spans="21:28">
      <c r="U293266" s="5"/>
      <c r="AA293266" s="458"/>
      <c r="AB293266" s="5"/>
    </row>
    <row r="293267" spans="21:28">
      <c r="U293267" s="5"/>
      <c r="AA293267" s="458"/>
      <c r="AB293267" s="5"/>
    </row>
    <row r="293268" spans="21:28">
      <c r="U293268" s="5"/>
      <c r="AA293268" s="93"/>
      <c r="AB293268" s="5"/>
    </row>
    <row r="293269" spans="21:28">
      <c r="U293269" s="5"/>
      <c r="AA293269" s="94"/>
      <c r="AB293269" s="5"/>
    </row>
    <row r="293272" spans="21:28">
      <c r="U293272" s="5"/>
      <c r="AA293272" s="94"/>
      <c r="AB293272" s="5"/>
    </row>
    <row r="293322" spans="21:28">
      <c r="U293322" s="5"/>
      <c r="AA293322" s="94"/>
      <c r="AB293322" s="5"/>
    </row>
    <row r="293392" spans="21:28">
      <c r="U293392" s="5"/>
      <c r="AA293392" s="94"/>
      <c r="AB293392" s="5"/>
    </row>
    <row r="293393" spans="21:28">
      <c r="U293393" s="5"/>
      <c r="AA293393" s="94"/>
      <c r="AB293393" s="5"/>
    </row>
    <row r="293410" spans="21:28">
      <c r="U293410" s="5"/>
      <c r="AA293410" s="94"/>
      <c r="AB293410" s="5"/>
    </row>
    <row r="293412" spans="21:28">
      <c r="U293412" s="5"/>
      <c r="AA293412" s="458"/>
      <c r="AB293412" s="5"/>
    </row>
    <row r="293413" spans="21:28">
      <c r="U293413" s="5"/>
      <c r="AA293413" s="458"/>
      <c r="AB293413" s="5"/>
    </row>
    <row r="293414" spans="21:28">
      <c r="U293414" s="5"/>
      <c r="AA293414" s="93"/>
      <c r="AB293414" s="5"/>
    </row>
    <row r="293415" spans="21:28">
      <c r="U293415" s="5"/>
      <c r="AA293415" s="94"/>
      <c r="AB293415" s="5"/>
    </row>
    <row r="293418" spans="21:28">
      <c r="U293418" s="5"/>
      <c r="AA293418" s="94"/>
      <c r="AB293418" s="5"/>
    </row>
    <row r="293468" spans="21:28">
      <c r="U293468" s="5"/>
      <c r="AA293468" s="94"/>
      <c r="AB293468" s="5"/>
    </row>
    <row r="293538" spans="21:28">
      <c r="U293538" s="5"/>
      <c r="AA293538" s="94"/>
      <c r="AB293538" s="5"/>
    </row>
    <row r="293539" spans="21:28">
      <c r="U293539" s="5"/>
      <c r="AA293539" s="94"/>
      <c r="AB293539" s="5"/>
    </row>
    <row r="293556" spans="21:28">
      <c r="U293556" s="5"/>
      <c r="AA293556" s="94"/>
      <c r="AB293556" s="5"/>
    </row>
    <row r="293558" spans="21:28">
      <c r="U293558" s="5"/>
      <c r="AA293558" s="458"/>
      <c r="AB293558" s="5"/>
    </row>
    <row r="293559" spans="21:28">
      <c r="U293559" s="5"/>
      <c r="AA293559" s="458"/>
      <c r="AB293559" s="5"/>
    </row>
    <row r="293560" spans="21:28">
      <c r="U293560" s="5"/>
      <c r="AA293560" s="93"/>
      <c r="AB293560" s="5"/>
    </row>
    <row r="293561" spans="21:28">
      <c r="U293561" s="5"/>
      <c r="AA293561" s="94"/>
      <c r="AB293561" s="5"/>
    </row>
    <row r="293564" spans="21:28">
      <c r="U293564" s="5"/>
      <c r="AA293564" s="94"/>
      <c r="AB293564" s="5"/>
    </row>
    <row r="293614" spans="21:28">
      <c r="U293614" s="5"/>
      <c r="AA293614" s="94"/>
      <c r="AB293614" s="5"/>
    </row>
    <row r="293684" spans="21:28">
      <c r="U293684" s="5"/>
      <c r="AA293684" s="94"/>
      <c r="AB293684" s="5"/>
    </row>
    <row r="293685" spans="21:28">
      <c r="U293685" s="5"/>
      <c r="AA293685" s="94"/>
      <c r="AB293685" s="5"/>
    </row>
    <row r="293702" spans="21:28">
      <c r="U293702" s="5"/>
      <c r="AA293702" s="94"/>
      <c r="AB293702" s="5"/>
    </row>
    <row r="293704" spans="21:28">
      <c r="U293704" s="5"/>
      <c r="AA293704" s="458"/>
      <c r="AB293704" s="5"/>
    </row>
    <row r="293705" spans="21:28">
      <c r="U293705" s="5"/>
      <c r="AA293705" s="458"/>
      <c r="AB293705" s="5"/>
    </row>
    <row r="293706" spans="21:28">
      <c r="U293706" s="5"/>
      <c r="AA293706" s="93"/>
      <c r="AB293706" s="5"/>
    </row>
    <row r="293707" spans="21:28">
      <c r="U293707" s="5"/>
      <c r="AA293707" s="94"/>
      <c r="AB293707" s="5"/>
    </row>
    <row r="293710" spans="21:28">
      <c r="U293710" s="5"/>
      <c r="AA293710" s="94"/>
      <c r="AB293710" s="5"/>
    </row>
    <row r="293760" spans="21:28">
      <c r="U293760" s="5"/>
      <c r="AA293760" s="94"/>
      <c r="AB293760" s="5"/>
    </row>
    <row r="293830" spans="21:28">
      <c r="U293830" s="5"/>
      <c r="AA293830" s="94"/>
      <c r="AB293830" s="5"/>
    </row>
    <row r="293831" spans="21:28">
      <c r="U293831" s="5"/>
      <c r="AA293831" s="94"/>
      <c r="AB293831" s="5"/>
    </row>
    <row r="293848" spans="21:28">
      <c r="U293848" s="5"/>
      <c r="AA293848" s="94"/>
      <c r="AB293848" s="5"/>
    </row>
    <row r="293850" spans="21:28">
      <c r="U293850" s="5"/>
      <c r="AA293850" s="458"/>
      <c r="AB293850" s="5"/>
    </row>
    <row r="293851" spans="21:28">
      <c r="U293851" s="5"/>
      <c r="AA293851" s="458"/>
      <c r="AB293851" s="5"/>
    </row>
    <row r="293852" spans="21:28">
      <c r="U293852" s="5"/>
      <c r="AA293852" s="93"/>
      <c r="AB293852" s="5"/>
    </row>
    <row r="293853" spans="21:28">
      <c r="U293853" s="5"/>
      <c r="AA293853" s="94"/>
      <c r="AB293853" s="5"/>
    </row>
    <row r="293856" spans="21:28">
      <c r="U293856" s="5"/>
      <c r="AA293856" s="94"/>
      <c r="AB293856" s="5"/>
    </row>
    <row r="293906" spans="21:28">
      <c r="U293906" s="5"/>
      <c r="AA293906" s="94"/>
      <c r="AB293906" s="5"/>
    </row>
    <row r="293976" spans="21:28">
      <c r="U293976" s="5"/>
      <c r="AA293976" s="94"/>
      <c r="AB293976" s="5"/>
    </row>
    <row r="293977" spans="21:28">
      <c r="U293977" s="5"/>
      <c r="AA293977" s="94"/>
      <c r="AB293977" s="5"/>
    </row>
    <row r="293994" spans="21:28">
      <c r="U293994" s="5"/>
      <c r="AA293994" s="94"/>
      <c r="AB293994" s="5"/>
    </row>
    <row r="293996" spans="21:28">
      <c r="U293996" s="5"/>
      <c r="AA293996" s="458"/>
      <c r="AB293996" s="5"/>
    </row>
    <row r="293997" spans="21:28">
      <c r="U293997" s="5"/>
      <c r="AA293997" s="458"/>
      <c r="AB293997" s="5"/>
    </row>
    <row r="293998" spans="21:28">
      <c r="U293998" s="5"/>
      <c r="AA293998" s="93"/>
      <c r="AB293998" s="5"/>
    </row>
    <row r="293999" spans="21:28">
      <c r="U293999" s="5"/>
      <c r="AA293999" s="94"/>
      <c r="AB293999" s="5"/>
    </row>
    <row r="294002" spans="21:28">
      <c r="U294002" s="5"/>
      <c r="AA294002" s="94"/>
      <c r="AB294002" s="5"/>
    </row>
    <row r="294052" spans="21:28">
      <c r="U294052" s="5"/>
      <c r="AA294052" s="94"/>
      <c r="AB294052" s="5"/>
    </row>
    <row r="294122" spans="21:28">
      <c r="U294122" s="5"/>
      <c r="AA294122" s="94"/>
      <c r="AB294122" s="5"/>
    </row>
    <row r="294123" spans="21:28">
      <c r="U294123" s="5"/>
      <c r="AA294123" s="94"/>
      <c r="AB294123" s="5"/>
    </row>
    <row r="294140" spans="21:28">
      <c r="U294140" s="5"/>
      <c r="AA294140" s="94"/>
      <c r="AB294140" s="5"/>
    </row>
    <row r="294142" spans="21:28">
      <c r="U294142" s="5"/>
      <c r="AA294142" s="458"/>
      <c r="AB294142" s="5"/>
    </row>
    <row r="294143" spans="21:28">
      <c r="U294143" s="5"/>
      <c r="AA294143" s="458"/>
      <c r="AB294143" s="5"/>
    </row>
    <row r="294144" spans="21:28">
      <c r="U294144" s="5"/>
      <c r="AA294144" s="93"/>
      <c r="AB294144" s="5"/>
    </row>
    <row r="294145" spans="21:28">
      <c r="U294145" s="5"/>
      <c r="AA294145" s="94"/>
      <c r="AB294145" s="5"/>
    </row>
    <row r="294148" spans="21:28">
      <c r="U294148" s="5"/>
      <c r="AA294148" s="94"/>
      <c r="AB294148" s="5"/>
    </row>
    <row r="294198" spans="21:28">
      <c r="U294198" s="5"/>
      <c r="AA294198" s="94"/>
      <c r="AB294198" s="5"/>
    </row>
    <row r="294268" spans="21:28">
      <c r="U294268" s="5"/>
      <c r="AA294268" s="94"/>
      <c r="AB294268" s="5"/>
    </row>
    <row r="294269" spans="21:28">
      <c r="U294269" s="5"/>
      <c r="AA294269" s="94"/>
      <c r="AB294269" s="5"/>
    </row>
    <row r="294286" spans="21:28">
      <c r="U294286" s="5"/>
      <c r="AA294286" s="94"/>
      <c r="AB294286" s="5"/>
    </row>
    <row r="294288" spans="21:28">
      <c r="U294288" s="5"/>
      <c r="AA294288" s="458"/>
      <c r="AB294288" s="5"/>
    </row>
    <row r="294289" spans="21:28">
      <c r="U294289" s="5"/>
      <c r="AA294289" s="458"/>
      <c r="AB294289" s="5"/>
    </row>
    <row r="294290" spans="21:28">
      <c r="U294290" s="5"/>
      <c r="AA294290" s="93"/>
      <c r="AB294290" s="5"/>
    </row>
    <row r="294291" spans="21:28">
      <c r="U294291" s="5"/>
      <c r="AA294291" s="94"/>
      <c r="AB294291" s="5"/>
    </row>
    <row r="294294" spans="21:28">
      <c r="U294294" s="5"/>
      <c r="AA294294" s="94"/>
      <c r="AB294294" s="5"/>
    </row>
    <row r="294344" spans="21:28">
      <c r="U294344" s="5"/>
      <c r="AA294344" s="94"/>
      <c r="AB294344" s="5"/>
    </row>
    <row r="294414" spans="21:28">
      <c r="U294414" s="5"/>
      <c r="AA294414" s="94"/>
      <c r="AB294414" s="5"/>
    </row>
    <row r="294415" spans="21:28">
      <c r="U294415" s="5"/>
      <c r="AA294415" s="94"/>
      <c r="AB294415" s="5"/>
    </row>
    <row r="294432" spans="21:28">
      <c r="U294432" s="5"/>
      <c r="AA294432" s="94"/>
      <c r="AB294432" s="5"/>
    </row>
    <row r="294434" spans="21:28">
      <c r="U294434" s="5"/>
      <c r="AA294434" s="458"/>
      <c r="AB294434" s="5"/>
    </row>
    <row r="294435" spans="21:28">
      <c r="U294435" s="5"/>
      <c r="AA294435" s="458"/>
      <c r="AB294435" s="5"/>
    </row>
    <row r="294436" spans="21:28">
      <c r="U294436" s="5"/>
      <c r="AA294436" s="93"/>
      <c r="AB294436" s="5"/>
    </row>
    <row r="294437" spans="21:28">
      <c r="U294437" s="5"/>
      <c r="AA294437" s="94"/>
      <c r="AB294437" s="5"/>
    </row>
    <row r="294440" spans="21:28">
      <c r="U294440" s="5"/>
      <c r="AA294440" s="94"/>
      <c r="AB294440" s="5"/>
    </row>
    <row r="294490" spans="21:28">
      <c r="U294490" s="5"/>
      <c r="AA294490" s="94"/>
      <c r="AB294490" s="5"/>
    </row>
    <row r="294560" spans="21:28">
      <c r="U294560" s="5"/>
      <c r="AA294560" s="94"/>
      <c r="AB294560" s="5"/>
    </row>
    <row r="294561" spans="21:28">
      <c r="U294561" s="5"/>
      <c r="AA294561" s="94"/>
      <c r="AB294561" s="5"/>
    </row>
    <row r="294578" spans="21:28">
      <c r="U294578" s="5"/>
      <c r="AA294578" s="94"/>
      <c r="AB294578" s="5"/>
    </row>
    <row r="294580" spans="21:28">
      <c r="U294580" s="5"/>
      <c r="AA294580" s="458"/>
      <c r="AB294580" s="5"/>
    </row>
    <row r="294581" spans="21:28">
      <c r="U294581" s="5"/>
      <c r="AA294581" s="458"/>
      <c r="AB294581" s="5"/>
    </row>
    <row r="294582" spans="21:28">
      <c r="U294582" s="5"/>
      <c r="AA294582" s="93"/>
      <c r="AB294582" s="5"/>
    </row>
    <row r="294583" spans="21:28">
      <c r="U294583" s="5"/>
      <c r="AA294583" s="94"/>
      <c r="AB294583" s="5"/>
    </row>
    <row r="294586" spans="21:28">
      <c r="U294586" s="5"/>
      <c r="AA294586" s="94"/>
      <c r="AB294586" s="5"/>
    </row>
    <row r="294636" spans="21:28">
      <c r="U294636" s="5"/>
      <c r="AA294636" s="94"/>
      <c r="AB294636" s="5"/>
    </row>
    <row r="294706" spans="21:28">
      <c r="U294706" s="5"/>
      <c r="AA294706" s="94"/>
      <c r="AB294706" s="5"/>
    </row>
    <row r="294707" spans="21:28">
      <c r="U294707" s="5"/>
      <c r="AA294707" s="94"/>
      <c r="AB294707" s="5"/>
    </row>
    <row r="294724" spans="21:28">
      <c r="U294724" s="5"/>
      <c r="AA294724" s="94"/>
      <c r="AB294724" s="5"/>
    </row>
    <row r="294726" spans="21:28">
      <c r="U294726" s="5"/>
      <c r="AA294726" s="458"/>
      <c r="AB294726" s="5"/>
    </row>
    <row r="294727" spans="21:28">
      <c r="U294727" s="5"/>
      <c r="AA294727" s="458"/>
      <c r="AB294727" s="5"/>
    </row>
    <row r="294728" spans="21:28">
      <c r="U294728" s="5"/>
      <c r="AA294728" s="93"/>
      <c r="AB294728" s="5"/>
    </row>
    <row r="294729" spans="21:28">
      <c r="U294729" s="5"/>
      <c r="AA294729" s="94"/>
      <c r="AB294729" s="5"/>
    </row>
    <row r="294732" spans="21:28">
      <c r="U294732" s="5"/>
      <c r="AA294732" s="94"/>
      <c r="AB294732" s="5"/>
    </row>
    <row r="294782" spans="21:28">
      <c r="U294782" s="5"/>
      <c r="AA294782" s="94"/>
      <c r="AB294782" s="5"/>
    </row>
    <row r="294852" spans="21:28">
      <c r="U294852" s="5"/>
      <c r="AA294852" s="94"/>
      <c r="AB294852" s="5"/>
    </row>
    <row r="294853" spans="21:28">
      <c r="U294853" s="5"/>
      <c r="AA294853" s="94"/>
      <c r="AB294853" s="5"/>
    </row>
    <row r="294870" spans="21:28">
      <c r="U294870" s="5"/>
      <c r="AA294870" s="94"/>
      <c r="AB294870" s="5"/>
    </row>
    <row r="294872" spans="21:28">
      <c r="U294872" s="5"/>
      <c r="AA294872" s="458"/>
      <c r="AB294872" s="5"/>
    </row>
    <row r="294873" spans="21:28">
      <c r="U294873" s="5"/>
      <c r="AA294873" s="458"/>
      <c r="AB294873" s="5"/>
    </row>
    <row r="294874" spans="21:28">
      <c r="U294874" s="5"/>
      <c r="AA294874" s="93"/>
      <c r="AB294874" s="5"/>
    </row>
    <row r="294875" spans="21:28">
      <c r="U294875" s="5"/>
      <c r="AA294875" s="94"/>
      <c r="AB294875" s="5"/>
    </row>
    <row r="294878" spans="21:28">
      <c r="U294878" s="5"/>
      <c r="AA294878" s="94"/>
      <c r="AB294878" s="5"/>
    </row>
    <row r="294928" spans="21:28">
      <c r="U294928" s="5"/>
      <c r="AA294928" s="94"/>
      <c r="AB294928" s="5"/>
    </row>
    <row r="294998" spans="21:28">
      <c r="U294998" s="5"/>
      <c r="AA294998" s="94"/>
      <c r="AB294998" s="5"/>
    </row>
    <row r="294999" spans="21:28">
      <c r="U294999" s="5"/>
      <c r="AA294999" s="94"/>
      <c r="AB294999" s="5"/>
    </row>
    <row r="295016" spans="21:28">
      <c r="U295016" s="5"/>
      <c r="AA295016" s="94"/>
      <c r="AB295016" s="5"/>
    </row>
    <row r="295018" spans="21:28">
      <c r="U295018" s="5"/>
      <c r="AA295018" s="458"/>
      <c r="AB295018" s="5"/>
    </row>
    <row r="295019" spans="21:28">
      <c r="U295019" s="5"/>
      <c r="AA295019" s="458"/>
      <c r="AB295019" s="5"/>
    </row>
    <row r="295020" spans="21:28">
      <c r="U295020" s="5"/>
      <c r="AA295020" s="93"/>
      <c r="AB295020" s="5"/>
    </row>
    <row r="295021" spans="21:28">
      <c r="U295021" s="5"/>
      <c r="AA295021" s="94"/>
      <c r="AB295021" s="5"/>
    </row>
    <row r="295024" spans="21:28">
      <c r="U295024" s="5"/>
      <c r="AA295024" s="94"/>
      <c r="AB295024" s="5"/>
    </row>
    <row r="295074" spans="21:28">
      <c r="U295074" s="5"/>
      <c r="AA295074" s="94"/>
      <c r="AB295074" s="5"/>
    </row>
    <row r="295144" spans="21:28">
      <c r="U295144" s="5"/>
      <c r="AA295144" s="94"/>
      <c r="AB295144" s="5"/>
    </row>
    <row r="295145" spans="21:28">
      <c r="U295145" s="5"/>
      <c r="AA295145" s="94"/>
      <c r="AB295145" s="5"/>
    </row>
    <row r="295162" spans="21:28">
      <c r="U295162" s="5"/>
      <c r="AA295162" s="94"/>
      <c r="AB295162" s="5"/>
    </row>
    <row r="295164" spans="21:28">
      <c r="U295164" s="5"/>
      <c r="AA295164" s="458"/>
      <c r="AB295164" s="5"/>
    </row>
    <row r="295165" spans="21:28">
      <c r="U295165" s="5"/>
      <c r="AA295165" s="458"/>
      <c r="AB295165" s="5"/>
    </row>
    <row r="295166" spans="21:28">
      <c r="U295166" s="5"/>
      <c r="AA295166" s="93"/>
      <c r="AB295166" s="5"/>
    </row>
    <row r="295167" spans="21:28">
      <c r="U295167" s="5"/>
      <c r="AA295167" s="94"/>
      <c r="AB295167" s="5"/>
    </row>
    <row r="295170" spans="21:28">
      <c r="U295170" s="5"/>
      <c r="AA295170" s="94"/>
      <c r="AB295170" s="5"/>
    </row>
    <row r="295220" spans="21:28">
      <c r="U295220" s="5"/>
      <c r="AA295220" s="94"/>
      <c r="AB295220" s="5"/>
    </row>
    <row r="295290" spans="21:28">
      <c r="U295290" s="5"/>
      <c r="AA295290" s="94"/>
      <c r="AB295290" s="5"/>
    </row>
    <row r="295291" spans="21:28">
      <c r="U295291" s="5"/>
      <c r="AA295291" s="94"/>
      <c r="AB295291" s="5"/>
    </row>
    <row r="295308" spans="21:28">
      <c r="U295308" s="5"/>
      <c r="AA295308" s="94"/>
      <c r="AB295308" s="5"/>
    </row>
    <row r="295310" spans="21:28">
      <c r="U295310" s="5"/>
      <c r="AA295310" s="458"/>
      <c r="AB295310" s="5"/>
    </row>
    <row r="295311" spans="21:28">
      <c r="U295311" s="5"/>
      <c r="AA295311" s="458"/>
      <c r="AB295311" s="5"/>
    </row>
    <row r="295312" spans="21:28">
      <c r="U295312" s="5"/>
      <c r="AA295312" s="93"/>
      <c r="AB295312" s="5"/>
    </row>
    <row r="295313" spans="21:28">
      <c r="U295313" s="5"/>
      <c r="AA295313" s="94"/>
      <c r="AB295313" s="5"/>
    </row>
    <row r="295316" spans="21:28">
      <c r="U295316" s="5"/>
      <c r="AA295316" s="94"/>
      <c r="AB295316" s="5"/>
    </row>
    <row r="295366" spans="21:28">
      <c r="U295366" s="5"/>
      <c r="AA295366" s="94"/>
      <c r="AB295366" s="5"/>
    </row>
    <row r="295436" spans="21:28">
      <c r="U295436" s="5"/>
      <c r="AA295436" s="94"/>
      <c r="AB295436" s="5"/>
    </row>
    <row r="295437" spans="21:28">
      <c r="U295437" s="5"/>
      <c r="AA295437" s="94"/>
      <c r="AB295437" s="5"/>
    </row>
    <row r="295454" spans="21:28">
      <c r="U295454" s="5"/>
      <c r="AA295454" s="94"/>
      <c r="AB295454" s="5"/>
    </row>
    <row r="295456" spans="21:28">
      <c r="U295456" s="5"/>
      <c r="AA295456" s="458"/>
      <c r="AB295456" s="5"/>
    </row>
    <row r="295457" spans="21:28">
      <c r="U295457" s="5"/>
      <c r="AA295457" s="458"/>
      <c r="AB295457" s="5"/>
    </row>
    <row r="295458" spans="21:28">
      <c r="U295458" s="5"/>
      <c r="AA295458" s="93"/>
      <c r="AB295458" s="5"/>
    </row>
    <row r="295459" spans="21:28">
      <c r="U295459" s="5"/>
      <c r="AA295459" s="94"/>
      <c r="AB295459" s="5"/>
    </row>
    <row r="295462" spans="21:28">
      <c r="U295462" s="5"/>
      <c r="AA295462" s="94"/>
      <c r="AB295462" s="5"/>
    </row>
    <row r="295512" spans="21:28">
      <c r="U295512" s="5"/>
      <c r="AA295512" s="94"/>
      <c r="AB295512" s="5"/>
    </row>
    <row r="295582" spans="21:28">
      <c r="U295582" s="5"/>
      <c r="AA295582" s="94"/>
      <c r="AB295582" s="5"/>
    </row>
    <row r="295583" spans="21:28">
      <c r="U295583" s="5"/>
      <c r="AA295583" s="94"/>
      <c r="AB295583" s="5"/>
    </row>
    <row r="295600" spans="21:28">
      <c r="U295600" s="5"/>
      <c r="AA295600" s="94"/>
      <c r="AB295600" s="5"/>
    </row>
    <row r="295602" spans="21:28">
      <c r="U295602" s="5"/>
      <c r="AA295602" s="458"/>
      <c r="AB295602" s="5"/>
    </row>
    <row r="295603" spans="21:28">
      <c r="U295603" s="5"/>
      <c r="AA295603" s="458"/>
      <c r="AB295603" s="5"/>
    </row>
    <row r="295604" spans="21:28">
      <c r="U295604" s="5"/>
      <c r="AA295604" s="93"/>
      <c r="AB295604" s="5"/>
    </row>
    <row r="295605" spans="21:28">
      <c r="U295605" s="5"/>
      <c r="AA295605" s="94"/>
      <c r="AB295605" s="5"/>
    </row>
    <row r="295608" spans="21:28">
      <c r="U295608" s="5"/>
      <c r="AA295608" s="94"/>
      <c r="AB295608" s="5"/>
    </row>
    <row r="295658" spans="21:28">
      <c r="U295658" s="5"/>
      <c r="AA295658" s="94"/>
      <c r="AB295658" s="5"/>
    </row>
    <row r="295728" spans="21:28">
      <c r="U295728" s="5"/>
      <c r="AA295728" s="94"/>
      <c r="AB295728" s="5"/>
    </row>
    <row r="295729" spans="21:28">
      <c r="U295729" s="5"/>
      <c r="AA295729" s="94"/>
      <c r="AB295729" s="5"/>
    </row>
    <row r="295746" spans="21:28">
      <c r="U295746" s="5"/>
      <c r="AA295746" s="94"/>
      <c r="AB295746" s="5"/>
    </row>
    <row r="295748" spans="21:28">
      <c r="U295748" s="5"/>
      <c r="AA295748" s="458"/>
      <c r="AB295748" s="5"/>
    </row>
    <row r="295749" spans="21:28">
      <c r="U295749" s="5"/>
      <c r="AA295749" s="458"/>
      <c r="AB295749" s="5"/>
    </row>
    <row r="295750" spans="21:28">
      <c r="U295750" s="5"/>
      <c r="AA295750" s="93"/>
      <c r="AB295750" s="5"/>
    </row>
    <row r="295751" spans="21:28">
      <c r="U295751" s="5"/>
      <c r="AA295751" s="94"/>
      <c r="AB295751" s="5"/>
    </row>
    <row r="295754" spans="21:28">
      <c r="U295754" s="5"/>
      <c r="AA295754" s="94"/>
      <c r="AB295754" s="5"/>
    </row>
    <row r="295804" spans="21:28">
      <c r="U295804" s="5"/>
      <c r="AA295804" s="94"/>
      <c r="AB295804" s="5"/>
    </row>
    <row r="295874" spans="21:28">
      <c r="U295874" s="5"/>
      <c r="AA295874" s="94"/>
      <c r="AB295874" s="5"/>
    </row>
    <row r="295875" spans="21:28">
      <c r="U295875" s="5"/>
      <c r="AA295875" s="94"/>
      <c r="AB295875" s="5"/>
    </row>
    <row r="295892" spans="21:28">
      <c r="U295892" s="5"/>
      <c r="AA295892" s="94"/>
      <c r="AB295892" s="5"/>
    </row>
    <row r="295894" spans="21:28">
      <c r="U295894" s="5"/>
      <c r="AA295894" s="458"/>
      <c r="AB295894" s="5"/>
    </row>
    <row r="295895" spans="21:28">
      <c r="U295895" s="5"/>
      <c r="AA295895" s="458"/>
      <c r="AB295895" s="5"/>
    </row>
    <row r="295896" spans="21:28">
      <c r="U295896" s="5"/>
      <c r="AA295896" s="93"/>
      <c r="AB295896" s="5"/>
    </row>
    <row r="295897" spans="21:28">
      <c r="U295897" s="5"/>
      <c r="AA295897" s="94"/>
      <c r="AB295897" s="5"/>
    </row>
    <row r="295900" spans="21:28">
      <c r="U295900" s="5"/>
      <c r="AA295900" s="94"/>
      <c r="AB295900" s="5"/>
    </row>
    <row r="295950" spans="21:28">
      <c r="U295950" s="5"/>
      <c r="AA295950" s="94"/>
      <c r="AB295950" s="5"/>
    </row>
    <row r="296020" spans="21:28">
      <c r="U296020" s="5"/>
      <c r="AA296020" s="94"/>
      <c r="AB296020" s="5"/>
    </row>
    <row r="296021" spans="21:28">
      <c r="U296021" s="5"/>
      <c r="AA296021" s="94"/>
      <c r="AB296021" s="5"/>
    </row>
    <row r="296038" spans="21:28">
      <c r="U296038" s="5"/>
      <c r="AA296038" s="94"/>
      <c r="AB296038" s="5"/>
    </row>
    <row r="296040" spans="21:28">
      <c r="U296040" s="5"/>
      <c r="AA296040" s="458"/>
      <c r="AB296040" s="5"/>
    </row>
    <row r="296041" spans="21:28">
      <c r="U296041" s="5"/>
      <c r="AA296041" s="458"/>
      <c r="AB296041" s="5"/>
    </row>
    <row r="296042" spans="21:28">
      <c r="U296042" s="5"/>
      <c r="AA296042" s="93"/>
      <c r="AB296042" s="5"/>
    </row>
    <row r="296043" spans="21:28">
      <c r="U296043" s="5"/>
      <c r="AA296043" s="94"/>
      <c r="AB296043" s="5"/>
    </row>
    <row r="296046" spans="21:28">
      <c r="U296046" s="5"/>
      <c r="AA296046" s="94"/>
      <c r="AB296046" s="5"/>
    </row>
    <row r="296096" spans="21:28">
      <c r="U296096" s="5"/>
      <c r="AA296096" s="94"/>
      <c r="AB296096" s="5"/>
    </row>
    <row r="296166" spans="21:28">
      <c r="U296166" s="5"/>
      <c r="AA296166" s="94"/>
      <c r="AB296166" s="5"/>
    </row>
    <row r="296167" spans="21:28">
      <c r="U296167" s="5"/>
      <c r="AA296167" s="94"/>
      <c r="AB296167" s="5"/>
    </row>
    <row r="296184" spans="21:28">
      <c r="U296184" s="5"/>
      <c r="AA296184" s="94"/>
      <c r="AB296184" s="5"/>
    </row>
    <row r="296186" spans="21:28">
      <c r="U296186" s="5"/>
      <c r="AA296186" s="458"/>
      <c r="AB296186" s="5"/>
    </row>
    <row r="296187" spans="21:28">
      <c r="U296187" s="5"/>
      <c r="AA296187" s="458"/>
      <c r="AB296187" s="5"/>
    </row>
    <row r="296188" spans="21:28">
      <c r="U296188" s="5"/>
      <c r="AA296188" s="93"/>
      <c r="AB296188" s="5"/>
    </row>
    <row r="296189" spans="21:28">
      <c r="U296189" s="5"/>
      <c r="AA296189" s="94"/>
      <c r="AB296189" s="5"/>
    </row>
    <row r="296192" spans="21:28">
      <c r="U296192" s="5"/>
      <c r="AA296192" s="94"/>
      <c r="AB296192" s="5"/>
    </row>
    <row r="296242" spans="21:28">
      <c r="U296242" s="5"/>
      <c r="AA296242" s="94"/>
      <c r="AB296242" s="5"/>
    </row>
    <row r="296312" spans="21:28">
      <c r="U296312" s="5"/>
      <c r="AA296312" s="94"/>
      <c r="AB296312" s="5"/>
    </row>
    <row r="296313" spans="21:28">
      <c r="U296313" s="5"/>
      <c r="AA296313" s="94"/>
      <c r="AB296313" s="5"/>
    </row>
    <row r="296330" spans="21:28">
      <c r="U296330" s="5"/>
      <c r="AA296330" s="94"/>
      <c r="AB296330" s="5"/>
    </row>
    <row r="296332" spans="21:28">
      <c r="U296332" s="5"/>
      <c r="AA296332" s="458"/>
      <c r="AB296332" s="5"/>
    </row>
    <row r="296333" spans="21:28">
      <c r="U296333" s="5"/>
      <c r="AA296333" s="458"/>
      <c r="AB296333" s="5"/>
    </row>
    <row r="296334" spans="21:28">
      <c r="U296334" s="5"/>
      <c r="AA296334" s="93"/>
      <c r="AB296334" s="5"/>
    </row>
    <row r="296335" spans="21:28">
      <c r="U296335" s="5"/>
      <c r="AA296335" s="94"/>
      <c r="AB296335" s="5"/>
    </row>
    <row r="296338" spans="21:28">
      <c r="U296338" s="5"/>
      <c r="AA296338" s="94"/>
      <c r="AB296338" s="5"/>
    </row>
    <row r="296388" spans="21:28">
      <c r="U296388" s="5"/>
      <c r="AA296388" s="94"/>
      <c r="AB296388" s="5"/>
    </row>
    <row r="296458" spans="21:28">
      <c r="U296458" s="5"/>
      <c r="AA296458" s="94"/>
      <c r="AB296458" s="5"/>
    </row>
    <row r="296459" spans="21:28">
      <c r="U296459" s="5"/>
      <c r="AA296459" s="94"/>
      <c r="AB296459" s="5"/>
    </row>
    <row r="296476" spans="21:28">
      <c r="U296476" s="5"/>
      <c r="AA296476" s="94"/>
      <c r="AB296476" s="5"/>
    </row>
    <row r="296478" spans="21:28">
      <c r="U296478" s="5"/>
      <c r="AA296478" s="458"/>
      <c r="AB296478" s="5"/>
    </row>
    <row r="296479" spans="21:28">
      <c r="U296479" s="5"/>
      <c r="AA296479" s="458"/>
      <c r="AB296479" s="5"/>
    </row>
    <row r="296480" spans="21:28">
      <c r="U296480" s="5"/>
      <c r="AA296480" s="93"/>
      <c r="AB296480" s="5"/>
    </row>
    <row r="296481" spans="21:28">
      <c r="U296481" s="5"/>
      <c r="AA296481" s="94"/>
      <c r="AB296481" s="5"/>
    </row>
    <row r="296484" spans="21:28">
      <c r="U296484" s="5"/>
      <c r="AA296484" s="94"/>
      <c r="AB296484" s="5"/>
    </row>
    <row r="296534" spans="21:28">
      <c r="U296534" s="5"/>
      <c r="AA296534" s="94"/>
      <c r="AB296534" s="5"/>
    </row>
    <row r="296604" spans="21:28">
      <c r="U296604" s="5"/>
      <c r="AA296604" s="94"/>
      <c r="AB296604" s="5"/>
    </row>
    <row r="296605" spans="21:28">
      <c r="U296605" s="5"/>
      <c r="AA296605" s="94"/>
      <c r="AB296605" s="5"/>
    </row>
    <row r="296622" spans="21:28">
      <c r="U296622" s="5"/>
      <c r="AA296622" s="94"/>
      <c r="AB296622" s="5"/>
    </row>
    <row r="296624" spans="21:28">
      <c r="U296624" s="5"/>
      <c r="AA296624" s="458"/>
      <c r="AB296624" s="5"/>
    </row>
    <row r="296625" spans="21:28">
      <c r="U296625" s="5"/>
      <c r="AA296625" s="458"/>
      <c r="AB296625" s="5"/>
    </row>
    <row r="296626" spans="21:28">
      <c r="U296626" s="5"/>
      <c r="AA296626" s="93"/>
      <c r="AB296626" s="5"/>
    </row>
    <row r="296627" spans="21:28">
      <c r="U296627" s="5"/>
      <c r="AA296627" s="94"/>
      <c r="AB296627" s="5"/>
    </row>
    <row r="296630" spans="21:28">
      <c r="U296630" s="5"/>
      <c r="AA296630" s="94"/>
      <c r="AB296630" s="5"/>
    </row>
    <row r="296680" spans="21:28">
      <c r="U296680" s="5"/>
      <c r="AA296680" s="94"/>
      <c r="AB296680" s="5"/>
    </row>
    <row r="296750" spans="21:28">
      <c r="U296750" s="5"/>
      <c r="AA296750" s="94"/>
      <c r="AB296750" s="5"/>
    </row>
    <row r="296751" spans="21:28">
      <c r="U296751" s="5"/>
      <c r="AA296751" s="94"/>
      <c r="AB296751" s="5"/>
    </row>
    <row r="296768" spans="21:28">
      <c r="U296768" s="5"/>
      <c r="AA296768" s="94"/>
      <c r="AB296768" s="5"/>
    </row>
    <row r="296770" spans="21:28">
      <c r="U296770" s="5"/>
      <c r="AA296770" s="458"/>
      <c r="AB296770" s="5"/>
    </row>
    <row r="296771" spans="21:28">
      <c r="U296771" s="5"/>
      <c r="AA296771" s="458"/>
      <c r="AB296771" s="5"/>
    </row>
    <row r="296772" spans="21:28">
      <c r="U296772" s="5"/>
      <c r="AA296772" s="93"/>
      <c r="AB296772" s="5"/>
    </row>
    <row r="296773" spans="21:28">
      <c r="U296773" s="5"/>
      <c r="AA296773" s="94"/>
      <c r="AB296773" s="5"/>
    </row>
    <row r="296776" spans="21:28">
      <c r="U296776" s="5"/>
      <c r="AA296776" s="94"/>
      <c r="AB296776" s="5"/>
    </row>
    <row r="296826" spans="21:28">
      <c r="U296826" s="5"/>
      <c r="AA296826" s="94"/>
      <c r="AB296826" s="5"/>
    </row>
    <row r="296896" spans="21:28">
      <c r="U296896" s="5"/>
      <c r="AA296896" s="94"/>
      <c r="AB296896" s="5"/>
    </row>
    <row r="296897" spans="21:28">
      <c r="U296897" s="5"/>
      <c r="AA296897" s="94"/>
      <c r="AB296897" s="5"/>
    </row>
    <row r="296914" spans="21:28">
      <c r="U296914" s="5"/>
      <c r="AA296914" s="94"/>
      <c r="AB296914" s="5"/>
    </row>
    <row r="296916" spans="21:28">
      <c r="U296916" s="5"/>
      <c r="AA296916" s="458"/>
      <c r="AB296916" s="5"/>
    </row>
    <row r="296917" spans="21:28">
      <c r="U296917" s="5"/>
      <c r="AA296917" s="458"/>
      <c r="AB296917" s="5"/>
    </row>
    <row r="296918" spans="21:28">
      <c r="U296918" s="5"/>
      <c r="AA296918" s="93"/>
      <c r="AB296918" s="5"/>
    </row>
    <row r="296919" spans="21:28">
      <c r="U296919" s="5"/>
      <c r="AA296919" s="94"/>
      <c r="AB296919" s="5"/>
    </row>
    <row r="296922" spans="21:28">
      <c r="U296922" s="5"/>
      <c r="AA296922" s="94"/>
      <c r="AB296922" s="5"/>
    </row>
    <row r="296972" spans="21:28">
      <c r="U296972" s="5"/>
      <c r="AA296972" s="94"/>
      <c r="AB296972" s="5"/>
    </row>
    <row r="297042" spans="21:28">
      <c r="U297042" s="5"/>
      <c r="AA297042" s="94"/>
      <c r="AB297042" s="5"/>
    </row>
    <row r="297043" spans="21:28">
      <c r="U297043" s="5"/>
      <c r="AA297043" s="94"/>
      <c r="AB297043" s="5"/>
    </row>
    <row r="297060" spans="21:28">
      <c r="U297060" s="5"/>
      <c r="AA297060" s="94"/>
      <c r="AB297060" s="5"/>
    </row>
    <row r="297062" spans="21:28">
      <c r="U297062" s="5"/>
      <c r="AA297062" s="458"/>
      <c r="AB297062" s="5"/>
    </row>
    <row r="297063" spans="21:28">
      <c r="U297063" s="5"/>
      <c r="AA297063" s="458"/>
      <c r="AB297063" s="5"/>
    </row>
    <row r="297064" spans="21:28">
      <c r="U297064" s="5"/>
      <c r="AA297064" s="93"/>
      <c r="AB297064" s="5"/>
    </row>
    <row r="297065" spans="21:28">
      <c r="U297065" s="5"/>
      <c r="AA297065" s="94"/>
      <c r="AB297065" s="5"/>
    </row>
    <row r="297068" spans="21:28">
      <c r="U297068" s="5"/>
      <c r="AA297068" s="94"/>
      <c r="AB297068" s="5"/>
    </row>
    <row r="297118" spans="21:28">
      <c r="U297118" s="5"/>
      <c r="AA297118" s="94"/>
      <c r="AB297118" s="5"/>
    </row>
    <row r="297188" spans="21:28">
      <c r="U297188" s="5"/>
      <c r="AA297188" s="94"/>
      <c r="AB297188" s="5"/>
    </row>
    <row r="297189" spans="21:28">
      <c r="U297189" s="5"/>
      <c r="AA297189" s="94"/>
      <c r="AB297189" s="5"/>
    </row>
    <row r="297206" spans="21:28">
      <c r="U297206" s="5"/>
      <c r="AA297206" s="94"/>
      <c r="AB297206" s="5"/>
    </row>
    <row r="297208" spans="21:28">
      <c r="U297208" s="5"/>
      <c r="AA297208" s="458"/>
      <c r="AB297208" s="5"/>
    </row>
    <row r="297209" spans="21:28">
      <c r="U297209" s="5"/>
      <c r="AA297209" s="458"/>
      <c r="AB297209" s="5"/>
    </row>
    <row r="297210" spans="21:28">
      <c r="U297210" s="5"/>
      <c r="AA297210" s="93"/>
      <c r="AB297210" s="5"/>
    </row>
    <row r="297211" spans="21:28">
      <c r="U297211" s="5"/>
      <c r="AA297211" s="94"/>
      <c r="AB297211" s="5"/>
    </row>
    <row r="297214" spans="21:28">
      <c r="U297214" s="5"/>
      <c r="AA297214" s="94"/>
      <c r="AB297214" s="5"/>
    </row>
    <row r="297264" spans="21:28">
      <c r="U297264" s="5"/>
      <c r="AA297264" s="94"/>
      <c r="AB297264" s="5"/>
    </row>
    <row r="297334" spans="21:28">
      <c r="U297334" s="5"/>
      <c r="AA297334" s="94"/>
      <c r="AB297334" s="5"/>
    </row>
    <row r="297335" spans="21:28">
      <c r="U297335" s="5"/>
      <c r="AA297335" s="94"/>
      <c r="AB297335" s="5"/>
    </row>
    <row r="297352" spans="21:28">
      <c r="U297352" s="5"/>
      <c r="AA297352" s="94"/>
      <c r="AB297352" s="5"/>
    </row>
    <row r="297354" spans="21:28">
      <c r="U297354" s="5"/>
      <c r="AA297354" s="458"/>
      <c r="AB297354" s="5"/>
    </row>
    <row r="297355" spans="21:28">
      <c r="U297355" s="5"/>
      <c r="AA297355" s="458"/>
      <c r="AB297355" s="5"/>
    </row>
    <row r="297356" spans="21:28">
      <c r="U297356" s="5"/>
      <c r="AA297356" s="93"/>
      <c r="AB297356" s="5"/>
    </row>
    <row r="297357" spans="21:28">
      <c r="U297357" s="5"/>
      <c r="AA297357" s="94"/>
      <c r="AB297357" s="5"/>
    </row>
    <row r="297360" spans="21:28">
      <c r="U297360" s="5"/>
      <c r="AA297360" s="94"/>
      <c r="AB297360" s="5"/>
    </row>
    <row r="297410" spans="21:28">
      <c r="U297410" s="5"/>
      <c r="AA297410" s="94"/>
      <c r="AB297410" s="5"/>
    </row>
    <row r="297480" spans="21:28">
      <c r="U297480" s="5"/>
      <c r="AA297480" s="94"/>
      <c r="AB297480" s="5"/>
    </row>
    <row r="297481" spans="21:28">
      <c r="U297481" s="5"/>
      <c r="AA297481" s="94"/>
      <c r="AB297481" s="5"/>
    </row>
    <row r="297498" spans="21:28">
      <c r="U297498" s="5"/>
      <c r="AA297498" s="94"/>
      <c r="AB297498" s="5"/>
    </row>
    <row r="297500" spans="21:28">
      <c r="U297500" s="5"/>
      <c r="AA297500" s="458"/>
      <c r="AB297500" s="5"/>
    </row>
    <row r="297501" spans="21:28">
      <c r="U297501" s="5"/>
      <c r="AA297501" s="458"/>
      <c r="AB297501" s="5"/>
    </row>
    <row r="297502" spans="21:28">
      <c r="U297502" s="5"/>
      <c r="AA297502" s="93"/>
      <c r="AB297502" s="5"/>
    </row>
    <row r="297503" spans="21:28">
      <c r="U297503" s="5"/>
      <c r="AA297503" s="94"/>
      <c r="AB297503" s="5"/>
    </row>
    <row r="297506" spans="21:28">
      <c r="U297506" s="5"/>
      <c r="AA297506" s="94"/>
      <c r="AB297506" s="5"/>
    </row>
    <row r="297556" spans="21:28">
      <c r="U297556" s="5"/>
      <c r="AA297556" s="94"/>
      <c r="AB297556" s="5"/>
    </row>
    <row r="297626" spans="21:28">
      <c r="U297626" s="5"/>
      <c r="AA297626" s="94"/>
      <c r="AB297626" s="5"/>
    </row>
    <row r="297627" spans="21:28">
      <c r="U297627" s="5"/>
      <c r="AA297627" s="94"/>
      <c r="AB297627" s="5"/>
    </row>
    <row r="297644" spans="21:28">
      <c r="U297644" s="5"/>
      <c r="AA297644" s="94"/>
      <c r="AB297644" s="5"/>
    </row>
    <row r="297646" spans="21:28">
      <c r="U297646" s="5"/>
      <c r="AA297646" s="458"/>
      <c r="AB297646" s="5"/>
    </row>
    <row r="297647" spans="21:28">
      <c r="U297647" s="5"/>
      <c r="AA297647" s="458"/>
      <c r="AB297647" s="5"/>
    </row>
    <row r="297648" spans="21:28">
      <c r="U297648" s="5"/>
      <c r="AA297648" s="93"/>
      <c r="AB297648" s="5"/>
    </row>
    <row r="297649" spans="21:28">
      <c r="U297649" s="5"/>
      <c r="AA297649" s="94"/>
      <c r="AB297649" s="5"/>
    </row>
    <row r="297652" spans="21:28">
      <c r="U297652" s="5"/>
      <c r="AA297652" s="94"/>
      <c r="AB297652" s="5"/>
    </row>
    <row r="297702" spans="21:28">
      <c r="U297702" s="5"/>
      <c r="AA297702" s="94"/>
      <c r="AB297702" s="5"/>
    </row>
    <row r="297772" spans="21:28">
      <c r="U297772" s="5"/>
      <c r="AA297772" s="94"/>
      <c r="AB297772" s="5"/>
    </row>
    <row r="297773" spans="21:28">
      <c r="U297773" s="5"/>
      <c r="AA297773" s="94"/>
      <c r="AB297773" s="5"/>
    </row>
    <row r="297790" spans="21:28">
      <c r="U297790" s="5"/>
      <c r="AA297790" s="94"/>
      <c r="AB297790" s="5"/>
    </row>
    <row r="297792" spans="21:28">
      <c r="U297792" s="5"/>
      <c r="AA297792" s="458"/>
      <c r="AB297792" s="5"/>
    </row>
    <row r="297793" spans="21:28">
      <c r="U297793" s="5"/>
      <c r="AA297793" s="458"/>
      <c r="AB297793" s="5"/>
    </row>
    <row r="297794" spans="21:28">
      <c r="U297794" s="5"/>
      <c r="AA297794" s="93"/>
      <c r="AB297794" s="5"/>
    </row>
    <row r="297795" spans="21:28">
      <c r="U297795" s="5"/>
      <c r="AA297795" s="94"/>
      <c r="AB297795" s="5"/>
    </row>
    <row r="297798" spans="21:28">
      <c r="U297798" s="5"/>
      <c r="AA297798" s="94"/>
      <c r="AB297798" s="5"/>
    </row>
    <row r="297848" spans="21:28">
      <c r="U297848" s="5"/>
      <c r="AA297848" s="94"/>
      <c r="AB297848" s="5"/>
    </row>
    <row r="297918" spans="21:28">
      <c r="U297918" s="5"/>
      <c r="AA297918" s="94"/>
      <c r="AB297918" s="5"/>
    </row>
    <row r="297919" spans="21:28">
      <c r="U297919" s="5"/>
      <c r="AA297919" s="94"/>
      <c r="AB297919" s="5"/>
    </row>
    <row r="297936" spans="21:28">
      <c r="U297936" s="5"/>
      <c r="AA297936" s="94"/>
      <c r="AB297936" s="5"/>
    </row>
    <row r="297938" spans="21:28">
      <c r="U297938" s="5"/>
      <c r="AA297938" s="458"/>
      <c r="AB297938" s="5"/>
    </row>
    <row r="297939" spans="21:28">
      <c r="U297939" s="5"/>
      <c r="AA297939" s="458"/>
      <c r="AB297939" s="5"/>
    </row>
    <row r="297940" spans="21:28">
      <c r="U297940" s="5"/>
      <c r="AA297940" s="93"/>
      <c r="AB297940" s="5"/>
    </row>
    <row r="297941" spans="21:28">
      <c r="U297941" s="5"/>
      <c r="AA297941" s="94"/>
      <c r="AB297941" s="5"/>
    </row>
    <row r="297944" spans="21:28">
      <c r="U297944" s="5"/>
      <c r="AA297944" s="94"/>
      <c r="AB297944" s="5"/>
    </row>
    <row r="297994" spans="21:28">
      <c r="U297994" s="5"/>
      <c r="AA297994" s="94"/>
      <c r="AB297994" s="5"/>
    </row>
    <row r="298064" spans="21:28">
      <c r="U298064" s="5"/>
      <c r="AA298064" s="94"/>
      <c r="AB298064" s="5"/>
    </row>
    <row r="298065" spans="21:28">
      <c r="U298065" s="5"/>
      <c r="AA298065" s="94"/>
      <c r="AB298065" s="5"/>
    </row>
    <row r="298082" spans="21:28">
      <c r="U298082" s="5"/>
      <c r="AA298082" s="94"/>
      <c r="AB298082" s="5"/>
    </row>
    <row r="298084" spans="21:28">
      <c r="U298084" s="5"/>
      <c r="AA298084" s="458"/>
      <c r="AB298084" s="5"/>
    </row>
    <row r="298085" spans="21:28">
      <c r="U298085" s="5"/>
      <c r="AA298085" s="458"/>
      <c r="AB298085" s="5"/>
    </row>
    <row r="298086" spans="21:28">
      <c r="U298086" s="5"/>
      <c r="AA298086" s="93"/>
      <c r="AB298086" s="5"/>
    </row>
    <row r="298087" spans="21:28">
      <c r="U298087" s="5"/>
      <c r="AA298087" s="94"/>
      <c r="AB298087" s="5"/>
    </row>
    <row r="298090" spans="21:28">
      <c r="U298090" s="5"/>
      <c r="AA298090" s="94"/>
      <c r="AB298090" s="5"/>
    </row>
    <row r="298140" spans="21:28">
      <c r="U298140" s="5"/>
      <c r="AA298140" s="94"/>
      <c r="AB298140" s="5"/>
    </row>
    <row r="298210" spans="21:28">
      <c r="U298210" s="5"/>
      <c r="AA298210" s="94"/>
      <c r="AB298210" s="5"/>
    </row>
    <row r="298211" spans="21:28">
      <c r="U298211" s="5"/>
      <c r="AA298211" s="94"/>
      <c r="AB298211" s="5"/>
    </row>
    <row r="298228" spans="21:28">
      <c r="U298228" s="5"/>
      <c r="AA298228" s="94"/>
      <c r="AB298228" s="5"/>
    </row>
    <row r="298230" spans="21:28">
      <c r="U298230" s="5"/>
      <c r="AA298230" s="458"/>
      <c r="AB298230" s="5"/>
    </row>
    <row r="298231" spans="21:28">
      <c r="U298231" s="5"/>
      <c r="AA298231" s="458"/>
      <c r="AB298231" s="5"/>
    </row>
    <row r="298232" spans="21:28">
      <c r="U298232" s="5"/>
      <c r="AA298232" s="93"/>
      <c r="AB298232" s="5"/>
    </row>
    <row r="298233" spans="21:28">
      <c r="U298233" s="5"/>
      <c r="AA298233" s="94"/>
      <c r="AB298233" s="5"/>
    </row>
    <row r="298236" spans="21:28">
      <c r="U298236" s="5"/>
      <c r="AA298236" s="94"/>
      <c r="AB298236" s="5"/>
    </row>
    <row r="298286" spans="21:28">
      <c r="U298286" s="5"/>
      <c r="AA298286" s="94"/>
      <c r="AB298286" s="5"/>
    </row>
    <row r="298356" spans="21:28">
      <c r="U298356" s="5"/>
      <c r="AA298356" s="94"/>
      <c r="AB298356" s="5"/>
    </row>
    <row r="298357" spans="21:28">
      <c r="U298357" s="5"/>
      <c r="AA298357" s="94"/>
      <c r="AB298357" s="5"/>
    </row>
    <row r="298374" spans="21:28">
      <c r="U298374" s="5"/>
      <c r="AA298374" s="94"/>
      <c r="AB298374" s="5"/>
    </row>
    <row r="298376" spans="21:28">
      <c r="U298376" s="5"/>
      <c r="AA298376" s="458"/>
      <c r="AB298376" s="5"/>
    </row>
    <row r="298377" spans="21:28">
      <c r="U298377" s="5"/>
      <c r="AA298377" s="458"/>
      <c r="AB298377" s="5"/>
    </row>
    <row r="298378" spans="21:28">
      <c r="U298378" s="5"/>
      <c r="AA298378" s="93"/>
      <c r="AB298378" s="5"/>
    </row>
    <row r="298379" spans="21:28">
      <c r="U298379" s="5"/>
      <c r="AA298379" s="94"/>
      <c r="AB298379" s="5"/>
    </row>
    <row r="298382" spans="21:28">
      <c r="U298382" s="5"/>
      <c r="AA298382" s="94"/>
      <c r="AB298382" s="5"/>
    </row>
    <row r="298432" spans="21:28">
      <c r="U298432" s="5"/>
      <c r="AA298432" s="94"/>
      <c r="AB298432" s="5"/>
    </row>
    <row r="298502" spans="21:28">
      <c r="U298502" s="5"/>
      <c r="AA298502" s="94"/>
      <c r="AB298502" s="5"/>
    </row>
    <row r="298503" spans="21:28">
      <c r="U298503" s="5"/>
      <c r="AA298503" s="94"/>
      <c r="AB298503" s="5"/>
    </row>
    <row r="298520" spans="21:28">
      <c r="U298520" s="5"/>
      <c r="AA298520" s="94"/>
      <c r="AB298520" s="5"/>
    </row>
    <row r="298522" spans="21:28">
      <c r="U298522" s="5"/>
      <c r="AA298522" s="458"/>
      <c r="AB298522" s="5"/>
    </row>
    <row r="298523" spans="21:28">
      <c r="U298523" s="5"/>
      <c r="AA298523" s="458"/>
      <c r="AB298523" s="5"/>
    </row>
    <row r="298524" spans="21:28">
      <c r="U298524" s="5"/>
      <c r="AA298524" s="93"/>
      <c r="AB298524" s="5"/>
    </row>
    <row r="298525" spans="21:28">
      <c r="U298525" s="5"/>
      <c r="AA298525" s="94"/>
      <c r="AB298525" s="5"/>
    </row>
    <row r="298528" spans="21:28">
      <c r="U298528" s="5"/>
      <c r="AA298528" s="94"/>
      <c r="AB298528" s="5"/>
    </row>
    <row r="298578" spans="21:28">
      <c r="U298578" s="5"/>
      <c r="AA298578" s="94"/>
      <c r="AB298578" s="5"/>
    </row>
    <row r="298648" spans="21:28">
      <c r="U298648" s="5"/>
      <c r="AA298648" s="94"/>
      <c r="AB298648" s="5"/>
    </row>
    <row r="298649" spans="21:28">
      <c r="U298649" s="5"/>
      <c r="AA298649" s="94"/>
      <c r="AB298649" s="5"/>
    </row>
    <row r="298666" spans="21:28">
      <c r="U298666" s="5"/>
      <c r="AA298666" s="94"/>
      <c r="AB298666" s="5"/>
    </row>
    <row r="298668" spans="21:28">
      <c r="U298668" s="5"/>
      <c r="AA298668" s="458"/>
      <c r="AB298668" s="5"/>
    </row>
    <row r="298669" spans="21:28">
      <c r="U298669" s="5"/>
      <c r="AA298669" s="458"/>
      <c r="AB298669" s="5"/>
    </row>
    <row r="298670" spans="21:28">
      <c r="U298670" s="5"/>
      <c r="AA298670" s="93"/>
      <c r="AB298670" s="5"/>
    </row>
    <row r="298671" spans="21:28">
      <c r="U298671" s="5"/>
      <c r="AA298671" s="94"/>
      <c r="AB298671" s="5"/>
    </row>
    <row r="298674" spans="21:28">
      <c r="U298674" s="5"/>
      <c r="AA298674" s="94"/>
      <c r="AB298674" s="5"/>
    </row>
    <row r="298724" spans="21:28">
      <c r="U298724" s="5"/>
      <c r="AA298724" s="94"/>
      <c r="AB298724" s="5"/>
    </row>
    <row r="298794" spans="21:28">
      <c r="U298794" s="5"/>
      <c r="AA298794" s="94"/>
      <c r="AB298794" s="5"/>
    </row>
    <row r="298795" spans="21:28">
      <c r="U298795" s="5"/>
      <c r="AA298795" s="94"/>
      <c r="AB298795" s="5"/>
    </row>
    <row r="298812" spans="21:28">
      <c r="U298812" s="5"/>
      <c r="AA298812" s="94"/>
      <c r="AB298812" s="5"/>
    </row>
    <row r="298814" spans="21:28">
      <c r="U298814" s="5"/>
      <c r="AA298814" s="458"/>
      <c r="AB298814" s="5"/>
    </row>
    <row r="298815" spans="21:28">
      <c r="U298815" s="5"/>
      <c r="AA298815" s="458"/>
      <c r="AB298815" s="5"/>
    </row>
    <row r="298816" spans="21:28">
      <c r="U298816" s="5"/>
      <c r="AA298816" s="93"/>
      <c r="AB298816" s="5"/>
    </row>
    <row r="298817" spans="21:28">
      <c r="U298817" s="5"/>
      <c r="AA298817" s="94"/>
      <c r="AB298817" s="5"/>
    </row>
    <row r="298820" spans="21:28">
      <c r="U298820" s="5"/>
      <c r="AA298820" s="94"/>
      <c r="AB298820" s="5"/>
    </row>
    <row r="298870" spans="21:28">
      <c r="U298870" s="5"/>
      <c r="AA298870" s="94"/>
      <c r="AB298870" s="5"/>
    </row>
    <row r="298940" spans="21:28">
      <c r="U298940" s="5"/>
      <c r="AA298940" s="94"/>
      <c r="AB298940" s="5"/>
    </row>
    <row r="298941" spans="21:28">
      <c r="U298941" s="5"/>
      <c r="AA298941" s="94"/>
      <c r="AB298941" s="5"/>
    </row>
    <row r="298958" spans="21:28">
      <c r="U298958" s="5"/>
      <c r="AA298958" s="94"/>
      <c r="AB298958" s="5"/>
    </row>
    <row r="298960" spans="21:28">
      <c r="U298960" s="5"/>
      <c r="AA298960" s="458"/>
      <c r="AB298960" s="5"/>
    </row>
    <row r="298961" spans="21:28">
      <c r="U298961" s="5"/>
      <c r="AA298961" s="458"/>
      <c r="AB298961" s="5"/>
    </row>
    <row r="298962" spans="21:28">
      <c r="U298962" s="5"/>
      <c r="AA298962" s="93"/>
      <c r="AB298962" s="5"/>
    </row>
    <row r="298963" spans="21:28">
      <c r="U298963" s="5"/>
      <c r="AA298963" s="94"/>
      <c r="AB298963" s="5"/>
    </row>
    <row r="298966" spans="21:28">
      <c r="U298966" s="5"/>
      <c r="AA298966" s="94"/>
      <c r="AB298966" s="5"/>
    </row>
    <row r="299016" spans="21:28">
      <c r="U299016" s="5"/>
      <c r="AA299016" s="94"/>
      <c r="AB299016" s="5"/>
    </row>
    <row r="299086" spans="21:28">
      <c r="U299086" s="5"/>
      <c r="AA299086" s="94"/>
      <c r="AB299086" s="5"/>
    </row>
    <row r="299087" spans="21:28">
      <c r="U299087" s="5"/>
      <c r="AA299087" s="94"/>
      <c r="AB299087" s="5"/>
    </row>
    <row r="299104" spans="21:28">
      <c r="U299104" s="5"/>
      <c r="AA299104" s="94"/>
      <c r="AB299104" s="5"/>
    </row>
    <row r="299106" spans="21:28">
      <c r="U299106" s="5"/>
      <c r="AA299106" s="458"/>
      <c r="AB299106" s="5"/>
    </row>
    <row r="299107" spans="21:28">
      <c r="U299107" s="5"/>
      <c r="AA299107" s="458"/>
      <c r="AB299107" s="5"/>
    </row>
    <row r="299108" spans="21:28">
      <c r="U299108" s="5"/>
      <c r="AA299108" s="93"/>
      <c r="AB299108" s="5"/>
    </row>
    <row r="299109" spans="21:28">
      <c r="U299109" s="5"/>
      <c r="AA299109" s="94"/>
      <c r="AB299109" s="5"/>
    </row>
    <row r="299112" spans="21:28">
      <c r="U299112" s="5"/>
      <c r="AA299112" s="94"/>
      <c r="AB299112" s="5"/>
    </row>
    <row r="299162" spans="21:28">
      <c r="U299162" s="5"/>
      <c r="AA299162" s="94"/>
      <c r="AB299162" s="5"/>
    </row>
    <row r="299232" spans="21:28">
      <c r="U299232" s="5"/>
      <c r="AA299232" s="94"/>
      <c r="AB299232" s="5"/>
    </row>
    <row r="299233" spans="21:28">
      <c r="U299233" s="5"/>
      <c r="AA299233" s="94"/>
      <c r="AB299233" s="5"/>
    </row>
    <row r="299250" spans="21:28">
      <c r="U299250" s="5"/>
      <c r="AA299250" s="94"/>
      <c r="AB299250" s="5"/>
    </row>
    <row r="299252" spans="21:28">
      <c r="U299252" s="5"/>
      <c r="AA299252" s="458"/>
      <c r="AB299252" s="5"/>
    </row>
    <row r="299253" spans="21:28">
      <c r="U299253" s="5"/>
      <c r="AA299253" s="458"/>
      <c r="AB299253" s="5"/>
    </row>
    <row r="299254" spans="21:28">
      <c r="U299254" s="5"/>
      <c r="AA299254" s="93"/>
      <c r="AB299254" s="5"/>
    </row>
    <row r="299255" spans="21:28">
      <c r="U299255" s="5"/>
      <c r="AA299255" s="94"/>
      <c r="AB299255" s="5"/>
    </row>
    <row r="299258" spans="21:28">
      <c r="U299258" s="5"/>
      <c r="AA299258" s="94"/>
      <c r="AB299258" s="5"/>
    </row>
    <row r="299308" spans="21:28">
      <c r="U299308" s="5"/>
      <c r="AA299308" s="94"/>
      <c r="AB299308" s="5"/>
    </row>
    <row r="299378" spans="21:28">
      <c r="U299378" s="5"/>
      <c r="AA299378" s="94"/>
      <c r="AB299378" s="5"/>
    </row>
    <row r="299379" spans="21:28">
      <c r="U299379" s="5"/>
      <c r="AA299379" s="94"/>
      <c r="AB299379" s="5"/>
    </row>
    <row r="299396" spans="21:28">
      <c r="U299396" s="5"/>
      <c r="AA299396" s="94"/>
      <c r="AB299396" s="5"/>
    </row>
    <row r="299398" spans="21:28">
      <c r="U299398" s="5"/>
      <c r="AA299398" s="458"/>
      <c r="AB299398" s="5"/>
    </row>
    <row r="299399" spans="21:28">
      <c r="U299399" s="5"/>
      <c r="AA299399" s="458"/>
      <c r="AB299399" s="5"/>
    </row>
    <row r="299400" spans="21:28">
      <c r="U299400" s="5"/>
      <c r="AA299400" s="93"/>
      <c r="AB299400" s="5"/>
    </row>
    <row r="299401" spans="21:28">
      <c r="U299401" s="5"/>
      <c r="AA299401" s="94"/>
      <c r="AB299401" s="5"/>
    </row>
    <row r="299404" spans="21:28">
      <c r="U299404" s="5"/>
      <c r="AA299404" s="94"/>
      <c r="AB299404" s="5"/>
    </row>
    <row r="299454" spans="21:28">
      <c r="U299454" s="5"/>
      <c r="AA299454" s="94"/>
      <c r="AB299454" s="5"/>
    </row>
    <row r="299524" spans="21:28">
      <c r="U299524" s="5"/>
      <c r="AA299524" s="94"/>
      <c r="AB299524" s="5"/>
    </row>
    <row r="299525" spans="21:28">
      <c r="U299525" s="5"/>
      <c r="AA299525" s="94"/>
      <c r="AB299525" s="5"/>
    </row>
    <row r="299542" spans="21:28">
      <c r="U299542" s="5"/>
      <c r="AA299542" s="94"/>
      <c r="AB299542" s="5"/>
    </row>
    <row r="299544" spans="21:28">
      <c r="U299544" s="5"/>
      <c r="AA299544" s="458"/>
      <c r="AB299544" s="5"/>
    </row>
    <row r="299545" spans="21:28">
      <c r="U299545" s="5"/>
      <c r="AA299545" s="458"/>
      <c r="AB299545" s="5"/>
    </row>
    <row r="299546" spans="21:28">
      <c r="U299546" s="5"/>
      <c r="AA299546" s="93"/>
      <c r="AB299546" s="5"/>
    </row>
    <row r="299547" spans="21:28">
      <c r="U299547" s="5"/>
      <c r="AA299547" s="94"/>
      <c r="AB299547" s="5"/>
    </row>
    <row r="299550" spans="21:28">
      <c r="U299550" s="5"/>
      <c r="AA299550" s="94"/>
      <c r="AB299550" s="5"/>
    </row>
    <row r="299600" spans="21:28">
      <c r="U299600" s="5"/>
      <c r="AA299600" s="94"/>
      <c r="AB299600" s="5"/>
    </row>
    <row r="299670" spans="21:28">
      <c r="U299670" s="5"/>
      <c r="AA299670" s="94"/>
      <c r="AB299670" s="5"/>
    </row>
    <row r="299671" spans="21:28">
      <c r="U299671" s="5"/>
      <c r="AA299671" s="94"/>
      <c r="AB299671" s="5"/>
    </row>
    <row r="299688" spans="21:28">
      <c r="U299688" s="5"/>
      <c r="AA299688" s="94"/>
      <c r="AB299688" s="5"/>
    </row>
    <row r="299690" spans="21:28">
      <c r="U299690" s="5"/>
      <c r="AA299690" s="458"/>
      <c r="AB299690" s="5"/>
    </row>
    <row r="299691" spans="21:28">
      <c r="U299691" s="5"/>
      <c r="AA299691" s="458"/>
      <c r="AB299691" s="5"/>
    </row>
    <row r="299692" spans="21:28">
      <c r="U299692" s="5"/>
      <c r="AA299692" s="93"/>
      <c r="AB299692" s="5"/>
    </row>
    <row r="299693" spans="21:28">
      <c r="U299693" s="5"/>
      <c r="AA299693" s="94"/>
      <c r="AB299693" s="5"/>
    </row>
    <row r="299696" spans="21:28">
      <c r="U299696" s="5"/>
      <c r="AA299696" s="94"/>
      <c r="AB299696" s="5"/>
    </row>
    <row r="299746" spans="21:28">
      <c r="U299746" s="5"/>
      <c r="AA299746" s="94"/>
      <c r="AB299746" s="5"/>
    </row>
    <row r="299816" spans="21:28">
      <c r="U299816" s="5"/>
      <c r="AA299816" s="94"/>
      <c r="AB299816" s="5"/>
    </row>
    <row r="299817" spans="21:28">
      <c r="U299817" s="5"/>
      <c r="AA299817" s="94"/>
      <c r="AB299817" s="5"/>
    </row>
    <row r="299834" spans="21:28">
      <c r="U299834" s="5"/>
      <c r="AA299834" s="94"/>
      <c r="AB299834" s="5"/>
    </row>
    <row r="299836" spans="21:28">
      <c r="U299836" s="5"/>
      <c r="AA299836" s="458"/>
      <c r="AB299836" s="5"/>
    </row>
    <row r="299837" spans="21:28">
      <c r="U299837" s="5"/>
      <c r="AA299837" s="458"/>
      <c r="AB299837" s="5"/>
    </row>
    <row r="299838" spans="21:28">
      <c r="U299838" s="5"/>
      <c r="AA299838" s="93"/>
      <c r="AB299838" s="5"/>
    </row>
    <row r="299839" spans="21:28">
      <c r="U299839" s="5"/>
      <c r="AA299839" s="94"/>
      <c r="AB299839" s="5"/>
    </row>
    <row r="299842" spans="21:28">
      <c r="U299842" s="5"/>
      <c r="AA299842" s="94"/>
      <c r="AB299842" s="5"/>
    </row>
    <row r="299892" spans="21:28">
      <c r="U299892" s="5"/>
      <c r="AA299892" s="94"/>
      <c r="AB299892" s="5"/>
    </row>
    <row r="299962" spans="21:28">
      <c r="U299962" s="5"/>
      <c r="AA299962" s="94"/>
      <c r="AB299962" s="5"/>
    </row>
    <row r="299963" spans="21:28">
      <c r="U299963" s="5"/>
      <c r="AA299963" s="94"/>
      <c r="AB299963" s="5"/>
    </row>
    <row r="299980" spans="21:28">
      <c r="U299980" s="5"/>
      <c r="AA299980" s="94"/>
      <c r="AB299980" s="5"/>
    </row>
    <row r="299982" spans="21:28">
      <c r="U299982" s="5"/>
      <c r="AA299982" s="458"/>
      <c r="AB299982" s="5"/>
    </row>
    <row r="299983" spans="21:28">
      <c r="U299983" s="5"/>
      <c r="AA299983" s="458"/>
      <c r="AB299983" s="5"/>
    </row>
    <row r="299984" spans="21:28">
      <c r="U299984" s="5"/>
      <c r="AA299984" s="93"/>
      <c r="AB299984" s="5"/>
    </row>
    <row r="299985" spans="21:28">
      <c r="U299985" s="5"/>
      <c r="AA299985" s="94"/>
      <c r="AB299985" s="5"/>
    </row>
    <row r="299988" spans="21:28">
      <c r="U299988" s="5"/>
      <c r="AA299988" s="94"/>
      <c r="AB299988" s="5"/>
    </row>
    <row r="300038" spans="21:28">
      <c r="U300038" s="5"/>
      <c r="AA300038" s="94"/>
      <c r="AB300038" s="5"/>
    </row>
    <row r="300108" spans="21:28">
      <c r="U300108" s="5"/>
      <c r="AA300108" s="94"/>
      <c r="AB300108" s="5"/>
    </row>
    <row r="300109" spans="21:28">
      <c r="U300109" s="5"/>
      <c r="AA300109" s="94"/>
      <c r="AB300109" s="5"/>
    </row>
    <row r="300126" spans="21:28">
      <c r="U300126" s="5"/>
      <c r="AA300126" s="94"/>
      <c r="AB300126" s="5"/>
    </row>
    <row r="300128" spans="21:28">
      <c r="U300128" s="5"/>
      <c r="AA300128" s="458"/>
      <c r="AB300128" s="5"/>
    </row>
    <row r="300129" spans="21:28">
      <c r="U300129" s="5"/>
      <c r="AA300129" s="458"/>
      <c r="AB300129" s="5"/>
    </row>
    <row r="300130" spans="21:28">
      <c r="U300130" s="5"/>
      <c r="AA300130" s="93"/>
      <c r="AB300130" s="5"/>
    </row>
    <row r="300131" spans="21:28">
      <c r="U300131" s="5"/>
      <c r="AA300131" s="94"/>
      <c r="AB300131" s="5"/>
    </row>
    <row r="300134" spans="21:28">
      <c r="U300134" s="5"/>
      <c r="AA300134" s="94"/>
      <c r="AB300134" s="5"/>
    </row>
    <row r="300184" spans="21:28">
      <c r="U300184" s="5"/>
      <c r="AA300184" s="94"/>
      <c r="AB300184" s="5"/>
    </row>
    <row r="300254" spans="21:28">
      <c r="U300254" s="5"/>
      <c r="AA300254" s="94"/>
      <c r="AB300254" s="5"/>
    </row>
    <row r="300255" spans="21:28">
      <c r="U300255" s="5"/>
      <c r="AA300255" s="94"/>
      <c r="AB300255" s="5"/>
    </row>
    <row r="300272" spans="21:28">
      <c r="U300272" s="5"/>
      <c r="AA300272" s="94"/>
      <c r="AB300272" s="5"/>
    </row>
    <row r="300274" spans="21:28">
      <c r="U300274" s="5"/>
      <c r="AA300274" s="458"/>
      <c r="AB300274" s="5"/>
    </row>
    <row r="300275" spans="21:28">
      <c r="U300275" s="5"/>
      <c r="AA300275" s="458"/>
      <c r="AB300275" s="5"/>
    </row>
    <row r="300276" spans="21:28">
      <c r="U300276" s="5"/>
      <c r="AA300276" s="93"/>
      <c r="AB300276" s="5"/>
    </row>
    <row r="300277" spans="21:28">
      <c r="U300277" s="5"/>
      <c r="AA300277" s="94"/>
      <c r="AB300277" s="5"/>
    </row>
    <row r="300280" spans="21:28">
      <c r="U300280" s="5"/>
      <c r="AA300280" s="94"/>
      <c r="AB300280" s="5"/>
    </row>
    <row r="300330" spans="21:28">
      <c r="U300330" s="5"/>
      <c r="AA300330" s="94"/>
      <c r="AB300330" s="5"/>
    </row>
    <row r="300400" spans="21:28">
      <c r="U300400" s="5"/>
      <c r="AA300400" s="94"/>
      <c r="AB300400" s="5"/>
    </row>
    <row r="300401" spans="21:28">
      <c r="U300401" s="5"/>
      <c r="AA300401" s="94"/>
      <c r="AB300401" s="5"/>
    </row>
    <row r="300418" spans="21:28">
      <c r="U300418" s="5"/>
      <c r="AA300418" s="94"/>
      <c r="AB300418" s="5"/>
    </row>
    <row r="300420" spans="21:28">
      <c r="U300420" s="5"/>
      <c r="AA300420" s="458"/>
      <c r="AB300420" s="5"/>
    </row>
    <row r="300421" spans="21:28">
      <c r="U300421" s="5"/>
      <c r="AA300421" s="458"/>
      <c r="AB300421" s="5"/>
    </row>
    <row r="300422" spans="21:28">
      <c r="U300422" s="5"/>
      <c r="AA300422" s="93"/>
      <c r="AB300422" s="5"/>
    </row>
    <row r="300423" spans="21:28">
      <c r="U300423" s="5"/>
      <c r="AA300423" s="94"/>
      <c r="AB300423" s="5"/>
    </row>
    <row r="300426" spans="21:28">
      <c r="U300426" s="5"/>
      <c r="AA300426" s="94"/>
      <c r="AB300426" s="5"/>
    </row>
    <row r="300476" spans="21:28">
      <c r="U300476" s="5"/>
      <c r="AA300476" s="94"/>
      <c r="AB300476" s="5"/>
    </row>
    <row r="300546" spans="21:28">
      <c r="U300546" s="5"/>
      <c r="AA300546" s="94"/>
      <c r="AB300546" s="5"/>
    </row>
    <row r="300547" spans="21:28">
      <c r="U300547" s="5"/>
      <c r="AA300547" s="94"/>
      <c r="AB300547" s="5"/>
    </row>
    <row r="300564" spans="21:28">
      <c r="U300564" s="5"/>
      <c r="AA300564" s="94"/>
      <c r="AB300564" s="5"/>
    </row>
    <row r="300566" spans="21:28">
      <c r="U300566" s="5"/>
      <c r="AA300566" s="458"/>
      <c r="AB300566" s="5"/>
    </row>
    <row r="300567" spans="21:28">
      <c r="U300567" s="5"/>
      <c r="AA300567" s="458"/>
      <c r="AB300567" s="5"/>
    </row>
    <row r="300568" spans="21:28">
      <c r="U300568" s="5"/>
      <c r="AA300568" s="93"/>
      <c r="AB300568" s="5"/>
    </row>
    <row r="300569" spans="21:28">
      <c r="U300569" s="5"/>
      <c r="AA300569" s="94"/>
      <c r="AB300569" s="5"/>
    </row>
    <row r="300572" spans="21:28">
      <c r="U300572" s="5"/>
      <c r="AA300572" s="94"/>
      <c r="AB300572" s="5"/>
    </row>
    <row r="300622" spans="21:28">
      <c r="U300622" s="5"/>
      <c r="AA300622" s="94"/>
      <c r="AB300622" s="5"/>
    </row>
    <row r="300692" spans="21:28">
      <c r="U300692" s="5"/>
      <c r="AA300692" s="94"/>
      <c r="AB300692" s="5"/>
    </row>
    <row r="300693" spans="21:28">
      <c r="U300693" s="5"/>
      <c r="AA300693" s="94"/>
      <c r="AB300693" s="5"/>
    </row>
    <row r="300710" spans="21:28">
      <c r="U300710" s="5"/>
      <c r="AA300710" s="94"/>
      <c r="AB300710" s="5"/>
    </row>
    <row r="300712" spans="21:28">
      <c r="U300712" s="5"/>
      <c r="AA300712" s="458"/>
      <c r="AB300712" s="5"/>
    </row>
    <row r="300713" spans="21:28">
      <c r="U300713" s="5"/>
      <c r="AA300713" s="458"/>
      <c r="AB300713" s="5"/>
    </row>
    <row r="300714" spans="21:28">
      <c r="U300714" s="5"/>
      <c r="AA300714" s="93"/>
      <c r="AB300714" s="5"/>
    </row>
    <row r="300715" spans="21:28">
      <c r="U300715" s="5"/>
      <c r="AA300715" s="94"/>
      <c r="AB300715" s="5"/>
    </row>
    <row r="300718" spans="21:28">
      <c r="U300718" s="5"/>
      <c r="AA300718" s="94"/>
      <c r="AB300718" s="5"/>
    </row>
    <row r="300768" spans="21:28">
      <c r="U300768" s="5"/>
      <c r="AA300768" s="94"/>
      <c r="AB300768" s="5"/>
    </row>
    <row r="300838" spans="21:28">
      <c r="U300838" s="5"/>
      <c r="AA300838" s="94"/>
      <c r="AB300838" s="5"/>
    </row>
    <row r="300839" spans="21:28">
      <c r="U300839" s="5"/>
      <c r="AA300839" s="94"/>
      <c r="AB300839" s="5"/>
    </row>
    <row r="300856" spans="21:28">
      <c r="U300856" s="5"/>
      <c r="AA300856" s="94"/>
      <c r="AB300856" s="5"/>
    </row>
    <row r="300858" spans="21:28">
      <c r="U300858" s="5"/>
      <c r="AA300858" s="458"/>
      <c r="AB300858" s="5"/>
    </row>
    <row r="300859" spans="21:28">
      <c r="U300859" s="5"/>
      <c r="AA300859" s="458"/>
      <c r="AB300859" s="5"/>
    </row>
    <row r="300860" spans="21:28">
      <c r="U300860" s="5"/>
      <c r="AA300860" s="93"/>
      <c r="AB300860" s="5"/>
    </row>
    <row r="300861" spans="21:28">
      <c r="U300861" s="5"/>
      <c r="AA300861" s="94"/>
      <c r="AB300861" s="5"/>
    </row>
    <row r="300864" spans="21:28">
      <c r="U300864" s="5"/>
      <c r="AA300864" s="94"/>
      <c r="AB300864" s="5"/>
    </row>
    <row r="300914" spans="21:28">
      <c r="U300914" s="5"/>
      <c r="AA300914" s="94"/>
      <c r="AB300914" s="5"/>
    </row>
    <row r="300984" spans="21:28">
      <c r="U300984" s="5"/>
      <c r="AA300984" s="94"/>
      <c r="AB300984" s="5"/>
    </row>
    <row r="300985" spans="21:28">
      <c r="U300985" s="5"/>
      <c r="AA300985" s="94"/>
      <c r="AB300985" s="5"/>
    </row>
    <row r="301002" spans="21:28">
      <c r="U301002" s="5"/>
      <c r="AA301002" s="94"/>
      <c r="AB301002" s="5"/>
    </row>
    <row r="301004" spans="21:28">
      <c r="U301004" s="5"/>
      <c r="AA301004" s="458"/>
      <c r="AB301004" s="5"/>
    </row>
    <row r="301005" spans="21:28">
      <c r="U301005" s="5"/>
      <c r="AA301005" s="458"/>
      <c r="AB301005" s="5"/>
    </row>
    <row r="301006" spans="21:28">
      <c r="U301006" s="5"/>
      <c r="AA301006" s="93"/>
      <c r="AB301006" s="5"/>
    </row>
    <row r="301007" spans="21:28">
      <c r="U301007" s="5"/>
      <c r="AA301007" s="94"/>
      <c r="AB301007" s="5"/>
    </row>
    <row r="301010" spans="21:28">
      <c r="U301010" s="5"/>
      <c r="AA301010" s="94"/>
      <c r="AB301010" s="5"/>
    </row>
    <row r="301060" spans="21:28">
      <c r="U301060" s="5"/>
      <c r="AA301060" s="94"/>
      <c r="AB301060" s="5"/>
    </row>
    <row r="301130" spans="21:28">
      <c r="U301130" s="5"/>
      <c r="AA301130" s="94"/>
      <c r="AB301130" s="5"/>
    </row>
    <row r="301131" spans="21:28">
      <c r="U301131" s="5"/>
      <c r="AA301131" s="94"/>
      <c r="AB301131" s="5"/>
    </row>
    <row r="301148" spans="21:28">
      <c r="U301148" s="5"/>
      <c r="AA301148" s="94"/>
      <c r="AB301148" s="5"/>
    </row>
    <row r="301150" spans="21:28">
      <c r="U301150" s="5"/>
      <c r="AA301150" s="458"/>
      <c r="AB301150" s="5"/>
    </row>
    <row r="301151" spans="21:28">
      <c r="U301151" s="5"/>
      <c r="AA301151" s="458"/>
      <c r="AB301151" s="5"/>
    </row>
    <row r="301152" spans="21:28">
      <c r="U301152" s="5"/>
      <c r="AA301152" s="93"/>
      <c r="AB301152" s="5"/>
    </row>
    <row r="301153" spans="21:28">
      <c r="U301153" s="5"/>
      <c r="AA301153" s="94"/>
      <c r="AB301153" s="5"/>
    </row>
    <row r="301156" spans="21:28">
      <c r="U301156" s="5"/>
      <c r="AA301156" s="94"/>
      <c r="AB301156" s="5"/>
    </row>
    <row r="301206" spans="21:28">
      <c r="U301206" s="5"/>
      <c r="AA301206" s="94"/>
      <c r="AB301206" s="5"/>
    </row>
    <row r="301276" spans="21:28">
      <c r="U301276" s="5"/>
      <c r="AA301276" s="94"/>
      <c r="AB301276" s="5"/>
    </row>
    <row r="301277" spans="21:28">
      <c r="U301277" s="5"/>
      <c r="AA301277" s="94"/>
      <c r="AB301277" s="5"/>
    </row>
    <row r="301294" spans="21:28">
      <c r="U301294" s="5"/>
      <c r="AA301294" s="94"/>
      <c r="AB301294" s="5"/>
    </row>
    <row r="301296" spans="21:28">
      <c r="U301296" s="5"/>
      <c r="AA301296" s="458"/>
      <c r="AB301296" s="5"/>
    </row>
    <row r="301297" spans="21:28">
      <c r="U301297" s="5"/>
      <c r="AA301297" s="458"/>
      <c r="AB301297" s="5"/>
    </row>
    <row r="301298" spans="21:28">
      <c r="U301298" s="5"/>
      <c r="AA301298" s="93"/>
      <c r="AB301298" s="5"/>
    </row>
    <row r="301299" spans="21:28">
      <c r="U301299" s="5"/>
      <c r="AA301299" s="94"/>
      <c r="AB301299" s="5"/>
    </row>
    <row r="301302" spans="21:28">
      <c r="U301302" s="5"/>
      <c r="AA301302" s="94"/>
      <c r="AB301302" s="5"/>
    </row>
    <row r="301352" spans="21:28">
      <c r="U301352" s="5"/>
      <c r="AA301352" s="94"/>
      <c r="AB301352" s="5"/>
    </row>
    <row r="301422" spans="21:28">
      <c r="U301422" s="5"/>
      <c r="AA301422" s="94"/>
      <c r="AB301422" s="5"/>
    </row>
    <row r="301423" spans="21:28">
      <c r="U301423" s="5"/>
      <c r="AA301423" s="94"/>
      <c r="AB301423" s="5"/>
    </row>
    <row r="301440" spans="21:28">
      <c r="U301440" s="5"/>
      <c r="AA301440" s="94"/>
      <c r="AB301440" s="5"/>
    </row>
    <row r="301442" spans="21:28">
      <c r="U301442" s="5"/>
      <c r="AA301442" s="458"/>
      <c r="AB301442" s="5"/>
    </row>
    <row r="301443" spans="21:28">
      <c r="U301443" s="5"/>
      <c r="AA301443" s="458"/>
      <c r="AB301443" s="5"/>
    </row>
    <row r="301444" spans="21:28">
      <c r="U301444" s="5"/>
      <c r="AA301444" s="93"/>
      <c r="AB301444" s="5"/>
    </row>
    <row r="301445" spans="21:28">
      <c r="U301445" s="5"/>
      <c r="AA301445" s="94"/>
      <c r="AB301445" s="5"/>
    </row>
    <row r="301448" spans="21:28">
      <c r="U301448" s="5"/>
      <c r="AA301448" s="94"/>
      <c r="AB301448" s="5"/>
    </row>
    <row r="301498" spans="21:28">
      <c r="U301498" s="5"/>
      <c r="AA301498" s="94"/>
      <c r="AB301498" s="5"/>
    </row>
    <row r="301568" spans="21:28">
      <c r="U301568" s="5"/>
      <c r="AA301568" s="94"/>
      <c r="AB301568" s="5"/>
    </row>
    <row r="301569" spans="21:28">
      <c r="U301569" s="5"/>
      <c r="AA301569" s="94"/>
      <c r="AB301569" s="5"/>
    </row>
    <row r="301586" spans="21:28">
      <c r="U301586" s="5"/>
      <c r="AA301586" s="94"/>
      <c r="AB301586" s="5"/>
    </row>
    <row r="301588" spans="21:28">
      <c r="U301588" s="5"/>
      <c r="AA301588" s="458"/>
      <c r="AB301588" s="5"/>
    </row>
    <row r="301589" spans="21:28">
      <c r="U301589" s="5"/>
      <c r="AA301589" s="458"/>
      <c r="AB301589" s="5"/>
    </row>
    <row r="301590" spans="21:28">
      <c r="U301590" s="5"/>
      <c r="AA301590" s="93"/>
      <c r="AB301590" s="5"/>
    </row>
    <row r="301591" spans="21:28">
      <c r="U301591" s="5"/>
      <c r="AA301591" s="94"/>
      <c r="AB301591" s="5"/>
    </row>
    <row r="301594" spans="21:28">
      <c r="U301594" s="5"/>
      <c r="AA301594" s="94"/>
      <c r="AB301594" s="5"/>
    </row>
    <row r="301644" spans="21:28">
      <c r="U301644" s="5"/>
      <c r="AA301644" s="94"/>
      <c r="AB301644" s="5"/>
    </row>
    <row r="301714" spans="21:28">
      <c r="U301714" s="5"/>
      <c r="AA301714" s="94"/>
      <c r="AB301714" s="5"/>
    </row>
    <row r="301715" spans="21:28">
      <c r="U301715" s="5"/>
      <c r="AA301715" s="94"/>
      <c r="AB301715" s="5"/>
    </row>
    <row r="301732" spans="21:28">
      <c r="U301732" s="5"/>
      <c r="AA301732" s="94"/>
      <c r="AB301732" s="5"/>
    </row>
    <row r="301734" spans="21:28">
      <c r="U301734" s="5"/>
      <c r="AA301734" s="458"/>
      <c r="AB301734" s="5"/>
    </row>
    <row r="301735" spans="21:28">
      <c r="U301735" s="5"/>
      <c r="AA301735" s="458"/>
      <c r="AB301735" s="5"/>
    </row>
    <row r="301736" spans="21:28">
      <c r="U301736" s="5"/>
      <c r="AA301736" s="93"/>
      <c r="AB301736" s="5"/>
    </row>
    <row r="301737" spans="21:28">
      <c r="U301737" s="5"/>
      <c r="AA301737" s="94"/>
      <c r="AB301737" s="5"/>
    </row>
    <row r="301740" spans="21:28">
      <c r="U301740" s="5"/>
      <c r="AA301740" s="94"/>
      <c r="AB301740" s="5"/>
    </row>
    <row r="301790" spans="21:28">
      <c r="U301790" s="5"/>
      <c r="AA301790" s="94"/>
      <c r="AB301790" s="5"/>
    </row>
    <row r="301860" spans="21:28">
      <c r="U301860" s="5"/>
      <c r="AA301860" s="94"/>
      <c r="AB301860" s="5"/>
    </row>
    <row r="301861" spans="21:28">
      <c r="U301861" s="5"/>
      <c r="AA301861" s="94"/>
      <c r="AB301861" s="5"/>
    </row>
    <row r="301878" spans="21:28">
      <c r="U301878" s="5"/>
      <c r="AA301878" s="94"/>
      <c r="AB301878" s="5"/>
    </row>
    <row r="301880" spans="21:28">
      <c r="U301880" s="5"/>
      <c r="AA301880" s="458"/>
      <c r="AB301880" s="5"/>
    </row>
    <row r="301881" spans="21:28">
      <c r="U301881" s="5"/>
      <c r="AA301881" s="458"/>
      <c r="AB301881" s="5"/>
    </row>
    <row r="301882" spans="21:28">
      <c r="U301882" s="5"/>
      <c r="AA301882" s="93"/>
      <c r="AB301882" s="5"/>
    </row>
    <row r="301883" spans="21:28">
      <c r="U301883" s="5"/>
      <c r="AA301883" s="94"/>
      <c r="AB301883" s="5"/>
    </row>
    <row r="301886" spans="21:28">
      <c r="U301886" s="5"/>
      <c r="AA301886" s="94"/>
      <c r="AB301886" s="5"/>
    </row>
    <row r="301936" spans="21:28">
      <c r="U301936" s="5"/>
      <c r="AA301936" s="94"/>
      <c r="AB301936" s="5"/>
    </row>
    <row r="302006" spans="21:28">
      <c r="U302006" s="5"/>
      <c r="AA302006" s="94"/>
      <c r="AB302006" s="5"/>
    </row>
    <row r="302007" spans="21:28">
      <c r="U302007" s="5"/>
      <c r="AA302007" s="94"/>
      <c r="AB302007" s="5"/>
    </row>
    <row r="302024" spans="21:28">
      <c r="U302024" s="5"/>
      <c r="AA302024" s="94"/>
      <c r="AB302024" s="5"/>
    </row>
    <row r="302026" spans="21:28">
      <c r="U302026" s="5"/>
      <c r="AA302026" s="458"/>
      <c r="AB302026" s="5"/>
    </row>
    <row r="302027" spans="21:28">
      <c r="U302027" s="5"/>
      <c r="AA302027" s="458"/>
      <c r="AB302027" s="5"/>
    </row>
    <row r="302028" spans="21:28">
      <c r="U302028" s="5"/>
      <c r="AA302028" s="93"/>
      <c r="AB302028" s="5"/>
    </row>
    <row r="302029" spans="21:28">
      <c r="U302029" s="5"/>
      <c r="AA302029" s="94"/>
      <c r="AB302029" s="5"/>
    </row>
    <row r="302032" spans="21:28">
      <c r="U302032" s="5"/>
      <c r="AA302032" s="94"/>
      <c r="AB302032" s="5"/>
    </row>
    <row r="302082" spans="21:28">
      <c r="U302082" s="5"/>
      <c r="AA302082" s="94"/>
      <c r="AB302082" s="5"/>
    </row>
    <row r="302152" spans="21:28">
      <c r="U302152" s="5"/>
      <c r="AA302152" s="94"/>
      <c r="AB302152" s="5"/>
    </row>
    <row r="302153" spans="21:28">
      <c r="U302153" s="5"/>
      <c r="AA302153" s="94"/>
      <c r="AB302153" s="5"/>
    </row>
    <row r="302170" spans="21:28">
      <c r="U302170" s="5"/>
      <c r="AA302170" s="94"/>
      <c r="AB302170" s="5"/>
    </row>
    <row r="302172" spans="21:28">
      <c r="U302172" s="5"/>
      <c r="AA302172" s="458"/>
      <c r="AB302172" s="5"/>
    </row>
    <row r="302173" spans="21:28">
      <c r="U302173" s="5"/>
      <c r="AA302173" s="458"/>
      <c r="AB302173" s="5"/>
    </row>
    <row r="302174" spans="21:28">
      <c r="U302174" s="5"/>
      <c r="AA302174" s="93"/>
      <c r="AB302174" s="5"/>
    </row>
    <row r="302175" spans="21:28">
      <c r="U302175" s="5"/>
      <c r="AA302175" s="94"/>
      <c r="AB302175" s="5"/>
    </row>
    <row r="302178" spans="21:28">
      <c r="U302178" s="5"/>
      <c r="AA302178" s="94"/>
      <c r="AB302178" s="5"/>
    </row>
    <row r="302228" spans="21:28">
      <c r="U302228" s="5"/>
      <c r="AA302228" s="94"/>
      <c r="AB302228" s="5"/>
    </row>
    <row r="302298" spans="21:28">
      <c r="U302298" s="5"/>
      <c r="AA302298" s="94"/>
      <c r="AB302298" s="5"/>
    </row>
    <row r="302299" spans="21:28">
      <c r="U302299" s="5"/>
      <c r="AA302299" s="94"/>
      <c r="AB302299" s="5"/>
    </row>
    <row r="302316" spans="21:28">
      <c r="U302316" s="5"/>
      <c r="AA302316" s="94"/>
      <c r="AB302316" s="5"/>
    </row>
    <row r="302318" spans="21:28">
      <c r="U302318" s="5"/>
      <c r="AA302318" s="458"/>
      <c r="AB302318" s="5"/>
    </row>
    <row r="302319" spans="21:28">
      <c r="U302319" s="5"/>
      <c r="AA302319" s="458"/>
      <c r="AB302319" s="5"/>
    </row>
    <row r="302320" spans="21:28">
      <c r="U302320" s="5"/>
      <c r="AA302320" s="93"/>
      <c r="AB302320" s="5"/>
    </row>
    <row r="302321" spans="21:28">
      <c r="U302321" s="5"/>
      <c r="AA302321" s="94"/>
      <c r="AB302321" s="5"/>
    </row>
    <row r="302324" spans="21:28">
      <c r="U302324" s="5"/>
      <c r="AA302324" s="94"/>
      <c r="AB302324" s="5"/>
    </row>
    <row r="302374" spans="21:28">
      <c r="U302374" s="5"/>
      <c r="AA302374" s="94"/>
      <c r="AB302374" s="5"/>
    </row>
    <row r="302444" spans="21:28">
      <c r="U302444" s="5"/>
      <c r="AA302444" s="94"/>
      <c r="AB302444" s="5"/>
    </row>
    <row r="302445" spans="21:28">
      <c r="U302445" s="5"/>
      <c r="AA302445" s="94"/>
      <c r="AB302445" s="5"/>
    </row>
    <row r="302462" spans="21:28">
      <c r="U302462" s="5"/>
      <c r="AA302462" s="94"/>
      <c r="AB302462" s="5"/>
    </row>
    <row r="302464" spans="21:28">
      <c r="U302464" s="5"/>
      <c r="AA302464" s="458"/>
      <c r="AB302464" s="5"/>
    </row>
    <row r="302465" spans="21:28">
      <c r="U302465" s="5"/>
      <c r="AA302465" s="458"/>
      <c r="AB302465" s="5"/>
    </row>
    <row r="302466" spans="21:28">
      <c r="U302466" s="5"/>
      <c r="AA302466" s="93"/>
      <c r="AB302466" s="5"/>
    </row>
    <row r="302467" spans="21:28">
      <c r="U302467" s="5"/>
      <c r="AA302467" s="94"/>
      <c r="AB302467" s="5"/>
    </row>
    <row r="302470" spans="21:28">
      <c r="U302470" s="5"/>
      <c r="AA302470" s="94"/>
      <c r="AB302470" s="5"/>
    </row>
    <row r="302520" spans="21:28">
      <c r="U302520" s="5"/>
      <c r="AA302520" s="94"/>
      <c r="AB302520" s="5"/>
    </row>
    <row r="302590" spans="21:28">
      <c r="U302590" s="5"/>
      <c r="AA302590" s="94"/>
      <c r="AB302590" s="5"/>
    </row>
    <row r="302591" spans="21:28">
      <c r="U302591" s="5"/>
      <c r="AA302591" s="94"/>
      <c r="AB302591" s="5"/>
    </row>
    <row r="302608" spans="21:28">
      <c r="U302608" s="5"/>
      <c r="AA302608" s="94"/>
      <c r="AB302608" s="5"/>
    </row>
    <row r="302610" spans="21:28">
      <c r="U302610" s="5"/>
      <c r="AA302610" s="458"/>
      <c r="AB302610" s="5"/>
    </row>
    <row r="302611" spans="21:28">
      <c r="U302611" s="5"/>
      <c r="AA302611" s="458"/>
      <c r="AB302611" s="5"/>
    </row>
    <row r="302612" spans="21:28">
      <c r="U302612" s="5"/>
      <c r="AA302612" s="93"/>
      <c r="AB302612" s="5"/>
    </row>
    <row r="302613" spans="21:28">
      <c r="U302613" s="5"/>
      <c r="AA302613" s="94"/>
      <c r="AB302613" s="5"/>
    </row>
    <row r="302616" spans="21:28">
      <c r="U302616" s="5"/>
      <c r="AA302616" s="94"/>
      <c r="AB302616" s="5"/>
    </row>
    <row r="302666" spans="21:28">
      <c r="U302666" s="5"/>
      <c r="AA302666" s="94"/>
      <c r="AB302666" s="5"/>
    </row>
    <row r="302736" spans="21:28">
      <c r="U302736" s="5"/>
      <c r="AA302736" s="94"/>
      <c r="AB302736" s="5"/>
    </row>
    <row r="302737" spans="21:28">
      <c r="U302737" s="5"/>
      <c r="AA302737" s="94"/>
      <c r="AB302737" s="5"/>
    </row>
    <row r="302754" spans="21:28">
      <c r="U302754" s="5"/>
      <c r="AA302754" s="94"/>
      <c r="AB302754" s="5"/>
    </row>
    <row r="302756" spans="21:28">
      <c r="U302756" s="5"/>
      <c r="AA302756" s="458"/>
      <c r="AB302756" s="5"/>
    </row>
    <row r="302757" spans="21:28">
      <c r="U302757" s="5"/>
      <c r="AA302757" s="458"/>
      <c r="AB302757" s="5"/>
    </row>
    <row r="302758" spans="21:28">
      <c r="U302758" s="5"/>
      <c r="AA302758" s="93"/>
      <c r="AB302758" s="5"/>
    </row>
    <row r="302759" spans="21:28">
      <c r="U302759" s="5"/>
      <c r="AA302759" s="94"/>
      <c r="AB302759" s="5"/>
    </row>
    <row r="302762" spans="21:28">
      <c r="U302762" s="5"/>
      <c r="AA302762" s="94"/>
      <c r="AB302762" s="5"/>
    </row>
    <row r="302812" spans="21:28">
      <c r="U302812" s="5"/>
      <c r="AA302812" s="94"/>
      <c r="AB302812" s="5"/>
    </row>
    <row r="302882" spans="21:28">
      <c r="U302882" s="5"/>
      <c r="AA302882" s="94"/>
      <c r="AB302882" s="5"/>
    </row>
    <row r="302883" spans="21:28">
      <c r="U302883" s="5"/>
      <c r="AA302883" s="94"/>
      <c r="AB302883" s="5"/>
    </row>
    <row r="302900" spans="21:28">
      <c r="U302900" s="5"/>
      <c r="AA302900" s="94"/>
      <c r="AB302900" s="5"/>
    </row>
    <row r="302902" spans="21:28">
      <c r="U302902" s="5"/>
      <c r="AA302902" s="458"/>
      <c r="AB302902" s="5"/>
    </row>
    <row r="302903" spans="21:28">
      <c r="U302903" s="5"/>
      <c r="AA302903" s="458"/>
      <c r="AB302903" s="5"/>
    </row>
    <row r="302904" spans="21:28">
      <c r="U302904" s="5"/>
      <c r="AA302904" s="93"/>
      <c r="AB302904" s="5"/>
    </row>
    <row r="302905" spans="21:28">
      <c r="U302905" s="5"/>
      <c r="AA302905" s="94"/>
      <c r="AB302905" s="5"/>
    </row>
    <row r="302908" spans="21:28">
      <c r="U302908" s="5"/>
      <c r="AA302908" s="94"/>
      <c r="AB302908" s="5"/>
    </row>
    <row r="302958" spans="21:28">
      <c r="U302958" s="5"/>
      <c r="AA302958" s="94"/>
      <c r="AB302958" s="5"/>
    </row>
    <row r="303028" spans="21:28">
      <c r="U303028" s="5"/>
      <c r="AA303028" s="94"/>
      <c r="AB303028" s="5"/>
    </row>
    <row r="303029" spans="21:28">
      <c r="U303029" s="5"/>
      <c r="AA303029" s="94"/>
      <c r="AB303029" s="5"/>
    </row>
    <row r="303046" spans="21:28">
      <c r="U303046" s="5"/>
      <c r="AA303046" s="94"/>
      <c r="AB303046" s="5"/>
    </row>
    <row r="303048" spans="21:28">
      <c r="U303048" s="5"/>
      <c r="AA303048" s="458"/>
      <c r="AB303048" s="5"/>
    </row>
    <row r="303049" spans="21:28">
      <c r="U303049" s="5"/>
      <c r="AA303049" s="458"/>
      <c r="AB303049" s="5"/>
    </row>
    <row r="303050" spans="21:28">
      <c r="U303050" s="5"/>
      <c r="AA303050" s="93"/>
      <c r="AB303050" s="5"/>
    </row>
    <row r="303051" spans="21:28">
      <c r="U303051" s="5"/>
      <c r="AA303051" s="94"/>
      <c r="AB303051" s="5"/>
    </row>
    <row r="303054" spans="21:28">
      <c r="U303054" s="5"/>
      <c r="AA303054" s="94"/>
      <c r="AB303054" s="5"/>
    </row>
    <row r="303104" spans="21:28">
      <c r="U303104" s="5"/>
      <c r="AA303104" s="94"/>
      <c r="AB303104" s="5"/>
    </row>
    <row r="303174" spans="21:28">
      <c r="U303174" s="5"/>
      <c r="AA303174" s="94"/>
      <c r="AB303174" s="5"/>
    </row>
    <row r="303175" spans="21:28">
      <c r="U303175" s="5"/>
      <c r="AA303175" s="94"/>
      <c r="AB303175" s="5"/>
    </row>
    <row r="303192" spans="21:28">
      <c r="U303192" s="5"/>
      <c r="AA303192" s="94"/>
      <c r="AB303192" s="5"/>
    </row>
    <row r="303194" spans="21:28">
      <c r="U303194" s="5"/>
      <c r="AA303194" s="458"/>
      <c r="AB303194" s="5"/>
    </row>
    <row r="303195" spans="21:28">
      <c r="U303195" s="5"/>
      <c r="AA303195" s="458"/>
      <c r="AB303195" s="5"/>
    </row>
    <row r="303196" spans="21:28">
      <c r="U303196" s="5"/>
      <c r="AA303196" s="93"/>
      <c r="AB303196" s="5"/>
    </row>
    <row r="303197" spans="21:28">
      <c r="U303197" s="5"/>
      <c r="AA303197" s="94"/>
      <c r="AB303197" s="5"/>
    </row>
    <row r="303200" spans="21:28">
      <c r="U303200" s="5"/>
      <c r="AA303200" s="94"/>
      <c r="AB303200" s="5"/>
    </row>
    <row r="303250" spans="21:28">
      <c r="U303250" s="5"/>
      <c r="AA303250" s="94"/>
      <c r="AB303250" s="5"/>
    </row>
    <row r="303320" spans="21:28">
      <c r="U303320" s="5"/>
      <c r="AA303320" s="94"/>
      <c r="AB303320" s="5"/>
    </row>
    <row r="303321" spans="21:28">
      <c r="U303321" s="5"/>
      <c r="AA303321" s="94"/>
      <c r="AB303321" s="5"/>
    </row>
    <row r="303338" spans="21:28">
      <c r="U303338" s="5"/>
      <c r="AA303338" s="94"/>
      <c r="AB303338" s="5"/>
    </row>
    <row r="303340" spans="21:28">
      <c r="U303340" s="5"/>
      <c r="AA303340" s="458"/>
      <c r="AB303340" s="5"/>
    </row>
    <row r="303341" spans="21:28">
      <c r="U303341" s="5"/>
      <c r="AA303341" s="458"/>
      <c r="AB303341" s="5"/>
    </row>
    <row r="303342" spans="21:28">
      <c r="U303342" s="5"/>
      <c r="AA303342" s="93"/>
      <c r="AB303342" s="5"/>
    </row>
    <row r="303343" spans="21:28">
      <c r="U303343" s="5"/>
      <c r="AA303343" s="94"/>
      <c r="AB303343" s="5"/>
    </row>
    <row r="303346" spans="21:28">
      <c r="U303346" s="5"/>
      <c r="AA303346" s="94"/>
      <c r="AB303346" s="5"/>
    </row>
    <row r="303396" spans="21:28">
      <c r="U303396" s="5"/>
      <c r="AA303396" s="94"/>
      <c r="AB303396" s="5"/>
    </row>
    <row r="303466" spans="21:28">
      <c r="U303466" s="5"/>
      <c r="AA303466" s="94"/>
      <c r="AB303466" s="5"/>
    </row>
    <row r="303467" spans="21:28">
      <c r="U303467" s="5"/>
      <c r="AA303467" s="94"/>
      <c r="AB303467" s="5"/>
    </row>
    <row r="303484" spans="21:28">
      <c r="U303484" s="5"/>
      <c r="AA303484" s="94"/>
      <c r="AB303484" s="5"/>
    </row>
    <row r="303486" spans="21:28">
      <c r="U303486" s="5"/>
      <c r="AA303486" s="458"/>
      <c r="AB303486" s="5"/>
    </row>
    <row r="303487" spans="21:28">
      <c r="U303487" s="5"/>
      <c r="AA303487" s="458"/>
      <c r="AB303487" s="5"/>
    </row>
    <row r="303488" spans="21:28">
      <c r="U303488" s="5"/>
      <c r="AA303488" s="93"/>
      <c r="AB303488" s="5"/>
    </row>
    <row r="303489" spans="21:28">
      <c r="U303489" s="5"/>
      <c r="AA303489" s="94"/>
      <c r="AB303489" s="5"/>
    </row>
    <row r="303492" spans="21:28">
      <c r="U303492" s="5"/>
      <c r="AA303492" s="94"/>
      <c r="AB303492" s="5"/>
    </row>
    <row r="303542" spans="21:28">
      <c r="U303542" s="5"/>
      <c r="AA303542" s="94"/>
      <c r="AB303542" s="5"/>
    </row>
    <row r="303612" spans="21:28">
      <c r="U303612" s="5"/>
      <c r="AA303612" s="94"/>
      <c r="AB303612" s="5"/>
    </row>
    <row r="303613" spans="21:28">
      <c r="U303613" s="5"/>
      <c r="AA303613" s="94"/>
      <c r="AB303613" s="5"/>
    </row>
    <row r="303630" spans="21:28">
      <c r="U303630" s="5"/>
      <c r="AA303630" s="94"/>
      <c r="AB303630" s="5"/>
    </row>
    <row r="303632" spans="21:28">
      <c r="U303632" s="5"/>
      <c r="AA303632" s="458"/>
      <c r="AB303632" s="5"/>
    </row>
    <row r="303633" spans="21:28">
      <c r="U303633" s="5"/>
      <c r="AA303633" s="458"/>
      <c r="AB303633" s="5"/>
    </row>
    <row r="303634" spans="21:28">
      <c r="U303634" s="5"/>
      <c r="AA303634" s="93"/>
      <c r="AB303634" s="5"/>
    </row>
    <row r="303635" spans="21:28">
      <c r="U303635" s="5"/>
      <c r="AA303635" s="94"/>
      <c r="AB303635" s="5"/>
    </row>
    <row r="303638" spans="21:28">
      <c r="U303638" s="5"/>
      <c r="AA303638" s="94"/>
      <c r="AB303638" s="5"/>
    </row>
    <row r="303688" spans="21:28">
      <c r="U303688" s="5"/>
      <c r="AA303688" s="94"/>
      <c r="AB303688" s="5"/>
    </row>
    <row r="303758" spans="21:28">
      <c r="U303758" s="5"/>
      <c r="AA303758" s="94"/>
      <c r="AB303758" s="5"/>
    </row>
    <row r="303759" spans="21:28">
      <c r="U303759" s="5"/>
      <c r="AA303759" s="94"/>
      <c r="AB303759" s="5"/>
    </row>
    <row r="303776" spans="21:28">
      <c r="U303776" s="5"/>
      <c r="AA303776" s="94"/>
      <c r="AB303776" s="5"/>
    </row>
    <row r="303778" spans="21:28">
      <c r="U303778" s="5"/>
      <c r="AA303778" s="458"/>
      <c r="AB303778" s="5"/>
    </row>
    <row r="303779" spans="21:28">
      <c r="U303779" s="5"/>
      <c r="AA303779" s="458"/>
      <c r="AB303779" s="5"/>
    </row>
    <row r="303780" spans="21:28">
      <c r="U303780" s="5"/>
      <c r="AA303780" s="93"/>
      <c r="AB303780" s="5"/>
    </row>
    <row r="303781" spans="21:28">
      <c r="U303781" s="5"/>
      <c r="AA303781" s="94"/>
      <c r="AB303781" s="5"/>
    </row>
    <row r="303784" spans="21:28">
      <c r="U303784" s="5"/>
      <c r="AA303784" s="94"/>
      <c r="AB303784" s="5"/>
    </row>
    <row r="303834" spans="21:28">
      <c r="U303834" s="5"/>
      <c r="AA303834" s="94"/>
      <c r="AB303834" s="5"/>
    </row>
    <row r="303904" spans="21:28">
      <c r="U303904" s="5"/>
      <c r="AA303904" s="94"/>
      <c r="AB303904" s="5"/>
    </row>
    <row r="303905" spans="21:28">
      <c r="U303905" s="5"/>
      <c r="AA303905" s="94"/>
      <c r="AB303905" s="5"/>
    </row>
    <row r="303922" spans="21:28">
      <c r="U303922" s="5"/>
      <c r="AA303922" s="94"/>
      <c r="AB303922" s="5"/>
    </row>
    <row r="303924" spans="21:28">
      <c r="U303924" s="5"/>
      <c r="AA303924" s="458"/>
      <c r="AB303924" s="5"/>
    </row>
    <row r="303925" spans="21:28">
      <c r="U303925" s="5"/>
      <c r="AA303925" s="458"/>
      <c r="AB303925" s="5"/>
    </row>
    <row r="303926" spans="21:28">
      <c r="U303926" s="5"/>
      <c r="AA303926" s="93"/>
      <c r="AB303926" s="5"/>
    </row>
    <row r="303927" spans="21:28">
      <c r="U303927" s="5"/>
      <c r="AA303927" s="94"/>
      <c r="AB303927" s="5"/>
    </row>
    <row r="303930" spans="21:28">
      <c r="U303930" s="5"/>
      <c r="AA303930" s="94"/>
      <c r="AB303930" s="5"/>
    </row>
    <row r="303980" spans="21:28">
      <c r="U303980" s="5"/>
      <c r="AA303980" s="94"/>
      <c r="AB303980" s="5"/>
    </row>
    <row r="304050" spans="21:28">
      <c r="U304050" s="5"/>
      <c r="AA304050" s="94"/>
      <c r="AB304050" s="5"/>
    </row>
    <row r="304051" spans="21:28">
      <c r="U304051" s="5"/>
      <c r="AA304051" s="94"/>
      <c r="AB304051" s="5"/>
    </row>
    <row r="304068" spans="21:28">
      <c r="U304068" s="5"/>
      <c r="AA304068" s="94"/>
      <c r="AB304068" s="5"/>
    </row>
    <row r="304070" spans="21:28">
      <c r="U304070" s="5"/>
      <c r="AA304070" s="458"/>
      <c r="AB304070" s="5"/>
    </row>
    <row r="304071" spans="21:28">
      <c r="U304071" s="5"/>
      <c r="AA304071" s="458"/>
      <c r="AB304071" s="5"/>
    </row>
    <row r="304072" spans="21:28">
      <c r="U304072" s="5"/>
      <c r="AA304072" s="93"/>
      <c r="AB304072" s="5"/>
    </row>
    <row r="304073" spans="21:28">
      <c r="U304073" s="5"/>
      <c r="AA304073" s="94"/>
      <c r="AB304073" s="5"/>
    </row>
    <row r="304076" spans="21:28">
      <c r="U304076" s="5"/>
      <c r="AA304076" s="94"/>
      <c r="AB304076" s="5"/>
    </row>
    <row r="304126" spans="21:28">
      <c r="U304126" s="5"/>
      <c r="AA304126" s="94"/>
      <c r="AB304126" s="5"/>
    </row>
    <row r="304196" spans="21:28">
      <c r="U304196" s="5"/>
      <c r="AA304196" s="94"/>
      <c r="AB304196" s="5"/>
    </row>
    <row r="304197" spans="21:28">
      <c r="U304197" s="5"/>
      <c r="AA304197" s="94"/>
      <c r="AB304197" s="5"/>
    </row>
    <row r="304214" spans="21:28">
      <c r="U304214" s="5"/>
      <c r="AA304214" s="94"/>
      <c r="AB304214" s="5"/>
    </row>
    <row r="304216" spans="21:28">
      <c r="U304216" s="5"/>
      <c r="AA304216" s="458"/>
      <c r="AB304216" s="5"/>
    </row>
    <row r="304217" spans="21:28">
      <c r="U304217" s="5"/>
      <c r="AA304217" s="458"/>
      <c r="AB304217" s="5"/>
    </row>
    <row r="304218" spans="21:28">
      <c r="U304218" s="5"/>
      <c r="AA304218" s="93"/>
      <c r="AB304218" s="5"/>
    </row>
    <row r="304219" spans="21:28">
      <c r="U304219" s="5"/>
      <c r="AA304219" s="94"/>
      <c r="AB304219" s="5"/>
    </row>
    <row r="304222" spans="21:28">
      <c r="U304222" s="5"/>
      <c r="AA304222" s="94"/>
      <c r="AB304222" s="5"/>
    </row>
    <row r="304272" spans="21:28">
      <c r="U304272" s="5"/>
      <c r="AA304272" s="94"/>
      <c r="AB304272" s="5"/>
    </row>
    <row r="304342" spans="21:28">
      <c r="U304342" s="5"/>
      <c r="AA304342" s="94"/>
      <c r="AB304342" s="5"/>
    </row>
    <row r="304343" spans="21:28">
      <c r="U304343" s="5"/>
      <c r="AA304343" s="94"/>
      <c r="AB304343" s="5"/>
    </row>
    <row r="304360" spans="21:28">
      <c r="U304360" s="5"/>
      <c r="AA304360" s="94"/>
      <c r="AB304360" s="5"/>
    </row>
    <row r="304362" spans="21:28">
      <c r="U304362" s="5"/>
      <c r="AA304362" s="458"/>
      <c r="AB304362" s="5"/>
    </row>
    <row r="304363" spans="21:28">
      <c r="U304363" s="5"/>
      <c r="AA304363" s="458"/>
      <c r="AB304363" s="5"/>
    </row>
    <row r="304364" spans="21:28">
      <c r="U304364" s="5"/>
      <c r="AA304364" s="93"/>
      <c r="AB304364" s="5"/>
    </row>
    <row r="304365" spans="21:28">
      <c r="U304365" s="5"/>
      <c r="AA304365" s="94"/>
      <c r="AB304365" s="5"/>
    </row>
    <row r="304368" spans="21:28">
      <c r="U304368" s="5"/>
      <c r="AA304368" s="94"/>
      <c r="AB304368" s="5"/>
    </row>
    <row r="304418" spans="21:28">
      <c r="U304418" s="5"/>
      <c r="AA304418" s="94"/>
      <c r="AB304418" s="5"/>
    </row>
    <row r="304488" spans="21:28">
      <c r="U304488" s="5"/>
      <c r="AA304488" s="94"/>
      <c r="AB304488" s="5"/>
    </row>
    <row r="304489" spans="21:28">
      <c r="U304489" s="5"/>
      <c r="AA304489" s="94"/>
      <c r="AB304489" s="5"/>
    </row>
    <row r="304506" spans="21:28">
      <c r="U304506" s="5"/>
      <c r="AA304506" s="94"/>
      <c r="AB304506" s="5"/>
    </row>
    <row r="304508" spans="21:28">
      <c r="U304508" s="5"/>
      <c r="AA304508" s="458"/>
      <c r="AB304508" s="5"/>
    </row>
    <row r="304509" spans="21:28">
      <c r="U304509" s="5"/>
      <c r="AA304509" s="458"/>
      <c r="AB304509" s="5"/>
    </row>
    <row r="304510" spans="21:28">
      <c r="U304510" s="5"/>
      <c r="AA304510" s="93"/>
      <c r="AB304510" s="5"/>
    </row>
    <row r="304511" spans="21:28">
      <c r="U304511" s="5"/>
      <c r="AA304511" s="94"/>
      <c r="AB304511" s="5"/>
    </row>
    <row r="304514" spans="21:28">
      <c r="U304514" s="5"/>
      <c r="AA304514" s="94"/>
      <c r="AB304514" s="5"/>
    </row>
    <row r="304564" spans="21:28">
      <c r="U304564" s="5"/>
      <c r="AA304564" s="94"/>
      <c r="AB304564" s="5"/>
    </row>
    <row r="304634" spans="21:28">
      <c r="U304634" s="5"/>
      <c r="AA304634" s="94"/>
      <c r="AB304634" s="5"/>
    </row>
    <row r="304635" spans="21:28">
      <c r="U304635" s="5"/>
      <c r="AA304635" s="94"/>
      <c r="AB304635" s="5"/>
    </row>
    <row r="304652" spans="21:28">
      <c r="U304652" s="5"/>
      <c r="AA304652" s="94"/>
      <c r="AB304652" s="5"/>
    </row>
    <row r="304654" spans="21:28">
      <c r="U304654" s="5"/>
      <c r="AA304654" s="458"/>
      <c r="AB304654" s="5"/>
    </row>
    <row r="304655" spans="21:28">
      <c r="U304655" s="5"/>
      <c r="AA304655" s="458"/>
      <c r="AB304655" s="5"/>
    </row>
    <row r="304656" spans="21:28">
      <c r="U304656" s="5"/>
      <c r="AA304656" s="93"/>
      <c r="AB304656" s="5"/>
    </row>
    <row r="304657" spans="21:28">
      <c r="U304657" s="5"/>
      <c r="AA304657" s="94"/>
      <c r="AB304657" s="5"/>
    </row>
    <row r="304660" spans="21:28">
      <c r="U304660" s="5"/>
      <c r="AA304660" s="94"/>
      <c r="AB304660" s="5"/>
    </row>
    <row r="304710" spans="21:28">
      <c r="U304710" s="5"/>
      <c r="AA304710" s="94"/>
      <c r="AB304710" s="5"/>
    </row>
    <row r="304780" spans="21:28">
      <c r="U304780" s="5"/>
      <c r="AA304780" s="94"/>
      <c r="AB304780" s="5"/>
    </row>
    <row r="304781" spans="21:28">
      <c r="U304781" s="5"/>
      <c r="AA304781" s="94"/>
      <c r="AB304781" s="5"/>
    </row>
    <row r="304798" spans="21:28">
      <c r="U304798" s="5"/>
      <c r="AA304798" s="94"/>
      <c r="AB304798" s="5"/>
    </row>
    <row r="304800" spans="21:28">
      <c r="U304800" s="5"/>
      <c r="AA304800" s="458"/>
      <c r="AB304800" s="5"/>
    </row>
    <row r="304801" spans="21:28">
      <c r="U304801" s="5"/>
      <c r="AA304801" s="458"/>
      <c r="AB304801" s="5"/>
    </row>
    <row r="304802" spans="21:28">
      <c r="U304802" s="5"/>
      <c r="AA304802" s="93"/>
      <c r="AB304802" s="5"/>
    </row>
    <row r="304803" spans="21:28">
      <c r="U304803" s="5"/>
      <c r="AA304803" s="94"/>
      <c r="AB304803" s="5"/>
    </row>
    <row r="304806" spans="21:28">
      <c r="U304806" s="5"/>
      <c r="AA304806" s="94"/>
      <c r="AB304806" s="5"/>
    </row>
    <row r="304856" spans="21:28">
      <c r="U304856" s="5"/>
      <c r="AA304856" s="94"/>
      <c r="AB304856" s="5"/>
    </row>
    <row r="304926" spans="21:28">
      <c r="U304926" s="5"/>
      <c r="AA304926" s="94"/>
      <c r="AB304926" s="5"/>
    </row>
    <row r="304927" spans="21:28">
      <c r="U304927" s="5"/>
      <c r="AA304927" s="94"/>
      <c r="AB304927" s="5"/>
    </row>
    <row r="304944" spans="21:28">
      <c r="U304944" s="5"/>
      <c r="AA304944" s="94"/>
      <c r="AB304944" s="5"/>
    </row>
    <row r="304946" spans="21:28">
      <c r="U304946" s="5"/>
      <c r="AA304946" s="458"/>
      <c r="AB304946" s="5"/>
    </row>
    <row r="304947" spans="21:28">
      <c r="U304947" s="5"/>
      <c r="AA304947" s="458"/>
      <c r="AB304947" s="5"/>
    </row>
    <row r="304948" spans="21:28">
      <c r="U304948" s="5"/>
      <c r="AA304948" s="93"/>
      <c r="AB304948" s="5"/>
    </row>
    <row r="304949" spans="21:28">
      <c r="U304949" s="5"/>
      <c r="AA304949" s="94"/>
      <c r="AB304949" s="5"/>
    </row>
    <row r="304952" spans="21:28">
      <c r="U304952" s="5"/>
      <c r="AA304952" s="94"/>
      <c r="AB304952" s="5"/>
    </row>
    <row r="305002" spans="21:28">
      <c r="U305002" s="5"/>
      <c r="AA305002" s="94"/>
      <c r="AB305002" s="5"/>
    </row>
    <row r="305072" spans="21:28">
      <c r="U305072" s="5"/>
      <c r="AA305072" s="94"/>
      <c r="AB305072" s="5"/>
    </row>
    <row r="305073" spans="21:28">
      <c r="U305073" s="5"/>
      <c r="AA305073" s="94"/>
      <c r="AB305073" s="5"/>
    </row>
    <row r="305090" spans="21:28">
      <c r="U305090" s="5"/>
      <c r="AA305090" s="94"/>
      <c r="AB305090" s="5"/>
    </row>
    <row r="305092" spans="21:28">
      <c r="U305092" s="5"/>
      <c r="AA305092" s="458"/>
      <c r="AB305092" s="5"/>
    </row>
    <row r="305093" spans="21:28">
      <c r="U305093" s="5"/>
      <c r="AA305093" s="458"/>
      <c r="AB305093" s="5"/>
    </row>
    <row r="305094" spans="21:28">
      <c r="U305094" s="5"/>
      <c r="AA305094" s="93"/>
      <c r="AB305094" s="5"/>
    </row>
    <row r="305095" spans="21:28">
      <c r="U305095" s="5"/>
      <c r="AA305095" s="94"/>
      <c r="AB305095" s="5"/>
    </row>
    <row r="305098" spans="21:28">
      <c r="U305098" s="5"/>
      <c r="AA305098" s="94"/>
      <c r="AB305098" s="5"/>
    </row>
    <row r="305148" spans="21:28">
      <c r="U305148" s="5"/>
      <c r="AA305148" s="94"/>
      <c r="AB305148" s="5"/>
    </row>
    <row r="305218" spans="21:28">
      <c r="U305218" s="5"/>
      <c r="AA305218" s="94"/>
      <c r="AB305218" s="5"/>
    </row>
    <row r="305219" spans="21:28">
      <c r="U305219" s="5"/>
      <c r="AA305219" s="94"/>
      <c r="AB305219" s="5"/>
    </row>
    <row r="305236" spans="21:28">
      <c r="U305236" s="5"/>
      <c r="AA305236" s="94"/>
      <c r="AB305236" s="5"/>
    </row>
    <row r="305238" spans="21:28">
      <c r="U305238" s="5"/>
      <c r="AA305238" s="458"/>
      <c r="AB305238" s="5"/>
    </row>
    <row r="305239" spans="21:28">
      <c r="U305239" s="5"/>
      <c r="AA305239" s="458"/>
      <c r="AB305239" s="5"/>
    </row>
    <row r="305240" spans="21:28">
      <c r="U305240" s="5"/>
      <c r="AA305240" s="93"/>
      <c r="AB305240" s="5"/>
    </row>
    <row r="305241" spans="21:28">
      <c r="U305241" s="5"/>
      <c r="AA305241" s="94"/>
      <c r="AB305241" s="5"/>
    </row>
    <row r="305244" spans="21:28">
      <c r="U305244" s="5"/>
      <c r="AA305244" s="94"/>
      <c r="AB305244" s="5"/>
    </row>
    <row r="305294" spans="21:28">
      <c r="U305294" s="5"/>
      <c r="AA305294" s="94"/>
      <c r="AB305294" s="5"/>
    </row>
    <row r="305364" spans="21:28">
      <c r="U305364" s="5"/>
      <c r="AA305364" s="94"/>
      <c r="AB305364" s="5"/>
    </row>
    <row r="305365" spans="21:28">
      <c r="U305365" s="5"/>
      <c r="AA305365" s="94"/>
      <c r="AB305365" s="5"/>
    </row>
    <row r="305382" spans="21:28">
      <c r="U305382" s="5"/>
      <c r="AA305382" s="94"/>
      <c r="AB305382" s="5"/>
    </row>
    <row r="305384" spans="21:28">
      <c r="U305384" s="5"/>
      <c r="AA305384" s="458"/>
      <c r="AB305384" s="5"/>
    </row>
    <row r="305385" spans="21:28">
      <c r="U305385" s="5"/>
      <c r="AA305385" s="458"/>
      <c r="AB305385" s="5"/>
    </row>
    <row r="305386" spans="21:28">
      <c r="U305386" s="5"/>
      <c r="AA305386" s="93"/>
      <c r="AB305386" s="5"/>
    </row>
    <row r="305387" spans="21:28">
      <c r="U305387" s="5"/>
      <c r="AA305387" s="94"/>
      <c r="AB305387" s="5"/>
    </row>
    <row r="305390" spans="21:28">
      <c r="U305390" s="5"/>
      <c r="AA305390" s="94"/>
      <c r="AB305390" s="5"/>
    </row>
    <row r="305440" spans="21:28">
      <c r="U305440" s="5"/>
      <c r="AA305440" s="94"/>
      <c r="AB305440" s="5"/>
    </row>
    <row r="305510" spans="21:28">
      <c r="U305510" s="5"/>
      <c r="AA305510" s="94"/>
      <c r="AB305510" s="5"/>
    </row>
    <row r="305511" spans="21:28">
      <c r="U305511" s="5"/>
      <c r="AA305511" s="94"/>
      <c r="AB305511" s="5"/>
    </row>
    <row r="305528" spans="21:28">
      <c r="U305528" s="5"/>
      <c r="AA305528" s="94"/>
      <c r="AB305528" s="5"/>
    </row>
    <row r="305530" spans="21:28">
      <c r="U305530" s="5"/>
      <c r="AA305530" s="458"/>
      <c r="AB305530" s="5"/>
    </row>
    <row r="305531" spans="21:28">
      <c r="U305531" s="5"/>
      <c r="AA305531" s="458"/>
      <c r="AB305531" s="5"/>
    </row>
    <row r="305532" spans="21:28">
      <c r="U305532" s="5"/>
      <c r="AA305532" s="93"/>
      <c r="AB305532" s="5"/>
    </row>
    <row r="305533" spans="21:28">
      <c r="U305533" s="5"/>
      <c r="AA305533" s="94"/>
      <c r="AB305533" s="5"/>
    </row>
    <row r="305536" spans="21:28">
      <c r="U305536" s="5"/>
      <c r="AA305536" s="94"/>
      <c r="AB305536" s="5"/>
    </row>
    <row r="305586" spans="21:28">
      <c r="U305586" s="5"/>
      <c r="AA305586" s="94"/>
      <c r="AB305586" s="5"/>
    </row>
    <row r="305656" spans="21:28">
      <c r="U305656" s="5"/>
      <c r="AA305656" s="94"/>
      <c r="AB305656" s="5"/>
    </row>
    <row r="305657" spans="21:28">
      <c r="U305657" s="5"/>
      <c r="AA305657" s="94"/>
      <c r="AB305657" s="5"/>
    </row>
    <row r="305674" spans="21:28">
      <c r="U305674" s="5"/>
      <c r="AA305674" s="94"/>
      <c r="AB305674" s="5"/>
    </row>
    <row r="305676" spans="21:28">
      <c r="U305676" s="5"/>
      <c r="AA305676" s="458"/>
      <c r="AB305676" s="5"/>
    </row>
    <row r="305677" spans="21:28">
      <c r="U305677" s="5"/>
      <c r="AA305677" s="458"/>
      <c r="AB305677" s="5"/>
    </row>
    <row r="305678" spans="21:28">
      <c r="U305678" s="5"/>
      <c r="AA305678" s="93"/>
      <c r="AB305678" s="5"/>
    </row>
    <row r="305679" spans="21:28">
      <c r="U305679" s="5"/>
      <c r="AA305679" s="94"/>
      <c r="AB305679" s="5"/>
    </row>
    <row r="305682" spans="21:28">
      <c r="U305682" s="5"/>
      <c r="AA305682" s="94"/>
      <c r="AB305682" s="5"/>
    </row>
    <row r="305732" spans="21:28">
      <c r="U305732" s="5"/>
      <c r="AA305732" s="94"/>
      <c r="AB305732" s="5"/>
    </row>
    <row r="305802" spans="21:28">
      <c r="U305802" s="5"/>
      <c r="AA305802" s="94"/>
      <c r="AB305802" s="5"/>
    </row>
    <row r="305803" spans="21:28">
      <c r="U305803" s="5"/>
      <c r="AA305803" s="94"/>
      <c r="AB305803" s="5"/>
    </row>
    <row r="305820" spans="21:28">
      <c r="U305820" s="5"/>
      <c r="AA305820" s="94"/>
      <c r="AB305820" s="5"/>
    </row>
    <row r="305822" spans="21:28">
      <c r="U305822" s="5"/>
      <c r="AA305822" s="458"/>
      <c r="AB305822" s="5"/>
    </row>
    <row r="305823" spans="21:28">
      <c r="U305823" s="5"/>
      <c r="AA305823" s="458"/>
      <c r="AB305823" s="5"/>
    </row>
    <row r="305824" spans="21:28">
      <c r="U305824" s="5"/>
      <c r="AA305824" s="93"/>
      <c r="AB305824" s="5"/>
    </row>
    <row r="305825" spans="21:28">
      <c r="U305825" s="5"/>
      <c r="AA305825" s="94"/>
      <c r="AB305825" s="5"/>
    </row>
    <row r="305828" spans="21:28">
      <c r="U305828" s="5"/>
      <c r="AA305828" s="94"/>
      <c r="AB305828" s="5"/>
    </row>
    <row r="305878" spans="21:28">
      <c r="U305878" s="5"/>
      <c r="AA305878" s="94"/>
      <c r="AB305878" s="5"/>
    </row>
    <row r="305948" spans="21:28">
      <c r="U305948" s="5"/>
      <c r="AA305948" s="94"/>
      <c r="AB305948" s="5"/>
    </row>
    <row r="305949" spans="21:28">
      <c r="U305949" s="5"/>
      <c r="AA305949" s="94"/>
      <c r="AB305949" s="5"/>
    </row>
    <row r="305966" spans="21:28">
      <c r="U305966" s="5"/>
      <c r="AA305966" s="94"/>
      <c r="AB305966" s="5"/>
    </row>
    <row r="305968" spans="21:28">
      <c r="U305968" s="5"/>
      <c r="AA305968" s="458"/>
      <c r="AB305968" s="5"/>
    </row>
    <row r="305969" spans="21:28">
      <c r="U305969" s="5"/>
      <c r="AA305969" s="458"/>
      <c r="AB305969" s="5"/>
    </row>
    <row r="305970" spans="21:28">
      <c r="U305970" s="5"/>
      <c r="AA305970" s="93"/>
      <c r="AB305970" s="5"/>
    </row>
    <row r="305971" spans="21:28">
      <c r="U305971" s="5"/>
      <c r="AA305971" s="94"/>
      <c r="AB305971" s="5"/>
    </row>
    <row r="305974" spans="21:28">
      <c r="U305974" s="5"/>
      <c r="AA305974" s="94"/>
      <c r="AB305974" s="5"/>
    </row>
    <row r="306024" spans="21:28">
      <c r="U306024" s="5"/>
      <c r="AA306024" s="94"/>
      <c r="AB306024" s="5"/>
    </row>
    <row r="306094" spans="21:28">
      <c r="U306094" s="5"/>
      <c r="AA306094" s="94"/>
      <c r="AB306094" s="5"/>
    </row>
    <row r="306095" spans="21:28">
      <c r="U306095" s="5"/>
      <c r="AA306095" s="94"/>
      <c r="AB306095" s="5"/>
    </row>
    <row r="306112" spans="21:28">
      <c r="U306112" s="5"/>
      <c r="AA306112" s="94"/>
      <c r="AB306112" s="5"/>
    </row>
    <row r="306114" spans="21:28">
      <c r="U306114" s="5"/>
      <c r="AA306114" s="458"/>
      <c r="AB306114" s="5"/>
    </row>
    <row r="306115" spans="21:28">
      <c r="U306115" s="5"/>
      <c r="AA306115" s="458"/>
      <c r="AB306115" s="5"/>
    </row>
    <row r="306116" spans="21:28">
      <c r="U306116" s="5"/>
      <c r="AA306116" s="93"/>
      <c r="AB306116" s="5"/>
    </row>
    <row r="306117" spans="21:28">
      <c r="U306117" s="5"/>
      <c r="AA306117" s="94"/>
      <c r="AB306117" s="5"/>
    </row>
    <row r="306120" spans="21:28">
      <c r="U306120" s="5"/>
      <c r="AA306120" s="94"/>
      <c r="AB306120" s="5"/>
    </row>
    <row r="306170" spans="21:28">
      <c r="U306170" s="5"/>
      <c r="AA306170" s="94"/>
      <c r="AB306170" s="5"/>
    </row>
    <row r="306240" spans="21:28">
      <c r="U306240" s="5"/>
      <c r="AA306240" s="94"/>
      <c r="AB306240" s="5"/>
    </row>
    <row r="306241" spans="21:28">
      <c r="U306241" s="5"/>
      <c r="AA306241" s="94"/>
      <c r="AB306241" s="5"/>
    </row>
    <row r="306258" spans="21:28">
      <c r="U306258" s="5"/>
      <c r="AA306258" s="94"/>
      <c r="AB306258" s="5"/>
    </row>
    <row r="306260" spans="21:28">
      <c r="U306260" s="5"/>
      <c r="AA306260" s="458"/>
      <c r="AB306260" s="5"/>
    </row>
    <row r="306261" spans="21:28">
      <c r="U306261" s="5"/>
      <c r="AA306261" s="458"/>
      <c r="AB306261" s="5"/>
    </row>
    <row r="306262" spans="21:28">
      <c r="U306262" s="5"/>
      <c r="AA306262" s="93"/>
      <c r="AB306262" s="5"/>
    </row>
    <row r="306263" spans="21:28">
      <c r="U306263" s="5"/>
      <c r="AA306263" s="94"/>
      <c r="AB306263" s="5"/>
    </row>
    <row r="306266" spans="21:28">
      <c r="U306266" s="5"/>
      <c r="AA306266" s="94"/>
      <c r="AB306266" s="5"/>
    </row>
    <row r="306316" spans="21:28">
      <c r="U306316" s="5"/>
      <c r="AA306316" s="94"/>
      <c r="AB306316" s="5"/>
    </row>
    <row r="306386" spans="21:28">
      <c r="U306386" s="5"/>
      <c r="AA306386" s="94"/>
      <c r="AB306386" s="5"/>
    </row>
    <row r="306387" spans="21:28">
      <c r="U306387" s="5"/>
      <c r="AA306387" s="94"/>
      <c r="AB306387" s="5"/>
    </row>
    <row r="306404" spans="21:28">
      <c r="U306404" s="5"/>
      <c r="AA306404" s="94"/>
      <c r="AB306404" s="5"/>
    </row>
    <row r="306406" spans="21:28">
      <c r="U306406" s="5"/>
      <c r="AA306406" s="458"/>
      <c r="AB306406" s="5"/>
    </row>
    <row r="306407" spans="21:28">
      <c r="U306407" s="5"/>
      <c r="AA306407" s="458"/>
      <c r="AB306407" s="5"/>
    </row>
    <row r="306408" spans="21:28">
      <c r="U306408" s="5"/>
      <c r="AA306408" s="93"/>
      <c r="AB306408" s="5"/>
    </row>
    <row r="306409" spans="21:28">
      <c r="U306409" s="5"/>
      <c r="AA306409" s="94"/>
      <c r="AB306409" s="5"/>
    </row>
    <row r="306412" spans="21:28">
      <c r="U306412" s="5"/>
      <c r="AA306412" s="94"/>
      <c r="AB306412" s="5"/>
    </row>
    <row r="306462" spans="21:28">
      <c r="U306462" s="5"/>
      <c r="AA306462" s="94"/>
      <c r="AB306462" s="5"/>
    </row>
    <row r="306532" spans="21:28">
      <c r="U306532" s="5"/>
      <c r="AA306532" s="94"/>
      <c r="AB306532" s="5"/>
    </row>
    <row r="306533" spans="21:28">
      <c r="U306533" s="5"/>
      <c r="AA306533" s="94"/>
      <c r="AB306533" s="5"/>
    </row>
    <row r="306550" spans="21:28">
      <c r="U306550" s="5"/>
      <c r="AA306550" s="94"/>
      <c r="AB306550" s="5"/>
    </row>
    <row r="306552" spans="21:28">
      <c r="U306552" s="5"/>
      <c r="AA306552" s="458"/>
      <c r="AB306552" s="5"/>
    </row>
    <row r="306553" spans="21:28">
      <c r="U306553" s="5"/>
      <c r="AA306553" s="458"/>
      <c r="AB306553" s="5"/>
    </row>
    <row r="306554" spans="21:28">
      <c r="U306554" s="5"/>
      <c r="AA306554" s="93"/>
      <c r="AB306554" s="5"/>
    </row>
    <row r="306555" spans="21:28">
      <c r="U306555" s="5"/>
      <c r="AA306555" s="94"/>
      <c r="AB306555" s="5"/>
    </row>
    <row r="306558" spans="21:28">
      <c r="U306558" s="5"/>
      <c r="AA306558" s="94"/>
      <c r="AB306558" s="5"/>
    </row>
    <row r="306608" spans="21:28">
      <c r="U306608" s="5"/>
      <c r="AA306608" s="94"/>
      <c r="AB306608" s="5"/>
    </row>
    <row r="306678" spans="21:28">
      <c r="U306678" s="5"/>
      <c r="AA306678" s="94"/>
      <c r="AB306678" s="5"/>
    </row>
    <row r="306679" spans="21:28">
      <c r="U306679" s="5"/>
      <c r="AA306679" s="94"/>
      <c r="AB306679" s="5"/>
    </row>
    <row r="306696" spans="21:28">
      <c r="U306696" s="5"/>
      <c r="AA306696" s="94"/>
      <c r="AB306696" s="5"/>
    </row>
    <row r="306698" spans="21:28">
      <c r="U306698" s="5"/>
      <c r="AA306698" s="458"/>
      <c r="AB306698" s="5"/>
    </row>
    <row r="306699" spans="21:28">
      <c r="U306699" s="5"/>
      <c r="AA306699" s="458"/>
      <c r="AB306699" s="5"/>
    </row>
    <row r="306700" spans="21:28">
      <c r="U306700" s="5"/>
      <c r="AA306700" s="93"/>
      <c r="AB306700" s="5"/>
    </row>
    <row r="306701" spans="21:28">
      <c r="U306701" s="5"/>
      <c r="AA306701" s="94"/>
      <c r="AB306701" s="5"/>
    </row>
    <row r="306704" spans="21:28">
      <c r="U306704" s="5"/>
      <c r="AA306704" s="94"/>
      <c r="AB306704" s="5"/>
    </row>
    <row r="306754" spans="21:28">
      <c r="U306754" s="5"/>
      <c r="AA306754" s="94"/>
      <c r="AB306754" s="5"/>
    </row>
    <row r="306824" spans="21:28">
      <c r="U306824" s="5"/>
      <c r="AA306824" s="94"/>
      <c r="AB306824" s="5"/>
    </row>
    <row r="306825" spans="21:28">
      <c r="U306825" s="5"/>
      <c r="AA306825" s="94"/>
      <c r="AB306825" s="5"/>
    </row>
    <row r="306842" spans="21:28">
      <c r="U306842" s="5"/>
      <c r="AA306842" s="94"/>
      <c r="AB306842" s="5"/>
    </row>
    <row r="306844" spans="21:28">
      <c r="U306844" s="5"/>
      <c r="AA306844" s="458"/>
      <c r="AB306844" s="5"/>
    </row>
    <row r="306845" spans="21:28">
      <c r="U306845" s="5"/>
      <c r="AA306845" s="458"/>
      <c r="AB306845" s="5"/>
    </row>
    <row r="306846" spans="21:28">
      <c r="U306846" s="5"/>
      <c r="AA306846" s="93"/>
      <c r="AB306846" s="5"/>
    </row>
    <row r="306847" spans="21:28">
      <c r="U306847" s="5"/>
      <c r="AA306847" s="94"/>
      <c r="AB306847" s="5"/>
    </row>
    <row r="306850" spans="21:28">
      <c r="U306850" s="5"/>
      <c r="AA306850" s="94"/>
      <c r="AB306850" s="5"/>
    </row>
    <row r="306900" spans="21:28">
      <c r="U306900" s="5"/>
      <c r="AA306900" s="94"/>
      <c r="AB306900" s="5"/>
    </row>
    <row r="306970" spans="21:28">
      <c r="U306970" s="5"/>
      <c r="AA306970" s="94"/>
      <c r="AB306970" s="5"/>
    </row>
    <row r="306971" spans="21:28">
      <c r="U306971" s="5"/>
      <c r="AA306971" s="94"/>
      <c r="AB306971" s="5"/>
    </row>
    <row r="306988" spans="21:28">
      <c r="U306988" s="5"/>
      <c r="AA306988" s="94"/>
      <c r="AB306988" s="5"/>
    </row>
    <row r="306990" spans="21:28">
      <c r="U306990" s="5"/>
      <c r="AA306990" s="458"/>
      <c r="AB306990" s="5"/>
    </row>
    <row r="306991" spans="21:28">
      <c r="U306991" s="5"/>
      <c r="AA306991" s="458"/>
      <c r="AB306991" s="5"/>
    </row>
    <row r="306992" spans="21:28">
      <c r="U306992" s="5"/>
      <c r="AA306992" s="93"/>
      <c r="AB306992" s="5"/>
    </row>
    <row r="306993" spans="21:28">
      <c r="U306993" s="5"/>
      <c r="AA306993" s="94"/>
      <c r="AB306993" s="5"/>
    </row>
    <row r="306996" spans="21:28">
      <c r="U306996" s="5"/>
      <c r="AA306996" s="94"/>
      <c r="AB306996" s="5"/>
    </row>
    <row r="307046" spans="21:28">
      <c r="U307046" s="5"/>
      <c r="AA307046" s="94"/>
      <c r="AB307046" s="5"/>
    </row>
    <row r="307116" spans="21:28">
      <c r="U307116" s="5"/>
      <c r="AA307116" s="94"/>
      <c r="AB307116" s="5"/>
    </row>
    <row r="307117" spans="21:28">
      <c r="U307117" s="5"/>
      <c r="AA307117" s="94"/>
      <c r="AB307117" s="5"/>
    </row>
    <row r="307134" spans="21:28">
      <c r="U307134" s="5"/>
      <c r="AA307134" s="94"/>
      <c r="AB307134" s="5"/>
    </row>
    <row r="307136" spans="21:28">
      <c r="U307136" s="5"/>
      <c r="AA307136" s="458"/>
      <c r="AB307136" s="5"/>
    </row>
    <row r="307137" spans="21:28">
      <c r="U307137" s="5"/>
      <c r="AA307137" s="458"/>
      <c r="AB307137" s="5"/>
    </row>
    <row r="307138" spans="21:28">
      <c r="U307138" s="5"/>
      <c r="AA307138" s="93"/>
      <c r="AB307138" s="5"/>
    </row>
    <row r="307139" spans="21:28">
      <c r="U307139" s="5"/>
      <c r="AA307139" s="94"/>
      <c r="AB307139" s="5"/>
    </row>
    <row r="307142" spans="21:28">
      <c r="U307142" s="5"/>
      <c r="AA307142" s="94"/>
      <c r="AB307142" s="5"/>
    </row>
    <row r="307192" spans="21:28">
      <c r="U307192" s="5"/>
      <c r="AA307192" s="94"/>
      <c r="AB307192" s="5"/>
    </row>
    <row r="307262" spans="21:28">
      <c r="U307262" s="5"/>
      <c r="AA307262" s="94"/>
      <c r="AB307262" s="5"/>
    </row>
    <row r="307263" spans="21:28">
      <c r="U307263" s="5"/>
      <c r="AA307263" s="94"/>
      <c r="AB307263" s="5"/>
    </row>
    <row r="307280" spans="21:28">
      <c r="U307280" s="5"/>
      <c r="AA307280" s="94"/>
      <c r="AB307280" s="5"/>
    </row>
    <row r="307282" spans="21:28">
      <c r="U307282" s="5"/>
      <c r="AA307282" s="458"/>
      <c r="AB307282" s="5"/>
    </row>
    <row r="307283" spans="21:28">
      <c r="U307283" s="5"/>
      <c r="AA307283" s="458"/>
      <c r="AB307283" s="5"/>
    </row>
    <row r="307284" spans="21:28">
      <c r="U307284" s="5"/>
      <c r="AA307284" s="93"/>
      <c r="AB307284" s="5"/>
    </row>
    <row r="307285" spans="21:28">
      <c r="U307285" s="5"/>
      <c r="AA307285" s="94"/>
      <c r="AB307285" s="5"/>
    </row>
    <row r="307288" spans="21:28">
      <c r="U307288" s="5"/>
      <c r="AA307288" s="94"/>
      <c r="AB307288" s="5"/>
    </row>
    <row r="307338" spans="21:28">
      <c r="U307338" s="5"/>
      <c r="AA307338" s="94"/>
      <c r="AB307338" s="5"/>
    </row>
    <row r="307408" spans="21:28">
      <c r="U307408" s="5"/>
      <c r="AA307408" s="94"/>
      <c r="AB307408" s="5"/>
    </row>
    <row r="307409" spans="21:28">
      <c r="U307409" s="5"/>
      <c r="AA307409" s="94"/>
      <c r="AB307409" s="5"/>
    </row>
    <row r="307426" spans="21:28">
      <c r="U307426" s="5"/>
      <c r="AA307426" s="94"/>
      <c r="AB307426" s="5"/>
    </row>
    <row r="307428" spans="21:28">
      <c r="U307428" s="5"/>
      <c r="AA307428" s="458"/>
      <c r="AB307428" s="5"/>
    </row>
    <row r="307429" spans="21:28">
      <c r="U307429" s="5"/>
      <c r="AA307429" s="458"/>
      <c r="AB307429" s="5"/>
    </row>
    <row r="307430" spans="21:28">
      <c r="U307430" s="5"/>
      <c r="AA307430" s="93"/>
      <c r="AB307430" s="5"/>
    </row>
    <row r="307431" spans="21:28">
      <c r="U307431" s="5"/>
      <c r="AA307431" s="94"/>
      <c r="AB307431" s="5"/>
    </row>
    <row r="307434" spans="21:28">
      <c r="U307434" s="5"/>
      <c r="AA307434" s="94"/>
      <c r="AB307434" s="5"/>
    </row>
    <row r="307484" spans="21:28">
      <c r="U307484" s="5"/>
      <c r="AA307484" s="94"/>
      <c r="AB307484" s="5"/>
    </row>
    <row r="307554" spans="21:28">
      <c r="U307554" s="5"/>
      <c r="AA307554" s="94"/>
      <c r="AB307554" s="5"/>
    </row>
    <row r="307555" spans="21:28">
      <c r="U307555" s="5"/>
      <c r="AA307555" s="94"/>
      <c r="AB307555" s="5"/>
    </row>
    <row r="307572" spans="21:28">
      <c r="U307572" s="5"/>
      <c r="AA307572" s="94"/>
      <c r="AB307572" s="5"/>
    </row>
    <row r="307574" spans="21:28">
      <c r="U307574" s="5"/>
      <c r="AA307574" s="458"/>
      <c r="AB307574" s="5"/>
    </row>
    <row r="307575" spans="21:28">
      <c r="U307575" s="5"/>
      <c r="AA307575" s="458"/>
      <c r="AB307575" s="5"/>
    </row>
    <row r="307576" spans="21:28">
      <c r="U307576" s="5"/>
      <c r="AA307576" s="93"/>
      <c r="AB307576" s="5"/>
    </row>
    <row r="307577" spans="21:28">
      <c r="U307577" s="5"/>
      <c r="AA307577" s="94"/>
      <c r="AB307577" s="5"/>
    </row>
    <row r="307580" spans="21:28">
      <c r="U307580" s="5"/>
      <c r="AA307580" s="94"/>
      <c r="AB307580" s="5"/>
    </row>
    <row r="307630" spans="21:28">
      <c r="U307630" s="5"/>
      <c r="AA307630" s="94"/>
      <c r="AB307630" s="5"/>
    </row>
    <row r="307700" spans="21:28">
      <c r="U307700" s="5"/>
      <c r="AA307700" s="94"/>
      <c r="AB307700" s="5"/>
    </row>
    <row r="307701" spans="21:28">
      <c r="U307701" s="5"/>
      <c r="AA307701" s="94"/>
      <c r="AB307701" s="5"/>
    </row>
    <row r="307718" spans="21:28">
      <c r="U307718" s="5"/>
      <c r="AA307718" s="94"/>
      <c r="AB307718" s="5"/>
    </row>
    <row r="307720" spans="21:28">
      <c r="U307720" s="5"/>
      <c r="AA307720" s="458"/>
      <c r="AB307720" s="5"/>
    </row>
    <row r="307721" spans="21:28">
      <c r="U307721" s="5"/>
      <c r="AA307721" s="458"/>
      <c r="AB307721" s="5"/>
    </row>
    <row r="307722" spans="21:28">
      <c r="U307722" s="5"/>
      <c r="AA307722" s="93"/>
      <c r="AB307722" s="5"/>
    </row>
    <row r="307723" spans="21:28">
      <c r="U307723" s="5"/>
      <c r="AA307723" s="94"/>
      <c r="AB307723" s="5"/>
    </row>
    <row r="307726" spans="21:28">
      <c r="U307726" s="5"/>
      <c r="AA307726" s="94"/>
      <c r="AB307726" s="5"/>
    </row>
    <row r="307776" spans="21:28">
      <c r="U307776" s="5"/>
      <c r="AA307776" s="94"/>
      <c r="AB307776" s="5"/>
    </row>
    <row r="307846" spans="21:28">
      <c r="U307846" s="5"/>
      <c r="AA307846" s="94"/>
      <c r="AB307846" s="5"/>
    </row>
    <row r="307847" spans="21:28">
      <c r="U307847" s="5"/>
      <c r="AA307847" s="94"/>
      <c r="AB307847" s="5"/>
    </row>
    <row r="307864" spans="21:28">
      <c r="U307864" s="5"/>
      <c r="AA307864" s="94"/>
      <c r="AB307864" s="5"/>
    </row>
    <row r="307866" spans="21:28">
      <c r="U307866" s="5"/>
      <c r="AA307866" s="458"/>
      <c r="AB307866" s="5"/>
    </row>
    <row r="307867" spans="21:28">
      <c r="U307867" s="5"/>
      <c r="AA307867" s="458"/>
      <c r="AB307867" s="5"/>
    </row>
    <row r="307868" spans="21:28">
      <c r="U307868" s="5"/>
      <c r="AA307868" s="93"/>
      <c r="AB307868" s="5"/>
    </row>
    <row r="307869" spans="21:28">
      <c r="U307869" s="5"/>
      <c r="AA307869" s="94"/>
      <c r="AB307869" s="5"/>
    </row>
    <row r="307872" spans="21:28">
      <c r="U307872" s="5"/>
      <c r="AA307872" s="94"/>
      <c r="AB307872" s="5"/>
    </row>
    <row r="307922" spans="21:28">
      <c r="U307922" s="5"/>
      <c r="AA307922" s="94"/>
      <c r="AB307922" s="5"/>
    </row>
    <row r="307992" spans="21:28">
      <c r="U307992" s="5"/>
      <c r="AA307992" s="94"/>
      <c r="AB307992" s="5"/>
    </row>
    <row r="307993" spans="21:28">
      <c r="U307993" s="5"/>
      <c r="AA307993" s="94"/>
      <c r="AB307993" s="5"/>
    </row>
    <row r="308010" spans="21:28">
      <c r="U308010" s="5"/>
      <c r="AA308010" s="94"/>
      <c r="AB308010" s="5"/>
    </row>
    <row r="308012" spans="21:28">
      <c r="U308012" s="5"/>
      <c r="AA308012" s="458"/>
      <c r="AB308012" s="5"/>
    </row>
    <row r="308013" spans="21:28">
      <c r="U308013" s="5"/>
      <c r="AA308013" s="458"/>
      <c r="AB308013" s="5"/>
    </row>
    <row r="308014" spans="21:28">
      <c r="U308014" s="5"/>
      <c r="AA308014" s="93"/>
      <c r="AB308014" s="5"/>
    </row>
    <row r="308015" spans="21:28">
      <c r="U308015" s="5"/>
      <c r="AA308015" s="94"/>
      <c r="AB308015" s="5"/>
    </row>
    <row r="308018" spans="21:28">
      <c r="U308018" s="5"/>
      <c r="AA308018" s="94"/>
      <c r="AB308018" s="5"/>
    </row>
    <row r="308068" spans="21:28">
      <c r="U308068" s="5"/>
      <c r="AA308068" s="94"/>
      <c r="AB308068" s="5"/>
    </row>
    <row r="308138" spans="21:28">
      <c r="U308138" s="5"/>
      <c r="AA308138" s="94"/>
      <c r="AB308138" s="5"/>
    </row>
    <row r="308139" spans="21:28">
      <c r="U308139" s="5"/>
      <c r="AA308139" s="94"/>
      <c r="AB308139" s="5"/>
    </row>
    <row r="308156" spans="21:28">
      <c r="U308156" s="5"/>
      <c r="AA308156" s="94"/>
      <c r="AB308156" s="5"/>
    </row>
    <row r="308158" spans="21:28">
      <c r="U308158" s="5"/>
      <c r="AA308158" s="458"/>
      <c r="AB308158" s="5"/>
    </row>
    <row r="308159" spans="21:28">
      <c r="U308159" s="5"/>
      <c r="AA308159" s="458"/>
      <c r="AB308159" s="5"/>
    </row>
    <row r="308160" spans="21:28">
      <c r="U308160" s="5"/>
      <c r="AA308160" s="93"/>
      <c r="AB308160" s="5"/>
    </row>
    <row r="308161" spans="21:28">
      <c r="U308161" s="5"/>
      <c r="AA308161" s="94"/>
      <c r="AB308161" s="5"/>
    </row>
    <row r="308164" spans="21:28">
      <c r="U308164" s="5"/>
      <c r="AA308164" s="94"/>
      <c r="AB308164" s="5"/>
    </row>
    <row r="308214" spans="21:28">
      <c r="U308214" s="5"/>
      <c r="AA308214" s="94"/>
      <c r="AB308214" s="5"/>
    </row>
    <row r="308284" spans="21:28">
      <c r="U308284" s="5"/>
      <c r="AA308284" s="94"/>
      <c r="AB308284" s="5"/>
    </row>
    <row r="308285" spans="21:28">
      <c r="U308285" s="5"/>
      <c r="AA308285" s="94"/>
      <c r="AB308285" s="5"/>
    </row>
    <row r="308302" spans="21:28">
      <c r="U308302" s="5"/>
      <c r="AA308302" s="94"/>
      <c r="AB308302" s="5"/>
    </row>
    <row r="308304" spans="21:28">
      <c r="U308304" s="5"/>
      <c r="AA308304" s="458"/>
      <c r="AB308304" s="5"/>
    </row>
    <row r="308305" spans="21:28">
      <c r="U308305" s="5"/>
      <c r="AA308305" s="458"/>
      <c r="AB308305" s="5"/>
    </row>
    <row r="308306" spans="21:28">
      <c r="U308306" s="5"/>
      <c r="AA308306" s="93"/>
      <c r="AB308306" s="5"/>
    </row>
    <row r="308307" spans="21:28">
      <c r="U308307" s="5"/>
      <c r="AA308307" s="94"/>
      <c r="AB308307" s="5"/>
    </row>
    <row r="308310" spans="21:28">
      <c r="U308310" s="5"/>
      <c r="AA308310" s="94"/>
      <c r="AB308310" s="5"/>
    </row>
    <row r="308360" spans="21:28">
      <c r="U308360" s="5"/>
      <c r="AA308360" s="94"/>
      <c r="AB308360" s="5"/>
    </row>
    <row r="308430" spans="21:28">
      <c r="U308430" s="5"/>
      <c r="AA308430" s="94"/>
      <c r="AB308430" s="5"/>
    </row>
    <row r="308431" spans="21:28">
      <c r="U308431" s="5"/>
      <c r="AA308431" s="94"/>
      <c r="AB308431" s="5"/>
    </row>
    <row r="308448" spans="21:28">
      <c r="U308448" s="5"/>
      <c r="AA308448" s="94"/>
      <c r="AB308448" s="5"/>
    </row>
    <row r="308450" spans="21:28">
      <c r="U308450" s="5"/>
      <c r="AA308450" s="458"/>
      <c r="AB308450" s="5"/>
    </row>
    <row r="308451" spans="21:28">
      <c r="U308451" s="5"/>
      <c r="AA308451" s="458"/>
      <c r="AB308451" s="5"/>
    </row>
    <row r="308452" spans="21:28">
      <c r="U308452" s="5"/>
      <c r="AA308452" s="93"/>
      <c r="AB308452" s="5"/>
    </row>
    <row r="308453" spans="21:28">
      <c r="U308453" s="5"/>
      <c r="AA308453" s="94"/>
      <c r="AB308453" s="5"/>
    </row>
    <row r="308456" spans="21:28">
      <c r="U308456" s="5"/>
      <c r="AA308456" s="94"/>
      <c r="AB308456" s="5"/>
    </row>
    <row r="308506" spans="21:28">
      <c r="U308506" s="5"/>
      <c r="AA308506" s="94"/>
      <c r="AB308506" s="5"/>
    </row>
    <row r="308576" spans="21:28">
      <c r="U308576" s="5"/>
      <c r="AA308576" s="94"/>
      <c r="AB308576" s="5"/>
    </row>
    <row r="308577" spans="21:28">
      <c r="U308577" s="5"/>
      <c r="AA308577" s="94"/>
      <c r="AB308577" s="5"/>
    </row>
    <row r="308594" spans="21:28">
      <c r="U308594" s="5"/>
      <c r="AA308594" s="94"/>
      <c r="AB308594" s="5"/>
    </row>
    <row r="308596" spans="21:28">
      <c r="U308596" s="5"/>
      <c r="AA308596" s="458"/>
      <c r="AB308596" s="5"/>
    </row>
    <row r="308597" spans="21:28">
      <c r="U308597" s="5"/>
      <c r="AA308597" s="458"/>
      <c r="AB308597" s="5"/>
    </row>
    <row r="308598" spans="21:28">
      <c r="U308598" s="5"/>
      <c r="AA308598" s="93"/>
      <c r="AB308598" s="5"/>
    </row>
    <row r="308599" spans="21:28">
      <c r="U308599" s="5"/>
      <c r="AA308599" s="94"/>
      <c r="AB308599" s="5"/>
    </row>
    <row r="308602" spans="21:28">
      <c r="U308602" s="5"/>
      <c r="AA308602" s="94"/>
      <c r="AB308602" s="5"/>
    </row>
    <row r="308652" spans="21:28">
      <c r="U308652" s="5"/>
      <c r="AA308652" s="94"/>
      <c r="AB308652" s="5"/>
    </row>
    <row r="308722" spans="21:28">
      <c r="U308722" s="5"/>
      <c r="AA308722" s="94"/>
      <c r="AB308722" s="5"/>
    </row>
    <row r="308723" spans="21:28">
      <c r="U308723" s="5"/>
      <c r="AA308723" s="94"/>
      <c r="AB308723" s="5"/>
    </row>
    <row r="308740" spans="21:28">
      <c r="U308740" s="5"/>
      <c r="AA308740" s="94"/>
      <c r="AB308740" s="5"/>
    </row>
    <row r="308742" spans="21:28">
      <c r="U308742" s="5"/>
      <c r="AA308742" s="458"/>
      <c r="AB308742" s="5"/>
    </row>
    <row r="308743" spans="21:28">
      <c r="U308743" s="5"/>
      <c r="AA308743" s="458"/>
      <c r="AB308743" s="5"/>
    </row>
    <row r="308744" spans="21:28">
      <c r="U308744" s="5"/>
      <c r="AA308744" s="93"/>
      <c r="AB308744" s="5"/>
    </row>
    <row r="308745" spans="21:28">
      <c r="U308745" s="5"/>
      <c r="AA308745" s="94"/>
      <c r="AB308745" s="5"/>
    </row>
    <row r="308748" spans="21:28">
      <c r="U308748" s="5"/>
      <c r="AA308748" s="94"/>
      <c r="AB308748" s="5"/>
    </row>
    <row r="308798" spans="21:28">
      <c r="U308798" s="5"/>
      <c r="AA308798" s="94"/>
      <c r="AB308798" s="5"/>
    </row>
    <row r="308868" spans="21:28">
      <c r="U308868" s="5"/>
      <c r="AA308868" s="94"/>
      <c r="AB308868" s="5"/>
    </row>
    <row r="308869" spans="21:28">
      <c r="U308869" s="5"/>
      <c r="AA308869" s="94"/>
      <c r="AB308869" s="5"/>
    </row>
    <row r="308886" spans="21:28">
      <c r="U308886" s="5"/>
      <c r="AA308886" s="94"/>
      <c r="AB308886" s="5"/>
    </row>
    <row r="308888" spans="21:28">
      <c r="U308888" s="5"/>
      <c r="AA308888" s="458"/>
      <c r="AB308888" s="5"/>
    </row>
    <row r="308889" spans="21:28">
      <c r="U308889" s="5"/>
      <c r="AA308889" s="458"/>
      <c r="AB308889" s="5"/>
    </row>
    <row r="308890" spans="21:28">
      <c r="U308890" s="5"/>
      <c r="AA308890" s="93"/>
      <c r="AB308890" s="5"/>
    </row>
    <row r="308891" spans="21:28">
      <c r="U308891" s="5"/>
      <c r="AA308891" s="94"/>
      <c r="AB308891" s="5"/>
    </row>
    <row r="308894" spans="21:28">
      <c r="U308894" s="5"/>
      <c r="AA308894" s="94"/>
      <c r="AB308894" s="5"/>
    </row>
    <row r="308944" spans="21:28">
      <c r="U308944" s="5"/>
      <c r="AA308944" s="94"/>
      <c r="AB308944" s="5"/>
    </row>
    <row r="309014" spans="21:28">
      <c r="U309014" s="5"/>
      <c r="AA309014" s="94"/>
      <c r="AB309014" s="5"/>
    </row>
    <row r="309015" spans="21:28">
      <c r="U309015" s="5"/>
      <c r="AA309015" s="94"/>
      <c r="AB309015" s="5"/>
    </row>
    <row r="309032" spans="21:28">
      <c r="U309032" s="5"/>
      <c r="AA309032" s="94"/>
      <c r="AB309032" s="5"/>
    </row>
    <row r="309034" spans="21:28">
      <c r="U309034" s="5"/>
      <c r="AA309034" s="458"/>
      <c r="AB309034" s="5"/>
    </row>
    <row r="309035" spans="21:28">
      <c r="U309035" s="5"/>
      <c r="AA309035" s="458"/>
      <c r="AB309035" s="5"/>
    </row>
    <row r="309036" spans="21:28">
      <c r="U309036" s="5"/>
      <c r="AA309036" s="93"/>
      <c r="AB309036" s="5"/>
    </row>
    <row r="309037" spans="21:28">
      <c r="U309037" s="5"/>
      <c r="AA309037" s="94"/>
      <c r="AB309037" s="5"/>
    </row>
    <row r="309040" spans="21:28">
      <c r="U309040" s="5"/>
      <c r="AA309040" s="94"/>
      <c r="AB309040" s="5"/>
    </row>
    <row r="309090" spans="21:28">
      <c r="U309090" s="5"/>
      <c r="AA309090" s="94"/>
      <c r="AB309090" s="5"/>
    </row>
    <row r="309160" spans="21:28">
      <c r="U309160" s="5"/>
      <c r="AA309160" s="94"/>
      <c r="AB309160" s="5"/>
    </row>
    <row r="309161" spans="21:28">
      <c r="U309161" s="5"/>
      <c r="AA309161" s="94"/>
      <c r="AB309161" s="5"/>
    </row>
    <row r="309178" spans="21:28">
      <c r="U309178" s="5"/>
      <c r="AA309178" s="94"/>
      <c r="AB309178" s="5"/>
    </row>
    <row r="309180" spans="21:28">
      <c r="U309180" s="5"/>
      <c r="AA309180" s="458"/>
      <c r="AB309180" s="5"/>
    </row>
    <row r="309181" spans="21:28">
      <c r="U309181" s="5"/>
      <c r="AA309181" s="458"/>
      <c r="AB309181" s="5"/>
    </row>
    <row r="309182" spans="21:28">
      <c r="U309182" s="5"/>
      <c r="AA309182" s="93"/>
      <c r="AB309182" s="5"/>
    </row>
    <row r="309183" spans="21:28">
      <c r="U309183" s="5"/>
      <c r="AA309183" s="94"/>
      <c r="AB309183" s="5"/>
    </row>
    <row r="309186" spans="21:28">
      <c r="U309186" s="5"/>
      <c r="AA309186" s="94"/>
      <c r="AB309186" s="5"/>
    </row>
    <row r="309236" spans="21:28">
      <c r="U309236" s="5"/>
      <c r="AA309236" s="94"/>
      <c r="AB309236" s="5"/>
    </row>
    <row r="309306" spans="21:28">
      <c r="U309306" s="5"/>
      <c r="AA309306" s="94"/>
      <c r="AB309306" s="5"/>
    </row>
    <row r="309307" spans="21:28">
      <c r="U309307" s="5"/>
      <c r="AA309307" s="94"/>
      <c r="AB309307" s="5"/>
    </row>
    <row r="309324" spans="21:28">
      <c r="U309324" s="5"/>
      <c r="AA309324" s="94"/>
      <c r="AB309324" s="5"/>
    </row>
    <row r="309326" spans="21:28">
      <c r="U309326" s="5"/>
      <c r="AA309326" s="458"/>
      <c r="AB309326" s="5"/>
    </row>
    <row r="309327" spans="21:28">
      <c r="U309327" s="5"/>
      <c r="AA309327" s="458"/>
      <c r="AB309327" s="5"/>
    </row>
    <row r="309328" spans="21:28">
      <c r="U309328" s="5"/>
      <c r="AA309328" s="93"/>
      <c r="AB309328" s="5"/>
    </row>
    <row r="309329" spans="21:28">
      <c r="U309329" s="5"/>
      <c r="AA309329" s="94"/>
      <c r="AB309329" s="5"/>
    </row>
    <row r="309332" spans="21:28">
      <c r="U309332" s="5"/>
      <c r="AA309332" s="94"/>
      <c r="AB309332" s="5"/>
    </row>
    <row r="309382" spans="21:28">
      <c r="U309382" s="5"/>
      <c r="AA309382" s="94"/>
      <c r="AB309382" s="5"/>
    </row>
    <row r="309452" spans="21:28">
      <c r="U309452" s="5"/>
      <c r="AA309452" s="94"/>
      <c r="AB309452" s="5"/>
    </row>
    <row r="309453" spans="21:28">
      <c r="U309453" s="5"/>
      <c r="AA309453" s="94"/>
      <c r="AB309453" s="5"/>
    </row>
    <row r="309470" spans="21:28">
      <c r="U309470" s="5"/>
      <c r="AA309470" s="94"/>
      <c r="AB309470" s="5"/>
    </row>
    <row r="309472" spans="21:28">
      <c r="U309472" s="5"/>
      <c r="AA309472" s="458"/>
      <c r="AB309472" s="5"/>
    </row>
    <row r="309473" spans="21:28">
      <c r="U309473" s="5"/>
      <c r="AA309473" s="458"/>
      <c r="AB309473" s="5"/>
    </row>
    <row r="309474" spans="21:28">
      <c r="U309474" s="5"/>
      <c r="AA309474" s="93"/>
      <c r="AB309474" s="5"/>
    </row>
    <row r="309475" spans="21:28">
      <c r="U309475" s="5"/>
      <c r="AA309475" s="94"/>
      <c r="AB309475" s="5"/>
    </row>
    <row r="309478" spans="21:28">
      <c r="U309478" s="5"/>
      <c r="AA309478" s="94"/>
      <c r="AB309478" s="5"/>
    </row>
    <row r="309528" spans="21:28">
      <c r="U309528" s="5"/>
      <c r="AA309528" s="94"/>
      <c r="AB309528" s="5"/>
    </row>
    <row r="309598" spans="21:28">
      <c r="U309598" s="5"/>
      <c r="AA309598" s="94"/>
      <c r="AB309598" s="5"/>
    </row>
    <row r="309599" spans="21:28">
      <c r="U309599" s="5"/>
      <c r="AA309599" s="94"/>
      <c r="AB309599" s="5"/>
    </row>
    <row r="309616" spans="21:28">
      <c r="U309616" s="5"/>
      <c r="AA309616" s="94"/>
      <c r="AB309616" s="5"/>
    </row>
    <row r="309618" spans="21:28">
      <c r="U309618" s="5"/>
      <c r="AA309618" s="458"/>
      <c r="AB309618" s="5"/>
    </row>
    <row r="309619" spans="21:28">
      <c r="U309619" s="5"/>
      <c r="AA309619" s="458"/>
      <c r="AB309619" s="5"/>
    </row>
    <row r="309620" spans="21:28">
      <c r="U309620" s="5"/>
      <c r="AA309620" s="93"/>
      <c r="AB309620" s="5"/>
    </row>
    <row r="309621" spans="21:28">
      <c r="U309621" s="5"/>
      <c r="AA309621" s="94"/>
      <c r="AB309621" s="5"/>
    </row>
    <row r="309624" spans="21:28">
      <c r="U309624" s="5"/>
      <c r="AA309624" s="94"/>
      <c r="AB309624" s="5"/>
    </row>
    <row r="309674" spans="21:28">
      <c r="U309674" s="5"/>
      <c r="AA309674" s="94"/>
      <c r="AB309674" s="5"/>
    </row>
    <row r="309744" spans="21:28">
      <c r="U309744" s="5"/>
      <c r="AA309744" s="94"/>
      <c r="AB309744" s="5"/>
    </row>
    <row r="309745" spans="21:28">
      <c r="U309745" s="5"/>
      <c r="AA309745" s="94"/>
      <c r="AB309745" s="5"/>
    </row>
    <row r="309762" spans="21:28">
      <c r="U309762" s="5"/>
      <c r="AA309762" s="94"/>
      <c r="AB309762" s="5"/>
    </row>
    <row r="309764" spans="21:28">
      <c r="U309764" s="5"/>
      <c r="AA309764" s="458"/>
      <c r="AB309764" s="5"/>
    </row>
    <row r="309765" spans="21:28">
      <c r="U309765" s="5"/>
      <c r="AA309765" s="458"/>
      <c r="AB309765" s="5"/>
    </row>
    <row r="309766" spans="21:28">
      <c r="U309766" s="5"/>
      <c r="AA309766" s="93"/>
      <c r="AB309766" s="5"/>
    </row>
    <row r="309767" spans="21:28">
      <c r="U309767" s="5"/>
      <c r="AA309767" s="94"/>
      <c r="AB309767" s="5"/>
    </row>
    <row r="309770" spans="21:28">
      <c r="U309770" s="5"/>
      <c r="AA309770" s="94"/>
      <c r="AB309770" s="5"/>
    </row>
    <row r="309820" spans="21:28">
      <c r="U309820" s="5"/>
      <c r="AA309820" s="94"/>
      <c r="AB309820" s="5"/>
    </row>
    <row r="309890" spans="21:28">
      <c r="U309890" s="5"/>
      <c r="AA309890" s="94"/>
      <c r="AB309890" s="5"/>
    </row>
    <row r="309891" spans="21:28">
      <c r="U309891" s="5"/>
      <c r="AA309891" s="94"/>
      <c r="AB309891" s="5"/>
    </row>
    <row r="309908" spans="21:28">
      <c r="U309908" s="5"/>
      <c r="AA309908" s="94"/>
      <c r="AB309908" s="5"/>
    </row>
    <row r="309910" spans="21:28">
      <c r="U309910" s="5"/>
      <c r="AA309910" s="458"/>
      <c r="AB309910" s="5"/>
    </row>
    <row r="309911" spans="21:28">
      <c r="U309911" s="5"/>
      <c r="AA309911" s="458"/>
      <c r="AB309911" s="5"/>
    </row>
    <row r="309912" spans="21:28">
      <c r="U309912" s="5"/>
      <c r="AA309912" s="93"/>
      <c r="AB309912" s="5"/>
    </row>
    <row r="309913" spans="21:28">
      <c r="U309913" s="5"/>
      <c r="AA309913" s="94"/>
      <c r="AB309913" s="5"/>
    </row>
    <row r="309916" spans="21:28">
      <c r="U309916" s="5"/>
      <c r="AA309916" s="94"/>
      <c r="AB309916" s="5"/>
    </row>
    <row r="309966" spans="21:28">
      <c r="U309966" s="5"/>
      <c r="AA309966" s="94"/>
      <c r="AB309966" s="5"/>
    </row>
    <row r="310036" spans="21:28">
      <c r="U310036" s="5"/>
      <c r="AA310036" s="94"/>
      <c r="AB310036" s="5"/>
    </row>
    <row r="310037" spans="21:28">
      <c r="U310037" s="5"/>
      <c r="AA310037" s="94"/>
      <c r="AB310037" s="5"/>
    </row>
    <row r="310054" spans="21:28">
      <c r="U310054" s="5"/>
      <c r="AA310054" s="94"/>
      <c r="AB310054" s="5"/>
    </row>
    <row r="310056" spans="21:28">
      <c r="U310056" s="5"/>
      <c r="AA310056" s="458"/>
      <c r="AB310056" s="5"/>
    </row>
    <row r="310057" spans="21:28">
      <c r="U310057" s="5"/>
      <c r="AA310057" s="458"/>
      <c r="AB310057" s="5"/>
    </row>
    <row r="310058" spans="21:28">
      <c r="U310058" s="5"/>
      <c r="AA310058" s="93"/>
      <c r="AB310058" s="5"/>
    </row>
    <row r="310059" spans="21:28">
      <c r="U310059" s="5"/>
      <c r="AA310059" s="94"/>
      <c r="AB310059" s="5"/>
    </row>
    <row r="310062" spans="21:28">
      <c r="U310062" s="5"/>
      <c r="AA310062" s="94"/>
      <c r="AB310062" s="5"/>
    </row>
    <row r="310112" spans="21:28">
      <c r="U310112" s="5"/>
      <c r="AA310112" s="94"/>
      <c r="AB310112" s="5"/>
    </row>
    <row r="310182" spans="21:28">
      <c r="U310182" s="5"/>
      <c r="AA310182" s="94"/>
      <c r="AB310182" s="5"/>
    </row>
    <row r="310183" spans="21:28">
      <c r="U310183" s="5"/>
      <c r="AA310183" s="94"/>
      <c r="AB310183" s="5"/>
    </row>
    <row r="310200" spans="21:28">
      <c r="U310200" s="5"/>
      <c r="AA310200" s="94"/>
      <c r="AB310200" s="5"/>
    </row>
    <row r="310202" spans="21:28">
      <c r="U310202" s="5"/>
      <c r="AA310202" s="458"/>
      <c r="AB310202" s="5"/>
    </row>
    <row r="310203" spans="21:28">
      <c r="U310203" s="5"/>
      <c r="AA310203" s="458"/>
      <c r="AB310203" s="5"/>
    </row>
    <row r="310204" spans="21:28">
      <c r="U310204" s="5"/>
      <c r="AA310204" s="93"/>
      <c r="AB310204" s="5"/>
    </row>
    <row r="310205" spans="21:28">
      <c r="U310205" s="5"/>
      <c r="AA310205" s="94"/>
      <c r="AB310205" s="5"/>
    </row>
    <row r="310208" spans="21:28">
      <c r="U310208" s="5"/>
      <c r="AA310208" s="94"/>
      <c r="AB310208" s="5"/>
    </row>
    <row r="310258" spans="21:28">
      <c r="U310258" s="5"/>
      <c r="AA310258" s="94"/>
      <c r="AB310258" s="5"/>
    </row>
    <row r="310328" spans="21:28">
      <c r="U310328" s="5"/>
      <c r="AA310328" s="94"/>
      <c r="AB310328" s="5"/>
    </row>
    <row r="310329" spans="21:28">
      <c r="U310329" s="5"/>
      <c r="AA310329" s="94"/>
      <c r="AB310329" s="5"/>
    </row>
    <row r="310346" spans="21:28">
      <c r="U310346" s="5"/>
      <c r="AA310346" s="94"/>
      <c r="AB310346" s="5"/>
    </row>
    <row r="310348" spans="21:28">
      <c r="U310348" s="5"/>
      <c r="AA310348" s="458"/>
      <c r="AB310348" s="5"/>
    </row>
    <row r="310349" spans="21:28">
      <c r="U310349" s="5"/>
      <c r="AA310349" s="458"/>
      <c r="AB310349" s="5"/>
    </row>
    <row r="310350" spans="21:28">
      <c r="U310350" s="5"/>
      <c r="AA310350" s="93"/>
      <c r="AB310350" s="5"/>
    </row>
    <row r="310351" spans="21:28">
      <c r="U310351" s="5"/>
      <c r="AA310351" s="94"/>
      <c r="AB310351" s="5"/>
    </row>
    <row r="310354" spans="21:28">
      <c r="U310354" s="5"/>
      <c r="AA310354" s="94"/>
      <c r="AB310354" s="5"/>
    </row>
    <row r="310404" spans="21:28">
      <c r="U310404" s="5"/>
      <c r="AA310404" s="94"/>
      <c r="AB310404" s="5"/>
    </row>
    <row r="310474" spans="21:28">
      <c r="U310474" s="5"/>
      <c r="AA310474" s="94"/>
      <c r="AB310474" s="5"/>
    </row>
    <row r="310475" spans="21:28">
      <c r="U310475" s="5"/>
      <c r="AA310475" s="94"/>
      <c r="AB310475" s="5"/>
    </row>
    <row r="310492" spans="21:28">
      <c r="U310492" s="5"/>
      <c r="AA310492" s="94"/>
      <c r="AB310492" s="5"/>
    </row>
    <row r="310494" spans="21:28">
      <c r="U310494" s="5"/>
      <c r="AA310494" s="458"/>
      <c r="AB310494" s="5"/>
    </row>
    <row r="310495" spans="21:28">
      <c r="U310495" s="5"/>
      <c r="AA310495" s="458"/>
      <c r="AB310495" s="5"/>
    </row>
    <row r="310496" spans="21:28">
      <c r="U310496" s="5"/>
      <c r="AA310496" s="93"/>
      <c r="AB310496" s="5"/>
    </row>
    <row r="310497" spans="21:28">
      <c r="U310497" s="5"/>
      <c r="AA310497" s="94"/>
      <c r="AB310497" s="5"/>
    </row>
    <row r="310500" spans="21:28">
      <c r="U310500" s="5"/>
      <c r="AA310500" s="94"/>
      <c r="AB310500" s="5"/>
    </row>
    <row r="310550" spans="21:28">
      <c r="U310550" s="5"/>
      <c r="AA310550" s="94"/>
      <c r="AB310550" s="5"/>
    </row>
    <row r="310620" spans="21:28">
      <c r="U310620" s="5"/>
      <c r="AA310620" s="94"/>
      <c r="AB310620" s="5"/>
    </row>
    <row r="310621" spans="21:28">
      <c r="U310621" s="5"/>
      <c r="AA310621" s="94"/>
      <c r="AB310621" s="5"/>
    </row>
    <row r="310638" spans="21:28">
      <c r="U310638" s="5"/>
      <c r="AA310638" s="94"/>
      <c r="AB310638" s="5"/>
    </row>
    <row r="310640" spans="21:28">
      <c r="U310640" s="5"/>
      <c r="AA310640" s="458"/>
      <c r="AB310640" s="5"/>
    </row>
    <row r="310641" spans="21:28">
      <c r="U310641" s="5"/>
      <c r="AA310641" s="458"/>
      <c r="AB310641" s="5"/>
    </row>
    <row r="310642" spans="21:28">
      <c r="U310642" s="5"/>
      <c r="AA310642" s="93"/>
      <c r="AB310642" s="5"/>
    </row>
    <row r="310643" spans="21:28">
      <c r="U310643" s="5"/>
      <c r="AA310643" s="94"/>
      <c r="AB310643" s="5"/>
    </row>
    <row r="310646" spans="21:28">
      <c r="U310646" s="5"/>
      <c r="AA310646" s="94"/>
      <c r="AB310646" s="5"/>
    </row>
    <row r="310696" spans="21:28">
      <c r="U310696" s="5"/>
      <c r="AA310696" s="94"/>
      <c r="AB310696" s="5"/>
    </row>
    <row r="310766" spans="21:28">
      <c r="U310766" s="5"/>
      <c r="AA310766" s="94"/>
      <c r="AB310766" s="5"/>
    </row>
    <row r="310767" spans="21:28">
      <c r="U310767" s="5"/>
      <c r="AA310767" s="94"/>
      <c r="AB310767" s="5"/>
    </row>
    <row r="310784" spans="21:28">
      <c r="U310784" s="5"/>
      <c r="AA310784" s="94"/>
      <c r="AB310784" s="5"/>
    </row>
    <row r="310786" spans="21:28">
      <c r="U310786" s="5"/>
      <c r="AA310786" s="458"/>
      <c r="AB310786" s="5"/>
    </row>
    <row r="310787" spans="21:28">
      <c r="U310787" s="5"/>
      <c r="AA310787" s="458"/>
      <c r="AB310787" s="5"/>
    </row>
    <row r="310788" spans="21:28">
      <c r="U310788" s="5"/>
      <c r="AA310788" s="93"/>
      <c r="AB310788" s="5"/>
    </row>
    <row r="310789" spans="21:28">
      <c r="U310789" s="5"/>
      <c r="AA310789" s="94"/>
      <c r="AB310789" s="5"/>
    </row>
    <row r="310792" spans="21:28">
      <c r="U310792" s="5"/>
      <c r="AA310792" s="94"/>
      <c r="AB310792" s="5"/>
    </row>
    <row r="310842" spans="21:28">
      <c r="U310842" s="5"/>
      <c r="AA310842" s="94"/>
      <c r="AB310842" s="5"/>
    </row>
    <row r="310912" spans="21:28">
      <c r="U310912" s="5"/>
      <c r="AA310912" s="94"/>
      <c r="AB310912" s="5"/>
    </row>
    <row r="310913" spans="21:28">
      <c r="U310913" s="5"/>
      <c r="AA310913" s="94"/>
      <c r="AB310913" s="5"/>
    </row>
    <row r="310930" spans="21:28">
      <c r="U310930" s="5"/>
      <c r="AA310930" s="94"/>
      <c r="AB310930" s="5"/>
    </row>
    <row r="310932" spans="21:28">
      <c r="U310932" s="5"/>
      <c r="AA310932" s="458"/>
      <c r="AB310932" s="5"/>
    </row>
    <row r="310933" spans="21:28">
      <c r="U310933" s="5"/>
      <c r="AA310933" s="458"/>
      <c r="AB310933" s="5"/>
    </row>
    <row r="310934" spans="21:28">
      <c r="U310934" s="5"/>
      <c r="AA310934" s="93"/>
      <c r="AB310934" s="5"/>
    </row>
    <row r="310935" spans="21:28">
      <c r="U310935" s="5"/>
      <c r="AA310935" s="94"/>
      <c r="AB310935" s="5"/>
    </row>
    <row r="310938" spans="21:28">
      <c r="U310938" s="5"/>
      <c r="AA310938" s="94"/>
      <c r="AB310938" s="5"/>
    </row>
    <row r="310988" spans="21:28">
      <c r="U310988" s="5"/>
      <c r="AA310988" s="94"/>
      <c r="AB310988" s="5"/>
    </row>
    <row r="311058" spans="21:28">
      <c r="U311058" s="5"/>
      <c r="AA311058" s="94"/>
      <c r="AB311058" s="5"/>
    </row>
    <row r="311059" spans="21:28">
      <c r="U311059" s="5"/>
      <c r="AA311059" s="94"/>
      <c r="AB311059" s="5"/>
    </row>
    <row r="311076" spans="21:28">
      <c r="U311076" s="5"/>
      <c r="AA311076" s="94"/>
      <c r="AB311076" s="5"/>
    </row>
    <row r="311078" spans="21:28">
      <c r="U311078" s="5"/>
      <c r="AA311078" s="458"/>
      <c r="AB311078" s="5"/>
    </row>
    <row r="311079" spans="21:28">
      <c r="U311079" s="5"/>
      <c r="AA311079" s="458"/>
      <c r="AB311079" s="5"/>
    </row>
    <row r="311080" spans="21:28">
      <c r="U311080" s="5"/>
      <c r="AA311080" s="93"/>
      <c r="AB311080" s="5"/>
    </row>
    <row r="311081" spans="21:28">
      <c r="U311081" s="5"/>
      <c r="AA311081" s="94"/>
      <c r="AB311081" s="5"/>
    </row>
    <row r="311084" spans="21:28">
      <c r="U311084" s="5"/>
      <c r="AA311084" s="94"/>
      <c r="AB311084" s="5"/>
    </row>
    <row r="311134" spans="21:28">
      <c r="U311134" s="5"/>
      <c r="AA311134" s="94"/>
      <c r="AB311134" s="5"/>
    </row>
    <row r="311204" spans="21:28">
      <c r="U311204" s="5"/>
      <c r="AA311204" s="94"/>
      <c r="AB311204" s="5"/>
    </row>
    <row r="311205" spans="21:28">
      <c r="U311205" s="5"/>
      <c r="AA311205" s="94"/>
      <c r="AB311205" s="5"/>
    </row>
    <row r="311222" spans="21:28">
      <c r="U311222" s="5"/>
      <c r="AA311222" s="94"/>
      <c r="AB311222" s="5"/>
    </row>
    <row r="311224" spans="21:28">
      <c r="U311224" s="5"/>
      <c r="AA311224" s="458"/>
      <c r="AB311224" s="5"/>
    </row>
    <row r="311225" spans="21:28">
      <c r="U311225" s="5"/>
      <c r="AA311225" s="458"/>
      <c r="AB311225" s="5"/>
    </row>
    <row r="311226" spans="21:28">
      <c r="U311226" s="5"/>
      <c r="AA311226" s="93"/>
      <c r="AB311226" s="5"/>
    </row>
    <row r="311227" spans="21:28">
      <c r="U311227" s="5"/>
      <c r="AA311227" s="94"/>
      <c r="AB311227" s="5"/>
    </row>
    <row r="311230" spans="21:28">
      <c r="U311230" s="5"/>
      <c r="AA311230" s="94"/>
      <c r="AB311230" s="5"/>
    </row>
    <row r="311280" spans="21:28">
      <c r="U311280" s="5"/>
      <c r="AA311280" s="94"/>
      <c r="AB311280" s="5"/>
    </row>
    <row r="311350" spans="21:28">
      <c r="U311350" s="5"/>
      <c r="AA311350" s="94"/>
      <c r="AB311350" s="5"/>
    </row>
    <row r="311351" spans="21:28">
      <c r="U311351" s="5"/>
      <c r="AA311351" s="94"/>
      <c r="AB311351" s="5"/>
    </row>
    <row r="311368" spans="21:28">
      <c r="U311368" s="5"/>
      <c r="AA311368" s="94"/>
      <c r="AB311368" s="5"/>
    </row>
    <row r="311370" spans="21:28">
      <c r="U311370" s="5"/>
      <c r="AA311370" s="458"/>
      <c r="AB311370" s="5"/>
    </row>
    <row r="311371" spans="21:28">
      <c r="U311371" s="5"/>
      <c r="AA311371" s="458"/>
      <c r="AB311371" s="5"/>
    </row>
    <row r="311372" spans="21:28">
      <c r="U311372" s="5"/>
      <c r="AA311372" s="93"/>
      <c r="AB311372" s="5"/>
    </row>
    <row r="311373" spans="21:28">
      <c r="U311373" s="5"/>
      <c r="AA311373" s="94"/>
      <c r="AB311373" s="5"/>
    </row>
    <row r="311376" spans="21:28">
      <c r="U311376" s="5"/>
      <c r="AA311376" s="94"/>
      <c r="AB311376" s="5"/>
    </row>
    <row r="311426" spans="21:28">
      <c r="U311426" s="5"/>
      <c r="AA311426" s="94"/>
      <c r="AB311426" s="5"/>
    </row>
    <row r="311496" spans="21:28">
      <c r="U311496" s="5"/>
      <c r="AA311496" s="94"/>
      <c r="AB311496" s="5"/>
    </row>
    <row r="311497" spans="21:28">
      <c r="U311497" s="5"/>
      <c r="AA311497" s="94"/>
      <c r="AB311497" s="5"/>
    </row>
    <row r="311514" spans="21:28">
      <c r="U311514" s="5"/>
      <c r="AA311514" s="94"/>
      <c r="AB311514" s="5"/>
    </row>
    <row r="311516" spans="21:28">
      <c r="U311516" s="5"/>
      <c r="AA311516" s="458"/>
      <c r="AB311516" s="5"/>
    </row>
    <row r="311517" spans="21:28">
      <c r="U311517" s="5"/>
      <c r="AA311517" s="458"/>
      <c r="AB311517" s="5"/>
    </row>
    <row r="311518" spans="21:28">
      <c r="U311518" s="5"/>
      <c r="AA311518" s="93"/>
      <c r="AB311518" s="5"/>
    </row>
    <row r="311519" spans="21:28">
      <c r="U311519" s="5"/>
      <c r="AA311519" s="94"/>
      <c r="AB311519" s="5"/>
    </row>
    <row r="311522" spans="21:28">
      <c r="U311522" s="5"/>
      <c r="AA311522" s="94"/>
      <c r="AB311522" s="5"/>
    </row>
    <row r="311572" spans="21:28">
      <c r="U311572" s="5"/>
      <c r="AA311572" s="94"/>
      <c r="AB311572" s="5"/>
    </row>
    <row r="311642" spans="21:28">
      <c r="U311642" s="5"/>
      <c r="AA311642" s="94"/>
      <c r="AB311642" s="5"/>
    </row>
    <row r="311643" spans="21:28">
      <c r="U311643" s="5"/>
      <c r="AA311643" s="94"/>
      <c r="AB311643" s="5"/>
    </row>
    <row r="311660" spans="21:28">
      <c r="U311660" s="5"/>
      <c r="AA311660" s="94"/>
      <c r="AB311660" s="5"/>
    </row>
    <row r="311662" spans="21:28">
      <c r="U311662" s="5"/>
      <c r="AA311662" s="458"/>
      <c r="AB311662" s="5"/>
    </row>
    <row r="311663" spans="21:28">
      <c r="U311663" s="5"/>
      <c r="AA311663" s="458"/>
      <c r="AB311663" s="5"/>
    </row>
    <row r="311664" spans="21:28">
      <c r="U311664" s="5"/>
      <c r="AA311664" s="93"/>
      <c r="AB311664" s="5"/>
    </row>
    <row r="311665" spans="21:28">
      <c r="U311665" s="5"/>
      <c r="AA311665" s="94"/>
      <c r="AB311665" s="5"/>
    </row>
    <row r="311668" spans="21:28">
      <c r="U311668" s="5"/>
      <c r="AA311668" s="94"/>
      <c r="AB311668" s="5"/>
    </row>
    <row r="311718" spans="21:28">
      <c r="U311718" s="5"/>
      <c r="AA311718" s="94"/>
      <c r="AB311718" s="5"/>
    </row>
    <row r="311788" spans="21:28">
      <c r="U311788" s="5"/>
      <c r="AA311788" s="94"/>
      <c r="AB311788" s="5"/>
    </row>
    <row r="311789" spans="21:28">
      <c r="U311789" s="5"/>
      <c r="AA311789" s="94"/>
      <c r="AB311789" s="5"/>
    </row>
    <row r="311806" spans="21:28">
      <c r="U311806" s="5"/>
      <c r="AA311806" s="94"/>
      <c r="AB311806" s="5"/>
    </row>
    <row r="311808" spans="21:28">
      <c r="U311808" s="5"/>
      <c r="AA311808" s="458"/>
      <c r="AB311808" s="5"/>
    </row>
    <row r="311809" spans="21:28">
      <c r="U311809" s="5"/>
      <c r="AA311809" s="458"/>
      <c r="AB311809" s="5"/>
    </row>
    <row r="311810" spans="21:28">
      <c r="U311810" s="5"/>
      <c r="AA311810" s="93"/>
      <c r="AB311810" s="5"/>
    </row>
    <row r="311811" spans="21:28">
      <c r="U311811" s="5"/>
      <c r="AA311811" s="94"/>
      <c r="AB311811" s="5"/>
    </row>
    <row r="311814" spans="21:28">
      <c r="U311814" s="5"/>
      <c r="AA311814" s="94"/>
      <c r="AB311814" s="5"/>
    </row>
    <row r="311864" spans="21:28">
      <c r="U311864" s="5"/>
      <c r="AA311864" s="94"/>
      <c r="AB311864" s="5"/>
    </row>
    <row r="311934" spans="21:28">
      <c r="U311934" s="5"/>
      <c r="AA311934" s="94"/>
      <c r="AB311934" s="5"/>
    </row>
    <row r="311935" spans="21:28">
      <c r="U311935" s="5"/>
      <c r="AA311935" s="94"/>
      <c r="AB311935" s="5"/>
    </row>
    <row r="311952" spans="21:28">
      <c r="U311952" s="5"/>
      <c r="AA311952" s="94"/>
      <c r="AB311952" s="5"/>
    </row>
    <row r="311954" spans="21:28">
      <c r="U311954" s="5"/>
      <c r="AA311954" s="458"/>
      <c r="AB311954" s="5"/>
    </row>
    <row r="311955" spans="21:28">
      <c r="U311955" s="5"/>
      <c r="AA311955" s="458"/>
      <c r="AB311955" s="5"/>
    </row>
    <row r="311956" spans="21:28">
      <c r="U311956" s="5"/>
      <c r="AA311956" s="93"/>
      <c r="AB311956" s="5"/>
    </row>
    <row r="311957" spans="21:28">
      <c r="U311957" s="5"/>
      <c r="AA311957" s="94"/>
      <c r="AB311957" s="5"/>
    </row>
    <row r="311960" spans="21:28">
      <c r="U311960" s="5"/>
      <c r="AA311960" s="94"/>
      <c r="AB311960" s="5"/>
    </row>
    <row r="312010" spans="21:28">
      <c r="U312010" s="5"/>
      <c r="AA312010" s="94"/>
      <c r="AB312010" s="5"/>
    </row>
    <row r="312080" spans="21:28">
      <c r="U312080" s="5"/>
      <c r="AA312080" s="94"/>
      <c r="AB312080" s="5"/>
    </row>
    <row r="312081" spans="21:28">
      <c r="U312081" s="5"/>
      <c r="AA312081" s="94"/>
      <c r="AB312081" s="5"/>
    </row>
    <row r="312098" spans="21:28">
      <c r="U312098" s="5"/>
      <c r="AA312098" s="94"/>
      <c r="AB312098" s="5"/>
    </row>
    <row r="312100" spans="21:28">
      <c r="U312100" s="5"/>
      <c r="AA312100" s="458"/>
      <c r="AB312100" s="5"/>
    </row>
    <row r="312101" spans="21:28">
      <c r="U312101" s="5"/>
      <c r="AA312101" s="458"/>
      <c r="AB312101" s="5"/>
    </row>
    <row r="312102" spans="21:28">
      <c r="U312102" s="5"/>
      <c r="AA312102" s="93"/>
      <c r="AB312102" s="5"/>
    </row>
    <row r="312103" spans="21:28">
      <c r="U312103" s="5"/>
      <c r="AA312103" s="94"/>
      <c r="AB312103" s="5"/>
    </row>
    <row r="312106" spans="21:28">
      <c r="U312106" s="5"/>
      <c r="AA312106" s="94"/>
      <c r="AB312106" s="5"/>
    </row>
    <row r="312156" spans="21:28">
      <c r="U312156" s="5"/>
      <c r="AA312156" s="94"/>
      <c r="AB312156" s="5"/>
    </row>
    <row r="312226" spans="21:28">
      <c r="U312226" s="5"/>
      <c r="AA312226" s="94"/>
      <c r="AB312226" s="5"/>
    </row>
    <row r="312227" spans="21:28">
      <c r="U312227" s="5"/>
      <c r="AA312227" s="94"/>
      <c r="AB312227" s="5"/>
    </row>
    <row r="312244" spans="21:28">
      <c r="U312244" s="5"/>
      <c r="AA312244" s="94"/>
      <c r="AB312244" s="5"/>
    </row>
    <row r="312246" spans="21:28">
      <c r="U312246" s="5"/>
      <c r="AA312246" s="458"/>
      <c r="AB312246" s="5"/>
    </row>
    <row r="312247" spans="21:28">
      <c r="U312247" s="5"/>
      <c r="AA312247" s="458"/>
      <c r="AB312247" s="5"/>
    </row>
    <row r="312248" spans="21:28">
      <c r="U312248" s="5"/>
      <c r="AA312248" s="93"/>
      <c r="AB312248" s="5"/>
    </row>
    <row r="312249" spans="21:28">
      <c r="U312249" s="5"/>
      <c r="AA312249" s="94"/>
      <c r="AB312249" s="5"/>
    </row>
    <row r="312252" spans="21:28">
      <c r="U312252" s="5"/>
      <c r="AA312252" s="94"/>
      <c r="AB312252" s="5"/>
    </row>
    <row r="312302" spans="21:28">
      <c r="U312302" s="5"/>
      <c r="AA312302" s="94"/>
      <c r="AB312302" s="5"/>
    </row>
    <row r="312372" spans="21:28">
      <c r="U312372" s="5"/>
      <c r="AA312372" s="94"/>
      <c r="AB312372" s="5"/>
    </row>
    <row r="312373" spans="21:28">
      <c r="U312373" s="5"/>
      <c r="AA312373" s="94"/>
      <c r="AB312373" s="5"/>
    </row>
    <row r="312390" spans="21:28">
      <c r="U312390" s="5"/>
      <c r="AA312390" s="94"/>
      <c r="AB312390" s="5"/>
    </row>
    <row r="312392" spans="21:28">
      <c r="U312392" s="5"/>
      <c r="AA312392" s="458"/>
      <c r="AB312392" s="5"/>
    </row>
    <row r="312393" spans="21:28">
      <c r="U312393" s="5"/>
      <c r="AA312393" s="458"/>
      <c r="AB312393" s="5"/>
    </row>
    <row r="312394" spans="21:28">
      <c r="U312394" s="5"/>
      <c r="AA312394" s="93"/>
      <c r="AB312394" s="5"/>
    </row>
    <row r="312395" spans="21:28">
      <c r="U312395" s="5"/>
      <c r="AA312395" s="94"/>
      <c r="AB312395" s="5"/>
    </row>
    <row r="312398" spans="21:28">
      <c r="U312398" s="5"/>
      <c r="AA312398" s="94"/>
      <c r="AB312398" s="5"/>
    </row>
    <row r="312448" spans="21:28">
      <c r="U312448" s="5"/>
      <c r="AA312448" s="94"/>
      <c r="AB312448" s="5"/>
    </row>
    <row r="312518" spans="21:28">
      <c r="U312518" s="5"/>
      <c r="AA312518" s="94"/>
      <c r="AB312518" s="5"/>
    </row>
    <row r="312519" spans="21:28">
      <c r="U312519" s="5"/>
      <c r="AA312519" s="94"/>
      <c r="AB312519" s="5"/>
    </row>
    <row r="312536" spans="21:28">
      <c r="U312536" s="5"/>
      <c r="AA312536" s="94"/>
      <c r="AB312536" s="5"/>
    </row>
    <row r="312538" spans="21:28">
      <c r="U312538" s="5"/>
      <c r="AA312538" s="458"/>
      <c r="AB312538" s="5"/>
    </row>
    <row r="312539" spans="21:28">
      <c r="U312539" s="5"/>
      <c r="AA312539" s="458"/>
      <c r="AB312539" s="5"/>
    </row>
    <row r="312540" spans="21:28">
      <c r="U312540" s="5"/>
      <c r="AA312540" s="93"/>
      <c r="AB312540" s="5"/>
    </row>
    <row r="312541" spans="21:28">
      <c r="U312541" s="5"/>
      <c r="AA312541" s="94"/>
      <c r="AB312541" s="5"/>
    </row>
    <row r="312544" spans="21:28">
      <c r="U312544" s="5"/>
      <c r="AA312544" s="94"/>
      <c r="AB312544" s="5"/>
    </row>
    <row r="312594" spans="21:28">
      <c r="U312594" s="5"/>
      <c r="AA312594" s="94"/>
      <c r="AB312594" s="5"/>
    </row>
    <row r="312664" spans="21:28">
      <c r="U312664" s="5"/>
      <c r="AA312664" s="94"/>
      <c r="AB312664" s="5"/>
    </row>
    <row r="312665" spans="21:28">
      <c r="U312665" s="5"/>
      <c r="AA312665" s="94"/>
      <c r="AB312665" s="5"/>
    </row>
    <row r="312682" spans="21:28">
      <c r="U312682" s="5"/>
      <c r="AA312682" s="94"/>
      <c r="AB312682" s="5"/>
    </row>
    <row r="312684" spans="21:28">
      <c r="U312684" s="5"/>
      <c r="AA312684" s="458"/>
      <c r="AB312684" s="5"/>
    </row>
    <row r="312685" spans="21:28">
      <c r="U312685" s="5"/>
      <c r="AA312685" s="458"/>
      <c r="AB312685" s="5"/>
    </row>
    <row r="312686" spans="21:28">
      <c r="U312686" s="5"/>
      <c r="AA312686" s="93"/>
      <c r="AB312686" s="5"/>
    </row>
    <row r="312687" spans="21:28">
      <c r="U312687" s="5"/>
      <c r="AA312687" s="94"/>
      <c r="AB312687" s="5"/>
    </row>
    <row r="312690" spans="21:28">
      <c r="U312690" s="5"/>
      <c r="AA312690" s="94"/>
      <c r="AB312690" s="5"/>
    </row>
    <row r="312740" spans="21:28">
      <c r="U312740" s="5"/>
      <c r="AA312740" s="94"/>
      <c r="AB312740" s="5"/>
    </row>
    <row r="312810" spans="21:28">
      <c r="U312810" s="5"/>
      <c r="AA312810" s="94"/>
      <c r="AB312810" s="5"/>
    </row>
    <row r="312811" spans="21:28">
      <c r="U312811" s="5"/>
      <c r="AA312811" s="94"/>
      <c r="AB312811" s="5"/>
    </row>
    <row r="312828" spans="21:28">
      <c r="U312828" s="5"/>
      <c r="AA312828" s="94"/>
      <c r="AB312828" s="5"/>
    </row>
    <row r="312830" spans="21:28">
      <c r="U312830" s="5"/>
      <c r="AA312830" s="458"/>
      <c r="AB312830" s="5"/>
    </row>
    <row r="312831" spans="21:28">
      <c r="U312831" s="5"/>
      <c r="AA312831" s="458"/>
      <c r="AB312831" s="5"/>
    </row>
    <row r="312832" spans="21:28">
      <c r="U312832" s="5"/>
      <c r="AA312832" s="93"/>
      <c r="AB312832" s="5"/>
    </row>
    <row r="312833" spans="21:28">
      <c r="U312833" s="5"/>
      <c r="AA312833" s="94"/>
      <c r="AB312833" s="5"/>
    </row>
    <row r="312836" spans="21:28">
      <c r="U312836" s="5"/>
      <c r="AA312836" s="94"/>
      <c r="AB312836" s="5"/>
    </row>
    <row r="312886" spans="21:28">
      <c r="U312886" s="5"/>
      <c r="AA312886" s="94"/>
      <c r="AB312886" s="5"/>
    </row>
    <row r="312956" spans="21:28">
      <c r="U312956" s="5"/>
      <c r="AA312956" s="94"/>
      <c r="AB312956" s="5"/>
    </row>
    <row r="312957" spans="21:28">
      <c r="U312957" s="5"/>
      <c r="AA312957" s="94"/>
      <c r="AB312957" s="5"/>
    </row>
    <row r="312974" spans="21:28">
      <c r="U312974" s="5"/>
      <c r="AA312974" s="94"/>
      <c r="AB312974" s="5"/>
    </row>
    <row r="312976" spans="21:28">
      <c r="U312976" s="5"/>
      <c r="AA312976" s="458"/>
      <c r="AB312976" s="5"/>
    </row>
    <row r="312977" spans="21:28">
      <c r="U312977" s="5"/>
      <c r="AA312977" s="458"/>
      <c r="AB312977" s="5"/>
    </row>
    <row r="312978" spans="21:28">
      <c r="U312978" s="5"/>
      <c r="AA312978" s="93"/>
      <c r="AB312978" s="5"/>
    </row>
    <row r="312979" spans="21:28">
      <c r="U312979" s="5"/>
      <c r="AA312979" s="94"/>
      <c r="AB312979" s="5"/>
    </row>
    <row r="312982" spans="21:28">
      <c r="U312982" s="5"/>
      <c r="AA312982" s="94"/>
      <c r="AB312982" s="5"/>
    </row>
    <row r="313032" spans="21:28">
      <c r="U313032" s="5"/>
      <c r="AA313032" s="94"/>
      <c r="AB313032" s="5"/>
    </row>
    <row r="313102" spans="21:28">
      <c r="U313102" s="5"/>
      <c r="AA313102" s="94"/>
      <c r="AB313102" s="5"/>
    </row>
    <row r="313103" spans="21:28">
      <c r="U313103" s="5"/>
      <c r="AA313103" s="94"/>
      <c r="AB313103" s="5"/>
    </row>
    <row r="313120" spans="21:28">
      <c r="U313120" s="5"/>
      <c r="AA313120" s="94"/>
      <c r="AB313120" s="5"/>
    </row>
    <row r="313122" spans="21:28">
      <c r="U313122" s="5"/>
      <c r="AA313122" s="458"/>
      <c r="AB313122" s="5"/>
    </row>
    <row r="313123" spans="21:28">
      <c r="U313123" s="5"/>
      <c r="AA313123" s="458"/>
      <c r="AB313123" s="5"/>
    </row>
    <row r="313124" spans="21:28">
      <c r="U313124" s="5"/>
      <c r="AA313124" s="93"/>
      <c r="AB313124" s="5"/>
    </row>
    <row r="313125" spans="21:28">
      <c r="U313125" s="5"/>
      <c r="AA313125" s="94"/>
      <c r="AB313125" s="5"/>
    </row>
    <row r="313128" spans="21:28">
      <c r="U313128" s="5"/>
      <c r="AA313128" s="94"/>
      <c r="AB313128" s="5"/>
    </row>
    <row r="313178" spans="21:28">
      <c r="U313178" s="5"/>
      <c r="AA313178" s="94"/>
      <c r="AB313178" s="5"/>
    </row>
    <row r="313248" spans="21:28">
      <c r="U313248" s="5"/>
      <c r="AA313248" s="94"/>
      <c r="AB313248" s="5"/>
    </row>
    <row r="313249" spans="21:28">
      <c r="U313249" s="5"/>
      <c r="AA313249" s="94"/>
      <c r="AB313249" s="5"/>
    </row>
    <row r="313266" spans="21:28">
      <c r="U313266" s="5"/>
      <c r="AA313266" s="94"/>
      <c r="AB313266" s="5"/>
    </row>
    <row r="313268" spans="21:28">
      <c r="U313268" s="5"/>
      <c r="AA313268" s="458"/>
      <c r="AB313268" s="5"/>
    </row>
    <row r="313269" spans="21:28">
      <c r="U313269" s="5"/>
      <c r="AA313269" s="458"/>
      <c r="AB313269" s="5"/>
    </row>
    <row r="313270" spans="21:28">
      <c r="U313270" s="5"/>
      <c r="AA313270" s="93"/>
      <c r="AB313270" s="5"/>
    </row>
    <row r="313271" spans="21:28">
      <c r="U313271" s="5"/>
      <c r="AA313271" s="94"/>
      <c r="AB313271" s="5"/>
    </row>
    <row r="313274" spans="21:28">
      <c r="U313274" s="5"/>
      <c r="AA313274" s="94"/>
      <c r="AB313274" s="5"/>
    </row>
    <row r="313324" spans="21:28">
      <c r="U313324" s="5"/>
      <c r="AA313324" s="94"/>
      <c r="AB313324" s="5"/>
    </row>
    <row r="313394" spans="21:28">
      <c r="U313394" s="5"/>
      <c r="AA313394" s="94"/>
      <c r="AB313394" s="5"/>
    </row>
    <row r="313395" spans="21:28">
      <c r="U313395" s="5"/>
      <c r="AA313395" s="94"/>
      <c r="AB313395" s="5"/>
    </row>
    <row r="313412" spans="21:28">
      <c r="U313412" s="5"/>
      <c r="AA313412" s="94"/>
      <c r="AB313412" s="5"/>
    </row>
    <row r="313414" spans="21:28">
      <c r="U313414" s="5"/>
      <c r="AA313414" s="458"/>
      <c r="AB313414" s="5"/>
    </row>
    <row r="313415" spans="21:28">
      <c r="U313415" s="5"/>
      <c r="AA313415" s="458"/>
      <c r="AB313415" s="5"/>
    </row>
    <row r="313416" spans="21:28">
      <c r="U313416" s="5"/>
      <c r="AA313416" s="93"/>
      <c r="AB313416" s="5"/>
    </row>
    <row r="313417" spans="21:28">
      <c r="U313417" s="5"/>
      <c r="AA313417" s="94"/>
      <c r="AB313417" s="5"/>
    </row>
    <row r="313420" spans="21:28">
      <c r="U313420" s="5"/>
      <c r="AA313420" s="94"/>
      <c r="AB313420" s="5"/>
    </row>
    <row r="313470" spans="21:28">
      <c r="U313470" s="5"/>
      <c r="AA313470" s="94"/>
      <c r="AB313470" s="5"/>
    </row>
    <row r="313540" spans="21:28">
      <c r="U313540" s="5"/>
      <c r="AA313540" s="94"/>
      <c r="AB313540" s="5"/>
    </row>
    <row r="313541" spans="21:28">
      <c r="U313541" s="5"/>
      <c r="AA313541" s="94"/>
      <c r="AB313541" s="5"/>
    </row>
    <row r="313558" spans="21:28">
      <c r="U313558" s="5"/>
      <c r="AA313558" s="94"/>
      <c r="AB313558" s="5"/>
    </row>
    <row r="313560" spans="21:28">
      <c r="U313560" s="5"/>
      <c r="AA313560" s="458"/>
      <c r="AB313560" s="5"/>
    </row>
    <row r="313561" spans="21:28">
      <c r="U313561" s="5"/>
      <c r="AA313561" s="458"/>
      <c r="AB313561" s="5"/>
    </row>
    <row r="313562" spans="21:28">
      <c r="U313562" s="5"/>
      <c r="AA313562" s="93"/>
      <c r="AB313562" s="5"/>
    </row>
    <row r="313563" spans="21:28">
      <c r="U313563" s="5"/>
      <c r="AA313563" s="94"/>
      <c r="AB313563" s="5"/>
    </row>
    <row r="313566" spans="21:28">
      <c r="U313566" s="5"/>
      <c r="AA313566" s="94"/>
      <c r="AB313566" s="5"/>
    </row>
    <row r="313616" spans="21:28">
      <c r="U313616" s="5"/>
      <c r="AA313616" s="94"/>
      <c r="AB313616" s="5"/>
    </row>
    <row r="313686" spans="21:28">
      <c r="U313686" s="5"/>
      <c r="AA313686" s="94"/>
      <c r="AB313686" s="5"/>
    </row>
    <row r="313687" spans="21:28">
      <c r="U313687" s="5"/>
      <c r="AA313687" s="94"/>
      <c r="AB313687" s="5"/>
    </row>
    <row r="313704" spans="21:28">
      <c r="U313704" s="5"/>
      <c r="AA313704" s="94"/>
      <c r="AB313704" s="5"/>
    </row>
    <row r="313706" spans="21:28">
      <c r="U313706" s="5"/>
      <c r="AA313706" s="458"/>
      <c r="AB313706" s="5"/>
    </row>
    <row r="313707" spans="21:28">
      <c r="U313707" s="5"/>
      <c r="AA313707" s="458"/>
      <c r="AB313707" s="5"/>
    </row>
    <row r="313708" spans="21:28">
      <c r="U313708" s="5"/>
      <c r="AA313708" s="93"/>
      <c r="AB313708" s="5"/>
    </row>
    <row r="313709" spans="21:28">
      <c r="U313709" s="5"/>
      <c r="AA313709" s="94"/>
      <c r="AB313709" s="5"/>
    </row>
    <row r="313712" spans="21:28">
      <c r="U313712" s="5"/>
      <c r="AA313712" s="94"/>
      <c r="AB313712" s="5"/>
    </row>
    <row r="313762" spans="21:28">
      <c r="U313762" s="5"/>
      <c r="AA313762" s="94"/>
      <c r="AB313762" s="5"/>
    </row>
    <row r="313832" spans="21:28">
      <c r="U313832" s="5"/>
      <c r="AA313832" s="94"/>
      <c r="AB313832" s="5"/>
    </row>
    <row r="313833" spans="21:28">
      <c r="U313833" s="5"/>
      <c r="AA313833" s="94"/>
      <c r="AB313833" s="5"/>
    </row>
    <row r="313850" spans="21:28">
      <c r="U313850" s="5"/>
      <c r="AA313850" s="94"/>
      <c r="AB313850" s="5"/>
    </row>
    <row r="313852" spans="21:28">
      <c r="U313852" s="5"/>
      <c r="AA313852" s="458"/>
      <c r="AB313852" s="5"/>
    </row>
    <row r="313853" spans="21:28">
      <c r="U313853" s="5"/>
      <c r="AA313853" s="458"/>
      <c r="AB313853" s="5"/>
    </row>
    <row r="313854" spans="21:28">
      <c r="U313854" s="5"/>
      <c r="AA313854" s="93"/>
      <c r="AB313854" s="5"/>
    </row>
    <row r="313855" spans="21:28">
      <c r="U313855" s="5"/>
      <c r="AA313855" s="94"/>
      <c r="AB313855" s="5"/>
    </row>
    <row r="313858" spans="21:28">
      <c r="U313858" s="5"/>
      <c r="AA313858" s="94"/>
      <c r="AB313858" s="5"/>
    </row>
    <row r="313908" spans="21:28">
      <c r="U313908" s="5"/>
      <c r="AA313908" s="94"/>
      <c r="AB313908" s="5"/>
    </row>
    <row r="313978" spans="21:28">
      <c r="U313978" s="5"/>
      <c r="AA313978" s="94"/>
      <c r="AB313978" s="5"/>
    </row>
    <row r="313979" spans="21:28">
      <c r="U313979" s="5"/>
      <c r="AA313979" s="94"/>
      <c r="AB313979" s="5"/>
    </row>
    <row r="313996" spans="21:28">
      <c r="U313996" s="5"/>
      <c r="AA313996" s="94"/>
      <c r="AB313996" s="5"/>
    </row>
    <row r="313998" spans="21:28">
      <c r="U313998" s="5"/>
      <c r="AA313998" s="458"/>
      <c r="AB313998" s="5"/>
    </row>
    <row r="313999" spans="21:28">
      <c r="U313999" s="5"/>
      <c r="AA313999" s="458"/>
      <c r="AB313999" s="5"/>
    </row>
    <row r="314000" spans="21:28">
      <c r="U314000" s="5"/>
      <c r="AA314000" s="93"/>
      <c r="AB314000" s="5"/>
    </row>
    <row r="314001" spans="21:28">
      <c r="U314001" s="5"/>
      <c r="AA314001" s="94"/>
      <c r="AB314001" s="5"/>
    </row>
    <row r="314004" spans="21:28">
      <c r="U314004" s="5"/>
      <c r="AA314004" s="94"/>
      <c r="AB314004" s="5"/>
    </row>
    <row r="314054" spans="21:28">
      <c r="U314054" s="5"/>
      <c r="AA314054" s="94"/>
      <c r="AB314054" s="5"/>
    </row>
    <row r="314124" spans="21:28">
      <c r="U314124" s="5"/>
      <c r="AA314124" s="94"/>
      <c r="AB314124" s="5"/>
    </row>
    <row r="314125" spans="21:28">
      <c r="U314125" s="5"/>
      <c r="AA314125" s="94"/>
      <c r="AB314125" s="5"/>
    </row>
    <row r="314142" spans="21:28">
      <c r="U314142" s="5"/>
      <c r="AA314142" s="94"/>
      <c r="AB314142" s="5"/>
    </row>
    <row r="314144" spans="21:28">
      <c r="U314144" s="5"/>
      <c r="AA314144" s="458"/>
      <c r="AB314144" s="5"/>
    </row>
    <row r="314145" spans="21:28">
      <c r="U314145" s="5"/>
      <c r="AA314145" s="458"/>
      <c r="AB314145" s="5"/>
    </row>
    <row r="314146" spans="21:28">
      <c r="U314146" s="5"/>
      <c r="AA314146" s="93"/>
      <c r="AB314146" s="5"/>
    </row>
    <row r="314147" spans="21:28">
      <c r="U314147" s="5"/>
      <c r="AA314147" s="94"/>
      <c r="AB314147" s="5"/>
    </row>
    <row r="314150" spans="21:28">
      <c r="U314150" s="5"/>
      <c r="AA314150" s="94"/>
      <c r="AB314150" s="5"/>
    </row>
    <row r="314200" spans="21:28">
      <c r="U314200" s="5"/>
      <c r="AA314200" s="94"/>
      <c r="AB314200" s="5"/>
    </row>
    <row r="314270" spans="21:28">
      <c r="U314270" s="5"/>
      <c r="AA314270" s="94"/>
      <c r="AB314270" s="5"/>
    </row>
    <row r="314271" spans="21:28">
      <c r="U314271" s="5"/>
      <c r="AA314271" s="94"/>
      <c r="AB314271" s="5"/>
    </row>
    <row r="314288" spans="21:28">
      <c r="U314288" s="5"/>
      <c r="AA314288" s="94"/>
      <c r="AB314288" s="5"/>
    </row>
    <row r="314290" spans="21:28">
      <c r="U314290" s="5"/>
      <c r="AA314290" s="458"/>
      <c r="AB314290" s="5"/>
    </row>
    <row r="314291" spans="21:28">
      <c r="U314291" s="5"/>
      <c r="AA314291" s="458"/>
      <c r="AB314291" s="5"/>
    </row>
    <row r="314292" spans="21:28">
      <c r="U314292" s="5"/>
      <c r="AA314292" s="93"/>
      <c r="AB314292" s="5"/>
    </row>
    <row r="314293" spans="21:28">
      <c r="U314293" s="5"/>
      <c r="AA314293" s="94"/>
      <c r="AB314293" s="5"/>
    </row>
    <row r="314296" spans="21:28">
      <c r="U314296" s="5"/>
      <c r="AA314296" s="94"/>
      <c r="AB314296" s="5"/>
    </row>
    <row r="314346" spans="21:28">
      <c r="U314346" s="5"/>
      <c r="AA314346" s="94"/>
      <c r="AB314346" s="5"/>
    </row>
    <row r="314416" spans="21:28">
      <c r="U314416" s="5"/>
      <c r="AA314416" s="94"/>
      <c r="AB314416" s="5"/>
    </row>
    <row r="314417" spans="21:28">
      <c r="U314417" s="5"/>
      <c r="AA314417" s="94"/>
      <c r="AB314417" s="5"/>
    </row>
    <row r="314434" spans="21:28">
      <c r="U314434" s="5"/>
      <c r="AA314434" s="94"/>
      <c r="AB314434" s="5"/>
    </row>
    <row r="314436" spans="21:28">
      <c r="U314436" s="5"/>
      <c r="AA314436" s="458"/>
      <c r="AB314436" s="5"/>
    </row>
    <row r="314437" spans="21:28">
      <c r="U314437" s="5"/>
      <c r="AA314437" s="458"/>
      <c r="AB314437" s="5"/>
    </row>
    <row r="314438" spans="21:28">
      <c r="U314438" s="5"/>
      <c r="AA314438" s="93"/>
      <c r="AB314438" s="5"/>
    </row>
    <row r="314439" spans="21:28">
      <c r="U314439" s="5"/>
      <c r="AA314439" s="94"/>
      <c r="AB314439" s="5"/>
    </row>
    <row r="314442" spans="21:28">
      <c r="U314442" s="5"/>
      <c r="AA314442" s="94"/>
      <c r="AB314442" s="5"/>
    </row>
    <row r="314492" spans="21:28">
      <c r="U314492" s="5"/>
      <c r="AA314492" s="94"/>
      <c r="AB314492" s="5"/>
    </row>
    <row r="314562" spans="21:28">
      <c r="U314562" s="5"/>
      <c r="AA314562" s="94"/>
      <c r="AB314562" s="5"/>
    </row>
    <row r="314563" spans="21:28">
      <c r="U314563" s="5"/>
      <c r="AA314563" s="94"/>
      <c r="AB314563" s="5"/>
    </row>
    <row r="314580" spans="21:28">
      <c r="U314580" s="5"/>
      <c r="AA314580" s="94"/>
      <c r="AB314580" s="5"/>
    </row>
    <row r="314582" spans="21:28">
      <c r="U314582" s="5"/>
      <c r="AA314582" s="458"/>
      <c r="AB314582" s="5"/>
    </row>
    <row r="314583" spans="21:28">
      <c r="U314583" s="5"/>
      <c r="AA314583" s="458"/>
      <c r="AB314583" s="5"/>
    </row>
    <row r="314584" spans="21:28">
      <c r="U314584" s="5"/>
      <c r="AA314584" s="93"/>
      <c r="AB314584" s="5"/>
    </row>
    <row r="314585" spans="21:28">
      <c r="U314585" s="5"/>
      <c r="AA314585" s="94"/>
      <c r="AB314585" s="5"/>
    </row>
    <row r="314588" spans="21:28">
      <c r="U314588" s="5"/>
      <c r="AA314588" s="94"/>
      <c r="AB314588" s="5"/>
    </row>
    <row r="314638" spans="21:28">
      <c r="U314638" s="5"/>
      <c r="AA314638" s="94"/>
      <c r="AB314638" s="5"/>
    </row>
    <row r="314708" spans="21:28">
      <c r="U314708" s="5"/>
      <c r="AA314708" s="94"/>
      <c r="AB314708" s="5"/>
    </row>
    <row r="314709" spans="21:28">
      <c r="U314709" s="5"/>
      <c r="AA314709" s="94"/>
      <c r="AB314709" s="5"/>
    </row>
    <row r="314726" spans="21:28">
      <c r="U314726" s="5"/>
      <c r="AA314726" s="94"/>
      <c r="AB314726" s="5"/>
    </row>
    <row r="314728" spans="21:28">
      <c r="U314728" s="5"/>
      <c r="AA314728" s="458"/>
      <c r="AB314728" s="5"/>
    </row>
    <row r="314729" spans="21:28">
      <c r="U314729" s="5"/>
      <c r="AA314729" s="458"/>
      <c r="AB314729" s="5"/>
    </row>
    <row r="314730" spans="21:28">
      <c r="U314730" s="5"/>
      <c r="AA314730" s="93"/>
      <c r="AB314730" s="5"/>
    </row>
    <row r="314731" spans="21:28">
      <c r="U314731" s="5"/>
      <c r="AA314731" s="94"/>
      <c r="AB314731" s="5"/>
    </row>
    <row r="314734" spans="21:28">
      <c r="U314734" s="5"/>
      <c r="AA314734" s="94"/>
      <c r="AB314734" s="5"/>
    </row>
    <row r="314784" spans="21:28">
      <c r="U314784" s="5"/>
      <c r="AA314784" s="94"/>
      <c r="AB314784" s="5"/>
    </row>
    <row r="314854" spans="21:28">
      <c r="U314854" s="5"/>
      <c r="AA314854" s="94"/>
      <c r="AB314854" s="5"/>
    </row>
    <row r="314855" spans="21:28">
      <c r="U314855" s="5"/>
      <c r="AA314855" s="94"/>
      <c r="AB314855" s="5"/>
    </row>
    <row r="314872" spans="21:28">
      <c r="U314872" s="5"/>
      <c r="AA314872" s="94"/>
      <c r="AB314872" s="5"/>
    </row>
    <row r="314874" spans="21:28">
      <c r="U314874" s="5"/>
      <c r="AA314874" s="458"/>
      <c r="AB314874" s="5"/>
    </row>
    <row r="314875" spans="21:28">
      <c r="U314875" s="5"/>
      <c r="AA314875" s="458"/>
      <c r="AB314875" s="5"/>
    </row>
    <row r="314876" spans="21:28">
      <c r="U314876" s="5"/>
      <c r="AA314876" s="93"/>
      <c r="AB314876" s="5"/>
    </row>
    <row r="314877" spans="21:28">
      <c r="U314877" s="5"/>
      <c r="AA314877" s="94"/>
      <c r="AB314877" s="5"/>
    </row>
    <row r="314880" spans="21:28">
      <c r="U314880" s="5"/>
      <c r="AA314880" s="94"/>
      <c r="AB314880" s="5"/>
    </row>
    <row r="314930" spans="21:28">
      <c r="U314930" s="5"/>
      <c r="AA314930" s="94"/>
      <c r="AB314930" s="5"/>
    </row>
    <row r="315000" spans="21:28">
      <c r="U315000" s="5"/>
      <c r="AA315000" s="94"/>
      <c r="AB315000" s="5"/>
    </row>
    <row r="315001" spans="21:28">
      <c r="U315001" s="5"/>
      <c r="AA315001" s="94"/>
      <c r="AB315001" s="5"/>
    </row>
    <row r="315018" spans="21:28">
      <c r="U315018" s="5"/>
      <c r="AA315018" s="94"/>
      <c r="AB315018" s="5"/>
    </row>
    <row r="315020" spans="21:28">
      <c r="U315020" s="5"/>
      <c r="AA315020" s="458"/>
      <c r="AB315020" s="5"/>
    </row>
    <row r="315021" spans="21:28">
      <c r="U315021" s="5"/>
      <c r="AA315021" s="458"/>
      <c r="AB315021" s="5"/>
    </row>
    <row r="315022" spans="21:28">
      <c r="U315022" s="5"/>
      <c r="AA315022" s="93"/>
      <c r="AB315022" s="5"/>
    </row>
    <row r="315023" spans="21:28">
      <c r="U315023" s="5"/>
      <c r="AA315023" s="94"/>
      <c r="AB315023" s="5"/>
    </row>
    <row r="315026" spans="21:28">
      <c r="U315026" s="5"/>
      <c r="AA315026" s="94"/>
      <c r="AB315026" s="5"/>
    </row>
    <row r="315076" spans="21:28">
      <c r="U315076" s="5"/>
      <c r="AA315076" s="94"/>
      <c r="AB315076" s="5"/>
    </row>
    <row r="315146" spans="21:28">
      <c r="U315146" s="5"/>
      <c r="AA315146" s="94"/>
      <c r="AB315146" s="5"/>
    </row>
    <row r="315147" spans="21:28">
      <c r="U315147" s="5"/>
      <c r="AA315147" s="94"/>
      <c r="AB315147" s="5"/>
    </row>
    <row r="315164" spans="21:28">
      <c r="U315164" s="5"/>
      <c r="AA315164" s="94"/>
      <c r="AB315164" s="5"/>
    </row>
    <row r="315166" spans="21:28">
      <c r="U315166" s="5"/>
      <c r="AA315166" s="458"/>
      <c r="AB315166" s="5"/>
    </row>
    <row r="315167" spans="21:28">
      <c r="U315167" s="5"/>
      <c r="AA315167" s="458"/>
      <c r="AB315167" s="5"/>
    </row>
    <row r="315168" spans="21:28">
      <c r="U315168" s="5"/>
      <c r="AA315168" s="93"/>
      <c r="AB315168" s="5"/>
    </row>
    <row r="315169" spans="21:28">
      <c r="U315169" s="5"/>
      <c r="AA315169" s="94"/>
      <c r="AB315169" s="5"/>
    </row>
    <row r="315172" spans="21:28">
      <c r="U315172" s="5"/>
      <c r="AA315172" s="94"/>
      <c r="AB315172" s="5"/>
    </row>
    <row r="315222" spans="21:28">
      <c r="U315222" s="5"/>
      <c r="AA315222" s="94"/>
      <c r="AB315222" s="5"/>
    </row>
    <row r="315292" spans="21:28">
      <c r="U315292" s="5"/>
      <c r="AA315292" s="94"/>
      <c r="AB315292" s="5"/>
    </row>
    <row r="315293" spans="21:28">
      <c r="U315293" s="5"/>
      <c r="AA315293" s="94"/>
      <c r="AB315293" s="5"/>
    </row>
    <row r="315310" spans="21:28">
      <c r="U315310" s="5"/>
      <c r="AA315310" s="94"/>
      <c r="AB315310" s="5"/>
    </row>
    <row r="315312" spans="21:28">
      <c r="U315312" s="5"/>
      <c r="AA315312" s="458"/>
      <c r="AB315312" s="5"/>
    </row>
    <row r="315313" spans="21:28">
      <c r="U315313" s="5"/>
      <c r="AA315313" s="458"/>
      <c r="AB315313" s="5"/>
    </row>
    <row r="315314" spans="21:28">
      <c r="U315314" s="5"/>
      <c r="AA315314" s="93"/>
      <c r="AB315314" s="5"/>
    </row>
    <row r="315315" spans="21:28">
      <c r="U315315" s="5"/>
      <c r="AA315315" s="94"/>
      <c r="AB315315" s="5"/>
    </row>
    <row r="315318" spans="21:28">
      <c r="U315318" s="5"/>
      <c r="AA315318" s="94"/>
      <c r="AB315318" s="5"/>
    </row>
    <row r="315368" spans="21:28">
      <c r="U315368" s="5"/>
      <c r="AA315368" s="94"/>
      <c r="AB315368" s="5"/>
    </row>
    <row r="315438" spans="21:28">
      <c r="U315438" s="5"/>
      <c r="AA315438" s="94"/>
      <c r="AB315438" s="5"/>
    </row>
    <row r="315439" spans="21:28">
      <c r="U315439" s="5"/>
      <c r="AA315439" s="94"/>
      <c r="AB315439" s="5"/>
    </row>
    <row r="315456" spans="21:28">
      <c r="U315456" s="5"/>
      <c r="AA315456" s="94"/>
      <c r="AB315456" s="5"/>
    </row>
    <row r="315458" spans="21:28">
      <c r="U315458" s="5"/>
      <c r="AA315458" s="458"/>
      <c r="AB315458" s="5"/>
    </row>
    <row r="315459" spans="21:28">
      <c r="U315459" s="5"/>
      <c r="AA315459" s="458"/>
      <c r="AB315459" s="5"/>
    </row>
    <row r="315460" spans="21:28">
      <c r="U315460" s="5"/>
      <c r="AA315460" s="93"/>
      <c r="AB315460" s="5"/>
    </row>
    <row r="315461" spans="21:28">
      <c r="U315461" s="5"/>
      <c r="AA315461" s="94"/>
      <c r="AB315461" s="5"/>
    </row>
    <row r="315464" spans="21:28">
      <c r="U315464" s="5"/>
      <c r="AA315464" s="94"/>
      <c r="AB315464" s="5"/>
    </row>
    <row r="315514" spans="21:28">
      <c r="U315514" s="5"/>
      <c r="AA315514" s="94"/>
      <c r="AB315514" s="5"/>
    </row>
    <row r="315584" spans="21:28">
      <c r="U315584" s="5"/>
      <c r="AA315584" s="94"/>
      <c r="AB315584" s="5"/>
    </row>
    <row r="315585" spans="21:28">
      <c r="U315585" s="5"/>
      <c r="AA315585" s="94"/>
      <c r="AB315585" s="5"/>
    </row>
    <row r="315602" spans="21:28">
      <c r="U315602" s="5"/>
      <c r="AA315602" s="94"/>
      <c r="AB315602" s="5"/>
    </row>
    <row r="315604" spans="21:28">
      <c r="U315604" s="5"/>
      <c r="AA315604" s="458"/>
      <c r="AB315604" s="5"/>
    </row>
    <row r="315605" spans="21:28">
      <c r="U315605" s="5"/>
      <c r="AA315605" s="458"/>
      <c r="AB315605" s="5"/>
    </row>
    <row r="315606" spans="21:28">
      <c r="U315606" s="5"/>
      <c r="AA315606" s="93"/>
      <c r="AB315606" s="5"/>
    </row>
    <row r="315607" spans="21:28">
      <c r="U315607" s="5"/>
      <c r="AA315607" s="94"/>
      <c r="AB315607" s="5"/>
    </row>
    <row r="315610" spans="21:28">
      <c r="U315610" s="5"/>
      <c r="AA315610" s="94"/>
      <c r="AB315610" s="5"/>
    </row>
    <row r="315660" spans="21:28">
      <c r="U315660" s="5"/>
      <c r="AA315660" s="94"/>
      <c r="AB315660" s="5"/>
    </row>
    <row r="315730" spans="21:28">
      <c r="U315730" s="5"/>
      <c r="AA315730" s="94"/>
      <c r="AB315730" s="5"/>
    </row>
    <row r="315731" spans="21:28">
      <c r="U315731" s="5"/>
      <c r="AA315731" s="94"/>
      <c r="AB315731" s="5"/>
    </row>
    <row r="315748" spans="21:28">
      <c r="U315748" s="5"/>
      <c r="AA315748" s="94"/>
      <c r="AB315748" s="5"/>
    </row>
    <row r="315750" spans="21:28">
      <c r="U315750" s="5"/>
      <c r="AA315750" s="458"/>
      <c r="AB315750" s="5"/>
    </row>
    <row r="315751" spans="21:28">
      <c r="U315751" s="5"/>
      <c r="AA315751" s="458"/>
      <c r="AB315751" s="5"/>
    </row>
    <row r="315752" spans="21:28">
      <c r="U315752" s="5"/>
      <c r="AA315752" s="93"/>
      <c r="AB315752" s="5"/>
    </row>
    <row r="315753" spans="21:28">
      <c r="U315753" s="5"/>
      <c r="AA315753" s="94"/>
      <c r="AB315753" s="5"/>
    </row>
    <row r="315756" spans="21:28">
      <c r="U315756" s="5"/>
      <c r="AA315756" s="94"/>
      <c r="AB315756" s="5"/>
    </row>
    <row r="315806" spans="21:28">
      <c r="U315806" s="5"/>
      <c r="AA315806" s="94"/>
      <c r="AB315806" s="5"/>
    </row>
    <row r="315876" spans="21:28">
      <c r="U315876" s="5"/>
      <c r="AA315876" s="94"/>
      <c r="AB315876" s="5"/>
    </row>
    <row r="315877" spans="21:28">
      <c r="U315877" s="5"/>
      <c r="AA315877" s="94"/>
      <c r="AB315877" s="5"/>
    </row>
    <row r="315894" spans="21:28">
      <c r="U315894" s="5"/>
      <c r="AA315894" s="94"/>
      <c r="AB315894" s="5"/>
    </row>
    <row r="315896" spans="21:28">
      <c r="U315896" s="5"/>
      <c r="AA315896" s="458"/>
      <c r="AB315896" s="5"/>
    </row>
    <row r="315897" spans="21:28">
      <c r="U315897" s="5"/>
      <c r="AA315897" s="458"/>
      <c r="AB315897" s="5"/>
    </row>
    <row r="315898" spans="21:28">
      <c r="U315898" s="5"/>
      <c r="AA315898" s="93"/>
      <c r="AB315898" s="5"/>
    </row>
    <row r="315899" spans="21:28">
      <c r="U315899" s="5"/>
      <c r="AA315899" s="94"/>
      <c r="AB315899" s="5"/>
    </row>
    <row r="315902" spans="21:28">
      <c r="U315902" s="5"/>
      <c r="AA315902" s="94"/>
      <c r="AB315902" s="5"/>
    </row>
    <row r="315952" spans="21:28">
      <c r="U315952" s="5"/>
      <c r="AA315952" s="94"/>
      <c r="AB315952" s="5"/>
    </row>
    <row r="316022" spans="21:28">
      <c r="U316022" s="5"/>
      <c r="AA316022" s="94"/>
      <c r="AB316022" s="5"/>
    </row>
    <row r="316023" spans="21:28">
      <c r="U316023" s="5"/>
      <c r="AA316023" s="94"/>
      <c r="AB316023" s="5"/>
    </row>
    <row r="316040" spans="21:28">
      <c r="U316040" s="5"/>
      <c r="AA316040" s="94"/>
      <c r="AB316040" s="5"/>
    </row>
    <row r="316042" spans="21:28">
      <c r="U316042" s="5"/>
      <c r="AA316042" s="458"/>
      <c r="AB316042" s="5"/>
    </row>
    <row r="316043" spans="21:28">
      <c r="U316043" s="5"/>
      <c r="AA316043" s="458"/>
      <c r="AB316043" s="5"/>
    </row>
    <row r="316044" spans="21:28">
      <c r="U316044" s="5"/>
      <c r="AA316044" s="93"/>
      <c r="AB316044" s="5"/>
    </row>
    <row r="316045" spans="21:28">
      <c r="U316045" s="5"/>
      <c r="AA316045" s="94"/>
      <c r="AB316045" s="5"/>
    </row>
    <row r="316048" spans="21:28">
      <c r="U316048" s="5"/>
      <c r="AA316048" s="94"/>
      <c r="AB316048" s="5"/>
    </row>
    <row r="316098" spans="21:28">
      <c r="U316098" s="5"/>
      <c r="AA316098" s="94"/>
      <c r="AB316098" s="5"/>
    </row>
    <row r="316168" spans="21:28">
      <c r="U316168" s="5"/>
      <c r="AA316168" s="94"/>
      <c r="AB316168" s="5"/>
    </row>
    <row r="316169" spans="21:28">
      <c r="U316169" s="5"/>
      <c r="AA316169" s="94"/>
      <c r="AB316169" s="5"/>
    </row>
    <row r="316186" spans="21:28">
      <c r="U316186" s="5"/>
      <c r="AA316186" s="94"/>
      <c r="AB316186" s="5"/>
    </row>
    <row r="316188" spans="21:28">
      <c r="U316188" s="5"/>
      <c r="AA316188" s="458"/>
      <c r="AB316188" s="5"/>
    </row>
    <row r="316189" spans="21:28">
      <c r="U316189" s="5"/>
      <c r="AA316189" s="458"/>
      <c r="AB316189" s="5"/>
    </row>
    <row r="316190" spans="21:28">
      <c r="U316190" s="5"/>
      <c r="AA316190" s="93"/>
      <c r="AB316190" s="5"/>
    </row>
    <row r="316191" spans="21:28">
      <c r="U316191" s="5"/>
      <c r="AA316191" s="94"/>
      <c r="AB316191" s="5"/>
    </row>
    <row r="316194" spans="21:28">
      <c r="U316194" s="5"/>
      <c r="AA316194" s="94"/>
      <c r="AB316194" s="5"/>
    </row>
    <row r="316244" spans="21:28">
      <c r="U316244" s="5"/>
      <c r="AA316244" s="94"/>
      <c r="AB316244" s="5"/>
    </row>
    <row r="316314" spans="21:28">
      <c r="U316314" s="5"/>
      <c r="AA316314" s="94"/>
      <c r="AB316314" s="5"/>
    </row>
    <row r="316315" spans="21:28">
      <c r="U316315" s="5"/>
      <c r="AA316315" s="94"/>
      <c r="AB316315" s="5"/>
    </row>
    <row r="316332" spans="21:28">
      <c r="U316332" s="5"/>
      <c r="AA316332" s="94"/>
      <c r="AB316332" s="5"/>
    </row>
    <row r="316334" spans="21:28">
      <c r="U316334" s="5"/>
      <c r="AA316334" s="458"/>
      <c r="AB316334" s="5"/>
    </row>
    <row r="316335" spans="21:28">
      <c r="U316335" s="5"/>
      <c r="AA316335" s="458"/>
      <c r="AB316335" s="5"/>
    </row>
    <row r="316336" spans="21:28">
      <c r="U316336" s="5"/>
      <c r="AA316336" s="93"/>
      <c r="AB316336" s="5"/>
    </row>
    <row r="316337" spans="21:28">
      <c r="U316337" s="5"/>
      <c r="AA316337" s="94"/>
      <c r="AB316337" s="5"/>
    </row>
    <row r="316340" spans="21:28">
      <c r="U316340" s="5"/>
      <c r="AA316340" s="94"/>
      <c r="AB316340" s="5"/>
    </row>
    <row r="316390" spans="21:28">
      <c r="U316390" s="5"/>
      <c r="AA316390" s="94"/>
      <c r="AB316390" s="5"/>
    </row>
    <row r="316460" spans="21:28">
      <c r="U316460" s="5"/>
      <c r="AA316460" s="94"/>
      <c r="AB316460" s="5"/>
    </row>
    <row r="316461" spans="21:28">
      <c r="U316461" s="5"/>
      <c r="AA316461" s="94"/>
      <c r="AB316461" s="5"/>
    </row>
    <row r="316478" spans="21:28">
      <c r="U316478" s="5"/>
      <c r="AA316478" s="94"/>
      <c r="AB316478" s="5"/>
    </row>
    <row r="316480" spans="21:28">
      <c r="U316480" s="5"/>
      <c r="AA316480" s="458"/>
      <c r="AB316480" s="5"/>
    </row>
    <row r="316481" spans="21:28">
      <c r="U316481" s="5"/>
      <c r="AA316481" s="458"/>
      <c r="AB316481" s="5"/>
    </row>
    <row r="316482" spans="21:28">
      <c r="U316482" s="5"/>
      <c r="AA316482" s="93"/>
      <c r="AB316482" s="5"/>
    </row>
    <row r="316483" spans="21:28">
      <c r="U316483" s="5"/>
      <c r="AA316483" s="94"/>
      <c r="AB316483" s="5"/>
    </row>
    <row r="316486" spans="21:28">
      <c r="U316486" s="5"/>
      <c r="AA316486" s="94"/>
      <c r="AB316486" s="5"/>
    </row>
    <row r="316536" spans="21:28">
      <c r="U316536" s="5"/>
      <c r="AA316536" s="94"/>
      <c r="AB316536" s="5"/>
    </row>
    <row r="316606" spans="21:28">
      <c r="U316606" s="5"/>
      <c r="AA316606" s="94"/>
      <c r="AB316606" s="5"/>
    </row>
    <row r="316607" spans="21:28">
      <c r="U316607" s="5"/>
      <c r="AA316607" s="94"/>
      <c r="AB316607" s="5"/>
    </row>
    <row r="316624" spans="21:28">
      <c r="U316624" s="5"/>
      <c r="AA316624" s="94"/>
      <c r="AB316624" s="5"/>
    </row>
    <row r="316626" spans="21:28">
      <c r="U316626" s="5"/>
      <c r="AA316626" s="458"/>
      <c r="AB316626" s="5"/>
    </row>
    <row r="316627" spans="21:28">
      <c r="U316627" s="5"/>
      <c r="AA316627" s="458"/>
      <c r="AB316627" s="5"/>
    </row>
    <row r="316628" spans="21:28">
      <c r="U316628" s="5"/>
      <c r="AA316628" s="93"/>
      <c r="AB316628" s="5"/>
    </row>
    <row r="316629" spans="21:28">
      <c r="U316629" s="5"/>
      <c r="AA316629" s="94"/>
      <c r="AB316629" s="5"/>
    </row>
    <row r="316632" spans="21:28">
      <c r="U316632" s="5"/>
      <c r="AA316632" s="94"/>
      <c r="AB316632" s="5"/>
    </row>
    <row r="316682" spans="21:28">
      <c r="U316682" s="5"/>
      <c r="AA316682" s="94"/>
      <c r="AB316682" s="5"/>
    </row>
    <row r="316752" spans="21:28">
      <c r="U316752" s="5"/>
      <c r="AA316752" s="94"/>
      <c r="AB316752" s="5"/>
    </row>
    <row r="316753" spans="21:28">
      <c r="U316753" s="5"/>
      <c r="AA316753" s="94"/>
      <c r="AB316753" s="5"/>
    </row>
    <row r="316770" spans="21:28">
      <c r="U316770" s="5"/>
      <c r="AA316770" s="94"/>
      <c r="AB316770" s="5"/>
    </row>
    <row r="316772" spans="21:28">
      <c r="U316772" s="5"/>
      <c r="AA316772" s="458"/>
      <c r="AB316772" s="5"/>
    </row>
    <row r="316773" spans="21:28">
      <c r="U316773" s="5"/>
      <c r="AA316773" s="458"/>
      <c r="AB316773" s="5"/>
    </row>
    <row r="316774" spans="21:28">
      <c r="U316774" s="5"/>
      <c r="AA316774" s="93"/>
      <c r="AB316774" s="5"/>
    </row>
    <row r="316775" spans="21:28">
      <c r="U316775" s="5"/>
      <c r="AA316775" s="94"/>
      <c r="AB316775" s="5"/>
    </row>
    <row r="316778" spans="21:28">
      <c r="U316778" s="5"/>
      <c r="AA316778" s="94"/>
      <c r="AB316778" s="5"/>
    </row>
    <row r="316828" spans="21:28">
      <c r="U316828" s="5"/>
      <c r="AA316828" s="94"/>
      <c r="AB316828" s="5"/>
    </row>
    <row r="316898" spans="21:28">
      <c r="U316898" s="5"/>
      <c r="AA316898" s="94"/>
      <c r="AB316898" s="5"/>
    </row>
    <row r="316899" spans="21:28">
      <c r="U316899" s="5"/>
      <c r="AA316899" s="94"/>
      <c r="AB316899" s="5"/>
    </row>
    <row r="316916" spans="21:28">
      <c r="U316916" s="5"/>
      <c r="AA316916" s="94"/>
      <c r="AB316916" s="5"/>
    </row>
    <row r="316918" spans="21:28">
      <c r="U316918" s="5"/>
      <c r="AA316918" s="458"/>
      <c r="AB316918" s="5"/>
    </row>
    <row r="316919" spans="21:28">
      <c r="U316919" s="5"/>
      <c r="AA316919" s="458"/>
      <c r="AB316919" s="5"/>
    </row>
    <row r="316920" spans="21:28">
      <c r="U316920" s="5"/>
      <c r="AA316920" s="93"/>
      <c r="AB316920" s="5"/>
    </row>
    <row r="316921" spans="21:28">
      <c r="U316921" s="5"/>
      <c r="AA316921" s="94"/>
      <c r="AB316921" s="5"/>
    </row>
    <row r="316924" spans="21:28">
      <c r="U316924" s="5"/>
      <c r="AA316924" s="94"/>
      <c r="AB316924" s="5"/>
    </row>
    <row r="316974" spans="21:28">
      <c r="U316974" s="5"/>
      <c r="AA316974" s="94"/>
      <c r="AB316974" s="5"/>
    </row>
    <row r="317044" spans="21:28">
      <c r="U317044" s="5"/>
      <c r="AA317044" s="94"/>
      <c r="AB317044" s="5"/>
    </row>
    <row r="317045" spans="21:28">
      <c r="U317045" s="5"/>
      <c r="AA317045" s="94"/>
      <c r="AB317045" s="5"/>
    </row>
    <row r="317062" spans="21:28">
      <c r="U317062" s="5"/>
      <c r="AA317062" s="94"/>
      <c r="AB317062" s="5"/>
    </row>
    <row r="317064" spans="21:28">
      <c r="U317064" s="5"/>
      <c r="AA317064" s="458"/>
      <c r="AB317064" s="5"/>
    </row>
    <row r="317065" spans="21:28">
      <c r="U317065" s="5"/>
      <c r="AA317065" s="458"/>
      <c r="AB317065" s="5"/>
    </row>
    <row r="317066" spans="21:28">
      <c r="U317066" s="5"/>
      <c r="AA317066" s="93"/>
      <c r="AB317066" s="5"/>
    </row>
    <row r="317067" spans="21:28">
      <c r="U317067" s="5"/>
      <c r="AA317067" s="94"/>
      <c r="AB317067" s="5"/>
    </row>
    <row r="317070" spans="21:28">
      <c r="U317070" s="5"/>
      <c r="AA317070" s="94"/>
      <c r="AB317070" s="5"/>
    </row>
    <row r="317120" spans="21:28">
      <c r="U317120" s="5"/>
      <c r="AA317120" s="94"/>
      <c r="AB317120" s="5"/>
    </row>
    <row r="317190" spans="21:28">
      <c r="U317190" s="5"/>
      <c r="AA317190" s="94"/>
      <c r="AB317190" s="5"/>
    </row>
    <row r="317191" spans="21:28">
      <c r="U317191" s="5"/>
      <c r="AA317191" s="94"/>
      <c r="AB317191" s="5"/>
    </row>
    <row r="317208" spans="21:28">
      <c r="U317208" s="5"/>
      <c r="AA317208" s="94"/>
      <c r="AB317208" s="5"/>
    </row>
    <row r="317210" spans="21:28">
      <c r="U317210" s="5"/>
      <c r="AA317210" s="458"/>
      <c r="AB317210" s="5"/>
    </row>
    <row r="317211" spans="21:28">
      <c r="U317211" s="5"/>
      <c r="AA317211" s="458"/>
      <c r="AB317211" s="5"/>
    </row>
    <row r="317212" spans="21:28">
      <c r="U317212" s="5"/>
      <c r="AA317212" s="93"/>
      <c r="AB317212" s="5"/>
    </row>
    <row r="317213" spans="21:28">
      <c r="U317213" s="5"/>
      <c r="AA317213" s="94"/>
      <c r="AB317213" s="5"/>
    </row>
    <row r="317216" spans="21:28">
      <c r="U317216" s="5"/>
      <c r="AA317216" s="94"/>
      <c r="AB317216" s="5"/>
    </row>
    <row r="317266" spans="21:28">
      <c r="U317266" s="5"/>
      <c r="AA317266" s="94"/>
      <c r="AB317266" s="5"/>
    </row>
    <row r="317336" spans="21:28">
      <c r="U317336" s="5"/>
      <c r="AA317336" s="94"/>
      <c r="AB317336" s="5"/>
    </row>
    <row r="317337" spans="21:28">
      <c r="U317337" s="5"/>
      <c r="AA317337" s="94"/>
      <c r="AB317337" s="5"/>
    </row>
    <row r="317354" spans="21:28">
      <c r="U317354" s="5"/>
      <c r="AA317354" s="94"/>
      <c r="AB317354" s="5"/>
    </row>
    <row r="317356" spans="21:28">
      <c r="U317356" s="5"/>
      <c r="AA317356" s="458"/>
      <c r="AB317356" s="5"/>
    </row>
    <row r="317357" spans="21:28">
      <c r="U317357" s="5"/>
      <c r="AA317357" s="458"/>
      <c r="AB317357" s="5"/>
    </row>
    <row r="317358" spans="21:28">
      <c r="U317358" s="5"/>
      <c r="AA317358" s="93"/>
      <c r="AB317358" s="5"/>
    </row>
    <row r="317359" spans="21:28">
      <c r="U317359" s="5"/>
      <c r="AA317359" s="94"/>
      <c r="AB317359" s="5"/>
    </row>
    <row r="317362" spans="21:28">
      <c r="U317362" s="5"/>
      <c r="AA317362" s="94"/>
      <c r="AB317362" s="5"/>
    </row>
    <row r="317412" spans="21:28">
      <c r="U317412" s="5"/>
      <c r="AA317412" s="94"/>
      <c r="AB317412" s="5"/>
    </row>
    <row r="317482" spans="21:28">
      <c r="U317482" s="5"/>
      <c r="AA317482" s="94"/>
      <c r="AB317482" s="5"/>
    </row>
    <row r="317483" spans="21:28">
      <c r="U317483" s="5"/>
      <c r="AA317483" s="94"/>
      <c r="AB317483" s="5"/>
    </row>
    <row r="317500" spans="21:28">
      <c r="U317500" s="5"/>
      <c r="AA317500" s="94"/>
      <c r="AB317500" s="5"/>
    </row>
    <row r="317502" spans="21:28">
      <c r="U317502" s="5"/>
      <c r="AA317502" s="458"/>
      <c r="AB317502" s="5"/>
    </row>
    <row r="317503" spans="21:28">
      <c r="U317503" s="5"/>
      <c r="AA317503" s="458"/>
      <c r="AB317503" s="5"/>
    </row>
    <row r="317504" spans="21:28">
      <c r="U317504" s="5"/>
      <c r="AA317504" s="93"/>
      <c r="AB317504" s="5"/>
    </row>
    <row r="317505" spans="21:28">
      <c r="U317505" s="5"/>
      <c r="AA317505" s="94"/>
      <c r="AB317505" s="5"/>
    </row>
    <row r="317508" spans="21:28">
      <c r="U317508" s="5"/>
      <c r="AA317508" s="94"/>
      <c r="AB317508" s="5"/>
    </row>
    <row r="317558" spans="21:28">
      <c r="U317558" s="5"/>
      <c r="AA317558" s="94"/>
      <c r="AB317558" s="5"/>
    </row>
    <row r="317628" spans="21:28">
      <c r="U317628" s="5"/>
      <c r="AA317628" s="94"/>
      <c r="AB317628" s="5"/>
    </row>
    <row r="317629" spans="21:28">
      <c r="U317629" s="5"/>
      <c r="AA317629" s="94"/>
      <c r="AB317629" s="5"/>
    </row>
    <row r="317646" spans="21:28">
      <c r="U317646" s="5"/>
      <c r="AA317646" s="94"/>
      <c r="AB317646" s="5"/>
    </row>
    <row r="317648" spans="21:28">
      <c r="U317648" s="5"/>
      <c r="AA317648" s="458"/>
      <c r="AB317648" s="5"/>
    </row>
    <row r="317649" spans="21:28">
      <c r="U317649" s="5"/>
      <c r="AA317649" s="458"/>
      <c r="AB317649" s="5"/>
    </row>
    <row r="317650" spans="21:28">
      <c r="U317650" s="5"/>
      <c r="AA317650" s="93"/>
      <c r="AB317650" s="5"/>
    </row>
    <row r="317651" spans="21:28">
      <c r="U317651" s="5"/>
      <c r="AA317651" s="94"/>
      <c r="AB317651" s="5"/>
    </row>
    <row r="317654" spans="21:28">
      <c r="U317654" s="5"/>
      <c r="AA317654" s="94"/>
      <c r="AB317654" s="5"/>
    </row>
    <row r="317704" spans="21:28">
      <c r="U317704" s="5"/>
      <c r="AA317704" s="94"/>
      <c r="AB317704" s="5"/>
    </row>
    <row r="317774" spans="21:28">
      <c r="U317774" s="5"/>
      <c r="AA317774" s="94"/>
      <c r="AB317774" s="5"/>
    </row>
    <row r="317775" spans="21:28">
      <c r="U317775" s="5"/>
      <c r="AA317775" s="94"/>
      <c r="AB317775" s="5"/>
    </row>
    <row r="317792" spans="21:28">
      <c r="U317792" s="5"/>
      <c r="AA317792" s="94"/>
      <c r="AB317792" s="5"/>
    </row>
    <row r="317794" spans="21:28">
      <c r="U317794" s="5"/>
      <c r="AA317794" s="458"/>
      <c r="AB317794" s="5"/>
    </row>
    <row r="317795" spans="21:28">
      <c r="U317795" s="5"/>
      <c r="AA317795" s="458"/>
      <c r="AB317795" s="5"/>
    </row>
    <row r="317796" spans="21:28">
      <c r="U317796" s="5"/>
      <c r="AA317796" s="93"/>
      <c r="AB317796" s="5"/>
    </row>
    <row r="317797" spans="21:28">
      <c r="U317797" s="5"/>
      <c r="AA317797" s="94"/>
      <c r="AB317797" s="5"/>
    </row>
    <row r="317800" spans="21:28">
      <c r="U317800" s="5"/>
      <c r="AA317800" s="94"/>
      <c r="AB317800" s="5"/>
    </row>
    <row r="317850" spans="21:28">
      <c r="U317850" s="5"/>
      <c r="AA317850" s="94"/>
      <c r="AB317850" s="5"/>
    </row>
    <row r="317920" spans="21:28">
      <c r="U317920" s="5"/>
      <c r="AA317920" s="94"/>
      <c r="AB317920" s="5"/>
    </row>
    <row r="317921" spans="21:28">
      <c r="U317921" s="5"/>
      <c r="AA317921" s="94"/>
      <c r="AB317921" s="5"/>
    </row>
    <row r="317938" spans="21:28">
      <c r="U317938" s="5"/>
      <c r="AA317938" s="94"/>
      <c r="AB317938" s="5"/>
    </row>
    <row r="317940" spans="21:28">
      <c r="U317940" s="5"/>
      <c r="AA317940" s="458"/>
      <c r="AB317940" s="5"/>
    </row>
    <row r="317941" spans="21:28">
      <c r="U317941" s="5"/>
      <c r="AA317941" s="458"/>
      <c r="AB317941" s="5"/>
    </row>
    <row r="317942" spans="21:28">
      <c r="U317942" s="5"/>
      <c r="AA317942" s="93"/>
      <c r="AB317942" s="5"/>
    </row>
    <row r="317943" spans="21:28">
      <c r="U317943" s="5"/>
      <c r="AA317943" s="94"/>
      <c r="AB317943" s="5"/>
    </row>
    <row r="317946" spans="21:28">
      <c r="U317946" s="5"/>
      <c r="AA317946" s="94"/>
      <c r="AB317946" s="5"/>
    </row>
    <row r="317996" spans="21:28">
      <c r="U317996" s="5"/>
      <c r="AA317996" s="94"/>
      <c r="AB317996" s="5"/>
    </row>
    <row r="318066" spans="21:28">
      <c r="U318066" s="5"/>
      <c r="AA318066" s="94"/>
      <c r="AB318066" s="5"/>
    </row>
    <row r="318067" spans="21:28">
      <c r="U318067" s="5"/>
      <c r="AA318067" s="94"/>
      <c r="AB318067" s="5"/>
    </row>
    <row r="318084" spans="21:28">
      <c r="U318084" s="5"/>
      <c r="AA318084" s="94"/>
      <c r="AB318084" s="5"/>
    </row>
    <row r="318086" spans="21:28">
      <c r="U318086" s="5"/>
      <c r="AA318086" s="458"/>
      <c r="AB318086" s="5"/>
    </row>
    <row r="318087" spans="21:28">
      <c r="U318087" s="5"/>
      <c r="AA318087" s="458"/>
      <c r="AB318087" s="5"/>
    </row>
    <row r="318088" spans="21:28">
      <c r="U318088" s="5"/>
      <c r="AA318088" s="93"/>
      <c r="AB318088" s="5"/>
    </row>
    <row r="318089" spans="21:28">
      <c r="U318089" s="5"/>
      <c r="AA318089" s="94"/>
      <c r="AB318089" s="5"/>
    </row>
    <row r="318092" spans="21:28">
      <c r="U318092" s="5"/>
      <c r="AA318092" s="94"/>
      <c r="AB318092" s="5"/>
    </row>
    <row r="318142" spans="21:28">
      <c r="U318142" s="5"/>
      <c r="AA318142" s="94"/>
      <c r="AB318142" s="5"/>
    </row>
    <row r="318212" spans="21:28">
      <c r="U318212" s="5"/>
      <c r="AA318212" s="94"/>
      <c r="AB318212" s="5"/>
    </row>
    <row r="318213" spans="21:28">
      <c r="U318213" s="5"/>
      <c r="AA318213" s="94"/>
      <c r="AB318213" s="5"/>
    </row>
    <row r="318230" spans="21:28">
      <c r="U318230" s="5"/>
      <c r="AA318230" s="94"/>
      <c r="AB318230" s="5"/>
    </row>
    <row r="318232" spans="21:28">
      <c r="U318232" s="5"/>
      <c r="AA318232" s="458"/>
      <c r="AB318232" s="5"/>
    </row>
    <row r="318233" spans="21:28">
      <c r="U318233" s="5"/>
      <c r="AA318233" s="458"/>
      <c r="AB318233" s="5"/>
    </row>
    <row r="318234" spans="21:28">
      <c r="U318234" s="5"/>
      <c r="AA318234" s="93"/>
      <c r="AB318234" s="5"/>
    </row>
    <row r="318235" spans="21:28">
      <c r="U318235" s="5"/>
      <c r="AA318235" s="94"/>
      <c r="AB318235" s="5"/>
    </row>
    <row r="318238" spans="21:28">
      <c r="U318238" s="5"/>
      <c r="AA318238" s="94"/>
      <c r="AB318238" s="5"/>
    </row>
    <row r="318288" spans="21:28">
      <c r="U318288" s="5"/>
      <c r="AA318288" s="94"/>
      <c r="AB318288" s="5"/>
    </row>
    <row r="318358" spans="21:28">
      <c r="U318358" s="5"/>
      <c r="AA318358" s="94"/>
      <c r="AB318358" s="5"/>
    </row>
    <row r="318359" spans="21:28">
      <c r="U318359" s="5"/>
      <c r="AA318359" s="94"/>
      <c r="AB318359" s="5"/>
    </row>
    <row r="318376" spans="21:28">
      <c r="U318376" s="5"/>
      <c r="AA318376" s="94"/>
      <c r="AB318376" s="5"/>
    </row>
    <row r="318378" spans="21:28">
      <c r="U318378" s="5"/>
      <c r="AA318378" s="458"/>
      <c r="AB318378" s="5"/>
    </row>
    <row r="318379" spans="21:28">
      <c r="U318379" s="5"/>
      <c r="AA318379" s="458"/>
      <c r="AB318379" s="5"/>
    </row>
    <row r="318380" spans="21:28">
      <c r="U318380" s="5"/>
      <c r="AA318380" s="93"/>
      <c r="AB318380" s="5"/>
    </row>
    <row r="318381" spans="21:28">
      <c r="U318381" s="5"/>
      <c r="AA318381" s="94"/>
      <c r="AB318381" s="5"/>
    </row>
    <row r="318384" spans="21:28">
      <c r="U318384" s="5"/>
      <c r="AA318384" s="94"/>
      <c r="AB318384" s="5"/>
    </row>
    <row r="318434" spans="21:28">
      <c r="U318434" s="5"/>
      <c r="AA318434" s="94"/>
      <c r="AB318434" s="5"/>
    </row>
    <row r="318504" spans="21:28">
      <c r="U318504" s="5"/>
      <c r="AA318504" s="94"/>
      <c r="AB318504" s="5"/>
    </row>
    <row r="318505" spans="21:28">
      <c r="U318505" s="5"/>
      <c r="AA318505" s="94"/>
      <c r="AB318505" s="5"/>
    </row>
    <row r="318522" spans="21:28">
      <c r="U318522" s="5"/>
      <c r="AA318522" s="94"/>
      <c r="AB318522" s="5"/>
    </row>
    <row r="318524" spans="21:28">
      <c r="U318524" s="5"/>
      <c r="AA318524" s="458"/>
      <c r="AB318524" s="5"/>
    </row>
    <row r="318525" spans="21:28">
      <c r="U318525" s="5"/>
      <c r="AA318525" s="458"/>
      <c r="AB318525" s="5"/>
    </row>
    <row r="318526" spans="21:28">
      <c r="U318526" s="5"/>
      <c r="AA318526" s="93"/>
      <c r="AB318526" s="5"/>
    </row>
    <row r="318527" spans="21:28">
      <c r="U318527" s="5"/>
      <c r="AA318527" s="94"/>
      <c r="AB318527" s="5"/>
    </row>
    <row r="318530" spans="21:28">
      <c r="U318530" s="5"/>
      <c r="AA318530" s="94"/>
      <c r="AB318530" s="5"/>
    </row>
    <row r="318580" spans="21:28">
      <c r="U318580" s="5"/>
      <c r="AA318580" s="94"/>
      <c r="AB318580" s="5"/>
    </row>
    <row r="318650" spans="21:28">
      <c r="U318650" s="5"/>
      <c r="AA318650" s="94"/>
      <c r="AB318650" s="5"/>
    </row>
    <row r="318651" spans="21:28">
      <c r="U318651" s="5"/>
      <c r="AA318651" s="94"/>
      <c r="AB318651" s="5"/>
    </row>
    <row r="318668" spans="21:28">
      <c r="U318668" s="5"/>
      <c r="AA318668" s="94"/>
      <c r="AB318668" s="5"/>
    </row>
    <row r="318670" spans="21:28">
      <c r="U318670" s="5"/>
      <c r="AA318670" s="458"/>
      <c r="AB318670" s="5"/>
    </row>
    <row r="318671" spans="21:28">
      <c r="U318671" s="5"/>
      <c r="AA318671" s="458"/>
      <c r="AB318671" s="5"/>
    </row>
    <row r="318672" spans="21:28">
      <c r="U318672" s="5"/>
      <c r="AA318672" s="93"/>
      <c r="AB318672" s="5"/>
    </row>
    <row r="318673" spans="21:28">
      <c r="U318673" s="5"/>
      <c r="AA318673" s="94"/>
      <c r="AB318673" s="5"/>
    </row>
    <row r="318676" spans="21:28">
      <c r="U318676" s="5"/>
      <c r="AA318676" s="94"/>
      <c r="AB318676" s="5"/>
    </row>
    <row r="318726" spans="21:28">
      <c r="U318726" s="5"/>
      <c r="AA318726" s="94"/>
      <c r="AB318726" s="5"/>
    </row>
    <row r="318796" spans="21:28">
      <c r="U318796" s="5"/>
      <c r="AA318796" s="94"/>
      <c r="AB318796" s="5"/>
    </row>
    <row r="318797" spans="21:28">
      <c r="U318797" s="5"/>
      <c r="AA318797" s="94"/>
      <c r="AB318797" s="5"/>
    </row>
    <row r="318814" spans="21:28">
      <c r="U318814" s="5"/>
      <c r="AA318814" s="94"/>
      <c r="AB318814" s="5"/>
    </row>
    <row r="318816" spans="21:28">
      <c r="U318816" s="5"/>
      <c r="AA318816" s="458"/>
      <c r="AB318816" s="5"/>
    </row>
    <row r="318817" spans="21:28">
      <c r="U318817" s="5"/>
      <c r="AA318817" s="458"/>
      <c r="AB318817" s="5"/>
    </row>
    <row r="318818" spans="21:28">
      <c r="U318818" s="5"/>
      <c r="AA318818" s="93"/>
      <c r="AB318818" s="5"/>
    </row>
    <row r="318819" spans="21:28">
      <c r="U318819" s="5"/>
      <c r="AA318819" s="94"/>
      <c r="AB318819" s="5"/>
    </row>
    <row r="318822" spans="21:28">
      <c r="U318822" s="5"/>
      <c r="AA318822" s="94"/>
      <c r="AB318822" s="5"/>
    </row>
    <row r="318872" spans="21:28">
      <c r="U318872" s="5"/>
      <c r="AA318872" s="94"/>
      <c r="AB318872" s="5"/>
    </row>
    <row r="318942" spans="21:28">
      <c r="U318942" s="5"/>
      <c r="AA318942" s="94"/>
      <c r="AB318942" s="5"/>
    </row>
    <row r="318943" spans="21:28">
      <c r="U318943" s="5"/>
      <c r="AA318943" s="94"/>
      <c r="AB318943" s="5"/>
    </row>
    <row r="318960" spans="21:28">
      <c r="U318960" s="5"/>
      <c r="AA318960" s="94"/>
      <c r="AB318960" s="5"/>
    </row>
    <row r="318962" spans="21:28">
      <c r="U318962" s="5"/>
      <c r="AA318962" s="458"/>
      <c r="AB318962" s="5"/>
    </row>
    <row r="318963" spans="21:28">
      <c r="U318963" s="5"/>
      <c r="AA318963" s="458"/>
      <c r="AB318963" s="5"/>
    </row>
    <row r="318964" spans="21:28">
      <c r="U318964" s="5"/>
      <c r="AA318964" s="93"/>
      <c r="AB318964" s="5"/>
    </row>
    <row r="318965" spans="21:28">
      <c r="U318965" s="5"/>
      <c r="AA318965" s="94"/>
      <c r="AB318965" s="5"/>
    </row>
    <row r="318968" spans="21:28">
      <c r="U318968" s="5"/>
      <c r="AA318968" s="94"/>
      <c r="AB318968" s="5"/>
    </row>
    <row r="319018" spans="21:28">
      <c r="U319018" s="5"/>
      <c r="AA319018" s="94"/>
      <c r="AB319018" s="5"/>
    </row>
    <row r="319088" spans="21:28">
      <c r="U319088" s="5"/>
      <c r="AA319088" s="94"/>
      <c r="AB319088" s="5"/>
    </row>
    <row r="319089" spans="21:28">
      <c r="U319089" s="5"/>
      <c r="AA319089" s="94"/>
      <c r="AB319089" s="5"/>
    </row>
    <row r="319106" spans="21:28">
      <c r="U319106" s="5"/>
      <c r="AA319106" s="94"/>
      <c r="AB319106" s="5"/>
    </row>
    <row r="319108" spans="21:28">
      <c r="U319108" s="5"/>
      <c r="AA319108" s="458"/>
      <c r="AB319108" s="5"/>
    </row>
    <row r="319109" spans="21:28">
      <c r="U319109" s="5"/>
      <c r="AA319109" s="458"/>
      <c r="AB319109" s="5"/>
    </row>
    <row r="319110" spans="21:28">
      <c r="U319110" s="5"/>
      <c r="AA319110" s="93"/>
      <c r="AB319110" s="5"/>
    </row>
    <row r="319111" spans="21:28">
      <c r="U319111" s="5"/>
      <c r="AA319111" s="94"/>
      <c r="AB319111" s="5"/>
    </row>
    <row r="319114" spans="21:28">
      <c r="U319114" s="5"/>
      <c r="AA319114" s="94"/>
      <c r="AB319114" s="5"/>
    </row>
    <row r="319164" spans="21:28">
      <c r="U319164" s="5"/>
      <c r="AA319164" s="94"/>
      <c r="AB319164" s="5"/>
    </row>
    <row r="319234" spans="21:28">
      <c r="U319234" s="5"/>
      <c r="AA319234" s="94"/>
      <c r="AB319234" s="5"/>
    </row>
    <row r="319235" spans="21:28">
      <c r="U319235" s="5"/>
      <c r="AA319235" s="94"/>
      <c r="AB319235" s="5"/>
    </row>
    <row r="319252" spans="21:28">
      <c r="U319252" s="5"/>
      <c r="AA319252" s="94"/>
      <c r="AB319252" s="5"/>
    </row>
    <row r="319254" spans="21:28">
      <c r="U319254" s="5"/>
      <c r="AA319254" s="458"/>
      <c r="AB319254" s="5"/>
    </row>
    <row r="319255" spans="21:28">
      <c r="U319255" s="5"/>
      <c r="AA319255" s="458"/>
      <c r="AB319255" s="5"/>
    </row>
    <row r="319256" spans="21:28">
      <c r="U319256" s="5"/>
      <c r="AA319256" s="93"/>
      <c r="AB319256" s="5"/>
    </row>
    <row r="319257" spans="21:28">
      <c r="U319257" s="5"/>
      <c r="AA319257" s="94"/>
      <c r="AB319257" s="5"/>
    </row>
    <row r="319260" spans="21:28">
      <c r="U319260" s="5"/>
      <c r="AA319260" s="94"/>
      <c r="AB319260" s="5"/>
    </row>
    <row r="319310" spans="21:28">
      <c r="U319310" s="5"/>
      <c r="AA319310" s="94"/>
      <c r="AB319310" s="5"/>
    </row>
    <row r="319380" spans="21:28">
      <c r="U319380" s="5"/>
      <c r="AA319380" s="94"/>
      <c r="AB319380" s="5"/>
    </row>
    <row r="319381" spans="21:28">
      <c r="U319381" s="5"/>
      <c r="AA319381" s="94"/>
      <c r="AB319381" s="5"/>
    </row>
    <row r="319398" spans="21:28">
      <c r="U319398" s="5"/>
      <c r="AA319398" s="94"/>
      <c r="AB319398" s="5"/>
    </row>
    <row r="319400" spans="21:28">
      <c r="U319400" s="5"/>
      <c r="AA319400" s="458"/>
      <c r="AB319400" s="5"/>
    </row>
    <row r="319401" spans="21:28">
      <c r="U319401" s="5"/>
      <c r="AA319401" s="458"/>
      <c r="AB319401" s="5"/>
    </row>
    <row r="319402" spans="21:28">
      <c r="U319402" s="5"/>
      <c r="AA319402" s="93"/>
      <c r="AB319402" s="5"/>
    </row>
    <row r="319403" spans="21:28">
      <c r="U319403" s="5"/>
      <c r="AA319403" s="94"/>
      <c r="AB319403" s="5"/>
    </row>
    <row r="319406" spans="21:28">
      <c r="U319406" s="5"/>
      <c r="AA319406" s="94"/>
      <c r="AB319406" s="5"/>
    </row>
    <row r="319456" spans="21:28">
      <c r="U319456" s="5"/>
      <c r="AA319456" s="94"/>
      <c r="AB319456" s="5"/>
    </row>
    <row r="319526" spans="21:28">
      <c r="U319526" s="5"/>
      <c r="AA319526" s="94"/>
      <c r="AB319526" s="5"/>
    </row>
    <row r="319527" spans="21:28">
      <c r="U319527" s="5"/>
      <c r="AA319527" s="94"/>
      <c r="AB319527" s="5"/>
    </row>
    <row r="319544" spans="21:28">
      <c r="U319544" s="5"/>
      <c r="AA319544" s="94"/>
      <c r="AB319544" s="5"/>
    </row>
    <row r="319546" spans="21:28">
      <c r="U319546" s="5"/>
      <c r="AA319546" s="458"/>
      <c r="AB319546" s="5"/>
    </row>
    <row r="319547" spans="21:28">
      <c r="U319547" s="5"/>
      <c r="AA319547" s="458"/>
      <c r="AB319547" s="5"/>
    </row>
    <row r="319548" spans="21:28">
      <c r="U319548" s="5"/>
      <c r="AA319548" s="93"/>
      <c r="AB319548" s="5"/>
    </row>
    <row r="319549" spans="21:28">
      <c r="U319549" s="5"/>
      <c r="AA319549" s="94"/>
      <c r="AB319549" s="5"/>
    </row>
    <row r="319552" spans="21:28">
      <c r="U319552" s="5"/>
      <c r="AA319552" s="94"/>
      <c r="AB319552" s="5"/>
    </row>
    <row r="319602" spans="21:28">
      <c r="U319602" s="5"/>
      <c r="AA319602" s="94"/>
      <c r="AB319602" s="5"/>
    </row>
    <row r="319672" spans="21:28">
      <c r="U319672" s="5"/>
      <c r="AA319672" s="94"/>
      <c r="AB319672" s="5"/>
    </row>
    <row r="319673" spans="21:28">
      <c r="U319673" s="5"/>
      <c r="AA319673" s="94"/>
      <c r="AB319673" s="5"/>
    </row>
    <row r="319690" spans="21:28">
      <c r="U319690" s="5"/>
      <c r="AA319690" s="94"/>
      <c r="AB319690" s="5"/>
    </row>
    <row r="319692" spans="21:28">
      <c r="U319692" s="5"/>
      <c r="AA319692" s="458"/>
      <c r="AB319692" s="5"/>
    </row>
    <row r="319693" spans="21:28">
      <c r="U319693" s="5"/>
      <c r="AA319693" s="458"/>
      <c r="AB319693" s="5"/>
    </row>
    <row r="319694" spans="21:28">
      <c r="U319694" s="5"/>
      <c r="AA319694" s="93"/>
      <c r="AB319694" s="5"/>
    </row>
    <row r="319695" spans="21:28">
      <c r="U319695" s="5"/>
      <c r="AA319695" s="94"/>
      <c r="AB319695" s="5"/>
    </row>
    <row r="319698" spans="21:28">
      <c r="U319698" s="5"/>
      <c r="AA319698" s="94"/>
      <c r="AB319698" s="5"/>
    </row>
    <row r="319748" spans="21:28">
      <c r="U319748" s="5"/>
      <c r="AA319748" s="94"/>
      <c r="AB319748" s="5"/>
    </row>
    <row r="319818" spans="21:28">
      <c r="U319818" s="5"/>
      <c r="AA319818" s="94"/>
      <c r="AB319818" s="5"/>
    </row>
    <row r="319819" spans="21:28">
      <c r="U319819" s="5"/>
      <c r="AA319819" s="94"/>
      <c r="AB319819" s="5"/>
    </row>
    <row r="319836" spans="21:28">
      <c r="U319836" s="5"/>
      <c r="AA319836" s="94"/>
      <c r="AB319836" s="5"/>
    </row>
    <row r="319838" spans="21:28">
      <c r="U319838" s="5"/>
      <c r="AA319838" s="458"/>
      <c r="AB319838" s="5"/>
    </row>
    <row r="319839" spans="21:28">
      <c r="U319839" s="5"/>
      <c r="AA319839" s="458"/>
      <c r="AB319839" s="5"/>
    </row>
    <row r="319840" spans="21:28">
      <c r="U319840" s="5"/>
      <c r="AA319840" s="93"/>
      <c r="AB319840" s="5"/>
    </row>
    <row r="319841" spans="21:28">
      <c r="U319841" s="5"/>
      <c r="AA319841" s="94"/>
      <c r="AB319841" s="5"/>
    </row>
    <row r="319844" spans="21:28">
      <c r="U319844" s="5"/>
      <c r="AA319844" s="94"/>
      <c r="AB319844" s="5"/>
    </row>
    <row r="319894" spans="21:28">
      <c r="U319894" s="5"/>
      <c r="AA319894" s="94"/>
      <c r="AB319894" s="5"/>
    </row>
    <row r="319964" spans="21:28">
      <c r="U319964" s="5"/>
      <c r="AA319964" s="94"/>
      <c r="AB319964" s="5"/>
    </row>
    <row r="319965" spans="21:28">
      <c r="U319965" s="5"/>
      <c r="AA319965" s="94"/>
      <c r="AB319965" s="5"/>
    </row>
    <row r="319982" spans="21:28">
      <c r="U319982" s="5"/>
      <c r="AA319982" s="94"/>
      <c r="AB319982" s="5"/>
    </row>
    <row r="319984" spans="21:28">
      <c r="U319984" s="5"/>
      <c r="AA319984" s="458"/>
      <c r="AB319984" s="5"/>
    </row>
    <row r="319985" spans="21:28">
      <c r="U319985" s="5"/>
      <c r="AA319985" s="458"/>
      <c r="AB319985" s="5"/>
    </row>
    <row r="319986" spans="21:28">
      <c r="U319986" s="5"/>
      <c r="AA319986" s="93"/>
      <c r="AB319986" s="5"/>
    </row>
    <row r="319987" spans="21:28">
      <c r="U319987" s="5"/>
      <c r="AA319987" s="94"/>
      <c r="AB319987" s="5"/>
    </row>
    <row r="319990" spans="21:28">
      <c r="U319990" s="5"/>
      <c r="AA319990" s="94"/>
      <c r="AB319990" s="5"/>
    </row>
    <row r="320040" spans="21:28">
      <c r="U320040" s="5"/>
      <c r="AA320040" s="94"/>
      <c r="AB320040" s="5"/>
    </row>
    <row r="320110" spans="21:28">
      <c r="U320110" s="5"/>
      <c r="AA320110" s="94"/>
      <c r="AB320110" s="5"/>
    </row>
    <row r="320111" spans="21:28">
      <c r="U320111" s="5"/>
      <c r="AA320111" s="94"/>
      <c r="AB320111" s="5"/>
    </row>
    <row r="320128" spans="21:28">
      <c r="U320128" s="5"/>
      <c r="AA320128" s="94"/>
      <c r="AB320128" s="5"/>
    </row>
    <row r="320130" spans="21:28">
      <c r="U320130" s="5"/>
      <c r="AA320130" s="458"/>
      <c r="AB320130" s="5"/>
    </row>
    <row r="320131" spans="21:28">
      <c r="U320131" s="5"/>
      <c r="AA320131" s="458"/>
      <c r="AB320131" s="5"/>
    </row>
    <row r="320132" spans="21:28">
      <c r="U320132" s="5"/>
      <c r="AA320132" s="93"/>
      <c r="AB320132" s="5"/>
    </row>
    <row r="320133" spans="21:28">
      <c r="U320133" s="5"/>
      <c r="AA320133" s="94"/>
      <c r="AB320133" s="5"/>
    </row>
    <row r="320136" spans="21:28">
      <c r="U320136" s="5"/>
      <c r="AA320136" s="94"/>
      <c r="AB320136" s="5"/>
    </row>
    <row r="320186" spans="21:28">
      <c r="U320186" s="5"/>
      <c r="AA320186" s="94"/>
      <c r="AB320186" s="5"/>
    </row>
    <row r="320256" spans="21:28">
      <c r="U320256" s="5"/>
      <c r="AA320256" s="94"/>
      <c r="AB320256" s="5"/>
    </row>
    <row r="320257" spans="21:28">
      <c r="U320257" s="5"/>
      <c r="AA320257" s="94"/>
      <c r="AB320257" s="5"/>
    </row>
    <row r="320274" spans="21:28">
      <c r="U320274" s="5"/>
      <c r="AA320274" s="94"/>
      <c r="AB320274" s="5"/>
    </row>
    <row r="320276" spans="21:28">
      <c r="U320276" s="5"/>
      <c r="AA320276" s="458"/>
      <c r="AB320276" s="5"/>
    </row>
    <row r="320277" spans="21:28">
      <c r="U320277" s="5"/>
      <c r="AA320277" s="458"/>
      <c r="AB320277" s="5"/>
    </row>
    <row r="320278" spans="21:28">
      <c r="U320278" s="5"/>
      <c r="AA320278" s="93"/>
      <c r="AB320278" s="5"/>
    </row>
    <row r="320279" spans="21:28">
      <c r="U320279" s="5"/>
      <c r="AA320279" s="94"/>
      <c r="AB320279" s="5"/>
    </row>
    <row r="320282" spans="21:28">
      <c r="U320282" s="5"/>
      <c r="AA320282" s="94"/>
      <c r="AB320282" s="5"/>
    </row>
    <row r="320332" spans="21:28">
      <c r="U320332" s="5"/>
      <c r="AA320332" s="94"/>
      <c r="AB320332" s="5"/>
    </row>
    <row r="320402" spans="21:28">
      <c r="U320402" s="5"/>
      <c r="AA320402" s="94"/>
      <c r="AB320402" s="5"/>
    </row>
    <row r="320403" spans="21:28">
      <c r="U320403" s="5"/>
      <c r="AA320403" s="94"/>
      <c r="AB320403" s="5"/>
    </row>
    <row r="320420" spans="21:28">
      <c r="U320420" s="5"/>
      <c r="AA320420" s="94"/>
      <c r="AB320420" s="5"/>
    </row>
    <row r="320422" spans="21:28">
      <c r="U320422" s="5"/>
      <c r="AA320422" s="458"/>
      <c r="AB320422" s="5"/>
    </row>
    <row r="320423" spans="21:28">
      <c r="U320423" s="5"/>
      <c r="AA320423" s="458"/>
      <c r="AB320423" s="5"/>
    </row>
    <row r="320424" spans="21:28">
      <c r="U320424" s="5"/>
      <c r="AA320424" s="93"/>
      <c r="AB320424" s="5"/>
    </row>
    <row r="320425" spans="21:28">
      <c r="U320425" s="5"/>
      <c r="AA320425" s="94"/>
      <c r="AB320425" s="5"/>
    </row>
    <row r="320428" spans="21:28">
      <c r="U320428" s="5"/>
      <c r="AA320428" s="94"/>
      <c r="AB320428" s="5"/>
    </row>
    <row r="320478" spans="21:28">
      <c r="U320478" s="5"/>
      <c r="AA320478" s="94"/>
      <c r="AB320478" s="5"/>
    </row>
    <row r="320548" spans="21:28">
      <c r="U320548" s="5"/>
      <c r="AA320548" s="94"/>
      <c r="AB320548" s="5"/>
    </row>
    <row r="320549" spans="21:28">
      <c r="U320549" s="5"/>
      <c r="AA320549" s="94"/>
      <c r="AB320549" s="5"/>
    </row>
    <row r="320566" spans="21:28">
      <c r="U320566" s="5"/>
      <c r="AA320566" s="94"/>
      <c r="AB320566" s="5"/>
    </row>
    <row r="320568" spans="21:28">
      <c r="U320568" s="5"/>
      <c r="AA320568" s="458"/>
      <c r="AB320568" s="5"/>
    </row>
    <row r="320569" spans="21:28">
      <c r="U320569" s="5"/>
      <c r="AA320569" s="458"/>
      <c r="AB320569" s="5"/>
    </row>
    <row r="320570" spans="21:28">
      <c r="U320570" s="5"/>
      <c r="AA320570" s="93"/>
      <c r="AB320570" s="5"/>
    </row>
    <row r="320571" spans="21:28">
      <c r="U320571" s="5"/>
      <c r="AA320571" s="94"/>
      <c r="AB320571" s="5"/>
    </row>
    <row r="320574" spans="21:28">
      <c r="U320574" s="5"/>
      <c r="AA320574" s="94"/>
      <c r="AB320574" s="5"/>
    </row>
    <row r="320624" spans="21:28">
      <c r="U320624" s="5"/>
      <c r="AA320624" s="94"/>
      <c r="AB320624" s="5"/>
    </row>
    <row r="320694" spans="21:28">
      <c r="U320694" s="5"/>
      <c r="AA320694" s="94"/>
      <c r="AB320694" s="5"/>
    </row>
    <row r="320695" spans="21:28">
      <c r="U320695" s="5"/>
      <c r="AA320695" s="94"/>
      <c r="AB320695" s="5"/>
    </row>
    <row r="320712" spans="21:28">
      <c r="U320712" s="5"/>
      <c r="AA320712" s="94"/>
      <c r="AB320712" s="5"/>
    </row>
    <row r="320714" spans="21:28">
      <c r="U320714" s="5"/>
      <c r="AA320714" s="458"/>
      <c r="AB320714" s="5"/>
    </row>
    <row r="320715" spans="21:28">
      <c r="U320715" s="5"/>
      <c r="AA320715" s="458"/>
      <c r="AB320715" s="5"/>
    </row>
    <row r="320716" spans="21:28">
      <c r="U320716" s="5"/>
      <c r="AA320716" s="93"/>
      <c r="AB320716" s="5"/>
    </row>
    <row r="320717" spans="21:28">
      <c r="U320717" s="5"/>
      <c r="AA320717" s="94"/>
      <c r="AB320717" s="5"/>
    </row>
    <row r="320720" spans="21:28">
      <c r="U320720" s="5"/>
      <c r="AA320720" s="94"/>
      <c r="AB320720" s="5"/>
    </row>
    <row r="320770" spans="21:28">
      <c r="U320770" s="5"/>
      <c r="AA320770" s="94"/>
      <c r="AB320770" s="5"/>
    </row>
    <row r="320840" spans="21:28">
      <c r="U320840" s="5"/>
      <c r="AA320840" s="94"/>
      <c r="AB320840" s="5"/>
    </row>
    <row r="320841" spans="21:28">
      <c r="U320841" s="5"/>
      <c r="AA320841" s="94"/>
      <c r="AB320841" s="5"/>
    </row>
    <row r="320858" spans="21:28">
      <c r="U320858" s="5"/>
      <c r="AA320858" s="94"/>
      <c r="AB320858" s="5"/>
    </row>
    <row r="320860" spans="21:28">
      <c r="U320860" s="5"/>
      <c r="AA320860" s="458"/>
      <c r="AB320860" s="5"/>
    </row>
    <row r="320861" spans="21:28">
      <c r="U320861" s="5"/>
      <c r="AA320861" s="458"/>
      <c r="AB320861" s="5"/>
    </row>
    <row r="320862" spans="21:28">
      <c r="U320862" s="5"/>
      <c r="AA320862" s="93"/>
      <c r="AB320862" s="5"/>
    </row>
    <row r="320863" spans="21:28">
      <c r="U320863" s="5"/>
      <c r="AA320863" s="94"/>
      <c r="AB320863" s="5"/>
    </row>
    <row r="320866" spans="21:28">
      <c r="U320866" s="5"/>
      <c r="AA320866" s="94"/>
      <c r="AB320866" s="5"/>
    </row>
    <row r="320916" spans="21:28">
      <c r="U320916" s="5"/>
      <c r="AA320916" s="94"/>
      <c r="AB320916" s="5"/>
    </row>
    <row r="320986" spans="21:28">
      <c r="U320986" s="5"/>
      <c r="AA320986" s="94"/>
      <c r="AB320986" s="5"/>
    </row>
    <row r="320987" spans="21:28">
      <c r="U320987" s="5"/>
      <c r="AA320987" s="94"/>
      <c r="AB320987" s="5"/>
    </row>
    <row r="321004" spans="21:28">
      <c r="U321004" s="5"/>
      <c r="AA321004" s="94"/>
      <c r="AB321004" s="5"/>
    </row>
    <row r="321006" spans="21:28">
      <c r="U321006" s="5"/>
      <c r="AA321006" s="458"/>
      <c r="AB321006" s="5"/>
    </row>
    <row r="321007" spans="21:28">
      <c r="U321007" s="5"/>
      <c r="AA321007" s="458"/>
      <c r="AB321007" s="5"/>
    </row>
    <row r="321008" spans="21:28">
      <c r="U321008" s="5"/>
      <c r="AA321008" s="93"/>
      <c r="AB321008" s="5"/>
    </row>
    <row r="321009" spans="21:28">
      <c r="U321009" s="5"/>
      <c r="AA321009" s="94"/>
      <c r="AB321009" s="5"/>
    </row>
    <row r="321012" spans="21:28">
      <c r="U321012" s="5"/>
      <c r="AA321012" s="94"/>
      <c r="AB321012" s="5"/>
    </row>
    <row r="321062" spans="21:28">
      <c r="U321062" s="5"/>
      <c r="AA321062" s="94"/>
      <c r="AB321062" s="5"/>
    </row>
    <row r="321132" spans="21:28">
      <c r="U321132" s="5"/>
      <c r="AA321132" s="94"/>
      <c r="AB321132" s="5"/>
    </row>
    <row r="321133" spans="21:28">
      <c r="U321133" s="5"/>
      <c r="AA321133" s="94"/>
      <c r="AB321133" s="5"/>
    </row>
    <row r="321150" spans="21:28">
      <c r="U321150" s="5"/>
      <c r="AA321150" s="94"/>
      <c r="AB321150" s="5"/>
    </row>
    <row r="321152" spans="21:28">
      <c r="U321152" s="5"/>
      <c r="AA321152" s="458"/>
      <c r="AB321152" s="5"/>
    </row>
    <row r="321153" spans="21:28">
      <c r="U321153" s="5"/>
      <c r="AA321153" s="458"/>
      <c r="AB321153" s="5"/>
    </row>
    <row r="321154" spans="21:28">
      <c r="U321154" s="5"/>
      <c r="AA321154" s="93"/>
      <c r="AB321154" s="5"/>
    </row>
    <row r="321155" spans="21:28">
      <c r="U321155" s="5"/>
      <c r="AA321155" s="94"/>
      <c r="AB321155" s="5"/>
    </row>
    <row r="321158" spans="21:28">
      <c r="U321158" s="5"/>
      <c r="AA321158" s="94"/>
      <c r="AB321158" s="5"/>
    </row>
    <row r="321208" spans="21:28">
      <c r="U321208" s="5"/>
      <c r="AA321208" s="94"/>
      <c r="AB321208" s="5"/>
    </row>
    <row r="321278" spans="21:28">
      <c r="U321278" s="5"/>
      <c r="AA321278" s="94"/>
      <c r="AB321278" s="5"/>
    </row>
    <row r="321279" spans="21:28">
      <c r="U321279" s="5"/>
      <c r="AA321279" s="94"/>
      <c r="AB321279" s="5"/>
    </row>
    <row r="321296" spans="21:28">
      <c r="U321296" s="5"/>
      <c r="AA321296" s="94"/>
      <c r="AB321296" s="5"/>
    </row>
    <row r="321298" spans="21:28">
      <c r="U321298" s="5"/>
      <c r="AA321298" s="458"/>
      <c r="AB321298" s="5"/>
    </row>
    <row r="321299" spans="21:28">
      <c r="U321299" s="5"/>
      <c r="AA321299" s="458"/>
      <c r="AB321299" s="5"/>
    </row>
    <row r="321300" spans="21:28">
      <c r="U321300" s="5"/>
      <c r="AA321300" s="93"/>
      <c r="AB321300" s="5"/>
    </row>
    <row r="321301" spans="21:28">
      <c r="U321301" s="5"/>
      <c r="AA321301" s="94"/>
      <c r="AB321301" s="5"/>
    </row>
    <row r="321304" spans="21:28">
      <c r="U321304" s="5"/>
      <c r="AA321304" s="94"/>
      <c r="AB321304" s="5"/>
    </row>
    <row r="321354" spans="21:28">
      <c r="U321354" s="5"/>
      <c r="AA321354" s="94"/>
      <c r="AB321354" s="5"/>
    </row>
    <row r="321424" spans="21:28">
      <c r="U321424" s="5"/>
      <c r="AA321424" s="94"/>
      <c r="AB321424" s="5"/>
    </row>
    <row r="321425" spans="21:28">
      <c r="U321425" s="5"/>
      <c r="AA321425" s="94"/>
      <c r="AB321425" s="5"/>
    </row>
    <row r="321442" spans="21:28">
      <c r="U321442" s="5"/>
      <c r="AA321442" s="94"/>
      <c r="AB321442" s="5"/>
    </row>
    <row r="321444" spans="21:28">
      <c r="U321444" s="5"/>
      <c r="AA321444" s="458"/>
      <c r="AB321444" s="5"/>
    </row>
    <row r="321445" spans="21:28">
      <c r="U321445" s="5"/>
      <c r="AA321445" s="458"/>
      <c r="AB321445" s="5"/>
    </row>
    <row r="321446" spans="21:28">
      <c r="U321446" s="5"/>
      <c r="AA321446" s="93"/>
      <c r="AB321446" s="5"/>
    </row>
    <row r="321447" spans="21:28">
      <c r="U321447" s="5"/>
      <c r="AA321447" s="94"/>
      <c r="AB321447" s="5"/>
    </row>
    <row r="321450" spans="21:28">
      <c r="U321450" s="5"/>
      <c r="AA321450" s="94"/>
      <c r="AB321450" s="5"/>
    </row>
    <row r="321500" spans="21:28">
      <c r="U321500" s="5"/>
      <c r="AA321500" s="94"/>
      <c r="AB321500" s="5"/>
    </row>
    <row r="321570" spans="21:28">
      <c r="U321570" s="5"/>
      <c r="AA321570" s="94"/>
      <c r="AB321570" s="5"/>
    </row>
    <row r="321571" spans="21:28">
      <c r="U321571" s="5"/>
      <c r="AA321571" s="94"/>
      <c r="AB321571" s="5"/>
    </row>
    <row r="321588" spans="21:28">
      <c r="U321588" s="5"/>
      <c r="AA321588" s="94"/>
      <c r="AB321588" s="5"/>
    </row>
    <row r="321590" spans="21:28">
      <c r="U321590" s="5"/>
      <c r="AA321590" s="458"/>
      <c r="AB321590" s="5"/>
    </row>
    <row r="321591" spans="21:28">
      <c r="U321591" s="5"/>
      <c r="AA321591" s="458"/>
      <c r="AB321591" s="5"/>
    </row>
    <row r="321592" spans="21:28">
      <c r="U321592" s="5"/>
      <c r="AA321592" s="93"/>
      <c r="AB321592" s="5"/>
    </row>
    <row r="321593" spans="21:28">
      <c r="U321593" s="5"/>
      <c r="AA321593" s="94"/>
      <c r="AB321593" s="5"/>
    </row>
    <row r="321596" spans="21:28">
      <c r="U321596" s="5"/>
      <c r="AA321596" s="94"/>
      <c r="AB321596" s="5"/>
    </row>
    <row r="321646" spans="21:28">
      <c r="U321646" s="5"/>
      <c r="AA321646" s="94"/>
      <c r="AB321646" s="5"/>
    </row>
    <row r="321716" spans="21:28">
      <c r="U321716" s="5"/>
      <c r="AA321716" s="94"/>
      <c r="AB321716" s="5"/>
    </row>
    <row r="321717" spans="21:28">
      <c r="U321717" s="5"/>
      <c r="AA321717" s="94"/>
      <c r="AB321717" s="5"/>
    </row>
    <row r="321734" spans="21:28">
      <c r="U321734" s="5"/>
      <c r="AA321734" s="94"/>
      <c r="AB321734" s="5"/>
    </row>
    <row r="321736" spans="21:28">
      <c r="U321736" s="5"/>
      <c r="AA321736" s="458"/>
      <c r="AB321736" s="5"/>
    </row>
    <row r="321737" spans="21:28">
      <c r="U321737" s="5"/>
      <c r="AA321737" s="458"/>
      <c r="AB321737" s="5"/>
    </row>
    <row r="321738" spans="21:28">
      <c r="U321738" s="5"/>
      <c r="AA321738" s="93"/>
      <c r="AB321738" s="5"/>
    </row>
    <row r="321739" spans="21:28">
      <c r="U321739" s="5"/>
      <c r="AA321739" s="94"/>
      <c r="AB321739" s="5"/>
    </row>
    <row r="321742" spans="21:28">
      <c r="U321742" s="5"/>
      <c r="AA321742" s="94"/>
      <c r="AB321742" s="5"/>
    </row>
    <row r="321792" spans="21:28">
      <c r="U321792" s="5"/>
      <c r="AA321792" s="94"/>
      <c r="AB321792" s="5"/>
    </row>
    <row r="321862" spans="21:28">
      <c r="U321862" s="5"/>
      <c r="AA321862" s="94"/>
      <c r="AB321862" s="5"/>
    </row>
    <row r="321863" spans="21:28">
      <c r="U321863" s="5"/>
      <c r="AA321863" s="94"/>
      <c r="AB321863" s="5"/>
    </row>
    <row r="321880" spans="21:28">
      <c r="U321880" s="5"/>
      <c r="AA321880" s="94"/>
      <c r="AB321880" s="5"/>
    </row>
    <row r="321882" spans="21:28">
      <c r="U321882" s="5"/>
      <c r="AA321882" s="458"/>
      <c r="AB321882" s="5"/>
    </row>
    <row r="321883" spans="21:28">
      <c r="U321883" s="5"/>
      <c r="AA321883" s="458"/>
      <c r="AB321883" s="5"/>
    </row>
    <row r="321884" spans="21:28">
      <c r="U321884" s="5"/>
      <c r="AA321884" s="93"/>
      <c r="AB321884" s="5"/>
    </row>
    <row r="321885" spans="21:28">
      <c r="U321885" s="5"/>
      <c r="AA321885" s="94"/>
      <c r="AB321885" s="5"/>
    </row>
    <row r="321888" spans="21:28">
      <c r="U321888" s="5"/>
      <c r="AA321888" s="94"/>
      <c r="AB321888" s="5"/>
    </row>
    <row r="321938" spans="21:28">
      <c r="U321938" s="5"/>
      <c r="AA321938" s="94"/>
      <c r="AB321938" s="5"/>
    </row>
    <row r="322008" spans="21:28">
      <c r="U322008" s="5"/>
      <c r="AA322008" s="94"/>
      <c r="AB322008" s="5"/>
    </row>
    <row r="322009" spans="21:28">
      <c r="U322009" s="5"/>
      <c r="AA322009" s="94"/>
      <c r="AB322009" s="5"/>
    </row>
    <row r="322026" spans="21:28">
      <c r="U322026" s="5"/>
      <c r="AA322026" s="94"/>
      <c r="AB322026" s="5"/>
    </row>
    <row r="322028" spans="21:28">
      <c r="U322028" s="5"/>
      <c r="AA322028" s="458"/>
      <c r="AB322028" s="5"/>
    </row>
    <row r="322029" spans="21:28">
      <c r="U322029" s="5"/>
      <c r="AA322029" s="458"/>
      <c r="AB322029" s="5"/>
    </row>
    <row r="322030" spans="21:28">
      <c r="U322030" s="5"/>
      <c r="AA322030" s="93"/>
      <c r="AB322030" s="5"/>
    </row>
    <row r="322031" spans="21:28">
      <c r="U322031" s="5"/>
      <c r="AA322031" s="94"/>
      <c r="AB322031" s="5"/>
    </row>
    <row r="322034" spans="21:28">
      <c r="U322034" s="5"/>
      <c r="AA322034" s="94"/>
      <c r="AB322034" s="5"/>
    </row>
    <row r="322084" spans="21:28">
      <c r="U322084" s="5"/>
      <c r="AA322084" s="94"/>
      <c r="AB322084" s="5"/>
    </row>
    <row r="322154" spans="21:28">
      <c r="U322154" s="5"/>
      <c r="AA322154" s="94"/>
      <c r="AB322154" s="5"/>
    </row>
    <row r="322155" spans="21:28">
      <c r="U322155" s="5"/>
      <c r="AA322155" s="94"/>
      <c r="AB322155" s="5"/>
    </row>
    <row r="322172" spans="21:28">
      <c r="U322172" s="5"/>
      <c r="AA322172" s="94"/>
      <c r="AB322172" s="5"/>
    </row>
    <row r="322174" spans="21:28">
      <c r="U322174" s="5"/>
      <c r="AA322174" s="458"/>
      <c r="AB322174" s="5"/>
    </row>
    <row r="322175" spans="21:28">
      <c r="U322175" s="5"/>
      <c r="AA322175" s="458"/>
      <c r="AB322175" s="5"/>
    </row>
    <row r="322176" spans="21:28">
      <c r="U322176" s="5"/>
      <c r="AA322176" s="93"/>
      <c r="AB322176" s="5"/>
    </row>
    <row r="322177" spans="21:28">
      <c r="U322177" s="5"/>
      <c r="AA322177" s="94"/>
      <c r="AB322177" s="5"/>
    </row>
    <row r="322180" spans="21:28">
      <c r="U322180" s="5"/>
      <c r="AA322180" s="94"/>
      <c r="AB322180" s="5"/>
    </row>
    <row r="322230" spans="21:28">
      <c r="U322230" s="5"/>
      <c r="AA322230" s="94"/>
      <c r="AB322230" s="5"/>
    </row>
    <row r="322300" spans="21:28">
      <c r="U322300" s="5"/>
      <c r="AA322300" s="94"/>
      <c r="AB322300" s="5"/>
    </row>
    <row r="322301" spans="21:28">
      <c r="U322301" s="5"/>
      <c r="AA322301" s="94"/>
      <c r="AB322301" s="5"/>
    </row>
    <row r="322318" spans="21:28">
      <c r="U322318" s="5"/>
      <c r="AA322318" s="94"/>
      <c r="AB322318" s="5"/>
    </row>
    <row r="322320" spans="21:28">
      <c r="U322320" s="5"/>
      <c r="AA322320" s="458"/>
      <c r="AB322320" s="5"/>
    </row>
    <row r="322321" spans="21:28">
      <c r="U322321" s="5"/>
      <c r="AA322321" s="458"/>
      <c r="AB322321" s="5"/>
    </row>
    <row r="322322" spans="21:28">
      <c r="U322322" s="5"/>
      <c r="AA322322" s="93"/>
      <c r="AB322322" s="5"/>
    </row>
    <row r="322323" spans="21:28">
      <c r="U322323" s="5"/>
      <c r="AA322323" s="94"/>
      <c r="AB322323" s="5"/>
    </row>
    <row r="322326" spans="21:28">
      <c r="U322326" s="5"/>
      <c r="AA322326" s="94"/>
      <c r="AB322326" s="5"/>
    </row>
    <row r="322376" spans="21:28">
      <c r="U322376" s="5"/>
      <c r="AA322376" s="94"/>
      <c r="AB322376" s="5"/>
    </row>
    <row r="322446" spans="21:28">
      <c r="U322446" s="5"/>
      <c r="AA322446" s="94"/>
      <c r="AB322446" s="5"/>
    </row>
    <row r="322447" spans="21:28">
      <c r="U322447" s="5"/>
      <c r="AA322447" s="94"/>
      <c r="AB322447" s="5"/>
    </row>
    <row r="322464" spans="21:28">
      <c r="U322464" s="5"/>
      <c r="AA322464" s="94"/>
      <c r="AB322464" s="5"/>
    </row>
    <row r="322466" spans="21:28">
      <c r="U322466" s="5"/>
      <c r="AA322466" s="458"/>
      <c r="AB322466" s="5"/>
    </row>
    <row r="322467" spans="21:28">
      <c r="U322467" s="5"/>
      <c r="AA322467" s="458"/>
      <c r="AB322467" s="5"/>
    </row>
    <row r="322468" spans="21:28">
      <c r="U322468" s="5"/>
      <c r="AA322468" s="93"/>
      <c r="AB322468" s="5"/>
    </row>
    <row r="322469" spans="21:28">
      <c r="U322469" s="5"/>
      <c r="AA322469" s="94"/>
      <c r="AB322469" s="5"/>
    </row>
    <row r="322472" spans="21:28">
      <c r="U322472" s="5"/>
      <c r="AA322472" s="94"/>
      <c r="AB322472" s="5"/>
    </row>
    <row r="322522" spans="21:28">
      <c r="U322522" s="5"/>
      <c r="AA322522" s="94"/>
      <c r="AB322522" s="5"/>
    </row>
    <row r="322592" spans="21:28">
      <c r="U322592" s="5"/>
      <c r="AA322592" s="94"/>
      <c r="AB322592" s="5"/>
    </row>
    <row r="322593" spans="21:28">
      <c r="U322593" s="5"/>
      <c r="AA322593" s="94"/>
      <c r="AB322593" s="5"/>
    </row>
    <row r="322610" spans="21:28">
      <c r="U322610" s="5"/>
      <c r="AA322610" s="94"/>
      <c r="AB322610" s="5"/>
    </row>
    <row r="322612" spans="21:28">
      <c r="U322612" s="5"/>
      <c r="AA322612" s="458"/>
      <c r="AB322612" s="5"/>
    </row>
    <row r="322613" spans="21:28">
      <c r="U322613" s="5"/>
      <c r="AA322613" s="458"/>
      <c r="AB322613" s="5"/>
    </row>
    <row r="322614" spans="21:28">
      <c r="U322614" s="5"/>
      <c r="AA322614" s="93"/>
      <c r="AB322614" s="5"/>
    </row>
    <row r="322615" spans="21:28">
      <c r="U322615" s="5"/>
      <c r="AA322615" s="94"/>
      <c r="AB322615" s="5"/>
    </row>
    <row r="322618" spans="21:28">
      <c r="U322618" s="5"/>
      <c r="AA322618" s="94"/>
      <c r="AB322618" s="5"/>
    </row>
    <row r="322668" spans="21:28">
      <c r="U322668" s="5"/>
      <c r="AA322668" s="94"/>
      <c r="AB322668" s="5"/>
    </row>
    <row r="322738" spans="21:28">
      <c r="U322738" s="5"/>
      <c r="AA322738" s="94"/>
      <c r="AB322738" s="5"/>
    </row>
    <row r="322739" spans="21:28">
      <c r="U322739" s="5"/>
      <c r="AA322739" s="94"/>
      <c r="AB322739" s="5"/>
    </row>
    <row r="322756" spans="21:28">
      <c r="U322756" s="5"/>
      <c r="AA322756" s="94"/>
      <c r="AB322756" s="5"/>
    </row>
    <row r="322758" spans="21:28">
      <c r="U322758" s="5"/>
      <c r="AA322758" s="458"/>
      <c r="AB322758" s="5"/>
    </row>
    <row r="322759" spans="21:28">
      <c r="U322759" s="5"/>
      <c r="AA322759" s="458"/>
      <c r="AB322759" s="5"/>
    </row>
    <row r="322760" spans="21:28">
      <c r="U322760" s="5"/>
      <c r="AA322760" s="93"/>
      <c r="AB322760" s="5"/>
    </row>
    <row r="322761" spans="21:28">
      <c r="U322761" s="5"/>
      <c r="AA322761" s="94"/>
      <c r="AB322761" s="5"/>
    </row>
    <row r="322764" spans="21:28">
      <c r="U322764" s="5"/>
      <c r="AA322764" s="94"/>
      <c r="AB322764" s="5"/>
    </row>
    <row r="322814" spans="21:28">
      <c r="U322814" s="5"/>
      <c r="AA322814" s="94"/>
      <c r="AB322814" s="5"/>
    </row>
    <row r="322884" spans="21:28">
      <c r="U322884" s="5"/>
      <c r="AA322884" s="94"/>
      <c r="AB322884" s="5"/>
    </row>
    <row r="322885" spans="21:28">
      <c r="U322885" s="5"/>
      <c r="AA322885" s="94"/>
      <c r="AB322885" s="5"/>
    </row>
    <row r="322902" spans="21:28">
      <c r="U322902" s="5"/>
      <c r="AA322902" s="94"/>
      <c r="AB322902" s="5"/>
    </row>
    <row r="322904" spans="21:28">
      <c r="U322904" s="5"/>
      <c r="AA322904" s="458"/>
      <c r="AB322904" s="5"/>
    </row>
    <row r="322905" spans="21:28">
      <c r="U322905" s="5"/>
      <c r="AA322905" s="458"/>
      <c r="AB322905" s="5"/>
    </row>
    <row r="322906" spans="21:28">
      <c r="U322906" s="5"/>
      <c r="AA322906" s="93"/>
      <c r="AB322906" s="5"/>
    </row>
    <row r="322907" spans="21:28">
      <c r="U322907" s="5"/>
      <c r="AA322907" s="94"/>
      <c r="AB322907" s="5"/>
    </row>
    <row r="322910" spans="21:28">
      <c r="U322910" s="5"/>
      <c r="AA322910" s="94"/>
      <c r="AB322910" s="5"/>
    </row>
    <row r="322960" spans="21:28">
      <c r="U322960" s="5"/>
      <c r="AA322960" s="94"/>
      <c r="AB322960" s="5"/>
    </row>
    <row r="323030" spans="21:28">
      <c r="U323030" s="5"/>
      <c r="AA323030" s="94"/>
      <c r="AB323030" s="5"/>
    </row>
    <row r="323031" spans="21:28">
      <c r="U323031" s="5"/>
      <c r="AA323031" s="94"/>
      <c r="AB323031" s="5"/>
    </row>
    <row r="323048" spans="21:28">
      <c r="U323048" s="5"/>
      <c r="AA323048" s="94"/>
      <c r="AB323048" s="5"/>
    </row>
    <row r="323050" spans="21:28">
      <c r="U323050" s="5"/>
      <c r="AA323050" s="458"/>
      <c r="AB323050" s="5"/>
    </row>
    <row r="323051" spans="21:28">
      <c r="U323051" s="5"/>
      <c r="AA323051" s="458"/>
      <c r="AB323051" s="5"/>
    </row>
    <row r="323052" spans="21:28">
      <c r="U323052" s="5"/>
      <c r="AA323052" s="93"/>
      <c r="AB323052" s="5"/>
    </row>
    <row r="323053" spans="21:28">
      <c r="U323053" s="5"/>
      <c r="AA323053" s="94"/>
      <c r="AB323053" s="5"/>
    </row>
    <row r="323056" spans="21:28">
      <c r="U323056" s="5"/>
      <c r="AA323056" s="94"/>
      <c r="AB323056" s="5"/>
    </row>
    <row r="323106" spans="21:28">
      <c r="U323106" s="5"/>
      <c r="AA323106" s="94"/>
      <c r="AB323106" s="5"/>
    </row>
    <row r="323176" spans="21:28">
      <c r="U323176" s="5"/>
      <c r="AA323176" s="94"/>
      <c r="AB323176" s="5"/>
    </row>
    <row r="323177" spans="21:28">
      <c r="U323177" s="5"/>
      <c r="AA323177" s="94"/>
      <c r="AB323177" s="5"/>
    </row>
    <row r="323194" spans="21:28">
      <c r="U323194" s="5"/>
      <c r="AA323194" s="94"/>
      <c r="AB323194" s="5"/>
    </row>
    <row r="323196" spans="21:28">
      <c r="U323196" s="5"/>
      <c r="AA323196" s="458"/>
      <c r="AB323196" s="5"/>
    </row>
    <row r="323197" spans="21:28">
      <c r="U323197" s="5"/>
      <c r="AA323197" s="458"/>
      <c r="AB323197" s="5"/>
    </row>
    <row r="323198" spans="21:28">
      <c r="U323198" s="5"/>
      <c r="AA323198" s="93"/>
      <c r="AB323198" s="5"/>
    </row>
    <row r="323199" spans="21:28">
      <c r="U323199" s="5"/>
      <c r="AA323199" s="94"/>
      <c r="AB323199" s="5"/>
    </row>
    <row r="323202" spans="21:28">
      <c r="U323202" s="5"/>
      <c r="AA323202" s="94"/>
      <c r="AB323202" s="5"/>
    </row>
    <row r="323252" spans="21:28">
      <c r="U323252" s="5"/>
      <c r="AA323252" s="94"/>
      <c r="AB323252" s="5"/>
    </row>
    <row r="323322" spans="21:28">
      <c r="U323322" s="5"/>
      <c r="AA323322" s="94"/>
      <c r="AB323322" s="5"/>
    </row>
    <row r="323323" spans="21:28">
      <c r="U323323" s="5"/>
      <c r="AA323323" s="94"/>
      <c r="AB323323" s="5"/>
    </row>
    <row r="323340" spans="21:28">
      <c r="U323340" s="5"/>
      <c r="AA323340" s="94"/>
      <c r="AB323340" s="5"/>
    </row>
    <row r="323342" spans="21:28">
      <c r="U323342" s="5"/>
      <c r="AA323342" s="458"/>
      <c r="AB323342" s="5"/>
    </row>
    <row r="323343" spans="21:28">
      <c r="U323343" s="5"/>
      <c r="AA323343" s="458"/>
      <c r="AB323343" s="5"/>
    </row>
    <row r="323344" spans="21:28">
      <c r="U323344" s="5"/>
      <c r="AA323344" s="93"/>
      <c r="AB323344" s="5"/>
    </row>
    <row r="323345" spans="21:28">
      <c r="U323345" s="5"/>
      <c r="AA323345" s="94"/>
      <c r="AB323345" s="5"/>
    </row>
    <row r="323348" spans="21:28">
      <c r="U323348" s="5"/>
      <c r="AA323348" s="94"/>
      <c r="AB323348" s="5"/>
    </row>
    <row r="323398" spans="21:28">
      <c r="U323398" s="5"/>
      <c r="AA323398" s="94"/>
      <c r="AB323398" s="5"/>
    </row>
    <row r="323468" spans="21:28">
      <c r="U323468" s="5"/>
      <c r="AA323468" s="94"/>
      <c r="AB323468" s="5"/>
    </row>
    <row r="323469" spans="21:28">
      <c r="U323469" s="5"/>
      <c r="AA323469" s="94"/>
      <c r="AB323469" s="5"/>
    </row>
    <row r="323486" spans="21:28">
      <c r="U323486" s="5"/>
      <c r="AA323486" s="94"/>
      <c r="AB323486" s="5"/>
    </row>
    <row r="323488" spans="21:28">
      <c r="U323488" s="5"/>
      <c r="AA323488" s="458"/>
      <c r="AB323488" s="5"/>
    </row>
    <row r="323489" spans="21:28">
      <c r="U323489" s="5"/>
      <c r="AA323489" s="458"/>
      <c r="AB323489" s="5"/>
    </row>
    <row r="323490" spans="21:28">
      <c r="U323490" s="5"/>
      <c r="AA323490" s="93"/>
      <c r="AB323490" s="5"/>
    </row>
    <row r="323491" spans="21:28">
      <c r="U323491" s="5"/>
      <c r="AA323491" s="94"/>
      <c r="AB323491" s="5"/>
    </row>
    <row r="323494" spans="21:28">
      <c r="U323494" s="5"/>
      <c r="AA323494" s="94"/>
      <c r="AB323494" s="5"/>
    </row>
    <row r="323544" spans="21:28">
      <c r="U323544" s="5"/>
      <c r="AA323544" s="94"/>
      <c r="AB323544" s="5"/>
    </row>
    <row r="323614" spans="21:28">
      <c r="U323614" s="5"/>
      <c r="AA323614" s="94"/>
      <c r="AB323614" s="5"/>
    </row>
    <row r="323615" spans="21:28">
      <c r="U323615" s="5"/>
      <c r="AA323615" s="94"/>
      <c r="AB323615" s="5"/>
    </row>
    <row r="323632" spans="21:28">
      <c r="U323632" s="5"/>
      <c r="AA323632" s="94"/>
      <c r="AB323632" s="5"/>
    </row>
    <row r="323634" spans="21:28">
      <c r="U323634" s="5"/>
      <c r="AA323634" s="458"/>
      <c r="AB323634" s="5"/>
    </row>
    <row r="323635" spans="21:28">
      <c r="U323635" s="5"/>
      <c r="AA323635" s="458"/>
      <c r="AB323635" s="5"/>
    </row>
    <row r="323636" spans="21:28">
      <c r="U323636" s="5"/>
      <c r="AA323636" s="93"/>
      <c r="AB323636" s="5"/>
    </row>
    <row r="323637" spans="21:28">
      <c r="U323637" s="5"/>
      <c r="AA323637" s="94"/>
      <c r="AB323637" s="5"/>
    </row>
    <row r="323640" spans="21:28">
      <c r="U323640" s="5"/>
      <c r="AA323640" s="94"/>
      <c r="AB323640" s="5"/>
    </row>
    <row r="323690" spans="21:28">
      <c r="U323690" s="5"/>
      <c r="AA323690" s="94"/>
      <c r="AB323690" s="5"/>
    </row>
    <row r="323760" spans="21:28">
      <c r="U323760" s="5"/>
      <c r="AA323760" s="94"/>
      <c r="AB323760" s="5"/>
    </row>
    <row r="323761" spans="21:28">
      <c r="U323761" s="5"/>
      <c r="AA323761" s="94"/>
      <c r="AB323761" s="5"/>
    </row>
    <row r="323778" spans="21:28">
      <c r="U323778" s="5"/>
      <c r="AA323778" s="94"/>
      <c r="AB323778" s="5"/>
    </row>
    <row r="323780" spans="21:28">
      <c r="U323780" s="5"/>
      <c r="AA323780" s="458"/>
      <c r="AB323780" s="5"/>
    </row>
    <row r="323781" spans="21:28">
      <c r="U323781" s="5"/>
      <c r="AA323781" s="458"/>
      <c r="AB323781" s="5"/>
    </row>
    <row r="323782" spans="21:28">
      <c r="U323782" s="5"/>
      <c r="AA323782" s="93"/>
      <c r="AB323782" s="5"/>
    </row>
    <row r="323783" spans="21:28">
      <c r="U323783" s="5"/>
      <c r="AA323783" s="94"/>
      <c r="AB323783" s="5"/>
    </row>
    <row r="323786" spans="21:28">
      <c r="U323786" s="5"/>
      <c r="AA323786" s="94"/>
      <c r="AB323786" s="5"/>
    </row>
    <row r="323836" spans="21:28">
      <c r="U323836" s="5"/>
      <c r="AA323836" s="94"/>
      <c r="AB323836" s="5"/>
    </row>
    <row r="323906" spans="21:28">
      <c r="U323906" s="5"/>
      <c r="AA323906" s="94"/>
      <c r="AB323906" s="5"/>
    </row>
    <row r="323907" spans="21:28">
      <c r="U323907" s="5"/>
      <c r="AA323907" s="94"/>
      <c r="AB323907" s="5"/>
    </row>
    <row r="323924" spans="21:28">
      <c r="U323924" s="5"/>
      <c r="AA323924" s="94"/>
      <c r="AB323924" s="5"/>
    </row>
    <row r="323926" spans="21:28">
      <c r="U323926" s="5"/>
      <c r="AA323926" s="458"/>
      <c r="AB323926" s="5"/>
    </row>
    <row r="323927" spans="21:28">
      <c r="U323927" s="5"/>
      <c r="AA323927" s="458"/>
      <c r="AB323927" s="5"/>
    </row>
    <row r="323928" spans="21:28">
      <c r="U323928" s="5"/>
      <c r="AA323928" s="93"/>
      <c r="AB323928" s="5"/>
    </row>
    <row r="323929" spans="21:28">
      <c r="U323929" s="5"/>
      <c r="AA323929" s="94"/>
      <c r="AB323929" s="5"/>
    </row>
    <row r="323932" spans="21:28">
      <c r="U323932" s="5"/>
      <c r="AA323932" s="94"/>
      <c r="AB323932" s="5"/>
    </row>
    <row r="323982" spans="21:28">
      <c r="U323982" s="5"/>
      <c r="AA323982" s="94"/>
      <c r="AB323982" s="5"/>
    </row>
    <row r="324052" spans="21:28">
      <c r="U324052" s="5"/>
      <c r="AA324052" s="94"/>
      <c r="AB324052" s="5"/>
    </row>
    <row r="324053" spans="21:28">
      <c r="U324053" s="5"/>
      <c r="AA324053" s="94"/>
      <c r="AB324053" s="5"/>
    </row>
    <row r="324070" spans="21:28">
      <c r="U324070" s="5"/>
      <c r="AA324070" s="94"/>
      <c r="AB324070" s="5"/>
    </row>
    <row r="324072" spans="21:28">
      <c r="U324072" s="5"/>
      <c r="AA324072" s="458"/>
      <c r="AB324072" s="5"/>
    </row>
    <row r="324073" spans="21:28">
      <c r="U324073" s="5"/>
      <c r="AA324073" s="458"/>
      <c r="AB324073" s="5"/>
    </row>
    <row r="324074" spans="21:28">
      <c r="U324074" s="5"/>
      <c r="AA324074" s="93"/>
      <c r="AB324074" s="5"/>
    </row>
    <row r="324075" spans="21:28">
      <c r="U324075" s="5"/>
      <c r="AA324075" s="94"/>
      <c r="AB324075" s="5"/>
    </row>
    <row r="324078" spans="21:28">
      <c r="U324078" s="5"/>
      <c r="AA324078" s="94"/>
      <c r="AB324078" s="5"/>
    </row>
    <row r="324128" spans="21:28">
      <c r="U324128" s="5"/>
      <c r="AA324128" s="94"/>
      <c r="AB324128" s="5"/>
    </row>
    <row r="324198" spans="21:28">
      <c r="U324198" s="5"/>
      <c r="AA324198" s="94"/>
      <c r="AB324198" s="5"/>
    </row>
    <row r="324199" spans="21:28">
      <c r="U324199" s="5"/>
      <c r="AA324199" s="94"/>
      <c r="AB324199" s="5"/>
    </row>
    <row r="324216" spans="21:28">
      <c r="U324216" s="5"/>
      <c r="AA324216" s="94"/>
      <c r="AB324216" s="5"/>
    </row>
    <row r="324218" spans="21:28">
      <c r="U324218" s="5"/>
      <c r="AA324218" s="458"/>
      <c r="AB324218" s="5"/>
    </row>
    <row r="324219" spans="21:28">
      <c r="U324219" s="5"/>
      <c r="AA324219" s="458"/>
      <c r="AB324219" s="5"/>
    </row>
    <row r="324220" spans="21:28">
      <c r="U324220" s="5"/>
      <c r="AA324220" s="93"/>
      <c r="AB324220" s="5"/>
    </row>
    <row r="324221" spans="21:28">
      <c r="U324221" s="5"/>
      <c r="AA324221" s="94"/>
      <c r="AB324221" s="5"/>
    </row>
    <row r="324224" spans="21:28">
      <c r="U324224" s="5"/>
      <c r="AA324224" s="94"/>
      <c r="AB324224" s="5"/>
    </row>
    <row r="324274" spans="21:28">
      <c r="U324274" s="5"/>
      <c r="AA324274" s="94"/>
      <c r="AB324274" s="5"/>
    </row>
    <row r="324344" spans="21:28">
      <c r="U324344" s="5"/>
      <c r="AA324344" s="94"/>
      <c r="AB324344" s="5"/>
    </row>
    <row r="324345" spans="21:28">
      <c r="U324345" s="5"/>
      <c r="AA324345" s="94"/>
      <c r="AB324345" s="5"/>
    </row>
    <row r="324362" spans="21:28">
      <c r="U324362" s="5"/>
      <c r="AA324362" s="94"/>
      <c r="AB324362" s="5"/>
    </row>
    <row r="324364" spans="21:28">
      <c r="U324364" s="5"/>
      <c r="AA324364" s="458"/>
      <c r="AB324364" s="5"/>
    </row>
    <row r="324365" spans="21:28">
      <c r="U324365" s="5"/>
      <c r="AA324365" s="458"/>
      <c r="AB324365" s="5"/>
    </row>
    <row r="324366" spans="21:28">
      <c r="U324366" s="5"/>
      <c r="AA324366" s="93"/>
      <c r="AB324366" s="5"/>
    </row>
    <row r="324367" spans="21:28">
      <c r="U324367" s="5"/>
      <c r="AA324367" s="94"/>
      <c r="AB324367" s="5"/>
    </row>
    <row r="324370" spans="21:28">
      <c r="U324370" s="5"/>
      <c r="AA324370" s="94"/>
      <c r="AB324370" s="5"/>
    </row>
    <row r="324420" spans="21:28">
      <c r="U324420" s="5"/>
      <c r="AA324420" s="94"/>
      <c r="AB324420" s="5"/>
    </row>
    <row r="324490" spans="21:28">
      <c r="U324490" s="5"/>
      <c r="AA324490" s="94"/>
      <c r="AB324490" s="5"/>
    </row>
    <row r="324491" spans="21:28">
      <c r="U324491" s="5"/>
      <c r="AA324491" s="94"/>
      <c r="AB324491" s="5"/>
    </row>
    <row r="324508" spans="21:28">
      <c r="U324508" s="5"/>
      <c r="AA324508" s="94"/>
      <c r="AB324508" s="5"/>
    </row>
    <row r="324510" spans="21:28">
      <c r="U324510" s="5"/>
      <c r="AA324510" s="458"/>
      <c r="AB324510" s="5"/>
    </row>
    <row r="324511" spans="21:28">
      <c r="U324511" s="5"/>
      <c r="AA324511" s="458"/>
      <c r="AB324511" s="5"/>
    </row>
    <row r="324512" spans="21:28">
      <c r="U324512" s="5"/>
      <c r="AA324512" s="93"/>
      <c r="AB324512" s="5"/>
    </row>
    <row r="324513" spans="21:28">
      <c r="U324513" s="5"/>
      <c r="AA324513" s="94"/>
      <c r="AB324513" s="5"/>
    </row>
    <row r="324516" spans="21:28">
      <c r="U324516" s="5"/>
      <c r="AA324516" s="94"/>
      <c r="AB324516" s="5"/>
    </row>
    <row r="324566" spans="21:28">
      <c r="U324566" s="5"/>
      <c r="AA324566" s="94"/>
      <c r="AB324566" s="5"/>
    </row>
    <row r="324636" spans="21:28">
      <c r="U324636" s="5"/>
      <c r="AA324636" s="94"/>
      <c r="AB324636" s="5"/>
    </row>
    <row r="324637" spans="21:28">
      <c r="U324637" s="5"/>
      <c r="AA324637" s="94"/>
      <c r="AB324637" s="5"/>
    </row>
    <row r="324654" spans="21:28">
      <c r="U324654" s="5"/>
      <c r="AA324654" s="94"/>
      <c r="AB324654" s="5"/>
    </row>
    <row r="324656" spans="21:28">
      <c r="U324656" s="5"/>
      <c r="AA324656" s="458"/>
      <c r="AB324656" s="5"/>
    </row>
    <row r="324657" spans="21:28">
      <c r="U324657" s="5"/>
      <c r="AA324657" s="458"/>
      <c r="AB324657" s="5"/>
    </row>
    <row r="324658" spans="21:28">
      <c r="U324658" s="5"/>
      <c r="AA324658" s="93"/>
      <c r="AB324658" s="5"/>
    </row>
    <row r="324659" spans="21:28">
      <c r="U324659" s="5"/>
      <c r="AA324659" s="94"/>
      <c r="AB324659" s="5"/>
    </row>
    <row r="324662" spans="21:28">
      <c r="U324662" s="5"/>
      <c r="AA324662" s="94"/>
      <c r="AB324662" s="5"/>
    </row>
    <row r="324712" spans="21:28">
      <c r="U324712" s="5"/>
      <c r="AA324712" s="94"/>
      <c r="AB324712" s="5"/>
    </row>
    <row r="324782" spans="21:28">
      <c r="U324782" s="5"/>
      <c r="AA324782" s="94"/>
      <c r="AB324782" s="5"/>
    </row>
    <row r="324783" spans="21:28">
      <c r="U324783" s="5"/>
      <c r="AA324783" s="94"/>
      <c r="AB324783" s="5"/>
    </row>
    <row r="324800" spans="21:28">
      <c r="U324800" s="5"/>
      <c r="AA324800" s="94"/>
      <c r="AB324800" s="5"/>
    </row>
    <row r="324802" spans="21:28">
      <c r="U324802" s="5"/>
      <c r="AA324802" s="458"/>
      <c r="AB324802" s="5"/>
    </row>
    <row r="324803" spans="21:28">
      <c r="U324803" s="5"/>
      <c r="AA324803" s="458"/>
      <c r="AB324803" s="5"/>
    </row>
    <row r="324804" spans="21:28">
      <c r="U324804" s="5"/>
      <c r="AA324804" s="93"/>
      <c r="AB324804" s="5"/>
    </row>
    <row r="324805" spans="21:28">
      <c r="U324805" s="5"/>
      <c r="AA324805" s="94"/>
      <c r="AB324805" s="5"/>
    </row>
    <row r="324808" spans="21:28">
      <c r="U324808" s="5"/>
      <c r="AA324808" s="94"/>
      <c r="AB324808" s="5"/>
    </row>
    <row r="324858" spans="21:28">
      <c r="U324858" s="5"/>
      <c r="AA324858" s="94"/>
      <c r="AB324858" s="5"/>
    </row>
    <row r="324928" spans="21:28">
      <c r="U324928" s="5"/>
      <c r="AA324928" s="94"/>
      <c r="AB324928" s="5"/>
    </row>
    <row r="324929" spans="21:28">
      <c r="U324929" s="5"/>
      <c r="AA324929" s="94"/>
      <c r="AB324929" s="5"/>
    </row>
    <row r="324946" spans="21:28">
      <c r="U324946" s="5"/>
      <c r="AA324946" s="94"/>
      <c r="AB324946" s="5"/>
    </row>
    <row r="324948" spans="21:28">
      <c r="U324948" s="5"/>
      <c r="AA324948" s="458"/>
      <c r="AB324948" s="5"/>
    </row>
    <row r="324949" spans="21:28">
      <c r="U324949" s="5"/>
      <c r="AA324949" s="458"/>
      <c r="AB324949" s="5"/>
    </row>
    <row r="324950" spans="21:28">
      <c r="U324950" s="5"/>
      <c r="AA324950" s="93"/>
      <c r="AB324950" s="5"/>
    </row>
    <row r="324951" spans="21:28">
      <c r="U324951" s="5"/>
      <c r="AA324951" s="94"/>
      <c r="AB324951" s="5"/>
    </row>
    <row r="324954" spans="21:28">
      <c r="U324954" s="5"/>
      <c r="AA324954" s="94"/>
      <c r="AB324954" s="5"/>
    </row>
    <row r="325004" spans="21:28">
      <c r="U325004" s="5"/>
      <c r="AA325004" s="94"/>
      <c r="AB325004" s="5"/>
    </row>
    <row r="325074" spans="21:28">
      <c r="U325074" s="5"/>
      <c r="AA325074" s="94"/>
      <c r="AB325074" s="5"/>
    </row>
    <row r="325075" spans="21:28">
      <c r="U325075" s="5"/>
      <c r="AA325075" s="94"/>
      <c r="AB325075" s="5"/>
    </row>
    <row r="325092" spans="21:28">
      <c r="U325092" s="5"/>
      <c r="AA325092" s="94"/>
      <c r="AB325092" s="5"/>
    </row>
    <row r="325094" spans="21:28">
      <c r="U325094" s="5"/>
      <c r="AA325094" s="458"/>
      <c r="AB325094" s="5"/>
    </row>
    <row r="325095" spans="21:28">
      <c r="U325095" s="5"/>
      <c r="AA325095" s="458"/>
      <c r="AB325095" s="5"/>
    </row>
    <row r="325096" spans="21:28">
      <c r="U325096" s="5"/>
      <c r="AA325096" s="93"/>
      <c r="AB325096" s="5"/>
    </row>
    <row r="325097" spans="21:28">
      <c r="U325097" s="5"/>
      <c r="AA325097" s="94"/>
      <c r="AB325097" s="5"/>
    </row>
    <row r="325100" spans="21:28">
      <c r="U325100" s="5"/>
      <c r="AA325100" s="94"/>
      <c r="AB325100" s="5"/>
    </row>
    <row r="325150" spans="21:28">
      <c r="U325150" s="5"/>
      <c r="AA325150" s="94"/>
      <c r="AB325150" s="5"/>
    </row>
    <row r="325220" spans="21:28">
      <c r="U325220" s="5"/>
      <c r="AA325220" s="94"/>
      <c r="AB325220" s="5"/>
    </row>
    <row r="325221" spans="21:28">
      <c r="U325221" s="5"/>
      <c r="AA325221" s="94"/>
      <c r="AB325221" s="5"/>
    </row>
    <row r="325238" spans="21:28">
      <c r="U325238" s="5"/>
      <c r="AA325238" s="94"/>
      <c r="AB325238" s="5"/>
    </row>
    <row r="325240" spans="21:28">
      <c r="U325240" s="5"/>
      <c r="AA325240" s="458"/>
      <c r="AB325240" s="5"/>
    </row>
    <row r="325241" spans="21:28">
      <c r="U325241" s="5"/>
      <c r="AA325241" s="458"/>
      <c r="AB325241" s="5"/>
    </row>
    <row r="325242" spans="21:28">
      <c r="U325242" s="5"/>
      <c r="AA325242" s="93"/>
      <c r="AB325242" s="5"/>
    </row>
    <row r="325243" spans="21:28">
      <c r="U325243" s="5"/>
      <c r="AA325243" s="94"/>
      <c r="AB325243" s="5"/>
    </row>
    <row r="325246" spans="21:28">
      <c r="U325246" s="5"/>
      <c r="AA325246" s="94"/>
      <c r="AB325246" s="5"/>
    </row>
    <row r="325296" spans="21:28">
      <c r="U325296" s="5"/>
      <c r="AA325296" s="94"/>
      <c r="AB325296" s="5"/>
    </row>
    <row r="325366" spans="21:28">
      <c r="U325366" s="5"/>
      <c r="AA325366" s="94"/>
      <c r="AB325366" s="5"/>
    </row>
    <row r="325367" spans="21:28">
      <c r="U325367" s="5"/>
      <c r="AA325367" s="94"/>
      <c r="AB325367" s="5"/>
    </row>
    <row r="325384" spans="21:28">
      <c r="U325384" s="5"/>
      <c r="AA325384" s="94"/>
      <c r="AB325384" s="5"/>
    </row>
    <row r="325386" spans="21:28">
      <c r="U325386" s="5"/>
      <c r="AA325386" s="458"/>
      <c r="AB325386" s="5"/>
    </row>
    <row r="325387" spans="21:28">
      <c r="U325387" s="5"/>
      <c r="AA325387" s="458"/>
      <c r="AB325387" s="5"/>
    </row>
    <row r="325388" spans="21:28">
      <c r="U325388" s="5"/>
      <c r="AA325388" s="93"/>
      <c r="AB325388" s="5"/>
    </row>
    <row r="325389" spans="21:28">
      <c r="U325389" s="5"/>
      <c r="AA325389" s="94"/>
      <c r="AB325389" s="5"/>
    </row>
    <row r="325392" spans="21:28">
      <c r="U325392" s="5"/>
      <c r="AA325392" s="94"/>
      <c r="AB325392" s="5"/>
    </row>
    <row r="325442" spans="21:28">
      <c r="U325442" s="5"/>
      <c r="AA325442" s="94"/>
      <c r="AB325442" s="5"/>
    </row>
    <row r="325512" spans="21:28">
      <c r="U325512" s="5"/>
      <c r="AA325512" s="94"/>
      <c r="AB325512" s="5"/>
    </row>
    <row r="325513" spans="21:28">
      <c r="U325513" s="5"/>
      <c r="AA325513" s="94"/>
      <c r="AB325513" s="5"/>
    </row>
    <row r="325530" spans="21:28">
      <c r="U325530" s="5"/>
      <c r="AA325530" s="94"/>
      <c r="AB325530" s="5"/>
    </row>
    <row r="325532" spans="21:28">
      <c r="U325532" s="5"/>
      <c r="AA325532" s="458"/>
      <c r="AB325532" s="5"/>
    </row>
    <row r="325533" spans="21:28">
      <c r="U325533" s="5"/>
      <c r="AA325533" s="458"/>
      <c r="AB325533" s="5"/>
    </row>
    <row r="325534" spans="21:28">
      <c r="U325534" s="5"/>
      <c r="AA325534" s="93"/>
      <c r="AB325534" s="5"/>
    </row>
    <row r="325535" spans="21:28">
      <c r="U325535" s="5"/>
      <c r="AA325535" s="94"/>
      <c r="AB325535" s="5"/>
    </row>
    <row r="325538" spans="21:28">
      <c r="U325538" s="5"/>
      <c r="AA325538" s="94"/>
      <c r="AB325538" s="5"/>
    </row>
    <row r="325588" spans="21:28">
      <c r="U325588" s="5"/>
      <c r="AA325588" s="94"/>
      <c r="AB325588" s="5"/>
    </row>
    <row r="325658" spans="21:28">
      <c r="U325658" s="5"/>
      <c r="AA325658" s="94"/>
      <c r="AB325658" s="5"/>
    </row>
    <row r="325659" spans="21:28">
      <c r="U325659" s="5"/>
      <c r="AA325659" s="94"/>
      <c r="AB325659" s="5"/>
    </row>
    <row r="325676" spans="21:28">
      <c r="U325676" s="5"/>
      <c r="AA325676" s="94"/>
      <c r="AB325676" s="5"/>
    </row>
    <row r="325678" spans="21:28">
      <c r="U325678" s="5"/>
      <c r="AA325678" s="458"/>
      <c r="AB325678" s="5"/>
    </row>
    <row r="325679" spans="21:28">
      <c r="U325679" s="5"/>
      <c r="AA325679" s="458"/>
      <c r="AB325679" s="5"/>
    </row>
    <row r="325680" spans="21:28">
      <c r="U325680" s="5"/>
      <c r="AA325680" s="93"/>
      <c r="AB325680" s="5"/>
    </row>
    <row r="325681" spans="21:28">
      <c r="U325681" s="5"/>
      <c r="AA325681" s="94"/>
      <c r="AB325681" s="5"/>
    </row>
    <row r="325684" spans="21:28">
      <c r="U325684" s="5"/>
      <c r="AA325684" s="94"/>
      <c r="AB325684" s="5"/>
    </row>
    <row r="325734" spans="21:28">
      <c r="U325734" s="5"/>
      <c r="AA325734" s="94"/>
      <c r="AB325734" s="5"/>
    </row>
    <row r="325804" spans="21:28">
      <c r="U325804" s="5"/>
      <c r="AA325804" s="94"/>
      <c r="AB325804" s="5"/>
    </row>
    <row r="325805" spans="21:28">
      <c r="U325805" s="5"/>
      <c r="AA325805" s="94"/>
      <c r="AB325805" s="5"/>
    </row>
    <row r="325822" spans="21:28">
      <c r="U325822" s="5"/>
      <c r="AA325822" s="94"/>
      <c r="AB325822" s="5"/>
    </row>
    <row r="325824" spans="21:28">
      <c r="U325824" s="5"/>
      <c r="AA325824" s="458"/>
      <c r="AB325824" s="5"/>
    </row>
    <row r="325825" spans="21:28">
      <c r="U325825" s="5"/>
      <c r="AA325825" s="458"/>
      <c r="AB325825" s="5"/>
    </row>
    <row r="325826" spans="21:28">
      <c r="U325826" s="5"/>
      <c r="AA325826" s="93"/>
      <c r="AB325826" s="5"/>
    </row>
    <row r="325827" spans="21:28">
      <c r="U325827" s="5"/>
      <c r="AA325827" s="94"/>
      <c r="AB325827" s="5"/>
    </row>
    <row r="325830" spans="21:28">
      <c r="U325830" s="5"/>
      <c r="AA325830" s="94"/>
      <c r="AB325830" s="5"/>
    </row>
    <row r="325880" spans="21:28">
      <c r="U325880" s="5"/>
      <c r="AA325880" s="94"/>
      <c r="AB325880" s="5"/>
    </row>
    <row r="325950" spans="21:28">
      <c r="U325950" s="5"/>
      <c r="AA325950" s="94"/>
      <c r="AB325950" s="5"/>
    </row>
    <row r="325951" spans="21:28">
      <c r="U325951" s="5"/>
      <c r="AA325951" s="94"/>
      <c r="AB325951" s="5"/>
    </row>
    <row r="325968" spans="21:28">
      <c r="U325968" s="5"/>
      <c r="AA325968" s="94"/>
      <c r="AB325968" s="5"/>
    </row>
    <row r="325970" spans="21:28">
      <c r="U325970" s="5"/>
      <c r="AA325970" s="458"/>
      <c r="AB325970" s="5"/>
    </row>
    <row r="325971" spans="21:28">
      <c r="U325971" s="5"/>
      <c r="AA325971" s="458"/>
      <c r="AB325971" s="5"/>
    </row>
    <row r="325972" spans="21:28">
      <c r="U325972" s="5"/>
      <c r="AA325972" s="93"/>
      <c r="AB325972" s="5"/>
    </row>
    <row r="325973" spans="21:28">
      <c r="U325973" s="5"/>
      <c r="AA325973" s="94"/>
      <c r="AB325973" s="5"/>
    </row>
    <row r="325976" spans="21:28">
      <c r="U325976" s="5"/>
      <c r="AA325976" s="94"/>
      <c r="AB325976" s="5"/>
    </row>
    <row r="326026" spans="21:28">
      <c r="U326026" s="5"/>
      <c r="AA326026" s="94"/>
      <c r="AB326026" s="5"/>
    </row>
    <row r="326096" spans="21:28">
      <c r="U326096" s="5"/>
      <c r="AA326096" s="94"/>
      <c r="AB326096" s="5"/>
    </row>
    <row r="326097" spans="21:28">
      <c r="U326097" s="5"/>
      <c r="AA326097" s="94"/>
      <c r="AB326097" s="5"/>
    </row>
    <row r="326114" spans="21:28">
      <c r="U326114" s="5"/>
      <c r="AA326114" s="94"/>
      <c r="AB326114" s="5"/>
    </row>
    <row r="326116" spans="21:28">
      <c r="U326116" s="5"/>
      <c r="AA326116" s="458"/>
      <c r="AB326116" s="5"/>
    </row>
    <row r="326117" spans="21:28">
      <c r="U326117" s="5"/>
      <c r="AA326117" s="458"/>
      <c r="AB326117" s="5"/>
    </row>
    <row r="326118" spans="21:28">
      <c r="U326118" s="5"/>
      <c r="AA326118" s="93"/>
      <c r="AB326118" s="5"/>
    </row>
    <row r="326119" spans="21:28">
      <c r="U326119" s="5"/>
      <c r="AA326119" s="94"/>
      <c r="AB326119" s="5"/>
    </row>
    <row r="326122" spans="21:28">
      <c r="U326122" s="5"/>
      <c r="AA326122" s="94"/>
      <c r="AB326122" s="5"/>
    </row>
    <row r="326172" spans="21:28">
      <c r="U326172" s="5"/>
      <c r="AA326172" s="94"/>
      <c r="AB326172" s="5"/>
    </row>
    <row r="326242" spans="21:28">
      <c r="U326242" s="5"/>
      <c r="AA326242" s="94"/>
      <c r="AB326242" s="5"/>
    </row>
    <row r="326243" spans="21:28">
      <c r="U326243" s="5"/>
      <c r="AA326243" s="94"/>
      <c r="AB326243" s="5"/>
    </row>
    <row r="326260" spans="21:28">
      <c r="U326260" s="5"/>
      <c r="AA326260" s="94"/>
      <c r="AB326260" s="5"/>
    </row>
    <row r="326262" spans="21:28">
      <c r="U326262" s="5"/>
      <c r="AA326262" s="458"/>
      <c r="AB326262" s="5"/>
    </row>
    <row r="326263" spans="21:28">
      <c r="U326263" s="5"/>
      <c r="AA326263" s="458"/>
      <c r="AB326263" s="5"/>
    </row>
    <row r="326264" spans="21:28">
      <c r="U326264" s="5"/>
      <c r="AA326264" s="93"/>
      <c r="AB326264" s="5"/>
    </row>
    <row r="326265" spans="21:28">
      <c r="U326265" s="5"/>
      <c r="AA326265" s="94"/>
      <c r="AB326265" s="5"/>
    </row>
    <row r="326268" spans="21:28">
      <c r="U326268" s="5"/>
      <c r="AA326268" s="94"/>
      <c r="AB326268" s="5"/>
    </row>
    <row r="326318" spans="21:28">
      <c r="U326318" s="5"/>
      <c r="AA326318" s="94"/>
      <c r="AB326318" s="5"/>
    </row>
    <row r="326388" spans="21:28">
      <c r="U326388" s="5"/>
      <c r="AA326388" s="94"/>
      <c r="AB326388" s="5"/>
    </row>
    <row r="326389" spans="21:28">
      <c r="U326389" s="5"/>
      <c r="AA326389" s="94"/>
      <c r="AB326389" s="5"/>
    </row>
    <row r="326406" spans="21:28">
      <c r="U326406" s="5"/>
      <c r="AA326406" s="94"/>
      <c r="AB326406" s="5"/>
    </row>
    <row r="326408" spans="21:28">
      <c r="U326408" s="5"/>
      <c r="AA326408" s="458"/>
      <c r="AB326408" s="5"/>
    </row>
    <row r="326409" spans="21:28">
      <c r="U326409" s="5"/>
      <c r="AA326409" s="458"/>
      <c r="AB326409" s="5"/>
    </row>
    <row r="326410" spans="21:28">
      <c r="U326410" s="5"/>
      <c r="AA326410" s="93"/>
      <c r="AB326410" s="5"/>
    </row>
    <row r="326411" spans="21:28">
      <c r="U326411" s="5"/>
      <c r="AA326411" s="94"/>
      <c r="AB326411" s="5"/>
    </row>
    <row r="326414" spans="21:28">
      <c r="U326414" s="5"/>
      <c r="AA326414" s="94"/>
      <c r="AB326414" s="5"/>
    </row>
    <row r="326464" spans="21:28">
      <c r="U326464" s="5"/>
      <c r="AA326464" s="94"/>
      <c r="AB326464" s="5"/>
    </row>
    <row r="326534" spans="21:28">
      <c r="U326534" s="5"/>
      <c r="AA326534" s="94"/>
      <c r="AB326534" s="5"/>
    </row>
    <row r="326535" spans="21:28">
      <c r="U326535" s="5"/>
      <c r="AA326535" s="94"/>
      <c r="AB326535" s="5"/>
    </row>
    <row r="326552" spans="21:28">
      <c r="U326552" s="5"/>
      <c r="AA326552" s="94"/>
      <c r="AB326552" s="5"/>
    </row>
    <row r="326554" spans="21:28">
      <c r="U326554" s="5"/>
      <c r="AA326554" s="458"/>
      <c r="AB326554" s="5"/>
    </row>
    <row r="326555" spans="21:28">
      <c r="U326555" s="5"/>
      <c r="AA326555" s="458"/>
      <c r="AB326555" s="5"/>
    </row>
    <row r="326556" spans="21:28">
      <c r="U326556" s="5"/>
      <c r="AA326556" s="93"/>
      <c r="AB326556" s="5"/>
    </row>
    <row r="326557" spans="21:28">
      <c r="U326557" s="5"/>
      <c r="AA326557" s="94"/>
      <c r="AB326557" s="5"/>
    </row>
    <row r="326560" spans="21:28">
      <c r="U326560" s="5"/>
      <c r="AA326560" s="94"/>
      <c r="AB326560" s="5"/>
    </row>
    <row r="326610" spans="21:28">
      <c r="U326610" s="5"/>
      <c r="AA326610" s="94"/>
      <c r="AB326610" s="5"/>
    </row>
    <row r="326680" spans="21:28">
      <c r="U326680" s="5"/>
      <c r="AA326680" s="94"/>
      <c r="AB326680" s="5"/>
    </row>
    <row r="326681" spans="21:28">
      <c r="U326681" s="5"/>
      <c r="AA326681" s="94"/>
      <c r="AB326681" s="5"/>
    </row>
    <row r="326698" spans="21:28">
      <c r="U326698" s="5"/>
      <c r="AA326698" s="94"/>
      <c r="AB326698" s="5"/>
    </row>
    <row r="326700" spans="21:28">
      <c r="U326700" s="5"/>
      <c r="AA326700" s="458"/>
      <c r="AB326700" s="5"/>
    </row>
    <row r="326701" spans="21:28">
      <c r="U326701" s="5"/>
      <c r="AA326701" s="458"/>
      <c r="AB326701" s="5"/>
    </row>
    <row r="326702" spans="21:28">
      <c r="U326702" s="5"/>
      <c r="AA326702" s="93"/>
      <c r="AB326702" s="5"/>
    </row>
    <row r="326703" spans="21:28">
      <c r="U326703" s="5"/>
      <c r="AA326703" s="94"/>
      <c r="AB326703" s="5"/>
    </row>
    <row r="326706" spans="21:28">
      <c r="U326706" s="5"/>
      <c r="AA326706" s="94"/>
      <c r="AB326706" s="5"/>
    </row>
    <row r="326756" spans="21:28">
      <c r="U326756" s="5"/>
      <c r="AA326756" s="94"/>
      <c r="AB326756" s="5"/>
    </row>
    <row r="326826" spans="21:28">
      <c r="U326826" s="5"/>
      <c r="AA326826" s="94"/>
      <c r="AB326826" s="5"/>
    </row>
    <row r="326827" spans="21:28">
      <c r="U326827" s="5"/>
      <c r="AA326827" s="94"/>
      <c r="AB326827" s="5"/>
    </row>
    <row r="326844" spans="21:28">
      <c r="U326844" s="5"/>
      <c r="AA326844" s="94"/>
      <c r="AB326844" s="5"/>
    </row>
    <row r="326846" spans="21:28">
      <c r="U326846" s="5"/>
      <c r="AA326846" s="458"/>
      <c r="AB326846" s="5"/>
    </row>
    <row r="326847" spans="21:28">
      <c r="U326847" s="5"/>
      <c r="AA326847" s="458"/>
      <c r="AB326847" s="5"/>
    </row>
    <row r="326848" spans="21:28">
      <c r="U326848" s="5"/>
      <c r="AA326848" s="93"/>
      <c r="AB326848" s="5"/>
    </row>
    <row r="326849" spans="21:28">
      <c r="U326849" s="5"/>
      <c r="AA326849" s="94"/>
      <c r="AB326849" s="5"/>
    </row>
    <row r="326852" spans="21:28">
      <c r="U326852" s="5"/>
      <c r="AA326852" s="94"/>
      <c r="AB326852" s="5"/>
    </row>
    <row r="326902" spans="21:28">
      <c r="U326902" s="5"/>
      <c r="AA326902" s="94"/>
      <c r="AB326902" s="5"/>
    </row>
    <row r="326972" spans="21:28">
      <c r="U326972" s="5"/>
      <c r="AA326972" s="94"/>
      <c r="AB326972" s="5"/>
    </row>
    <row r="326973" spans="21:28">
      <c r="U326973" s="5"/>
      <c r="AA326973" s="94"/>
      <c r="AB326973" s="5"/>
    </row>
    <row r="326990" spans="21:28">
      <c r="U326990" s="5"/>
      <c r="AA326990" s="94"/>
      <c r="AB326990" s="5"/>
    </row>
    <row r="326992" spans="21:28">
      <c r="U326992" s="5"/>
      <c r="AA326992" s="458"/>
      <c r="AB326992" s="5"/>
    </row>
    <row r="326993" spans="21:28">
      <c r="U326993" s="5"/>
      <c r="AA326993" s="458"/>
      <c r="AB326993" s="5"/>
    </row>
    <row r="326994" spans="21:28">
      <c r="U326994" s="5"/>
      <c r="AA326994" s="93"/>
      <c r="AB326994" s="5"/>
    </row>
    <row r="326995" spans="21:28">
      <c r="U326995" s="5"/>
      <c r="AA326995" s="94"/>
      <c r="AB326995" s="5"/>
    </row>
    <row r="326998" spans="21:28">
      <c r="U326998" s="5"/>
      <c r="AA326998" s="94"/>
      <c r="AB326998" s="5"/>
    </row>
    <row r="327048" spans="21:28">
      <c r="U327048" s="5"/>
      <c r="AA327048" s="94"/>
      <c r="AB327048" s="5"/>
    </row>
    <row r="327118" spans="21:28">
      <c r="U327118" s="5"/>
      <c r="AA327118" s="94"/>
      <c r="AB327118" s="5"/>
    </row>
    <row r="327119" spans="21:28">
      <c r="U327119" s="5"/>
      <c r="AA327119" s="94"/>
      <c r="AB327119" s="5"/>
    </row>
    <row r="327136" spans="21:28">
      <c r="U327136" s="5"/>
      <c r="AA327136" s="94"/>
      <c r="AB327136" s="5"/>
    </row>
    <row r="327138" spans="21:28">
      <c r="U327138" s="5"/>
      <c r="AA327138" s="458"/>
      <c r="AB327138" s="5"/>
    </row>
    <row r="327139" spans="21:28">
      <c r="U327139" s="5"/>
      <c r="AA327139" s="458"/>
      <c r="AB327139" s="5"/>
    </row>
    <row r="327140" spans="21:28">
      <c r="U327140" s="5"/>
      <c r="AA327140" s="93"/>
      <c r="AB327140" s="5"/>
    </row>
    <row r="327141" spans="21:28">
      <c r="U327141" s="5"/>
      <c r="AA327141" s="94"/>
      <c r="AB327141" s="5"/>
    </row>
    <row r="327144" spans="21:28">
      <c r="U327144" s="5"/>
      <c r="AA327144" s="94"/>
      <c r="AB327144" s="5"/>
    </row>
    <row r="327194" spans="21:28">
      <c r="U327194" s="5"/>
      <c r="AA327194" s="94"/>
      <c r="AB327194" s="5"/>
    </row>
    <row r="327264" spans="21:28">
      <c r="U327264" s="5"/>
      <c r="AA327264" s="94"/>
      <c r="AB327264" s="5"/>
    </row>
    <row r="327265" spans="21:28">
      <c r="U327265" s="5"/>
      <c r="AA327265" s="94"/>
      <c r="AB327265" s="5"/>
    </row>
    <row r="327282" spans="21:28">
      <c r="U327282" s="5"/>
      <c r="AA327282" s="94"/>
      <c r="AB327282" s="5"/>
    </row>
    <row r="327284" spans="21:28">
      <c r="U327284" s="5"/>
      <c r="AA327284" s="458"/>
      <c r="AB327284" s="5"/>
    </row>
    <row r="327285" spans="21:28">
      <c r="U327285" s="5"/>
      <c r="AA327285" s="458"/>
      <c r="AB327285" s="5"/>
    </row>
    <row r="327286" spans="21:28">
      <c r="U327286" s="5"/>
      <c r="AA327286" s="93"/>
      <c r="AB327286" s="5"/>
    </row>
    <row r="327287" spans="21:28">
      <c r="U327287" s="5"/>
      <c r="AA327287" s="94"/>
      <c r="AB327287" s="5"/>
    </row>
    <row r="327290" spans="21:28">
      <c r="U327290" s="5"/>
      <c r="AA327290" s="94"/>
      <c r="AB327290" s="5"/>
    </row>
    <row r="327340" spans="21:28">
      <c r="U327340" s="5"/>
      <c r="AA327340" s="94"/>
      <c r="AB327340" s="5"/>
    </row>
    <row r="327410" spans="21:28">
      <c r="U327410" s="5"/>
      <c r="AA327410" s="94"/>
      <c r="AB327410" s="5"/>
    </row>
    <row r="327411" spans="21:28">
      <c r="U327411" s="5"/>
      <c r="AA327411" s="94"/>
      <c r="AB327411" s="5"/>
    </row>
    <row r="327428" spans="21:28">
      <c r="U327428" s="5"/>
      <c r="AA327428" s="94"/>
      <c r="AB327428" s="5"/>
    </row>
    <row r="327430" spans="21:28">
      <c r="U327430" s="5"/>
      <c r="AA327430" s="458"/>
      <c r="AB327430" s="5"/>
    </row>
    <row r="327431" spans="21:28">
      <c r="U327431" s="5"/>
      <c r="AA327431" s="458"/>
      <c r="AB327431" s="5"/>
    </row>
    <row r="327432" spans="21:28">
      <c r="U327432" s="5"/>
      <c r="AA327432" s="93"/>
      <c r="AB327432" s="5"/>
    </row>
    <row r="327433" spans="21:28">
      <c r="U327433" s="5"/>
      <c r="AA327433" s="94"/>
      <c r="AB327433" s="5"/>
    </row>
    <row r="327436" spans="21:28">
      <c r="U327436" s="5"/>
      <c r="AA327436" s="94"/>
      <c r="AB327436" s="5"/>
    </row>
    <row r="327486" spans="21:28">
      <c r="U327486" s="5"/>
      <c r="AA327486" s="94"/>
      <c r="AB327486" s="5"/>
    </row>
    <row r="327556" spans="21:28">
      <c r="U327556" s="5"/>
      <c r="AA327556" s="94"/>
      <c r="AB327556" s="5"/>
    </row>
    <row r="327557" spans="21:28">
      <c r="U327557" s="5"/>
      <c r="AA327557" s="94"/>
      <c r="AB327557" s="5"/>
    </row>
    <row r="327574" spans="21:28">
      <c r="U327574" s="5"/>
      <c r="AA327574" s="94"/>
      <c r="AB327574" s="5"/>
    </row>
    <row r="327576" spans="21:28">
      <c r="U327576" s="5"/>
      <c r="AA327576" s="458"/>
      <c r="AB327576" s="5"/>
    </row>
    <row r="327577" spans="21:28">
      <c r="U327577" s="5"/>
      <c r="AA327577" s="458"/>
      <c r="AB327577" s="5"/>
    </row>
    <row r="327578" spans="21:28">
      <c r="U327578" s="5"/>
      <c r="AA327578" s="93"/>
      <c r="AB327578" s="5"/>
    </row>
    <row r="327579" spans="21:28">
      <c r="U327579" s="5"/>
      <c r="AA327579" s="94"/>
      <c r="AB327579" s="5"/>
    </row>
    <row r="327582" spans="21:28">
      <c r="U327582" s="5"/>
      <c r="AA327582" s="94"/>
      <c r="AB327582" s="5"/>
    </row>
    <row r="327632" spans="21:28">
      <c r="U327632" s="5"/>
      <c r="AA327632" s="94"/>
      <c r="AB327632" s="5"/>
    </row>
    <row r="327702" spans="21:28">
      <c r="U327702" s="5"/>
      <c r="AA327702" s="94"/>
      <c r="AB327702" s="5"/>
    </row>
    <row r="327703" spans="21:28">
      <c r="U327703" s="5"/>
      <c r="AA327703" s="94"/>
      <c r="AB327703" s="5"/>
    </row>
    <row r="327720" spans="21:28">
      <c r="U327720" s="5"/>
      <c r="AA327720" s="94"/>
      <c r="AB327720" s="5"/>
    </row>
    <row r="327722" spans="21:28">
      <c r="U327722" s="5"/>
      <c r="AA327722" s="458"/>
      <c r="AB327722" s="5"/>
    </row>
    <row r="327723" spans="21:28">
      <c r="U327723" s="5"/>
      <c r="AA327723" s="458"/>
      <c r="AB327723" s="5"/>
    </row>
    <row r="327724" spans="21:28">
      <c r="U327724" s="5"/>
      <c r="AA327724" s="93"/>
      <c r="AB327724" s="5"/>
    </row>
    <row r="327725" spans="21:28">
      <c r="U327725" s="5"/>
      <c r="AA327725" s="94"/>
      <c r="AB327725" s="5"/>
    </row>
    <row r="327728" spans="21:28">
      <c r="U327728" s="5"/>
      <c r="AA327728" s="94"/>
      <c r="AB327728" s="5"/>
    </row>
    <row r="327778" spans="21:28">
      <c r="U327778" s="5"/>
      <c r="AA327778" s="94"/>
      <c r="AB327778" s="5"/>
    </row>
    <row r="327848" spans="21:28">
      <c r="U327848" s="5"/>
      <c r="AA327848" s="94"/>
      <c r="AB327848" s="5"/>
    </row>
    <row r="327849" spans="21:28">
      <c r="U327849" s="5"/>
      <c r="AA327849" s="94"/>
      <c r="AB327849" s="5"/>
    </row>
    <row r="327866" spans="21:28">
      <c r="U327866" s="5"/>
      <c r="AA327866" s="94"/>
      <c r="AB327866" s="5"/>
    </row>
    <row r="327868" spans="21:28">
      <c r="U327868" s="5"/>
      <c r="AA327868" s="458"/>
      <c r="AB327868" s="5"/>
    </row>
    <row r="327869" spans="21:28">
      <c r="U327869" s="5"/>
      <c r="AA327869" s="458"/>
      <c r="AB327869" s="5"/>
    </row>
    <row r="327870" spans="21:28">
      <c r="U327870" s="5"/>
      <c r="AA327870" s="93"/>
      <c r="AB327870" s="5"/>
    </row>
    <row r="327871" spans="21:28">
      <c r="U327871" s="5"/>
      <c r="AA327871" s="94"/>
      <c r="AB327871" s="5"/>
    </row>
    <row r="327874" spans="21:28">
      <c r="U327874" s="5"/>
      <c r="AA327874" s="94"/>
      <c r="AB327874" s="5"/>
    </row>
    <row r="327924" spans="21:28">
      <c r="U327924" s="5"/>
      <c r="AA327924" s="94"/>
      <c r="AB327924" s="5"/>
    </row>
    <row r="327994" spans="21:28">
      <c r="U327994" s="5"/>
      <c r="AA327994" s="94"/>
      <c r="AB327994" s="5"/>
    </row>
    <row r="327995" spans="21:28">
      <c r="U327995" s="5"/>
      <c r="AA327995" s="94"/>
      <c r="AB327995" s="5"/>
    </row>
    <row r="328012" spans="21:28">
      <c r="U328012" s="5"/>
      <c r="AA328012" s="94"/>
      <c r="AB328012" s="5"/>
    </row>
    <row r="328014" spans="21:28">
      <c r="U328014" s="5"/>
      <c r="AA328014" s="458"/>
      <c r="AB328014" s="5"/>
    </row>
    <row r="328015" spans="21:28">
      <c r="U328015" s="5"/>
      <c r="AA328015" s="458"/>
      <c r="AB328015" s="5"/>
    </row>
    <row r="328016" spans="21:28">
      <c r="U328016" s="5"/>
      <c r="AA328016" s="93"/>
      <c r="AB328016" s="5"/>
    </row>
    <row r="328017" spans="21:28">
      <c r="U328017" s="5"/>
      <c r="AA328017" s="94"/>
      <c r="AB328017" s="5"/>
    </row>
    <row r="328020" spans="21:28">
      <c r="U328020" s="5"/>
      <c r="AA328020" s="94"/>
      <c r="AB328020" s="5"/>
    </row>
    <row r="328070" spans="21:28">
      <c r="U328070" s="5"/>
      <c r="AA328070" s="94"/>
      <c r="AB328070" s="5"/>
    </row>
    <row r="328140" spans="21:28">
      <c r="U328140" s="5"/>
      <c r="AA328140" s="94"/>
      <c r="AB328140" s="5"/>
    </row>
    <row r="328141" spans="21:28">
      <c r="U328141" s="5"/>
      <c r="AA328141" s="94"/>
      <c r="AB328141" s="5"/>
    </row>
    <row r="328158" spans="21:28">
      <c r="U328158" s="5"/>
      <c r="AA328158" s="94"/>
      <c r="AB328158" s="5"/>
    </row>
    <row r="328160" spans="21:28">
      <c r="U328160" s="5"/>
      <c r="AA328160" s="458"/>
      <c r="AB328160" s="5"/>
    </row>
    <row r="328161" spans="21:28">
      <c r="U328161" s="5"/>
      <c r="AA328161" s="458"/>
      <c r="AB328161" s="5"/>
    </row>
    <row r="328162" spans="21:28">
      <c r="U328162" s="5"/>
      <c r="AA328162" s="93"/>
      <c r="AB328162" s="5"/>
    </row>
    <row r="328163" spans="21:28">
      <c r="U328163" s="5"/>
      <c r="AA328163" s="94"/>
      <c r="AB328163" s="5"/>
    </row>
    <row r="328166" spans="21:28">
      <c r="U328166" s="5"/>
      <c r="AA328166" s="94"/>
      <c r="AB328166" s="5"/>
    </row>
    <row r="328216" spans="21:28">
      <c r="U328216" s="5"/>
      <c r="AA328216" s="94"/>
      <c r="AB328216" s="5"/>
    </row>
    <row r="328286" spans="21:28">
      <c r="U328286" s="5"/>
      <c r="AA328286" s="94"/>
      <c r="AB328286" s="5"/>
    </row>
    <row r="328287" spans="21:28">
      <c r="U328287" s="5"/>
      <c r="AA328287" s="94"/>
      <c r="AB328287" s="5"/>
    </row>
    <row r="328304" spans="21:28">
      <c r="U328304" s="5"/>
      <c r="AA328304" s="94"/>
      <c r="AB328304" s="5"/>
    </row>
    <row r="328306" spans="21:28">
      <c r="U328306" s="5"/>
      <c r="AA328306" s="458"/>
      <c r="AB328306" s="5"/>
    </row>
    <row r="328307" spans="21:28">
      <c r="U328307" s="5"/>
      <c r="AA328307" s="458"/>
      <c r="AB328307" s="5"/>
    </row>
    <row r="328308" spans="21:28">
      <c r="U328308" s="5"/>
      <c r="AA328308" s="93"/>
      <c r="AB328308" s="5"/>
    </row>
    <row r="328309" spans="21:28">
      <c r="U328309" s="5"/>
      <c r="AA328309" s="94"/>
      <c r="AB328309" s="5"/>
    </row>
    <row r="328312" spans="21:28">
      <c r="U328312" s="5"/>
      <c r="AA328312" s="94"/>
      <c r="AB328312" s="5"/>
    </row>
    <row r="328362" spans="21:28">
      <c r="U328362" s="5"/>
      <c r="AA328362" s="94"/>
      <c r="AB328362" s="5"/>
    </row>
    <row r="328432" spans="21:28">
      <c r="U328432" s="5"/>
      <c r="AA328432" s="94"/>
      <c r="AB328432" s="5"/>
    </row>
    <row r="328433" spans="21:28">
      <c r="U328433" s="5"/>
      <c r="AA328433" s="94"/>
      <c r="AB328433" s="5"/>
    </row>
    <row r="328450" spans="21:28">
      <c r="U328450" s="5"/>
      <c r="AA328450" s="94"/>
      <c r="AB328450" s="5"/>
    </row>
    <row r="328452" spans="21:28">
      <c r="U328452" s="5"/>
      <c r="AA328452" s="458"/>
      <c r="AB328452" s="5"/>
    </row>
    <row r="328453" spans="21:28">
      <c r="U328453" s="5"/>
      <c r="AA328453" s="458"/>
      <c r="AB328453" s="5"/>
    </row>
    <row r="328454" spans="21:28">
      <c r="U328454" s="5"/>
      <c r="AA328454" s="93"/>
      <c r="AB328454" s="5"/>
    </row>
    <row r="328455" spans="21:28">
      <c r="U328455" s="5"/>
      <c r="AA328455" s="94"/>
      <c r="AB328455" s="5"/>
    </row>
    <row r="328458" spans="21:28">
      <c r="U328458" s="5"/>
      <c r="AA328458" s="94"/>
      <c r="AB328458" s="5"/>
    </row>
    <row r="328508" spans="21:28">
      <c r="U328508" s="5"/>
      <c r="AA328508" s="94"/>
      <c r="AB328508" s="5"/>
    </row>
    <row r="328578" spans="21:28">
      <c r="U328578" s="5"/>
      <c r="AA328578" s="94"/>
      <c r="AB328578" s="5"/>
    </row>
    <row r="328579" spans="21:28">
      <c r="U328579" s="5"/>
      <c r="AA328579" s="94"/>
      <c r="AB328579" s="5"/>
    </row>
    <row r="328596" spans="21:28">
      <c r="U328596" s="5"/>
      <c r="AA328596" s="94"/>
      <c r="AB328596" s="5"/>
    </row>
    <row r="328598" spans="21:28">
      <c r="U328598" s="5"/>
      <c r="AA328598" s="458"/>
      <c r="AB328598" s="5"/>
    </row>
    <row r="328599" spans="21:28">
      <c r="U328599" s="5"/>
      <c r="AA328599" s="458"/>
      <c r="AB328599" s="5"/>
    </row>
    <row r="328600" spans="21:28">
      <c r="U328600" s="5"/>
      <c r="AA328600" s="93"/>
      <c r="AB328600" s="5"/>
    </row>
    <row r="328601" spans="21:28">
      <c r="U328601" s="5"/>
      <c r="AA328601" s="94"/>
      <c r="AB328601" s="5"/>
    </row>
    <row r="328604" spans="21:28">
      <c r="U328604" s="5"/>
      <c r="AA328604" s="94"/>
      <c r="AB328604" s="5"/>
    </row>
    <row r="328654" spans="21:28">
      <c r="U328654" s="5"/>
      <c r="AA328654" s="94"/>
      <c r="AB328654" s="5"/>
    </row>
    <row r="328724" spans="21:28">
      <c r="U328724" s="5"/>
      <c r="AA328724" s="94"/>
      <c r="AB328724" s="5"/>
    </row>
    <row r="328725" spans="21:28">
      <c r="U328725" s="5"/>
      <c r="AA328725" s="94"/>
      <c r="AB328725" s="5"/>
    </row>
    <row r="328742" spans="21:28">
      <c r="U328742" s="5"/>
      <c r="AA328742" s="94"/>
      <c r="AB328742" s="5"/>
    </row>
    <row r="328744" spans="21:28">
      <c r="U328744" s="5"/>
      <c r="AA328744" s="458"/>
      <c r="AB328744" s="5"/>
    </row>
    <row r="328745" spans="21:28">
      <c r="U328745" s="5"/>
      <c r="AA328745" s="458"/>
      <c r="AB328745" s="5"/>
    </row>
    <row r="328746" spans="21:28">
      <c r="U328746" s="5"/>
      <c r="AA328746" s="93"/>
      <c r="AB328746" s="5"/>
    </row>
    <row r="328747" spans="21:28">
      <c r="U328747" s="5"/>
      <c r="AA328747" s="94"/>
      <c r="AB328747" s="5"/>
    </row>
    <row r="328750" spans="21:28">
      <c r="U328750" s="5"/>
      <c r="AA328750" s="94"/>
      <c r="AB328750" s="5"/>
    </row>
    <row r="328800" spans="21:28">
      <c r="U328800" s="5"/>
      <c r="AA328800" s="94"/>
      <c r="AB328800" s="5"/>
    </row>
    <row r="328870" spans="21:28">
      <c r="U328870" s="5"/>
      <c r="AA328870" s="94"/>
      <c r="AB328870" s="5"/>
    </row>
    <row r="328871" spans="21:28">
      <c r="U328871" s="5"/>
      <c r="AA328871" s="94"/>
      <c r="AB328871" s="5"/>
    </row>
    <row r="328888" spans="21:28">
      <c r="U328888" s="5"/>
      <c r="AA328888" s="94"/>
      <c r="AB328888" s="5"/>
    </row>
    <row r="328890" spans="21:28">
      <c r="U328890" s="5"/>
      <c r="AA328890" s="458"/>
      <c r="AB328890" s="5"/>
    </row>
    <row r="328891" spans="21:28">
      <c r="U328891" s="5"/>
      <c r="AA328891" s="458"/>
      <c r="AB328891" s="5"/>
    </row>
    <row r="328892" spans="21:28">
      <c r="U328892" s="5"/>
      <c r="AA328892" s="93"/>
      <c r="AB328892" s="5"/>
    </row>
    <row r="328893" spans="21:28">
      <c r="U328893" s="5"/>
      <c r="AA328893" s="94"/>
      <c r="AB328893" s="5"/>
    </row>
    <row r="328896" spans="21:28">
      <c r="U328896" s="5"/>
      <c r="AA328896" s="94"/>
      <c r="AB328896" s="5"/>
    </row>
    <row r="328946" spans="21:28">
      <c r="U328946" s="5"/>
      <c r="AA328946" s="94"/>
      <c r="AB328946" s="5"/>
    </row>
    <row r="329016" spans="21:28">
      <c r="U329016" s="5"/>
      <c r="AA329016" s="94"/>
      <c r="AB329016" s="5"/>
    </row>
    <row r="329017" spans="21:28">
      <c r="U329017" s="5"/>
      <c r="AA329017" s="94"/>
      <c r="AB329017" s="5"/>
    </row>
    <row r="329034" spans="21:28">
      <c r="U329034" s="5"/>
      <c r="AA329034" s="94"/>
      <c r="AB329034" s="5"/>
    </row>
    <row r="329036" spans="21:28">
      <c r="U329036" s="5"/>
      <c r="AA329036" s="458"/>
      <c r="AB329036" s="5"/>
    </row>
    <row r="329037" spans="21:28">
      <c r="U329037" s="5"/>
      <c r="AA329037" s="458"/>
      <c r="AB329037" s="5"/>
    </row>
    <row r="329038" spans="21:28">
      <c r="U329038" s="5"/>
      <c r="AA329038" s="93"/>
      <c r="AB329038" s="5"/>
    </row>
    <row r="329039" spans="21:28">
      <c r="U329039" s="5"/>
      <c r="AA329039" s="94"/>
      <c r="AB329039" s="5"/>
    </row>
    <row r="329042" spans="21:28">
      <c r="U329042" s="5"/>
      <c r="AA329042" s="94"/>
      <c r="AB329042" s="5"/>
    </row>
    <row r="329092" spans="21:28">
      <c r="U329092" s="5"/>
      <c r="AA329092" s="94"/>
      <c r="AB329092" s="5"/>
    </row>
    <row r="329162" spans="21:28">
      <c r="U329162" s="5"/>
      <c r="AA329162" s="94"/>
      <c r="AB329162" s="5"/>
    </row>
    <row r="329163" spans="21:28">
      <c r="U329163" s="5"/>
      <c r="AA329163" s="94"/>
      <c r="AB329163" s="5"/>
    </row>
    <row r="329180" spans="21:28">
      <c r="U329180" s="5"/>
      <c r="AA329180" s="94"/>
      <c r="AB329180" s="5"/>
    </row>
    <row r="329182" spans="21:28">
      <c r="U329182" s="5"/>
      <c r="AA329182" s="458"/>
      <c r="AB329182" s="5"/>
    </row>
    <row r="329183" spans="21:28">
      <c r="U329183" s="5"/>
      <c r="AA329183" s="458"/>
      <c r="AB329183" s="5"/>
    </row>
    <row r="329184" spans="21:28">
      <c r="U329184" s="5"/>
      <c r="AA329184" s="93"/>
      <c r="AB329184" s="5"/>
    </row>
    <row r="329185" spans="21:28">
      <c r="U329185" s="5"/>
      <c r="AA329185" s="94"/>
      <c r="AB329185" s="5"/>
    </row>
    <row r="329188" spans="21:28">
      <c r="U329188" s="5"/>
      <c r="AA329188" s="94"/>
      <c r="AB329188" s="5"/>
    </row>
    <row r="329238" spans="21:28">
      <c r="U329238" s="5"/>
      <c r="AA329238" s="94"/>
      <c r="AB329238" s="5"/>
    </row>
    <row r="329308" spans="21:28">
      <c r="U329308" s="5"/>
      <c r="AA329308" s="94"/>
      <c r="AB329308" s="5"/>
    </row>
    <row r="329309" spans="21:28">
      <c r="U329309" s="5"/>
      <c r="AA329309" s="94"/>
      <c r="AB329309" s="5"/>
    </row>
    <row r="329326" spans="21:28">
      <c r="U329326" s="5"/>
      <c r="AA329326" s="94"/>
      <c r="AB329326" s="5"/>
    </row>
    <row r="329328" spans="21:28">
      <c r="U329328" s="5"/>
      <c r="AA329328" s="458"/>
      <c r="AB329328" s="5"/>
    </row>
    <row r="329329" spans="21:28">
      <c r="U329329" s="5"/>
      <c r="AA329329" s="458"/>
      <c r="AB329329" s="5"/>
    </row>
    <row r="329330" spans="21:28">
      <c r="U329330" s="5"/>
      <c r="AA329330" s="93"/>
      <c r="AB329330" s="5"/>
    </row>
    <row r="329331" spans="21:28">
      <c r="U329331" s="5"/>
      <c r="AA329331" s="94"/>
      <c r="AB329331" s="5"/>
    </row>
    <row r="329334" spans="21:28">
      <c r="U329334" s="5"/>
      <c r="AA329334" s="94"/>
      <c r="AB329334" s="5"/>
    </row>
    <row r="329384" spans="21:28">
      <c r="U329384" s="5"/>
      <c r="AA329384" s="94"/>
      <c r="AB329384" s="5"/>
    </row>
    <row r="329454" spans="21:28">
      <c r="U329454" s="5"/>
      <c r="AA329454" s="94"/>
      <c r="AB329454" s="5"/>
    </row>
    <row r="329455" spans="21:28">
      <c r="U329455" s="5"/>
      <c r="AA329455" s="94"/>
      <c r="AB329455" s="5"/>
    </row>
    <row r="329472" spans="21:28">
      <c r="U329472" s="5"/>
      <c r="AA329472" s="94"/>
      <c r="AB329472" s="5"/>
    </row>
    <row r="329474" spans="21:28">
      <c r="U329474" s="5"/>
      <c r="AA329474" s="458"/>
      <c r="AB329474" s="5"/>
    </row>
    <row r="329475" spans="21:28">
      <c r="U329475" s="5"/>
      <c r="AA329475" s="458"/>
      <c r="AB329475" s="5"/>
    </row>
    <row r="329476" spans="21:28">
      <c r="U329476" s="5"/>
      <c r="AA329476" s="93"/>
      <c r="AB329476" s="5"/>
    </row>
    <row r="329477" spans="21:28">
      <c r="U329477" s="5"/>
      <c r="AA329477" s="94"/>
      <c r="AB329477" s="5"/>
    </row>
    <row r="329480" spans="21:28">
      <c r="U329480" s="5"/>
      <c r="AA329480" s="94"/>
      <c r="AB329480" s="5"/>
    </row>
    <row r="329530" spans="21:28">
      <c r="U329530" s="5"/>
      <c r="AA329530" s="94"/>
      <c r="AB329530" s="5"/>
    </row>
    <row r="329600" spans="21:28">
      <c r="U329600" s="5"/>
      <c r="AA329600" s="94"/>
      <c r="AB329600" s="5"/>
    </row>
    <row r="329601" spans="21:28">
      <c r="U329601" s="5"/>
      <c r="AA329601" s="94"/>
      <c r="AB329601" s="5"/>
    </row>
    <row r="329618" spans="21:28">
      <c r="U329618" s="5"/>
      <c r="AA329618" s="94"/>
      <c r="AB329618" s="5"/>
    </row>
    <row r="329620" spans="21:28">
      <c r="U329620" s="5"/>
      <c r="AA329620" s="458"/>
      <c r="AB329620" s="5"/>
    </row>
    <row r="329621" spans="21:28">
      <c r="U329621" s="5"/>
      <c r="AA329621" s="458"/>
      <c r="AB329621" s="5"/>
    </row>
    <row r="329622" spans="21:28">
      <c r="U329622" s="5"/>
      <c r="AA329622" s="93"/>
      <c r="AB329622" s="5"/>
    </row>
    <row r="329623" spans="21:28">
      <c r="U329623" s="5"/>
      <c r="AA329623" s="94"/>
      <c r="AB329623" s="5"/>
    </row>
    <row r="329626" spans="21:28">
      <c r="U329626" s="5"/>
      <c r="AA329626" s="94"/>
      <c r="AB329626" s="5"/>
    </row>
    <row r="329676" spans="21:28">
      <c r="U329676" s="5"/>
      <c r="AA329676" s="94"/>
      <c r="AB329676" s="5"/>
    </row>
    <row r="329746" spans="21:28">
      <c r="U329746" s="5"/>
      <c r="AA329746" s="94"/>
      <c r="AB329746" s="5"/>
    </row>
    <row r="329747" spans="21:28">
      <c r="U329747" s="5"/>
      <c r="AA329747" s="94"/>
      <c r="AB329747" s="5"/>
    </row>
    <row r="329764" spans="21:28">
      <c r="U329764" s="5"/>
      <c r="AA329764" s="94"/>
      <c r="AB329764" s="5"/>
    </row>
    <row r="329766" spans="21:28">
      <c r="U329766" s="5"/>
      <c r="AA329766" s="458"/>
      <c r="AB329766" s="5"/>
    </row>
    <row r="329767" spans="21:28">
      <c r="U329767" s="5"/>
      <c r="AA329767" s="458"/>
      <c r="AB329767" s="5"/>
    </row>
    <row r="329768" spans="21:28">
      <c r="U329768" s="5"/>
      <c r="AA329768" s="93"/>
      <c r="AB329768" s="5"/>
    </row>
    <row r="329769" spans="21:28">
      <c r="U329769" s="5"/>
      <c r="AA329769" s="94"/>
      <c r="AB329769" s="5"/>
    </row>
    <row r="329772" spans="21:28">
      <c r="U329772" s="5"/>
      <c r="AA329772" s="94"/>
      <c r="AB329772" s="5"/>
    </row>
    <row r="329822" spans="21:28">
      <c r="U329822" s="5"/>
      <c r="AA329822" s="94"/>
      <c r="AB329822" s="5"/>
    </row>
    <row r="329892" spans="21:28">
      <c r="U329892" s="5"/>
      <c r="AA329892" s="94"/>
      <c r="AB329892" s="5"/>
    </row>
    <row r="329893" spans="21:28">
      <c r="U329893" s="5"/>
      <c r="AA329893" s="94"/>
      <c r="AB329893" s="5"/>
    </row>
    <row r="329910" spans="21:28">
      <c r="U329910" s="5"/>
      <c r="AA329910" s="94"/>
      <c r="AB329910" s="5"/>
    </row>
    <row r="329912" spans="21:28">
      <c r="U329912" s="5"/>
      <c r="AA329912" s="458"/>
      <c r="AB329912" s="5"/>
    </row>
    <row r="329913" spans="21:28">
      <c r="U329913" s="5"/>
      <c r="AA329913" s="458"/>
      <c r="AB329913" s="5"/>
    </row>
    <row r="329914" spans="21:28">
      <c r="U329914" s="5"/>
      <c r="AA329914" s="93"/>
      <c r="AB329914" s="5"/>
    </row>
    <row r="329915" spans="21:28">
      <c r="U329915" s="5"/>
      <c r="AA329915" s="94"/>
      <c r="AB329915" s="5"/>
    </row>
    <row r="329918" spans="21:28">
      <c r="U329918" s="5"/>
      <c r="AA329918" s="94"/>
      <c r="AB329918" s="5"/>
    </row>
    <row r="329968" spans="21:28">
      <c r="U329968" s="5"/>
      <c r="AA329968" s="94"/>
      <c r="AB329968" s="5"/>
    </row>
    <row r="330038" spans="21:28">
      <c r="U330038" s="5"/>
      <c r="AA330038" s="94"/>
      <c r="AB330038" s="5"/>
    </row>
    <row r="330039" spans="21:28">
      <c r="U330039" s="5"/>
      <c r="AA330039" s="94"/>
      <c r="AB330039" s="5"/>
    </row>
    <row r="330056" spans="21:28">
      <c r="U330056" s="5"/>
      <c r="AA330056" s="94"/>
      <c r="AB330056" s="5"/>
    </row>
    <row r="330058" spans="21:28">
      <c r="U330058" s="5"/>
      <c r="AA330058" s="458"/>
      <c r="AB330058" s="5"/>
    </row>
    <row r="330059" spans="21:28">
      <c r="U330059" s="5"/>
      <c r="AA330059" s="458"/>
      <c r="AB330059" s="5"/>
    </row>
    <row r="330060" spans="21:28">
      <c r="U330060" s="5"/>
      <c r="AA330060" s="93"/>
      <c r="AB330060" s="5"/>
    </row>
    <row r="330061" spans="21:28">
      <c r="U330061" s="5"/>
      <c r="AA330061" s="94"/>
      <c r="AB330061" s="5"/>
    </row>
    <row r="330064" spans="21:28">
      <c r="U330064" s="5"/>
      <c r="AA330064" s="94"/>
      <c r="AB330064" s="5"/>
    </row>
    <row r="330114" spans="21:28">
      <c r="U330114" s="5"/>
      <c r="AA330114" s="94"/>
      <c r="AB330114" s="5"/>
    </row>
    <row r="330184" spans="21:28">
      <c r="U330184" s="5"/>
      <c r="AA330184" s="94"/>
      <c r="AB330184" s="5"/>
    </row>
    <row r="330185" spans="21:28">
      <c r="U330185" s="5"/>
      <c r="AA330185" s="94"/>
      <c r="AB330185" s="5"/>
    </row>
    <row r="330202" spans="21:28">
      <c r="U330202" s="5"/>
      <c r="AA330202" s="94"/>
      <c r="AB330202" s="5"/>
    </row>
    <row r="330204" spans="21:28">
      <c r="U330204" s="5"/>
      <c r="AA330204" s="458"/>
      <c r="AB330204" s="5"/>
    </row>
    <row r="330205" spans="21:28">
      <c r="U330205" s="5"/>
      <c r="AA330205" s="458"/>
      <c r="AB330205" s="5"/>
    </row>
    <row r="330206" spans="21:28">
      <c r="U330206" s="5"/>
      <c r="AA330206" s="93"/>
      <c r="AB330206" s="5"/>
    </row>
    <row r="330207" spans="21:28">
      <c r="U330207" s="5"/>
      <c r="AA330207" s="94"/>
      <c r="AB330207" s="5"/>
    </row>
    <row r="330210" spans="21:28">
      <c r="U330210" s="5"/>
      <c r="AA330210" s="94"/>
      <c r="AB330210" s="5"/>
    </row>
    <row r="330260" spans="21:28">
      <c r="U330260" s="5"/>
      <c r="AA330260" s="94"/>
      <c r="AB330260" s="5"/>
    </row>
    <row r="330330" spans="21:28">
      <c r="U330330" s="5"/>
      <c r="AA330330" s="94"/>
      <c r="AB330330" s="5"/>
    </row>
    <row r="330331" spans="21:28">
      <c r="U330331" s="5"/>
      <c r="AA330331" s="94"/>
      <c r="AB330331" s="5"/>
    </row>
    <row r="330348" spans="21:28">
      <c r="U330348" s="5"/>
      <c r="AA330348" s="94"/>
      <c r="AB330348" s="5"/>
    </row>
    <row r="330350" spans="21:28">
      <c r="U330350" s="5"/>
      <c r="AA330350" s="458"/>
      <c r="AB330350" s="5"/>
    </row>
    <row r="330351" spans="21:28">
      <c r="U330351" s="5"/>
      <c r="AA330351" s="458"/>
      <c r="AB330351" s="5"/>
    </row>
    <row r="330352" spans="21:28">
      <c r="U330352" s="5"/>
      <c r="AA330352" s="93"/>
      <c r="AB330352" s="5"/>
    </row>
    <row r="330353" spans="21:28">
      <c r="U330353" s="5"/>
      <c r="AA330353" s="94"/>
      <c r="AB330353" s="5"/>
    </row>
    <row r="330356" spans="21:28">
      <c r="U330356" s="5"/>
      <c r="AA330356" s="94"/>
      <c r="AB330356" s="5"/>
    </row>
    <row r="330406" spans="21:28">
      <c r="U330406" s="5"/>
      <c r="AA330406" s="94"/>
      <c r="AB330406" s="5"/>
    </row>
    <row r="330476" spans="21:28">
      <c r="U330476" s="5"/>
      <c r="AA330476" s="94"/>
      <c r="AB330476" s="5"/>
    </row>
    <row r="330477" spans="21:28">
      <c r="U330477" s="5"/>
      <c r="AA330477" s="94"/>
      <c r="AB330477" s="5"/>
    </row>
    <row r="330494" spans="21:28">
      <c r="U330494" s="5"/>
      <c r="AA330494" s="94"/>
      <c r="AB330494" s="5"/>
    </row>
    <row r="330496" spans="21:28">
      <c r="U330496" s="5"/>
      <c r="AA330496" s="458"/>
      <c r="AB330496" s="5"/>
    </row>
    <row r="330497" spans="21:28">
      <c r="U330497" s="5"/>
      <c r="AA330497" s="458"/>
      <c r="AB330497" s="5"/>
    </row>
    <row r="330498" spans="21:28">
      <c r="U330498" s="5"/>
      <c r="AA330498" s="93"/>
      <c r="AB330498" s="5"/>
    </row>
    <row r="330499" spans="21:28">
      <c r="U330499" s="5"/>
      <c r="AA330499" s="94"/>
      <c r="AB330499" s="5"/>
    </row>
    <row r="330502" spans="21:28">
      <c r="U330502" s="5"/>
      <c r="AA330502" s="94"/>
      <c r="AB330502" s="5"/>
    </row>
    <row r="330552" spans="21:28">
      <c r="U330552" s="5"/>
      <c r="AA330552" s="94"/>
      <c r="AB330552" s="5"/>
    </row>
    <row r="330622" spans="21:28">
      <c r="U330622" s="5"/>
      <c r="AA330622" s="94"/>
      <c r="AB330622" s="5"/>
    </row>
    <row r="330623" spans="21:28">
      <c r="U330623" s="5"/>
      <c r="AA330623" s="94"/>
      <c r="AB330623" s="5"/>
    </row>
    <row r="330640" spans="21:28">
      <c r="U330640" s="5"/>
      <c r="AA330640" s="94"/>
      <c r="AB330640" s="5"/>
    </row>
    <row r="330642" spans="21:28">
      <c r="U330642" s="5"/>
      <c r="AA330642" s="458"/>
      <c r="AB330642" s="5"/>
    </row>
    <row r="330643" spans="21:28">
      <c r="U330643" s="5"/>
      <c r="AA330643" s="458"/>
      <c r="AB330643" s="5"/>
    </row>
    <row r="330644" spans="21:28">
      <c r="U330644" s="5"/>
      <c r="AA330644" s="93"/>
      <c r="AB330644" s="5"/>
    </row>
    <row r="330645" spans="21:28">
      <c r="U330645" s="5"/>
      <c r="AA330645" s="94"/>
      <c r="AB330645" s="5"/>
    </row>
    <row r="330648" spans="21:28">
      <c r="U330648" s="5"/>
      <c r="AA330648" s="94"/>
      <c r="AB330648" s="5"/>
    </row>
    <row r="330698" spans="21:28">
      <c r="U330698" s="5"/>
      <c r="AA330698" s="94"/>
      <c r="AB330698" s="5"/>
    </row>
    <row r="330768" spans="21:28">
      <c r="U330768" s="5"/>
      <c r="AA330768" s="94"/>
      <c r="AB330768" s="5"/>
    </row>
    <row r="330769" spans="21:28">
      <c r="U330769" s="5"/>
      <c r="AA330769" s="94"/>
      <c r="AB330769" s="5"/>
    </row>
    <row r="330786" spans="21:28">
      <c r="U330786" s="5"/>
      <c r="AA330786" s="94"/>
      <c r="AB330786" s="5"/>
    </row>
    <row r="330788" spans="21:28">
      <c r="U330788" s="5"/>
      <c r="AA330788" s="458"/>
      <c r="AB330788" s="5"/>
    </row>
    <row r="330789" spans="21:28">
      <c r="U330789" s="5"/>
      <c r="AA330789" s="458"/>
      <c r="AB330789" s="5"/>
    </row>
    <row r="330790" spans="21:28">
      <c r="U330790" s="5"/>
      <c r="AA330790" s="93"/>
      <c r="AB330790" s="5"/>
    </row>
    <row r="330791" spans="21:28">
      <c r="U330791" s="5"/>
      <c r="AA330791" s="94"/>
      <c r="AB330791" s="5"/>
    </row>
    <row r="330794" spans="21:28">
      <c r="U330794" s="5"/>
      <c r="AA330794" s="94"/>
      <c r="AB330794" s="5"/>
    </row>
    <row r="330844" spans="21:28">
      <c r="U330844" s="5"/>
      <c r="AA330844" s="94"/>
      <c r="AB330844" s="5"/>
    </row>
    <row r="330914" spans="21:28">
      <c r="U330914" s="5"/>
      <c r="AA330914" s="94"/>
      <c r="AB330914" s="5"/>
    </row>
    <row r="330915" spans="21:28">
      <c r="U330915" s="5"/>
      <c r="AA330915" s="94"/>
      <c r="AB330915" s="5"/>
    </row>
    <row r="330932" spans="21:28">
      <c r="U330932" s="5"/>
      <c r="AA330932" s="94"/>
      <c r="AB330932" s="5"/>
    </row>
    <row r="330934" spans="21:28">
      <c r="U330934" s="5"/>
      <c r="AA330934" s="458"/>
      <c r="AB330934" s="5"/>
    </row>
    <row r="330935" spans="21:28">
      <c r="U330935" s="5"/>
      <c r="AA330935" s="458"/>
      <c r="AB330935" s="5"/>
    </row>
    <row r="330936" spans="21:28">
      <c r="U330936" s="5"/>
      <c r="AA330936" s="93"/>
      <c r="AB330936" s="5"/>
    </row>
    <row r="330937" spans="21:28">
      <c r="U330937" s="5"/>
      <c r="AA330937" s="94"/>
      <c r="AB330937" s="5"/>
    </row>
    <row r="330940" spans="21:28">
      <c r="U330940" s="5"/>
      <c r="AA330940" s="94"/>
      <c r="AB330940" s="5"/>
    </row>
    <row r="330990" spans="21:28">
      <c r="U330990" s="5"/>
      <c r="AA330990" s="94"/>
      <c r="AB330990" s="5"/>
    </row>
    <row r="331060" spans="21:28">
      <c r="U331060" s="5"/>
      <c r="AA331060" s="94"/>
      <c r="AB331060" s="5"/>
    </row>
    <row r="331061" spans="21:28">
      <c r="U331061" s="5"/>
      <c r="AA331061" s="94"/>
      <c r="AB331061" s="5"/>
    </row>
    <row r="331078" spans="21:28">
      <c r="U331078" s="5"/>
      <c r="AA331078" s="94"/>
      <c r="AB331078" s="5"/>
    </row>
    <row r="331080" spans="21:28">
      <c r="U331080" s="5"/>
      <c r="AA331080" s="458"/>
      <c r="AB331080" s="5"/>
    </row>
    <row r="331081" spans="21:28">
      <c r="U331081" s="5"/>
      <c r="AA331081" s="458"/>
      <c r="AB331081" s="5"/>
    </row>
    <row r="331082" spans="21:28">
      <c r="U331082" s="5"/>
      <c r="AA331082" s="93"/>
      <c r="AB331082" s="5"/>
    </row>
    <row r="331083" spans="21:28">
      <c r="U331083" s="5"/>
      <c r="AA331083" s="94"/>
      <c r="AB331083" s="5"/>
    </row>
    <row r="331086" spans="21:28">
      <c r="U331086" s="5"/>
      <c r="AA331086" s="94"/>
      <c r="AB331086" s="5"/>
    </row>
    <row r="331136" spans="21:28">
      <c r="U331136" s="5"/>
      <c r="AA331136" s="94"/>
      <c r="AB331136" s="5"/>
    </row>
    <row r="331206" spans="21:28">
      <c r="U331206" s="5"/>
      <c r="AA331206" s="94"/>
      <c r="AB331206" s="5"/>
    </row>
    <row r="331207" spans="21:28">
      <c r="U331207" s="5"/>
      <c r="AA331207" s="94"/>
      <c r="AB331207" s="5"/>
    </row>
    <row r="331224" spans="21:28">
      <c r="U331224" s="5"/>
      <c r="AA331224" s="94"/>
      <c r="AB331224" s="5"/>
    </row>
    <row r="331226" spans="21:28">
      <c r="U331226" s="5"/>
      <c r="AA331226" s="458"/>
      <c r="AB331226" s="5"/>
    </row>
    <row r="331227" spans="21:28">
      <c r="U331227" s="5"/>
      <c r="AA331227" s="458"/>
      <c r="AB331227" s="5"/>
    </row>
    <row r="331228" spans="21:28">
      <c r="U331228" s="5"/>
      <c r="AA331228" s="93"/>
      <c r="AB331228" s="5"/>
    </row>
    <row r="331229" spans="21:28">
      <c r="U331229" s="5"/>
      <c r="AA331229" s="94"/>
      <c r="AB331229" s="5"/>
    </row>
    <row r="331232" spans="21:28">
      <c r="U331232" s="5"/>
      <c r="AA331232" s="94"/>
      <c r="AB331232" s="5"/>
    </row>
    <row r="331282" spans="21:28">
      <c r="U331282" s="5"/>
      <c r="AA331282" s="94"/>
      <c r="AB331282" s="5"/>
    </row>
    <row r="331352" spans="21:28">
      <c r="U331352" s="5"/>
      <c r="AA331352" s="94"/>
      <c r="AB331352" s="5"/>
    </row>
    <row r="331353" spans="21:28">
      <c r="U331353" s="5"/>
      <c r="AA331353" s="94"/>
      <c r="AB331353" s="5"/>
    </row>
    <row r="331370" spans="21:28">
      <c r="U331370" s="5"/>
      <c r="AA331370" s="94"/>
      <c r="AB331370" s="5"/>
    </row>
    <row r="331372" spans="21:28">
      <c r="U331372" s="5"/>
      <c r="AA331372" s="458"/>
      <c r="AB331372" s="5"/>
    </row>
    <row r="331373" spans="21:28">
      <c r="U331373" s="5"/>
      <c r="AA331373" s="458"/>
      <c r="AB331373" s="5"/>
    </row>
    <row r="331374" spans="21:28">
      <c r="U331374" s="5"/>
      <c r="AA331374" s="93"/>
      <c r="AB331374" s="5"/>
    </row>
    <row r="331375" spans="21:28">
      <c r="U331375" s="5"/>
      <c r="AA331375" s="94"/>
      <c r="AB331375" s="5"/>
    </row>
    <row r="331378" spans="21:28">
      <c r="U331378" s="5"/>
      <c r="AA331378" s="94"/>
      <c r="AB331378" s="5"/>
    </row>
    <row r="331428" spans="21:28">
      <c r="U331428" s="5"/>
      <c r="AA331428" s="94"/>
      <c r="AB331428" s="5"/>
    </row>
    <row r="331498" spans="21:28">
      <c r="U331498" s="5"/>
      <c r="AA331498" s="94"/>
      <c r="AB331498" s="5"/>
    </row>
    <row r="331499" spans="21:28">
      <c r="U331499" s="5"/>
      <c r="AA331499" s="94"/>
      <c r="AB331499" s="5"/>
    </row>
    <row r="331516" spans="21:28">
      <c r="U331516" s="5"/>
      <c r="AA331516" s="94"/>
      <c r="AB331516" s="5"/>
    </row>
    <row r="331518" spans="21:28">
      <c r="U331518" s="5"/>
      <c r="AA331518" s="458"/>
      <c r="AB331518" s="5"/>
    </row>
    <row r="331519" spans="21:28">
      <c r="U331519" s="5"/>
      <c r="AA331519" s="458"/>
      <c r="AB331519" s="5"/>
    </row>
    <row r="331520" spans="21:28">
      <c r="U331520" s="5"/>
      <c r="AA331520" s="93"/>
      <c r="AB331520" s="5"/>
    </row>
    <row r="331521" spans="21:28">
      <c r="U331521" s="5"/>
      <c r="AA331521" s="94"/>
      <c r="AB331521" s="5"/>
    </row>
    <row r="331524" spans="21:28">
      <c r="U331524" s="5"/>
      <c r="AA331524" s="94"/>
      <c r="AB331524" s="5"/>
    </row>
    <row r="331574" spans="21:28">
      <c r="U331574" s="5"/>
      <c r="AA331574" s="94"/>
      <c r="AB331574" s="5"/>
    </row>
    <row r="331644" spans="21:28">
      <c r="U331644" s="5"/>
      <c r="AA331644" s="94"/>
      <c r="AB331644" s="5"/>
    </row>
    <row r="331645" spans="21:28">
      <c r="U331645" s="5"/>
      <c r="AA331645" s="94"/>
      <c r="AB331645" s="5"/>
    </row>
    <row r="331662" spans="21:28">
      <c r="U331662" s="5"/>
      <c r="AA331662" s="94"/>
      <c r="AB331662" s="5"/>
    </row>
    <row r="331664" spans="21:28">
      <c r="U331664" s="5"/>
      <c r="AA331664" s="458"/>
      <c r="AB331664" s="5"/>
    </row>
    <row r="331665" spans="21:28">
      <c r="U331665" s="5"/>
      <c r="AA331665" s="458"/>
      <c r="AB331665" s="5"/>
    </row>
    <row r="331666" spans="21:28">
      <c r="U331666" s="5"/>
      <c r="AA331666" s="93"/>
      <c r="AB331666" s="5"/>
    </row>
    <row r="331667" spans="21:28">
      <c r="U331667" s="5"/>
      <c r="AA331667" s="94"/>
      <c r="AB331667" s="5"/>
    </row>
    <row r="331670" spans="21:28">
      <c r="U331670" s="5"/>
      <c r="AA331670" s="94"/>
      <c r="AB331670" s="5"/>
    </row>
    <row r="331720" spans="21:28">
      <c r="U331720" s="5"/>
      <c r="AA331720" s="94"/>
      <c r="AB331720" s="5"/>
    </row>
    <row r="331790" spans="21:28">
      <c r="U331790" s="5"/>
      <c r="AA331790" s="94"/>
      <c r="AB331790" s="5"/>
    </row>
    <row r="331791" spans="21:28">
      <c r="U331791" s="5"/>
      <c r="AA331791" s="94"/>
      <c r="AB331791" s="5"/>
    </row>
    <row r="331808" spans="21:28">
      <c r="U331808" s="5"/>
      <c r="AA331808" s="94"/>
      <c r="AB331808" s="5"/>
    </row>
    <row r="331810" spans="21:28">
      <c r="U331810" s="5"/>
      <c r="AA331810" s="458"/>
      <c r="AB331810" s="5"/>
    </row>
    <row r="331811" spans="21:28">
      <c r="U331811" s="5"/>
      <c r="AA331811" s="458"/>
      <c r="AB331811" s="5"/>
    </row>
    <row r="331812" spans="21:28">
      <c r="U331812" s="5"/>
      <c r="AA331812" s="93"/>
      <c r="AB331812" s="5"/>
    </row>
    <row r="331813" spans="21:28">
      <c r="U331813" s="5"/>
      <c r="AA331813" s="94"/>
      <c r="AB331813" s="5"/>
    </row>
    <row r="331816" spans="21:28">
      <c r="U331816" s="5"/>
      <c r="AA331816" s="94"/>
      <c r="AB331816" s="5"/>
    </row>
    <row r="331866" spans="21:28">
      <c r="U331866" s="5"/>
      <c r="AA331866" s="94"/>
      <c r="AB331866" s="5"/>
    </row>
    <row r="331936" spans="21:28">
      <c r="U331936" s="5"/>
      <c r="AA331936" s="94"/>
      <c r="AB331936" s="5"/>
    </row>
    <row r="331937" spans="21:28">
      <c r="U331937" s="5"/>
      <c r="AA331937" s="94"/>
      <c r="AB331937" s="5"/>
    </row>
    <row r="331954" spans="21:28">
      <c r="U331954" s="5"/>
      <c r="AA331954" s="94"/>
      <c r="AB331954" s="5"/>
    </row>
    <row r="331956" spans="21:28">
      <c r="U331956" s="5"/>
      <c r="AA331956" s="458"/>
      <c r="AB331956" s="5"/>
    </row>
    <row r="331957" spans="21:28">
      <c r="U331957" s="5"/>
      <c r="AA331957" s="458"/>
      <c r="AB331957" s="5"/>
    </row>
    <row r="331958" spans="21:28">
      <c r="U331958" s="5"/>
      <c r="AA331958" s="93"/>
      <c r="AB331958" s="5"/>
    </row>
    <row r="331959" spans="21:28">
      <c r="U331959" s="5"/>
      <c r="AA331959" s="94"/>
      <c r="AB331959" s="5"/>
    </row>
    <row r="331962" spans="21:28">
      <c r="U331962" s="5"/>
      <c r="AA331962" s="94"/>
      <c r="AB331962" s="5"/>
    </row>
    <row r="332012" spans="21:28">
      <c r="U332012" s="5"/>
      <c r="AA332012" s="94"/>
      <c r="AB332012" s="5"/>
    </row>
    <row r="332082" spans="21:28">
      <c r="U332082" s="5"/>
      <c r="AA332082" s="94"/>
      <c r="AB332082" s="5"/>
    </row>
    <row r="332083" spans="21:28">
      <c r="U332083" s="5"/>
      <c r="AA332083" s="94"/>
      <c r="AB332083" s="5"/>
    </row>
    <row r="332100" spans="21:28">
      <c r="U332100" s="5"/>
      <c r="AA332100" s="94"/>
      <c r="AB332100" s="5"/>
    </row>
    <row r="332102" spans="21:28">
      <c r="U332102" s="5"/>
      <c r="AA332102" s="458"/>
      <c r="AB332102" s="5"/>
    </row>
    <row r="332103" spans="21:28">
      <c r="U332103" s="5"/>
      <c r="AA332103" s="458"/>
      <c r="AB332103" s="5"/>
    </row>
    <row r="332104" spans="21:28">
      <c r="U332104" s="5"/>
      <c r="AA332104" s="93"/>
      <c r="AB332104" s="5"/>
    </row>
    <row r="332105" spans="21:28">
      <c r="U332105" s="5"/>
      <c r="AA332105" s="94"/>
      <c r="AB332105" s="5"/>
    </row>
    <row r="332108" spans="21:28">
      <c r="U332108" s="5"/>
      <c r="AA332108" s="94"/>
      <c r="AB332108" s="5"/>
    </row>
    <row r="332158" spans="21:28">
      <c r="U332158" s="5"/>
      <c r="AA332158" s="94"/>
      <c r="AB332158" s="5"/>
    </row>
    <row r="332228" spans="21:28">
      <c r="U332228" s="5"/>
      <c r="AA332228" s="94"/>
      <c r="AB332228" s="5"/>
    </row>
    <row r="332229" spans="21:28">
      <c r="U332229" s="5"/>
      <c r="AA332229" s="94"/>
      <c r="AB332229" s="5"/>
    </row>
    <row r="332246" spans="21:28">
      <c r="U332246" s="5"/>
      <c r="AA332246" s="94"/>
      <c r="AB332246" s="5"/>
    </row>
    <row r="332248" spans="21:28">
      <c r="U332248" s="5"/>
      <c r="AA332248" s="458"/>
      <c r="AB332248" s="5"/>
    </row>
    <row r="332249" spans="21:28">
      <c r="U332249" s="5"/>
      <c r="AA332249" s="458"/>
      <c r="AB332249" s="5"/>
    </row>
    <row r="332250" spans="21:28">
      <c r="U332250" s="5"/>
      <c r="AA332250" s="93"/>
      <c r="AB332250" s="5"/>
    </row>
    <row r="332251" spans="21:28">
      <c r="U332251" s="5"/>
      <c r="AA332251" s="94"/>
      <c r="AB332251" s="5"/>
    </row>
    <row r="332254" spans="21:28">
      <c r="U332254" s="5"/>
      <c r="AA332254" s="94"/>
      <c r="AB332254" s="5"/>
    </row>
    <row r="332304" spans="21:28">
      <c r="U332304" s="5"/>
      <c r="AA332304" s="94"/>
      <c r="AB332304" s="5"/>
    </row>
    <row r="332374" spans="21:28">
      <c r="U332374" s="5"/>
      <c r="AA332374" s="94"/>
      <c r="AB332374" s="5"/>
    </row>
    <row r="332375" spans="21:28">
      <c r="U332375" s="5"/>
      <c r="AA332375" s="94"/>
      <c r="AB332375" s="5"/>
    </row>
    <row r="332392" spans="21:28">
      <c r="U332392" s="5"/>
      <c r="AA332392" s="94"/>
      <c r="AB332392" s="5"/>
    </row>
    <row r="332394" spans="21:28">
      <c r="U332394" s="5"/>
      <c r="AA332394" s="458"/>
      <c r="AB332394" s="5"/>
    </row>
    <row r="332395" spans="21:28">
      <c r="U332395" s="5"/>
      <c r="AA332395" s="458"/>
      <c r="AB332395" s="5"/>
    </row>
    <row r="332396" spans="21:28">
      <c r="U332396" s="5"/>
      <c r="AA332396" s="93"/>
      <c r="AB332396" s="5"/>
    </row>
    <row r="332397" spans="21:28">
      <c r="U332397" s="5"/>
      <c r="AA332397" s="94"/>
      <c r="AB332397" s="5"/>
    </row>
    <row r="332400" spans="21:28">
      <c r="U332400" s="5"/>
      <c r="AA332400" s="94"/>
      <c r="AB332400" s="5"/>
    </row>
    <row r="332450" spans="21:28">
      <c r="U332450" s="5"/>
      <c r="AA332450" s="94"/>
      <c r="AB332450" s="5"/>
    </row>
    <row r="332520" spans="21:28">
      <c r="U332520" s="5"/>
      <c r="AA332520" s="94"/>
      <c r="AB332520" s="5"/>
    </row>
    <row r="332521" spans="21:28">
      <c r="U332521" s="5"/>
      <c r="AA332521" s="94"/>
      <c r="AB332521" s="5"/>
    </row>
    <row r="332538" spans="21:28">
      <c r="U332538" s="5"/>
      <c r="AA332538" s="94"/>
      <c r="AB332538" s="5"/>
    </row>
    <row r="332540" spans="21:28">
      <c r="U332540" s="5"/>
      <c r="AA332540" s="458"/>
      <c r="AB332540" s="5"/>
    </row>
    <row r="332541" spans="21:28">
      <c r="U332541" s="5"/>
      <c r="AA332541" s="458"/>
      <c r="AB332541" s="5"/>
    </row>
    <row r="332542" spans="21:28">
      <c r="U332542" s="5"/>
      <c r="AA332542" s="93"/>
      <c r="AB332542" s="5"/>
    </row>
    <row r="332543" spans="21:28">
      <c r="U332543" s="5"/>
      <c r="AA332543" s="94"/>
      <c r="AB332543" s="5"/>
    </row>
    <row r="332546" spans="21:28">
      <c r="U332546" s="5"/>
      <c r="AA332546" s="94"/>
      <c r="AB332546" s="5"/>
    </row>
    <row r="332596" spans="21:28">
      <c r="U332596" s="5"/>
      <c r="AA332596" s="94"/>
      <c r="AB332596" s="5"/>
    </row>
    <row r="332666" spans="21:28">
      <c r="U332666" s="5"/>
      <c r="AA332666" s="94"/>
      <c r="AB332666" s="5"/>
    </row>
    <row r="332667" spans="21:28">
      <c r="U332667" s="5"/>
      <c r="AA332667" s="94"/>
      <c r="AB332667" s="5"/>
    </row>
    <row r="332684" spans="21:28">
      <c r="U332684" s="5"/>
      <c r="AA332684" s="94"/>
      <c r="AB332684" s="5"/>
    </row>
    <row r="332686" spans="21:28">
      <c r="U332686" s="5"/>
      <c r="AA332686" s="458"/>
      <c r="AB332686" s="5"/>
    </row>
    <row r="332687" spans="21:28">
      <c r="U332687" s="5"/>
      <c r="AA332687" s="458"/>
      <c r="AB332687" s="5"/>
    </row>
    <row r="332688" spans="21:28">
      <c r="U332688" s="5"/>
      <c r="AA332688" s="93"/>
      <c r="AB332688" s="5"/>
    </row>
    <row r="332689" spans="21:28">
      <c r="U332689" s="5"/>
      <c r="AA332689" s="94"/>
      <c r="AB332689" s="5"/>
    </row>
    <row r="332692" spans="21:28">
      <c r="U332692" s="5"/>
      <c r="AA332692" s="94"/>
      <c r="AB332692" s="5"/>
    </row>
    <row r="332742" spans="21:28">
      <c r="U332742" s="5"/>
      <c r="AA332742" s="94"/>
      <c r="AB332742" s="5"/>
    </row>
    <row r="332812" spans="21:28">
      <c r="U332812" s="5"/>
      <c r="AA332812" s="94"/>
      <c r="AB332812" s="5"/>
    </row>
    <row r="332813" spans="21:28">
      <c r="U332813" s="5"/>
      <c r="AA332813" s="94"/>
      <c r="AB332813" s="5"/>
    </row>
    <row r="332830" spans="21:28">
      <c r="U332830" s="5"/>
      <c r="AA332830" s="94"/>
      <c r="AB332830" s="5"/>
    </row>
    <row r="332832" spans="21:28">
      <c r="U332832" s="5"/>
      <c r="AA332832" s="458"/>
      <c r="AB332832" s="5"/>
    </row>
    <row r="332833" spans="21:28">
      <c r="U332833" s="5"/>
      <c r="AA332833" s="458"/>
      <c r="AB332833" s="5"/>
    </row>
    <row r="332834" spans="21:28">
      <c r="U332834" s="5"/>
      <c r="AA332834" s="93"/>
      <c r="AB332834" s="5"/>
    </row>
    <row r="332835" spans="21:28">
      <c r="U332835" s="5"/>
      <c r="AA332835" s="94"/>
      <c r="AB332835" s="5"/>
    </row>
    <row r="332838" spans="21:28">
      <c r="U332838" s="5"/>
      <c r="AA332838" s="94"/>
      <c r="AB332838" s="5"/>
    </row>
    <row r="332888" spans="21:28">
      <c r="U332888" s="5"/>
      <c r="AA332888" s="94"/>
      <c r="AB332888" s="5"/>
    </row>
    <row r="332958" spans="21:28">
      <c r="U332958" s="5"/>
      <c r="AA332958" s="94"/>
      <c r="AB332958" s="5"/>
    </row>
    <row r="332959" spans="21:28">
      <c r="U332959" s="5"/>
      <c r="AA332959" s="94"/>
      <c r="AB332959" s="5"/>
    </row>
    <row r="332976" spans="21:28">
      <c r="U332976" s="5"/>
      <c r="AA332976" s="94"/>
      <c r="AB332976" s="5"/>
    </row>
    <row r="332978" spans="21:28">
      <c r="U332978" s="5"/>
      <c r="AA332978" s="458"/>
      <c r="AB332978" s="5"/>
    </row>
    <row r="332979" spans="21:28">
      <c r="U332979" s="5"/>
      <c r="AA332979" s="458"/>
      <c r="AB332979" s="5"/>
    </row>
    <row r="332980" spans="21:28">
      <c r="U332980" s="5"/>
      <c r="AA332980" s="93"/>
      <c r="AB332980" s="5"/>
    </row>
    <row r="332981" spans="21:28">
      <c r="U332981" s="5"/>
      <c r="AA332981" s="94"/>
      <c r="AB332981" s="5"/>
    </row>
    <row r="332984" spans="21:28">
      <c r="U332984" s="5"/>
      <c r="AA332984" s="94"/>
      <c r="AB332984" s="5"/>
    </row>
    <row r="333034" spans="21:28">
      <c r="U333034" s="5"/>
      <c r="AA333034" s="94"/>
      <c r="AB333034" s="5"/>
    </row>
    <row r="333104" spans="21:28">
      <c r="U333104" s="5"/>
      <c r="AA333104" s="94"/>
      <c r="AB333104" s="5"/>
    </row>
    <row r="333105" spans="21:28">
      <c r="U333105" s="5"/>
      <c r="AA333105" s="94"/>
      <c r="AB333105" s="5"/>
    </row>
    <row r="333122" spans="21:28">
      <c r="U333122" s="5"/>
      <c r="AA333122" s="94"/>
      <c r="AB333122" s="5"/>
    </row>
    <row r="333124" spans="21:28">
      <c r="U333124" s="5"/>
      <c r="AA333124" s="458"/>
      <c r="AB333124" s="5"/>
    </row>
    <row r="333125" spans="21:28">
      <c r="U333125" s="5"/>
      <c r="AA333125" s="458"/>
      <c r="AB333125" s="5"/>
    </row>
    <row r="333126" spans="21:28">
      <c r="U333126" s="5"/>
      <c r="AA333126" s="93"/>
      <c r="AB333126" s="5"/>
    </row>
    <row r="333127" spans="21:28">
      <c r="U333127" s="5"/>
      <c r="AA333127" s="94"/>
      <c r="AB333127" s="5"/>
    </row>
    <row r="333130" spans="21:28">
      <c r="U333130" s="5"/>
      <c r="AA333130" s="94"/>
      <c r="AB333130" s="5"/>
    </row>
    <row r="333180" spans="21:28">
      <c r="U333180" s="5"/>
      <c r="AA333180" s="94"/>
      <c r="AB333180" s="5"/>
    </row>
    <row r="333250" spans="21:28">
      <c r="U333250" s="5"/>
      <c r="AA333250" s="94"/>
      <c r="AB333250" s="5"/>
    </row>
    <row r="333251" spans="21:28">
      <c r="U333251" s="5"/>
      <c r="AA333251" s="94"/>
      <c r="AB333251" s="5"/>
    </row>
    <row r="333268" spans="21:28">
      <c r="U333268" s="5"/>
      <c r="AA333268" s="94"/>
      <c r="AB333268" s="5"/>
    </row>
    <row r="333270" spans="21:28">
      <c r="U333270" s="5"/>
      <c r="AA333270" s="458"/>
      <c r="AB333270" s="5"/>
    </row>
    <row r="333271" spans="21:28">
      <c r="U333271" s="5"/>
      <c r="AA333271" s="458"/>
      <c r="AB333271" s="5"/>
    </row>
    <row r="333272" spans="21:28">
      <c r="U333272" s="5"/>
      <c r="AA333272" s="93"/>
      <c r="AB333272" s="5"/>
    </row>
    <row r="333273" spans="21:28">
      <c r="U333273" s="5"/>
      <c r="AA333273" s="94"/>
      <c r="AB333273" s="5"/>
    </row>
    <row r="333276" spans="21:28">
      <c r="U333276" s="5"/>
      <c r="AA333276" s="94"/>
      <c r="AB333276" s="5"/>
    </row>
    <row r="333326" spans="21:28">
      <c r="U333326" s="5"/>
      <c r="AA333326" s="94"/>
      <c r="AB333326" s="5"/>
    </row>
    <row r="333396" spans="21:28">
      <c r="U333396" s="5"/>
      <c r="AA333396" s="94"/>
      <c r="AB333396" s="5"/>
    </row>
    <row r="333397" spans="21:28">
      <c r="U333397" s="5"/>
      <c r="AA333397" s="94"/>
      <c r="AB333397" s="5"/>
    </row>
    <row r="333414" spans="21:28">
      <c r="U333414" s="5"/>
      <c r="AA333414" s="94"/>
      <c r="AB333414" s="5"/>
    </row>
    <row r="333416" spans="21:28">
      <c r="U333416" s="5"/>
      <c r="AA333416" s="458"/>
      <c r="AB333416" s="5"/>
    </row>
    <row r="333417" spans="21:28">
      <c r="U333417" s="5"/>
      <c r="AA333417" s="458"/>
      <c r="AB333417" s="5"/>
    </row>
    <row r="333418" spans="21:28">
      <c r="U333418" s="5"/>
      <c r="AA333418" s="93"/>
      <c r="AB333418" s="5"/>
    </row>
    <row r="333419" spans="21:28">
      <c r="U333419" s="5"/>
      <c r="AA333419" s="94"/>
      <c r="AB333419" s="5"/>
    </row>
    <row r="333422" spans="21:28">
      <c r="U333422" s="5"/>
      <c r="AA333422" s="94"/>
      <c r="AB333422" s="5"/>
    </row>
    <row r="333472" spans="21:28">
      <c r="U333472" s="5"/>
      <c r="AA333472" s="94"/>
      <c r="AB333472" s="5"/>
    </row>
    <row r="333542" spans="21:28">
      <c r="U333542" s="5"/>
      <c r="AA333542" s="94"/>
      <c r="AB333542" s="5"/>
    </row>
    <row r="333543" spans="21:28">
      <c r="U333543" s="5"/>
      <c r="AA333543" s="94"/>
      <c r="AB333543" s="5"/>
    </row>
    <row r="333560" spans="21:28">
      <c r="U333560" s="5"/>
      <c r="AA333560" s="94"/>
      <c r="AB333560" s="5"/>
    </row>
    <row r="333562" spans="21:28">
      <c r="U333562" s="5"/>
      <c r="AA333562" s="458"/>
      <c r="AB333562" s="5"/>
    </row>
    <row r="333563" spans="21:28">
      <c r="U333563" s="5"/>
      <c r="AA333563" s="458"/>
      <c r="AB333563" s="5"/>
    </row>
    <row r="333564" spans="21:28">
      <c r="U333564" s="5"/>
      <c r="AA333564" s="93"/>
      <c r="AB333564" s="5"/>
    </row>
    <row r="333565" spans="21:28">
      <c r="U333565" s="5"/>
      <c r="AA333565" s="94"/>
      <c r="AB333565" s="5"/>
    </row>
    <row r="333568" spans="21:28">
      <c r="U333568" s="5"/>
      <c r="AA333568" s="94"/>
      <c r="AB333568" s="5"/>
    </row>
    <row r="333618" spans="21:28">
      <c r="U333618" s="5"/>
      <c r="AA333618" s="94"/>
      <c r="AB333618" s="5"/>
    </row>
    <row r="333688" spans="21:28">
      <c r="U333688" s="5"/>
      <c r="AA333688" s="94"/>
      <c r="AB333688" s="5"/>
    </row>
    <row r="333689" spans="21:28">
      <c r="U333689" s="5"/>
      <c r="AA333689" s="94"/>
      <c r="AB333689" s="5"/>
    </row>
    <row r="333706" spans="21:28">
      <c r="U333706" s="5"/>
      <c r="AA333706" s="94"/>
      <c r="AB333706" s="5"/>
    </row>
    <row r="333708" spans="21:28">
      <c r="U333708" s="5"/>
      <c r="AA333708" s="458"/>
      <c r="AB333708" s="5"/>
    </row>
    <row r="333709" spans="21:28">
      <c r="U333709" s="5"/>
      <c r="AA333709" s="458"/>
      <c r="AB333709" s="5"/>
    </row>
    <row r="333710" spans="21:28">
      <c r="U333710" s="5"/>
      <c r="AA333710" s="93"/>
      <c r="AB333710" s="5"/>
    </row>
    <row r="333711" spans="21:28">
      <c r="U333711" s="5"/>
      <c r="AA333711" s="94"/>
      <c r="AB333711" s="5"/>
    </row>
    <row r="333714" spans="21:28">
      <c r="U333714" s="5"/>
      <c r="AA333714" s="94"/>
      <c r="AB333714" s="5"/>
    </row>
    <row r="333764" spans="21:28">
      <c r="U333764" s="5"/>
      <c r="AA333764" s="94"/>
      <c r="AB333764" s="5"/>
    </row>
    <row r="333834" spans="21:28">
      <c r="U333834" s="5"/>
      <c r="AA333834" s="94"/>
      <c r="AB333834" s="5"/>
    </row>
    <row r="333835" spans="21:28">
      <c r="U333835" s="5"/>
      <c r="AA333835" s="94"/>
      <c r="AB333835" s="5"/>
    </row>
    <row r="333852" spans="21:28">
      <c r="U333852" s="5"/>
      <c r="AA333852" s="94"/>
      <c r="AB333852" s="5"/>
    </row>
    <row r="333854" spans="21:28">
      <c r="U333854" s="5"/>
      <c r="AA333854" s="458"/>
      <c r="AB333854" s="5"/>
    </row>
    <row r="333855" spans="21:28">
      <c r="U333855" s="5"/>
      <c r="AA333855" s="458"/>
      <c r="AB333855" s="5"/>
    </row>
    <row r="333856" spans="21:28">
      <c r="U333856" s="5"/>
      <c r="AA333856" s="93"/>
      <c r="AB333856" s="5"/>
    </row>
    <row r="333857" spans="21:28">
      <c r="U333857" s="5"/>
      <c r="AA333857" s="94"/>
      <c r="AB333857" s="5"/>
    </row>
    <row r="333860" spans="21:28">
      <c r="U333860" s="5"/>
      <c r="AA333860" s="94"/>
      <c r="AB333860" s="5"/>
    </row>
    <row r="333910" spans="21:28">
      <c r="U333910" s="5"/>
      <c r="AA333910" s="94"/>
      <c r="AB333910" s="5"/>
    </row>
    <row r="333980" spans="21:28">
      <c r="U333980" s="5"/>
      <c r="AA333980" s="94"/>
      <c r="AB333980" s="5"/>
    </row>
    <row r="333981" spans="21:28">
      <c r="U333981" s="5"/>
      <c r="AA333981" s="94"/>
      <c r="AB333981" s="5"/>
    </row>
    <row r="333998" spans="21:28">
      <c r="U333998" s="5"/>
      <c r="AA333998" s="94"/>
      <c r="AB333998" s="5"/>
    </row>
    <row r="334000" spans="21:28">
      <c r="U334000" s="5"/>
      <c r="AA334000" s="458"/>
      <c r="AB334000" s="5"/>
    </row>
    <row r="334001" spans="21:28">
      <c r="U334001" s="5"/>
      <c r="AA334001" s="458"/>
      <c r="AB334001" s="5"/>
    </row>
    <row r="334002" spans="21:28">
      <c r="U334002" s="5"/>
      <c r="AA334002" s="93"/>
      <c r="AB334002" s="5"/>
    </row>
    <row r="334003" spans="21:28">
      <c r="U334003" s="5"/>
      <c r="AA334003" s="94"/>
      <c r="AB334003" s="5"/>
    </row>
    <row r="334006" spans="21:28">
      <c r="U334006" s="5"/>
      <c r="AA334006" s="94"/>
      <c r="AB334006" s="5"/>
    </row>
    <row r="334056" spans="21:28">
      <c r="U334056" s="5"/>
      <c r="AA334056" s="94"/>
      <c r="AB334056" s="5"/>
    </row>
    <row r="334126" spans="21:28">
      <c r="U334126" s="5"/>
      <c r="AA334126" s="94"/>
      <c r="AB334126" s="5"/>
    </row>
    <row r="334127" spans="21:28">
      <c r="U334127" s="5"/>
      <c r="AA334127" s="94"/>
      <c r="AB334127" s="5"/>
    </row>
    <row r="334144" spans="21:28">
      <c r="U334144" s="5"/>
      <c r="AA334144" s="94"/>
      <c r="AB334144" s="5"/>
    </row>
    <row r="334146" spans="21:28">
      <c r="U334146" s="5"/>
      <c r="AA334146" s="458"/>
      <c r="AB334146" s="5"/>
    </row>
    <row r="334147" spans="21:28">
      <c r="U334147" s="5"/>
      <c r="AA334147" s="458"/>
      <c r="AB334147" s="5"/>
    </row>
    <row r="334148" spans="21:28">
      <c r="U334148" s="5"/>
      <c r="AA334148" s="93"/>
      <c r="AB334148" s="5"/>
    </row>
    <row r="334149" spans="21:28">
      <c r="U334149" s="5"/>
      <c r="AA334149" s="94"/>
      <c r="AB334149" s="5"/>
    </row>
    <row r="334152" spans="21:28">
      <c r="U334152" s="5"/>
      <c r="AA334152" s="94"/>
      <c r="AB334152" s="5"/>
    </row>
    <row r="334202" spans="21:28">
      <c r="U334202" s="5"/>
      <c r="AA334202" s="94"/>
      <c r="AB334202" s="5"/>
    </row>
    <row r="334272" spans="21:28">
      <c r="U334272" s="5"/>
      <c r="AA334272" s="94"/>
      <c r="AB334272" s="5"/>
    </row>
    <row r="334273" spans="21:28">
      <c r="U334273" s="5"/>
      <c r="AA334273" s="94"/>
      <c r="AB334273" s="5"/>
    </row>
    <row r="334290" spans="21:28">
      <c r="U334290" s="5"/>
      <c r="AA334290" s="94"/>
      <c r="AB334290" s="5"/>
    </row>
    <row r="334292" spans="21:28">
      <c r="U334292" s="5"/>
      <c r="AA334292" s="458"/>
      <c r="AB334292" s="5"/>
    </row>
    <row r="334293" spans="21:28">
      <c r="U334293" s="5"/>
      <c r="AA334293" s="458"/>
      <c r="AB334293" s="5"/>
    </row>
    <row r="334294" spans="21:28">
      <c r="U334294" s="5"/>
      <c r="AA334294" s="93"/>
      <c r="AB334294" s="5"/>
    </row>
    <row r="334295" spans="21:28">
      <c r="U334295" s="5"/>
      <c r="AA334295" s="94"/>
      <c r="AB334295" s="5"/>
    </row>
    <row r="334298" spans="21:28">
      <c r="U334298" s="5"/>
      <c r="AA334298" s="94"/>
      <c r="AB334298" s="5"/>
    </row>
    <row r="334348" spans="21:28">
      <c r="U334348" s="5"/>
      <c r="AA334348" s="94"/>
      <c r="AB334348" s="5"/>
    </row>
    <row r="334418" spans="21:28">
      <c r="U334418" s="5"/>
      <c r="AA334418" s="94"/>
      <c r="AB334418" s="5"/>
    </row>
    <row r="334419" spans="21:28">
      <c r="U334419" s="5"/>
      <c r="AA334419" s="94"/>
      <c r="AB334419" s="5"/>
    </row>
    <row r="334436" spans="21:28">
      <c r="U334436" s="5"/>
      <c r="AA334436" s="94"/>
      <c r="AB334436" s="5"/>
    </row>
    <row r="334438" spans="21:28">
      <c r="U334438" s="5"/>
      <c r="AA334438" s="458"/>
      <c r="AB334438" s="5"/>
    </row>
    <row r="334439" spans="21:28">
      <c r="U334439" s="5"/>
      <c r="AA334439" s="458"/>
      <c r="AB334439" s="5"/>
    </row>
    <row r="334440" spans="21:28">
      <c r="U334440" s="5"/>
      <c r="AA334440" s="93"/>
      <c r="AB334440" s="5"/>
    </row>
    <row r="334441" spans="21:28">
      <c r="U334441" s="5"/>
      <c r="AA334441" s="94"/>
      <c r="AB334441" s="5"/>
    </row>
    <row r="334444" spans="21:28">
      <c r="U334444" s="5"/>
      <c r="AA334444" s="94"/>
      <c r="AB334444" s="5"/>
    </row>
    <row r="334494" spans="21:28">
      <c r="U334494" s="5"/>
      <c r="AA334494" s="94"/>
      <c r="AB334494" s="5"/>
    </row>
    <row r="334564" spans="21:28">
      <c r="U334564" s="5"/>
      <c r="AA334564" s="94"/>
      <c r="AB334564" s="5"/>
    </row>
    <row r="334565" spans="21:28">
      <c r="U334565" s="5"/>
      <c r="AA334565" s="94"/>
      <c r="AB334565" s="5"/>
    </row>
    <row r="334582" spans="21:28">
      <c r="U334582" s="5"/>
      <c r="AA334582" s="94"/>
      <c r="AB334582" s="5"/>
    </row>
    <row r="334584" spans="21:28">
      <c r="U334584" s="5"/>
      <c r="AA334584" s="458"/>
      <c r="AB334584" s="5"/>
    </row>
    <row r="334585" spans="21:28">
      <c r="U334585" s="5"/>
      <c r="AA334585" s="458"/>
      <c r="AB334585" s="5"/>
    </row>
    <row r="334586" spans="21:28">
      <c r="U334586" s="5"/>
      <c r="AA334586" s="93"/>
      <c r="AB334586" s="5"/>
    </row>
    <row r="334587" spans="21:28">
      <c r="U334587" s="5"/>
      <c r="AA334587" s="94"/>
      <c r="AB334587" s="5"/>
    </row>
    <row r="334590" spans="21:28">
      <c r="U334590" s="5"/>
      <c r="AA334590" s="94"/>
      <c r="AB334590" s="5"/>
    </row>
    <row r="334640" spans="21:28">
      <c r="U334640" s="5"/>
      <c r="AA334640" s="94"/>
      <c r="AB334640" s="5"/>
    </row>
    <row r="334710" spans="21:28">
      <c r="U334710" s="5"/>
      <c r="AA334710" s="94"/>
      <c r="AB334710" s="5"/>
    </row>
    <row r="334711" spans="21:28">
      <c r="U334711" s="5"/>
      <c r="AA334711" s="94"/>
      <c r="AB334711" s="5"/>
    </row>
    <row r="334728" spans="21:28">
      <c r="U334728" s="5"/>
      <c r="AA334728" s="94"/>
      <c r="AB334728" s="5"/>
    </row>
    <row r="334730" spans="21:28">
      <c r="U334730" s="5"/>
      <c r="AA334730" s="458"/>
      <c r="AB334730" s="5"/>
    </row>
    <row r="334731" spans="21:28">
      <c r="U334731" s="5"/>
      <c r="AA334731" s="458"/>
      <c r="AB334731" s="5"/>
    </row>
    <row r="334732" spans="21:28">
      <c r="U334732" s="5"/>
      <c r="AA334732" s="93"/>
      <c r="AB334732" s="5"/>
    </row>
    <row r="334733" spans="21:28">
      <c r="U334733" s="5"/>
      <c r="AA334733" s="94"/>
      <c r="AB334733" s="5"/>
    </row>
    <row r="334736" spans="21:28">
      <c r="U334736" s="5"/>
      <c r="AA334736" s="94"/>
      <c r="AB334736" s="5"/>
    </row>
    <row r="334786" spans="21:28">
      <c r="U334786" s="5"/>
      <c r="AA334786" s="94"/>
      <c r="AB334786" s="5"/>
    </row>
    <row r="334856" spans="21:28">
      <c r="U334856" s="5"/>
      <c r="AA334856" s="94"/>
      <c r="AB334856" s="5"/>
    </row>
    <row r="334857" spans="21:28">
      <c r="U334857" s="5"/>
      <c r="AA334857" s="94"/>
      <c r="AB334857" s="5"/>
    </row>
    <row r="334874" spans="21:28">
      <c r="U334874" s="5"/>
      <c r="AA334874" s="94"/>
      <c r="AB334874" s="5"/>
    </row>
    <row r="334876" spans="21:28">
      <c r="U334876" s="5"/>
      <c r="AA334876" s="458"/>
      <c r="AB334876" s="5"/>
    </row>
    <row r="334877" spans="21:28">
      <c r="U334877" s="5"/>
      <c r="AA334877" s="458"/>
      <c r="AB334877" s="5"/>
    </row>
    <row r="334878" spans="21:28">
      <c r="U334878" s="5"/>
      <c r="AA334878" s="93"/>
      <c r="AB334878" s="5"/>
    </row>
    <row r="334879" spans="21:28">
      <c r="U334879" s="5"/>
      <c r="AA334879" s="94"/>
      <c r="AB334879" s="5"/>
    </row>
    <row r="334882" spans="21:28">
      <c r="U334882" s="5"/>
      <c r="AA334882" s="94"/>
      <c r="AB334882" s="5"/>
    </row>
    <row r="334932" spans="21:28">
      <c r="U334932" s="5"/>
      <c r="AA334932" s="94"/>
      <c r="AB334932" s="5"/>
    </row>
    <row r="335002" spans="21:28">
      <c r="U335002" s="5"/>
      <c r="AA335002" s="94"/>
      <c r="AB335002" s="5"/>
    </row>
    <row r="335003" spans="21:28">
      <c r="U335003" s="5"/>
      <c r="AA335003" s="94"/>
      <c r="AB335003" s="5"/>
    </row>
    <row r="335020" spans="21:28">
      <c r="U335020" s="5"/>
      <c r="AA335020" s="94"/>
      <c r="AB335020" s="5"/>
    </row>
    <row r="335022" spans="21:28">
      <c r="U335022" s="5"/>
      <c r="AA335022" s="458"/>
      <c r="AB335022" s="5"/>
    </row>
    <row r="335023" spans="21:28">
      <c r="U335023" s="5"/>
      <c r="AA335023" s="458"/>
      <c r="AB335023" s="5"/>
    </row>
    <row r="335024" spans="21:28">
      <c r="U335024" s="5"/>
      <c r="AA335024" s="93"/>
      <c r="AB335024" s="5"/>
    </row>
    <row r="335025" spans="21:28">
      <c r="U335025" s="5"/>
      <c r="AA335025" s="94"/>
      <c r="AB335025" s="5"/>
    </row>
    <row r="335028" spans="21:28">
      <c r="U335028" s="5"/>
      <c r="AA335028" s="94"/>
      <c r="AB335028" s="5"/>
    </row>
    <row r="335078" spans="21:28">
      <c r="U335078" s="5"/>
      <c r="AA335078" s="94"/>
      <c r="AB335078" s="5"/>
    </row>
    <row r="335148" spans="21:28">
      <c r="U335148" s="5"/>
      <c r="AA335148" s="94"/>
      <c r="AB335148" s="5"/>
    </row>
    <row r="335149" spans="21:28">
      <c r="U335149" s="5"/>
      <c r="AA335149" s="94"/>
      <c r="AB335149" s="5"/>
    </row>
    <row r="335166" spans="21:28">
      <c r="U335166" s="5"/>
      <c r="AA335166" s="94"/>
      <c r="AB335166" s="5"/>
    </row>
    <row r="335168" spans="21:28">
      <c r="U335168" s="5"/>
      <c r="AA335168" s="458"/>
      <c r="AB335168" s="5"/>
    </row>
    <row r="335169" spans="21:28">
      <c r="U335169" s="5"/>
      <c r="AA335169" s="458"/>
      <c r="AB335169" s="5"/>
    </row>
    <row r="335170" spans="21:28">
      <c r="U335170" s="5"/>
      <c r="AA335170" s="93"/>
      <c r="AB335170" s="5"/>
    </row>
    <row r="335171" spans="21:28">
      <c r="U335171" s="5"/>
      <c r="AA335171" s="94"/>
      <c r="AB335171" s="5"/>
    </row>
    <row r="335174" spans="21:28">
      <c r="U335174" s="5"/>
      <c r="AA335174" s="94"/>
      <c r="AB335174" s="5"/>
    </row>
    <row r="335224" spans="21:28">
      <c r="U335224" s="5"/>
      <c r="AA335224" s="94"/>
      <c r="AB335224" s="5"/>
    </row>
    <row r="335294" spans="21:28">
      <c r="U335294" s="5"/>
      <c r="AA335294" s="94"/>
      <c r="AB335294" s="5"/>
    </row>
    <row r="335295" spans="21:28">
      <c r="U335295" s="5"/>
      <c r="AA335295" s="94"/>
      <c r="AB335295" s="5"/>
    </row>
    <row r="335312" spans="21:28">
      <c r="U335312" s="5"/>
      <c r="AA335312" s="94"/>
      <c r="AB335312" s="5"/>
    </row>
    <row r="335314" spans="21:28">
      <c r="U335314" s="5"/>
      <c r="AA335314" s="458"/>
      <c r="AB335314" s="5"/>
    </row>
    <row r="335315" spans="21:28">
      <c r="U335315" s="5"/>
      <c r="AA335315" s="458"/>
      <c r="AB335315" s="5"/>
    </row>
    <row r="335316" spans="21:28">
      <c r="U335316" s="5"/>
      <c r="AA335316" s="93"/>
      <c r="AB335316" s="5"/>
    </row>
    <row r="335317" spans="21:28">
      <c r="U335317" s="5"/>
      <c r="AA335317" s="94"/>
      <c r="AB335317" s="5"/>
    </row>
    <row r="335320" spans="21:28">
      <c r="U335320" s="5"/>
      <c r="AA335320" s="94"/>
      <c r="AB335320" s="5"/>
    </row>
    <row r="335370" spans="21:28">
      <c r="U335370" s="5"/>
      <c r="AA335370" s="94"/>
      <c r="AB335370" s="5"/>
    </row>
    <row r="335440" spans="21:28">
      <c r="U335440" s="5"/>
      <c r="AA335440" s="94"/>
      <c r="AB335440" s="5"/>
    </row>
    <row r="335441" spans="21:28">
      <c r="U335441" s="5"/>
      <c r="AA335441" s="94"/>
      <c r="AB335441" s="5"/>
    </row>
    <row r="335458" spans="21:28">
      <c r="U335458" s="5"/>
      <c r="AA335458" s="94"/>
      <c r="AB335458" s="5"/>
    </row>
    <row r="335460" spans="21:28">
      <c r="U335460" s="5"/>
      <c r="AA335460" s="458"/>
      <c r="AB335460" s="5"/>
    </row>
    <row r="335461" spans="21:28">
      <c r="U335461" s="5"/>
      <c r="AA335461" s="458"/>
      <c r="AB335461" s="5"/>
    </row>
    <row r="335462" spans="21:28">
      <c r="U335462" s="5"/>
      <c r="AA335462" s="93"/>
      <c r="AB335462" s="5"/>
    </row>
    <row r="335463" spans="21:28">
      <c r="U335463" s="5"/>
      <c r="AA335463" s="94"/>
      <c r="AB335463" s="5"/>
    </row>
    <row r="335466" spans="21:28">
      <c r="U335466" s="5"/>
      <c r="AA335466" s="94"/>
      <c r="AB335466" s="5"/>
    </row>
    <row r="335516" spans="21:28">
      <c r="U335516" s="5"/>
      <c r="AA335516" s="94"/>
      <c r="AB335516" s="5"/>
    </row>
    <row r="335586" spans="21:28">
      <c r="U335586" s="5"/>
      <c r="AA335586" s="94"/>
      <c r="AB335586" s="5"/>
    </row>
    <row r="335587" spans="21:28">
      <c r="U335587" s="5"/>
      <c r="AA335587" s="94"/>
      <c r="AB335587" s="5"/>
    </row>
    <row r="335604" spans="21:28">
      <c r="U335604" s="5"/>
      <c r="AA335604" s="94"/>
      <c r="AB335604" s="5"/>
    </row>
    <row r="335606" spans="21:28">
      <c r="U335606" s="5"/>
      <c r="AA335606" s="458"/>
      <c r="AB335606" s="5"/>
    </row>
    <row r="335607" spans="21:28">
      <c r="U335607" s="5"/>
      <c r="AA335607" s="458"/>
      <c r="AB335607" s="5"/>
    </row>
    <row r="335608" spans="21:28">
      <c r="U335608" s="5"/>
      <c r="AA335608" s="93"/>
      <c r="AB335608" s="5"/>
    </row>
    <row r="335609" spans="21:28">
      <c r="U335609" s="5"/>
      <c r="AA335609" s="94"/>
      <c r="AB335609" s="5"/>
    </row>
    <row r="335612" spans="21:28">
      <c r="U335612" s="5"/>
      <c r="AA335612" s="94"/>
      <c r="AB335612" s="5"/>
    </row>
    <row r="335662" spans="21:28">
      <c r="U335662" s="5"/>
      <c r="AA335662" s="94"/>
      <c r="AB335662" s="5"/>
    </row>
    <row r="335732" spans="21:28">
      <c r="U335732" s="5"/>
      <c r="AA335732" s="94"/>
      <c r="AB335732" s="5"/>
    </row>
    <row r="335733" spans="21:28">
      <c r="U335733" s="5"/>
      <c r="AA335733" s="94"/>
      <c r="AB335733" s="5"/>
    </row>
    <row r="335750" spans="21:28">
      <c r="U335750" s="5"/>
      <c r="AA335750" s="94"/>
      <c r="AB335750" s="5"/>
    </row>
    <row r="335752" spans="21:28">
      <c r="U335752" s="5"/>
      <c r="AA335752" s="458"/>
      <c r="AB335752" s="5"/>
    </row>
    <row r="335753" spans="21:28">
      <c r="U335753" s="5"/>
      <c r="AA335753" s="458"/>
      <c r="AB335753" s="5"/>
    </row>
    <row r="335754" spans="21:28">
      <c r="U335754" s="5"/>
      <c r="AA335754" s="93"/>
      <c r="AB335754" s="5"/>
    </row>
    <row r="335755" spans="21:28">
      <c r="U335755" s="5"/>
      <c r="AA335755" s="94"/>
      <c r="AB335755" s="5"/>
    </row>
    <row r="335758" spans="21:28">
      <c r="U335758" s="5"/>
      <c r="AA335758" s="94"/>
      <c r="AB335758" s="5"/>
    </row>
    <row r="335808" spans="21:28">
      <c r="U335808" s="5"/>
      <c r="AA335808" s="94"/>
      <c r="AB335808" s="5"/>
    </row>
    <row r="335878" spans="21:28">
      <c r="U335878" s="5"/>
      <c r="AA335878" s="94"/>
      <c r="AB335878" s="5"/>
    </row>
    <row r="335879" spans="21:28">
      <c r="U335879" s="5"/>
      <c r="AA335879" s="94"/>
      <c r="AB335879" s="5"/>
    </row>
    <row r="335896" spans="21:28">
      <c r="U335896" s="5"/>
      <c r="AA335896" s="94"/>
      <c r="AB335896" s="5"/>
    </row>
    <row r="335898" spans="21:28">
      <c r="U335898" s="5"/>
      <c r="AA335898" s="458"/>
      <c r="AB335898" s="5"/>
    </row>
    <row r="335899" spans="21:28">
      <c r="U335899" s="5"/>
      <c r="AA335899" s="458"/>
      <c r="AB335899" s="5"/>
    </row>
    <row r="335900" spans="21:28">
      <c r="U335900" s="5"/>
      <c r="AA335900" s="93"/>
      <c r="AB335900" s="5"/>
    </row>
    <row r="335901" spans="21:28">
      <c r="U335901" s="5"/>
      <c r="AA335901" s="94"/>
      <c r="AB335901" s="5"/>
    </row>
    <row r="335904" spans="21:28">
      <c r="U335904" s="5"/>
      <c r="AA335904" s="94"/>
      <c r="AB335904" s="5"/>
    </row>
    <row r="335954" spans="21:28">
      <c r="U335954" s="5"/>
      <c r="AA335954" s="94"/>
      <c r="AB335954" s="5"/>
    </row>
    <row r="336024" spans="21:28">
      <c r="U336024" s="5"/>
      <c r="AA336024" s="94"/>
      <c r="AB336024" s="5"/>
    </row>
    <row r="336025" spans="21:28">
      <c r="U336025" s="5"/>
      <c r="AA336025" s="94"/>
      <c r="AB336025" s="5"/>
    </row>
    <row r="336042" spans="21:28">
      <c r="U336042" s="5"/>
      <c r="AA336042" s="94"/>
      <c r="AB336042" s="5"/>
    </row>
    <row r="336044" spans="21:28">
      <c r="U336044" s="5"/>
      <c r="AA336044" s="458"/>
      <c r="AB336044" s="5"/>
    </row>
    <row r="336045" spans="21:28">
      <c r="U336045" s="5"/>
      <c r="AA336045" s="458"/>
      <c r="AB336045" s="5"/>
    </row>
    <row r="336046" spans="21:28">
      <c r="U336046" s="5"/>
      <c r="AA336046" s="93"/>
      <c r="AB336046" s="5"/>
    </row>
    <row r="336047" spans="21:28">
      <c r="U336047" s="5"/>
      <c r="AA336047" s="94"/>
      <c r="AB336047" s="5"/>
    </row>
    <row r="336050" spans="21:28">
      <c r="U336050" s="5"/>
      <c r="AA336050" s="94"/>
      <c r="AB336050" s="5"/>
    </row>
    <row r="336100" spans="21:28">
      <c r="U336100" s="5"/>
      <c r="AA336100" s="94"/>
      <c r="AB336100" s="5"/>
    </row>
    <row r="336170" spans="21:28">
      <c r="U336170" s="5"/>
      <c r="AA336170" s="94"/>
      <c r="AB336170" s="5"/>
    </row>
    <row r="336171" spans="21:28">
      <c r="U336171" s="5"/>
      <c r="AA336171" s="94"/>
      <c r="AB336171" s="5"/>
    </row>
    <row r="336188" spans="21:28">
      <c r="U336188" s="5"/>
      <c r="AA336188" s="94"/>
      <c r="AB336188" s="5"/>
    </row>
    <row r="336190" spans="21:28">
      <c r="U336190" s="5"/>
      <c r="AA336190" s="458"/>
      <c r="AB336190" s="5"/>
    </row>
    <row r="336191" spans="21:28">
      <c r="U336191" s="5"/>
      <c r="AA336191" s="458"/>
      <c r="AB336191" s="5"/>
    </row>
    <row r="336192" spans="21:28">
      <c r="U336192" s="5"/>
      <c r="AA336192" s="93"/>
      <c r="AB336192" s="5"/>
    </row>
    <row r="336193" spans="21:28">
      <c r="U336193" s="5"/>
      <c r="AA336193" s="94"/>
      <c r="AB336193" s="5"/>
    </row>
    <row r="336196" spans="21:28">
      <c r="U336196" s="5"/>
      <c r="AA336196" s="94"/>
      <c r="AB336196" s="5"/>
    </row>
    <row r="336246" spans="21:28">
      <c r="U336246" s="5"/>
      <c r="AA336246" s="94"/>
      <c r="AB336246" s="5"/>
    </row>
    <row r="336316" spans="21:28">
      <c r="U336316" s="5"/>
      <c r="AA336316" s="94"/>
      <c r="AB336316" s="5"/>
    </row>
    <row r="336317" spans="21:28">
      <c r="U336317" s="5"/>
      <c r="AA336317" s="94"/>
      <c r="AB336317" s="5"/>
    </row>
    <row r="336334" spans="21:28">
      <c r="U336334" s="5"/>
      <c r="AA336334" s="94"/>
      <c r="AB336334" s="5"/>
    </row>
    <row r="336336" spans="21:28">
      <c r="U336336" s="5"/>
      <c r="AA336336" s="458"/>
      <c r="AB336336" s="5"/>
    </row>
    <row r="336337" spans="21:28">
      <c r="U336337" s="5"/>
      <c r="AA336337" s="458"/>
      <c r="AB336337" s="5"/>
    </row>
    <row r="336338" spans="21:28">
      <c r="U336338" s="5"/>
      <c r="AA336338" s="93"/>
      <c r="AB336338" s="5"/>
    </row>
    <row r="336339" spans="21:28">
      <c r="U336339" s="5"/>
      <c r="AA336339" s="94"/>
      <c r="AB336339" s="5"/>
    </row>
    <row r="336342" spans="21:28">
      <c r="U336342" s="5"/>
      <c r="AA336342" s="94"/>
      <c r="AB336342" s="5"/>
    </row>
    <row r="336392" spans="21:28">
      <c r="U336392" s="5"/>
      <c r="AA336392" s="94"/>
      <c r="AB336392" s="5"/>
    </row>
    <row r="336462" spans="21:28">
      <c r="U336462" s="5"/>
      <c r="AA336462" s="94"/>
      <c r="AB336462" s="5"/>
    </row>
    <row r="336463" spans="21:28">
      <c r="U336463" s="5"/>
      <c r="AA336463" s="94"/>
      <c r="AB336463" s="5"/>
    </row>
    <row r="336480" spans="21:28">
      <c r="U336480" s="5"/>
      <c r="AA336480" s="94"/>
      <c r="AB336480" s="5"/>
    </row>
    <row r="336482" spans="21:28">
      <c r="U336482" s="5"/>
      <c r="AA336482" s="458"/>
      <c r="AB336482" s="5"/>
    </row>
    <row r="336483" spans="21:28">
      <c r="U336483" s="5"/>
      <c r="AA336483" s="458"/>
      <c r="AB336483" s="5"/>
    </row>
    <row r="336484" spans="21:28">
      <c r="U336484" s="5"/>
      <c r="AA336484" s="93"/>
      <c r="AB336484" s="5"/>
    </row>
    <row r="336485" spans="21:28">
      <c r="U336485" s="5"/>
      <c r="AA336485" s="94"/>
      <c r="AB336485" s="5"/>
    </row>
    <row r="336488" spans="21:28">
      <c r="U336488" s="5"/>
      <c r="AA336488" s="94"/>
      <c r="AB336488" s="5"/>
    </row>
    <row r="336538" spans="21:28">
      <c r="U336538" s="5"/>
      <c r="AA336538" s="94"/>
      <c r="AB336538" s="5"/>
    </row>
    <row r="336608" spans="21:28">
      <c r="U336608" s="5"/>
      <c r="AA336608" s="94"/>
      <c r="AB336608" s="5"/>
    </row>
    <row r="336609" spans="21:28">
      <c r="U336609" s="5"/>
      <c r="AA336609" s="94"/>
      <c r="AB336609" s="5"/>
    </row>
    <row r="336626" spans="21:28">
      <c r="U336626" s="5"/>
      <c r="AA336626" s="94"/>
      <c r="AB336626" s="5"/>
    </row>
    <row r="336628" spans="21:28">
      <c r="U336628" s="5"/>
      <c r="AA336628" s="458"/>
      <c r="AB336628" s="5"/>
    </row>
    <row r="336629" spans="21:28">
      <c r="U336629" s="5"/>
      <c r="AA336629" s="458"/>
      <c r="AB336629" s="5"/>
    </row>
    <row r="336630" spans="21:28">
      <c r="U336630" s="5"/>
      <c r="AA336630" s="93"/>
      <c r="AB336630" s="5"/>
    </row>
    <row r="336631" spans="21:28">
      <c r="U336631" s="5"/>
      <c r="AA336631" s="94"/>
      <c r="AB336631" s="5"/>
    </row>
    <row r="336634" spans="21:28">
      <c r="U336634" s="5"/>
      <c r="AA336634" s="94"/>
      <c r="AB336634" s="5"/>
    </row>
    <row r="336684" spans="21:28">
      <c r="U336684" s="5"/>
      <c r="AA336684" s="94"/>
      <c r="AB336684" s="5"/>
    </row>
    <row r="336754" spans="21:28">
      <c r="U336754" s="5"/>
      <c r="AA336754" s="94"/>
      <c r="AB336754" s="5"/>
    </row>
    <row r="336755" spans="21:28">
      <c r="U336755" s="5"/>
      <c r="AA336755" s="94"/>
      <c r="AB336755" s="5"/>
    </row>
    <row r="336772" spans="21:28">
      <c r="U336772" s="5"/>
      <c r="AA336772" s="94"/>
      <c r="AB336772" s="5"/>
    </row>
    <row r="336774" spans="21:28">
      <c r="U336774" s="5"/>
      <c r="AA336774" s="458"/>
      <c r="AB336774" s="5"/>
    </row>
    <row r="336775" spans="21:28">
      <c r="U336775" s="5"/>
      <c r="AA336775" s="458"/>
      <c r="AB336775" s="5"/>
    </row>
    <row r="336776" spans="21:28">
      <c r="U336776" s="5"/>
      <c r="AA336776" s="93"/>
      <c r="AB336776" s="5"/>
    </row>
    <row r="336777" spans="21:28">
      <c r="U336777" s="5"/>
      <c r="AA336777" s="94"/>
      <c r="AB336777" s="5"/>
    </row>
    <row r="336780" spans="21:28">
      <c r="U336780" s="5"/>
      <c r="AA336780" s="94"/>
      <c r="AB336780" s="5"/>
    </row>
    <row r="336830" spans="21:28">
      <c r="U336830" s="5"/>
      <c r="AA336830" s="94"/>
      <c r="AB336830" s="5"/>
    </row>
    <row r="336900" spans="21:28">
      <c r="U336900" s="5"/>
      <c r="AA336900" s="94"/>
      <c r="AB336900" s="5"/>
    </row>
    <row r="336901" spans="21:28">
      <c r="U336901" s="5"/>
      <c r="AA336901" s="94"/>
      <c r="AB336901" s="5"/>
    </row>
    <row r="336918" spans="21:28">
      <c r="U336918" s="5"/>
      <c r="AA336918" s="94"/>
      <c r="AB336918" s="5"/>
    </row>
    <row r="336920" spans="21:28">
      <c r="U336920" s="5"/>
      <c r="AA336920" s="458"/>
      <c r="AB336920" s="5"/>
    </row>
    <row r="336921" spans="21:28">
      <c r="U336921" s="5"/>
      <c r="AA336921" s="458"/>
      <c r="AB336921" s="5"/>
    </row>
    <row r="336922" spans="21:28">
      <c r="U336922" s="5"/>
      <c r="AA336922" s="93"/>
      <c r="AB336922" s="5"/>
    </row>
    <row r="336923" spans="21:28">
      <c r="U336923" s="5"/>
      <c r="AA336923" s="94"/>
      <c r="AB336923" s="5"/>
    </row>
    <row r="336926" spans="21:28">
      <c r="U336926" s="5"/>
      <c r="AA336926" s="94"/>
      <c r="AB336926" s="5"/>
    </row>
    <row r="336976" spans="21:28">
      <c r="U336976" s="5"/>
      <c r="AA336976" s="94"/>
      <c r="AB336976" s="5"/>
    </row>
    <row r="337046" spans="21:28">
      <c r="U337046" s="5"/>
      <c r="AA337046" s="94"/>
      <c r="AB337046" s="5"/>
    </row>
    <row r="337047" spans="21:28">
      <c r="U337047" s="5"/>
      <c r="AA337047" s="94"/>
      <c r="AB337047" s="5"/>
    </row>
    <row r="337064" spans="21:28">
      <c r="U337064" s="5"/>
      <c r="AA337064" s="94"/>
      <c r="AB337064" s="5"/>
    </row>
    <row r="337066" spans="21:28">
      <c r="U337066" s="5"/>
      <c r="AA337066" s="458"/>
      <c r="AB337066" s="5"/>
    </row>
    <row r="337067" spans="21:28">
      <c r="U337067" s="5"/>
      <c r="AA337067" s="458"/>
      <c r="AB337067" s="5"/>
    </row>
    <row r="337068" spans="21:28">
      <c r="U337068" s="5"/>
      <c r="AA337068" s="93"/>
      <c r="AB337068" s="5"/>
    </row>
    <row r="337069" spans="21:28">
      <c r="U337069" s="5"/>
      <c r="AA337069" s="94"/>
      <c r="AB337069" s="5"/>
    </row>
    <row r="337072" spans="21:28">
      <c r="U337072" s="5"/>
      <c r="AA337072" s="94"/>
      <c r="AB337072" s="5"/>
    </row>
    <row r="337122" spans="21:28">
      <c r="U337122" s="5"/>
      <c r="AA337122" s="94"/>
      <c r="AB337122" s="5"/>
    </row>
    <row r="337192" spans="21:28">
      <c r="U337192" s="5"/>
      <c r="AA337192" s="94"/>
      <c r="AB337192" s="5"/>
    </row>
    <row r="337193" spans="21:28">
      <c r="U337193" s="5"/>
      <c r="AA337193" s="94"/>
      <c r="AB337193" s="5"/>
    </row>
    <row r="337210" spans="21:28">
      <c r="U337210" s="5"/>
      <c r="AA337210" s="94"/>
      <c r="AB337210" s="5"/>
    </row>
    <row r="337212" spans="21:28">
      <c r="U337212" s="5"/>
      <c r="AA337212" s="458"/>
      <c r="AB337212" s="5"/>
    </row>
    <row r="337213" spans="21:28">
      <c r="U337213" s="5"/>
      <c r="AA337213" s="458"/>
      <c r="AB337213" s="5"/>
    </row>
    <row r="337214" spans="21:28">
      <c r="U337214" s="5"/>
      <c r="AA337214" s="93"/>
      <c r="AB337214" s="5"/>
    </row>
    <row r="337215" spans="21:28">
      <c r="U337215" s="5"/>
      <c r="AA337215" s="94"/>
      <c r="AB337215" s="5"/>
    </row>
    <row r="337218" spans="21:28">
      <c r="U337218" s="5"/>
      <c r="AA337218" s="94"/>
      <c r="AB337218" s="5"/>
    </row>
    <row r="337268" spans="21:28">
      <c r="U337268" s="5"/>
      <c r="AA337268" s="94"/>
      <c r="AB337268" s="5"/>
    </row>
    <row r="337338" spans="21:28">
      <c r="U337338" s="5"/>
      <c r="AA337338" s="94"/>
      <c r="AB337338" s="5"/>
    </row>
    <row r="337339" spans="21:28">
      <c r="U337339" s="5"/>
      <c r="AA337339" s="94"/>
      <c r="AB337339" s="5"/>
    </row>
    <row r="337356" spans="21:28">
      <c r="U337356" s="5"/>
      <c r="AA337356" s="94"/>
      <c r="AB337356" s="5"/>
    </row>
    <row r="337358" spans="21:28">
      <c r="U337358" s="5"/>
      <c r="AA337358" s="458"/>
      <c r="AB337358" s="5"/>
    </row>
    <row r="337359" spans="21:28">
      <c r="U337359" s="5"/>
      <c r="AA337359" s="458"/>
      <c r="AB337359" s="5"/>
    </row>
    <row r="337360" spans="21:28">
      <c r="U337360" s="5"/>
      <c r="AA337360" s="93"/>
      <c r="AB337360" s="5"/>
    </row>
    <row r="337361" spans="21:28">
      <c r="U337361" s="5"/>
      <c r="AA337361" s="94"/>
      <c r="AB337361" s="5"/>
    </row>
    <row r="337364" spans="21:28">
      <c r="U337364" s="5"/>
      <c r="AA337364" s="94"/>
      <c r="AB337364" s="5"/>
    </row>
    <row r="337414" spans="21:28">
      <c r="U337414" s="5"/>
      <c r="AA337414" s="94"/>
      <c r="AB337414" s="5"/>
    </row>
    <row r="337484" spans="21:28">
      <c r="U337484" s="5"/>
      <c r="AA337484" s="94"/>
      <c r="AB337484" s="5"/>
    </row>
    <row r="337485" spans="21:28">
      <c r="U337485" s="5"/>
      <c r="AA337485" s="94"/>
      <c r="AB337485" s="5"/>
    </row>
    <row r="337502" spans="21:28">
      <c r="U337502" s="5"/>
      <c r="AA337502" s="94"/>
      <c r="AB337502" s="5"/>
    </row>
    <row r="337504" spans="21:28">
      <c r="U337504" s="5"/>
      <c r="AA337504" s="458"/>
      <c r="AB337504" s="5"/>
    </row>
    <row r="337505" spans="21:28">
      <c r="U337505" s="5"/>
      <c r="AA337505" s="458"/>
      <c r="AB337505" s="5"/>
    </row>
    <row r="337506" spans="21:28">
      <c r="U337506" s="5"/>
      <c r="AA337506" s="93"/>
      <c r="AB337506" s="5"/>
    </row>
    <row r="337507" spans="21:28">
      <c r="U337507" s="5"/>
      <c r="AA337507" s="94"/>
      <c r="AB337507" s="5"/>
    </row>
    <row r="337510" spans="21:28">
      <c r="U337510" s="5"/>
      <c r="AA337510" s="94"/>
      <c r="AB337510" s="5"/>
    </row>
    <row r="337560" spans="21:28">
      <c r="U337560" s="5"/>
      <c r="AA337560" s="94"/>
      <c r="AB337560" s="5"/>
    </row>
    <row r="337630" spans="21:28">
      <c r="U337630" s="5"/>
      <c r="AA337630" s="94"/>
      <c r="AB337630" s="5"/>
    </row>
    <row r="337631" spans="21:28">
      <c r="U337631" s="5"/>
      <c r="AA337631" s="94"/>
      <c r="AB337631" s="5"/>
    </row>
    <row r="337648" spans="21:28">
      <c r="U337648" s="5"/>
      <c r="AA337648" s="94"/>
      <c r="AB337648" s="5"/>
    </row>
    <row r="337650" spans="21:28">
      <c r="U337650" s="5"/>
      <c r="AA337650" s="458"/>
      <c r="AB337650" s="5"/>
    </row>
    <row r="337651" spans="21:28">
      <c r="U337651" s="5"/>
      <c r="AA337651" s="458"/>
      <c r="AB337651" s="5"/>
    </row>
    <row r="337652" spans="21:28">
      <c r="U337652" s="5"/>
      <c r="AA337652" s="93"/>
      <c r="AB337652" s="5"/>
    </row>
    <row r="337653" spans="21:28">
      <c r="U337653" s="5"/>
      <c r="AA337653" s="94"/>
      <c r="AB337653" s="5"/>
    </row>
    <row r="337656" spans="21:28">
      <c r="U337656" s="5"/>
      <c r="AA337656" s="94"/>
      <c r="AB337656" s="5"/>
    </row>
    <row r="337706" spans="21:28">
      <c r="U337706" s="5"/>
      <c r="AA337706" s="94"/>
      <c r="AB337706" s="5"/>
    </row>
    <row r="337776" spans="21:28">
      <c r="U337776" s="5"/>
      <c r="AA337776" s="94"/>
      <c r="AB337776" s="5"/>
    </row>
    <row r="337777" spans="21:28">
      <c r="U337777" s="5"/>
      <c r="AA337777" s="94"/>
      <c r="AB337777" s="5"/>
    </row>
    <row r="337794" spans="21:28">
      <c r="U337794" s="5"/>
      <c r="AA337794" s="94"/>
      <c r="AB337794" s="5"/>
    </row>
    <row r="337796" spans="21:28">
      <c r="U337796" s="5"/>
      <c r="AA337796" s="458"/>
      <c r="AB337796" s="5"/>
    </row>
    <row r="337797" spans="21:28">
      <c r="U337797" s="5"/>
      <c r="AA337797" s="458"/>
      <c r="AB337797" s="5"/>
    </row>
    <row r="337798" spans="21:28">
      <c r="U337798" s="5"/>
      <c r="AA337798" s="93"/>
      <c r="AB337798" s="5"/>
    </row>
    <row r="337799" spans="21:28">
      <c r="U337799" s="5"/>
      <c r="AA337799" s="94"/>
      <c r="AB337799" s="5"/>
    </row>
    <row r="337802" spans="21:28">
      <c r="U337802" s="5"/>
      <c r="AA337802" s="94"/>
      <c r="AB337802" s="5"/>
    </row>
    <row r="337852" spans="21:28">
      <c r="U337852" s="5"/>
      <c r="AA337852" s="94"/>
      <c r="AB337852" s="5"/>
    </row>
    <row r="337922" spans="21:28">
      <c r="U337922" s="5"/>
      <c r="AA337922" s="94"/>
      <c r="AB337922" s="5"/>
    </row>
    <row r="337923" spans="21:28">
      <c r="U337923" s="5"/>
      <c r="AA337923" s="94"/>
      <c r="AB337923" s="5"/>
    </row>
    <row r="337940" spans="21:28">
      <c r="U337940" s="5"/>
      <c r="AA337940" s="94"/>
      <c r="AB337940" s="5"/>
    </row>
    <row r="337942" spans="21:28">
      <c r="U337942" s="5"/>
      <c r="AA337942" s="458"/>
      <c r="AB337942" s="5"/>
    </row>
    <row r="337943" spans="21:28">
      <c r="U337943" s="5"/>
      <c r="AA337943" s="458"/>
      <c r="AB337943" s="5"/>
    </row>
    <row r="337944" spans="21:28">
      <c r="U337944" s="5"/>
      <c r="AA337944" s="93"/>
      <c r="AB337944" s="5"/>
    </row>
    <row r="337945" spans="21:28">
      <c r="U337945" s="5"/>
      <c r="AA337945" s="94"/>
      <c r="AB337945" s="5"/>
    </row>
    <row r="337948" spans="21:28">
      <c r="U337948" s="5"/>
      <c r="AA337948" s="94"/>
      <c r="AB337948" s="5"/>
    </row>
    <row r="337998" spans="21:28">
      <c r="U337998" s="5"/>
      <c r="AA337998" s="94"/>
      <c r="AB337998" s="5"/>
    </row>
    <row r="338068" spans="21:28">
      <c r="U338068" s="5"/>
      <c r="AA338068" s="94"/>
      <c r="AB338068" s="5"/>
    </row>
    <row r="338069" spans="21:28">
      <c r="U338069" s="5"/>
      <c r="AA338069" s="94"/>
      <c r="AB338069" s="5"/>
    </row>
    <row r="338086" spans="21:28">
      <c r="U338086" s="5"/>
      <c r="AA338086" s="94"/>
      <c r="AB338086" s="5"/>
    </row>
    <row r="338088" spans="21:28">
      <c r="U338088" s="5"/>
      <c r="AA338088" s="458"/>
      <c r="AB338088" s="5"/>
    </row>
    <row r="338089" spans="21:28">
      <c r="U338089" s="5"/>
      <c r="AA338089" s="458"/>
      <c r="AB338089" s="5"/>
    </row>
    <row r="338090" spans="21:28">
      <c r="U338090" s="5"/>
      <c r="AA338090" s="93"/>
      <c r="AB338090" s="5"/>
    </row>
    <row r="338091" spans="21:28">
      <c r="U338091" s="5"/>
      <c r="AA338091" s="94"/>
      <c r="AB338091" s="5"/>
    </row>
    <row r="338094" spans="21:28">
      <c r="U338094" s="5"/>
      <c r="AA338094" s="94"/>
      <c r="AB338094" s="5"/>
    </row>
    <row r="338144" spans="21:28">
      <c r="U338144" s="5"/>
      <c r="AA338144" s="94"/>
      <c r="AB338144" s="5"/>
    </row>
    <row r="338214" spans="21:28">
      <c r="U338214" s="5"/>
      <c r="AA338214" s="94"/>
      <c r="AB338214" s="5"/>
    </row>
    <row r="338215" spans="21:28">
      <c r="U338215" s="5"/>
      <c r="AA338215" s="94"/>
      <c r="AB338215" s="5"/>
    </row>
    <row r="338232" spans="21:28">
      <c r="U338232" s="5"/>
      <c r="AA338232" s="94"/>
      <c r="AB338232" s="5"/>
    </row>
    <row r="338234" spans="21:28">
      <c r="U338234" s="5"/>
      <c r="AA338234" s="458"/>
      <c r="AB338234" s="5"/>
    </row>
    <row r="338235" spans="21:28">
      <c r="U338235" s="5"/>
      <c r="AA338235" s="458"/>
      <c r="AB338235" s="5"/>
    </row>
    <row r="338236" spans="21:28">
      <c r="U338236" s="5"/>
      <c r="AA338236" s="93"/>
      <c r="AB338236" s="5"/>
    </row>
    <row r="338237" spans="21:28">
      <c r="U338237" s="5"/>
      <c r="AA338237" s="94"/>
      <c r="AB338237" s="5"/>
    </row>
    <row r="338240" spans="21:28">
      <c r="U338240" s="5"/>
      <c r="AA338240" s="94"/>
      <c r="AB338240" s="5"/>
    </row>
    <row r="338290" spans="21:28">
      <c r="U338290" s="5"/>
      <c r="AA338290" s="94"/>
      <c r="AB338290" s="5"/>
    </row>
    <row r="338360" spans="21:28">
      <c r="U338360" s="5"/>
      <c r="AA338360" s="94"/>
      <c r="AB338360" s="5"/>
    </row>
    <row r="338361" spans="21:28">
      <c r="U338361" s="5"/>
      <c r="AA338361" s="94"/>
      <c r="AB338361" s="5"/>
    </row>
    <row r="338378" spans="21:28">
      <c r="U338378" s="5"/>
      <c r="AA338378" s="94"/>
      <c r="AB338378" s="5"/>
    </row>
    <row r="338380" spans="21:28">
      <c r="U338380" s="5"/>
      <c r="AA338380" s="458"/>
      <c r="AB338380" s="5"/>
    </row>
    <row r="338381" spans="21:28">
      <c r="U338381" s="5"/>
      <c r="AA338381" s="458"/>
      <c r="AB338381" s="5"/>
    </row>
    <row r="338382" spans="21:28">
      <c r="U338382" s="5"/>
      <c r="AA338382" s="93"/>
      <c r="AB338382" s="5"/>
    </row>
    <row r="338383" spans="21:28">
      <c r="U338383" s="5"/>
      <c r="AA338383" s="94"/>
      <c r="AB338383" s="5"/>
    </row>
    <row r="338386" spans="21:28">
      <c r="U338386" s="5"/>
      <c r="AA338386" s="94"/>
      <c r="AB338386" s="5"/>
    </row>
    <row r="338436" spans="21:28">
      <c r="U338436" s="5"/>
      <c r="AA338436" s="94"/>
      <c r="AB338436" s="5"/>
    </row>
    <row r="338506" spans="21:28">
      <c r="U338506" s="5"/>
      <c r="AA338506" s="94"/>
      <c r="AB338506" s="5"/>
    </row>
    <row r="338507" spans="21:28">
      <c r="U338507" s="5"/>
      <c r="AA338507" s="94"/>
      <c r="AB338507" s="5"/>
    </row>
    <row r="338524" spans="21:28">
      <c r="U338524" s="5"/>
      <c r="AA338524" s="94"/>
      <c r="AB338524" s="5"/>
    </row>
    <row r="338526" spans="21:28">
      <c r="U338526" s="5"/>
      <c r="AA338526" s="458"/>
      <c r="AB338526" s="5"/>
    </row>
    <row r="338527" spans="21:28">
      <c r="U338527" s="5"/>
      <c r="AA338527" s="458"/>
      <c r="AB338527" s="5"/>
    </row>
    <row r="338528" spans="21:28">
      <c r="U338528" s="5"/>
      <c r="AA338528" s="93"/>
      <c r="AB338528" s="5"/>
    </row>
    <row r="338529" spans="21:28">
      <c r="U338529" s="5"/>
      <c r="AA338529" s="94"/>
      <c r="AB338529" s="5"/>
    </row>
    <row r="338532" spans="21:28">
      <c r="U338532" s="5"/>
      <c r="AA338532" s="94"/>
      <c r="AB338532" s="5"/>
    </row>
    <row r="338582" spans="21:28">
      <c r="U338582" s="5"/>
      <c r="AA338582" s="94"/>
      <c r="AB338582" s="5"/>
    </row>
    <row r="338652" spans="21:28">
      <c r="U338652" s="5"/>
      <c r="AA338652" s="94"/>
      <c r="AB338652" s="5"/>
    </row>
    <row r="338653" spans="21:28">
      <c r="U338653" s="5"/>
      <c r="AA338653" s="94"/>
      <c r="AB338653" s="5"/>
    </row>
    <row r="338670" spans="21:28">
      <c r="U338670" s="5"/>
      <c r="AA338670" s="94"/>
      <c r="AB338670" s="5"/>
    </row>
    <row r="338672" spans="21:28">
      <c r="U338672" s="5"/>
      <c r="AA338672" s="458"/>
      <c r="AB338672" s="5"/>
    </row>
    <row r="338673" spans="21:28">
      <c r="U338673" s="5"/>
      <c r="AA338673" s="458"/>
      <c r="AB338673" s="5"/>
    </row>
    <row r="338674" spans="21:28">
      <c r="U338674" s="5"/>
      <c r="AA338674" s="93"/>
      <c r="AB338674" s="5"/>
    </row>
    <row r="338675" spans="21:28">
      <c r="U338675" s="5"/>
      <c r="AA338675" s="94"/>
      <c r="AB338675" s="5"/>
    </row>
    <row r="338678" spans="21:28">
      <c r="U338678" s="5"/>
      <c r="AA338678" s="94"/>
      <c r="AB338678" s="5"/>
    </row>
    <row r="338728" spans="21:28">
      <c r="U338728" s="5"/>
      <c r="AA338728" s="94"/>
      <c r="AB338728" s="5"/>
    </row>
    <row r="338798" spans="21:28">
      <c r="U338798" s="5"/>
      <c r="AA338798" s="94"/>
      <c r="AB338798" s="5"/>
    </row>
    <row r="338799" spans="21:28">
      <c r="U338799" s="5"/>
      <c r="AA338799" s="94"/>
      <c r="AB338799" s="5"/>
    </row>
    <row r="338816" spans="21:28">
      <c r="U338816" s="5"/>
      <c r="AA338816" s="94"/>
      <c r="AB338816" s="5"/>
    </row>
    <row r="338818" spans="21:28">
      <c r="U338818" s="5"/>
      <c r="AA338818" s="458"/>
      <c r="AB338818" s="5"/>
    </row>
    <row r="338819" spans="21:28">
      <c r="U338819" s="5"/>
      <c r="AA338819" s="458"/>
      <c r="AB338819" s="5"/>
    </row>
    <row r="338820" spans="21:28">
      <c r="U338820" s="5"/>
      <c r="AA338820" s="93"/>
      <c r="AB338820" s="5"/>
    </row>
    <row r="338821" spans="21:28">
      <c r="U338821" s="5"/>
      <c r="AA338821" s="94"/>
      <c r="AB338821" s="5"/>
    </row>
    <row r="338824" spans="21:28">
      <c r="U338824" s="5"/>
      <c r="AA338824" s="94"/>
      <c r="AB338824" s="5"/>
    </row>
    <row r="338874" spans="21:28">
      <c r="U338874" s="5"/>
      <c r="AA338874" s="94"/>
      <c r="AB338874" s="5"/>
    </row>
    <row r="338944" spans="21:28">
      <c r="U338944" s="5"/>
      <c r="AA338944" s="94"/>
      <c r="AB338944" s="5"/>
    </row>
    <row r="338945" spans="21:28">
      <c r="U338945" s="5"/>
      <c r="AA338945" s="94"/>
      <c r="AB338945" s="5"/>
    </row>
    <row r="338962" spans="21:28">
      <c r="U338962" s="5"/>
      <c r="AA338962" s="94"/>
      <c r="AB338962" s="5"/>
    </row>
    <row r="338964" spans="21:28">
      <c r="U338964" s="5"/>
      <c r="AA338964" s="458"/>
      <c r="AB338964" s="5"/>
    </row>
    <row r="338965" spans="21:28">
      <c r="U338965" s="5"/>
      <c r="AA338965" s="458"/>
      <c r="AB338965" s="5"/>
    </row>
    <row r="338966" spans="21:28">
      <c r="U338966" s="5"/>
      <c r="AA338966" s="93"/>
      <c r="AB338966" s="5"/>
    </row>
    <row r="338967" spans="21:28">
      <c r="U338967" s="5"/>
      <c r="AA338967" s="94"/>
      <c r="AB338967" s="5"/>
    </row>
    <row r="338970" spans="21:28">
      <c r="U338970" s="5"/>
      <c r="AA338970" s="94"/>
      <c r="AB338970" s="5"/>
    </row>
    <row r="339020" spans="21:28">
      <c r="U339020" s="5"/>
      <c r="AA339020" s="94"/>
      <c r="AB339020" s="5"/>
    </row>
    <row r="339090" spans="21:28">
      <c r="U339090" s="5"/>
      <c r="AA339090" s="94"/>
      <c r="AB339090" s="5"/>
    </row>
    <row r="339091" spans="21:28">
      <c r="U339091" s="5"/>
      <c r="AA339091" s="94"/>
      <c r="AB339091" s="5"/>
    </row>
    <row r="339108" spans="21:28">
      <c r="U339108" s="5"/>
      <c r="AA339108" s="94"/>
      <c r="AB339108" s="5"/>
    </row>
    <row r="339110" spans="21:28">
      <c r="U339110" s="5"/>
      <c r="AA339110" s="458"/>
      <c r="AB339110" s="5"/>
    </row>
    <row r="339111" spans="21:28">
      <c r="U339111" s="5"/>
      <c r="AA339111" s="458"/>
      <c r="AB339111" s="5"/>
    </row>
    <row r="339112" spans="21:28">
      <c r="U339112" s="5"/>
      <c r="AA339112" s="93"/>
      <c r="AB339112" s="5"/>
    </row>
    <row r="339113" spans="21:28">
      <c r="U339113" s="5"/>
      <c r="AA339113" s="94"/>
      <c r="AB339113" s="5"/>
    </row>
    <row r="339116" spans="21:28">
      <c r="U339116" s="5"/>
      <c r="AA339116" s="94"/>
      <c r="AB339116" s="5"/>
    </row>
    <row r="339166" spans="21:28">
      <c r="U339166" s="5"/>
      <c r="AA339166" s="94"/>
      <c r="AB339166" s="5"/>
    </row>
    <row r="339236" spans="21:28">
      <c r="U339236" s="5"/>
      <c r="AA339236" s="94"/>
      <c r="AB339236" s="5"/>
    </row>
    <row r="339237" spans="21:28">
      <c r="U339237" s="5"/>
      <c r="AA339237" s="94"/>
      <c r="AB339237" s="5"/>
    </row>
    <row r="339254" spans="21:28">
      <c r="U339254" s="5"/>
      <c r="AA339254" s="94"/>
      <c r="AB339254" s="5"/>
    </row>
    <row r="339256" spans="21:28">
      <c r="U339256" s="5"/>
      <c r="AA339256" s="458"/>
      <c r="AB339256" s="5"/>
    </row>
    <row r="339257" spans="21:28">
      <c r="U339257" s="5"/>
      <c r="AA339257" s="458"/>
      <c r="AB339257" s="5"/>
    </row>
    <row r="339258" spans="21:28">
      <c r="U339258" s="5"/>
      <c r="AA339258" s="93"/>
      <c r="AB339258" s="5"/>
    </row>
    <row r="339259" spans="21:28">
      <c r="U339259" s="5"/>
      <c r="AA339259" s="94"/>
      <c r="AB339259" s="5"/>
    </row>
    <row r="339262" spans="21:28">
      <c r="U339262" s="5"/>
      <c r="AA339262" s="94"/>
      <c r="AB339262" s="5"/>
    </row>
    <row r="339312" spans="21:28">
      <c r="U339312" s="5"/>
      <c r="AA339312" s="94"/>
      <c r="AB339312" s="5"/>
    </row>
    <row r="339382" spans="21:28">
      <c r="U339382" s="5"/>
      <c r="AA339382" s="94"/>
      <c r="AB339382" s="5"/>
    </row>
    <row r="339383" spans="21:28">
      <c r="U339383" s="5"/>
      <c r="AA339383" s="94"/>
      <c r="AB339383" s="5"/>
    </row>
    <row r="339400" spans="21:28">
      <c r="U339400" s="5"/>
      <c r="AA339400" s="94"/>
      <c r="AB339400" s="5"/>
    </row>
    <row r="339402" spans="21:28">
      <c r="U339402" s="5"/>
      <c r="AA339402" s="458"/>
      <c r="AB339402" s="5"/>
    </row>
    <row r="339403" spans="21:28">
      <c r="U339403" s="5"/>
      <c r="AA339403" s="458"/>
      <c r="AB339403" s="5"/>
    </row>
    <row r="339404" spans="21:28">
      <c r="U339404" s="5"/>
      <c r="AA339404" s="93"/>
      <c r="AB339404" s="5"/>
    </row>
    <row r="339405" spans="21:28">
      <c r="U339405" s="5"/>
      <c r="AA339405" s="94"/>
      <c r="AB339405" s="5"/>
    </row>
    <row r="339408" spans="21:28">
      <c r="U339408" s="5"/>
      <c r="AA339408" s="94"/>
      <c r="AB339408" s="5"/>
    </row>
    <row r="339458" spans="21:28">
      <c r="U339458" s="5"/>
      <c r="AA339458" s="94"/>
      <c r="AB339458" s="5"/>
    </row>
    <row r="339528" spans="21:28">
      <c r="U339528" s="5"/>
      <c r="AA339528" s="94"/>
      <c r="AB339528" s="5"/>
    </row>
    <row r="339529" spans="21:28">
      <c r="U339529" s="5"/>
      <c r="AA339529" s="94"/>
      <c r="AB339529" s="5"/>
    </row>
    <row r="339546" spans="21:28">
      <c r="U339546" s="5"/>
      <c r="AA339546" s="94"/>
      <c r="AB339546" s="5"/>
    </row>
    <row r="339548" spans="21:28">
      <c r="U339548" s="5"/>
      <c r="AA339548" s="458"/>
      <c r="AB339548" s="5"/>
    </row>
    <row r="339549" spans="21:28">
      <c r="U339549" s="5"/>
      <c r="AA339549" s="458"/>
      <c r="AB339549" s="5"/>
    </row>
    <row r="339550" spans="21:28">
      <c r="U339550" s="5"/>
      <c r="AA339550" s="93"/>
      <c r="AB339550" s="5"/>
    </row>
    <row r="339551" spans="21:28">
      <c r="U339551" s="5"/>
      <c r="AA339551" s="94"/>
      <c r="AB339551" s="5"/>
    </row>
    <row r="339554" spans="21:28">
      <c r="U339554" s="5"/>
      <c r="AA339554" s="94"/>
      <c r="AB339554" s="5"/>
    </row>
    <row r="339604" spans="21:28">
      <c r="U339604" s="5"/>
      <c r="AA339604" s="94"/>
      <c r="AB339604" s="5"/>
    </row>
    <row r="339674" spans="21:28">
      <c r="U339674" s="5"/>
      <c r="AA339674" s="94"/>
      <c r="AB339674" s="5"/>
    </row>
    <row r="339675" spans="21:28">
      <c r="U339675" s="5"/>
      <c r="AA339675" s="94"/>
      <c r="AB339675" s="5"/>
    </row>
    <row r="339692" spans="21:28">
      <c r="U339692" s="5"/>
      <c r="AA339692" s="94"/>
      <c r="AB339692" s="5"/>
    </row>
    <row r="339694" spans="21:28">
      <c r="U339694" s="5"/>
      <c r="AA339694" s="458"/>
      <c r="AB339694" s="5"/>
    </row>
    <row r="339695" spans="21:28">
      <c r="U339695" s="5"/>
      <c r="AA339695" s="458"/>
      <c r="AB339695" s="5"/>
    </row>
    <row r="339696" spans="21:28">
      <c r="U339696" s="5"/>
      <c r="AA339696" s="93"/>
      <c r="AB339696" s="5"/>
    </row>
    <row r="339697" spans="21:28">
      <c r="U339697" s="5"/>
      <c r="AA339697" s="94"/>
      <c r="AB339697" s="5"/>
    </row>
    <row r="339700" spans="21:28">
      <c r="U339700" s="5"/>
      <c r="AA339700" s="94"/>
      <c r="AB339700" s="5"/>
    </row>
    <row r="339750" spans="21:28">
      <c r="U339750" s="5"/>
      <c r="AA339750" s="94"/>
      <c r="AB339750" s="5"/>
    </row>
    <row r="339820" spans="21:28">
      <c r="U339820" s="5"/>
      <c r="AA339820" s="94"/>
      <c r="AB339820" s="5"/>
    </row>
    <row r="339821" spans="21:28">
      <c r="U339821" s="5"/>
      <c r="AA339821" s="94"/>
      <c r="AB339821" s="5"/>
    </row>
    <row r="339838" spans="21:28">
      <c r="U339838" s="5"/>
      <c r="AA339838" s="94"/>
      <c r="AB339838" s="5"/>
    </row>
    <row r="339840" spans="21:28">
      <c r="U339840" s="5"/>
      <c r="AA339840" s="458"/>
      <c r="AB339840" s="5"/>
    </row>
    <row r="339841" spans="21:28">
      <c r="U339841" s="5"/>
      <c r="AA339841" s="458"/>
      <c r="AB339841" s="5"/>
    </row>
    <row r="339842" spans="21:28">
      <c r="U339842" s="5"/>
      <c r="AA339842" s="93"/>
      <c r="AB339842" s="5"/>
    </row>
    <row r="339843" spans="21:28">
      <c r="U339843" s="5"/>
      <c r="AA339843" s="94"/>
      <c r="AB339843" s="5"/>
    </row>
    <row r="339846" spans="21:28">
      <c r="U339846" s="5"/>
      <c r="AA339846" s="94"/>
      <c r="AB339846" s="5"/>
    </row>
    <row r="339896" spans="21:28">
      <c r="U339896" s="5"/>
      <c r="AA339896" s="94"/>
      <c r="AB339896" s="5"/>
    </row>
    <row r="339966" spans="21:28">
      <c r="U339966" s="5"/>
      <c r="AA339966" s="94"/>
      <c r="AB339966" s="5"/>
    </row>
    <row r="339967" spans="21:28">
      <c r="U339967" s="5"/>
      <c r="AA339967" s="94"/>
      <c r="AB339967" s="5"/>
    </row>
    <row r="339984" spans="21:28">
      <c r="U339984" s="5"/>
      <c r="AA339984" s="94"/>
      <c r="AB339984" s="5"/>
    </row>
    <row r="339986" spans="21:28">
      <c r="U339986" s="5"/>
      <c r="AA339986" s="458"/>
      <c r="AB339986" s="5"/>
    </row>
    <row r="339987" spans="21:28">
      <c r="U339987" s="5"/>
      <c r="AA339987" s="458"/>
      <c r="AB339987" s="5"/>
    </row>
    <row r="339988" spans="21:28">
      <c r="U339988" s="5"/>
      <c r="AA339988" s="93"/>
      <c r="AB339988" s="5"/>
    </row>
    <row r="339989" spans="21:28">
      <c r="U339989" s="5"/>
      <c r="AA339989" s="94"/>
      <c r="AB339989" s="5"/>
    </row>
    <row r="339992" spans="21:28">
      <c r="U339992" s="5"/>
      <c r="AA339992" s="94"/>
      <c r="AB339992" s="5"/>
    </row>
    <row r="340042" spans="21:28">
      <c r="U340042" s="5"/>
      <c r="AA340042" s="94"/>
      <c r="AB340042" s="5"/>
    </row>
    <row r="340112" spans="21:28">
      <c r="U340112" s="5"/>
      <c r="AA340112" s="94"/>
      <c r="AB340112" s="5"/>
    </row>
    <row r="340113" spans="21:28">
      <c r="U340113" s="5"/>
      <c r="AA340113" s="94"/>
      <c r="AB340113" s="5"/>
    </row>
    <row r="340130" spans="21:28">
      <c r="U340130" s="5"/>
      <c r="AA340130" s="94"/>
      <c r="AB340130" s="5"/>
    </row>
    <row r="340132" spans="21:28">
      <c r="U340132" s="5"/>
      <c r="AA340132" s="458"/>
      <c r="AB340132" s="5"/>
    </row>
    <row r="340133" spans="21:28">
      <c r="U340133" s="5"/>
      <c r="AA340133" s="458"/>
      <c r="AB340133" s="5"/>
    </row>
    <row r="340134" spans="21:28">
      <c r="U340134" s="5"/>
      <c r="AA340134" s="93"/>
      <c r="AB340134" s="5"/>
    </row>
    <row r="340135" spans="21:28">
      <c r="U340135" s="5"/>
      <c r="AA340135" s="94"/>
      <c r="AB340135" s="5"/>
    </row>
    <row r="340138" spans="21:28">
      <c r="U340138" s="5"/>
      <c r="AA340138" s="94"/>
      <c r="AB340138" s="5"/>
    </row>
    <row r="340188" spans="21:28">
      <c r="U340188" s="5"/>
      <c r="AA340188" s="94"/>
      <c r="AB340188" s="5"/>
    </row>
    <row r="340258" spans="21:28">
      <c r="U340258" s="5"/>
      <c r="AA340258" s="94"/>
      <c r="AB340258" s="5"/>
    </row>
    <row r="340259" spans="21:28">
      <c r="U340259" s="5"/>
      <c r="AA340259" s="94"/>
      <c r="AB340259" s="5"/>
    </row>
    <row r="340276" spans="21:28">
      <c r="U340276" s="5"/>
      <c r="AA340276" s="94"/>
      <c r="AB340276" s="5"/>
    </row>
    <row r="340278" spans="21:28">
      <c r="U340278" s="5"/>
      <c r="AA340278" s="458"/>
      <c r="AB340278" s="5"/>
    </row>
    <row r="340279" spans="21:28">
      <c r="U340279" s="5"/>
      <c r="AA340279" s="458"/>
      <c r="AB340279" s="5"/>
    </row>
    <row r="340280" spans="21:28">
      <c r="U340280" s="5"/>
      <c r="AA340280" s="93"/>
      <c r="AB340280" s="5"/>
    </row>
    <row r="340281" spans="21:28">
      <c r="U340281" s="5"/>
      <c r="AA340281" s="94"/>
      <c r="AB340281" s="5"/>
    </row>
    <row r="340284" spans="21:28">
      <c r="U340284" s="5"/>
      <c r="AA340284" s="94"/>
      <c r="AB340284" s="5"/>
    </row>
    <row r="340334" spans="21:28">
      <c r="U340334" s="5"/>
      <c r="AA340334" s="94"/>
      <c r="AB340334" s="5"/>
    </row>
    <row r="340404" spans="21:28">
      <c r="U340404" s="5"/>
      <c r="AA340404" s="94"/>
      <c r="AB340404" s="5"/>
    </row>
    <row r="340405" spans="21:28">
      <c r="U340405" s="5"/>
      <c r="AA340405" s="94"/>
      <c r="AB340405" s="5"/>
    </row>
    <row r="340422" spans="21:28">
      <c r="U340422" s="5"/>
      <c r="AA340422" s="94"/>
      <c r="AB340422" s="5"/>
    </row>
    <row r="340424" spans="21:28">
      <c r="U340424" s="5"/>
      <c r="AA340424" s="458"/>
      <c r="AB340424" s="5"/>
    </row>
    <row r="340425" spans="21:28">
      <c r="U340425" s="5"/>
      <c r="AA340425" s="458"/>
      <c r="AB340425" s="5"/>
    </row>
    <row r="340426" spans="21:28">
      <c r="U340426" s="5"/>
      <c r="AA340426" s="93"/>
      <c r="AB340426" s="5"/>
    </row>
    <row r="340427" spans="21:28">
      <c r="U340427" s="5"/>
      <c r="AA340427" s="94"/>
      <c r="AB340427" s="5"/>
    </row>
    <row r="340430" spans="21:28">
      <c r="U340430" s="5"/>
      <c r="AA340430" s="94"/>
      <c r="AB340430" s="5"/>
    </row>
    <row r="340480" spans="21:28">
      <c r="U340480" s="5"/>
      <c r="AA340480" s="94"/>
      <c r="AB340480" s="5"/>
    </row>
    <row r="340550" spans="21:28">
      <c r="U340550" s="5"/>
      <c r="AA340550" s="94"/>
      <c r="AB340550" s="5"/>
    </row>
    <row r="340551" spans="21:28">
      <c r="U340551" s="5"/>
      <c r="AA340551" s="94"/>
      <c r="AB340551" s="5"/>
    </row>
    <row r="340568" spans="21:28">
      <c r="U340568" s="5"/>
      <c r="AA340568" s="94"/>
      <c r="AB340568" s="5"/>
    </row>
    <row r="340570" spans="21:28">
      <c r="U340570" s="5"/>
      <c r="AA340570" s="458"/>
      <c r="AB340570" s="5"/>
    </row>
    <row r="340571" spans="21:28">
      <c r="U340571" s="5"/>
      <c r="AA340571" s="458"/>
      <c r="AB340571" s="5"/>
    </row>
    <row r="340572" spans="21:28">
      <c r="U340572" s="5"/>
      <c r="AA340572" s="93"/>
      <c r="AB340572" s="5"/>
    </row>
    <row r="340573" spans="21:28">
      <c r="U340573" s="5"/>
      <c r="AA340573" s="94"/>
      <c r="AB340573" s="5"/>
    </row>
    <row r="340576" spans="21:28">
      <c r="U340576" s="5"/>
      <c r="AA340576" s="94"/>
      <c r="AB340576" s="5"/>
    </row>
    <row r="340626" spans="21:28">
      <c r="U340626" s="5"/>
      <c r="AA340626" s="94"/>
      <c r="AB340626" s="5"/>
    </row>
    <row r="340696" spans="21:28">
      <c r="U340696" s="5"/>
      <c r="AA340696" s="94"/>
      <c r="AB340696" s="5"/>
    </row>
    <row r="340697" spans="21:28">
      <c r="U340697" s="5"/>
      <c r="AA340697" s="94"/>
      <c r="AB340697" s="5"/>
    </row>
    <row r="340714" spans="21:28">
      <c r="U340714" s="5"/>
      <c r="AA340714" s="94"/>
      <c r="AB340714" s="5"/>
    </row>
    <row r="340716" spans="21:28">
      <c r="U340716" s="5"/>
      <c r="AA340716" s="458"/>
      <c r="AB340716" s="5"/>
    </row>
    <row r="340717" spans="21:28">
      <c r="U340717" s="5"/>
      <c r="AA340717" s="458"/>
      <c r="AB340717" s="5"/>
    </row>
    <row r="340718" spans="21:28">
      <c r="U340718" s="5"/>
      <c r="AA340718" s="93"/>
      <c r="AB340718" s="5"/>
    </row>
    <row r="340719" spans="21:28">
      <c r="U340719" s="5"/>
      <c r="AA340719" s="94"/>
      <c r="AB340719" s="5"/>
    </row>
    <row r="340722" spans="21:28">
      <c r="U340722" s="5"/>
      <c r="AA340722" s="94"/>
      <c r="AB340722" s="5"/>
    </row>
    <row r="340772" spans="21:28">
      <c r="U340772" s="5"/>
      <c r="AA340772" s="94"/>
      <c r="AB340772" s="5"/>
    </row>
    <row r="340842" spans="21:28">
      <c r="U340842" s="5"/>
      <c r="AA340842" s="94"/>
      <c r="AB340842" s="5"/>
    </row>
    <row r="340843" spans="21:28">
      <c r="U340843" s="5"/>
      <c r="AA340843" s="94"/>
      <c r="AB340843" s="5"/>
    </row>
    <row r="340860" spans="21:28">
      <c r="U340860" s="5"/>
      <c r="AA340860" s="94"/>
      <c r="AB340860" s="5"/>
    </row>
    <row r="340862" spans="21:28">
      <c r="U340862" s="5"/>
      <c r="AA340862" s="458"/>
      <c r="AB340862" s="5"/>
    </row>
    <row r="340863" spans="21:28">
      <c r="U340863" s="5"/>
      <c r="AA340863" s="458"/>
      <c r="AB340863" s="5"/>
    </row>
    <row r="340864" spans="21:28">
      <c r="U340864" s="5"/>
      <c r="AA340864" s="93"/>
      <c r="AB340864" s="5"/>
    </row>
    <row r="340865" spans="21:28">
      <c r="U340865" s="5"/>
      <c r="AA340865" s="94"/>
      <c r="AB340865" s="5"/>
    </row>
    <row r="340868" spans="21:28">
      <c r="U340868" s="5"/>
      <c r="AA340868" s="94"/>
      <c r="AB340868" s="5"/>
    </row>
    <row r="340918" spans="21:28">
      <c r="U340918" s="5"/>
      <c r="AA340918" s="94"/>
      <c r="AB340918" s="5"/>
    </row>
    <row r="340988" spans="21:28">
      <c r="U340988" s="5"/>
      <c r="AA340988" s="94"/>
      <c r="AB340988" s="5"/>
    </row>
    <row r="340989" spans="21:28">
      <c r="U340989" s="5"/>
      <c r="AA340989" s="94"/>
      <c r="AB340989" s="5"/>
    </row>
    <row r="341006" spans="21:28">
      <c r="U341006" s="5"/>
      <c r="AA341006" s="94"/>
      <c r="AB341006" s="5"/>
    </row>
    <row r="341008" spans="21:28">
      <c r="U341008" s="5"/>
      <c r="AA341008" s="458"/>
      <c r="AB341008" s="5"/>
    </row>
    <row r="341009" spans="21:28">
      <c r="U341009" s="5"/>
      <c r="AA341009" s="458"/>
      <c r="AB341009" s="5"/>
    </row>
    <row r="341010" spans="21:28">
      <c r="U341010" s="5"/>
      <c r="AA341010" s="93"/>
      <c r="AB341010" s="5"/>
    </row>
    <row r="341011" spans="21:28">
      <c r="U341011" s="5"/>
      <c r="AA341011" s="94"/>
      <c r="AB341011" s="5"/>
    </row>
    <row r="341014" spans="21:28">
      <c r="U341014" s="5"/>
      <c r="AA341014" s="94"/>
      <c r="AB341014" s="5"/>
    </row>
    <row r="341064" spans="21:28">
      <c r="U341064" s="5"/>
      <c r="AA341064" s="94"/>
      <c r="AB341064" s="5"/>
    </row>
    <row r="341134" spans="21:28">
      <c r="U341134" s="5"/>
      <c r="AA341134" s="94"/>
      <c r="AB341134" s="5"/>
    </row>
    <row r="341135" spans="21:28">
      <c r="U341135" s="5"/>
      <c r="AA341135" s="94"/>
      <c r="AB341135" s="5"/>
    </row>
    <row r="341152" spans="21:28">
      <c r="U341152" s="5"/>
      <c r="AA341152" s="94"/>
      <c r="AB341152" s="5"/>
    </row>
    <row r="341154" spans="21:28">
      <c r="U341154" s="5"/>
      <c r="AA341154" s="458"/>
      <c r="AB341154" s="5"/>
    </row>
    <row r="341155" spans="21:28">
      <c r="U341155" s="5"/>
      <c r="AA341155" s="458"/>
      <c r="AB341155" s="5"/>
    </row>
    <row r="341156" spans="21:28">
      <c r="U341156" s="5"/>
      <c r="AA341156" s="93"/>
      <c r="AB341156" s="5"/>
    </row>
    <row r="341157" spans="21:28">
      <c r="U341157" s="5"/>
      <c r="AA341157" s="94"/>
      <c r="AB341157" s="5"/>
    </row>
    <row r="341160" spans="21:28">
      <c r="U341160" s="5"/>
      <c r="AA341160" s="94"/>
      <c r="AB341160" s="5"/>
    </row>
    <row r="341210" spans="21:28">
      <c r="U341210" s="5"/>
      <c r="AA341210" s="94"/>
      <c r="AB341210" s="5"/>
    </row>
    <row r="341280" spans="21:28">
      <c r="U341280" s="5"/>
      <c r="AA341280" s="94"/>
      <c r="AB341280" s="5"/>
    </row>
    <row r="341281" spans="21:28">
      <c r="U341281" s="5"/>
      <c r="AA341281" s="94"/>
      <c r="AB341281" s="5"/>
    </row>
    <row r="341298" spans="21:28">
      <c r="U341298" s="5"/>
      <c r="AA341298" s="94"/>
      <c r="AB341298" s="5"/>
    </row>
    <row r="341300" spans="21:28">
      <c r="U341300" s="5"/>
      <c r="AA341300" s="458"/>
      <c r="AB341300" s="5"/>
    </row>
    <row r="341301" spans="21:28">
      <c r="U341301" s="5"/>
      <c r="AA341301" s="458"/>
      <c r="AB341301" s="5"/>
    </row>
    <row r="341302" spans="21:28">
      <c r="U341302" s="5"/>
      <c r="AA341302" s="93"/>
      <c r="AB341302" s="5"/>
    </row>
    <row r="341303" spans="21:28">
      <c r="U341303" s="5"/>
      <c r="AA341303" s="94"/>
      <c r="AB341303" s="5"/>
    </row>
    <row r="341306" spans="21:28">
      <c r="U341306" s="5"/>
      <c r="AA341306" s="94"/>
      <c r="AB341306" s="5"/>
    </row>
    <row r="341356" spans="21:28">
      <c r="U341356" s="5"/>
      <c r="AA341356" s="94"/>
      <c r="AB341356" s="5"/>
    </row>
    <row r="341426" spans="21:28">
      <c r="U341426" s="5"/>
      <c r="AA341426" s="94"/>
      <c r="AB341426" s="5"/>
    </row>
    <row r="341427" spans="21:28">
      <c r="U341427" s="5"/>
      <c r="AA341427" s="94"/>
      <c r="AB341427" s="5"/>
    </row>
    <row r="341444" spans="21:28">
      <c r="U341444" s="5"/>
      <c r="AA341444" s="94"/>
      <c r="AB341444" s="5"/>
    </row>
    <row r="341446" spans="21:28">
      <c r="U341446" s="5"/>
      <c r="AA341446" s="458"/>
      <c r="AB341446" s="5"/>
    </row>
    <row r="341447" spans="21:28">
      <c r="U341447" s="5"/>
      <c r="AA341447" s="458"/>
      <c r="AB341447" s="5"/>
    </row>
    <row r="341448" spans="21:28">
      <c r="U341448" s="5"/>
      <c r="AA341448" s="93"/>
      <c r="AB341448" s="5"/>
    </row>
    <row r="341449" spans="21:28">
      <c r="U341449" s="5"/>
      <c r="AA341449" s="94"/>
      <c r="AB341449" s="5"/>
    </row>
    <row r="341452" spans="21:28">
      <c r="U341452" s="5"/>
      <c r="AA341452" s="94"/>
      <c r="AB341452" s="5"/>
    </row>
    <row r="341502" spans="21:28">
      <c r="U341502" s="5"/>
      <c r="AA341502" s="94"/>
      <c r="AB341502" s="5"/>
    </row>
    <row r="341572" spans="21:28">
      <c r="U341572" s="5"/>
      <c r="AA341572" s="94"/>
      <c r="AB341572" s="5"/>
    </row>
    <row r="341573" spans="21:28">
      <c r="U341573" s="5"/>
      <c r="AA341573" s="94"/>
      <c r="AB341573" s="5"/>
    </row>
    <row r="341590" spans="21:28">
      <c r="U341590" s="5"/>
      <c r="AA341590" s="94"/>
      <c r="AB341590" s="5"/>
    </row>
    <row r="341592" spans="21:28">
      <c r="U341592" s="5"/>
      <c r="AA341592" s="458"/>
      <c r="AB341592" s="5"/>
    </row>
    <row r="341593" spans="21:28">
      <c r="U341593" s="5"/>
      <c r="AA341593" s="458"/>
      <c r="AB341593" s="5"/>
    </row>
    <row r="341594" spans="21:28">
      <c r="U341594" s="5"/>
      <c r="AA341594" s="93"/>
      <c r="AB341594" s="5"/>
    </row>
    <row r="341595" spans="21:28">
      <c r="U341595" s="5"/>
      <c r="AA341595" s="94"/>
      <c r="AB341595" s="5"/>
    </row>
    <row r="341598" spans="21:28">
      <c r="U341598" s="5"/>
      <c r="AA341598" s="94"/>
      <c r="AB341598" s="5"/>
    </row>
    <row r="341648" spans="21:28">
      <c r="U341648" s="5"/>
      <c r="AA341648" s="94"/>
      <c r="AB341648" s="5"/>
    </row>
    <row r="341718" spans="21:28">
      <c r="U341718" s="5"/>
      <c r="AA341718" s="94"/>
      <c r="AB341718" s="5"/>
    </row>
    <row r="341719" spans="21:28">
      <c r="U341719" s="5"/>
      <c r="AA341719" s="94"/>
      <c r="AB341719" s="5"/>
    </row>
    <row r="341736" spans="21:28">
      <c r="U341736" s="5"/>
      <c r="AA341736" s="94"/>
      <c r="AB341736" s="5"/>
    </row>
    <row r="341738" spans="21:28">
      <c r="U341738" s="5"/>
      <c r="AA341738" s="458"/>
      <c r="AB341738" s="5"/>
    </row>
    <row r="341739" spans="21:28">
      <c r="U341739" s="5"/>
      <c r="AA341739" s="458"/>
      <c r="AB341739" s="5"/>
    </row>
    <row r="341740" spans="21:28">
      <c r="U341740" s="5"/>
      <c r="AA341740" s="93"/>
      <c r="AB341740" s="5"/>
    </row>
    <row r="341741" spans="21:28">
      <c r="U341741" s="5"/>
      <c r="AA341741" s="94"/>
      <c r="AB341741" s="5"/>
    </row>
    <row r="341744" spans="21:28">
      <c r="U341744" s="5"/>
      <c r="AA341744" s="94"/>
      <c r="AB341744" s="5"/>
    </row>
    <row r="341794" spans="21:28">
      <c r="U341794" s="5"/>
      <c r="AA341794" s="94"/>
      <c r="AB341794" s="5"/>
    </row>
    <row r="341864" spans="21:28">
      <c r="U341864" s="5"/>
      <c r="AA341864" s="94"/>
      <c r="AB341864" s="5"/>
    </row>
    <row r="341865" spans="21:28">
      <c r="U341865" s="5"/>
      <c r="AA341865" s="94"/>
      <c r="AB341865" s="5"/>
    </row>
    <row r="341882" spans="21:28">
      <c r="U341882" s="5"/>
      <c r="AA341882" s="94"/>
      <c r="AB341882" s="5"/>
    </row>
    <row r="341884" spans="21:28">
      <c r="U341884" s="5"/>
      <c r="AA341884" s="458"/>
      <c r="AB341884" s="5"/>
    </row>
    <row r="341885" spans="21:28">
      <c r="U341885" s="5"/>
      <c r="AA341885" s="458"/>
      <c r="AB341885" s="5"/>
    </row>
    <row r="341886" spans="21:28">
      <c r="U341886" s="5"/>
      <c r="AA341886" s="93"/>
      <c r="AB341886" s="5"/>
    </row>
    <row r="341887" spans="21:28">
      <c r="U341887" s="5"/>
      <c r="AA341887" s="94"/>
      <c r="AB341887" s="5"/>
    </row>
    <row r="341890" spans="21:28">
      <c r="U341890" s="5"/>
      <c r="AA341890" s="94"/>
      <c r="AB341890" s="5"/>
    </row>
    <row r="341940" spans="21:28">
      <c r="U341940" s="5"/>
      <c r="AA341940" s="94"/>
      <c r="AB341940" s="5"/>
    </row>
    <row r="342010" spans="21:28">
      <c r="U342010" s="5"/>
      <c r="AA342010" s="94"/>
      <c r="AB342010" s="5"/>
    </row>
    <row r="342011" spans="21:28">
      <c r="U342011" s="5"/>
      <c r="AA342011" s="94"/>
      <c r="AB342011" s="5"/>
    </row>
    <row r="342028" spans="21:28">
      <c r="U342028" s="5"/>
      <c r="AA342028" s="94"/>
      <c r="AB342028" s="5"/>
    </row>
    <row r="342030" spans="21:28">
      <c r="U342030" s="5"/>
      <c r="AA342030" s="458"/>
      <c r="AB342030" s="5"/>
    </row>
    <row r="342031" spans="21:28">
      <c r="U342031" s="5"/>
      <c r="AA342031" s="458"/>
      <c r="AB342031" s="5"/>
    </row>
    <row r="342032" spans="21:28">
      <c r="U342032" s="5"/>
      <c r="AA342032" s="93"/>
      <c r="AB342032" s="5"/>
    </row>
    <row r="342033" spans="21:28">
      <c r="U342033" s="5"/>
      <c r="AA342033" s="94"/>
      <c r="AB342033" s="5"/>
    </row>
    <row r="342036" spans="21:28">
      <c r="U342036" s="5"/>
      <c r="AA342036" s="94"/>
      <c r="AB342036" s="5"/>
    </row>
    <row r="342086" spans="21:28">
      <c r="U342086" s="5"/>
      <c r="AA342086" s="94"/>
      <c r="AB342086" s="5"/>
    </row>
    <row r="342156" spans="21:28">
      <c r="U342156" s="5"/>
      <c r="AA342156" s="94"/>
      <c r="AB342156" s="5"/>
    </row>
    <row r="342157" spans="21:28">
      <c r="U342157" s="5"/>
      <c r="AA342157" s="94"/>
      <c r="AB342157" s="5"/>
    </row>
    <row r="342174" spans="21:28">
      <c r="U342174" s="5"/>
      <c r="AA342174" s="94"/>
      <c r="AB342174" s="5"/>
    </row>
    <row r="342176" spans="21:28">
      <c r="U342176" s="5"/>
      <c r="AA342176" s="458"/>
      <c r="AB342176" s="5"/>
    </row>
    <row r="342177" spans="21:28">
      <c r="U342177" s="5"/>
      <c r="AA342177" s="458"/>
      <c r="AB342177" s="5"/>
    </row>
    <row r="342178" spans="21:28">
      <c r="U342178" s="5"/>
      <c r="AA342178" s="93"/>
      <c r="AB342178" s="5"/>
    </row>
    <row r="342179" spans="21:28">
      <c r="U342179" s="5"/>
      <c r="AA342179" s="94"/>
      <c r="AB342179" s="5"/>
    </row>
    <row r="342182" spans="21:28">
      <c r="U342182" s="5"/>
      <c r="AA342182" s="94"/>
      <c r="AB342182" s="5"/>
    </row>
    <row r="342232" spans="21:28">
      <c r="U342232" s="5"/>
      <c r="AA342232" s="94"/>
      <c r="AB342232" s="5"/>
    </row>
    <row r="342302" spans="21:28">
      <c r="U342302" s="5"/>
      <c r="AA342302" s="94"/>
      <c r="AB342302" s="5"/>
    </row>
    <row r="342303" spans="21:28">
      <c r="U342303" s="5"/>
      <c r="AA342303" s="94"/>
      <c r="AB342303" s="5"/>
    </row>
    <row r="342320" spans="21:28">
      <c r="U342320" s="5"/>
      <c r="AA342320" s="94"/>
      <c r="AB342320" s="5"/>
    </row>
    <row r="342322" spans="21:28">
      <c r="U342322" s="5"/>
      <c r="AA342322" s="458"/>
      <c r="AB342322" s="5"/>
    </row>
    <row r="342323" spans="21:28">
      <c r="U342323" s="5"/>
      <c r="AA342323" s="458"/>
      <c r="AB342323" s="5"/>
    </row>
    <row r="342324" spans="21:28">
      <c r="U342324" s="5"/>
      <c r="AA342324" s="93"/>
      <c r="AB342324" s="5"/>
    </row>
    <row r="342325" spans="21:28">
      <c r="U342325" s="5"/>
      <c r="AA342325" s="94"/>
      <c r="AB342325" s="5"/>
    </row>
    <row r="342328" spans="21:28">
      <c r="U342328" s="5"/>
      <c r="AA342328" s="94"/>
      <c r="AB342328" s="5"/>
    </row>
    <row r="342378" spans="21:28">
      <c r="U342378" s="5"/>
      <c r="AA342378" s="94"/>
      <c r="AB342378" s="5"/>
    </row>
    <row r="342448" spans="21:28">
      <c r="U342448" s="5"/>
      <c r="AA342448" s="94"/>
      <c r="AB342448" s="5"/>
    </row>
    <row r="342449" spans="21:28">
      <c r="U342449" s="5"/>
      <c r="AA342449" s="94"/>
      <c r="AB342449" s="5"/>
    </row>
    <row r="342466" spans="21:28">
      <c r="U342466" s="5"/>
      <c r="AA342466" s="94"/>
      <c r="AB342466" s="5"/>
    </row>
    <row r="342468" spans="21:28">
      <c r="U342468" s="5"/>
      <c r="AA342468" s="458"/>
      <c r="AB342468" s="5"/>
    </row>
    <row r="342469" spans="21:28">
      <c r="U342469" s="5"/>
      <c r="AA342469" s="458"/>
      <c r="AB342469" s="5"/>
    </row>
    <row r="342470" spans="21:28">
      <c r="U342470" s="5"/>
      <c r="AA342470" s="93"/>
      <c r="AB342470" s="5"/>
    </row>
    <row r="342471" spans="21:28">
      <c r="U342471" s="5"/>
      <c r="AA342471" s="94"/>
      <c r="AB342471" s="5"/>
    </row>
    <row r="342474" spans="21:28">
      <c r="U342474" s="5"/>
      <c r="AA342474" s="94"/>
      <c r="AB342474" s="5"/>
    </row>
    <row r="342524" spans="21:28">
      <c r="U342524" s="5"/>
      <c r="AA342524" s="94"/>
      <c r="AB342524" s="5"/>
    </row>
    <row r="342594" spans="21:28">
      <c r="U342594" s="5"/>
      <c r="AA342594" s="94"/>
      <c r="AB342594" s="5"/>
    </row>
    <row r="342595" spans="21:28">
      <c r="U342595" s="5"/>
      <c r="AA342595" s="94"/>
      <c r="AB342595" s="5"/>
    </row>
    <row r="342612" spans="21:28">
      <c r="U342612" s="5"/>
      <c r="AA342612" s="94"/>
      <c r="AB342612" s="5"/>
    </row>
    <row r="342614" spans="21:28">
      <c r="U342614" s="5"/>
      <c r="AA342614" s="458"/>
      <c r="AB342614" s="5"/>
    </row>
    <row r="342615" spans="21:28">
      <c r="U342615" s="5"/>
      <c r="AA342615" s="458"/>
      <c r="AB342615" s="5"/>
    </row>
    <row r="342616" spans="21:28">
      <c r="U342616" s="5"/>
      <c r="AA342616" s="93"/>
      <c r="AB342616" s="5"/>
    </row>
    <row r="342617" spans="21:28">
      <c r="U342617" s="5"/>
      <c r="AA342617" s="94"/>
      <c r="AB342617" s="5"/>
    </row>
    <row r="342620" spans="21:28">
      <c r="U342620" s="5"/>
      <c r="AA342620" s="94"/>
      <c r="AB342620" s="5"/>
    </row>
    <row r="342670" spans="21:28">
      <c r="U342670" s="5"/>
      <c r="AA342670" s="94"/>
      <c r="AB342670" s="5"/>
    </row>
    <row r="342740" spans="21:28">
      <c r="U342740" s="5"/>
      <c r="AA342740" s="94"/>
      <c r="AB342740" s="5"/>
    </row>
    <row r="342741" spans="21:28">
      <c r="U342741" s="5"/>
      <c r="AA342741" s="94"/>
      <c r="AB342741" s="5"/>
    </row>
    <row r="342758" spans="21:28">
      <c r="U342758" s="5"/>
      <c r="AA342758" s="94"/>
      <c r="AB342758" s="5"/>
    </row>
    <row r="342760" spans="21:28">
      <c r="U342760" s="5"/>
      <c r="AA342760" s="458"/>
      <c r="AB342760" s="5"/>
    </row>
    <row r="342761" spans="21:28">
      <c r="U342761" s="5"/>
      <c r="AA342761" s="458"/>
      <c r="AB342761" s="5"/>
    </row>
    <row r="342762" spans="21:28">
      <c r="U342762" s="5"/>
      <c r="AA342762" s="93"/>
      <c r="AB342762" s="5"/>
    </row>
    <row r="342763" spans="21:28">
      <c r="U342763" s="5"/>
      <c r="AA342763" s="94"/>
      <c r="AB342763" s="5"/>
    </row>
    <row r="342766" spans="21:28">
      <c r="U342766" s="5"/>
      <c r="AA342766" s="94"/>
      <c r="AB342766" s="5"/>
    </row>
    <row r="342816" spans="21:28">
      <c r="U342816" s="5"/>
      <c r="AA342816" s="94"/>
      <c r="AB342816" s="5"/>
    </row>
    <row r="342886" spans="21:28">
      <c r="U342886" s="5"/>
      <c r="AA342886" s="94"/>
      <c r="AB342886" s="5"/>
    </row>
    <row r="342887" spans="21:28">
      <c r="U342887" s="5"/>
      <c r="AA342887" s="94"/>
      <c r="AB342887" s="5"/>
    </row>
    <row r="342904" spans="21:28">
      <c r="U342904" s="5"/>
      <c r="AA342904" s="94"/>
      <c r="AB342904" s="5"/>
    </row>
    <row r="342906" spans="21:28">
      <c r="U342906" s="5"/>
      <c r="AA342906" s="458"/>
      <c r="AB342906" s="5"/>
    </row>
    <row r="342907" spans="21:28">
      <c r="U342907" s="5"/>
      <c r="AA342907" s="458"/>
      <c r="AB342907" s="5"/>
    </row>
    <row r="342908" spans="21:28">
      <c r="U342908" s="5"/>
      <c r="AA342908" s="93"/>
      <c r="AB342908" s="5"/>
    </row>
    <row r="342909" spans="21:28">
      <c r="U342909" s="5"/>
      <c r="AA342909" s="94"/>
      <c r="AB342909" s="5"/>
    </row>
    <row r="342912" spans="21:28">
      <c r="U342912" s="5"/>
      <c r="AA342912" s="94"/>
      <c r="AB342912" s="5"/>
    </row>
    <row r="342962" spans="21:28">
      <c r="U342962" s="5"/>
      <c r="AA342962" s="94"/>
      <c r="AB342962" s="5"/>
    </row>
    <row r="343032" spans="21:28">
      <c r="U343032" s="5"/>
      <c r="AA343032" s="94"/>
      <c r="AB343032" s="5"/>
    </row>
    <row r="343033" spans="21:28">
      <c r="U343033" s="5"/>
      <c r="AA343033" s="94"/>
      <c r="AB343033" s="5"/>
    </row>
    <row r="343050" spans="21:28">
      <c r="U343050" s="5"/>
      <c r="AA343050" s="94"/>
      <c r="AB343050" s="5"/>
    </row>
    <row r="343052" spans="21:28">
      <c r="U343052" s="5"/>
      <c r="AA343052" s="458"/>
      <c r="AB343052" s="5"/>
    </row>
    <row r="343053" spans="21:28">
      <c r="U343053" s="5"/>
      <c r="AA343053" s="458"/>
      <c r="AB343053" s="5"/>
    </row>
    <row r="343054" spans="21:28">
      <c r="U343054" s="5"/>
      <c r="AA343054" s="93"/>
      <c r="AB343054" s="5"/>
    </row>
    <row r="343055" spans="21:28">
      <c r="U343055" s="5"/>
      <c r="AA343055" s="94"/>
      <c r="AB343055" s="5"/>
    </row>
    <row r="343058" spans="21:28">
      <c r="U343058" s="5"/>
      <c r="AA343058" s="94"/>
      <c r="AB343058" s="5"/>
    </row>
    <row r="343108" spans="21:28">
      <c r="U343108" s="5"/>
      <c r="AA343108" s="94"/>
      <c r="AB343108" s="5"/>
    </row>
    <row r="343178" spans="21:28">
      <c r="U343178" s="5"/>
      <c r="AA343178" s="94"/>
      <c r="AB343178" s="5"/>
    </row>
    <row r="343179" spans="21:28">
      <c r="U343179" s="5"/>
      <c r="AA343179" s="94"/>
      <c r="AB343179" s="5"/>
    </row>
    <row r="343196" spans="21:28">
      <c r="U343196" s="5"/>
      <c r="AA343196" s="94"/>
      <c r="AB343196" s="5"/>
    </row>
    <row r="343198" spans="21:28">
      <c r="U343198" s="5"/>
      <c r="AA343198" s="458"/>
      <c r="AB343198" s="5"/>
    </row>
    <row r="343199" spans="21:28">
      <c r="U343199" s="5"/>
      <c r="AA343199" s="458"/>
      <c r="AB343199" s="5"/>
    </row>
    <row r="343200" spans="21:28">
      <c r="U343200" s="5"/>
      <c r="AA343200" s="93"/>
      <c r="AB343200" s="5"/>
    </row>
    <row r="343201" spans="21:28">
      <c r="U343201" s="5"/>
      <c r="AA343201" s="94"/>
      <c r="AB343201" s="5"/>
    </row>
    <row r="343204" spans="21:28">
      <c r="U343204" s="5"/>
      <c r="AA343204" s="94"/>
      <c r="AB343204" s="5"/>
    </row>
    <row r="343254" spans="21:28">
      <c r="U343254" s="5"/>
      <c r="AA343254" s="94"/>
      <c r="AB343254" s="5"/>
    </row>
    <row r="343324" spans="21:28">
      <c r="U343324" s="5"/>
      <c r="AA343324" s="94"/>
      <c r="AB343324" s="5"/>
    </row>
    <row r="343325" spans="21:28">
      <c r="U343325" s="5"/>
      <c r="AA343325" s="94"/>
      <c r="AB343325" s="5"/>
    </row>
    <row r="343342" spans="21:28">
      <c r="U343342" s="5"/>
      <c r="AA343342" s="94"/>
      <c r="AB343342" s="5"/>
    </row>
    <row r="343344" spans="21:28">
      <c r="U343344" s="5"/>
      <c r="AA343344" s="458"/>
      <c r="AB343344" s="5"/>
    </row>
    <row r="343345" spans="21:28">
      <c r="U343345" s="5"/>
      <c r="AA343345" s="458"/>
      <c r="AB343345" s="5"/>
    </row>
    <row r="343346" spans="21:28">
      <c r="U343346" s="5"/>
      <c r="AA343346" s="93"/>
      <c r="AB343346" s="5"/>
    </row>
    <row r="343347" spans="21:28">
      <c r="U343347" s="5"/>
      <c r="AA343347" s="94"/>
      <c r="AB343347" s="5"/>
    </row>
    <row r="343350" spans="21:28">
      <c r="U343350" s="5"/>
      <c r="AA343350" s="94"/>
      <c r="AB343350" s="5"/>
    </row>
    <row r="343400" spans="21:28">
      <c r="U343400" s="5"/>
      <c r="AA343400" s="94"/>
      <c r="AB343400" s="5"/>
    </row>
    <row r="343470" spans="21:28">
      <c r="U343470" s="5"/>
      <c r="AA343470" s="94"/>
      <c r="AB343470" s="5"/>
    </row>
    <row r="343471" spans="21:28">
      <c r="U343471" s="5"/>
      <c r="AA343471" s="94"/>
      <c r="AB343471" s="5"/>
    </row>
    <row r="343488" spans="21:28">
      <c r="U343488" s="5"/>
      <c r="AA343488" s="94"/>
      <c r="AB343488" s="5"/>
    </row>
    <row r="343490" spans="21:28">
      <c r="U343490" s="5"/>
      <c r="AA343490" s="458"/>
      <c r="AB343490" s="5"/>
    </row>
    <row r="343491" spans="21:28">
      <c r="U343491" s="5"/>
      <c r="AA343491" s="458"/>
      <c r="AB343491" s="5"/>
    </row>
    <row r="343492" spans="21:28">
      <c r="U343492" s="5"/>
      <c r="AA343492" s="93"/>
      <c r="AB343492" s="5"/>
    </row>
    <row r="343493" spans="21:28">
      <c r="U343493" s="5"/>
      <c r="AA343493" s="94"/>
      <c r="AB343493" s="5"/>
    </row>
    <row r="343496" spans="21:28">
      <c r="U343496" s="5"/>
      <c r="AA343496" s="94"/>
      <c r="AB343496" s="5"/>
    </row>
    <row r="343546" spans="21:28">
      <c r="U343546" s="5"/>
      <c r="AA343546" s="94"/>
      <c r="AB343546" s="5"/>
    </row>
    <row r="343616" spans="21:28">
      <c r="U343616" s="5"/>
      <c r="AA343616" s="94"/>
      <c r="AB343616" s="5"/>
    </row>
    <row r="343617" spans="21:28">
      <c r="U343617" s="5"/>
      <c r="AA343617" s="94"/>
      <c r="AB343617" s="5"/>
    </row>
    <row r="343634" spans="21:28">
      <c r="U343634" s="5"/>
      <c r="AA343634" s="94"/>
      <c r="AB343634" s="5"/>
    </row>
    <row r="343636" spans="21:28">
      <c r="U343636" s="5"/>
      <c r="AA343636" s="458"/>
      <c r="AB343636" s="5"/>
    </row>
    <row r="343637" spans="21:28">
      <c r="U343637" s="5"/>
      <c r="AA343637" s="458"/>
      <c r="AB343637" s="5"/>
    </row>
    <row r="343638" spans="21:28">
      <c r="U343638" s="5"/>
      <c r="AA343638" s="93"/>
      <c r="AB343638" s="5"/>
    </row>
    <row r="343639" spans="21:28">
      <c r="U343639" s="5"/>
      <c r="AA343639" s="94"/>
      <c r="AB343639" s="5"/>
    </row>
    <row r="343642" spans="21:28">
      <c r="U343642" s="5"/>
      <c r="AA343642" s="94"/>
      <c r="AB343642" s="5"/>
    </row>
    <row r="343692" spans="21:28">
      <c r="U343692" s="5"/>
      <c r="AA343692" s="94"/>
      <c r="AB343692" s="5"/>
    </row>
    <row r="343762" spans="21:28">
      <c r="U343762" s="5"/>
      <c r="AA343762" s="94"/>
      <c r="AB343762" s="5"/>
    </row>
    <row r="343763" spans="21:28">
      <c r="U343763" s="5"/>
      <c r="AA343763" s="94"/>
      <c r="AB343763" s="5"/>
    </row>
    <row r="343780" spans="21:28">
      <c r="U343780" s="5"/>
      <c r="AA343780" s="94"/>
      <c r="AB343780" s="5"/>
    </row>
    <row r="343782" spans="21:28">
      <c r="U343782" s="5"/>
      <c r="AA343782" s="458"/>
      <c r="AB343782" s="5"/>
    </row>
    <row r="343783" spans="21:28">
      <c r="U343783" s="5"/>
      <c r="AA343783" s="458"/>
      <c r="AB343783" s="5"/>
    </row>
    <row r="343784" spans="21:28">
      <c r="U343784" s="5"/>
      <c r="AA343784" s="93"/>
      <c r="AB343784" s="5"/>
    </row>
    <row r="343785" spans="21:28">
      <c r="U343785" s="5"/>
      <c r="AA343785" s="94"/>
      <c r="AB343785" s="5"/>
    </row>
    <row r="343788" spans="21:28">
      <c r="U343788" s="5"/>
      <c r="AA343788" s="94"/>
      <c r="AB343788" s="5"/>
    </row>
    <row r="343838" spans="21:28">
      <c r="U343838" s="5"/>
      <c r="AA343838" s="94"/>
      <c r="AB343838" s="5"/>
    </row>
    <row r="343908" spans="21:28">
      <c r="U343908" s="5"/>
      <c r="AA343908" s="94"/>
      <c r="AB343908" s="5"/>
    </row>
    <row r="343909" spans="21:28">
      <c r="U343909" s="5"/>
      <c r="AA343909" s="94"/>
      <c r="AB343909" s="5"/>
    </row>
    <row r="343926" spans="21:28">
      <c r="U343926" s="5"/>
      <c r="AA343926" s="94"/>
      <c r="AB343926" s="5"/>
    </row>
    <row r="343928" spans="21:28">
      <c r="U343928" s="5"/>
      <c r="AA343928" s="458"/>
      <c r="AB343928" s="5"/>
    </row>
    <row r="343929" spans="21:28">
      <c r="U343929" s="5"/>
      <c r="AA343929" s="458"/>
      <c r="AB343929" s="5"/>
    </row>
    <row r="343930" spans="21:28">
      <c r="U343930" s="5"/>
      <c r="AA343930" s="93"/>
      <c r="AB343930" s="5"/>
    </row>
    <row r="343931" spans="21:28">
      <c r="U343931" s="5"/>
      <c r="AA343931" s="94"/>
      <c r="AB343931" s="5"/>
    </row>
    <row r="343934" spans="21:28">
      <c r="U343934" s="5"/>
      <c r="AA343934" s="94"/>
      <c r="AB343934" s="5"/>
    </row>
    <row r="343984" spans="21:28">
      <c r="U343984" s="5"/>
      <c r="AA343984" s="94"/>
      <c r="AB343984" s="5"/>
    </row>
    <row r="344054" spans="21:28">
      <c r="U344054" s="5"/>
      <c r="AA344054" s="94"/>
      <c r="AB344054" s="5"/>
    </row>
    <row r="344055" spans="21:28">
      <c r="U344055" s="5"/>
      <c r="AA344055" s="94"/>
      <c r="AB344055" s="5"/>
    </row>
    <row r="344072" spans="21:28">
      <c r="U344072" s="5"/>
      <c r="AA344072" s="94"/>
      <c r="AB344072" s="5"/>
    </row>
    <row r="344074" spans="21:28">
      <c r="U344074" s="5"/>
      <c r="AA344074" s="458"/>
      <c r="AB344074" s="5"/>
    </row>
    <row r="344075" spans="21:28">
      <c r="U344075" s="5"/>
      <c r="AA344075" s="458"/>
      <c r="AB344075" s="5"/>
    </row>
    <row r="344076" spans="21:28">
      <c r="U344076" s="5"/>
      <c r="AA344076" s="93"/>
      <c r="AB344076" s="5"/>
    </row>
    <row r="344077" spans="21:28">
      <c r="U344077" s="5"/>
      <c r="AA344077" s="94"/>
      <c r="AB344077" s="5"/>
    </row>
    <row r="344080" spans="21:28">
      <c r="U344080" s="5"/>
      <c r="AA344080" s="94"/>
      <c r="AB344080" s="5"/>
    </row>
    <row r="344130" spans="21:28">
      <c r="U344130" s="5"/>
      <c r="AA344130" s="94"/>
      <c r="AB344130" s="5"/>
    </row>
    <row r="344200" spans="21:28">
      <c r="U344200" s="5"/>
      <c r="AA344200" s="94"/>
      <c r="AB344200" s="5"/>
    </row>
    <row r="344201" spans="21:28">
      <c r="U344201" s="5"/>
      <c r="AA344201" s="94"/>
      <c r="AB344201" s="5"/>
    </row>
    <row r="344218" spans="21:28">
      <c r="U344218" s="5"/>
      <c r="AA344218" s="94"/>
      <c r="AB344218" s="5"/>
    </row>
    <row r="344220" spans="21:28">
      <c r="U344220" s="5"/>
      <c r="AA344220" s="458"/>
      <c r="AB344220" s="5"/>
    </row>
    <row r="344221" spans="21:28">
      <c r="U344221" s="5"/>
      <c r="AA344221" s="458"/>
      <c r="AB344221" s="5"/>
    </row>
    <row r="344222" spans="21:28">
      <c r="U344222" s="5"/>
      <c r="AA344222" s="93"/>
      <c r="AB344222" s="5"/>
    </row>
    <row r="344223" spans="21:28">
      <c r="U344223" s="5"/>
      <c r="AA344223" s="94"/>
      <c r="AB344223" s="5"/>
    </row>
    <row r="344226" spans="21:28">
      <c r="U344226" s="5"/>
      <c r="AA344226" s="94"/>
      <c r="AB344226" s="5"/>
    </row>
    <row r="344276" spans="21:28">
      <c r="U344276" s="5"/>
      <c r="AA344276" s="94"/>
      <c r="AB344276" s="5"/>
    </row>
    <row r="344346" spans="21:28">
      <c r="U344346" s="5"/>
      <c r="AA344346" s="94"/>
      <c r="AB344346" s="5"/>
    </row>
    <row r="344347" spans="21:28">
      <c r="U344347" s="5"/>
      <c r="AA344347" s="94"/>
      <c r="AB344347" s="5"/>
    </row>
    <row r="344364" spans="21:28">
      <c r="U344364" s="5"/>
      <c r="AA344364" s="94"/>
      <c r="AB344364" s="5"/>
    </row>
    <row r="344366" spans="21:28">
      <c r="U344366" s="5"/>
      <c r="AA344366" s="458"/>
      <c r="AB344366" s="5"/>
    </row>
    <row r="344367" spans="21:28">
      <c r="U344367" s="5"/>
      <c r="AA344367" s="458"/>
      <c r="AB344367" s="5"/>
    </row>
    <row r="344368" spans="21:28">
      <c r="U344368" s="5"/>
      <c r="AA344368" s="93"/>
      <c r="AB344368" s="5"/>
    </row>
    <row r="344369" spans="21:28">
      <c r="U344369" s="5"/>
      <c r="AA344369" s="94"/>
      <c r="AB344369" s="5"/>
    </row>
    <row r="344372" spans="21:28">
      <c r="U344372" s="5"/>
      <c r="AA344372" s="94"/>
      <c r="AB344372" s="5"/>
    </row>
    <row r="344422" spans="21:28">
      <c r="U344422" s="5"/>
      <c r="AA344422" s="94"/>
      <c r="AB344422" s="5"/>
    </row>
    <row r="344492" spans="21:28">
      <c r="U344492" s="5"/>
      <c r="AA344492" s="94"/>
      <c r="AB344492" s="5"/>
    </row>
    <row r="344493" spans="21:28">
      <c r="U344493" s="5"/>
      <c r="AA344493" s="94"/>
      <c r="AB344493" s="5"/>
    </row>
    <row r="344510" spans="21:28">
      <c r="U344510" s="5"/>
      <c r="AA344510" s="94"/>
      <c r="AB344510" s="5"/>
    </row>
    <row r="344512" spans="21:28">
      <c r="U344512" s="5"/>
      <c r="AA344512" s="458"/>
      <c r="AB344512" s="5"/>
    </row>
    <row r="344513" spans="21:28">
      <c r="U344513" s="5"/>
      <c r="AA344513" s="458"/>
      <c r="AB344513" s="5"/>
    </row>
    <row r="344514" spans="21:28">
      <c r="U344514" s="5"/>
      <c r="AA344514" s="93"/>
      <c r="AB344514" s="5"/>
    </row>
    <row r="344515" spans="21:28">
      <c r="U344515" s="5"/>
      <c r="AA344515" s="94"/>
      <c r="AB344515" s="5"/>
    </row>
    <row r="344518" spans="21:28">
      <c r="U344518" s="5"/>
      <c r="AA344518" s="94"/>
      <c r="AB344518" s="5"/>
    </row>
    <row r="344568" spans="21:28">
      <c r="U344568" s="5"/>
      <c r="AA344568" s="94"/>
      <c r="AB344568" s="5"/>
    </row>
    <row r="344638" spans="21:28">
      <c r="U344638" s="5"/>
      <c r="AA344638" s="94"/>
      <c r="AB344638" s="5"/>
    </row>
    <row r="344639" spans="21:28">
      <c r="U344639" s="5"/>
      <c r="AA344639" s="94"/>
      <c r="AB344639" s="5"/>
    </row>
    <row r="344656" spans="21:28">
      <c r="U344656" s="5"/>
      <c r="AA344656" s="94"/>
      <c r="AB344656" s="5"/>
    </row>
    <row r="344658" spans="21:28">
      <c r="U344658" s="5"/>
      <c r="AA344658" s="458"/>
      <c r="AB344658" s="5"/>
    </row>
    <row r="344659" spans="21:28">
      <c r="U344659" s="5"/>
      <c r="AA344659" s="458"/>
      <c r="AB344659" s="5"/>
    </row>
    <row r="344660" spans="21:28">
      <c r="U344660" s="5"/>
      <c r="AA344660" s="93"/>
      <c r="AB344660" s="5"/>
    </row>
    <row r="344661" spans="21:28">
      <c r="U344661" s="5"/>
      <c r="AA344661" s="94"/>
      <c r="AB344661" s="5"/>
    </row>
    <row r="344664" spans="21:28">
      <c r="U344664" s="5"/>
      <c r="AA344664" s="94"/>
      <c r="AB344664" s="5"/>
    </row>
    <row r="344714" spans="21:28">
      <c r="U344714" s="5"/>
      <c r="AA344714" s="94"/>
      <c r="AB344714" s="5"/>
    </row>
    <row r="344784" spans="21:28">
      <c r="U344784" s="5"/>
      <c r="AA344784" s="94"/>
      <c r="AB344784" s="5"/>
    </row>
    <row r="344785" spans="21:28">
      <c r="U344785" s="5"/>
      <c r="AA344785" s="94"/>
      <c r="AB344785" s="5"/>
    </row>
    <row r="344802" spans="21:28">
      <c r="U344802" s="5"/>
      <c r="AA344802" s="94"/>
      <c r="AB344802" s="5"/>
    </row>
    <row r="344804" spans="21:28">
      <c r="U344804" s="5"/>
      <c r="AA344804" s="458"/>
      <c r="AB344804" s="5"/>
    </row>
    <row r="344805" spans="21:28">
      <c r="U344805" s="5"/>
      <c r="AA344805" s="458"/>
      <c r="AB344805" s="5"/>
    </row>
    <row r="344806" spans="21:28">
      <c r="U344806" s="5"/>
      <c r="AA344806" s="93"/>
      <c r="AB344806" s="5"/>
    </row>
    <row r="344807" spans="21:28">
      <c r="U344807" s="5"/>
      <c r="AA344807" s="94"/>
      <c r="AB344807" s="5"/>
    </row>
    <row r="344810" spans="21:28">
      <c r="U344810" s="5"/>
      <c r="AA344810" s="94"/>
      <c r="AB344810" s="5"/>
    </row>
    <row r="344860" spans="21:28">
      <c r="U344860" s="5"/>
      <c r="AA344860" s="94"/>
      <c r="AB344860" s="5"/>
    </row>
    <row r="344930" spans="21:28">
      <c r="U344930" s="5"/>
      <c r="AA344930" s="94"/>
      <c r="AB344930" s="5"/>
    </row>
    <row r="344931" spans="21:28">
      <c r="U344931" s="5"/>
      <c r="AA344931" s="94"/>
      <c r="AB344931" s="5"/>
    </row>
    <row r="344948" spans="21:28">
      <c r="U344948" s="5"/>
      <c r="AA344948" s="94"/>
      <c r="AB344948" s="5"/>
    </row>
    <row r="344950" spans="21:28">
      <c r="U344950" s="5"/>
      <c r="AA344950" s="458"/>
      <c r="AB344950" s="5"/>
    </row>
    <row r="344951" spans="21:28">
      <c r="U344951" s="5"/>
      <c r="AA344951" s="458"/>
      <c r="AB344951" s="5"/>
    </row>
    <row r="344952" spans="21:28">
      <c r="U344952" s="5"/>
      <c r="AA344952" s="93"/>
      <c r="AB344952" s="5"/>
    </row>
    <row r="344953" spans="21:28">
      <c r="U344953" s="5"/>
      <c r="AA344953" s="94"/>
      <c r="AB344953" s="5"/>
    </row>
    <row r="344956" spans="21:28">
      <c r="U344956" s="5"/>
      <c r="AA344956" s="94"/>
      <c r="AB344956" s="5"/>
    </row>
    <row r="345006" spans="21:28">
      <c r="U345006" s="5"/>
      <c r="AA345006" s="94"/>
      <c r="AB345006" s="5"/>
    </row>
    <row r="345076" spans="21:28">
      <c r="U345076" s="5"/>
      <c r="AA345076" s="94"/>
      <c r="AB345076" s="5"/>
    </row>
    <row r="345077" spans="21:28">
      <c r="U345077" s="5"/>
      <c r="AA345077" s="94"/>
      <c r="AB345077" s="5"/>
    </row>
    <row r="345094" spans="21:28">
      <c r="U345094" s="5"/>
      <c r="AA345094" s="94"/>
      <c r="AB345094" s="5"/>
    </row>
    <row r="345096" spans="21:28">
      <c r="U345096" s="5"/>
      <c r="AA345096" s="458"/>
      <c r="AB345096" s="5"/>
    </row>
    <row r="345097" spans="21:28">
      <c r="U345097" s="5"/>
      <c r="AA345097" s="458"/>
      <c r="AB345097" s="5"/>
    </row>
    <row r="345098" spans="21:28">
      <c r="U345098" s="5"/>
      <c r="AA345098" s="93"/>
      <c r="AB345098" s="5"/>
    </row>
    <row r="345099" spans="21:28">
      <c r="U345099" s="5"/>
      <c r="AA345099" s="94"/>
      <c r="AB345099" s="5"/>
    </row>
    <row r="345102" spans="21:28">
      <c r="U345102" s="5"/>
      <c r="AA345102" s="94"/>
      <c r="AB345102" s="5"/>
    </row>
    <row r="345152" spans="21:28">
      <c r="U345152" s="5"/>
      <c r="AA345152" s="94"/>
      <c r="AB345152" s="5"/>
    </row>
    <row r="345222" spans="21:28">
      <c r="U345222" s="5"/>
      <c r="AA345222" s="94"/>
      <c r="AB345222" s="5"/>
    </row>
    <row r="345223" spans="21:28">
      <c r="U345223" s="5"/>
      <c r="AA345223" s="94"/>
      <c r="AB345223" s="5"/>
    </row>
    <row r="345240" spans="21:28">
      <c r="U345240" s="5"/>
      <c r="AA345240" s="94"/>
      <c r="AB345240" s="5"/>
    </row>
    <row r="345242" spans="21:28">
      <c r="U345242" s="5"/>
      <c r="AA345242" s="458"/>
      <c r="AB345242" s="5"/>
    </row>
    <row r="345243" spans="21:28">
      <c r="U345243" s="5"/>
      <c r="AA345243" s="458"/>
      <c r="AB345243" s="5"/>
    </row>
    <row r="345244" spans="21:28">
      <c r="U345244" s="5"/>
      <c r="AA345244" s="93"/>
      <c r="AB345244" s="5"/>
    </row>
    <row r="345245" spans="21:28">
      <c r="U345245" s="5"/>
      <c r="AA345245" s="94"/>
      <c r="AB345245" s="5"/>
    </row>
    <row r="345248" spans="21:28">
      <c r="U345248" s="5"/>
      <c r="AA345248" s="94"/>
      <c r="AB345248" s="5"/>
    </row>
    <row r="345298" spans="21:28">
      <c r="U345298" s="5"/>
      <c r="AA345298" s="94"/>
      <c r="AB345298" s="5"/>
    </row>
    <row r="345368" spans="21:28">
      <c r="U345368" s="5"/>
      <c r="AA345368" s="94"/>
      <c r="AB345368" s="5"/>
    </row>
    <row r="345369" spans="21:28">
      <c r="U345369" s="5"/>
      <c r="AA345369" s="94"/>
      <c r="AB345369" s="5"/>
    </row>
    <row r="345386" spans="21:28">
      <c r="U345386" s="5"/>
      <c r="AA345386" s="94"/>
      <c r="AB345386" s="5"/>
    </row>
    <row r="345388" spans="21:28">
      <c r="U345388" s="5"/>
      <c r="AA345388" s="458"/>
      <c r="AB345388" s="5"/>
    </row>
    <row r="345389" spans="21:28">
      <c r="U345389" s="5"/>
      <c r="AA345389" s="458"/>
      <c r="AB345389" s="5"/>
    </row>
    <row r="345390" spans="21:28">
      <c r="U345390" s="5"/>
      <c r="AA345390" s="93"/>
      <c r="AB345390" s="5"/>
    </row>
    <row r="345391" spans="21:28">
      <c r="U345391" s="5"/>
      <c r="AA345391" s="94"/>
      <c r="AB345391" s="5"/>
    </row>
    <row r="345394" spans="21:28">
      <c r="U345394" s="5"/>
      <c r="AA345394" s="94"/>
      <c r="AB345394" s="5"/>
    </row>
    <row r="345444" spans="21:28">
      <c r="U345444" s="5"/>
      <c r="AA345444" s="94"/>
      <c r="AB345444" s="5"/>
    </row>
    <row r="345514" spans="21:28">
      <c r="U345514" s="5"/>
      <c r="AA345514" s="94"/>
      <c r="AB345514" s="5"/>
    </row>
    <row r="345515" spans="21:28">
      <c r="U345515" s="5"/>
      <c r="AA345515" s="94"/>
      <c r="AB345515" s="5"/>
    </row>
    <row r="345532" spans="21:28">
      <c r="U345532" s="5"/>
      <c r="AA345532" s="94"/>
      <c r="AB345532" s="5"/>
    </row>
    <row r="345534" spans="21:28">
      <c r="U345534" s="5"/>
      <c r="AA345534" s="458"/>
      <c r="AB345534" s="5"/>
    </row>
    <row r="345535" spans="21:28">
      <c r="U345535" s="5"/>
      <c r="AA345535" s="458"/>
      <c r="AB345535" s="5"/>
    </row>
    <row r="345536" spans="21:28">
      <c r="U345536" s="5"/>
      <c r="AA345536" s="93"/>
      <c r="AB345536" s="5"/>
    </row>
    <row r="345537" spans="21:28">
      <c r="U345537" s="5"/>
      <c r="AA345537" s="94"/>
      <c r="AB345537" s="5"/>
    </row>
    <row r="345540" spans="21:28">
      <c r="U345540" s="5"/>
      <c r="AA345540" s="94"/>
      <c r="AB345540" s="5"/>
    </row>
    <row r="345590" spans="21:28">
      <c r="U345590" s="5"/>
      <c r="AA345590" s="94"/>
      <c r="AB345590" s="5"/>
    </row>
    <row r="345660" spans="21:28">
      <c r="U345660" s="5"/>
      <c r="AA345660" s="94"/>
      <c r="AB345660" s="5"/>
    </row>
    <row r="345661" spans="21:28">
      <c r="U345661" s="5"/>
      <c r="AA345661" s="94"/>
      <c r="AB345661" s="5"/>
    </row>
    <row r="345678" spans="21:28">
      <c r="U345678" s="5"/>
      <c r="AA345678" s="94"/>
      <c r="AB345678" s="5"/>
    </row>
    <row r="345680" spans="21:28">
      <c r="U345680" s="5"/>
      <c r="AA345680" s="458"/>
      <c r="AB345680" s="5"/>
    </row>
    <row r="345681" spans="21:28">
      <c r="U345681" s="5"/>
      <c r="AA345681" s="458"/>
      <c r="AB345681" s="5"/>
    </row>
    <row r="345682" spans="21:28">
      <c r="U345682" s="5"/>
      <c r="AA345682" s="93"/>
      <c r="AB345682" s="5"/>
    </row>
    <row r="345683" spans="21:28">
      <c r="U345683" s="5"/>
      <c r="AA345683" s="94"/>
      <c r="AB345683" s="5"/>
    </row>
    <row r="345686" spans="21:28">
      <c r="U345686" s="5"/>
      <c r="AA345686" s="94"/>
      <c r="AB345686" s="5"/>
    </row>
    <row r="345736" spans="21:28">
      <c r="U345736" s="5"/>
      <c r="AA345736" s="94"/>
      <c r="AB345736" s="5"/>
    </row>
    <row r="345806" spans="21:28">
      <c r="U345806" s="5"/>
      <c r="AA345806" s="94"/>
      <c r="AB345806" s="5"/>
    </row>
    <row r="345807" spans="21:28">
      <c r="U345807" s="5"/>
      <c r="AA345807" s="94"/>
      <c r="AB345807" s="5"/>
    </row>
    <row r="345824" spans="21:28">
      <c r="U345824" s="5"/>
      <c r="AA345824" s="94"/>
      <c r="AB345824" s="5"/>
    </row>
    <row r="345826" spans="21:28">
      <c r="U345826" s="5"/>
      <c r="AA345826" s="458"/>
      <c r="AB345826" s="5"/>
    </row>
    <row r="345827" spans="21:28">
      <c r="U345827" s="5"/>
      <c r="AA345827" s="458"/>
      <c r="AB345827" s="5"/>
    </row>
    <row r="345828" spans="21:28">
      <c r="U345828" s="5"/>
      <c r="AA345828" s="93"/>
      <c r="AB345828" s="5"/>
    </row>
    <row r="345829" spans="21:28">
      <c r="U345829" s="5"/>
      <c r="AA345829" s="94"/>
      <c r="AB345829" s="5"/>
    </row>
    <row r="345832" spans="21:28">
      <c r="U345832" s="5"/>
      <c r="AA345832" s="94"/>
      <c r="AB345832" s="5"/>
    </row>
    <row r="345882" spans="21:28">
      <c r="U345882" s="5"/>
      <c r="AA345882" s="94"/>
      <c r="AB345882" s="5"/>
    </row>
    <row r="345952" spans="21:28">
      <c r="U345952" s="5"/>
      <c r="AA345952" s="94"/>
      <c r="AB345952" s="5"/>
    </row>
    <row r="345953" spans="21:28">
      <c r="U345953" s="5"/>
      <c r="AA345953" s="94"/>
      <c r="AB345953" s="5"/>
    </row>
    <row r="345970" spans="21:28">
      <c r="U345970" s="5"/>
      <c r="AA345970" s="94"/>
      <c r="AB345970" s="5"/>
    </row>
    <row r="345972" spans="21:28">
      <c r="U345972" s="5"/>
      <c r="AA345972" s="458"/>
      <c r="AB345972" s="5"/>
    </row>
    <row r="345973" spans="21:28">
      <c r="U345973" s="5"/>
      <c r="AA345973" s="458"/>
      <c r="AB345973" s="5"/>
    </row>
    <row r="345974" spans="21:28">
      <c r="U345974" s="5"/>
      <c r="AA345974" s="93"/>
      <c r="AB345974" s="5"/>
    </row>
    <row r="345975" spans="21:28">
      <c r="U345975" s="5"/>
      <c r="AA345975" s="94"/>
      <c r="AB345975" s="5"/>
    </row>
    <row r="345978" spans="21:28">
      <c r="U345978" s="5"/>
      <c r="AA345978" s="94"/>
      <c r="AB345978" s="5"/>
    </row>
    <row r="346028" spans="21:28">
      <c r="U346028" s="5"/>
      <c r="AA346028" s="94"/>
      <c r="AB346028" s="5"/>
    </row>
    <row r="346098" spans="21:28">
      <c r="U346098" s="5"/>
      <c r="AA346098" s="94"/>
      <c r="AB346098" s="5"/>
    </row>
    <row r="346099" spans="21:28">
      <c r="U346099" s="5"/>
      <c r="AA346099" s="94"/>
      <c r="AB346099" s="5"/>
    </row>
    <row r="346116" spans="21:28">
      <c r="U346116" s="5"/>
      <c r="AA346116" s="94"/>
      <c r="AB346116" s="5"/>
    </row>
    <row r="346118" spans="21:28">
      <c r="U346118" s="5"/>
      <c r="AA346118" s="458"/>
      <c r="AB346118" s="5"/>
    </row>
    <row r="346119" spans="21:28">
      <c r="U346119" s="5"/>
      <c r="AA346119" s="458"/>
      <c r="AB346119" s="5"/>
    </row>
    <row r="346120" spans="21:28">
      <c r="U346120" s="5"/>
      <c r="AA346120" s="93"/>
      <c r="AB346120" s="5"/>
    </row>
    <row r="346121" spans="21:28">
      <c r="U346121" s="5"/>
      <c r="AA346121" s="94"/>
      <c r="AB346121" s="5"/>
    </row>
    <row r="346124" spans="21:28">
      <c r="U346124" s="5"/>
      <c r="AA346124" s="94"/>
      <c r="AB346124" s="5"/>
    </row>
    <row r="346174" spans="21:28">
      <c r="U346174" s="5"/>
      <c r="AA346174" s="94"/>
      <c r="AB346174" s="5"/>
    </row>
    <row r="346244" spans="21:28">
      <c r="U346244" s="5"/>
      <c r="AA346244" s="94"/>
      <c r="AB346244" s="5"/>
    </row>
    <row r="346245" spans="21:28">
      <c r="U346245" s="5"/>
      <c r="AA346245" s="94"/>
      <c r="AB346245" s="5"/>
    </row>
    <row r="346262" spans="21:28">
      <c r="U346262" s="5"/>
      <c r="AA346262" s="94"/>
      <c r="AB346262" s="5"/>
    </row>
    <row r="346264" spans="21:28">
      <c r="U346264" s="5"/>
      <c r="AA346264" s="458"/>
      <c r="AB346264" s="5"/>
    </row>
    <row r="346265" spans="21:28">
      <c r="U346265" s="5"/>
      <c r="AA346265" s="458"/>
      <c r="AB346265" s="5"/>
    </row>
    <row r="346266" spans="21:28">
      <c r="U346266" s="5"/>
      <c r="AA346266" s="93"/>
      <c r="AB346266" s="5"/>
    </row>
    <row r="346267" spans="21:28">
      <c r="U346267" s="5"/>
      <c r="AA346267" s="94"/>
      <c r="AB346267" s="5"/>
    </row>
    <row r="346270" spans="21:28">
      <c r="U346270" s="5"/>
      <c r="AA346270" s="94"/>
      <c r="AB346270" s="5"/>
    </row>
    <row r="346320" spans="21:28">
      <c r="U346320" s="5"/>
      <c r="AA346320" s="94"/>
      <c r="AB346320" s="5"/>
    </row>
    <row r="346390" spans="21:28">
      <c r="U346390" s="5"/>
      <c r="AA346390" s="94"/>
      <c r="AB346390" s="5"/>
    </row>
    <row r="346391" spans="21:28">
      <c r="U346391" s="5"/>
      <c r="AA346391" s="94"/>
      <c r="AB346391" s="5"/>
    </row>
    <row r="346408" spans="21:28">
      <c r="U346408" s="5"/>
      <c r="AA346408" s="94"/>
      <c r="AB346408" s="5"/>
    </row>
    <row r="346410" spans="21:28">
      <c r="U346410" s="5"/>
      <c r="AA346410" s="458"/>
      <c r="AB346410" s="5"/>
    </row>
    <row r="346411" spans="21:28">
      <c r="U346411" s="5"/>
      <c r="AA346411" s="458"/>
      <c r="AB346411" s="5"/>
    </row>
    <row r="346412" spans="21:28">
      <c r="U346412" s="5"/>
      <c r="AA346412" s="93"/>
      <c r="AB346412" s="5"/>
    </row>
    <row r="346413" spans="21:28">
      <c r="U346413" s="5"/>
      <c r="AA346413" s="94"/>
      <c r="AB346413" s="5"/>
    </row>
    <row r="346416" spans="21:28">
      <c r="U346416" s="5"/>
      <c r="AA346416" s="94"/>
      <c r="AB346416" s="5"/>
    </row>
    <row r="346466" spans="21:28">
      <c r="U346466" s="5"/>
      <c r="AA346466" s="94"/>
      <c r="AB346466" s="5"/>
    </row>
    <row r="346536" spans="21:28">
      <c r="U346536" s="5"/>
      <c r="AA346536" s="94"/>
      <c r="AB346536" s="5"/>
    </row>
    <row r="346537" spans="21:28">
      <c r="U346537" s="5"/>
      <c r="AA346537" s="94"/>
      <c r="AB346537" s="5"/>
    </row>
    <row r="346554" spans="21:28">
      <c r="U346554" s="5"/>
      <c r="AA346554" s="94"/>
      <c r="AB346554" s="5"/>
    </row>
    <row r="346556" spans="21:28">
      <c r="U346556" s="5"/>
      <c r="AA346556" s="458"/>
      <c r="AB346556" s="5"/>
    </row>
    <row r="346557" spans="21:28">
      <c r="U346557" s="5"/>
      <c r="AA346557" s="458"/>
      <c r="AB346557" s="5"/>
    </row>
    <row r="346558" spans="21:28">
      <c r="U346558" s="5"/>
      <c r="AA346558" s="93"/>
      <c r="AB346558" s="5"/>
    </row>
    <row r="346559" spans="21:28">
      <c r="U346559" s="5"/>
      <c r="AA346559" s="94"/>
      <c r="AB346559" s="5"/>
    </row>
    <row r="346562" spans="21:28">
      <c r="U346562" s="5"/>
      <c r="AA346562" s="94"/>
      <c r="AB346562" s="5"/>
    </row>
    <row r="346612" spans="21:28">
      <c r="U346612" s="5"/>
      <c r="AA346612" s="94"/>
      <c r="AB346612" s="5"/>
    </row>
    <row r="346682" spans="21:28">
      <c r="U346682" s="5"/>
      <c r="AA346682" s="94"/>
      <c r="AB346682" s="5"/>
    </row>
    <row r="346683" spans="21:28">
      <c r="U346683" s="5"/>
      <c r="AA346683" s="94"/>
      <c r="AB346683" s="5"/>
    </row>
    <row r="346700" spans="21:28">
      <c r="U346700" s="5"/>
      <c r="AA346700" s="94"/>
      <c r="AB346700" s="5"/>
    </row>
    <row r="346702" spans="21:28">
      <c r="U346702" s="5"/>
      <c r="AA346702" s="458"/>
      <c r="AB346702" s="5"/>
    </row>
    <row r="346703" spans="21:28">
      <c r="U346703" s="5"/>
      <c r="AA346703" s="458"/>
      <c r="AB346703" s="5"/>
    </row>
    <row r="346704" spans="21:28">
      <c r="U346704" s="5"/>
      <c r="AA346704" s="93"/>
      <c r="AB346704" s="5"/>
    </row>
    <row r="346705" spans="21:28">
      <c r="U346705" s="5"/>
      <c r="AA346705" s="94"/>
      <c r="AB346705" s="5"/>
    </row>
    <row r="346708" spans="21:28">
      <c r="U346708" s="5"/>
      <c r="AA346708" s="94"/>
      <c r="AB346708" s="5"/>
    </row>
    <row r="346758" spans="21:28">
      <c r="U346758" s="5"/>
      <c r="AA346758" s="94"/>
      <c r="AB346758" s="5"/>
    </row>
    <row r="346828" spans="21:28">
      <c r="U346828" s="5"/>
      <c r="AA346828" s="94"/>
      <c r="AB346828" s="5"/>
    </row>
    <row r="346829" spans="21:28">
      <c r="U346829" s="5"/>
      <c r="AA346829" s="94"/>
      <c r="AB346829" s="5"/>
    </row>
    <row r="346846" spans="21:28">
      <c r="U346846" s="5"/>
      <c r="AA346846" s="94"/>
      <c r="AB346846" s="5"/>
    </row>
    <row r="346848" spans="21:28">
      <c r="U346848" s="5"/>
      <c r="AA346848" s="458"/>
      <c r="AB346848" s="5"/>
    </row>
    <row r="346849" spans="21:28">
      <c r="U346849" s="5"/>
      <c r="AA346849" s="458"/>
      <c r="AB346849" s="5"/>
    </row>
    <row r="346850" spans="21:28">
      <c r="U346850" s="5"/>
      <c r="AA346850" s="93"/>
      <c r="AB346850" s="5"/>
    </row>
    <row r="346851" spans="21:28">
      <c r="U346851" s="5"/>
      <c r="AA346851" s="94"/>
      <c r="AB346851" s="5"/>
    </row>
    <row r="346854" spans="21:28">
      <c r="U346854" s="5"/>
      <c r="AA346854" s="94"/>
      <c r="AB346854" s="5"/>
    </row>
    <row r="346904" spans="21:28">
      <c r="U346904" s="5"/>
      <c r="AA346904" s="94"/>
      <c r="AB346904" s="5"/>
    </row>
    <row r="346974" spans="21:28">
      <c r="U346974" s="5"/>
      <c r="AA346974" s="94"/>
      <c r="AB346974" s="5"/>
    </row>
    <row r="346975" spans="21:28">
      <c r="U346975" s="5"/>
      <c r="AA346975" s="94"/>
      <c r="AB346975" s="5"/>
    </row>
    <row r="346992" spans="21:28">
      <c r="U346992" s="5"/>
      <c r="AA346992" s="94"/>
      <c r="AB346992" s="5"/>
    </row>
    <row r="346994" spans="21:28">
      <c r="U346994" s="5"/>
      <c r="AA346994" s="458"/>
      <c r="AB346994" s="5"/>
    </row>
    <row r="346995" spans="21:28">
      <c r="U346995" s="5"/>
      <c r="AA346995" s="458"/>
      <c r="AB346995" s="5"/>
    </row>
    <row r="346996" spans="21:28">
      <c r="U346996" s="5"/>
      <c r="AA346996" s="93"/>
      <c r="AB346996" s="5"/>
    </row>
    <row r="346997" spans="21:28">
      <c r="U346997" s="5"/>
      <c r="AA346997" s="94"/>
      <c r="AB346997" s="5"/>
    </row>
    <row r="347000" spans="21:28">
      <c r="U347000" s="5"/>
      <c r="AA347000" s="94"/>
      <c r="AB347000" s="5"/>
    </row>
    <row r="347050" spans="21:28">
      <c r="U347050" s="5"/>
      <c r="AA347050" s="94"/>
      <c r="AB347050" s="5"/>
    </row>
    <row r="347120" spans="21:28">
      <c r="U347120" s="5"/>
      <c r="AA347120" s="94"/>
      <c r="AB347120" s="5"/>
    </row>
    <row r="347121" spans="21:28">
      <c r="U347121" s="5"/>
      <c r="AA347121" s="94"/>
      <c r="AB347121" s="5"/>
    </row>
    <row r="347138" spans="21:28">
      <c r="U347138" s="5"/>
      <c r="AA347138" s="94"/>
      <c r="AB347138" s="5"/>
    </row>
    <row r="347140" spans="21:28">
      <c r="U347140" s="5"/>
      <c r="AA347140" s="458"/>
      <c r="AB347140" s="5"/>
    </row>
    <row r="347141" spans="21:28">
      <c r="U347141" s="5"/>
      <c r="AA347141" s="458"/>
      <c r="AB347141" s="5"/>
    </row>
    <row r="347142" spans="21:28">
      <c r="U347142" s="5"/>
      <c r="AA347142" s="93"/>
      <c r="AB347142" s="5"/>
    </row>
    <row r="347143" spans="21:28">
      <c r="U347143" s="5"/>
      <c r="AA347143" s="94"/>
      <c r="AB347143" s="5"/>
    </row>
    <row r="347146" spans="21:28">
      <c r="U347146" s="5"/>
      <c r="AA347146" s="94"/>
      <c r="AB347146" s="5"/>
    </row>
    <row r="347196" spans="21:28">
      <c r="U347196" s="5"/>
      <c r="AA347196" s="94"/>
      <c r="AB347196" s="5"/>
    </row>
    <row r="347266" spans="21:28">
      <c r="U347266" s="5"/>
      <c r="AA347266" s="94"/>
      <c r="AB347266" s="5"/>
    </row>
    <row r="347267" spans="21:28">
      <c r="U347267" s="5"/>
      <c r="AA347267" s="94"/>
      <c r="AB347267" s="5"/>
    </row>
    <row r="347284" spans="21:28">
      <c r="U347284" s="5"/>
      <c r="AA347284" s="94"/>
      <c r="AB347284" s="5"/>
    </row>
    <row r="347286" spans="21:28">
      <c r="U347286" s="5"/>
      <c r="AA347286" s="458"/>
      <c r="AB347286" s="5"/>
    </row>
    <row r="347287" spans="21:28">
      <c r="U347287" s="5"/>
      <c r="AA347287" s="458"/>
      <c r="AB347287" s="5"/>
    </row>
    <row r="347288" spans="21:28">
      <c r="U347288" s="5"/>
      <c r="AA347288" s="93"/>
      <c r="AB347288" s="5"/>
    </row>
    <row r="347289" spans="21:28">
      <c r="U347289" s="5"/>
      <c r="AA347289" s="94"/>
      <c r="AB347289" s="5"/>
    </row>
    <row r="347292" spans="21:28">
      <c r="U347292" s="5"/>
      <c r="AA347292" s="94"/>
      <c r="AB347292" s="5"/>
    </row>
    <row r="347342" spans="21:28">
      <c r="U347342" s="5"/>
      <c r="AA347342" s="94"/>
      <c r="AB347342" s="5"/>
    </row>
    <row r="347412" spans="21:28">
      <c r="U347412" s="5"/>
      <c r="AA347412" s="94"/>
      <c r="AB347412" s="5"/>
    </row>
    <row r="347413" spans="21:28">
      <c r="U347413" s="5"/>
      <c r="AA347413" s="94"/>
      <c r="AB347413" s="5"/>
    </row>
    <row r="347430" spans="21:28">
      <c r="U347430" s="5"/>
      <c r="AA347430" s="94"/>
      <c r="AB347430" s="5"/>
    </row>
    <row r="347432" spans="21:28">
      <c r="U347432" s="5"/>
      <c r="AA347432" s="458"/>
      <c r="AB347432" s="5"/>
    </row>
    <row r="347433" spans="21:28">
      <c r="U347433" s="5"/>
      <c r="AA347433" s="458"/>
      <c r="AB347433" s="5"/>
    </row>
    <row r="347434" spans="21:28">
      <c r="U347434" s="5"/>
      <c r="AA347434" s="93"/>
      <c r="AB347434" s="5"/>
    </row>
    <row r="347435" spans="21:28">
      <c r="U347435" s="5"/>
      <c r="AA347435" s="94"/>
      <c r="AB347435" s="5"/>
    </row>
    <row r="347438" spans="21:28">
      <c r="U347438" s="5"/>
      <c r="AA347438" s="94"/>
      <c r="AB347438" s="5"/>
    </row>
    <row r="347488" spans="21:28">
      <c r="U347488" s="5"/>
      <c r="AA347488" s="94"/>
      <c r="AB347488" s="5"/>
    </row>
    <row r="347558" spans="21:28">
      <c r="U347558" s="5"/>
      <c r="AA347558" s="94"/>
      <c r="AB347558" s="5"/>
    </row>
    <row r="347559" spans="21:28">
      <c r="U347559" s="5"/>
      <c r="AA347559" s="94"/>
      <c r="AB347559" s="5"/>
    </row>
    <row r="347576" spans="21:28">
      <c r="U347576" s="5"/>
      <c r="AA347576" s="94"/>
      <c r="AB347576" s="5"/>
    </row>
    <row r="347578" spans="21:28">
      <c r="U347578" s="5"/>
      <c r="AA347578" s="458"/>
      <c r="AB347578" s="5"/>
    </row>
    <row r="347579" spans="21:28">
      <c r="U347579" s="5"/>
      <c r="AA347579" s="458"/>
      <c r="AB347579" s="5"/>
    </row>
    <row r="347580" spans="21:28">
      <c r="U347580" s="5"/>
      <c r="AA347580" s="93"/>
      <c r="AB347580" s="5"/>
    </row>
    <row r="347581" spans="21:28">
      <c r="U347581" s="5"/>
      <c r="AA347581" s="94"/>
      <c r="AB347581" s="5"/>
    </row>
    <row r="347584" spans="21:28">
      <c r="U347584" s="5"/>
      <c r="AA347584" s="94"/>
      <c r="AB347584" s="5"/>
    </row>
    <row r="347634" spans="21:28">
      <c r="U347634" s="5"/>
      <c r="AA347634" s="94"/>
      <c r="AB347634" s="5"/>
    </row>
    <row r="347704" spans="21:28">
      <c r="U347704" s="5"/>
      <c r="AA347704" s="94"/>
      <c r="AB347704" s="5"/>
    </row>
    <row r="347705" spans="21:28">
      <c r="U347705" s="5"/>
      <c r="AA347705" s="94"/>
      <c r="AB347705" s="5"/>
    </row>
    <row r="347722" spans="21:28">
      <c r="U347722" s="5"/>
      <c r="AA347722" s="94"/>
      <c r="AB347722" s="5"/>
    </row>
    <row r="347724" spans="21:28">
      <c r="U347724" s="5"/>
      <c r="AA347724" s="458"/>
      <c r="AB347724" s="5"/>
    </row>
    <row r="347725" spans="21:28">
      <c r="U347725" s="5"/>
      <c r="AA347725" s="458"/>
      <c r="AB347725" s="5"/>
    </row>
    <row r="347726" spans="21:28">
      <c r="U347726" s="5"/>
      <c r="AA347726" s="93"/>
      <c r="AB347726" s="5"/>
    </row>
    <row r="347727" spans="21:28">
      <c r="U347727" s="5"/>
      <c r="AA347727" s="94"/>
      <c r="AB347727" s="5"/>
    </row>
    <row r="347730" spans="21:28">
      <c r="U347730" s="5"/>
      <c r="AA347730" s="94"/>
      <c r="AB347730" s="5"/>
    </row>
    <row r="347780" spans="21:28">
      <c r="U347780" s="5"/>
      <c r="AA347780" s="94"/>
      <c r="AB347780" s="5"/>
    </row>
    <row r="347850" spans="21:28">
      <c r="U347850" s="5"/>
      <c r="AA347850" s="94"/>
      <c r="AB347850" s="5"/>
    </row>
    <row r="347851" spans="21:28">
      <c r="U347851" s="5"/>
      <c r="AA347851" s="94"/>
      <c r="AB347851" s="5"/>
    </row>
    <row r="347868" spans="21:28">
      <c r="U347868" s="5"/>
      <c r="AA347868" s="94"/>
      <c r="AB347868" s="5"/>
    </row>
    <row r="347870" spans="21:28">
      <c r="U347870" s="5"/>
      <c r="AA347870" s="458"/>
      <c r="AB347870" s="5"/>
    </row>
    <row r="347871" spans="21:28">
      <c r="U347871" s="5"/>
      <c r="AA347871" s="458"/>
      <c r="AB347871" s="5"/>
    </row>
    <row r="347872" spans="21:28">
      <c r="U347872" s="5"/>
      <c r="AA347872" s="93"/>
      <c r="AB347872" s="5"/>
    </row>
    <row r="347873" spans="21:28">
      <c r="U347873" s="5"/>
      <c r="AA347873" s="94"/>
      <c r="AB347873" s="5"/>
    </row>
    <row r="347876" spans="21:28">
      <c r="U347876" s="5"/>
      <c r="AA347876" s="94"/>
      <c r="AB347876" s="5"/>
    </row>
    <row r="347926" spans="21:28">
      <c r="U347926" s="5"/>
      <c r="AA347926" s="94"/>
      <c r="AB347926" s="5"/>
    </row>
    <row r="347996" spans="21:28">
      <c r="U347996" s="5"/>
      <c r="AA347996" s="94"/>
      <c r="AB347996" s="5"/>
    </row>
    <row r="347997" spans="21:28">
      <c r="U347997" s="5"/>
      <c r="AA347997" s="94"/>
      <c r="AB347997" s="5"/>
    </row>
    <row r="348014" spans="21:28">
      <c r="U348014" s="5"/>
      <c r="AA348014" s="94"/>
      <c r="AB348014" s="5"/>
    </row>
    <row r="348016" spans="21:28">
      <c r="U348016" s="5"/>
      <c r="AA348016" s="458"/>
      <c r="AB348016" s="5"/>
    </row>
    <row r="348017" spans="21:28">
      <c r="U348017" s="5"/>
      <c r="AA348017" s="458"/>
      <c r="AB348017" s="5"/>
    </row>
    <row r="348018" spans="21:28">
      <c r="U348018" s="5"/>
      <c r="AA348018" s="93"/>
      <c r="AB348018" s="5"/>
    </row>
    <row r="348019" spans="21:28">
      <c r="U348019" s="5"/>
      <c r="AA348019" s="94"/>
      <c r="AB348019" s="5"/>
    </row>
    <row r="348022" spans="21:28">
      <c r="U348022" s="5"/>
      <c r="AA348022" s="94"/>
      <c r="AB348022" s="5"/>
    </row>
    <row r="348072" spans="21:28">
      <c r="U348072" s="5"/>
      <c r="AA348072" s="94"/>
      <c r="AB348072" s="5"/>
    </row>
    <row r="348142" spans="21:28">
      <c r="U348142" s="5"/>
      <c r="AA348142" s="94"/>
      <c r="AB348142" s="5"/>
    </row>
    <row r="348143" spans="21:28">
      <c r="U348143" s="5"/>
      <c r="AA348143" s="94"/>
      <c r="AB348143" s="5"/>
    </row>
    <row r="348160" spans="21:28">
      <c r="U348160" s="5"/>
      <c r="AA348160" s="94"/>
      <c r="AB348160" s="5"/>
    </row>
    <row r="348162" spans="21:28">
      <c r="U348162" s="5"/>
      <c r="AA348162" s="458"/>
      <c r="AB348162" s="5"/>
    </row>
    <row r="348163" spans="21:28">
      <c r="U348163" s="5"/>
      <c r="AA348163" s="458"/>
      <c r="AB348163" s="5"/>
    </row>
    <row r="348164" spans="21:28">
      <c r="U348164" s="5"/>
      <c r="AA348164" s="93"/>
      <c r="AB348164" s="5"/>
    </row>
    <row r="348165" spans="21:28">
      <c r="U348165" s="5"/>
      <c r="AA348165" s="94"/>
      <c r="AB348165" s="5"/>
    </row>
    <row r="348168" spans="21:28">
      <c r="U348168" s="5"/>
      <c r="AA348168" s="94"/>
      <c r="AB348168" s="5"/>
    </row>
    <row r="348218" spans="21:28">
      <c r="U348218" s="5"/>
      <c r="AA348218" s="94"/>
      <c r="AB348218" s="5"/>
    </row>
    <row r="348288" spans="21:28">
      <c r="U348288" s="5"/>
      <c r="AA348288" s="94"/>
      <c r="AB348288" s="5"/>
    </row>
    <row r="348289" spans="21:28">
      <c r="U348289" s="5"/>
      <c r="AA348289" s="94"/>
      <c r="AB348289" s="5"/>
    </row>
    <row r="348306" spans="21:28">
      <c r="U348306" s="5"/>
      <c r="AA348306" s="94"/>
      <c r="AB348306" s="5"/>
    </row>
    <row r="348308" spans="21:28">
      <c r="U348308" s="5"/>
      <c r="AA348308" s="458"/>
      <c r="AB348308" s="5"/>
    </row>
    <row r="348309" spans="21:28">
      <c r="U348309" s="5"/>
      <c r="AA348309" s="458"/>
      <c r="AB348309" s="5"/>
    </row>
    <row r="348310" spans="21:28">
      <c r="U348310" s="5"/>
      <c r="AA348310" s="93"/>
      <c r="AB348310" s="5"/>
    </row>
    <row r="348311" spans="21:28">
      <c r="U348311" s="5"/>
      <c r="AA348311" s="94"/>
      <c r="AB348311" s="5"/>
    </row>
    <row r="348314" spans="21:28">
      <c r="U348314" s="5"/>
      <c r="AA348314" s="94"/>
      <c r="AB348314" s="5"/>
    </row>
    <row r="348364" spans="21:28">
      <c r="U348364" s="5"/>
      <c r="AA348364" s="94"/>
      <c r="AB348364" s="5"/>
    </row>
    <row r="348434" spans="21:28">
      <c r="U348434" s="5"/>
      <c r="AA348434" s="94"/>
      <c r="AB348434" s="5"/>
    </row>
    <row r="348435" spans="21:28">
      <c r="U348435" s="5"/>
      <c r="AA348435" s="94"/>
      <c r="AB348435" s="5"/>
    </row>
    <row r="348452" spans="21:28">
      <c r="U348452" s="5"/>
      <c r="AA348452" s="94"/>
      <c r="AB348452" s="5"/>
    </row>
    <row r="348454" spans="21:28">
      <c r="U348454" s="5"/>
      <c r="AA348454" s="458"/>
      <c r="AB348454" s="5"/>
    </row>
    <row r="348455" spans="21:28">
      <c r="U348455" s="5"/>
      <c r="AA348455" s="458"/>
      <c r="AB348455" s="5"/>
    </row>
    <row r="348456" spans="21:28">
      <c r="U348456" s="5"/>
      <c r="AA348456" s="93"/>
      <c r="AB348456" s="5"/>
    </row>
    <row r="348457" spans="21:28">
      <c r="U348457" s="5"/>
      <c r="AA348457" s="94"/>
      <c r="AB348457" s="5"/>
    </row>
    <row r="348460" spans="21:28">
      <c r="U348460" s="5"/>
      <c r="AA348460" s="94"/>
      <c r="AB348460" s="5"/>
    </row>
    <row r="348510" spans="21:28">
      <c r="U348510" s="5"/>
      <c r="AA348510" s="94"/>
      <c r="AB348510" s="5"/>
    </row>
    <row r="348580" spans="21:28">
      <c r="U348580" s="5"/>
      <c r="AA348580" s="94"/>
      <c r="AB348580" s="5"/>
    </row>
    <row r="348581" spans="21:28">
      <c r="U348581" s="5"/>
      <c r="AA348581" s="94"/>
      <c r="AB348581" s="5"/>
    </row>
    <row r="348598" spans="21:28">
      <c r="U348598" s="5"/>
      <c r="AA348598" s="94"/>
      <c r="AB348598" s="5"/>
    </row>
    <row r="348600" spans="21:28">
      <c r="U348600" s="5"/>
      <c r="AA348600" s="458"/>
      <c r="AB348600" s="5"/>
    </row>
    <row r="348601" spans="21:28">
      <c r="U348601" s="5"/>
      <c r="AA348601" s="458"/>
      <c r="AB348601" s="5"/>
    </row>
    <row r="348602" spans="21:28">
      <c r="U348602" s="5"/>
      <c r="AA348602" s="93"/>
      <c r="AB348602" s="5"/>
    </row>
    <row r="348603" spans="21:28">
      <c r="U348603" s="5"/>
      <c r="AA348603" s="94"/>
      <c r="AB348603" s="5"/>
    </row>
    <row r="348606" spans="21:28">
      <c r="U348606" s="5"/>
      <c r="AA348606" s="94"/>
      <c r="AB348606" s="5"/>
    </row>
    <row r="348656" spans="21:28">
      <c r="U348656" s="5"/>
      <c r="AA348656" s="94"/>
      <c r="AB348656" s="5"/>
    </row>
    <row r="348726" spans="21:28">
      <c r="U348726" s="5"/>
      <c r="AA348726" s="94"/>
      <c r="AB348726" s="5"/>
    </row>
    <row r="348727" spans="21:28">
      <c r="U348727" s="5"/>
      <c r="AA348727" s="94"/>
      <c r="AB348727" s="5"/>
    </row>
    <row r="348744" spans="21:28">
      <c r="U348744" s="5"/>
      <c r="AA348744" s="94"/>
      <c r="AB348744" s="5"/>
    </row>
    <row r="348746" spans="21:28">
      <c r="U348746" s="5"/>
      <c r="AA348746" s="458"/>
      <c r="AB348746" s="5"/>
    </row>
    <row r="348747" spans="21:28">
      <c r="U348747" s="5"/>
      <c r="AA348747" s="458"/>
      <c r="AB348747" s="5"/>
    </row>
    <row r="348748" spans="21:28">
      <c r="U348748" s="5"/>
      <c r="AA348748" s="93"/>
      <c r="AB348748" s="5"/>
    </row>
    <row r="348749" spans="21:28">
      <c r="U348749" s="5"/>
      <c r="AA348749" s="94"/>
      <c r="AB348749" s="5"/>
    </row>
    <row r="348752" spans="21:28">
      <c r="U348752" s="5"/>
      <c r="AA348752" s="94"/>
      <c r="AB348752" s="5"/>
    </row>
    <row r="348802" spans="21:28">
      <c r="U348802" s="5"/>
      <c r="AA348802" s="94"/>
      <c r="AB348802" s="5"/>
    </row>
    <row r="348872" spans="21:28">
      <c r="U348872" s="5"/>
      <c r="AA348872" s="94"/>
      <c r="AB348872" s="5"/>
    </row>
    <row r="348873" spans="21:28">
      <c r="U348873" s="5"/>
      <c r="AA348873" s="94"/>
      <c r="AB348873" s="5"/>
    </row>
    <row r="348890" spans="21:28">
      <c r="U348890" s="5"/>
      <c r="AA348890" s="94"/>
      <c r="AB348890" s="5"/>
    </row>
    <row r="348892" spans="21:28">
      <c r="U348892" s="5"/>
      <c r="AA348892" s="458"/>
      <c r="AB348892" s="5"/>
    </row>
    <row r="348893" spans="21:28">
      <c r="U348893" s="5"/>
      <c r="AA348893" s="458"/>
      <c r="AB348893" s="5"/>
    </row>
    <row r="348894" spans="21:28">
      <c r="U348894" s="5"/>
      <c r="AA348894" s="93"/>
      <c r="AB348894" s="5"/>
    </row>
    <row r="348895" spans="21:28">
      <c r="U348895" s="5"/>
      <c r="AA348895" s="94"/>
      <c r="AB348895" s="5"/>
    </row>
    <row r="348898" spans="21:28">
      <c r="U348898" s="5"/>
      <c r="AA348898" s="94"/>
      <c r="AB348898" s="5"/>
    </row>
    <row r="348948" spans="21:28">
      <c r="U348948" s="5"/>
      <c r="AA348948" s="94"/>
      <c r="AB348948" s="5"/>
    </row>
    <row r="349018" spans="21:28">
      <c r="U349018" s="5"/>
      <c r="AA349018" s="94"/>
      <c r="AB349018" s="5"/>
    </row>
    <row r="349019" spans="21:28">
      <c r="U349019" s="5"/>
      <c r="AA349019" s="94"/>
      <c r="AB349019" s="5"/>
    </row>
    <row r="349036" spans="21:28">
      <c r="U349036" s="5"/>
      <c r="AA349036" s="94"/>
      <c r="AB349036" s="5"/>
    </row>
    <row r="349038" spans="21:28">
      <c r="U349038" s="5"/>
      <c r="AA349038" s="458"/>
      <c r="AB349038" s="5"/>
    </row>
    <row r="349039" spans="21:28">
      <c r="U349039" s="5"/>
      <c r="AA349039" s="458"/>
      <c r="AB349039" s="5"/>
    </row>
    <row r="349040" spans="21:28">
      <c r="U349040" s="5"/>
      <c r="AA349040" s="93"/>
      <c r="AB349040" s="5"/>
    </row>
    <row r="349041" spans="21:28">
      <c r="U349041" s="5"/>
      <c r="AA349041" s="94"/>
      <c r="AB349041" s="5"/>
    </row>
    <row r="349044" spans="21:28">
      <c r="U349044" s="5"/>
      <c r="AA349044" s="94"/>
      <c r="AB349044" s="5"/>
    </row>
    <row r="349094" spans="21:28">
      <c r="U349094" s="5"/>
      <c r="AA349094" s="94"/>
      <c r="AB349094" s="5"/>
    </row>
    <row r="349164" spans="21:28">
      <c r="U349164" s="5"/>
      <c r="AA349164" s="94"/>
      <c r="AB349164" s="5"/>
    </row>
    <row r="349165" spans="21:28">
      <c r="U349165" s="5"/>
      <c r="AA349165" s="94"/>
      <c r="AB349165" s="5"/>
    </row>
    <row r="349182" spans="21:28">
      <c r="U349182" s="5"/>
      <c r="AA349182" s="94"/>
      <c r="AB349182" s="5"/>
    </row>
    <row r="349184" spans="21:28">
      <c r="U349184" s="5"/>
      <c r="AA349184" s="458"/>
      <c r="AB349184" s="5"/>
    </row>
    <row r="349185" spans="21:28">
      <c r="U349185" s="5"/>
      <c r="AA349185" s="458"/>
      <c r="AB349185" s="5"/>
    </row>
    <row r="349186" spans="21:28">
      <c r="U349186" s="5"/>
      <c r="AA349186" s="93"/>
      <c r="AB349186" s="5"/>
    </row>
    <row r="349187" spans="21:28">
      <c r="U349187" s="5"/>
      <c r="AA349187" s="94"/>
      <c r="AB349187" s="5"/>
    </row>
    <row r="349190" spans="21:28">
      <c r="U349190" s="5"/>
      <c r="AA349190" s="94"/>
      <c r="AB349190" s="5"/>
    </row>
    <row r="349240" spans="21:28">
      <c r="U349240" s="5"/>
      <c r="AA349240" s="94"/>
      <c r="AB349240" s="5"/>
    </row>
    <row r="349310" spans="21:28">
      <c r="U349310" s="5"/>
      <c r="AA349310" s="94"/>
      <c r="AB349310" s="5"/>
    </row>
    <row r="349311" spans="21:28">
      <c r="U349311" s="5"/>
      <c r="AA349311" s="94"/>
      <c r="AB349311" s="5"/>
    </row>
    <row r="349328" spans="21:28">
      <c r="U349328" s="5"/>
      <c r="AA349328" s="94"/>
      <c r="AB349328" s="5"/>
    </row>
    <row r="349330" spans="21:28">
      <c r="U349330" s="5"/>
      <c r="AA349330" s="458"/>
      <c r="AB349330" s="5"/>
    </row>
    <row r="349331" spans="21:28">
      <c r="U349331" s="5"/>
      <c r="AA349331" s="458"/>
      <c r="AB349331" s="5"/>
    </row>
    <row r="349332" spans="21:28">
      <c r="U349332" s="5"/>
      <c r="AA349332" s="93"/>
      <c r="AB349332" s="5"/>
    </row>
    <row r="349333" spans="21:28">
      <c r="U349333" s="5"/>
      <c r="AA349333" s="94"/>
      <c r="AB349333" s="5"/>
    </row>
    <row r="349336" spans="21:28">
      <c r="U349336" s="5"/>
      <c r="AA349336" s="94"/>
      <c r="AB349336" s="5"/>
    </row>
    <row r="349386" spans="21:28">
      <c r="U349386" s="5"/>
      <c r="AA349386" s="94"/>
      <c r="AB349386" s="5"/>
    </row>
    <row r="349456" spans="21:28">
      <c r="U349456" s="5"/>
      <c r="AA349456" s="94"/>
      <c r="AB349456" s="5"/>
    </row>
    <row r="349457" spans="21:28">
      <c r="U349457" s="5"/>
      <c r="AA349457" s="94"/>
      <c r="AB349457" s="5"/>
    </row>
    <row r="349474" spans="21:28">
      <c r="U349474" s="5"/>
      <c r="AA349474" s="94"/>
      <c r="AB349474" s="5"/>
    </row>
    <row r="349476" spans="21:28">
      <c r="U349476" s="5"/>
      <c r="AA349476" s="458"/>
      <c r="AB349476" s="5"/>
    </row>
    <row r="349477" spans="21:28">
      <c r="U349477" s="5"/>
      <c r="AA349477" s="458"/>
      <c r="AB349477" s="5"/>
    </row>
    <row r="349478" spans="21:28">
      <c r="U349478" s="5"/>
      <c r="AA349478" s="93"/>
      <c r="AB349478" s="5"/>
    </row>
    <row r="349479" spans="21:28">
      <c r="U349479" s="5"/>
      <c r="AA349479" s="94"/>
      <c r="AB349479" s="5"/>
    </row>
    <row r="349482" spans="21:28">
      <c r="U349482" s="5"/>
      <c r="AA349482" s="94"/>
      <c r="AB349482" s="5"/>
    </row>
    <row r="349532" spans="21:28">
      <c r="U349532" s="5"/>
      <c r="AA349532" s="94"/>
      <c r="AB349532" s="5"/>
    </row>
    <row r="349602" spans="21:28">
      <c r="U349602" s="5"/>
      <c r="AA349602" s="94"/>
      <c r="AB349602" s="5"/>
    </row>
    <row r="349603" spans="21:28">
      <c r="U349603" s="5"/>
      <c r="AA349603" s="94"/>
      <c r="AB349603" s="5"/>
    </row>
    <row r="349620" spans="21:28">
      <c r="U349620" s="5"/>
      <c r="AA349620" s="94"/>
      <c r="AB349620" s="5"/>
    </row>
    <row r="349622" spans="21:28">
      <c r="U349622" s="5"/>
      <c r="AA349622" s="458"/>
      <c r="AB349622" s="5"/>
    </row>
    <row r="349623" spans="21:28">
      <c r="U349623" s="5"/>
      <c r="AA349623" s="458"/>
      <c r="AB349623" s="5"/>
    </row>
    <row r="349624" spans="21:28">
      <c r="U349624" s="5"/>
      <c r="AA349624" s="93"/>
      <c r="AB349624" s="5"/>
    </row>
    <row r="349625" spans="21:28">
      <c r="U349625" s="5"/>
      <c r="AA349625" s="94"/>
      <c r="AB349625" s="5"/>
    </row>
    <row r="349628" spans="21:28">
      <c r="U349628" s="5"/>
      <c r="AA349628" s="94"/>
      <c r="AB349628" s="5"/>
    </row>
    <row r="349678" spans="21:28">
      <c r="U349678" s="5"/>
      <c r="AA349678" s="94"/>
      <c r="AB349678" s="5"/>
    </row>
    <row r="349748" spans="21:28">
      <c r="U349748" s="5"/>
      <c r="AA349748" s="94"/>
      <c r="AB349748" s="5"/>
    </row>
    <row r="349749" spans="21:28">
      <c r="U349749" s="5"/>
      <c r="AA349749" s="94"/>
      <c r="AB349749" s="5"/>
    </row>
    <row r="349766" spans="21:28">
      <c r="U349766" s="5"/>
      <c r="AA349766" s="94"/>
      <c r="AB349766" s="5"/>
    </row>
    <row r="349768" spans="21:28">
      <c r="U349768" s="5"/>
      <c r="AA349768" s="458"/>
      <c r="AB349768" s="5"/>
    </row>
    <row r="349769" spans="21:28">
      <c r="U349769" s="5"/>
      <c r="AA349769" s="458"/>
      <c r="AB349769" s="5"/>
    </row>
    <row r="349770" spans="21:28">
      <c r="U349770" s="5"/>
      <c r="AA349770" s="93"/>
      <c r="AB349770" s="5"/>
    </row>
    <row r="349771" spans="21:28">
      <c r="U349771" s="5"/>
      <c r="AA349771" s="94"/>
      <c r="AB349771" s="5"/>
    </row>
    <row r="349774" spans="21:28">
      <c r="U349774" s="5"/>
      <c r="AA349774" s="94"/>
      <c r="AB349774" s="5"/>
    </row>
    <row r="349824" spans="21:28">
      <c r="U349824" s="5"/>
      <c r="AA349824" s="94"/>
      <c r="AB349824" s="5"/>
    </row>
    <row r="349894" spans="21:28">
      <c r="U349894" s="5"/>
      <c r="AA349894" s="94"/>
      <c r="AB349894" s="5"/>
    </row>
    <row r="349895" spans="21:28">
      <c r="U349895" s="5"/>
      <c r="AA349895" s="94"/>
      <c r="AB349895" s="5"/>
    </row>
    <row r="349912" spans="21:28">
      <c r="U349912" s="5"/>
      <c r="AA349912" s="94"/>
      <c r="AB349912" s="5"/>
    </row>
    <row r="349914" spans="21:28">
      <c r="U349914" s="5"/>
      <c r="AA349914" s="458"/>
      <c r="AB349914" s="5"/>
    </row>
    <row r="349915" spans="21:28">
      <c r="U349915" s="5"/>
      <c r="AA349915" s="458"/>
      <c r="AB349915" s="5"/>
    </row>
    <row r="349916" spans="21:28">
      <c r="U349916" s="5"/>
      <c r="AA349916" s="93"/>
      <c r="AB349916" s="5"/>
    </row>
    <row r="349917" spans="21:28">
      <c r="U349917" s="5"/>
      <c r="AA349917" s="94"/>
      <c r="AB349917" s="5"/>
    </row>
    <row r="349920" spans="21:28">
      <c r="U349920" s="5"/>
      <c r="AA349920" s="94"/>
      <c r="AB349920" s="5"/>
    </row>
    <row r="349970" spans="21:28">
      <c r="U349970" s="5"/>
      <c r="AA349970" s="94"/>
      <c r="AB349970" s="5"/>
    </row>
    <row r="350040" spans="21:28">
      <c r="U350040" s="5"/>
      <c r="AA350040" s="94"/>
      <c r="AB350040" s="5"/>
    </row>
    <row r="350041" spans="21:28">
      <c r="U350041" s="5"/>
      <c r="AA350041" s="94"/>
      <c r="AB350041" s="5"/>
    </row>
    <row r="350058" spans="21:28">
      <c r="U350058" s="5"/>
      <c r="AA350058" s="94"/>
      <c r="AB350058" s="5"/>
    </row>
    <row r="350060" spans="21:28">
      <c r="U350060" s="5"/>
      <c r="AA350060" s="458"/>
      <c r="AB350060" s="5"/>
    </row>
    <row r="350061" spans="21:28">
      <c r="U350061" s="5"/>
      <c r="AA350061" s="458"/>
      <c r="AB350061" s="5"/>
    </row>
    <row r="350062" spans="21:28">
      <c r="U350062" s="5"/>
      <c r="AA350062" s="93"/>
      <c r="AB350062" s="5"/>
    </row>
    <row r="350063" spans="21:28">
      <c r="U350063" s="5"/>
      <c r="AA350063" s="94"/>
      <c r="AB350063" s="5"/>
    </row>
    <row r="350066" spans="21:28">
      <c r="U350066" s="5"/>
      <c r="AA350066" s="94"/>
      <c r="AB350066" s="5"/>
    </row>
    <row r="350116" spans="21:28">
      <c r="U350116" s="5"/>
      <c r="AA350116" s="94"/>
      <c r="AB350116" s="5"/>
    </row>
    <row r="350186" spans="21:28">
      <c r="U350186" s="5"/>
      <c r="AA350186" s="94"/>
      <c r="AB350186" s="5"/>
    </row>
    <row r="350187" spans="21:28">
      <c r="U350187" s="5"/>
      <c r="AA350187" s="94"/>
      <c r="AB350187" s="5"/>
    </row>
    <row r="350204" spans="21:28">
      <c r="U350204" s="5"/>
      <c r="AA350204" s="94"/>
      <c r="AB350204" s="5"/>
    </row>
    <row r="350206" spans="21:28">
      <c r="U350206" s="5"/>
      <c r="AA350206" s="458"/>
      <c r="AB350206" s="5"/>
    </row>
    <row r="350207" spans="21:28">
      <c r="U350207" s="5"/>
      <c r="AA350207" s="458"/>
      <c r="AB350207" s="5"/>
    </row>
    <row r="350208" spans="21:28">
      <c r="U350208" s="5"/>
      <c r="AA350208" s="93"/>
      <c r="AB350208" s="5"/>
    </row>
    <row r="350209" spans="21:28">
      <c r="U350209" s="5"/>
      <c r="AA350209" s="94"/>
      <c r="AB350209" s="5"/>
    </row>
    <row r="350212" spans="21:28">
      <c r="U350212" s="5"/>
      <c r="AA350212" s="94"/>
      <c r="AB350212" s="5"/>
    </row>
    <row r="350262" spans="21:28">
      <c r="U350262" s="5"/>
      <c r="AA350262" s="94"/>
      <c r="AB350262" s="5"/>
    </row>
    <row r="350332" spans="21:28">
      <c r="U350332" s="5"/>
      <c r="AA350332" s="94"/>
      <c r="AB350332" s="5"/>
    </row>
    <row r="350333" spans="21:28">
      <c r="U350333" s="5"/>
      <c r="AA350333" s="94"/>
      <c r="AB350333" s="5"/>
    </row>
    <row r="350350" spans="21:28">
      <c r="U350350" s="5"/>
      <c r="AA350350" s="94"/>
      <c r="AB350350" s="5"/>
    </row>
    <row r="350352" spans="21:28">
      <c r="U350352" s="5"/>
      <c r="AA350352" s="458"/>
      <c r="AB350352" s="5"/>
    </row>
    <row r="350353" spans="21:28">
      <c r="U350353" s="5"/>
      <c r="AA350353" s="458"/>
      <c r="AB350353" s="5"/>
    </row>
    <row r="350354" spans="21:28">
      <c r="U350354" s="5"/>
      <c r="AA350354" s="93"/>
      <c r="AB350354" s="5"/>
    </row>
    <row r="350355" spans="21:28">
      <c r="U350355" s="5"/>
      <c r="AA350355" s="94"/>
      <c r="AB350355" s="5"/>
    </row>
    <row r="350358" spans="21:28">
      <c r="U350358" s="5"/>
      <c r="AA350358" s="94"/>
      <c r="AB350358" s="5"/>
    </row>
    <row r="350408" spans="21:28">
      <c r="U350408" s="5"/>
      <c r="AA350408" s="94"/>
      <c r="AB350408" s="5"/>
    </row>
    <row r="350478" spans="21:28">
      <c r="U350478" s="5"/>
      <c r="AA350478" s="94"/>
      <c r="AB350478" s="5"/>
    </row>
    <row r="350479" spans="21:28">
      <c r="U350479" s="5"/>
      <c r="AA350479" s="94"/>
      <c r="AB350479" s="5"/>
    </row>
    <row r="350496" spans="21:28">
      <c r="U350496" s="5"/>
      <c r="AA350496" s="94"/>
      <c r="AB350496" s="5"/>
    </row>
    <row r="350498" spans="21:28">
      <c r="U350498" s="5"/>
      <c r="AA350498" s="458"/>
      <c r="AB350498" s="5"/>
    </row>
    <row r="350499" spans="21:28">
      <c r="U350499" s="5"/>
      <c r="AA350499" s="458"/>
      <c r="AB350499" s="5"/>
    </row>
    <row r="350500" spans="21:28">
      <c r="U350500" s="5"/>
      <c r="AA350500" s="93"/>
      <c r="AB350500" s="5"/>
    </row>
    <row r="350501" spans="21:28">
      <c r="U350501" s="5"/>
      <c r="AA350501" s="94"/>
      <c r="AB350501" s="5"/>
    </row>
    <row r="350504" spans="21:28">
      <c r="U350504" s="5"/>
      <c r="AA350504" s="94"/>
      <c r="AB350504" s="5"/>
    </row>
    <row r="350554" spans="21:28">
      <c r="U350554" s="5"/>
      <c r="AA350554" s="94"/>
      <c r="AB350554" s="5"/>
    </row>
    <row r="350624" spans="21:28">
      <c r="U350624" s="5"/>
      <c r="AA350624" s="94"/>
      <c r="AB350624" s="5"/>
    </row>
    <row r="350625" spans="21:28">
      <c r="U350625" s="5"/>
      <c r="AA350625" s="94"/>
      <c r="AB350625" s="5"/>
    </row>
    <row r="350642" spans="21:28">
      <c r="U350642" s="5"/>
      <c r="AA350642" s="94"/>
      <c r="AB350642" s="5"/>
    </row>
    <row r="350644" spans="21:28">
      <c r="U350644" s="5"/>
      <c r="AA350644" s="458"/>
      <c r="AB350644" s="5"/>
    </row>
    <row r="350645" spans="21:28">
      <c r="U350645" s="5"/>
      <c r="AA350645" s="458"/>
      <c r="AB350645" s="5"/>
    </row>
    <row r="350646" spans="21:28">
      <c r="U350646" s="5"/>
      <c r="AA350646" s="93"/>
      <c r="AB350646" s="5"/>
    </row>
    <row r="350647" spans="21:28">
      <c r="U350647" s="5"/>
      <c r="AA350647" s="94"/>
      <c r="AB350647" s="5"/>
    </row>
    <row r="350650" spans="21:28">
      <c r="U350650" s="5"/>
      <c r="AA350650" s="94"/>
      <c r="AB350650" s="5"/>
    </row>
    <row r="350700" spans="21:28">
      <c r="U350700" s="5"/>
      <c r="AA350700" s="94"/>
      <c r="AB350700" s="5"/>
    </row>
    <row r="350770" spans="21:28">
      <c r="U350770" s="5"/>
      <c r="AA350770" s="94"/>
      <c r="AB350770" s="5"/>
    </row>
    <row r="350771" spans="21:28">
      <c r="U350771" s="5"/>
      <c r="AA350771" s="94"/>
      <c r="AB350771" s="5"/>
    </row>
    <row r="350788" spans="21:28">
      <c r="U350788" s="5"/>
      <c r="AA350788" s="94"/>
      <c r="AB350788" s="5"/>
    </row>
    <row r="350790" spans="21:28">
      <c r="U350790" s="5"/>
      <c r="AA350790" s="458"/>
      <c r="AB350790" s="5"/>
    </row>
    <row r="350791" spans="21:28">
      <c r="U350791" s="5"/>
      <c r="AA350791" s="458"/>
      <c r="AB350791" s="5"/>
    </row>
    <row r="350792" spans="21:28">
      <c r="U350792" s="5"/>
      <c r="AA350792" s="93"/>
      <c r="AB350792" s="5"/>
    </row>
    <row r="350793" spans="21:28">
      <c r="U350793" s="5"/>
      <c r="AA350793" s="94"/>
      <c r="AB350793" s="5"/>
    </row>
    <row r="350796" spans="21:28">
      <c r="U350796" s="5"/>
      <c r="AA350796" s="94"/>
      <c r="AB350796" s="5"/>
    </row>
    <row r="350846" spans="21:28">
      <c r="U350846" s="5"/>
      <c r="AA350846" s="94"/>
      <c r="AB350846" s="5"/>
    </row>
    <row r="350916" spans="21:28">
      <c r="U350916" s="5"/>
      <c r="AA350916" s="94"/>
      <c r="AB350916" s="5"/>
    </row>
    <row r="350917" spans="21:28">
      <c r="U350917" s="5"/>
      <c r="AA350917" s="94"/>
      <c r="AB350917" s="5"/>
    </row>
    <row r="350934" spans="21:28">
      <c r="U350934" s="5"/>
      <c r="AA350934" s="94"/>
      <c r="AB350934" s="5"/>
    </row>
    <row r="350936" spans="21:28">
      <c r="U350936" s="5"/>
      <c r="AA350936" s="458"/>
      <c r="AB350936" s="5"/>
    </row>
    <row r="350937" spans="21:28">
      <c r="U350937" s="5"/>
      <c r="AA350937" s="458"/>
      <c r="AB350937" s="5"/>
    </row>
    <row r="350938" spans="21:28">
      <c r="U350938" s="5"/>
      <c r="AA350938" s="93"/>
      <c r="AB350938" s="5"/>
    </row>
    <row r="350939" spans="21:28">
      <c r="U350939" s="5"/>
      <c r="AA350939" s="94"/>
      <c r="AB350939" s="5"/>
    </row>
    <row r="350942" spans="21:28">
      <c r="U350942" s="5"/>
      <c r="AA350942" s="94"/>
      <c r="AB350942" s="5"/>
    </row>
    <row r="350992" spans="21:28">
      <c r="U350992" s="5"/>
      <c r="AA350992" s="94"/>
      <c r="AB350992" s="5"/>
    </row>
    <row r="351062" spans="21:28">
      <c r="U351062" s="5"/>
      <c r="AA351062" s="94"/>
      <c r="AB351062" s="5"/>
    </row>
    <row r="351063" spans="21:28">
      <c r="U351063" s="5"/>
      <c r="AA351063" s="94"/>
      <c r="AB351063" s="5"/>
    </row>
    <row r="351080" spans="21:28">
      <c r="U351080" s="5"/>
      <c r="AA351080" s="94"/>
      <c r="AB351080" s="5"/>
    </row>
    <row r="351082" spans="21:28">
      <c r="U351082" s="5"/>
      <c r="AA351082" s="458"/>
      <c r="AB351082" s="5"/>
    </row>
    <row r="351083" spans="21:28">
      <c r="U351083" s="5"/>
      <c r="AA351083" s="458"/>
      <c r="AB351083" s="5"/>
    </row>
    <row r="351084" spans="21:28">
      <c r="U351084" s="5"/>
      <c r="AA351084" s="93"/>
      <c r="AB351084" s="5"/>
    </row>
    <row r="351085" spans="21:28">
      <c r="U351085" s="5"/>
      <c r="AA351085" s="94"/>
      <c r="AB351085" s="5"/>
    </row>
    <row r="351088" spans="21:28">
      <c r="U351088" s="5"/>
      <c r="AA351088" s="94"/>
      <c r="AB351088" s="5"/>
    </row>
    <row r="351138" spans="21:28">
      <c r="U351138" s="5"/>
      <c r="AA351138" s="94"/>
      <c r="AB351138" s="5"/>
    </row>
    <row r="351208" spans="21:28">
      <c r="U351208" s="5"/>
      <c r="AA351208" s="94"/>
      <c r="AB351208" s="5"/>
    </row>
    <row r="351209" spans="21:28">
      <c r="U351209" s="5"/>
      <c r="AA351209" s="94"/>
      <c r="AB351209" s="5"/>
    </row>
    <row r="351226" spans="21:28">
      <c r="U351226" s="5"/>
      <c r="AA351226" s="94"/>
      <c r="AB351226" s="5"/>
    </row>
    <row r="351228" spans="21:28">
      <c r="U351228" s="5"/>
      <c r="AA351228" s="458"/>
      <c r="AB351228" s="5"/>
    </row>
    <row r="351229" spans="21:28">
      <c r="U351229" s="5"/>
      <c r="AA351229" s="458"/>
      <c r="AB351229" s="5"/>
    </row>
    <row r="351230" spans="21:28">
      <c r="U351230" s="5"/>
      <c r="AA351230" s="93"/>
      <c r="AB351230" s="5"/>
    </row>
    <row r="351231" spans="21:28">
      <c r="U351231" s="5"/>
      <c r="AA351231" s="94"/>
      <c r="AB351231" s="5"/>
    </row>
    <row r="351234" spans="21:28">
      <c r="U351234" s="5"/>
      <c r="AA351234" s="94"/>
      <c r="AB351234" s="5"/>
    </row>
    <row r="351284" spans="21:28">
      <c r="U351284" s="5"/>
      <c r="AA351284" s="94"/>
      <c r="AB351284" s="5"/>
    </row>
    <row r="351354" spans="21:28">
      <c r="U351354" s="5"/>
      <c r="AA351354" s="94"/>
      <c r="AB351354" s="5"/>
    </row>
    <row r="351355" spans="21:28">
      <c r="U351355" s="5"/>
      <c r="AA351355" s="94"/>
      <c r="AB351355" s="5"/>
    </row>
    <row r="351372" spans="21:28">
      <c r="U351372" s="5"/>
      <c r="AA351372" s="94"/>
      <c r="AB351372" s="5"/>
    </row>
    <row r="351374" spans="21:28">
      <c r="U351374" s="5"/>
      <c r="AA351374" s="458"/>
      <c r="AB351374" s="5"/>
    </row>
    <row r="351375" spans="21:28">
      <c r="U351375" s="5"/>
      <c r="AA351375" s="458"/>
      <c r="AB351375" s="5"/>
    </row>
    <row r="351376" spans="21:28">
      <c r="U351376" s="5"/>
      <c r="AA351376" s="93"/>
      <c r="AB351376" s="5"/>
    </row>
    <row r="351377" spans="21:28">
      <c r="U351377" s="5"/>
      <c r="AA351377" s="94"/>
      <c r="AB351377" s="5"/>
    </row>
    <row r="351380" spans="21:28">
      <c r="U351380" s="5"/>
      <c r="AA351380" s="94"/>
      <c r="AB351380" s="5"/>
    </row>
    <row r="351430" spans="21:28">
      <c r="U351430" s="5"/>
      <c r="AA351430" s="94"/>
      <c r="AB351430" s="5"/>
    </row>
    <row r="351500" spans="21:28">
      <c r="U351500" s="5"/>
      <c r="AA351500" s="94"/>
      <c r="AB351500" s="5"/>
    </row>
    <row r="351501" spans="21:28">
      <c r="U351501" s="5"/>
      <c r="AA351501" s="94"/>
      <c r="AB351501" s="5"/>
    </row>
    <row r="351518" spans="21:28">
      <c r="U351518" s="5"/>
      <c r="AA351518" s="94"/>
      <c r="AB351518" s="5"/>
    </row>
    <row r="351520" spans="21:28">
      <c r="U351520" s="5"/>
      <c r="AA351520" s="458"/>
      <c r="AB351520" s="5"/>
    </row>
    <row r="351521" spans="21:28">
      <c r="U351521" s="5"/>
      <c r="AA351521" s="458"/>
      <c r="AB351521" s="5"/>
    </row>
    <row r="351522" spans="21:28">
      <c r="U351522" s="5"/>
      <c r="AA351522" s="93"/>
      <c r="AB351522" s="5"/>
    </row>
    <row r="351523" spans="21:28">
      <c r="U351523" s="5"/>
      <c r="AA351523" s="94"/>
      <c r="AB351523" s="5"/>
    </row>
    <row r="351526" spans="21:28">
      <c r="U351526" s="5"/>
      <c r="AA351526" s="94"/>
      <c r="AB351526" s="5"/>
    </row>
    <row r="351576" spans="21:28">
      <c r="U351576" s="5"/>
      <c r="AA351576" s="94"/>
      <c r="AB351576" s="5"/>
    </row>
    <row r="351646" spans="21:28">
      <c r="U351646" s="5"/>
      <c r="AA351646" s="94"/>
      <c r="AB351646" s="5"/>
    </row>
    <row r="351647" spans="21:28">
      <c r="U351647" s="5"/>
      <c r="AA351647" s="94"/>
      <c r="AB351647" s="5"/>
    </row>
    <row r="351664" spans="21:28">
      <c r="U351664" s="5"/>
      <c r="AA351664" s="94"/>
      <c r="AB351664" s="5"/>
    </row>
    <row r="351666" spans="21:28">
      <c r="U351666" s="5"/>
      <c r="AA351666" s="458"/>
      <c r="AB351666" s="5"/>
    </row>
    <row r="351667" spans="21:28">
      <c r="U351667" s="5"/>
      <c r="AA351667" s="458"/>
      <c r="AB351667" s="5"/>
    </row>
    <row r="351668" spans="21:28">
      <c r="U351668" s="5"/>
      <c r="AA351668" s="93"/>
      <c r="AB351668" s="5"/>
    </row>
    <row r="351669" spans="21:28">
      <c r="U351669" s="5"/>
      <c r="AA351669" s="94"/>
      <c r="AB351669" s="5"/>
    </row>
    <row r="351672" spans="21:28">
      <c r="U351672" s="5"/>
      <c r="AA351672" s="94"/>
      <c r="AB351672" s="5"/>
    </row>
    <row r="351722" spans="21:28">
      <c r="U351722" s="5"/>
      <c r="AA351722" s="94"/>
      <c r="AB351722" s="5"/>
    </row>
    <row r="351792" spans="21:28">
      <c r="U351792" s="5"/>
      <c r="AA351792" s="94"/>
      <c r="AB351792" s="5"/>
    </row>
    <row r="351793" spans="21:28">
      <c r="U351793" s="5"/>
      <c r="AA351793" s="94"/>
      <c r="AB351793" s="5"/>
    </row>
    <row r="351810" spans="21:28">
      <c r="U351810" s="5"/>
      <c r="AA351810" s="94"/>
      <c r="AB351810" s="5"/>
    </row>
    <row r="351812" spans="21:28">
      <c r="U351812" s="5"/>
      <c r="AA351812" s="458"/>
      <c r="AB351812" s="5"/>
    </row>
    <row r="351813" spans="21:28">
      <c r="U351813" s="5"/>
      <c r="AA351813" s="458"/>
      <c r="AB351813" s="5"/>
    </row>
    <row r="351814" spans="21:28">
      <c r="U351814" s="5"/>
      <c r="AA351814" s="93"/>
      <c r="AB351814" s="5"/>
    </row>
    <row r="351815" spans="21:28">
      <c r="U351815" s="5"/>
      <c r="AA351815" s="94"/>
      <c r="AB351815" s="5"/>
    </row>
    <row r="351818" spans="21:28">
      <c r="U351818" s="5"/>
      <c r="AA351818" s="94"/>
      <c r="AB351818" s="5"/>
    </row>
    <row r="351868" spans="21:28">
      <c r="U351868" s="5"/>
      <c r="AA351868" s="94"/>
      <c r="AB351868" s="5"/>
    </row>
    <row r="351938" spans="21:28">
      <c r="U351938" s="5"/>
      <c r="AA351938" s="94"/>
      <c r="AB351938" s="5"/>
    </row>
    <row r="351939" spans="21:28">
      <c r="U351939" s="5"/>
      <c r="AA351939" s="94"/>
      <c r="AB351939" s="5"/>
    </row>
    <row r="351956" spans="21:28">
      <c r="U351956" s="5"/>
      <c r="AA351956" s="94"/>
      <c r="AB351956" s="5"/>
    </row>
    <row r="351958" spans="21:28">
      <c r="U351958" s="5"/>
      <c r="AA351958" s="458"/>
      <c r="AB351958" s="5"/>
    </row>
    <row r="351959" spans="21:28">
      <c r="U351959" s="5"/>
      <c r="AA351959" s="458"/>
      <c r="AB351959" s="5"/>
    </row>
    <row r="351960" spans="21:28">
      <c r="U351960" s="5"/>
      <c r="AA351960" s="93"/>
      <c r="AB351960" s="5"/>
    </row>
    <row r="351961" spans="21:28">
      <c r="U351961" s="5"/>
      <c r="AA351961" s="94"/>
      <c r="AB351961" s="5"/>
    </row>
    <row r="351964" spans="21:28">
      <c r="U351964" s="5"/>
      <c r="AA351964" s="94"/>
      <c r="AB351964" s="5"/>
    </row>
    <row r="352014" spans="21:28">
      <c r="U352014" s="5"/>
      <c r="AA352014" s="94"/>
      <c r="AB352014" s="5"/>
    </row>
    <row r="352084" spans="21:28">
      <c r="U352084" s="5"/>
      <c r="AA352084" s="94"/>
      <c r="AB352084" s="5"/>
    </row>
    <row r="352085" spans="21:28">
      <c r="U352085" s="5"/>
      <c r="AA352085" s="94"/>
      <c r="AB352085" s="5"/>
    </row>
    <row r="352102" spans="21:28">
      <c r="U352102" s="5"/>
      <c r="AA352102" s="94"/>
      <c r="AB352102" s="5"/>
    </row>
    <row r="352104" spans="21:28">
      <c r="U352104" s="5"/>
      <c r="AA352104" s="458"/>
      <c r="AB352104" s="5"/>
    </row>
    <row r="352105" spans="21:28">
      <c r="U352105" s="5"/>
      <c r="AA352105" s="458"/>
      <c r="AB352105" s="5"/>
    </row>
    <row r="352106" spans="21:28">
      <c r="U352106" s="5"/>
      <c r="AA352106" s="93"/>
      <c r="AB352106" s="5"/>
    </row>
    <row r="352107" spans="21:28">
      <c r="U352107" s="5"/>
      <c r="AA352107" s="94"/>
      <c r="AB352107" s="5"/>
    </row>
    <row r="352110" spans="21:28">
      <c r="U352110" s="5"/>
      <c r="AA352110" s="94"/>
      <c r="AB352110" s="5"/>
    </row>
    <row r="352160" spans="21:28">
      <c r="U352160" s="5"/>
      <c r="AA352160" s="94"/>
      <c r="AB352160" s="5"/>
    </row>
    <row r="352230" spans="21:28">
      <c r="U352230" s="5"/>
      <c r="AA352230" s="94"/>
      <c r="AB352230" s="5"/>
    </row>
    <row r="352231" spans="21:28">
      <c r="U352231" s="5"/>
      <c r="AA352231" s="94"/>
      <c r="AB352231" s="5"/>
    </row>
    <row r="352248" spans="21:28">
      <c r="U352248" s="5"/>
      <c r="AA352248" s="94"/>
      <c r="AB352248" s="5"/>
    </row>
    <row r="352250" spans="21:28">
      <c r="U352250" s="5"/>
      <c r="AA352250" s="458"/>
      <c r="AB352250" s="5"/>
    </row>
    <row r="352251" spans="21:28">
      <c r="U352251" s="5"/>
      <c r="AA352251" s="458"/>
      <c r="AB352251" s="5"/>
    </row>
    <row r="352252" spans="21:28">
      <c r="U352252" s="5"/>
      <c r="AA352252" s="93"/>
      <c r="AB352252" s="5"/>
    </row>
    <row r="352253" spans="21:28">
      <c r="U352253" s="5"/>
      <c r="AA352253" s="94"/>
      <c r="AB352253" s="5"/>
    </row>
    <row r="352256" spans="21:28">
      <c r="U352256" s="5"/>
      <c r="AA352256" s="94"/>
      <c r="AB352256" s="5"/>
    </row>
    <row r="352306" spans="21:28">
      <c r="U352306" s="5"/>
      <c r="AA352306" s="94"/>
      <c r="AB352306" s="5"/>
    </row>
    <row r="352376" spans="21:28">
      <c r="U352376" s="5"/>
      <c r="AA352376" s="94"/>
      <c r="AB352376" s="5"/>
    </row>
    <row r="352377" spans="21:28">
      <c r="U352377" s="5"/>
      <c r="AA352377" s="94"/>
      <c r="AB352377" s="5"/>
    </row>
    <row r="352394" spans="21:28">
      <c r="U352394" s="5"/>
      <c r="AA352394" s="94"/>
      <c r="AB352394" s="5"/>
    </row>
    <row r="352396" spans="21:28">
      <c r="U352396" s="5"/>
      <c r="AA352396" s="458"/>
      <c r="AB352396" s="5"/>
    </row>
    <row r="352397" spans="21:28">
      <c r="U352397" s="5"/>
      <c r="AA352397" s="458"/>
      <c r="AB352397" s="5"/>
    </row>
    <row r="352398" spans="21:28">
      <c r="U352398" s="5"/>
      <c r="AA352398" s="93"/>
      <c r="AB352398" s="5"/>
    </row>
    <row r="352399" spans="21:28">
      <c r="U352399" s="5"/>
      <c r="AA352399" s="94"/>
      <c r="AB352399" s="5"/>
    </row>
    <row r="352402" spans="21:28">
      <c r="U352402" s="5"/>
      <c r="AA352402" s="94"/>
      <c r="AB352402" s="5"/>
    </row>
    <row r="352452" spans="21:28">
      <c r="U352452" s="5"/>
      <c r="AA352452" s="94"/>
      <c r="AB352452" s="5"/>
    </row>
    <row r="352522" spans="21:28">
      <c r="U352522" s="5"/>
      <c r="AA352522" s="94"/>
      <c r="AB352522" s="5"/>
    </row>
    <row r="352523" spans="21:28">
      <c r="U352523" s="5"/>
      <c r="AA352523" s="94"/>
      <c r="AB352523" s="5"/>
    </row>
    <row r="352540" spans="21:28">
      <c r="U352540" s="5"/>
      <c r="AA352540" s="94"/>
      <c r="AB352540" s="5"/>
    </row>
    <row r="352542" spans="21:28">
      <c r="U352542" s="5"/>
      <c r="AA352542" s="458"/>
      <c r="AB352542" s="5"/>
    </row>
    <row r="352543" spans="21:28">
      <c r="U352543" s="5"/>
      <c r="AA352543" s="458"/>
      <c r="AB352543" s="5"/>
    </row>
    <row r="352544" spans="21:28">
      <c r="U352544" s="5"/>
      <c r="AA352544" s="93"/>
      <c r="AB352544" s="5"/>
    </row>
    <row r="352545" spans="21:28">
      <c r="U352545" s="5"/>
      <c r="AA352545" s="94"/>
      <c r="AB352545" s="5"/>
    </row>
    <row r="352548" spans="21:28">
      <c r="U352548" s="5"/>
      <c r="AA352548" s="94"/>
      <c r="AB352548" s="5"/>
    </row>
    <row r="352598" spans="21:28">
      <c r="U352598" s="5"/>
      <c r="AA352598" s="94"/>
      <c r="AB352598" s="5"/>
    </row>
    <row r="352668" spans="21:28">
      <c r="U352668" s="5"/>
      <c r="AA352668" s="94"/>
      <c r="AB352668" s="5"/>
    </row>
    <row r="352669" spans="21:28">
      <c r="U352669" s="5"/>
      <c r="AA352669" s="94"/>
      <c r="AB352669" s="5"/>
    </row>
    <row r="352686" spans="21:28">
      <c r="U352686" s="5"/>
      <c r="AA352686" s="94"/>
      <c r="AB352686" s="5"/>
    </row>
    <row r="352688" spans="21:28">
      <c r="U352688" s="5"/>
      <c r="AA352688" s="458"/>
      <c r="AB352688" s="5"/>
    </row>
    <row r="352689" spans="21:28">
      <c r="U352689" s="5"/>
      <c r="AA352689" s="458"/>
      <c r="AB352689" s="5"/>
    </row>
    <row r="352690" spans="21:28">
      <c r="U352690" s="5"/>
      <c r="AA352690" s="93"/>
      <c r="AB352690" s="5"/>
    </row>
    <row r="352691" spans="21:28">
      <c r="U352691" s="5"/>
      <c r="AA352691" s="94"/>
      <c r="AB352691" s="5"/>
    </row>
    <row r="352694" spans="21:28">
      <c r="U352694" s="5"/>
      <c r="AA352694" s="94"/>
      <c r="AB352694" s="5"/>
    </row>
    <row r="352744" spans="21:28">
      <c r="U352744" s="5"/>
      <c r="AA352744" s="94"/>
      <c r="AB352744" s="5"/>
    </row>
    <row r="352814" spans="21:28">
      <c r="U352814" s="5"/>
      <c r="AA352814" s="94"/>
      <c r="AB352814" s="5"/>
    </row>
    <row r="352815" spans="21:28">
      <c r="U352815" s="5"/>
      <c r="AA352815" s="94"/>
      <c r="AB352815" s="5"/>
    </row>
    <row r="352832" spans="21:28">
      <c r="U352832" s="5"/>
      <c r="AA352832" s="94"/>
      <c r="AB352832" s="5"/>
    </row>
    <row r="352834" spans="21:28">
      <c r="U352834" s="5"/>
      <c r="AA352834" s="458"/>
      <c r="AB352834" s="5"/>
    </row>
    <row r="352835" spans="21:28">
      <c r="U352835" s="5"/>
      <c r="AA352835" s="458"/>
      <c r="AB352835" s="5"/>
    </row>
    <row r="352836" spans="21:28">
      <c r="U352836" s="5"/>
      <c r="AA352836" s="93"/>
      <c r="AB352836" s="5"/>
    </row>
    <row r="352837" spans="21:28">
      <c r="U352837" s="5"/>
      <c r="AA352837" s="94"/>
      <c r="AB352837" s="5"/>
    </row>
    <row r="352840" spans="21:28">
      <c r="U352840" s="5"/>
      <c r="AA352840" s="94"/>
      <c r="AB352840" s="5"/>
    </row>
    <row r="352890" spans="21:28">
      <c r="U352890" s="5"/>
      <c r="AA352890" s="94"/>
      <c r="AB352890" s="5"/>
    </row>
    <row r="352960" spans="21:28">
      <c r="U352960" s="5"/>
      <c r="AA352960" s="94"/>
      <c r="AB352960" s="5"/>
    </row>
    <row r="352961" spans="21:28">
      <c r="U352961" s="5"/>
      <c r="AA352961" s="94"/>
      <c r="AB352961" s="5"/>
    </row>
    <row r="352978" spans="21:28">
      <c r="U352978" s="5"/>
      <c r="AA352978" s="94"/>
      <c r="AB352978" s="5"/>
    </row>
    <row r="352980" spans="21:28">
      <c r="U352980" s="5"/>
      <c r="AA352980" s="458"/>
      <c r="AB352980" s="5"/>
    </row>
    <row r="352981" spans="21:28">
      <c r="U352981" s="5"/>
      <c r="AA352981" s="458"/>
      <c r="AB352981" s="5"/>
    </row>
    <row r="352982" spans="21:28">
      <c r="U352982" s="5"/>
      <c r="AA352982" s="93"/>
      <c r="AB352982" s="5"/>
    </row>
    <row r="352983" spans="21:28">
      <c r="U352983" s="5"/>
      <c r="AA352983" s="94"/>
      <c r="AB352983" s="5"/>
    </row>
    <row r="352986" spans="21:28">
      <c r="U352986" s="5"/>
      <c r="AA352986" s="94"/>
      <c r="AB352986" s="5"/>
    </row>
    <row r="353036" spans="21:28">
      <c r="U353036" s="5"/>
      <c r="AA353036" s="94"/>
      <c r="AB353036" s="5"/>
    </row>
    <row r="353106" spans="21:28">
      <c r="U353106" s="5"/>
      <c r="AA353106" s="94"/>
      <c r="AB353106" s="5"/>
    </row>
    <row r="353107" spans="21:28">
      <c r="U353107" s="5"/>
      <c r="AA353107" s="94"/>
      <c r="AB353107" s="5"/>
    </row>
    <row r="353124" spans="21:28">
      <c r="U353124" s="5"/>
      <c r="AA353124" s="94"/>
      <c r="AB353124" s="5"/>
    </row>
    <row r="353126" spans="21:28">
      <c r="U353126" s="5"/>
      <c r="AA353126" s="458"/>
      <c r="AB353126" s="5"/>
    </row>
    <row r="353127" spans="21:28">
      <c r="U353127" s="5"/>
      <c r="AA353127" s="458"/>
      <c r="AB353127" s="5"/>
    </row>
    <row r="353128" spans="21:28">
      <c r="U353128" s="5"/>
      <c r="AA353128" s="93"/>
      <c r="AB353128" s="5"/>
    </row>
    <row r="353129" spans="21:28">
      <c r="U353129" s="5"/>
      <c r="AA353129" s="94"/>
      <c r="AB353129" s="5"/>
    </row>
    <row r="353132" spans="21:28">
      <c r="U353132" s="5"/>
      <c r="AA353132" s="94"/>
      <c r="AB353132" s="5"/>
    </row>
    <row r="353182" spans="21:28">
      <c r="U353182" s="5"/>
      <c r="AA353182" s="94"/>
      <c r="AB353182" s="5"/>
    </row>
    <row r="353252" spans="21:28">
      <c r="U353252" s="5"/>
      <c r="AA353252" s="94"/>
      <c r="AB353252" s="5"/>
    </row>
    <row r="353253" spans="21:28">
      <c r="U353253" s="5"/>
      <c r="AA353253" s="94"/>
      <c r="AB353253" s="5"/>
    </row>
    <row r="353270" spans="21:28">
      <c r="U353270" s="5"/>
      <c r="AA353270" s="94"/>
      <c r="AB353270" s="5"/>
    </row>
    <row r="353272" spans="21:28">
      <c r="U353272" s="5"/>
      <c r="AA353272" s="458"/>
      <c r="AB353272" s="5"/>
    </row>
    <row r="353273" spans="21:28">
      <c r="U353273" s="5"/>
      <c r="AA353273" s="458"/>
      <c r="AB353273" s="5"/>
    </row>
    <row r="353274" spans="21:28">
      <c r="U353274" s="5"/>
      <c r="AA353274" s="93"/>
      <c r="AB353274" s="5"/>
    </row>
    <row r="353275" spans="21:28">
      <c r="U353275" s="5"/>
      <c r="AA353275" s="94"/>
      <c r="AB353275" s="5"/>
    </row>
    <row r="353278" spans="21:28">
      <c r="U353278" s="5"/>
      <c r="AA353278" s="94"/>
      <c r="AB353278" s="5"/>
    </row>
    <row r="353328" spans="21:28">
      <c r="U353328" s="5"/>
      <c r="AA353328" s="94"/>
      <c r="AB353328" s="5"/>
    </row>
    <row r="353398" spans="21:28">
      <c r="U353398" s="5"/>
      <c r="AA353398" s="94"/>
      <c r="AB353398" s="5"/>
    </row>
    <row r="353399" spans="21:28">
      <c r="U353399" s="5"/>
      <c r="AA353399" s="94"/>
      <c r="AB353399" s="5"/>
    </row>
    <row r="353416" spans="21:28">
      <c r="U353416" s="5"/>
      <c r="AA353416" s="94"/>
      <c r="AB353416" s="5"/>
    </row>
    <row r="353418" spans="21:28">
      <c r="U353418" s="5"/>
      <c r="AA353418" s="458"/>
      <c r="AB353418" s="5"/>
    </row>
    <row r="353419" spans="21:28">
      <c r="U353419" s="5"/>
      <c r="AA353419" s="458"/>
      <c r="AB353419" s="5"/>
    </row>
    <row r="353420" spans="21:28">
      <c r="U353420" s="5"/>
      <c r="AA353420" s="93"/>
      <c r="AB353420" s="5"/>
    </row>
    <row r="353421" spans="21:28">
      <c r="U353421" s="5"/>
      <c r="AA353421" s="94"/>
      <c r="AB353421" s="5"/>
    </row>
    <row r="353424" spans="21:28">
      <c r="U353424" s="5"/>
      <c r="AA353424" s="94"/>
      <c r="AB353424" s="5"/>
    </row>
    <row r="353474" spans="21:28">
      <c r="U353474" s="5"/>
      <c r="AA353474" s="94"/>
      <c r="AB353474" s="5"/>
    </row>
    <row r="353544" spans="21:28">
      <c r="U353544" s="5"/>
      <c r="AA353544" s="94"/>
      <c r="AB353544" s="5"/>
    </row>
    <row r="353545" spans="21:28">
      <c r="U353545" s="5"/>
      <c r="AA353545" s="94"/>
      <c r="AB353545" s="5"/>
    </row>
    <row r="353562" spans="21:28">
      <c r="U353562" s="5"/>
      <c r="AA353562" s="94"/>
      <c r="AB353562" s="5"/>
    </row>
    <row r="353564" spans="21:28">
      <c r="U353564" s="5"/>
      <c r="AA353564" s="458"/>
      <c r="AB353564" s="5"/>
    </row>
    <row r="353565" spans="21:28">
      <c r="U353565" s="5"/>
      <c r="AA353565" s="458"/>
      <c r="AB353565" s="5"/>
    </row>
    <row r="353566" spans="21:28">
      <c r="U353566" s="5"/>
      <c r="AA353566" s="93"/>
      <c r="AB353566" s="5"/>
    </row>
    <row r="353567" spans="21:28">
      <c r="U353567" s="5"/>
      <c r="AA353567" s="94"/>
      <c r="AB353567" s="5"/>
    </row>
    <row r="353570" spans="21:28">
      <c r="U353570" s="5"/>
      <c r="AA353570" s="94"/>
      <c r="AB353570" s="5"/>
    </row>
    <row r="353620" spans="21:28">
      <c r="U353620" s="5"/>
      <c r="AA353620" s="94"/>
      <c r="AB353620" s="5"/>
    </row>
    <row r="353690" spans="21:28">
      <c r="U353690" s="5"/>
      <c r="AA353690" s="94"/>
      <c r="AB353690" s="5"/>
    </row>
    <row r="353691" spans="21:28">
      <c r="U353691" s="5"/>
      <c r="AA353691" s="94"/>
      <c r="AB353691" s="5"/>
    </row>
    <row r="353708" spans="21:28">
      <c r="U353708" s="5"/>
      <c r="AA353708" s="94"/>
      <c r="AB353708" s="5"/>
    </row>
    <row r="353710" spans="21:28">
      <c r="U353710" s="5"/>
      <c r="AA353710" s="458"/>
      <c r="AB353710" s="5"/>
    </row>
    <row r="353711" spans="21:28">
      <c r="U353711" s="5"/>
      <c r="AA353711" s="458"/>
      <c r="AB353711" s="5"/>
    </row>
    <row r="353712" spans="21:28">
      <c r="U353712" s="5"/>
      <c r="AA353712" s="93"/>
      <c r="AB353712" s="5"/>
    </row>
    <row r="353713" spans="21:28">
      <c r="U353713" s="5"/>
      <c r="AA353713" s="94"/>
      <c r="AB353713" s="5"/>
    </row>
    <row r="353716" spans="21:28">
      <c r="U353716" s="5"/>
      <c r="AA353716" s="94"/>
      <c r="AB353716" s="5"/>
    </row>
    <row r="353766" spans="21:28">
      <c r="U353766" s="5"/>
      <c r="AA353766" s="94"/>
      <c r="AB353766" s="5"/>
    </row>
    <row r="353836" spans="21:28">
      <c r="U353836" s="5"/>
      <c r="AA353836" s="94"/>
      <c r="AB353836" s="5"/>
    </row>
    <row r="353837" spans="21:28">
      <c r="U353837" s="5"/>
      <c r="AA353837" s="94"/>
      <c r="AB353837" s="5"/>
    </row>
    <row r="353854" spans="21:28">
      <c r="U353854" s="5"/>
      <c r="AA353854" s="94"/>
      <c r="AB353854" s="5"/>
    </row>
    <row r="353856" spans="21:28">
      <c r="U353856" s="5"/>
      <c r="AA353856" s="458"/>
      <c r="AB353856" s="5"/>
    </row>
    <row r="353857" spans="21:28">
      <c r="U353857" s="5"/>
      <c r="AA353857" s="458"/>
      <c r="AB353857" s="5"/>
    </row>
    <row r="353858" spans="21:28">
      <c r="U353858" s="5"/>
      <c r="AA353858" s="93"/>
      <c r="AB353858" s="5"/>
    </row>
    <row r="353859" spans="21:28">
      <c r="U353859" s="5"/>
      <c r="AA353859" s="94"/>
      <c r="AB353859" s="5"/>
    </row>
    <row r="353862" spans="21:28">
      <c r="U353862" s="5"/>
      <c r="AA353862" s="94"/>
      <c r="AB353862" s="5"/>
    </row>
    <row r="353912" spans="21:28">
      <c r="U353912" s="5"/>
      <c r="AA353912" s="94"/>
      <c r="AB353912" s="5"/>
    </row>
    <row r="353982" spans="21:28">
      <c r="U353982" s="5"/>
      <c r="AA353982" s="94"/>
      <c r="AB353982" s="5"/>
    </row>
    <row r="353983" spans="21:28">
      <c r="U353983" s="5"/>
      <c r="AA353983" s="94"/>
      <c r="AB353983" s="5"/>
    </row>
    <row r="354000" spans="21:28">
      <c r="U354000" s="5"/>
      <c r="AA354000" s="94"/>
      <c r="AB354000" s="5"/>
    </row>
    <row r="354002" spans="21:28">
      <c r="U354002" s="5"/>
      <c r="AA354002" s="458"/>
      <c r="AB354002" s="5"/>
    </row>
    <row r="354003" spans="21:28">
      <c r="U354003" s="5"/>
      <c r="AA354003" s="458"/>
      <c r="AB354003" s="5"/>
    </row>
    <row r="354004" spans="21:28">
      <c r="U354004" s="5"/>
      <c r="AA354004" s="93"/>
      <c r="AB354004" s="5"/>
    </row>
    <row r="354005" spans="21:28">
      <c r="U354005" s="5"/>
      <c r="AA354005" s="94"/>
      <c r="AB354005" s="5"/>
    </row>
    <row r="354008" spans="21:28">
      <c r="U354008" s="5"/>
      <c r="AA354008" s="94"/>
      <c r="AB354008" s="5"/>
    </row>
    <row r="354058" spans="21:28">
      <c r="U354058" s="5"/>
      <c r="AA354058" s="94"/>
      <c r="AB354058" s="5"/>
    </row>
    <row r="354128" spans="21:28">
      <c r="U354128" s="5"/>
      <c r="AA354128" s="94"/>
      <c r="AB354128" s="5"/>
    </row>
    <row r="354129" spans="21:28">
      <c r="U354129" s="5"/>
      <c r="AA354129" s="94"/>
      <c r="AB354129" s="5"/>
    </row>
    <row r="354146" spans="21:28">
      <c r="U354146" s="5"/>
      <c r="AA354146" s="94"/>
      <c r="AB354146" s="5"/>
    </row>
    <row r="354148" spans="21:28">
      <c r="U354148" s="5"/>
      <c r="AA354148" s="458"/>
      <c r="AB354148" s="5"/>
    </row>
    <row r="354149" spans="21:28">
      <c r="U354149" s="5"/>
      <c r="AA354149" s="458"/>
      <c r="AB354149" s="5"/>
    </row>
    <row r="354150" spans="21:28">
      <c r="U354150" s="5"/>
      <c r="AA354150" s="93"/>
      <c r="AB354150" s="5"/>
    </row>
    <row r="354151" spans="21:28">
      <c r="U354151" s="5"/>
      <c r="AA354151" s="94"/>
      <c r="AB354151" s="5"/>
    </row>
    <row r="354154" spans="21:28">
      <c r="U354154" s="5"/>
      <c r="AA354154" s="94"/>
      <c r="AB354154" s="5"/>
    </row>
    <row r="354204" spans="21:28">
      <c r="U354204" s="5"/>
      <c r="AA354204" s="94"/>
      <c r="AB354204" s="5"/>
    </row>
    <row r="354274" spans="21:28">
      <c r="U354274" s="5"/>
      <c r="AA354274" s="94"/>
      <c r="AB354274" s="5"/>
    </row>
    <row r="354275" spans="21:28">
      <c r="U354275" s="5"/>
      <c r="AA354275" s="94"/>
      <c r="AB354275" s="5"/>
    </row>
    <row r="354292" spans="21:28">
      <c r="U354292" s="5"/>
      <c r="AA354292" s="94"/>
      <c r="AB354292" s="5"/>
    </row>
    <row r="354294" spans="21:28">
      <c r="U354294" s="5"/>
      <c r="AA354294" s="458"/>
      <c r="AB354294" s="5"/>
    </row>
    <row r="354295" spans="21:28">
      <c r="U354295" s="5"/>
      <c r="AA354295" s="458"/>
      <c r="AB354295" s="5"/>
    </row>
    <row r="354296" spans="21:28">
      <c r="U354296" s="5"/>
      <c r="AA354296" s="93"/>
      <c r="AB354296" s="5"/>
    </row>
    <row r="354297" spans="21:28">
      <c r="U354297" s="5"/>
      <c r="AA354297" s="94"/>
      <c r="AB354297" s="5"/>
    </row>
    <row r="354300" spans="21:28">
      <c r="U354300" s="5"/>
      <c r="AA354300" s="94"/>
      <c r="AB354300" s="5"/>
    </row>
    <row r="354350" spans="21:28">
      <c r="U354350" s="5"/>
      <c r="AA354350" s="94"/>
      <c r="AB354350" s="5"/>
    </row>
    <row r="354420" spans="21:28">
      <c r="U354420" s="5"/>
      <c r="AA354420" s="94"/>
      <c r="AB354420" s="5"/>
    </row>
    <row r="354421" spans="21:28">
      <c r="U354421" s="5"/>
      <c r="AA354421" s="94"/>
      <c r="AB354421" s="5"/>
    </row>
    <row r="354438" spans="21:28">
      <c r="U354438" s="5"/>
      <c r="AA354438" s="94"/>
      <c r="AB354438" s="5"/>
    </row>
    <row r="354440" spans="21:28">
      <c r="U354440" s="5"/>
      <c r="AA354440" s="458"/>
      <c r="AB354440" s="5"/>
    </row>
    <row r="354441" spans="21:28">
      <c r="U354441" s="5"/>
      <c r="AA354441" s="458"/>
      <c r="AB354441" s="5"/>
    </row>
    <row r="354442" spans="21:28">
      <c r="U354442" s="5"/>
      <c r="AA354442" s="93"/>
      <c r="AB354442" s="5"/>
    </row>
    <row r="354443" spans="21:28">
      <c r="U354443" s="5"/>
      <c r="AA354443" s="94"/>
      <c r="AB354443" s="5"/>
    </row>
    <row r="354446" spans="21:28">
      <c r="U354446" s="5"/>
      <c r="AA354446" s="94"/>
      <c r="AB354446" s="5"/>
    </row>
    <row r="354496" spans="21:28">
      <c r="U354496" s="5"/>
      <c r="AA354496" s="94"/>
      <c r="AB354496" s="5"/>
    </row>
    <row r="354566" spans="21:28">
      <c r="U354566" s="5"/>
      <c r="AA354566" s="94"/>
      <c r="AB354566" s="5"/>
    </row>
    <row r="354567" spans="21:28">
      <c r="U354567" s="5"/>
      <c r="AA354567" s="94"/>
      <c r="AB354567" s="5"/>
    </row>
    <row r="354584" spans="21:28">
      <c r="U354584" s="5"/>
      <c r="AA354584" s="94"/>
      <c r="AB354584" s="5"/>
    </row>
    <row r="354586" spans="21:28">
      <c r="U354586" s="5"/>
      <c r="AA354586" s="458"/>
      <c r="AB354586" s="5"/>
    </row>
    <row r="354587" spans="21:28">
      <c r="U354587" s="5"/>
      <c r="AA354587" s="458"/>
      <c r="AB354587" s="5"/>
    </row>
    <row r="354588" spans="21:28">
      <c r="U354588" s="5"/>
      <c r="AA354588" s="93"/>
      <c r="AB354588" s="5"/>
    </row>
    <row r="354589" spans="21:28">
      <c r="U354589" s="5"/>
      <c r="AA354589" s="94"/>
      <c r="AB354589" s="5"/>
    </row>
    <row r="354592" spans="21:28">
      <c r="U354592" s="5"/>
      <c r="AA354592" s="94"/>
      <c r="AB354592" s="5"/>
    </row>
    <row r="354642" spans="21:28">
      <c r="U354642" s="5"/>
      <c r="AA354642" s="94"/>
      <c r="AB354642" s="5"/>
    </row>
    <row r="354712" spans="21:28">
      <c r="U354712" s="5"/>
      <c r="AA354712" s="94"/>
      <c r="AB354712" s="5"/>
    </row>
    <row r="354713" spans="21:28">
      <c r="U354713" s="5"/>
      <c r="AA354713" s="94"/>
      <c r="AB354713" s="5"/>
    </row>
    <row r="354730" spans="21:28">
      <c r="U354730" s="5"/>
      <c r="AA354730" s="94"/>
      <c r="AB354730" s="5"/>
    </row>
    <row r="354732" spans="21:28">
      <c r="U354732" s="5"/>
      <c r="AA354732" s="458"/>
      <c r="AB354732" s="5"/>
    </row>
    <row r="354733" spans="21:28">
      <c r="U354733" s="5"/>
      <c r="AA354733" s="458"/>
      <c r="AB354733" s="5"/>
    </row>
    <row r="354734" spans="21:28">
      <c r="U354734" s="5"/>
      <c r="AA354734" s="93"/>
      <c r="AB354734" s="5"/>
    </row>
    <row r="354735" spans="21:28">
      <c r="U354735" s="5"/>
      <c r="AA354735" s="94"/>
      <c r="AB354735" s="5"/>
    </row>
    <row r="354738" spans="21:28">
      <c r="U354738" s="5"/>
      <c r="AA354738" s="94"/>
      <c r="AB354738" s="5"/>
    </row>
    <row r="354788" spans="21:28">
      <c r="U354788" s="5"/>
      <c r="AA354788" s="94"/>
      <c r="AB354788" s="5"/>
    </row>
    <row r="354858" spans="21:28">
      <c r="U354858" s="5"/>
      <c r="AA354858" s="94"/>
      <c r="AB354858" s="5"/>
    </row>
    <row r="354859" spans="21:28">
      <c r="U354859" s="5"/>
      <c r="AA354859" s="94"/>
      <c r="AB354859" s="5"/>
    </row>
    <row r="354876" spans="21:28">
      <c r="U354876" s="5"/>
      <c r="AA354876" s="94"/>
      <c r="AB354876" s="5"/>
    </row>
    <row r="354878" spans="21:28">
      <c r="U354878" s="5"/>
      <c r="AA354878" s="458"/>
      <c r="AB354878" s="5"/>
    </row>
    <row r="354879" spans="21:28">
      <c r="U354879" s="5"/>
      <c r="AA354879" s="458"/>
      <c r="AB354879" s="5"/>
    </row>
    <row r="354880" spans="21:28">
      <c r="U354880" s="5"/>
      <c r="AA354880" s="93"/>
      <c r="AB354880" s="5"/>
    </row>
    <row r="354881" spans="21:28">
      <c r="U354881" s="5"/>
      <c r="AA354881" s="94"/>
      <c r="AB354881" s="5"/>
    </row>
    <row r="354884" spans="21:28">
      <c r="U354884" s="5"/>
      <c r="AA354884" s="94"/>
      <c r="AB354884" s="5"/>
    </row>
    <row r="354934" spans="21:28">
      <c r="U354934" s="5"/>
      <c r="AA354934" s="94"/>
      <c r="AB354934" s="5"/>
    </row>
    <row r="355004" spans="21:28">
      <c r="U355004" s="5"/>
      <c r="AA355004" s="94"/>
      <c r="AB355004" s="5"/>
    </row>
    <row r="355005" spans="21:28">
      <c r="U355005" s="5"/>
      <c r="AA355005" s="94"/>
      <c r="AB355005" s="5"/>
    </row>
    <row r="355022" spans="21:28">
      <c r="U355022" s="5"/>
      <c r="AA355022" s="94"/>
      <c r="AB355022" s="5"/>
    </row>
    <row r="355024" spans="21:28">
      <c r="U355024" s="5"/>
      <c r="AA355024" s="458"/>
      <c r="AB355024" s="5"/>
    </row>
    <row r="355025" spans="21:28">
      <c r="U355025" s="5"/>
      <c r="AA355025" s="458"/>
      <c r="AB355025" s="5"/>
    </row>
    <row r="355026" spans="21:28">
      <c r="U355026" s="5"/>
      <c r="AA355026" s="93"/>
      <c r="AB355026" s="5"/>
    </row>
    <row r="355027" spans="21:28">
      <c r="U355027" s="5"/>
      <c r="AA355027" s="94"/>
      <c r="AB355027" s="5"/>
    </row>
    <row r="355030" spans="21:28">
      <c r="U355030" s="5"/>
      <c r="AA355030" s="94"/>
      <c r="AB355030" s="5"/>
    </row>
    <row r="355080" spans="21:28">
      <c r="U355080" s="5"/>
      <c r="AA355080" s="94"/>
      <c r="AB355080" s="5"/>
    </row>
    <row r="355150" spans="21:28">
      <c r="U355150" s="5"/>
      <c r="AA355150" s="94"/>
      <c r="AB355150" s="5"/>
    </row>
    <row r="355151" spans="21:28">
      <c r="U355151" s="5"/>
      <c r="AA355151" s="94"/>
      <c r="AB355151" s="5"/>
    </row>
    <row r="355168" spans="21:28">
      <c r="U355168" s="5"/>
      <c r="AA355168" s="94"/>
      <c r="AB355168" s="5"/>
    </row>
    <row r="355170" spans="21:28">
      <c r="U355170" s="5"/>
      <c r="AA355170" s="458"/>
      <c r="AB355170" s="5"/>
    </row>
    <row r="355171" spans="21:28">
      <c r="U355171" s="5"/>
      <c r="AA355171" s="458"/>
      <c r="AB355171" s="5"/>
    </row>
    <row r="355172" spans="21:28">
      <c r="U355172" s="5"/>
      <c r="AA355172" s="93"/>
      <c r="AB355172" s="5"/>
    </row>
    <row r="355173" spans="21:28">
      <c r="U355173" s="5"/>
      <c r="AA355173" s="94"/>
      <c r="AB355173" s="5"/>
    </row>
    <row r="355176" spans="21:28">
      <c r="U355176" s="5"/>
      <c r="AA355176" s="94"/>
      <c r="AB355176" s="5"/>
    </row>
    <row r="355226" spans="21:28">
      <c r="U355226" s="5"/>
      <c r="AA355226" s="94"/>
      <c r="AB355226" s="5"/>
    </row>
    <row r="355296" spans="21:28">
      <c r="U355296" s="5"/>
      <c r="AA355296" s="94"/>
      <c r="AB355296" s="5"/>
    </row>
    <row r="355297" spans="21:28">
      <c r="U355297" s="5"/>
      <c r="AA355297" s="94"/>
      <c r="AB355297" s="5"/>
    </row>
    <row r="355314" spans="21:28">
      <c r="U355314" s="5"/>
      <c r="AA355314" s="94"/>
      <c r="AB355314" s="5"/>
    </row>
    <row r="355316" spans="21:28">
      <c r="U355316" s="5"/>
      <c r="AA355316" s="458"/>
      <c r="AB355316" s="5"/>
    </row>
    <row r="355317" spans="21:28">
      <c r="U355317" s="5"/>
      <c r="AA355317" s="458"/>
      <c r="AB355317" s="5"/>
    </row>
    <row r="355318" spans="21:28">
      <c r="U355318" s="5"/>
      <c r="AA355318" s="93"/>
      <c r="AB355318" s="5"/>
    </row>
    <row r="355319" spans="21:28">
      <c r="U355319" s="5"/>
      <c r="AA355319" s="94"/>
      <c r="AB355319" s="5"/>
    </row>
    <row r="355322" spans="21:28">
      <c r="U355322" s="5"/>
      <c r="AA355322" s="94"/>
      <c r="AB355322" s="5"/>
    </row>
    <row r="355372" spans="21:28">
      <c r="U355372" s="5"/>
      <c r="AA355372" s="94"/>
      <c r="AB355372" s="5"/>
    </row>
    <row r="355442" spans="21:28">
      <c r="U355442" s="5"/>
      <c r="AA355442" s="94"/>
      <c r="AB355442" s="5"/>
    </row>
    <row r="355443" spans="21:28">
      <c r="U355443" s="5"/>
      <c r="AA355443" s="94"/>
      <c r="AB355443" s="5"/>
    </row>
    <row r="355460" spans="21:28">
      <c r="U355460" s="5"/>
      <c r="AA355460" s="94"/>
      <c r="AB355460" s="5"/>
    </row>
    <row r="355462" spans="21:28">
      <c r="U355462" s="5"/>
      <c r="AA355462" s="458"/>
      <c r="AB355462" s="5"/>
    </row>
    <row r="355463" spans="21:28">
      <c r="U355463" s="5"/>
      <c r="AA355463" s="458"/>
      <c r="AB355463" s="5"/>
    </row>
    <row r="355464" spans="21:28">
      <c r="U355464" s="5"/>
      <c r="AA355464" s="93"/>
      <c r="AB355464" s="5"/>
    </row>
    <row r="355465" spans="21:28">
      <c r="U355465" s="5"/>
      <c r="AA355465" s="94"/>
      <c r="AB355465" s="5"/>
    </row>
    <row r="355468" spans="21:28">
      <c r="U355468" s="5"/>
      <c r="AA355468" s="94"/>
      <c r="AB355468" s="5"/>
    </row>
    <row r="355518" spans="21:28">
      <c r="U355518" s="5"/>
      <c r="AA355518" s="94"/>
      <c r="AB355518" s="5"/>
    </row>
    <row r="355588" spans="21:28">
      <c r="U355588" s="5"/>
      <c r="AA355588" s="94"/>
      <c r="AB355588" s="5"/>
    </row>
    <row r="355589" spans="21:28">
      <c r="U355589" s="5"/>
      <c r="AA355589" s="94"/>
      <c r="AB355589" s="5"/>
    </row>
    <row r="355606" spans="21:28">
      <c r="U355606" s="5"/>
      <c r="AA355606" s="94"/>
      <c r="AB355606" s="5"/>
    </row>
    <row r="355608" spans="21:28">
      <c r="U355608" s="5"/>
      <c r="AA355608" s="458"/>
      <c r="AB355608" s="5"/>
    </row>
    <row r="355609" spans="21:28">
      <c r="U355609" s="5"/>
      <c r="AA355609" s="458"/>
      <c r="AB355609" s="5"/>
    </row>
    <row r="355610" spans="21:28">
      <c r="U355610" s="5"/>
      <c r="AA355610" s="93"/>
      <c r="AB355610" s="5"/>
    </row>
    <row r="355611" spans="21:28">
      <c r="U355611" s="5"/>
      <c r="AA355611" s="94"/>
      <c r="AB355611" s="5"/>
    </row>
    <row r="355614" spans="21:28">
      <c r="U355614" s="5"/>
      <c r="AA355614" s="94"/>
      <c r="AB355614" s="5"/>
    </row>
    <row r="355664" spans="21:28">
      <c r="U355664" s="5"/>
      <c r="AA355664" s="94"/>
      <c r="AB355664" s="5"/>
    </row>
    <row r="355734" spans="21:28">
      <c r="U355734" s="5"/>
      <c r="AA355734" s="94"/>
      <c r="AB355734" s="5"/>
    </row>
    <row r="355735" spans="21:28">
      <c r="U355735" s="5"/>
      <c r="AA355735" s="94"/>
      <c r="AB355735" s="5"/>
    </row>
    <row r="355752" spans="21:28">
      <c r="U355752" s="5"/>
      <c r="AA355752" s="94"/>
      <c r="AB355752" s="5"/>
    </row>
    <row r="355754" spans="21:28">
      <c r="U355754" s="5"/>
      <c r="AA355754" s="458"/>
      <c r="AB355754" s="5"/>
    </row>
    <row r="355755" spans="21:28">
      <c r="U355755" s="5"/>
      <c r="AA355755" s="458"/>
      <c r="AB355755" s="5"/>
    </row>
    <row r="355756" spans="21:28">
      <c r="U355756" s="5"/>
      <c r="AA355756" s="93"/>
      <c r="AB355756" s="5"/>
    </row>
    <row r="355757" spans="21:28">
      <c r="U355757" s="5"/>
      <c r="AA355757" s="94"/>
      <c r="AB355757" s="5"/>
    </row>
    <row r="355760" spans="21:28">
      <c r="U355760" s="5"/>
      <c r="AA355760" s="94"/>
      <c r="AB355760" s="5"/>
    </row>
    <row r="355810" spans="21:28">
      <c r="U355810" s="5"/>
      <c r="AA355810" s="94"/>
      <c r="AB355810" s="5"/>
    </row>
    <row r="355880" spans="21:28">
      <c r="U355880" s="5"/>
      <c r="AA355880" s="94"/>
      <c r="AB355880" s="5"/>
    </row>
    <row r="355881" spans="21:28">
      <c r="U355881" s="5"/>
      <c r="AA355881" s="94"/>
      <c r="AB355881" s="5"/>
    </row>
    <row r="355898" spans="21:28">
      <c r="U355898" s="5"/>
      <c r="AA355898" s="94"/>
      <c r="AB355898" s="5"/>
    </row>
    <row r="355900" spans="21:28">
      <c r="U355900" s="5"/>
      <c r="AA355900" s="458"/>
      <c r="AB355900" s="5"/>
    </row>
    <row r="355901" spans="21:28">
      <c r="U355901" s="5"/>
      <c r="AA355901" s="458"/>
      <c r="AB355901" s="5"/>
    </row>
    <row r="355902" spans="21:28">
      <c r="U355902" s="5"/>
      <c r="AA355902" s="93"/>
      <c r="AB355902" s="5"/>
    </row>
    <row r="355903" spans="21:28">
      <c r="U355903" s="5"/>
      <c r="AA355903" s="94"/>
      <c r="AB355903" s="5"/>
    </row>
    <row r="355906" spans="21:28">
      <c r="U355906" s="5"/>
      <c r="AA355906" s="94"/>
      <c r="AB355906" s="5"/>
    </row>
    <row r="355956" spans="21:28">
      <c r="U355956" s="5"/>
      <c r="AA355956" s="94"/>
      <c r="AB355956" s="5"/>
    </row>
    <row r="356026" spans="21:28">
      <c r="U356026" s="5"/>
      <c r="AA356026" s="94"/>
      <c r="AB356026" s="5"/>
    </row>
    <row r="356027" spans="21:28">
      <c r="U356027" s="5"/>
      <c r="AA356027" s="94"/>
      <c r="AB356027" s="5"/>
    </row>
    <row r="356044" spans="21:28">
      <c r="U356044" s="5"/>
      <c r="AA356044" s="94"/>
      <c r="AB356044" s="5"/>
    </row>
    <row r="356046" spans="21:28">
      <c r="U356046" s="5"/>
      <c r="AA356046" s="458"/>
      <c r="AB356046" s="5"/>
    </row>
    <row r="356047" spans="21:28">
      <c r="U356047" s="5"/>
      <c r="AA356047" s="458"/>
      <c r="AB356047" s="5"/>
    </row>
    <row r="356048" spans="21:28">
      <c r="U356048" s="5"/>
      <c r="AA356048" s="93"/>
      <c r="AB356048" s="5"/>
    </row>
    <row r="356049" spans="21:28">
      <c r="U356049" s="5"/>
      <c r="AA356049" s="94"/>
      <c r="AB356049" s="5"/>
    </row>
    <row r="356052" spans="21:28">
      <c r="U356052" s="5"/>
      <c r="AA356052" s="94"/>
      <c r="AB356052" s="5"/>
    </row>
    <row r="356102" spans="21:28">
      <c r="U356102" s="5"/>
      <c r="AA356102" s="94"/>
      <c r="AB356102" s="5"/>
    </row>
    <row r="356172" spans="21:28">
      <c r="U356172" s="5"/>
      <c r="AA356172" s="94"/>
      <c r="AB356172" s="5"/>
    </row>
    <row r="356173" spans="21:28">
      <c r="U356173" s="5"/>
      <c r="AA356173" s="94"/>
      <c r="AB356173" s="5"/>
    </row>
    <row r="356190" spans="21:28">
      <c r="U356190" s="5"/>
      <c r="AA356190" s="94"/>
      <c r="AB356190" s="5"/>
    </row>
    <row r="356192" spans="21:28">
      <c r="U356192" s="5"/>
      <c r="AA356192" s="458"/>
      <c r="AB356192" s="5"/>
    </row>
    <row r="356193" spans="21:28">
      <c r="U356193" s="5"/>
      <c r="AA356193" s="458"/>
      <c r="AB356193" s="5"/>
    </row>
    <row r="356194" spans="21:28">
      <c r="U356194" s="5"/>
      <c r="AA356194" s="93"/>
      <c r="AB356194" s="5"/>
    </row>
    <row r="356195" spans="21:28">
      <c r="U356195" s="5"/>
      <c r="AA356195" s="94"/>
      <c r="AB356195" s="5"/>
    </row>
    <row r="356198" spans="21:28">
      <c r="U356198" s="5"/>
      <c r="AA356198" s="94"/>
      <c r="AB356198" s="5"/>
    </row>
    <row r="356248" spans="21:28">
      <c r="U356248" s="5"/>
      <c r="AA356248" s="94"/>
      <c r="AB356248" s="5"/>
    </row>
    <row r="356318" spans="21:28">
      <c r="U356318" s="5"/>
      <c r="AA356318" s="94"/>
      <c r="AB356318" s="5"/>
    </row>
    <row r="356319" spans="21:28">
      <c r="U356319" s="5"/>
      <c r="AA356319" s="94"/>
      <c r="AB356319" s="5"/>
    </row>
    <row r="356336" spans="21:28">
      <c r="U356336" s="5"/>
      <c r="AA356336" s="94"/>
      <c r="AB356336" s="5"/>
    </row>
    <row r="356338" spans="21:28">
      <c r="U356338" s="5"/>
      <c r="AA356338" s="458"/>
      <c r="AB356338" s="5"/>
    </row>
    <row r="356339" spans="21:28">
      <c r="U356339" s="5"/>
      <c r="AA356339" s="458"/>
      <c r="AB356339" s="5"/>
    </row>
    <row r="356340" spans="21:28">
      <c r="U356340" s="5"/>
      <c r="AA356340" s="93"/>
      <c r="AB356340" s="5"/>
    </row>
    <row r="356341" spans="21:28">
      <c r="U356341" s="5"/>
      <c r="AA356341" s="94"/>
      <c r="AB356341" s="5"/>
    </row>
    <row r="356344" spans="21:28">
      <c r="U356344" s="5"/>
      <c r="AA356344" s="94"/>
      <c r="AB356344" s="5"/>
    </row>
    <row r="356394" spans="21:28">
      <c r="U356394" s="5"/>
      <c r="AA356394" s="94"/>
      <c r="AB356394" s="5"/>
    </row>
    <row r="356464" spans="21:28">
      <c r="U356464" s="5"/>
      <c r="AA356464" s="94"/>
      <c r="AB356464" s="5"/>
    </row>
    <row r="356465" spans="21:28">
      <c r="U356465" s="5"/>
      <c r="AA356465" s="94"/>
      <c r="AB356465" s="5"/>
    </row>
    <row r="356482" spans="21:28">
      <c r="U356482" s="5"/>
      <c r="AA356482" s="94"/>
      <c r="AB356482" s="5"/>
    </row>
    <row r="356484" spans="21:28">
      <c r="U356484" s="5"/>
      <c r="AA356484" s="458"/>
      <c r="AB356484" s="5"/>
    </row>
    <row r="356485" spans="21:28">
      <c r="U356485" s="5"/>
      <c r="AA356485" s="458"/>
      <c r="AB356485" s="5"/>
    </row>
    <row r="356486" spans="21:28">
      <c r="U356486" s="5"/>
      <c r="AA356486" s="93"/>
      <c r="AB356486" s="5"/>
    </row>
    <row r="356487" spans="21:28">
      <c r="U356487" s="5"/>
      <c r="AA356487" s="94"/>
      <c r="AB356487" s="5"/>
    </row>
    <row r="356490" spans="21:28">
      <c r="U356490" s="5"/>
      <c r="AA356490" s="94"/>
      <c r="AB356490" s="5"/>
    </row>
    <row r="356540" spans="21:28">
      <c r="U356540" s="5"/>
      <c r="AA356540" s="94"/>
      <c r="AB356540" s="5"/>
    </row>
    <row r="356610" spans="21:28">
      <c r="U356610" s="5"/>
      <c r="AA356610" s="94"/>
      <c r="AB356610" s="5"/>
    </row>
    <row r="356611" spans="21:28">
      <c r="U356611" s="5"/>
      <c r="AA356611" s="94"/>
      <c r="AB356611" s="5"/>
    </row>
    <row r="356628" spans="21:28">
      <c r="U356628" s="5"/>
      <c r="AA356628" s="94"/>
      <c r="AB356628" s="5"/>
    </row>
    <row r="356630" spans="21:28">
      <c r="U356630" s="5"/>
      <c r="AA356630" s="458"/>
      <c r="AB356630" s="5"/>
    </row>
    <row r="356631" spans="21:28">
      <c r="U356631" s="5"/>
      <c r="AA356631" s="458"/>
      <c r="AB356631" s="5"/>
    </row>
    <row r="356632" spans="21:28">
      <c r="U356632" s="5"/>
      <c r="AA356632" s="93"/>
      <c r="AB356632" s="5"/>
    </row>
    <row r="356633" spans="21:28">
      <c r="U356633" s="5"/>
      <c r="AA356633" s="94"/>
      <c r="AB356633" s="5"/>
    </row>
    <row r="356636" spans="21:28">
      <c r="U356636" s="5"/>
      <c r="AA356636" s="94"/>
      <c r="AB356636" s="5"/>
    </row>
    <row r="356686" spans="21:28">
      <c r="U356686" s="5"/>
      <c r="AA356686" s="94"/>
      <c r="AB356686" s="5"/>
    </row>
    <row r="356756" spans="21:28">
      <c r="U356756" s="5"/>
      <c r="AA356756" s="94"/>
      <c r="AB356756" s="5"/>
    </row>
    <row r="356757" spans="21:28">
      <c r="U356757" s="5"/>
      <c r="AA356757" s="94"/>
      <c r="AB356757" s="5"/>
    </row>
    <row r="356774" spans="21:28">
      <c r="U356774" s="5"/>
      <c r="AA356774" s="94"/>
      <c r="AB356774" s="5"/>
    </row>
    <row r="356776" spans="21:28">
      <c r="U356776" s="5"/>
      <c r="AA356776" s="458"/>
      <c r="AB356776" s="5"/>
    </row>
    <row r="356777" spans="21:28">
      <c r="U356777" s="5"/>
      <c r="AA356777" s="458"/>
      <c r="AB356777" s="5"/>
    </row>
    <row r="356778" spans="21:28">
      <c r="U356778" s="5"/>
      <c r="AA356778" s="93"/>
      <c r="AB356778" s="5"/>
    </row>
    <row r="356779" spans="21:28">
      <c r="U356779" s="5"/>
      <c r="AA356779" s="94"/>
      <c r="AB356779" s="5"/>
    </row>
    <row r="356782" spans="21:28">
      <c r="U356782" s="5"/>
      <c r="AA356782" s="94"/>
      <c r="AB356782" s="5"/>
    </row>
    <row r="356832" spans="21:28">
      <c r="U356832" s="5"/>
      <c r="AA356832" s="94"/>
      <c r="AB356832" s="5"/>
    </row>
    <row r="356902" spans="21:28">
      <c r="U356902" s="5"/>
      <c r="AA356902" s="94"/>
      <c r="AB356902" s="5"/>
    </row>
    <row r="356903" spans="21:28">
      <c r="U356903" s="5"/>
      <c r="AA356903" s="94"/>
      <c r="AB356903" s="5"/>
    </row>
    <row r="356920" spans="21:28">
      <c r="U356920" s="5"/>
      <c r="AA356920" s="94"/>
      <c r="AB356920" s="5"/>
    </row>
    <row r="356922" spans="21:28">
      <c r="U356922" s="5"/>
      <c r="AA356922" s="458"/>
      <c r="AB356922" s="5"/>
    </row>
    <row r="356923" spans="21:28">
      <c r="U356923" s="5"/>
      <c r="AA356923" s="458"/>
      <c r="AB356923" s="5"/>
    </row>
    <row r="356924" spans="21:28">
      <c r="U356924" s="5"/>
      <c r="AA356924" s="93"/>
      <c r="AB356924" s="5"/>
    </row>
    <row r="356925" spans="21:28">
      <c r="U356925" s="5"/>
      <c r="AA356925" s="94"/>
      <c r="AB356925" s="5"/>
    </row>
    <row r="356928" spans="21:28">
      <c r="U356928" s="5"/>
      <c r="AA356928" s="94"/>
      <c r="AB356928" s="5"/>
    </row>
    <row r="356978" spans="21:28">
      <c r="U356978" s="5"/>
      <c r="AA356978" s="94"/>
      <c r="AB356978" s="5"/>
    </row>
    <row r="357048" spans="21:28">
      <c r="U357048" s="5"/>
      <c r="AA357048" s="94"/>
      <c r="AB357048" s="5"/>
    </row>
    <row r="357049" spans="21:28">
      <c r="U357049" s="5"/>
      <c r="AA357049" s="94"/>
      <c r="AB357049" s="5"/>
    </row>
    <row r="357066" spans="21:28">
      <c r="U357066" s="5"/>
      <c r="AA357066" s="94"/>
      <c r="AB357066" s="5"/>
    </row>
    <row r="357068" spans="21:28">
      <c r="U357068" s="5"/>
      <c r="AA357068" s="458"/>
      <c r="AB357068" s="5"/>
    </row>
    <row r="357069" spans="21:28">
      <c r="U357069" s="5"/>
      <c r="AA357069" s="458"/>
      <c r="AB357069" s="5"/>
    </row>
    <row r="357070" spans="21:28">
      <c r="U357070" s="5"/>
      <c r="AA357070" s="93"/>
      <c r="AB357070" s="5"/>
    </row>
    <row r="357071" spans="21:28">
      <c r="U357071" s="5"/>
      <c r="AA357071" s="94"/>
      <c r="AB357071" s="5"/>
    </row>
    <row r="357074" spans="21:28">
      <c r="U357074" s="5"/>
      <c r="AA357074" s="94"/>
      <c r="AB357074" s="5"/>
    </row>
    <row r="357124" spans="21:28">
      <c r="U357124" s="5"/>
      <c r="AA357124" s="94"/>
      <c r="AB357124" s="5"/>
    </row>
    <row r="357194" spans="21:28">
      <c r="U357194" s="5"/>
      <c r="AA357194" s="94"/>
      <c r="AB357194" s="5"/>
    </row>
    <row r="357195" spans="21:28">
      <c r="U357195" s="5"/>
      <c r="AA357195" s="94"/>
      <c r="AB357195" s="5"/>
    </row>
    <row r="357212" spans="21:28">
      <c r="U357212" s="5"/>
      <c r="AA357212" s="94"/>
      <c r="AB357212" s="5"/>
    </row>
    <row r="357214" spans="21:28">
      <c r="U357214" s="5"/>
      <c r="AA357214" s="458"/>
      <c r="AB357214" s="5"/>
    </row>
    <row r="357215" spans="21:28">
      <c r="U357215" s="5"/>
      <c r="AA357215" s="458"/>
      <c r="AB357215" s="5"/>
    </row>
    <row r="357216" spans="21:28">
      <c r="U357216" s="5"/>
      <c r="AA357216" s="93"/>
      <c r="AB357216" s="5"/>
    </row>
    <row r="357217" spans="21:28">
      <c r="U357217" s="5"/>
      <c r="AA357217" s="94"/>
      <c r="AB357217" s="5"/>
    </row>
    <row r="357220" spans="21:28">
      <c r="U357220" s="5"/>
      <c r="AA357220" s="94"/>
      <c r="AB357220" s="5"/>
    </row>
    <row r="357270" spans="21:28">
      <c r="U357270" s="5"/>
      <c r="AA357270" s="94"/>
      <c r="AB357270" s="5"/>
    </row>
    <row r="357340" spans="21:28">
      <c r="U357340" s="5"/>
      <c r="AA357340" s="94"/>
      <c r="AB357340" s="5"/>
    </row>
    <row r="357341" spans="21:28">
      <c r="U357341" s="5"/>
      <c r="AA357341" s="94"/>
      <c r="AB357341" s="5"/>
    </row>
    <row r="357358" spans="21:28">
      <c r="U357358" s="5"/>
      <c r="AA357358" s="94"/>
      <c r="AB357358" s="5"/>
    </row>
    <row r="357360" spans="21:28">
      <c r="U357360" s="5"/>
      <c r="AA357360" s="458"/>
      <c r="AB357360" s="5"/>
    </row>
    <row r="357361" spans="21:28">
      <c r="U357361" s="5"/>
      <c r="AA357361" s="458"/>
      <c r="AB357361" s="5"/>
    </row>
    <row r="357362" spans="21:28">
      <c r="U357362" s="5"/>
      <c r="AA357362" s="93"/>
      <c r="AB357362" s="5"/>
    </row>
    <row r="357363" spans="21:28">
      <c r="U357363" s="5"/>
      <c r="AA357363" s="94"/>
      <c r="AB357363" s="5"/>
    </row>
    <row r="357366" spans="21:28">
      <c r="U357366" s="5"/>
      <c r="AA357366" s="94"/>
      <c r="AB357366" s="5"/>
    </row>
    <row r="357416" spans="21:28">
      <c r="U357416" s="5"/>
      <c r="AA357416" s="94"/>
      <c r="AB357416" s="5"/>
    </row>
    <row r="357486" spans="21:28">
      <c r="U357486" s="5"/>
      <c r="AA357486" s="94"/>
      <c r="AB357486" s="5"/>
    </row>
    <row r="357487" spans="21:28">
      <c r="U357487" s="5"/>
      <c r="AA357487" s="94"/>
      <c r="AB357487" s="5"/>
    </row>
    <row r="357504" spans="21:28">
      <c r="U357504" s="5"/>
      <c r="AA357504" s="94"/>
      <c r="AB357504" s="5"/>
    </row>
    <row r="357506" spans="21:28">
      <c r="U357506" s="5"/>
      <c r="AA357506" s="458"/>
      <c r="AB357506" s="5"/>
    </row>
    <row r="357507" spans="21:28">
      <c r="U357507" s="5"/>
      <c r="AA357507" s="458"/>
      <c r="AB357507" s="5"/>
    </row>
    <row r="357508" spans="21:28">
      <c r="U357508" s="5"/>
      <c r="AA357508" s="93"/>
      <c r="AB357508" s="5"/>
    </row>
    <row r="357509" spans="21:28">
      <c r="U357509" s="5"/>
      <c r="AA357509" s="94"/>
      <c r="AB357509" s="5"/>
    </row>
    <row r="357512" spans="21:28">
      <c r="U357512" s="5"/>
      <c r="AA357512" s="94"/>
      <c r="AB357512" s="5"/>
    </row>
    <row r="357562" spans="21:28">
      <c r="U357562" s="5"/>
      <c r="AA357562" s="94"/>
      <c r="AB357562" s="5"/>
    </row>
    <row r="357632" spans="21:28">
      <c r="U357632" s="5"/>
      <c r="AA357632" s="94"/>
      <c r="AB357632" s="5"/>
    </row>
    <row r="357633" spans="21:28">
      <c r="U357633" s="5"/>
      <c r="AA357633" s="94"/>
      <c r="AB357633" s="5"/>
    </row>
    <row r="357650" spans="21:28">
      <c r="U357650" s="5"/>
      <c r="AA357650" s="94"/>
      <c r="AB357650" s="5"/>
    </row>
    <row r="357652" spans="21:28">
      <c r="U357652" s="5"/>
      <c r="AA357652" s="458"/>
      <c r="AB357652" s="5"/>
    </row>
    <row r="357653" spans="21:28">
      <c r="U357653" s="5"/>
      <c r="AA357653" s="458"/>
      <c r="AB357653" s="5"/>
    </row>
    <row r="357654" spans="21:28">
      <c r="U357654" s="5"/>
      <c r="AA357654" s="93"/>
      <c r="AB357654" s="5"/>
    </row>
    <row r="357655" spans="21:28">
      <c r="U357655" s="5"/>
      <c r="AA357655" s="94"/>
      <c r="AB357655" s="5"/>
    </row>
    <row r="357658" spans="21:28">
      <c r="U357658" s="5"/>
      <c r="AA357658" s="94"/>
      <c r="AB357658" s="5"/>
    </row>
    <row r="357708" spans="21:28">
      <c r="U357708" s="5"/>
      <c r="AA357708" s="94"/>
      <c r="AB357708" s="5"/>
    </row>
    <row r="357778" spans="21:28">
      <c r="U357778" s="5"/>
      <c r="AA357778" s="94"/>
      <c r="AB357778" s="5"/>
    </row>
    <row r="357779" spans="21:28">
      <c r="U357779" s="5"/>
      <c r="AA357779" s="94"/>
      <c r="AB357779" s="5"/>
    </row>
    <row r="357796" spans="21:28">
      <c r="U357796" s="5"/>
      <c r="AA357796" s="94"/>
      <c r="AB357796" s="5"/>
    </row>
    <row r="357798" spans="21:28">
      <c r="U357798" s="5"/>
      <c r="AA357798" s="458"/>
      <c r="AB357798" s="5"/>
    </row>
    <row r="357799" spans="21:28">
      <c r="U357799" s="5"/>
      <c r="AA357799" s="458"/>
      <c r="AB357799" s="5"/>
    </row>
    <row r="357800" spans="21:28">
      <c r="U357800" s="5"/>
      <c r="AA357800" s="93"/>
      <c r="AB357800" s="5"/>
    </row>
    <row r="357801" spans="21:28">
      <c r="U357801" s="5"/>
      <c r="AA357801" s="94"/>
      <c r="AB357801" s="5"/>
    </row>
    <row r="357804" spans="21:28">
      <c r="U357804" s="5"/>
      <c r="AA357804" s="94"/>
      <c r="AB357804" s="5"/>
    </row>
    <row r="357854" spans="21:28">
      <c r="U357854" s="5"/>
      <c r="AA357854" s="94"/>
      <c r="AB357854" s="5"/>
    </row>
    <row r="357924" spans="21:28">
      <c r="U357924" s="5"/>
      <c r="AA357924" s="94"/>
      <c r="AB357924" s="5"/>
    </row>
    <row r="357925" spans="21:28">
      <c r="U357925" s="5"/>
      <c r="AA357925" s="94"/>
      <c r="AB357925" s="5"/>
    </row>
    <row r="357942" spans="21:28">
      <c r="U357942" s="5"/>
      <c r="AA357942" s="94"/>
      <c r="AB357942" s="5"/>
    </row>
    <row r="357944" spans="21:28">
      <c r="U357944" s="5"/>
      <c r="AA357944" s="458"/>
      <c r="AB357944" s="5"/>
    </row>
    <row r="357945" spans="21:28">
      <c r="U357945" s="5"/>
      <c r="AA357945" s="458"/>
      <c r="AB357945" s="5"/>
    </row>
    <row r="357946" spans="21:28">
      <c r="U357946" s="5"/>
      <c r="AA357946" s="93"/>
      <c r="AB357946" s="5"/>
    </row>
    <row r="357947" spans="21:28">
      <c r="U357947" s="5"/>
      <c r="AA357947" s="94"/>
      <c r="AB357947" s="5"/>
    </row>
    <row r="357950" spans="21:28">
      <c r="U357950" s="5"/>
      <c r="AA357950" s="94"/>
      <c r="AB357950" s="5"/>
    </row>
    <row r="358000" spans="21:28">
      <c r="U358000" s="5"/>
      <c r="AA358000" s="94"/>
      <c r="AB358000" s="5"/>
    </row>
    <row r="358070" spans="21:28">
      <c r="U358070" s="5"/>
      <c r="AA358070" s="94"/>
      <c r="AB358070" s="5"/>
    </row>
    <row r="358071" spans="21:28">
      <c r="U358071" s="5"/>
      <c r="AA358071" s="94"/>
      <c r="AB358071" s="5"/>
    </row>
    <row r="358088" spans="21:28">
      <c r="U358088" s="5"/>
      <c r="AA358088" s="94"/>
      <c r="AB358088" s="5"/>
    </row>
    <row r="358090" spans="21:28">
      <c r="U358090" s="5"/>
      <c r="AA358090" s="458"/>
      <c r="AB358090" s="5"/>
    </row>
    <row r="358091" spans="21:28">
      <c r="U358091" s="5"/>
      <c r="AA358091" s="458"/>
      <c r="AB358091" s="5"/>
    </row>
    <row r="358092" spans="21:28">
      <c r="U358092" s="5"/>
      <c r="AA358092" s="93"/>
      <c r="AB358092" s="5"/>
    </row>
    <row r="358093" spans="21:28">
      <c r="U358093" s="5"/>
      <c r="AA358093" s="94"/>
      <c r="AB358093" s="5"/>
    </row>
    <row r="358096" spans="21:28">
      <c r="U358096" s="5"/>
      <c r="AA358096" s="94"/>
      <c r="AB358096" s="5"/>
    </row>
    <row r="358146" spans="21:28">
      <c r="U358146" s="5"/>
      <c r="AA358146" s="94"/>
      <c r="AB358146" s="5"/>
    </row>
    <row r="358216" spans="21:28">
      <c r="U358216" s="5"/>
      <c r="AA358216" s="94"/>
      <c r="AB358216" s="5"/>
    </row>
    <row r="358217" spans="21:28">
      <c r="U358217" s="5"/>
      <c r="AA358217" s="94"/>
      <c r="AB358217" s="5"/>
    </row>
    <row r="358234" spans="21:28">
      <c r="U358234" s="5"/>
      <c r="AA358234" s="94"/>
      <c r="AB358234" s="5"/>
    </row>
    <row r="358236" spans="21:28">
      <c r="U358236" s="5"/>
      <c r="AA358236" s="458"/>
      <c r="AB358236" s="5"/>
    </row>
    <row r="358237" spans="21:28">
      <c r="U358237" s="5"/>
      <c r="AA358237" s="458"/>
      <c r="AB358237" s="5"/>
    </row>
    <row r="358238" spans="21:28">
      <c r="U358238" s="5"/>
      <c r="AA358238" s="93"/>
      <c r="AB358238" s="5"/>
    </row>
    <row r="358239" spans="21:28">
      <c r="U358239" s="5"/>
      <c r="AA358239" s="94"/>
      <c r="AB358239" s="5"/>
    </row>
    <row r="358242" spans="21:28">
      <c r="U358242" s="5"/>
      <c r="AA358242" s="94"/>
      <c r="AB358242" s="5"/>
    </row>
    <row r="358292" spans="21:28">
      <c r="U358292" s="5"/>
      <c r="AA358292" s="94"/>
      <c r="AB358292" s="5"/>
    </row>
    <row r="358362" spans="21:28">
      <c r="U358362" s="5"/>
      <c r="AA358362" s="94"/>
      <c r="AB358362" s="5"/>
    </row>
    <row r="358363" spans="21:28">
      <c r="U358363" s="5"/>
      <c r="AA358363" s="94"/>
      <c r="AB358363" s="5"/>
    </row>
    <row r="358380" spans="21:28">
      <c r="U358380" s="5"/>
      <c r="AA358380" s="94"/>
      <c r="AB358380" s="5"/>
    </row>
    <row r="358382" spans="21:28">
      <c r="U358382" s="5"/>
      <c r="AA358382" s="458"/>
      <c r="AB358382" s="5"/>
    </row>
    <row r="358383" spans="21:28">
      <c r="U358383" s="5"/>
      <c r="AA358383" s="458"/>
      <c r="AB358383" s="5"/>
    </row>
    <row r="358384" spans="21:28">
      <c r="U358384" s="5"/>
      <c r="AA358384" s="93"/>
      <c r="AB358384" s="5"/>
    </row>
    <row r="358385" spans="21:28">
      <c r="U358385" s="5"/>
      <c r="AA358385" s="94"/>
      <c r="AB358385" s="5"/>
    </row>
    <row r="358388" spans="21:28">
      <c r="U358388" s="5"/>
      <c r="AA358388" s="94"/>
      <c r="AB358388" s="5"/>
    </row>
    <row r="358438" spans="21:28">
      <c r="U358438" s="5"/>
      <c r="AA358438" s="94"/>
      <c r="AB358438" s="5"/>
    </row>
    <row r="358508" spans="21:28">
      <c r="U358508" s="5"/>
      <c r="AA358508" s="94"/>
      <c r="AB358508" s="5"/>
    </row>
    <row r="358509" spans="21:28">
      <c r="U358509" s="5"/>
      <c r="AA358509" s="94"/>
      <c r="AB358509" s="5"/>
    </row>
    <row r="358526" spans="21:28">
      <c r="U358526" s="5"/>
      <c r="AA358526" s="94"/>
      <c r="AB358526" s="5"/>
    </row>
    <row r="358528" spans="21:28">
      <c r="U358528" s="5"/>
      <c r="AA358528" s="458"/>
      <c r="AB358528" s="5"/>
    </row>
    <row r="358529" spans="21:28">
      <c r="U358529" s="5"/>
      <c r="AA358529" s="458"/>
      <c r="AB358529" s="5"/>
    </row>
    <row r="358530" spans="21:28">
      <c r="U358530" s="5"/>
      <c r="AA358530" s="93"/>
      <c r="AB358530" s="5"/>
    </row>
    <row r="358531" spans="21:28">
      <c r="U358531" s="5"/>
      <c r="AA358531" s="94"/>
      <c r="AB358531" s="5"/>
    </row>
    <row r="358534" spans="21:28">
      <c r="U358534" s="5"/>
      <c r="AA358534" s="94"/>
      <c r="AB358534" s="5"/>
    </row>
    <row r="358584" spans="21:28">
      <c r="U358584" s="5"/>
      <c r="AA358584" s="94"/>
      <c r="AB358584" s="5"/>
    </row>
    <row r="358654" spans="21:28">
      <c r="U358654" s="5"/>
      <c r="AA358654" s="94"/>
      <c r="AB358654" s="5"/>
    </row>
    <row r="358655" spans="21:28">
      <c r="U358655" s="5"/>
      <c r="AA358655" s="94"/>
      <c r="AB358655" s="5"/>
    </row>
    <row r="358672" spans="21:28">
      <c r="U358672" s="5"/>
      <c r="AA358672" s="94"/>
      <c r="AB358672" s="5"/>
    </row>
    <row r="358674" spans="21:28">
      <c r="U358674" s="5"/>
      <c r="AA358674" s="458"/>
      <c r="AB358674" s="5"/>
    </row>
    <row r="358675" spans="21:28">
      <c r="U358675" s="5"/>
      <c r="AA358675" s="458"/>
      <c r="AB358675" s="5"/>
    </row>
    <row r="358676" spans="21:28">
      <c r="U358676" s="5"/>
      <c r="AA358676" s="93"/>
      <c r="AB358676" s="5"/>
    </row>
    <row r="358677" spans="21:28">
      <c r="U358677" s="5"/>
      <c r="AA358677" s="94"/>
      <c r="AB358677" s="5"/>
    </row>
    <row r="358680" spans="21:28">
      <c r="U358680" s="5"/>
      <c r="AA358680" s="94"/>
      <c r="AB358680" s="5"/>
    </row>
    <row r="358730" spans="21:28">
      <c r="U358730" s="5"/>
      <c r="AA358730" s="94"/>
      <c r="AB358730" s="5"/>
    </row>
    <row r="358800" spans="21:28">
      <c r="U358800" s="5"/>
      <c r="AA358800" s="94"/>
      <c r="AB358800" s="5"/>
    </row>
    <row r="358801" spans="21:28">
      <c r="U358801" s="5"/>
      <c r="AA358801" s="94"/>
      <c r="AB358801" s="5"/>
    </row>
    <row r="358818" spans="21:28">
      <c r="U358818" s="5"/>
      <c r="AA358818" s="94"/>
      <c r="AB358818" s="5"/>
    </row>
    <row r="358820" spans="21:28">
      <c r="U358820" s="5"/>
      <c r="AA358820" s="458"/>
      <c r="AB358820" s="5"/>
    </row>
    <row r="358821" spans="21:28">
      <c r="U358821" s="5"/>
      <c r="AA358821" s="458"/>
      <c r="AB358821" s="5"/>
    </row>
    <row r="358822" spans="21:28">
      <c r="U358822" s="5"/>
      <c r="AA358822" s="93"/>
      <c r="AB358822" s="5"/>
    </row>
    <row r="358823" spans="21:28">
      <c r="U358823" s="5"/>
      <c r="AA358823" s="94"/>
      <c r="AB358823" s="5"/>
    </row>
    <row r="358826" spans="21:28">
      <c r="U358826" s="5"/>
      <c r="AA358826" s="94"/>
      <c r="AB358826" s="5"/>
    </row>
    <row r="358876" spans="21:28">
      <c r="U358876" s="5"/>
      <c r="AA358876" s="94"/>
      <c r="AB358876" s="5"/>
    </row>
    <row r="358946" spans="21:28">
      <c r="U358946" s="5"/>
      <c r="AA358946" s="94"/>
      <c r="AB358946" s="5"/>
    </row>
    <row r="358947" spans="21:28">
      <c r="U358947" s="5"/>
      <c r="AA358947" s="94"/>
      <c r="AB358947" s="5"/>
    </row>
    <row r="358964" spans="21:28">
      <c r="U358964" s="5"/>
      <c r="AA358964" s="94"/>
      <c r="AB358964" s="5"/>
    </row>
    <row r="358966" spans="21:28">
      <c r="U358966" s="5"/>
      <c r="AA358966" s="458"/>
      <c r="AB358966" s="5"/>
    </row>
    <row r="358967" spans="21:28">
      <c r="U358967" s="5"/>
      <c r="AA358967" s="458"/>
      <c r="AB358967" s="5"/>
    </row>
    <row r="358968" spans="21:28">
      <c r="U358968" s="5"/>
      <c r="AA358968" s="93"/>
      <c r="AB358968" s="5"/>
    </row>
    <row r="358969" spans="21:28">
      <c r="U358969" s="5"/>
      <c r="AA358969" s="94"/>
      <c r="AB358969" s="5"/>
    </row>
    <row r="358972" spans="21:28">
      <c r="U358972" s="5"/>
      <c r="AA358972" s="94"/>
      <c r="AB358972" s="5"/>
    </row>
    <row r="359022" spans="21:28">
      <c r="U359022" s="5"/>
      <c r="AA359022" s="94"/>
      <c r="AB359022" s="5"/>
    </row>
    <row r="359092" spans="21:28">
      <c r="U359092" s="5"/>
      <c r="AA359092" s="94"/>
      <c r="AB359092" s="5"/>
    </row>
    <row r="359093" spans="21:28">
      <c r="U359093" s="5"/>
      <c r="AA359093" s="94"/>
      <c r="AB359093" s="5"/>
    </row>
    <row r="359110" spans="21:28">
      <c r="U359110" s="5"/>
      <c r="AA359110" s="94"/>
      <c r="AB359110" s="5"/>
    </row>
    <row r="359112" spans="21:28">
      <c r="U359112" s="5"/>
      <c r="AA359112" s="458"/>
      <c r="AB359112" s="5"/>
    </row>
    <row r="359113" spans="21:28">
      <c r="U359113" s="5"/>
      <c r="AA359113" s="458"/>
      <c r="AB359113" s="5"/>
    </row>
    <row r="359114" spans="21:28">
      <c r="U359114" s="5"/>
      <c r="AA359114" s="93"/>
      <c r="AB359114" s="5"/>
    </row>
    <row r="359115" spans="21:28">
      <c r="U359115" s="5"/>
      <c r="AA359115" s="94"/>
      <c r="AB359115" s="5"/>
    </row>
    <row r="359118" spans="21:28">
      <c r="U359118" s="5"/>
      <c r="AA359118" s="94"/>
      <c r="AB359118" s="5"/>
    </row>
    <row r="359168" spans="21:28">
      <c r="U359168" s="5"/>
      <c r="AA359168" s="94"/>
      <c r="AB359168" s="5"/>
    </row>
    <row r="359238" spans="21:28">
      <c r="U359238" s="5"/>
      <c r="AA359238" s="94"/>
      <c r="AB359238" s="5"/>
    </row>
    <row r="359239" spans="21:28">
      <c r="U359239" s="5"/>
      <c r="AA359239" s="94"/>
      <c r="AB359239" s="5"/>
    </row>
    <row r="359256" spans="21:28">
      <c r="U359256" s="5"/>
      <c r="AA359256" s="94"/>
      <c r="AB359256" s="5"/>
    </row>
    <row r="359258" spans="21:28">
      <c r="U359258" s="5"/>
      <c r="AA359258" s="458"/>
      <c r="AB359258" s="5"/>
    </row>
    <row r="359259" spans="21:28">
      <c r="U359259" s="5"/>
      <c r="AA359259" s="458"/>
      <c r="AB359259" s="5"/>
    </row>
    <row r="359260" spans="21:28">
      <c r="U359260" s="5"/>
      <c r="AA359260" s="93"/>
      <c r="AB359260" s="5"/>
    </row>
    <row r="359261" spans="21:28">
      <c r="U359261" s="5"/>
      <c r="AA359261" s="94"/>
      <c r="AB359261" s="5"/>
    </row>
    <row r="359264" spans="21:28">
      <c r="U359264" s="5"/>
      <c r="AA359264" s="94"/>
      <c r="AB359264" s="5"/>
    </row>
    <row r="359314" spans="21:28">
      <c r="U359314" s="5"/>
      <c r="AA359314" s="94"/>
      <c r="AB359314" s="5"/>
    </row>
    <row r="359384" spans="21:28">
      <c r="U359384" s="5"/>
      <c r="AA359384" s="94"/>
      <c r="AB359384" s="5"/>
    </row>
    <row r="359385" spans="21:28">
      <c r="U359385" s="5"/>
      <c r="AA359385" s="94"/>
      <c r="AB359385" s="5"/>
    </row>
    <row r="359402" spans="21:28">
      <c r="U359402" s="5"/>
      <c r="AA359402" s="94"/>
      <c r="AB359402" s="5"/>
    </row>
    <row r="359404" spans="21:28">
      <c r="U359404" s="5"/>
      <c r="AA359404" s="458"/>
      <c r="AB359404" s="5"/>
    </row>
    <row r="359405" spans="21:28">
      <c r="U359405" s="5"/>
      <c r="AA359405" s="458"/>
      <c r="AB359405" s="5"/>
    </row>
    <row r="359406" spans="21:28">
      <c r="U359406" s="5"/>
      <c r="AA359406" s="93"/>
      <c r="AB359406" s="5"/>
    </row>
    <row r="359407" spans="21:28">
      <c r="U359407" s="5"/>
      <c r="AA359407" s="94"/>
      <c r="AB359407" s="5"/>
    </row>
    <row r="359410" spans="21:28">
      <c r="U359410" s="5"/>
      <c r="AA359410" s="94"/>
      <c r="AB359410" s="5"/>
    </row>
    <row r="359460" spans="21:28">
      <c r="U359460" s="5"/>
      <c r="AA359460" s="94"/>
      <c r="AB359460" s="5"/>
    </row>
    <row r="359530" spans="21:28">
      <c r="U359530" s="5"/>
      <c r="AA359530" s="94"/>
      <c r="AB359530" s="5"/>
    </row>
    <row r="359531" spans="21:28">
      <c r="U359531" s="5"/>
      <c r="AA359531" s="94"/>
      <c r="AB359531" s="5"/>
    </row>
    <row r="359548" spans="21:28">
      <c r="U359548" s="5"/>
      <c r="AA359548" s="94"/>
      <c r="AB359548" s="5"/>
    </row>
    <row r="359550" spans="21:28">
      <c r="U359550" s="5"/>
      <c r="AA359550" s="458"/>
      <c r="AB359550" s="5"/>
    </row>
    <row r="359551" spans="21:28">
      <c r="U359551" s="5"/>
      <c r="AA359551" s="458"/>
      <c r="AB359551" s="5"/>
    </row>
    <row r="359552" spans="21:28">
      <c r="U359552" s="5"/>
      <c r="AA359552" s="93"/>
      <c r="AB359552" s="5"/>
    </row>
    <row r="359553" spans="21:28">
      <c r="U359553" s="5"/>
      <c r="AA359553" s="94"/>
      <c r="AB359553" s="5"/>
    </row>
    <row r="359556" spans="21:28">
      <c r="U359556" s="5"/>
      <c r="AA359556" s="94"/>
      <c r="AB359556" s="5"/>
    </row>
    <row r="359606" spans="21:28">
      <c r="U359606" s="5"/>
      <c r="AA359606" s="94"/>
      <c r="AB359606" s="5"/>
    </row>
    <row r="359676" spans="21:28">
      <c r="U359676" s="5"/>
      <c r="AA359676" s="94"/>
      <c r="AB359676" s="5"/>
    </row>
    <row r="359677" spans="21:28">
      <c r="U359677" s="5"/>
      <c r="AA359677" s="94"/>
      <c r="AB359677" s="5"/>
    </row>
    <row r="359694" spans="21:28">
      <c r="U359694" s="5"/>
      <c r="AA359694" s="94"/>
      <c r="AB359694" s="5"/>
    </row>
    <row r="359696" spans="21:28">
      <c r="U359696" s="5"/>
      <c r="AA359696" s="458"/>
      <c r="AB359696" s="5"/>
    </row>
    <row r="359697" spans="21:28">
      <c r="U359697" s="5"/>
      <c r="AA359697" s="458"/>
      <c r="AB359697" s="5"/>
    </row>
    <row r="359698" spans="21:28">
      <c r="U359698" s="5"/>
      <c r="AA359698" s="93"/>
      <c r="AB359698" s="5"/>
    </row>
    <row r="359699" spans="21:28">
      <c r="U359699" s="5"/>
      <c r="AA359699" s="94"/>
      <c r="AB359699" s="5"/>
    </row>
    <row r="359702" spans="21:28">
      <c r="U359702" s="5"/>
      <c r="AA359702" s="94"/>
      <c r="AB359702" s="5"/>
    </row>
    <row r="359752" spans="21:28">
      <c r="U359752" s="5"/>
      <c r="AA359752" s="94"/>
      <c r="AB359752" s="5"/>
    </row>
    <row r="359822" spans="21:28">
      <c r="U359822" s="5"/>
      <c r="AA359822" s="94"/>
      <c r="AB359822" s="5"/>
    </row>
    <row r="359823" spans="21:28">
      <c r="U359823" s="5"/>
      <c r="AA359823" s="94"/>
      <c r="AB359823" s="5"/>
    </row>
    <row r="359840" spans="21:28">
      <c r="U359840" s="5"/>
      <c r="AA359840" s="94"/>
      <c r="AB359840" s="5"/>
    </row>
    <row r="359842" spans="21:28">
      <c r="U359842" s="5"/>
      <c r="AA359842" s="458"/>
      <c r="AB359842" s="5"/>
    </row>
    <row r="359843" spans="21:28">
      <c r="U359843" s="5"/>
      <c r="AA359843" s="458"/>
      <c r="AB359843" s="5"/>
    </row>
    <row r="359844" spans="21:28">
      <c r="U359844" s="5"/>
      <c r="AA359844" s="93"/>
      <c r="AB359844" s="5"/>
    </row>
    <row r="359845" spans="21:28">
      <c r="U359845" s="5"/>
      <c r="AA359845" s="94"/>
      <c r="AB359845" s="5"/>
    </row>
    <row r="359848" spans="21:28">
      <c r="U359848" s="5"/>
      <c r="AA359848" s="94"/>
      <c r="AB359848" s="5"/>
    </row>
    <row r="359898" spans="21:28">
      <c r="U359898" s="5"/>
      <c r="AA359898" s="94"/>
      <c r="AB359898" s="5"/>
    </row>
    <row r="359968" spans="21:28">
      <c r="U359968" s="5"/>
      <c r="AA359968" s="94"/>
      <c r="AB359968" s="5"/>
    </row>
    <row r="359969" spans="21:28">
      <c r="U359969" s="5"/>
      <c r="AA359969" s="94"/>
      <c r="AB359969" s="5"/>
    </row>
    <row r="359986" spans="21:28">
      <c r="U359986" s="5"/>
      <c r="AA359986" s="94"/>
      <c r="AB359986" s="5"/>
    </row>
    <row r="359988" spans="21:28">
      <c r="U359988" s="5"/>
      <c r="AA359988" s="458"/>
      <c r="AB359988" s="5"/>
    </row>
    <row r="359989" spans="21:28">
      <c r="U359989" s="5"/>
      <c r="AA359989" s="458"/>
      <c r="AB359989" s="5"/>
    </row>
    <row r="359990" spans="21:28">
      <c r="U359990" s="5"/>
      <c r="AA359990" s="93"/>
      <c r="AB359990" s="5"/>
    </row>
    <row r="359991" spans="21:28">
      <c r="U359991" s="5"/>
      <c r="AA359991" s="94"/>
      <c r="AB359991" s="5"/>
    </row>
    <row r="359994" spans="21:28">
      <c r="U359994" s="5"/>
      <c r="AA359994" s="94"/>
      <c r="AB359994" s="5"/>
    </row>
    <row r="360044" spans="21:28">
      <c r="U360044" s="5"/>
      <c r="AA360044" s="94"/>
      <c r="AB360044" s="5"/>
    </row>
    <row r="360114" spans="21:28">
      <c r="U360114" s="5"/>
      <c r="AA360114" s="94"/>
      <c r="AB360114" s="5"/>
    </row>
    <row r="360115" spans="21:28">
      <c r="U360115" s="5"/>
      <c r="AA360115" s="94"/>
      <c r="AB360115" s="5"/>
    </row>
    <row r="360132" spans="21:28">
      <c r="U360132" s="5"/>
      <c r="AA360132" s="94"/>
      <c r="AB360132" s="5"/>
    </row>
    <row r="360134" spans="21:28">
      <c r="U360134" s="5"/>
      <c r="AA360134" s="458"/>
      <c r="AB360134" s="5"/>
    </row>
    <row r="360135" spans="21:28">
      <c r="U360135" s="5"/>
      <c r="AA360135" s="458"/>
      <c r="AB360135" s="5"/>
    </row>
    <row r="360136" spans="21:28">
      <c r="U360136" s="5"/>
      <c r="AA360136" s="93"/>
      <c r="AB360136" s="5"/>
    </row>
    <row r="360137" spans="21:28">
      <c r="U360137" s="5"/>
      <c r="AA360137" s="94"/>
      <c r="AB360137" s="5"/>
    </row>
    <row r="360140" spans="21:28">
      <c r="U360140" s="5"/>
      <c r="AA360140" s="94"/>
      <c r="AB360140" s="5"/>
    </row>
    <row r="360190" spans="21:28">
      <c r="U360190" s="5"/>
      <c r="AA360190" s="94"/>
      <c r="AB360190" s="5"/>
    </row>
    <row r="360260" spans="21:28">
      <c r="U360260" s="5"/>
      <c r="AA360260" s="94"/>
      <c r="AB360260" s="5"/>
    </row>
    <row r="360261" spans="21:28">
      <c r="U360261" s="5"/>
      <c r="AA360261" s="94"/>
      <c r="AB360261" s="5"/>
    </row>
    <row r="360278" spans="21:28">
      <c r="U360278" s="5"/>
      <c r="AA360278" s="94"/>
      <c r="AB360278" s="5"/>
    </row>
    <row r="360280" spans="21:28">
      <c r="U360280" s="5"/>
      <c r="AA360280" s="458"/>
      <c r="AB360280" s="5"/>
    </row>
    <row r="360281" spans="21:28">
      <c r="U360281" s="5"/>
      <c r="AA360281" s="458"/>
      <c r="AB360281" s="5"/>
    </row>
    <row r="360282" spans="21:28">
      <c r="U360282" s="5"/>
      <c r="AA360282" s="93"/>
      <c r="AB360282" s="5"/>
    </row>
    <row r="360283" spans="21:28">
      <c r="U360283" s="5"/>
      <c r="AA360283" s="94"/>
      <c r="AB360283" s="5"/>
    </row>
    <row r="360286" spans="21:28">
      <c r="U360286" s="5"/>
      <c r="AA360286" s="94"/>
      <c r="AB360286" s="5"/>
    </row>
    <row r="360336" spans="21:28">
      <c r="U360336" s="5"/>
      <c r="AA360336" s="94"/>
      <c r="AB360336" s="5"/>
    </row>
    <row r="360406" spans="21:28">
      <c r="U360406" s="5"/>
      <c r="AA360406" s="94"/>
      <c r="AB360406" s="5"/>
    </row>
    <row r="360407" spans="21:28">
      <c r="U360407" s="5"/>
      <c r="AA360407" s="94"/>
      <c r="AB360407" s="5"/>
    </row>
    <row r="360424" spans="21:28">
      <c r="U360424" s="5"/>
      <c r="AA360424" s="94"/>
      <c r="AB360424" s="5"/>
    </row>
    <row r="360426" spans="21:28">
      <c r="U360426" s="5"/>
      <c r="AA360426" s="458"/>
      <c r="AB360426" s="5"/>
    </row>
    <row r="360427" spans="21:28">
      <c r="U360427" s="5"/>
      <c r="AA360427" s="458"/>
      <c r="AB360427" s="5"/>
    </row>
    <row r="360428" spans="21:28">
      <c r="U360428" s="5"/>
      <c r="AA360428" s="93"/>
      <c r="AB360428" s="5"/>
    </row>
    <row r="360429" spans="21:28">
      <c r="U360429" s="5"/>
      <c r="AA360429" s="94"/>
      <c r="AB360429" s="5"/>
    </row>
    <row r="360432" spans="21:28">
      <c r="U360432" s="5"/>
      <c r="AA360432" s="94"/>
      <c r="AB360432" s="5"/>
    </row>
    <row r="360482" spans="21:28">
      <c r="U360482" s="5"/>
      <c r="AA360482" s="94"/>
      <c r="AB360482" s="5"/>
    </row>
    <row r="360552" spans="21:28">
      <c r="U360552" s="5"/>
      <c r="AA360552" s="94"/>
      <c r="AB360552" s="5"/>
    </row>
    <row r="360553" spans="21:28">
      <c r="U360553" s="5"/>
      <c r="AA360553" s="94"/>
      <c r="AB360553" s="5"/>
    </row>
    <row r="360570" spans="21:28">
      <c r="U360570" s="5"/>
      <c r="AA360570" s="94"/>
      <c r="AB360570" s="5"/>
    </row>
    <row r="360572" spans="21:28">
      <c r="U360572" s="5"/>
      <c r="AA360572" s="458"/>
      <c r="AB360572" s="5"/>
    </row>
    <row r="360573" spans="21:28">
      <c r="U360573" s="5"/>
      <c r="AA360573" s="458"/>
      <c r="AB360573" s="5"/>
    </row>
    <row r="360574" spans="21:28">
      <c r="U360574" s="5"/>
      <c r="AA360574" s="93"/>
      <c r="AB360574" s="5"/>
    </row>
    <row r="360575" spans="21:28">
      <c r="U360575" s="5"/>
      <c r="AA360575" s="94"/>
      <c r="AB360575" s="5"/>
    </row>
    <row r="360578" spans="21:28">
      <c r="U360578" s="5"/>
      <c r="AA360578" s="94"/>
      <c r="AB360578" s="5"/>
    </row>
    <row r="360628" spans="21:28">
      <c r="U360628" s="5"/>
      <c r="AA360628" s="94"/>
      <c r="AB360628" s="5"/>
    </row>
    <row r="360698" spans="21:28">
      <c r="U360698" s="5"/>
      <c r="AA360698" s="94"/>
      <c r="AB360698" s="5"/>
    </row>
    <row r="360699" spans="21:28">
      <c r="U360699" s="5"/>
      <c r="AA360699" s="94"/>
      <c r="AB360699" s="5"/>
    </row>
    <row r="360716" spans="21:28">
      <c r="U360716" s="5"/>
      <c r="AA360716" s="94"/>
      <c r="AB360716" s="5"/>
    </row>
    <row r="360718" spans="21:28">
      <c r="U360718" s="5"/>
      <c r="AA360718" s="458"/>
      <c r="AB360718" s="5"/>
    </row>
    <row r="360719" spans="21:28">
      <c r="U360719" s="5"/>
      <c r="AA360719" s="458"/>
      <c r="AB360719" s="5"/>
    </row>
    <row r="360720" spans="21:28">
      <c r="U360720" s="5"/>
      <c r="AA360720" s="93"/>
      <c r="AB360720" s="5"/>
    </row>
    <row r="360721" spans="21:28">
      <c r="U360721" s="5"/>
      <c r="AA360721" s="94"/>
      <c r="AB360721" s="5"/>
    </row>
    <row r="360724" spans="21:28">
      <c r="U360724" s="5"/>
      <c r="AA360724" s="94"/>
      <c r="AB360724" s="5"/>
    </row>
    <row r="360774" spans="21:28">
      <c r="U360774" s="5"/>
      <c r="AA360774" s="94"/>
      <c r="AB360774" s="5"/>
    </row>
    <row r="360844" spans="21:28">
      <c r="U360844" s="5"/>
      <c r="AA360844" s="94"/>
      <c r="AB360844" s="5"/>
    </row>
    <row r="360845" spans="21:28">
      <c r="U360845" s="5"/>
      <c r="AA360845" s="94"/>
      <c r="AB360845" s="5"/>
    </row>
    <row r="360862" spans="21:28">
      <c r="U360862" s="5"/>
      <c r="AA360862" s="94"/>
      <c r="AB360862" s="5"/>
    </row>
    <row r="360864" spans="21:28">
      <c r="U360864" s="5"/>
      <c r="AA360864" s="458"/>
      <c r="AB360864" s="5"/>
    </row>
    <row r="360865" spans="21:28">
      <c r="U360865" s="5"/>
      <c r="AA360865" s="458"/>
      <c r="AB360865" s="5"/>
    </row>
    <row r="360866" spans="21:28">
      <c r="U360866" s="5"/>
      <c r="AA360866" s="93"/>
      <c r="AB360866" s="5"/>
    </row>
    <row r="360867" spans="21:28">
      <c r="U360867" s="5"/>
      <c r="AA360867" s="94"/>
      <c r="AB360867" s="5"/>
    </row>
    <row r="360870" spans="21:28">
      <c r="U360870" s="5"/>
      <c r="AA360870" s="94"/>
      <c r="AB360870" s="5"/>
    </row>
    <row r="360920" spans="21:28">
      <c r="U360920" s="5"/>
      <c r="AA360920" s="94"/>
      <c r="AB360920" s="5"/>
    </row>
    <row r="360990" spans="21:28">
      <c r="U360990" s="5"/>
      <c r="AA360990" s="94"/>
      <c r="AB360990" s="5"/>
    </row>
    <row r="360991" spans="21:28">
      <c r="U360991" s="5"/>
      <c r="AA360991" s="94"/>
      <c r="AB360991" s="5"/>
    </row>
    <row r="361008" spans="21:28">
      <c r="U361008" s="5"/>
      <c r="AA361008" s="94"/>
      <c r="AB361008" s="5"/>
    </row>
    <row r="361010" spans="21:28">
      <c r="U361010" s="5"/>
      <c r="AA361010" s="458"/>
      <c r="AB361010" s="5"/>
    </row>
    <row r="361011" spans="21:28">
      <c r="U361011" s="5"/>
      <c r="AA361011" s="458"/>
      <c r="AB361011" s="5"/>
    </row>
    <row r="361012" spans="21:28">
      <c r="U361012" s="5"/>
      <c r="AA361012" s="93"/>
      <c r="AB361012" s="5"/>
    </row>
    <row r="361013" spans="21:28">
      <c r="U361013" s="5"/>
      <c r="AA361013" s="94"/>
      <c r="AB361013" s="5"/>
    </row>
    <row r="361016" spans="21:28">
      <c r="U361016" s="5"/>
      <c r="AA361016" s="94"/>
      <c r="AB361016" s="5"/>
    </row>
    <row r="361066" spans="21:28">
      <c r="U361066" s="5"/>
      <c r="AA361066" s="94"/>
      <c r="AB361066" s="5"/>
    </row>
    <row r="361136" spans="21:28">
      <c r="U361136" s="5"/>
      <c r="AA361136" s="94"/>
      <c r="AB361136" s="5"/>
    </row>
    <row r="361137" spans="21:28">
      <c r="U361137" s="5"/>
      <c r="AA361137" s="94"/>
      <c r="AB361137" s="5"/>
    </row>
    <row r="361154" spans="21:28">
      <c r="U361154" s="5"/>
      <c r="AA361154" s="94"/>
      <c r="AB361154" s="5"/>
    </row>
    <row r="361156" spans="21:28">
      <c r="U361156" s="5"/>
      <c r="AA361156" s="458"/>
      <c r="AB361156" s="5"/>
    </row>
    <row r="361157" spans="21:28">
      <c r="U361157" s="5"/>
      <c r="AA361157" s="458"/>
      <c r="AB361157" s="5"/>
    </row>
    <row r="361158" spans="21:28">
      <c r="U361158" s="5"/>
      <c r="AA361158" s="93"/>
      <c r="AB361158" s="5"/>
    </row>
    <row r="361159" spans="21:28">
      <c r="U361159" s="5"/>
      <c r="AA361159" s="94"/>
      <c r="AB361159" s="5"/>
    </row>
    <row r="361162" spans="21:28">
      <c r="U361162" s="5"/>
      <c r="AA361162" s="94"/>
      <c r="AB361162" s="5"/>
    </row>
    <row r="361212" spans="21:28">
      <c r="U361212" s="5"/>
      <c r="AA361212" s="94"/>
      <c r="AB361212" s="5"/>
    </row>
    <row r="361282" spans="21:28">
      <c r="U361282" s="5"/>
      <c r="AA361282" s="94"/>
      <c r="AB361282" s="5"/>
    </row>
    <row r="361283" spans="21:28">
      <c r="U361283" s="5"/>
      <c r="AA361283" s="94"/>
      <c r="AB361283" s="5"/>
    </row>
    <row r="361300" spans="21:28">
      <c r="U361300" s="5"/>
      <c r="AA361300" s="94"/>
      <c r="AB361300" s="5"/>
    </row>
    <row r="361302" spans="21:28">
      <c r="U361302" s="5"/>
      <c r="AA361302" s="458"/>
      <c r="AB361302" s="5"/>
    </row>
    <row r="361303" spans="21:28">
      <c r="U361303" s="5"/>
      <c r="AA361303" s="458"/>
      <c r="AB361303" s="5"/>
    </row>
    <row r="361304" spans="21:28">
      <c r="U361304" s="5"/>
      <c r="AA361304" s="93"/>
      <c r="AB361304" s="5"/>
    </row>
    <row r="361305" spans="21:28">
      <c r="U361305" s="5"/>
      <c r="AA361305" s="94"/>
      <c r="AB361305" s="5"/>
    </row>
    <row r="361308" spans="21:28">
      <c r="U361308" s="5"/>
      <c r="AA361308" s="94"/>
      <c r="AB361308" s="5"/>
    </row>
    <row r="361358" spans="21:28">
      <c r="U361358" s="5"/>
      <c r="AA361358" s="94"/>
      <c r="AB361358" s="5"/>
    </row>
    <row r="361428" spans="21:28">
      <c r="U361428" s="5"/>
      <c r="AA361428" s="94"/>
      <c r="AB361428" s="5"/>
    </row>
    <row r="361429" spans="21:28">
      <c r="U361429" s="5"/>
      <c r="AA361429" s="94"/>
      <c r="AB361429" s="5"/>
    </row>
    <row r="361446" spans="21:28">
      <c r="U361446" s="5"/>
      <c r="AA361446" s="94"/>
      <c r="AB361446" s="5"/>
    </row>
    <row r="361448" spans="21:28">
      <c r="U361448" s="5"/>
      <c r="AA361448" s="458"/>
      <c r="AB361448" s="5"/>
    </row>
    <row r="361449" spans="21:28">
      <c r="U361449" s="5"/>
      <c r="AA361449" s="458"/>
      <c r="AB361449" s="5"/>
    </row>
    <row r="361450" spans="21:28">
      <c r="U361450" s="5"/>
      <c r="AA361450" s="93"/>
      <c r="AB361450" s="5"/>
    </row>
    <row r="361451" spans="21:28">
      <c r="U361451" s="5"/>
      <c r="AA361451" s="94"/>
      <c r="AB361451" s="5"/>
    </row>
    <row r="361454" spans="21:28">
      <c r="U361454" s="5"/>
      <c r="AA361454" s="94"/>
      <c r="AB361454" s="5"/>
    </row>
    <row r="361504" spans="21:28">
      <c r="U361504" s="5"/>
      <c r="AA361504" s="94"/>
      <c r="AB361504" s="5"/>
    </row>
    <row r="361574" spans="21:28">
      <c r="U361574" s="5"/>
      <c r="AA361574" s="94"/>
      <c r="AB361574" s="5"/>
    </row>
    <row r="361575" spans="21:28">
      <c r="U361575" s="5"/>
      <c r="AA361575" s="94"/>
      <c r="AB361575" s="5"/>
    </row>
    <row r="361592" spans="21:28">
      <c r="U361592" s="5"/>
      <c r="AA361592" s="94"/>
      <c r="AB361592" s="5"/>
    </row>
    <row r="361594" spans="21:28">
      <c r="U361594" s="5"/>
      <c r="AA361594" s="458"/>
      <c r="AB361594" s="5"/>
    </row>
    <row r="361595" spans="21:28">
      <c r="U361595" s="5"/>
      <c r="AA361595" s="458"/>
      <c r="AB361595" s="5"/>
    </row>
    <row r="361596" spans="21:28">
      <c r="U361596" s="5"/>
      <c r="AA361596" s="93"/>
      <c r="AB361596" s="5"/>
    </row>
    <row r="361597" spans="21:28">
      <c r="U361597" s="5"/>
      <c r="AA361597" s="94"/>
      <c r="AB361597" s="5"/>
    </row>
    <row r="361600" spans="21:28">
      <c r="U361600" s="5"/>
      <c r="AA361600" s="94"/>
      <c r="AB361600" s="5"/>
    </row>
    <row r="361650" spans="21:28">
      <c r="U361650" s="5"/>
      <c r="AA361650" s="94"/>
      <c r="AB361650" s="5"/>
    </row>
    <row r="361720" spans="21:28">
      <c r="U361720" s="5"/>
      <c r="AA361720" s="94"/>
      <c r="AB361720" s="5"/>
    </row>
    <row r="361721" spans="21:28">
      <c r="U361721" s="5"/>
      <c r="AA361721" s="94"/>
      <c r="AB361721" s="5"/>
    </row>
    <row r="361738" spans="21:28">
      <c r="U361738" s="5"/>
      <c r="AA361738" s="94"/>
      <c r="AB361738" s="5"/>
    </row>
    <row r="361740" spans="21:28">
      <c r="U361740" s="5"/>
      <c r="AA361740" s="458"/>
      <c r="AB361740" s="5"/>
    </row>
    <row r="361741" spans="21:28">
      <c r="U361741" s="5"/>
      <c r="AA361741" s="458"/>
      <c r="AB361741" s="5"/>
    </row>
    <row r="361742" spans="21:28">
      <c r="U361742" s="5"/>
      <c r="AA361742" s="93"/>
      <c r="AB361742" s="5"/>
    </row>
    <row r="361743" spans="21:28">
      <c r="U361743" s="5"/>
      <c r="AA361743" s="94"/>
      <c r="AB361743" s="5"/>
    </row>
    <row r="361746" spans="21:28">
      <c r="U361746" s="5"/>
      <c r="AA361746" s="94"/>
      <c r="AB361746" s="5"/>
    </row>
    <row r="361796" spans="21:28">
      <c r="U361796" s="5"/>
      <c r="AA361796" s="94"/>
      <c r="AB361796" s="5"/>
    </row>
    <row r="361866" spans="21:28">
      <c r="U361866" s="5"/>
      <c r="AA361866" s="94"/>
      <c r="AB361866" s="5"/>
    </row>
    <row r="361867" spans="21:28">
      <c r="U361867" s="5"/>
      <c r="AA361867" s="94"/>
      <c r="AB361867" s="5"/>
    </row>
    <row r="361884" spans="21:28">
      <c r="U361884" s="5"/>
      <c r="AA361884" s="94"/>
      <c r="AB361884" s="5"/>
    </row>
    <row r="361886" spans="21:28">
      <c r="U361886" s="5"/>
      <c r="AA361886" s="458"/>
      <c r="AB361886" s="5"/>
    </row>
    <row r="361887" spans="21:28">
      <c r="U361887" s="5"/>
      <c r="AA361887" s="458"/>
      <c r="AB361887" s="5"/>
    </row>
    <row r="361888" spans="21:28">
      <c r="U361888" s="5"/>
      <c r="AA361888" s="93"/>
      <c r="AB361888" s="5"/>
    </row>
    <row r="361889" spans="21:28">
      <c r="U361889" s="5"/>
      <c r="AA361889" s="94"/>
      <c r="AB361889" s="5"/>
    </row>
    <row r="361892" spans="21:28">
      <c r="U361892" s="5"/>
      <c r="AA361892" s="94"/>
      <c r="AB361892" s="5"/>
    </row>
    <row r="361942" spans="21:28">
      <c r="U361942" s="5"/>
      <c r="AA361942" s="94"/>
      <c r="AB361942" s="5"/>
    </row>
    <row r="362012" spans="21:28">
      <c r="U362012" s="5"/>
      <c r="AA362012" s="94"/>
      <c r="AB362012" s="5"/>
    </row>
    <row r="362013" spans="21:28">
      <c r="U362013" s="5"/>
      <c r="AA362013" s="94"/>
      <c r="AB362013" s="5"/>
    </row>
    <row r="362030" spans="21:28">
      <c r="U362030" s="5"/>
      <c r="AA362030" s="94"/>
      <c r="AB362030" s="5"/>
    </row>
    <row r="362032" spans="21:28">
      <c r="U362032" s="5"/>
      <c r="AA362032" s="458"/>
      <c r="AB362032" s="5"/>
    </row>
    <row r="362033" spans="21:28">
      <c r="U362033" s="5"/>
      <c r="AA362033" s="458"/>
      <c r="AB362033" s="5"/>
    </row>
    <row r="362034" spans="21:28">
      <c r="U362034" s="5"/>
      <c r="AA362034" s="93"/>
      <c r="AB362034" s="5"/>
    </row>
    <row r="362035" spans="21:28">
      <c r="U362035" s="5"/>
      <c r="AA362035" s="94"/>
      <c r="AB362035" s="5"/>
    </row>
    <row r="362038" spans="21:28">
      <c r="U362038" s="5"/>
      <c r="AA362038" s="94"/>
      <c r="AB362038" s="5"/>
    </row>
    <row r="362088" spans="21:28">
      <c r="U362088" s="5"/>
      <c r="AA362088" s="94"/>
      <c r="AB362088" s="5"/>
    </row>
    <row r="362158" spans="21:28">
      <c r="U362158" s="5"/>
      <c r="AA362158" s="94"/>
      <c r="AB362158" s="5"/>
    </row>
    <row r="362159" spans="21:28">
      <c r="U362159" s="5"/>
      <c r="AA362159" s="94"/>
      <c r="AB362159" s="5"/>
    </row>
    <row r="362176" spans="21:28">
      <c r="U362176" s="5"/>
      <c r="AA362176" s="94"/>
      <c r="AB362176" s="5"/>
    </row>
    <row r="362178" spans="21:28">
      <c r="U362178" s="5"/>
      <c r="AA362178" s="458"/>
      <c r="AB362178" s="5"/>
    </row>
    <row r="362179" spans="21:28">
      <c r="U362179" s="5"/>
      <c r="AA362179" s="458"/>
      <c r="AB362179" s="5"/>
    </row>
    <row r="362180" spans="21:28">
      <c r="U362180" s="5"/>
      <c r="AA362180" s="93"/>
      <c r="AB362180" s="5"/>
    </row>
    <row r="362181" spans="21:28">
      <c r="U362181" s="5"/>
      <c r="AA362181" s="94"/>
      <c r="AB362181" s="5"/>
    </row>
    <row r="362184" spans="21:28">
      <c r="U362184" s="5"/>
      <c r="AA362184" s="94"/>
      <c r="AB362184" s="5"/>
    </row>
    <row r="362234" spans="21:28">
      <c r="U362234" s="5"/>
      <c r="AA362234" s="94"/>
      <c r="AB362234" s="5"/>
    </row>
    <row r="362304" spans="21:28">
      <c r="U362304" s="5"/>
      <c r="AA362304" s="94"/>
      <c r="AB362304" s="5"/>
    </row>
    <row r="362305" spans="21:28">
      <c r="U362305" s="5"/>
      <c r="AA362305" s="94"/>
      <c r="AB362305" s="5"/>
    </row>
    <row r="362322" spans="21:28">
      <c r="U362322" s="5"/>
      <c r="AA362322" s="94"/>
      <c r="AB362322" s="5"/>
    </row>
    <row r="362324" spans="21:28">
      <c r="U362324" s="5"/>
      <c r="AA362324" s="458"/>
      <c r="AB362324" s="5"/>
    </row>
    <row r="362325" spans="21:28">
      <c r="U362325" s="5"/>
      <c r="AA362325" s="458"/>
      <c r="AB362325" s="5"/>
    </row>
    <row r="362326" spans="21:28">
      <c r="U362326" s="5"/>
      <c r="AA362326" s="93"/>
      <c r="AB362326" s="5"/>
    </row>
    <row r="362327" spans="21:28">
      <c r="U362327" s="5"/>
      <c r="AA362327" s="94"/>
      <c r="AB362327" s="5"/>
    </row>
    <row r="362330" spans="21:28">
      <c r="U362330" s="5"/>
      <c r="AA362330" s="94"/>
      <c r="AB362330" s="5"/>
    </row>
    <row r="362380" spans="21:28">
      <c r="U362380" s="5"/>
      <c r="AA362380" s="94"/>
      <c r="AB362380" s="5"/>
    </row>
    <row r="362450" spans="21:28">
      <c r="U362450" s="5"/>
      <c r="AA362450" s="94"/>
      <c r="AB362450" s="5"/>
    </row>
    <row r="362451" spans="21:28">
      <c r="U362451" s="5"/>
      <c r="AA362451" s="94"/>
      <c r="AB362451" s="5"/>
    </row>
    <row r="362468" spans="21:28">
      <c r="U362468" s="5"/>
      <c r="AA362468" s="94"/>
      <c r="AB362468" s="5"/>
    </row>
    <row r="362470" spans="21:28">
      <c r="U362470" s="5"/>
      <c r="AA362470" s="458"/>
      <c r="AB362470" s="5"/>
    </row>
    <row r="362471" spans="21:28">
      <c r="U362471" s="5"/>
      <c r="AA362471" s="458"/>
      <c r="AB362471" s="5"/>
    </row>
    <row r="362472" spans="21:28">
      <c r="U362472" s="5"/>
      <c r="AA362472" s="93"/>
      <c r="AB362472" s="5"/>
    </row>
    <row r="362473" spans="21:28">
      <c r="U362473" s="5"/>
      <c r="AA362473" s="94"/>
      <c r="AB362473" s="5"/>
    </row>
    <row r="362476" spans="21:28">
      <c r="U362476" s="5"/>
      <c r="AA362476" s="94"/>
      <c r="AB362476" s="5"/>
    </row>
    <row r="362526" spans="21:28">
      <c r="U362526" s="5"/>
      <c r="AA362526" s="94"/>
      <c r="AB362526" s="5"/>
    </row>
    <row r="362596" spans="21:28">
      <c r="U362596" s="5"/>
      <c r="AA362596" s="94"/>
      <c r="AB362596" s="5"/>
    </row>
    <row r="362597" spans="21:28">
      <c r="U362597" s="5"/>
      <c r="AA362597" s="94"/>
      <c r="AB362597" s="5"/>
    </row>
    <row r="362614" spans="21:28">
      <c r="U362614" s="5"/>
      <c r="AA362614" s="94"/>
      <c r="AB362614" s="5"/>
    </row>
    <row r="362616" spans="21:28">
      <c r="U362616" s="5"/>
      <c r="AA362616" s="458"/>
      <c r="AB362616" s="5"/>
    </row>
    <row r="362617" spans="21:28">
      <c r="U362617" s="5"/>
      <c r="AA362617" s="458"/>
      <c r="AB362617" s="5"/>
    </row>
    <row r="362618" spans="21:28">
      <c r="U362618" s="5"/>
      <c r="AA362618" s="93"/>
      <c r="AB362618" s="5"/>
    </row>
    <row r="362619" spans="21:28">
      <c r="U362619" s="5"/>
      <c r="AA362619" s="94"/>
      <c r="AB362619" s="5"/>
    </row>
    <row r="362622" spans="21:28">
      <c r="U362622" s="5"/>
      <c r="AA362622" s="94"/>
      <c r="AB362622" s="5"/>
    </row>
    <row r="362672" spans="21:28">
      <c r="U362672" s="5"/>
      <c r="AA362672" s="94"/>
      <c r="AB362672" s="5"/>
    </row>
    <row r="362742" spans="21:28">
      <c r="U362742" s="5"/>
      <c r="AA362742" s="94"/>
      <c r="AB362742" s="5"/>
    </row>
    <row r="362743" spans="21:28">
      <c r="U362743" s="5"/>
      <c r="AA362743" s="94"/>
      <c r="AB362743" s="5"/>
    </row>
    <row r="362760" spans="21:28">
      <c r="U362760" s="5"/>
      <c r="AA362760" s="94"/>
      <c r="AB362760" s="5"/>
    </row>
    <row r="362762" spans="21:28">
      <c r="U362762" s="5"/>
      <c r="AA362762" s="458"/>
      <c r="AB362762" s="5"/>
    </row>
    <row r="362763" spans="21:28">
      <c r="U362763" s="5"/>
      <c r="AA362763" s="458"/>
      <c r="AB362763" s="5"/>
    </row>
    <row r="362764" spans="21:28">
      <c r="U362764" s="5"/>
      <c r="AA362764" s="93"/>
      <c r="AB362764" s="5"/>
    </row>
    <row r="362765" spans="21:28">
      <c r="U362765" s="5"/>
      <c r="AA362765" s="94"/>
      <c r="AB362765" s="5"/>
    </row>
    <row r="362768" spans="21:28">
      <c r="U362768" s="5"/>
      <c r="AA362768" s="94"/>
      <c r="AB362768" s="5"/>
    </row>
    <row r="362818" spans="21:28">
      <c r="U362818" s="5"/>
      <c r="AA362818" s="94"/>
      <c r="AB362818" s="5"/>
    </row>
    <row r="362888" spans="21:28">
      <c r="U362888" s="5"/>
      <c r="AA362888" s="94"/>
      <c r="AB362888" s="5"/>
    </row>
    <row r="362889" spans="21:28">
      <c r="U362889" s="5"/>
      <c r="AA362889" s="94"/>
      <c r="AB362889" s="5"/>
    </row>
    <row r="362906" spans="21:28">
      <c r="U362906" s="5"/>
      <c r="AA362906" s="94"/>
      <c r="AB362906" s="5"/>
    </row>
    <row r="362908" spans="21:28">
      <c r="U362908" s="5"/>
      <c r="AA362908" s="458"/>
      <c r="AB362908" s="5"/>
    </row>
    <row r="362909" spans="21:28">
      <c r="U362909" s="5"/>
      <c r="AA362909" s="458"/>
      <c r="AB362909" s="5"/>
    </row>
    <row r="362910" spans="21:28">
      <c r="U362910" s="5"/>
      <c r="AA362910" s="93"/>
      <c r="AB362910" s="5"/>
    </row>
    <row r="362911" spans="21:28">
      <c r="U362911" s="5"/>
      <c r="AA362911" s="94"/>
      <c r="AB362911" s="5"/>
    </row>
    <row r="362914" spans="21:28">
      <c r="U362914" s="5"/>
      <c r="AA362914" s="94"/>
      <c r="AB362914" s="5"/>
    </row>
    <row r="362964" spans="21:28">
      <c r="U362964" s="5"/>
      <c r="AA362964" s="94"/>
      <c r="AB362964" s="5"/>
    </row>
    <row r="363034" spans="21:28">
      <c r="U363034" s="5"/>
      <c r="AA363034" s="94"/>
      <c r="AB363034" s="5"/>
    </row>
    <row r="363035" spans="21:28">
      <c r="U363035" s="5"/>
      <c r="AA363035" s="94"/>
      <c r="AB363035" s="5"/>
    </row>
    <row r="363052" spans="21:28">
      <c r="U363052" s="5"/>
      <c r="AA363052" s="94"/>
      <c r="AB363052" s="5"/>
    </row>
    <row r="363054" spans="21:28">
      <c r="U363054" s="5"/>
      <c r="AA363054" s="458"/>
      <c r="AB363054" s="5"/>
    </row>
    <row r="363055" spans="21:28">
      <c r="U363055" s="5"/>
      <c r="AA363055" s="458"/>
      <c r="AB363055" s="5"/>
    </row>
    <row r="363056" spans="21:28">
      <c r="U363056" s="5"/>
      <c r="AA363056" s="93"/>
      <c r="AB363056" s="5"/>
    </row>
    <row r="363057" spans="21:28">
      <c r="U363057" s="5"/>
      <c r="AA363057" s="94"/>
      <c r="AB363057" s="5"/>
    </row>
    <row r="363060" spans="21:28">
      <c r="U363060" s="5"/>
      <c r="AA363060" s="94"/>
      <c r="AB363060" s="5"/>
    </row>
    <row r="363110" spans="21:28">
      <c r="U363110" s="5"/>
      <c r="AA363110" s="94"/>
      <c r="AB363110" s="5"/>
    </row>
    <row r="363180" spans="21:28">
      <c r="U363180" s="5"/>
      <c r="AA363180" s="94"/>
      <c r="AB363180" s="5"/>
    </row>
    <row r="363181" spans="21:28">
      <c r="U363181" s="5"/>
      <c r="AA363181" s="94"/>
      <c r="AB363181" s="5"/>
    </row>
    <row r="363198" spans="21:28">
      <c r="U363198" s="5"/>
      <c r="AA363198" s="94"/>
      <c r="AB363198" s="5"/>
    </row>
    <row r="363200" spans="21:28">
      <c r="U363200" s="5"/>
      <c r="AA363200" s="458"/>
      <c r="AB363200" s="5"/>
    </row>
    <row r="363201" spans="21:28">
      <c r="U363201" s="5"/>
      <c r="AA363201" s="458"/>
      <c r="AB363201" s="5"/>
    </row>
    <row r="363202" spans="21:28">
      <c r="U363202" s="5"/>
      <c r="AA363202" s="93"/>
      <c r="AB363202" s="5"/>
    </row>
    <row r="363203" spans="21:28">
      <c r="U363203" s="5"/>
      <c r="AA363203" s="94"/>
      <c r="AB363203" s="5"/>
    </row>
    <row r="363206" spans="21:28">
      <c r="U363206" s="5"/>
      <c r="AA363206" s="94"/>
      <c r="AB363206" s="5"/>
    </row>
    <row r="363256" spans="21:28">
      <c r="U363256" s="5"/>
      <c r="AA363256" s="94"/>
      <c r="AB363256" s="5"/>
    </row>
    <row r="363326" spans="21:28">
      <c r="U363326" s="5"/>
      <c r="AA363326" s="94"/>
      <c r="AB363326" s="5"/>
    </row>
    <row r="363327" spans="21:28">
      <c r="U363327" s="5"/>
      <c r="AA363327" s="94"/>
      <c r="AB363327" s="5"/>
    </row>
    <row r="363344" spans="21:28">
      <c r="U363344" s="5"/>
      <c r="AA363344" s="94"/>
      <c r="AB363344" s="5"/>
    </row>
    <row r="363346" spans="21:28">
      <c r="U363346" s="5"/>
      <c r="AA363346" s="458"/>
      <c r="AB363346" s="5"/>
    </row>
    <row r="363347" spans="21:28">
      <c r="U363347" s="5"/>
      <c r="AA363347" s="458"/>
      <c r="AB363347" s="5"/>
    </row>
    <row r="363348" spans="21:28">
      <c r="U363348" s="5"/>
      <c r="AA363348" s="93"/>
      <c r="AB363348" s="5"/>
    </row>
    <row r="363349" spans="21:28">
      <c r="U363349" s="5"/>
      <c r="AA363349" s="94"/>
      <c r="AB363349" s="5"/>
    </row>
    <row r="363352" spans="21:28">
      <c r="U363352" s="5"/>
      <c r="AA363352" s="94"/>
      <c r="AB363352" s="5"/>
    </row>
    <row r="363402" spans="21:28">
      <c r="U363402" s="5"/>
      <c r="AA363402" s="94"/>
      <c r="AB363402" s="5"/>
    </row>
    <row r="363472" spans="21:28">
      <c r="U363472" s="5"/>
      <c r="AA363472" s="94"/>
      <c r="AB363472" s="5"/>
    </row>
    <row r="363473" spans="21:28">
      <c r="U363473" s="5"/>
      <c r="AA363473" s="94"/>
      <c r="AB363473" s="5"/>
    </row>
    <row r="363490" spans="21:28">
      <c r="U363490" s="5"/>
      <c r="AA363490" s="94"/>
      <c r="AB363490" s="5"/>
    </row>
    <row r="363492" spans="21:28">
      <c r="U363492" s="5"/>
      <c r="AA363492" s="458"/>
      <c r="AB363492" s="5"/>
    </row>
    <row r="363493" spans="21:28">
      <c r="U363493" s="5"/>
      <c r="AA363493" s="458"/>
      <c r="AB363493" s="5"/>
    </row>
    <row r="363494" spans="21:28">
      <c r="U363494" s="5"/>
      <c r="AA363494" s="93"/>
      <c r="AB363494" s="5"/>
    </row>
    <row r="363495" spans="21:28">
      <c r="U363495" s="5"/>
      <c r="AA363495" s="94"/>
      <c r="AB363495" s="5"/>
    </row>
    <row r="363498" spans="21:28">
      <c r="U363498" s="5"/>
      <c r="AA363498" s="94"/>
      <c r="AB363498" s="5"/>
    </row>
    <row r="363548" spans="21:28">
      <c r="U363548" s="5"/>
      <c r="AA363548" s="94"/>
      <c r="AB363548" s="5"/>
    </row>
    <row r="363618" spans="21:28">
      <c r="U363618" s="5"/>
      <c r="AA363618" s="94"/>
      <c r="AB363618" s="5"/>
    </row>
    <row r="363619" spans="21:28">
      <c r="U363619" s="5"/>
      <c r="AA363619" s="94"/>
      <c r="AB363619" s="5"/>
    </row>
    <row r="363636" spans="21:28">
      <c r="U363636" s="5"/>
      <c r="AA363636" s="94"/>
      <c r="AB363636" s="5"/>
    </row>
    <row r="363638" spans="21:28">
      <c r="U363638" s="5"/>
      <c r="AA363638" s="458"/>
      <c r="AB363638" s="5"/>
    </row>
    <row r="363639" spans="21:28">
      <c r="U363639" s="5"/>
      <c r="AA363639" s="458"/>
      <c r="AB363639" s="5"/>
    </row>
    <row r="363640" spans="21:28">
      <c r="U363640" s="5"/>
      <c r="AA363640" s="93"/>
      <c r="AB363640" s="5"/>
    </row>
    <row r="363641" spans="21:28">
      <c r="U363641" s="5"/>
      <c r="AA363641" s="94"/>
      <c r="AB363641" s="5"/>
    </row>
    <row r="363644" spans="21:28">
      <c r="U363644" s="5"/>
      <c r="AA363644" s="94"/>
      <c r="AB363644" s="5"/>
    </row>
    <row r="363694" spans="21:28">
      <c r="U363694" s="5"/>
      <c r="AA363694" s="94"/>
      <c r="AB363694" s="5"/>
    </row>
    <row r="363764" spans="21:28">
      <c r="U363764" s="5"/>
      <c r="AA363764" s="94"/>
      <c r="AB363764" s="5"/>
    </row>
    <row r="363765" spans="21:28">
      <c r="U363765" s="5"/>
      <c r="AA363765" s="94"/>
      <c r="AB363765" s="5"/>
    </row>
    <row r="363782" spans="21:28">
      <c r="U363782" s="5"/>
      <c r="AA363782" s="94"/>
      <c r="AB363782" s="5"/>
    </row>
    <row r="363784" spans="21:28">
      <c r="U363784" s="5"/>
      <c r="AA363784" s="458"/>
      <c r="AB363784" s="5"/>
    </row>
    <row r="363785" spans="21:28">
      <c r="U363785" s="5"/>
      <c r="AA363785" s="458"/>
      <c r="AB363785" s="5"/>
    </row>
    <row r="363786" spans="21:28">
      <c r="U363786" s="5"/>
      <c r="AA363786" s="93"/>
      <c r="AB363786" s="5"/>
    </row>
    <row r="363787" spans="21:28">
      <c r="U363787" s="5"/>
      <c r="AA363787" s="94"/>
      <c r="AB363787" s="5"/>
    </row>
    <row r="363790" spans="21:28">
      <c r="U363790" s="5"/>
      <c r="AA363790" s="94"/>
      <c r="AB363790" s="5"/>
    </row>
    <row r="363840" spans="21:28">
      <c r="U363840" s="5"/>
      <c r="AA363840" s="94"/>
      <c r="AB363840" s="5"/>
    </row>
    <row r="363910" spans="21:28">
      <c r="U363910" s="5"/>
      <c r="AA363910" s="94"/>
      <c r="AB363910" s="5"/>
    </row>
    <row r="363911" spans="21:28">
      <c r="U363911" s="5"/>
      <c r="AA363911" s="94"/>
      <c r="AB363911" s="5"/>
    </row>
    <row r="363928" spans="21:28">
      <c r="U363928" s="5"/>
      <c r="AA363928" s="94"/>
      <c r="AB363928" s="5"/>
    </row>
    <row r="363930" spans="21:28">
      <c r="U363930" s="5"/>
      <c r="AA363930" s="458"/>
      <c r="AB363930" s="5"/>
    </row>
    <row r="363931" spans="21:28">
      <c r="U363931" s="5"/>
      <c r="AA363931" s="458"/>
      <c r="AB363931" s="5"/>
    </row>
    <row r="363932" spans="21:28">
      <c r="U363932" s="5"/>
      <c r="AA363932" s="93"/>
      <c r="AB363932" s="5"/>
    </row>
    <row r="363933" spans="21:28">
      <c r="U363933" s="5"/>
      <c r="AA363933" s="94"/>
      <c r="AB363933" s="5"/>
    </row>
    <row r="363936" spans="21:28">
      <c r="U363936" s="5"/>
      <c r="AA363936" s="94"/>
      <c r="AB363936" s="5"/>
    </row>
    <row r="363986" spans="21:28">
      <c r="U363986" s="5"/>
      <c r="AA363986" s="94"/>
      <c r="AB363986" s="5"/>
    </row>
    <row r="364056" spans="21:28">
      <c r="U364056" s="5"/>
      <c r="AA364056" s="94"/>
      <c r="AB364056" s="5"/>
    </row>
    <row r="364057" spans="21:28">
      <c r="U364057" s="5"/>
      <c r="AA364057" s="94"/>
      <c r="AB364057" s="5"/>
    </row>
    <row r="364074" spans="21:28">
      <c r="U364074" s="5"/>
      <c r="AA364074" s="94"/>
      <c r="AB364074" s="5"/>
    </row>
    <row r="364076" spans="21:28">
      <c r="U364076" s="5"/>
      <c r="AA364076" s="458"/>
      <c r="AB364076" s="5"/>
    </row>
    <row r="364077" spans="21:28">
      <c r="U364077" s="5"/>
      <c r="AA364077" s="458"/>
      <c r="AB364077" s="5"/>
    </row>
    <row r="364078" spans="21:28">
      <c r="U364078" s="5"/>
      <c r="AA364078" s="93"/>
      <c r="AB364078" s="5"/>
    </row>
    <row r="364079" spans="21:28">
      <c r="U364079" s="5"/>
      <c r="AA364079" s="94"/>
      <c r="AB364079" s="5"/>
    </row>
    <row r="364082" spans="21:28">
      <c r="U364082" s="5"/>
      <c r="AA364082" s="94"/>
      <c r="AB364082" s="5"/>
    </row>
    <row r="364132" spans="21:28">
      <c r="U364132" s="5"/>
      <c r="AA364132" s="94"/>
      <c r="AB364132" s="5"/>
    </row>
    <row r="364202" spans="21:28">
      <c r="U364202" s="5"/>
      <c r="AA364202" s="94"/>
      <c r="AB364202" s="5"/>
    </row>
    <row r="364203" spans="21:28">
      <c r="U364203" s="5"/>
      <c r="AA364203" s="94"/>
      <c r="AB364203" s="5"/>
    </row>
    <row r="364220" spans="21:28">
      <c r="U364220" s="5"/>
      <c r="AA364220" s="94"/>
      <c r="AB364220" s="5"/>
    </row>
    <row r="364222" spans="21:28">
      <c r="U364222" s="5"/>
      <c r="AA364222" s="458"/>
      <c r="AB364222" s="5"/>
    </row>
    <row r="364223" spans="21:28">
      <c r="U364223" s="5"/>
      <c r="AA364223" s="458"/>
      <c r="AB364223" s="5"/>
    </row>
    <row r="364224" spans="21:28">
      <c r="U364224" s="5"/>
      <c r="AA364224" s="93"/>
      <c r="AB364224" s="5"/>
    </row>
    <row r="364225" spans="21:28">
      <c r="U364225" s="5"/>
      <c r="AA364225" s="94"/>
      <c r="AB364225" s="5"/>
    </row>
    <row r="364228" spans="21:28">
      <c r="U364228" s="5"/>
      <c r="AA364228" s="94"/>
      <c r="AB364228" s="5"/>
    </row>
    <row r="364278" spans="21:28">
      <c r="U364278" s="5"/>
      <c r="AA364278" s="94"/>
      <c r="AB364278" s="5"/>
    </row>
    <row r="364348" spans="21:28">
      <c r="U364348" s="5"/>
      <c r="AA364348" s="94"/>
      <c r="AB364348" s="5"/>
    </row>
    <row r="364349" spans="21:28">
      <c r="U364349" s="5"/>
      <c r="AA364349" s="94"/>
      <c r="AB364349" s="5"/>
    </row>
    <row r="364366" spans="21:28">
      <c r="U364366" s="5"/>
      <c r="AA364366" s="94"/>
      <c r="AB364366" s="5"/>
    </row>
    <row r="364368" spans="21:28">
      <c r="U364368" s="5"/>
      <c r="AA364368" s="458"/>
      <c r="AB364368" s="5"/>
    </row>
    <row r="364369" spans="21:28">
      <c r="U364369" s="5"/>
      <c r="AA364369" s="458"/>
      <c r="AB364369" s="5"/>
    </row>
    <row r="364370" spans="21:28">
      <c r="U364370" s="5"/>
      <c r="AA364370" s="93"/>
      <c r="AB364370" s="5"/>
    </row>
    <row r="364371" spans="21:28">
      <c r="U364371" s="5"/>
      <c r="AA364371" s="94"/>
      <c r="AB364371" s="5"/>
    </row>
    <row r="364374" spans="21:28">
      <c r="U364374" s="5"/>
      <c r="AA364374" s="94"/>
      <c r="AB364374" s="5"/>
    </row>
    <row r="364424" spans="21:28">
      <c r="U364424" s="5"/>
      <c r="AA364424" s="94"/>
      <c r="AB364424" s="5"/>
    </row>
    <row r="364494" spans="21:28">
      <c r="U364494" s="5"/>
      <c r="AA364494" s="94"/>
      <c r="AB364494" s="5"/>
    </row>
    <row r="364495" spans="21:28">
      <c r="U364495" s="5"/>
      <c r="AA364495" s="94"/>
      <c r="AB364495" s="5"/>
    </row>
    <row r="364512" spans="21:28">
      <c r="U364512" s="5"/>
      <c r="AA364512" s="94"/>
      <c r="AB364512" s="5"/>
    </row>
    <row r="364514" spans="21:28">
      <c r="U364514" s="5"/>
      <c r="AA364514" s="458"/>
      <c r="AB364514" s="5"/>
    </row>
    <row r="364515" spans="21:28">
      <c r="U364515" s="5"/>
      <c r="AA364515" s="458"/>
      <c r="AB364515" s="5"/>
    </row>
    <row r="364516" spans="21:28">
      <c r="U364516" s="5"/>
      <c r="AA364516" s="93"/>
      <c r="AB364516" s="5"/>
    </row>
    <row r="364517" spans="21:28">
      <c r="U364517" s="5"/>
      <c r="AA364517" s="94"/>
      <c r="AB364517" s="5"/>
    </row>
    <row r="364520" spans="21:28">
      <c r="U364520" s="5"/>
      <c r="AA364520" s="94"/>
      <c r="AB364520" s="5"/>
    </row>
    <row r="364570" spans="21:28">
      <c r="U364570" s="5"/>
      <c r="AA364570" s="94"/>
      <c r="AB364570" s="5"/>
    </row>
    <row r="364640" spans="21:28">
      <c r="U364640" s="5"/>
      <c r="AA364640" s="94"/>
      <c r="AB364640" s="5"/>
    </row>
    <row r="364641" spans="21:28">
      <c r="U364641" s="5"/>
      <c r="AA364641" s="94"/>
      <c r="AB364641" s="5"/>
    </row>
    <row r="364658" spans="21:28">
      <c r="U364658" s="5"/>
      <c r="AA364658" s="94"/>
      <c r="AB364658" s="5"/>
    </row>
    <row r="364660" spans="21:28">
      <c r="U364660" s="5"/>
      <c r="AA364660" s="458"/>
      <c r="AB364660" s="5"/>
    </row>
    <row r="364661" spans="21:28">
      <c r="U364661" s="5"/>
      <c r="AA364661" s="458"/>
      <c r="AB364661" s="5"/>
    </row>
    <row r="364662" spans="21:28">
      <c r="U364662" s="5"/>
      <c r="AA364662" s="93"/>
      <c r="AB364662" s="5"/>
    </row>
    <row r="364663" spans="21:28">
      <c r="U364663" s="5"/>
      <c r="AA364663" s="94"/>
      <c r="AB364663" s="5"/>
    </row>
    <row r="364666" spans="21:28">
      <c r="U364666" s="5"/>
      <c r="AA364666" s="94"/>
      <c r="AB364666" s="5"/>
    </row>
    <row r="364716" spans="21:28">
      <c r="U364716" s="5"/>
      <c r="AA364716" s="94"/>
      <c r="AB364716" s="5"/>
    </row>
    <row r="364786" spans="21:28">
      <c r="U364786" s="5"/>
      <c r="AA364786" s="94"/>
      <c r="AB364786" s="5"/>
    </row>
    <row r="364787" spans="21:28">
      <c r="U364787" s="5"/>
      <c r="AA364787" s="94"/>
      <c r="AB364787" s="5"/>
    </row>
    <row r="364804" spans="21:28">
      <c r="U364804" s="5"/>
      <c r="AA364804" s="94"/>
      <c r="AB364804" s="5"/>
    </row>
    <row r="364806" spans="21:28">
      <c r="U364806" s="5"/>
      <c r="AA364806" s="458"/>
      <c r="AB364806" s="5"/>
    </row>
    <row r="364807" spans="21:28">
      <c r="U364807" s="5"/>
      <c r="AA364807" s="458"/>
      <c r="AB364807" s="5"/>
    </row>
    <row r="364808" spans="21:28">
      <c r="U364808" s="5"/>
      <c r="AA364808" s="93"/>
      <c r="AB364808" s="5"/>
    </row>
    <row r="364809" spans="21:28">
      <c r="U364809" s="5"/>
      <c r="AA364809" s="94"/>
      <c r="AB364809" s="5"/>
    </row>
    <row r="364812" spans="21:28">
      <c r="U364812" s="5"/>
      <c r="AA364812" s="94"/>
      <c r="AB364812" s="5"/>
    </row>
    <row r="364862" spans="21:28">
      <c r="U364862" s="5"/>
      <c r="AA364862" s="94"/>
      <c r="AB364862" s="5"/>
    </row>
    <row r="364932" spans="21:28">
      <c r="U364932" s="5"/>
      <c r="AA364932" s="94"/>
      <c r="AB364932" s="5"/>
    </row>
    <row r="364933" spans="21:28">
      <c r="U364933" s="5"/>
      <c r="AA364933" s="94"/>
      <c r="AB364933" s="5"/>
    </row>
    <row r="364950" spans="21:28">
      <c r="U364950" s="5"/>
      <c r="AA364950" s="94"/>
      <c r="AB364950" s="5"/>
    </row>
    <row r="364952" spans="21:28">
      <c r="U364952" s="5"/>
      <c r="AA364952" s="458"/>
      <c r="AB364952" s="5"/>
    </row>
    <row r="364953" spans="21:28">
      <c r="U364953" s="5"/>
      <c r="AA364953" s="458"/>
      <c r="AB364953" s="5"/>
    </row>
    <row r="364954" spans="21:28">
      <c r="U364954" s="5"/>
      <c r="AA364954" s="93"/>
      <c r="AB364954" s="5"/>
    </row>
    <row r="364955" spans="21:28">
      <c r="U364955" s="5"/>
      <c r="AA364955" s="94"/>
      <c r="AB364955" s="5"/>
    </row>
    <row r="364958" spans="21:28">
      <c r="U364958" s="5"/>
      <c r="AA364958" s="94"/>
      <c r="AB364958" s="5"/>
    </row>
    <row r="365008" spans="21:28">
      <c r="U365008" s="5"/>
      <c r="AA365008" s="94"/>
      <c r="AB365008" s="5"/>
    </row>
    <row r="365078" spans="21:28">
      <c r="U365078" s="5"/>
      <c r="AA365078" s="94"/>
      <c r="AB365078" s="5"/>
    </row>
    <row r="365079" spans="21:28">
      <c r="U365079" s="5"/>
      <c r="AA365079" s="94"/>
      <c r="AB365079" s="5"/>
    </row>
    <row r="365096" spans="21:28">
      <c r="U365096" s="5"/>
      <c r="AA365096" s="94"/>
      <c r="AB365096" s="5"/>
    </row>
    <row r="365098" spans="21:28">
      <c r="U365098" s="5"/>
      <c r="AA365098" s="458"/>
      <c r="AB365098" s="5"/>
    </row>
    <row r="365099" spans="21:28">
      <c r="U365099" s="5"/>
      <c r="AA365099" s="458"/>
      <c r="AB365099" s="5"/>
    </row>
    <row r="365100" spans="21:28">
      <c r="U365100" s="5"/>
      <c r="AA365100" s="93"/>
      <c r="AB365100" s="5"/>
    </row>
    <row r="365101" spans="21:28">
      <c r="U365101" s="5"/>
      <c r="AA365101" s="94"/>
      <c r="AB365101" s="5"/>
    </row>
    <row r="365104" spans="21:28">
      <c r="U365104" s="5"/>
      <c r="AA365104" s="94"/>
      <c r="AB365104" s="5"/>
    </row>
    <row r="365154" spans="21:28">
      <c r="U365154" s="5"/>
      <c r="AA365154" s="94"/>
      <c r="AB365154" s="5"/>
    </row>
    <row r="365224" spans="21:28">
      <c r="U365224" s="5"/>
      <c r="AA365224" s="94"/>
      <c r="AB365224" s="5"/>
    </row>
    <row r="365225" spans="21:28">
      <c r="U365225" s="5"/>
      <c r="AA365225" s="94"/>
      <c r="AB365225" s="5"/>
    </row>
    <row r="365242" spans="21:28">
      <c r="U365242" s="5"/>
      <c r="AA365242" s="94"/>
      <c r="AB365242" s="5"/>
    </row>
    <row r="365244" spans="21:28">
      <c r="U365244" s="5"/>
      <c r="AA365244" s="458"/>
      <c r="AB365244" s="5"/>
    </row>
    <row r="365245" spans="21:28">
      <c r="U365245" s="5"/>
      <c r="AA365245" s="458"/>
      <c r="AB365245" s="5"/>
    </row>
    <row r="365246" spans="21:28">
      <c r="U365246" s="5"/>
      <c r="AA365246" s="93"/>
      <c r="AB365246" s="5"/>
    </row>
    <row r="365247" spans="21:28">
      <c r="U365247" s="5"/>
      <c r="AA365247" s="94"/>
      <c r="AB365247" s="5"/>
    </row>
    <row r="365250" spans="21:28">
      <c r="U365250" s="5"/>
      <c r="AA365250" s="94"/>
      <c r="AB365250" s="5"/>
    </row>
    <row r="365300" spans="21:28">
      <c r="U365300" s="5"/>
      <c r="AA365300" s="94"/>
      <c r="AB365300" s="5"/>
    </row>
    <row r="365370" spans="21:28">
      <c r="U365370" s="5"/>
      <c r="AA365370" s="94"/>
      <c r="AB365370" s="5"/>
    </row>
    <row r="365371" spans="21:28">
      <c r="U365371" s="5"/>
      <c r="AA365371" s="94"/>
      <c r="AB365371" s="5"/>
    </row>
    <row r="365388" spans="21:28">
      <c r="U365388" s="5"/>
      <c r="AA365388" s="94"/>
      <c r="AB365388" s="5"/>
    </row>
    <row r="365390" spans="21:28">
      <c r="U365390" s="5"/>
      <c r="AA365390" s="458"/>
      <c r="AB365390" s="5"/>
    </row>
    <row r="365391" spans="21:28">
      <c r="U365391" s="5"/>
      <c r="AA365391" s="458"/>
      <c r="AB365391" s="5"/>
    </row>
    <row r="365392" spans="21:28">
      <c r="U365392" s="5"/>
      <c r="AA365392" s="93"/>
      <c r="AB365392" s="5"/>
    </row>
    <row r="365393" spans="21:28">
      <c r="U365393" s="5"/>
      <c r="AA365393" s="94"/>
      <c r="AB365393" s="5"/>
    </row>
    <row r="365396" spans="21:28">
      <c r="U365396" s="5"/>
      <c r="AA365396" s="94"/>
      <c r="AB365396" s="5"/>
    </row>
    <row r="365446" spans="21:28">
      <c r="U365446" s="5"/>
      <c r="AA365446" s="94"/>
      <c r="AB365446" s="5"/>
    </row>
    <row r="365516" spans="21:28">
      <c r="U365516" s="5"/>
      <c r="AA365516" s="94"/>
      <c r="AB365516" s="5"/>
    </row>
    <row r="365517" spans="21:28">
      <c r="U365517" s="5"/>
      <c r="AA365517" s="94"/>
      <c r="AB365517" s="5"/>
    </row>
    <row r="365534" spans="21:28">
      <c r="U365534" s="5"/>
      <c r="AA365534" s="94"/>
      <c r="AB365534" s="5"/>
    </row>
    <row r="365536" spans="21:28">
      <c r="U365536" s="5"/>
      <c r="AA365536" s="458"/>
      <c r="AB365536" s="5"/>
    </row>
    <row r="365537" spans="21:28">
      <c r="U365537" s="5"/>
      <c r="AA365537" s="458"/>
      <c r="AB365537" s="5"/>
    </row>
    <row r="365538" spans="21:28">
      <c r="U365538" s="5"/>
      <c r="AA365538" s="93"/>
      <c r="AB365538" s="5"/>
    </row>
    <row r="365539" spans="21:28">
      <c r="U365539" s="5"/>
      <c r="AA365539" s="94"/>
      <c r="AB365539" s="5"/>
    </row>
    <row r="365542" spans="21:28">
      <c r="U365542" s="5"/>
      <c r="AA365542" s="94"/>
      <c r="AB365542" s="5"/>
    </row>
    <row r="365592" spans="21:28">
      <c r="U365592" s="5"/>
      <c r="AA365592" s="94"/>
      <c r="AB365592" s="5"/>
    </row>
    <row r="365662" spans="21:28">
      <c r="U365662" s="5"/>
      <c r="AA365662" s="94"/>
      <c r="AB365662" s="5"/>
    </row>
    <row r="365663" spans="21:28">
      <c r="U365663" s="5"/>
      <c r="AA365663" s="94"/>
      <c r="AB365663" s="5"/>
    </row>
    <row r="365680" spans="21:28">
      <c r="U365680" s="5"/>
      <c r="AA365680" s="94"/>
      <c r="AB365680" s="5"/>
    </row>
    <row r="365682" spans="21:28">
      <c r="U365682" s="5"/>
      <c r="AA365682" s="458"/>
      <c r="AB365682" s="5"/>
    </row>
    <row r="365683" spans="21:28">
      <c r="U365683" s="5"/>
      <c r="AA365683" s="458"/>
      <c r="AB365683" s="5"/>
    </row>
    <row r="365684" spans="21:28">
      <c r="U365684" s="5"/>
      <c r="AA365684" s="93"/>
      <c r="AB365684" s="5"/>
    </row>
    <row r="365685" spans="21:28">
      <c r="U365685" s="5"/>
      <c r="AA365685" s="94"/>
      <c r="AB365685" s="5"/>
    </row>
    <row r="365688" spans="21:28">
      <c r="U365688" s="5"/>
      <c r="AA365688" s="94"/>
      <c r="AB365688" s="5"/>
    </row>
    <row r="365738" spans="21:28">
      <c r="U365738" s="5"/>
      <c r="AA365738" s="94"/>
      <c r="AB365738" s="5"/>
    </row>
    <row r="365808" spans="21:28">
      <c r="U365808" s="5"/>
      <c r="AA365808" s="94"/>
      <c r="AB365808" s="5"/>
    </row>
    <row r="365809" spans="21:28">
      <c r="U365809" s="5"/>
      <c r="AA365809" s="94"/>
      <c r="AB365809" s="5"/>
    </row>
    <row r="365826" spans="21:28">
      <c r="U365826" s="5"/>
      <c r="AA365826" s="94"/>
      <c r="AB365826" s="5"/>
    </row>
    <row r="365828" spans="21:28">
      <c r="U365828" s="5"/>
      <c r="AA365828" s="458"/>
      <c r="AB365828" s="5"/>
    </row>
    <row r="365829" spans="21:28">
      <c r="U365829" s="5"/>
      <c r="AA365829" s="458"/>
      <c r="AB365829" s="5"/>
    </row>
    <row r="365830" spans="21:28">
      <c r="U365830" s="5"/>
      <c r="AA365830" s="93"/>
      <c r="AB365830" s="5"/>
    </row>
    <row r="365831" spans="21:28">
      <c r="U365831" s="5"/>
      <c r="AA365831" s="94"/>
      <c r="AB365831" s="5"/>
    </row>
    <row r="365834" spans="21:28">
      <c r="U365834" s="5"/>
      <c r="AA365834" s="94"/>
      <c r="AB365834" s="5"/>
    </row>
    <row r="365884" spans="21:28">
      <c r="U365884" s="5"/>
      <c r="AA365884" s="94"/>
      <c r="AB365884" s="5"/>
    </row>
    <row r="365954" spans="21:28">
      <c r="U365954" s="5"/>
      <c r="AA365954" s="94"/>
      <c r="AB365954" s="5"/>
    </row>
    <row r="365955" spans="21:28">
      <c r="U365955" s="5"/>
      <c r="AA365955" s="94"/>
      <c r="AB365955" s="5"/>
    </row>
    <row r="365972" spans="21:28">
      <c r="U365972" s="5"/>
      <c r="AA365972" s="94"/>
      <c r="AB365972" s="5"/>
    </row>
    <row r="365974" spans="21:28">
      <c r="U365974" s="5"/>
      <c r="AA365974" s="458"/>
      <c r="AB365974" s="5"/>
    </row>
    <row r="365975" spans="21:28">
      <c r="U365975" s="5"/>
      <c r="AA365975" s="458"/>
      <c r="AB365975" s="5"/>
    </row>
    <row r="365976" spans="21:28">
      <c r="U365976" s="5"/>
      <c r="AA365976" s="93"/>
      <c r="AB365976" s="5"/>
    </row>
    <row r="365977" spans="21:28">
      <c r="U365977" s="5"/>
      <c r="AA365977" s="94"/>
      <c r="AB365977" s="5"/>
    </row>
    <row r="365980" spans="21:28">
      <c r="U365980" s="5"/>
      <c r="AA365980" s="94"/>
      <c r="AB365980" s="5"/>
    </row>
    <row r="366030" spans="21:28">
      <c r="U366030" s="5"/>
      <c r="AA366030" s="94"/>
      <c r="AB366030" s="5"/>
    </row>
    <row r="366100" spans="21:28">
      <c r="U366100" s="5"/>
      <c r="AA366100" s="94"/>
      <c r="AB366100" s="5"/>
    </row>
    <row r="366101" spans="21:28">
      <c r="U366101" s="5"/>
      <c r="AA366101" s="94"/>
      <c r="AB366101" s="5"/>
    </row>
    <row r="366118" spans="21:28">
      <c r="U366118" s="5"/>
      <c r="AA366118" s="94"/>
      <c r="AB366118" s="5"/>
    </row>
    <row r="366120" spans="21:28">
      <c r="U366120" s="5"/>
      <c r="AA366120" s="458"/>
      <c r="AB366120" s="5"/>
    </row>
    <row r="366121" spans="21:28">
      <c r="U366121" s="5"/>
      <c r="AA366121" s="458"/>
      <c r="AB366121" s="5"/>
    </row>
    <row r="366122" spans="21:28">
      <c r="U366122" s="5"/>
      <c r="AA366122" s="93"/>
      <c r="AB366122" s="5"/>
    </row>
    <row r="366123" spans="21:28">
      <c r="U366123" s="5"/>
      <c r="AA366123" s="94"/>
      <c r="AB366123" s="5"/>
    </row>
    <row r="366126" spans="21:28">
      <c r="U366126" s="5"/>
      <c r="AA366126" s="94"/>
      <c r="AB366126" s="5"/>
    </row>
    <row r="366176" spans="21:28">
      <c r="U366176" s="5"/>
      <c r="AA366176" s="94"/>
      <c r="AB366176" s="5"/>
    </row>
    <row r="366246" spans="21:28">
      <c r="U366246" s="5"/>
      <c r="AA366246" s="94"/>
      <c r="AB366246" s="5"/>
    </row>
    <row r="366247" spans="21:28">
      <c r="U366247" s="5"/>
      <c r="AA366247" s="94"/>
      <c r="AB366247" s="5"/>
    </row>
    <row r="366264" spans="21:28">
      <c r="U366264" s="5"/>
      <c r="AA366264" s="94"/>
      <c r="AB366264" s="5"/>
    </row>
    <row r="366266" spans="21:28">
      <c r="U366266" s="5"/>
      <c r="AA366266" s="458"/>
      <c r="AB366266" s="5"/>
    </row>
    <row r="366267" spans="21:28">
      <c r="U366267" s="5"/>
      <c r="AA366267" s="458"/>
      <c r="AB366267" s="5"/>
    </row>
    <row r="366268" spans="21:28">
      <c r="U366268" s="5"/>
      <c r="AA366268" s="93"/>
      <c r="AB366268" s="5"/>
    </row>
    <row r="366269" spans="21:28">
      <c r="U366269" s="5"/>
      <c r="AA366269" s="94"/>
      <c r="AB366269" s="5"/>
    </row>
    <row r="366272" spans="21:28">
      <c r="U366272" s="5"/>
      <c r="AA366272" s="94"/>
      <c r="AB366272" s="5"/>
    </row>
    <row r="366322" spans="21:28">
      <c r="U366322" s="5"/>
      <c r="AA366322" s="94"/>
      <c r="AB366322" s="5"/>
    </row>
    <row r="366392" spans="21:28">
      <c r="U366392" s="5"/>
      <c r="AA366392" s="94"/>
      <c r="AB366392" s="5"/>
    </row>
    <row r="366393" spans="21:28">
      <c r="U366393" s="5"/>
      <c r="AA366393" s="94"/>
      <c r="AB366393" s="5"/>
    </row>
    <row r="366410" spans="21:28">
      <c r="U366410" s="5"/>
      <c r="AA366410" s="94"/>
      <c r="AB366410" s="5"/>
    </row>
    <row r="366412" spans="21:28">
      <c r="U366412" s="5"/>
      <c r="AA366412" s="458"/>
      <c r="AB366412" s="5"/>
    </row>
    <row r="366413" spans="21:28">
      <c r="U366413" s="5"/>
      <c r="AA366413" s="458"/>
      <c r="AB366413" s="5"/>
    </row>
    <row r="366414" spans="21:28">
      <c r="U366414" s="5"/>
      <c r="AA366414" s="93"/>
      <c r="AB366414" s="5"/>
    </row>
    <row r="366415" spans="21:28">
      <c r="U366415" s="5"/>
      <c r="AA366415" s="94"/>
      <c r="AB366415" s="5"/>
    </row>
    <row r="366418" spans="21:28">
      <c r="U366418" s="5"/>
      <c r="AA366418" s="94"/>
      <c r="AB366418" s="5"/>
    </row>
    <row r="366468" spans="21:28">
      <c r="U366468" s="5"/>
      <c r="AA366468" s="94"/>
      <c r="AB366468" s="5"/>
    </row>
    <row r="366538" spans="21:28">
      <c r="U366538" s="5"/>
      <c r="AA366538" s="94"/>
      <c r="AB366538" s="5"/>
    </row>
    <row r="366539" spans="21:28">
      <c r="U366539" s="5"/>
      <c r="AA366539" s="94"/>
      <c r="AB366539" s="5"/>
    </row>
    <row r="366556" spans="21:28">
      <c r="U366556" s="5"/>
      <c r="AA366556" s="94"/>
      <c r="AB366556" s="5"/>
    </row>
    <row r="366558" spans="21:28">
      <c r="U366558" s="5"/>
      <c r="AA366558" s="458"/>
      <c r="AB366558" s="5"/>
    </row>
    <row r="366559" spans="21:28">
      <c r="U366559" s="5"/>
      <c r="AA366559" s="458"/>
      <c r="AB366559" s="5"/>
    </row>
    <row r="366560" spans="21:28">
      <c r="U366560" s="5"/>
      <c r="AA366560" s="93"/>
      <c r="AB366560" s="5"/>
    </row>
    <row r="366561" spans="21:28">
      <c r="U366561" s="5"/>
      <c r="AA366561" s="94"/>
      <c r="AB366561" s="5"/>
    </row>
    <row r="366564" spans="21:28">
      <c r="U366564" s="5"/>
      <c r="AA366564" s="94"/>
      <c r="AB366564" s="5"/>
    </row>
    <row r="366614" spans="21:28">
      <c r="U366614" s="5"/>
      <c r="AA366614" s="94"/>
      <c r="AB366614" s="5"/>
    </row>
    <row r="366684" spans="21:28">
      <c r="U366684" s="5"/>
      <c r="AA366684" s="94"/>
      <c r="AB366684" s="5"/>
    </row>
    <row r="366685" spans="21:28">
      <c r="U366685" s="5"/>
      <c r="AA366685" s="94"/>
      <c r="AB366685" s="5"/>
    </row>
    <row r="366702" spans="21:28">
      <c r="U366702" s="5"/>
      <c r="AA366702" s="94"/>
      <c r="AB366702" s="5"/>
    </row>
    <row r="366704" spans="21:28">
      <c r="U366704" s="5"/>
      <c r="AA366704" s="458"/>
      <c r="AB366704" s="5"/>
    </row>
    <row r="366705" spans="21:28">
      <c r="U366705" s="5"/>
      <c r="AA366705" s="458"/>
      <c r="AB366705" s="5"/>
    </row>
    <row r="366706" spans="21:28">
      <c r="U366706" s="5"/>
      <c r="AA366706" s="93"/>
      <c r="AB366706" s="5"/>
    </row>
    <row r="366707" spans="21:28">
      <c r="U366707" s="5"/>
      <c r="AA366707" s="94"/>
      <c r="AB366707" s="5"/>
    </row>
    <row r="366710" spans="21:28">
      <c r="U366710" s="5"/>
      <c r="AA366710" s="94"/>
      <c r="AB366710" s="5"/>
    </row>
    <row r="366760" spans="21:28">
      <c r="U366760" s="5"/>
      <c r="AA366760" s="94"/>
      <c r="AB366760" s="5"/>
    </row>
    <row r="366830" spans="21:28">
      <c r="U366830" s="5"/>
      <c r="AA366830" s="94"/>
      <c r="AB366830" s="5"/>
    </row>
    <row r="366831" spans="21:28">
      <c r="U366831" s="5"/>
      <c r="AA366831" s="94"/>
      <c r="AB366831" s="5"/>
    </row>
    <row r="366848" spans="21:28">
      <c r="U366848" s="5"/>
      <c r="AA366848" s="94"/>
      <c r="AB366848" s="5"/>
    </row>
    <row r="366850" spans="21:28">
      <c r="U366850" s="5"/>
      <c r="AA366850" s="458"/>
      <c r="AB366850" s="5"/>
    </row>
    <row r="366851" spans="21:28">
      <c r="U366851" s="5"/>
      <c r="AA366851" s="458"/>
      <c r="AB366851" s="5"/>
    </row>
    <row r="366852" spans="21:28">
      <c r="U366852" s="5"/>
      <c r="AA366852" s="93"/>
      <c r="AB366852" s="5"/>
    </row>
    <row r="366853" spans="21:28">
      <c r="U366853" s="5"/>
      <c r="AA366853" s="94"/>
      <c r="AB366853" s="5"/>
    </row>
    <row r="366856" spans="21:28">
      <c r="U366856" s="5"/>
      <c r="AA366856" s="94"/>
      <c r="AB366856" s="5"/>
    </row>
    <row r="366906" spans="21:28">
      <c r="U366906" s="5"/>
      <c r="AA366906" s="94"/>
      <c r="AB366906" s="5"/>
    </row>
    <row r="366976" spans="21:28">
      <c r="U366976" s="5"/>
      <c r="AA366976" s="94"/>
      <c r="AB366976" s="5"/>
    </row>
    <row r="366977" spans="21:28">
      <c r="U366977" s="5"/>
      <c r="AA366977" s="94"/>
      <c r="AB366977" s="5"/>
    </row>
    <row r="366994" spans="21:28">
      <c r="U366994" s="5"/>
      <c r="AA366994" s="94"/>
      <c r="AB366994" s="5"/>
    </row>
    <row r="366996" spans="21:28">
      <c r="U366996" s="5"/>
      <c r="AA366996" s="458"/>
      <c r="AB366996" s="5"/>
    </row>
    <row r="366997" spans="21:28">
      <c r="U366997" s="5"/>
      <c r="AA366997" s="458"/>
      <c r="AB366997" s="5"/>
    </row>
    <row r="366998" spans="21:28">
      <c r="U366998" s="5"/>
      <c r="AA366998" s="93"/>
      <c r="AB366998" s="5"/>
    </row>
    <row r="366999" spans="21:28">
      <c r="U366999" s="5"/>
      <c r="AA366999" s="94"/>
      <c r="AB366999" s="5"/>
    </row>
    <row r="367002" spans="21:28">
      <c r="U367002" s="5"/>
      <c r="AA367002" s="94"/>
      <c r="AB367002" s="5"/>
    </row>
    <row r="367052" spans="21:28">
      <c r="U367052" s="5"/>
      <c r="AA367052" s="94"/>
      <c r="AB367052" s="5"/>
    </row>
    <row r="367122" spans="21:28">
      <c r="U367122" s="5"/>
      <c r="AA367122" s="94"/>
      <c r="AB367122" s="5"/>
    </row>
    <row r="367123" spans="21:28">
      <c r="U367123" s="5"/>
      <c r="AA367123" s="94"/>
      <c r="AB367123" s="5"/>
    </row>
    <row r="367140" spans="21:28">
      <c r="U367140" s="5"/>
      <c r="AA367140" s="94"/>
      <c r="AB367140" s="5"/>
    </row>
    <row r="367142" spans="21:28">
      <c r="U367142" s="5"/>
      <c r="AA367142" s="458"/>
      <c r="AB367142" s="5"/>
    </row>
    <row r="367143" spans="21:28">
      <c r="U367143" s="5"/>
      <c r="AA367143" s="458"/>
      <c r="AB367143" s="5"/>
    </row>
    <row r="367144" spans="21:28">
      <c r="U367144" s="5"/>
      <c r="AA367144" s="93"/>
      <c r="AB367144" s="5"/>
    </row>
    <row r="367145" spans="21:28">
      <c r="U367145" s="5"/>
      <c r="AA367145" s="94"/>
      <c r="AB367145" s="5"/>
    </row>
    <row r="367148" spans="21:28">
      <c r="U367148" s="5"/>
      <c r="AA367148" s="94"/>
      <c r="AB367148" s="5"/>
    </row>
    <row r="367198" spans="21:28">
      <c r="U367198" s="5"/>
      <c r="AA367198" s="94"/>
      <c r="AB367198" s="5"/>
    </row>
    <row r="367268" spans="21:28">
      <c r="U367268" s="5"/>
      <c r="AA367268" s="94"/>
      <c r="AB367268" s="5"/>
    </row>
    <row r="367269" spans="21:28">
      <c r="U367269" s="5"/>
      <c r="AA367269" s="94"/>
      <c r="AB367269" s="5"/>
    </row>
    <row r="367286" spans="21:28">
      <c r="U367286" s="5"/>
      <c r="AA367286" s="94"/>
      <c r="AB367286" s="5"/>
    </row>
    <row r="367288" spans="21:28">
      <c r="U367288" s="5"/>
      <c r="AA367288" s="458"/>
      <c r="AB367288" s="5"/>
    </row>
    <row r="367289" spans="21:28">
      <c r="U367289" s="5"/>
      <c r="AA367289" s="458"/>
      <c r="AB367289" s="5"/>
    </row>
    <row r="367290" spans="21:28">
      <c r="U367290" s="5"/>
      <c r="AA367290" s="93"/>
      <c r="AB367290" s="5"/>
    </row>
    <row r="367291" spans="21:28">
      <c r="U367291" s="5"/>
      <c r="AA367291" s="94"/>
      <c r="AB367291" s="5"/>
    </row>
    <row r="367294" spans="21:28">
      <c r="U367294" s="5"/>
      <c r="AA367294" s="94"/>
      <c r="AB367294" s="5"/>
    </row>
    <row r="367344" spans="21:28">
      <c r="U367344" s="5"/>
      <c r="AA367344" s="94"/>
      <c r="AB367344" s="5"/>
    </row>
    <row r="367414" spans="21:28">
      <c r="U367414" s="5"/>
      <c r="AA367414" s="94"/>
      <c r="AB367414" s="5"/>
    </row>
    <row r="367415" spans="21:28">
      <c r="U367415" s="5"/>
      <c r="AA367415" s="94"/>
      <c r="AB367415" s="5"/>
    </row>
    <row r="367432" spans="21:28">
      <c r="U367432" s="5"/>
      <c r="AA367432" s="94"/>
      <c r="AB367432" s="5"/>
    </row>
    <row r="367434" spans="21:28">
      <c r="U367434" s="5"/>
      <c r="AA367434" s="458"/>
      <c r="AB367434" s="5"/>
    </row>
    <row r="367435" spans="21:28">
      <c r="U367435" s="5"/>
      <c r="AA367435" s="458"/>
      <c r="AB367435" s="5"/>
    </row>
    <row r="367436" spans="21:28">
      <c r="U367436" s="5"/>
      <c r="AA367436" s="93"/>
      <c r="AB367436" s="5"/>
    </row>
    <row r="367437" spans="21:28">
      <c r="U367437" s="5"/>
      <c r="AA367437" s="94"/>
      <c r="AB367437" s="5"/>
    </row>
    <row r="367440" spans="21:28">
      <c r="U367440" s="5"/>
      <c r="AA367440" s="94"/>
      <c r="AB367440" s="5"/>
    </row>
    <row r="367490" spans="21:28">
      <c r="U367490" s="5"/>
      <c r="AA367490" s="94"/>
      <c r="AB367490" s="5"/>
    </row>
    <row r="367560" spans="21:28">
      <c r="U367560" s="5"/>
      <c r="AA367560" s="94"/>
      <c r="AB367560" s="5"/>
    </row>
    <row r="367561" spans="21:28">
      <c r="U367561" s="5"/>
      <c r="AA367561" s="94"/>
      <c r="AB367561" s="5"/>
    </row>
    <row r="367578" spans="21:28">
      <c r="U367578" s="5"/>
      <c r="AA367578" s="94"/>
      <c r="AB367578" s="5"/>
    </row>
    <row r="367580" spans="21:28">
      <c r="U367580" s="5"/>
      <c r="AA367580" s="458"/>
      <c r="AB367580" s="5"/>
    </row>
    <row r="367581" spans="21:28">
      <c r="U367581" s="5"/>
      <c r="AA367581" s="458"/>
      <c r="AB367581" s="5"/>
    </row>
    <row r="367582" spans="21:28">
      <c r="U367582" s="5"/>
      <c r="AA367582" s="93"/>
      <c r="AB367582" s="5"/>
    </row>
    <row r="367583" spans="21:28">
      <c r="U367583" s="5"/>
      <c r="AA367583" s="94"/>
      <c r="AB367583" s="5"/>
    </row>
    <row r="367586" spans="21:28">
      <c r="U367586" s="5"/>
      <c r="AA367586" s="94"/>
      <c r="AB367586" s="5"/>
    </row>
    <row r="367636" spans="21:28">
      <c r="U367636" s="5"/>
      <c r="AA367636" s="94"/>
      <c r="AB367636" s="5"/>
    </row>
    <row r="367706" spans="21:28">
      <c r="U367706" s="5"/>
      <c r="AA367706" s="94"/>
      <c r="AB367706" s="5"/>
    </row>
    <row r="367707" spans="21:28">
      <c r="U367707" s="5"/>
      <c r="AA367707" s="94"/>
      <c r="AB367707" s="5"/>
    </row>
    <row r="367724" spans="21:28">
      <c r="U367724" s="5"/>
      <c r="AA367724" s="94"/>
      <c r="AB367724" s="5"/>
    </row>
    <row r="367726" spans="21:28">
      <c r="U367726" s="5"/>
      <c r="AA367726" s="458"/>
      <c r="AB367726" s="5"/>
    </row>
    <row r="367727" spans="21:28">
      <c r="U367727" s="5"/>
      <c r="AA367727" s="458"/>
      <c r="AB367727" s="5"/>
    </row>
    <row r="367728" spans="21:28">
      <c r="U367728" s="5"/>
      <c r="AA367728" s="93"/>
      <c r="AB367728" s="5"/>
    </row>
    <row r="367729" spans="21:28">
      <c r="U367729" s="5"/>
      <c r="AA367729" s="94"/>
      <c r="AB367729" s="5"/>
    </row>
    <row r="367732" spans="21:28">
      <c r="U367732" s="5"/>
      <c r="AA367732" s="94"/>
      <c r="AB367732" s="5"/>
    </row>
    <row r="367782" spans="21:28">
      <c r="U367782" s="5"/>
      <c r="AA367782" s="94"/>
      <c r="AB367782" s="5"/>
    </row>
    <row r="367852" spans="21:28">
      <c r="U367852" s="5"/>
      <c r="AA367852" s="94"/>
      <c r="AB367852" s="5"/>
    </row>
    <row r="367853" spans="21:28">
      <c r="U367853" s="5"/>
      <c r="AA367853" s="94"/>
      <c r="AB367853" s="5"/>
    </row>
    <row r="367870" spans="21:28">
      <c r="U367870" s="5"/>
      <c r="AA367870" s="94"/>
      <c r="AB367870" s="5"/>
    </row>
    <row r="367872" spans="21:28">
      <c r="U367872" s="5"/>
      <c r="AA367872" s="458"/>
      <c r="AB367872" s="5"/>
    </row>
    <row r="367873" spans="21:28">
      <c r="U367873" s="5"/>
      <c r="AA367873" s="458"/>
      <c r="AB367873" s="5"/>
    </row>
    <row r="367874" spans="21:28">
      <c r="U367874" s="5"/>
      <c r="AA367874" s="93"/>
      <c r="AB367874" s="5"/>
    </row>
    <row r="367875" spans="21:28">
      <c r="U367875" s="5"/>
      <c r="AA367875" s="94"/>
      <c r="AB367875" s="5"/>
    </row>
    <row r="367878" spans="21:28">
      <c r="U367878" s="5"/>
      <c r="AA367878" s="94"/>
      <c r="AB367878" s="5"/>
    </row>
    <row r="367928" spans="21:28">
      <c r="U367928" s="5"/>
      <c r="AA367928" s="94"/>
      <c r="AB367928" s="5"/>
    </row>
    <row r="367998" spans="21:28">
      <c r="U367998" s="5"/>
      <c r="AA367998" s="94"/>
      <c r="AB367998" s="5"/>
    </row>
    <row r="367999" spans="21:28">
      <c r="U367999" s="5"/>
      <c r="AA367999" s="94"/>
      <c r="AB367999" s="5"/>
    </row>
    <row r="368016" spans="21:28">
      <c r="U368016" s="5"/>
      <c r="AA368016" s="94"/>
      <c r="AB368016" s="5"/>
    </row>
    <row r="368018" spans="21:28">
      <c r="U368018" s="5"/>
      <c r="AA368018" s="458"/>
      <c r="AB368018" s="5"/>
    </row>
    <row r="368019" spans="21:28">
      <c r="U368019" s="5"/>
      <c r="AA368019" s="458"/>
      <c r="AB368019" s="5"/>
    </row>
    <row r="368020" spans="21:28">
      <c r="U368020" s="5"/>
      <c r="AA368020" s="93"/>
      <c r="AB368020" s="5"/>
    </row>
    <row r="368021" spans="21:28">
      <c r="U368021" s="5"/>
      <c r="AA368021" s="94"/>
      <c r="AB368021" s="5"/>
    </row>
    <row r="368024" spans="21:28">
      <c r="U368024" s="5"/>
      <c r="AA368024" s="94"/>
      <c r="AB368024" s="5"/>
    </row>
    <row r="368074" spans="21:28">
      <c r="U368074" s="5"/>
      <c r="AA368074" s="94"/>
      <c r="AB368074" s="5"/>
    </row>
    <row r="368144" spans="21:28">
      <c r="U368144" s="5"/>
      <c r="AA368144" s="94"/>
      <c r="AB368144" s="5"/>
    </row>
    <row r="368145" spans="21:28">
      <c r="U368145" s="5"/>
      <c r="AA368145" s="94"/>
      <c r="AB368145" s="5"/>
    </row>
    <row r="368162" spans="21:28">
      <c r="U368162" s="5"/>
      <c r="AA368162" s="94"/>
      <c r="AB368162" s="5"/>
    </row>
    <row r="368164" spans="21:28">
      <c r="U368164" s="5"/>
      <c r="AA368164" s="458"/>
      <c r="AB368164" s="5"/>
    </row>
    <row r="368165" spans="21:28">
      <c r="U368165" s="5"/>
      <c r="AA368165" s="458"/>
      <c r="AB368165" s="5"/>
    </row>
    <row r="368166" spans="21:28">
      <c r="U368166" s="5"/>
      <c r="AA368166" s="93"/>
      <c r="AB368166" s="5"/>
    </row>
    <row r="368167" spans="21:28">
      <c r="U368167" s="5"/>
      <c r="AA368167" s="94"/>
      <c r="AB368167" s="5"/>
    </row>
    <row r="368170" spans="21:28">
      <c r="U368170" s="5"/>
      <c r="AA368170" s="94"/>
      <c r="AB368170" s="5"/>
    </row>
    <row r="368220" spans="21:28">
      <c r="U368220" s="5"/>
      <c r="AA368220" s="94"/>
      <c r="AB368220" s="5"/>
    </row>
    <row r="368290" spans="21:28">
      <c r="U368290" s="5"/>
      <c r="AA368290" s="94"/>
      <c r="AB368290" s="5"/>
    </row>
    <row r="368291" spans="21:28">
      <c r="U368291" s="5"/>
      <c r="AA368291" s="94"/>
      <c r="AB368291" s="5"/>
    </row>
    <row r="368308" spans="21:28">
      <c r="U368308" s="5"/>
      <c r="AA368308" s="94"/>
      <c r="AB368308" s="5"/>
    </row>
    <row r="368310" spans="21:28">
      <c r="U368310" s="5"/>
      <c r="AA368310" s="458"/>
      <c r="AB368310" s="5"/>
    </row>
    <row r="368311" spans="21:28">
      <c r="U368311" s="5"/>
      <c r="AA368311" s="458"/>
      <c r="AB368311" s="5"/>
    </row>
    <row r="368312" spans="21:28">
      <c r="U368312" s="5"/>
      <c r="AA368312" s="93"/>
      <c r="AB368312" s="5"/>
    </row>
    <row r="368313" spans="21:28">
      <c r="U368313" s="5"/>
      <c r="AA368313" s="94"/>
      <c r="AB368313" s="5"/>
    </row>
    <row r="368316" spans="21:28">
      <c r="U368316" s="5"/>
      <c r="AA368316" s="94"/>
      <c r="AB368316" s="5"/>
    </row>
    <row r="368366" spans="21:28">
      <c r="U368366" s="5"/>
      <c r="AA368366" s="94"/>
      <c r="AB368366" s="5"/>
    </row>
    <row r="368436" spans="21:28">
      <c r="U368436" s="5"/>
      <c r="AA368436" s="94"/>
      <c r="AB368436" s="5"/>
    </row>
    <row r="368437" spans="21:28">
      <c r="U368437" s="5"/>
      <c r="AA368437" s="94"/>
      <c r="AB368437" s="5"/>
    </row>
    <row r="368454" spans="21:28">
      <c r="U368454" s="5"/>
      <c r="AA368454" s="94"/>
      <c r="AB368454" s="5"/>
    </row>
    <row r="368456" spans="21:28">
      <c r="U368456" s="5"/>
      <c r="AA368456" s="458"/>
      <c r="AB368456" s="5"/>
    </row>
    <row r="368457" spans="21:28">
      <c r="U368457" s="5"/>
      <c r="AA368457" s="458"/>
      <c r="AB368457" s="5"/>
    </row>
    <row r="368458" spans="21:28">
      <c r="U368458" s="5"/>
      <c r="AA368458" s="93"/>
      <c r="AB368458" s="5"/>
    </row>
    <row r="368459" spans="21:28">
      <c r="U368459" s="5"/>
      <c r="AA368459" s="94"/>
      <c r="AB368459" s="5"/>
    </row>
    <row r="368462" spans="21:28">
      <c r="U368462" s="5"/>
      <c r="AA368462" s="94"/>
      <c r="AB368462" s="5"/>
    </row>
    <row r="368512" spans="21:28">
      <c r="U368512" s="5"/>
      <c r="AA368512" s="94"/>
      <c r="AB368512" s="5"/>
    </row>
    <row r="368582" spans="21:28">
      <c r="U368582" s="5"/>
      <c r="AA368582" s="94"/>
      <c r="AB368582" s="5"/>
    </row>
    <row r="368583" spans="21:28">
      <c r="U368583" s="5"/>
      <c r="AA368583" s="94"/>
      <c r="AB368583" s="5"/>
    </row>
    <row r="368600" spans="21:28">
      <c r="U368600" s="5"/>
      <c r="AA368600" s="94"/>
      <c r="AB368600" s="5"/>
    </row>
    <row r="368602" spans="21:28">
      <c r="U368602" s="5"/>
      <c r="AA368602" s="458"/>
      <c r="AB368602" s="5"/>
    </row>
    <row r="368603" spans="21:28">
      <c r="U368603" s="5"/>
      <c r="AA368603" s="458"/>
      <c r="AB368603" s="5"/>
    </row>
    <row r="368604" spans="21:28">
      <c r="U368604" s="5"/>
      <c r="AA368604" s="93"/>
      <c r="AB368604" s="5"/>
    </row>
    <row r="368605" spans="21:28">
      <c r="U368605" s="5"/>
      <c r="AA368605" s="94"/>
      <c r="AB368605" s="5"/>
    </row>
    <row r="368608" spans="21:28">
      <c r="U368608" s="5"/>
      <c r="AA368608" s="94"/>
      <c r="AB368608" s="5"/>
    </row>
    <row r="368658" spans="21:28">
      <c r="U368658" s="5"/>
      <c r="AA368658" s="94"/>
      <c r="AB368658" s="5"/>
    </row>
    <row r="368728" spans="21:28">
      <c r="U368728" s="5"/>
      <c r="AA368728" s="94"/>
      <c r="AB368728" s="5"/>
    </row>
    <row r="368729" spans="21:28">
      <c r="U368729" s="5"/>
      <c r="AA368729" s="94"/>
      <c r="AB368729" s="5"/>
    </row>
    <row r="368746" spans="21:28">
      <c r="U368746" s="5"/>
      <c r="AA368746" s="94"/>
      <c r="AB368746" s="5"/>
    </row>
    <row r="368748" spans="21:28">
      <c r="U368748" s="5"/>
      <c r="AA368748" s="458"/>
      <c r="AB368748" s="5"/>
    </row>
    <row r="368749" spans="21:28">
      <c r="U368749" s="5"/>
      <c r="AA368749" s="458"/>
      <c r="AB368749" s="5"/>
    </row>
    <row r="368750" spans="21:28">
      <c r="U368750" s="5"/>
      <c r="AA368750" s="93"/>
      <c r="AB368750" s="5"/>
    </row>
    <row r="368751" spans="21:28">
      <c r="U368751" s="5"/>
      <c r="AA368751" s="94"/>
      <c r="AB368751" s="5"/>
    </row>
    <row r="368754" spans="21:28">
      <c r="U368754" s="5"/>
      <c r="AA368754" s="94"/>
      <c r="AB368754" s="5"/>
    </row>
    <row r="368804" spans="21:28">
      <c r="U368804" s="5"/>
      <c r="AA368804" s="94"/>
      <c r="AB368804" s="5"/>
    </row>
    <row r="368874" spans="21:28">
      <c r="U368874" s="5"/>
      <c r="AA368874" s="94"/>
      <c r="AB368874" s="5"/>
    </row>
    <row r="368875" spans="21:28">
      <c r="U368875" s="5"/>
      <c r="AA368875" s="94"/>
      <c r="AB368875" s="5"/>
    </row>
    <row r="368892" spans="21:28">
      <c r="U368892" s="5"/>
      <c r="AA368892" s="94"/>
      <c r="AB368892" s="5"/>
    </row>
    <row r="368894" spans="21:28">
      <c r="U368894" s="5"/>
      <c r="AA368894" s="458"/>
      <c r="AB368894" s="5"/>
    </row>
    <row r="368895" spans="21:28">
      <c r="U368895" s="5"/>
      <c r="AA368895" s="458"/>
      <c r="AB368895" s="5"/>
    </row>
    <row r="368896" spans="21:28">
      <c r="U368896" s="5"/>
      <c r="AA368896" s="93"/>
      <c r="AB368896" s="5"/>
    </row>
    <row r="368897" spans="21:28">
      <c r="U368897" s="5"/>
      <c r="AA368897" s="94"/>
      <c r="AB368897" s="5"/>
    </row>
    <row r="368900" spans="21:28">
      <c r="U368900" s="5"/>
      <c r="AA368900" s="94"/>
      <c r="AB368900" s="5"/>
    </row>
    <row r="368950" spans="21:28">
      <c r="U368950" s="5"/>
      <c r="AA368950" s="94"/>
      <c r="AB368950" s="5"/>
    </row>
    <row r="369020" spans="21:28">
      <c r="U369020" s="5"/>
      <c r="AA369020" s="94"/>
      <c r="AB369020" s="5"/>
    </row>
    <row r="369021" spans="21:28">
      <c r="U369021" s="5"/>
      <c r="AA369021" s="94"/>
      <c r="AB369021" s="5"/>
    </row>
    <row r="369038" spans="21:28">
      <c r="U369038" s="5"/>
      <c r="AA369038" s="94"/>
      <c r="AB369038" s="5"/>
    </row>
    <row r="369040" spans="21:28">
      <c r="U369040" s="5"/>
      <c r="AA369040" s="458"/>
      <c r="AB369040" s="5"/>
    </row>
    <row r="369041" spans="21:28">
      <c r="U369041" s="5"/>
      <c r="AA369041" s="458"/>
      <c r="AB369041" s="5"/>
    </row>
    <row r="369042" spans="21:28">
      <c r="U369042" s="5"/>
      <c r="AA369042" s="93"/>
      <c r="AB369042" s="5"/>
    </row>
    <row r="369043" spans="21:28">
      <c r="U369043" s="5"/>
      <c r="AA369043" s="94"/>
      <c r="AB369043" s="5"/>
    </row>
    <row r="369046" spans="21:28">
      <c r="U369046" s="5"/>
      <c r="AA369046" s="94"/>
      <c r="AB369046" s="5"/>
    </row>
    <row r="369096" spans="21:28">
      <c r="U369096" s="5"/>
      <c r="AA369096" s="94"/>
      <c r="AB369096" s="5"/>
    </row>
    <row r="369166" spans="21:28">
      <c r="U369166" s="5"/>
      <c r="AA369166" s="94"/>
      <c r="AB369166" s="5"/>
    </row>
    <row r="369167" spans="21:28">
      <c r="U369167" s="5"/>
      <c r="AA369167" s="94"/>
      <c r="AB369167" s="5"/>
    </row>
    <row r="369184" spans="21:28">
      <c r="U369184" s="5"/>
      <c r="AA369184" s="94"/>
      <c r="AB369184" s="5"/>
    </row>
    <row r="369186" spans="21:28">
      <c r="U369186" s="5"/>
      <c r="AA369186" s="458"/>
      <c r="AB369186" s="5"/>
    </row>
    <row r="369187" spans="21:28">
      <c r="U369187" s="5"/>
      <c r="AA369187" s="458"/>
      <c r="AB369187" s="5"/>
    </row>
    <row r="369188" spans="21:28">
      <c r="U369188" s="5"/>
      <c r="AA369188" s="93"/>
      <c r="AB369188" s="5"/>
    </row>
    <row r="369189" spans="21:28">
      <c r="U369189" s="5"/>
      <c r="AA369189" s="94"/>
      <c r="AB369189" s="5"/>
    </row>
    <row r="369192" spans="21:28">
      <c r="U369192" s="5"/>
      <c r="AA369192" s="94"/>
      <c r="AB369192" s="5"/>
    </row>
    <row r="369242" spans="21:28">
      <c r="U369242" s="5"/>
      <c r="AA369242" s="94"/>
      <c r="AB369242" s="5"/>
    </row>
    <row r="369312" spans="21:28">
      <c r="U369312" s="5"/>
      <c r="AA369312" s="94"/>
      <c r="AB369312" s="5"/>
    </row>
    <row r="369313" spans="21:28">
      <c r="U369313" s="5"/>
      <c r="AA369313" s="94"/>
      <c r="AB369313" s="5"/>
    </row>
    <row r="369330" spans="21:28">
      <c r="U369330" s="5"/>
      <c r="AA369330" s="94"/>
      <c r="AB369330" s="5"/>
    </row>
    <row r="369332" spans="21:28">
      <c r="U369332" s="5"/>
      <c r="AA369332" s="458"/>
      <c r="AB369332" s="5"/>
    </row>
    <row r="369333" spans="21:28">
      <c r="U369333" s="5"/>
      <c r="AA369333" s="458"/>
      <c r="AB369333" s="5"/>
    </row>
    <row r="369334" spans="21:28">
      <c r="U369334" s="5"/>
      <c r="AA369334" s="93"/>
      <c r="AB369334" s="5"/>
    </row>
    <row r="369335" spans="21:28">
      <c r="U369335" s="5"/>
      <c r="AA369335" s="94"/>
      <c r="AB369335" s="5"/>
    </row>
    <row r="369338" spans="21:28">
      <c r="U369338" s="5"/>
      <c r="AA369338" s="94"/>
      <c r="AB369338" s="5"/>
    </row>
    <row r="369388" spans="21:28">
      <c r="U369388" s="5"/>
      <c r="AA369388" s="94"/>
      <c r="AB369388" s="5"/>
    </row>
    <row r="369458" spans="21:28">
      <c r="U369458" s="5"/>
      <c r="AA369458" s="94"/>
      <c r="AB369458" s="5"/>
    </row>
    <row r="369459" spans="21:28">
      <c r="U369459" s="5"/>
      <c r="AA369459" s="94"/>
      <c r="AB369459" s="5"/>
    </row>
    <row r="369476" spans="21:28">
      <c r="U369476" s="5"/>
      <c r="AA369476" s="94"/>
      <c r="AB369476" s="5"/>
    </row>
    <row r="369478" spans="21:28">
      <c r="U369478" s="5"/>
      <c r="AA369478" s="458"/>
      <c r="AB369478" s="5"/>
    </row>
    <row r="369479" spans="21:28">
      <c r="U369479" s="5"/>
      <c r="AA369479" s="458"/>
      <c r="AB369479" s="5"/>
    </row>
    <row r="369480" spans="21:28">
      <c r="U369480" s="5"/>
      <c r="AA369480" s="93"/>
      <c r="AB369480" s="5"/>
    </row>
    <row r="369481" spans="21:28">
      <c r="U369481" s="5"/>
      <c r="AA369481" s="94"/>
      <c r="AB369481" s="5"/>
    </row>
    <row r="369484" spans="21:28">
      <c r="U369484" s="5"/>
      <c r="AA369484" s="94"/>
      <c r="AB369484" s="5"/>
    </row>
    <row r="369534" spans="21:28">
      <c r="U369534" s="5"/>
      <c r="AA369534" s="94"/>
      <c r="AB369534" s="5"/>
    </row>
    <row r="369604" spans="21:28">
      <c r="U369604" s="5"/>
      <c r="AA369604" s="94"/>
      <c r="AB369604" s="5"/>
    </row>
    <row r="369605" spans="21:28">
      <c r="U369605" s="5"/>
      <c r="AA369605" s="94"/>
      <c r="AB369605" s="5"/>
    </row>
    <row r="369622" spans="21:28">
      <c r="U369622" s="5"/>
      <c r="AA369622" s="94"/>
      <c r="AB369622" s="5"/>
    </row>
    <row r="369624" spans="21:28">
      <c r="U369624" s="5"/>
      <c r="AA369624" s="458"/>
      <c r="AB369624" s="5"/>
    </row>
    <row r="369625" spans="21:28">
      <c r="U369625" s="5"/>
      <c r="AA369625" s="458"/>
      <c r="AB369625" s="5"/>
    </row>
    <row r="369626" spans="21:28">
      <c r="U369626" s="5"/>
      <c r="AA369626" s="93"/>
      <c r="AB369626" s="5"/>
    </row>
    <row r="369627" spans="21:28">
      <c r="U369627" s="5"/>
      <c r="AA369627" s="94"/>
      <c r="AB369627" s="5"/>
    </row>
    <row r="369630" spans="21:28">
      <c r="U369630" s="5"/>
      <c r="AA369630" s="94"/>
      <c r="AB369630" s="5"/>
    </row>
    <row r="369680" spans="21:28">
      <c r="U369680" s="5"/>
      <c r="AA369680" s="94"/>
      <c r="AB369680" s="5"/>
    </row>
    <row r="369750" spans="21:28">
      <c r="U369750" s="5"/>
      <c r="AA369750" s="94"/>
      <c r="AB369750" s="5"/>
    </row>
    <row r="369751" spans="21:28">
      <c r="U369751" s="5"/>
      <c r="AA369751" s="94"/>
      <c r="AB369751" s="5"/>
    </row>
    <row r="369768" spans="21:28">
      <c r="U369768" s="5"/>
      <c r="AA369768" s="94"/>
      <c r="AB369768" s="5"/>
    </row>
    <row r="369770" spans="21:28">
      <c r="U369770" s="5"/>
      <c r="AA369770" s="458"/>
      <c r="AB369770" s="5"/>
    </row>
    <row r="369771" spans="21:28">
      <c r="U369771" s="5"/>
      <c r="AA369771" s="458"/>
      <c r="AB369771" s="5"/>
    </row>
    <row r="369772" spans="21:28">
      <c r="U369772" s="5"/>
      <c r="AA369772" s="93"/>
      <c r="AB369772" s="5"/>
    </row>
    <row r="369773" spans="21:28">
      <c r="U369773" s="5"/>
      <c r="AA369773" s="94"/>
      <c r="AB369773" s="5"/>
    </row>
    <row r="369776" spans="21:28">
      <c r="U369776" s="5"/>
      <c r="AA369776" s="94"/>
      <c r="AB369776" s="5"/>
    </row>
    <row r="369826" spans="21:28">
      <c r="U369826" s="5"/>
      <c r="AA369826" s="94"/>
      <c r="AB369826" s="5"/>
    </row>
    <row r="369896" spans="21:28">
      <c r="U369896" s="5"/>
      <c r="AA369896" s="94"/>
      <c r="AB369896" s="5"/>
    </row>
    <row r="369897" spans="21:28">
      <c r="U369897" s="5"/>
      <c r="AA369897" s="94"/>
      <c r="AB369897" s="5"/>
    </row>
    <row r="369914" spans="21:28">
      <c r="U369914" s="5"/>
      <c r="AA369914" s="94"/>
      <c r="AB369914" s="5"/>
    </row>
    <row r="369916" spans="21:28">
      <c r="U369916" s="5"/>
      <c r="AA369916" s="458"/>
      <c r="AB369916" s="5"/>
    </row>
    <row r="369917" spans="21:28">
      <c r="U369917" s="5"/>
      <c r="AA369917" s="458"/>
      <c r="AB369917" s="5"/>
    </row>
    <row r="369918" spans="21:28">
      <c r="U369918" s="5"/>
      <c r="AA369918" s="93"/>
      <c r="AB369918" s="5"/>
    </row>
    <row r="369919" spans="21:28">
      <c r="U369919" s="5"/>
      <c r="AA369919" s="94"/>
      <c r="AB369919" s="5"/>
    </row>
    <row r="369922" spans="21:28">
      <c r="U369922" s="5"/>
      <c r="AA369922" s="94"/>
      <c r="AB369922" s="5"/>
    </row>
    <row r="369972" spans="21:28">
      <c r="U369972" s="5"/>
      <c r="AA369972" s="94"/>
      <c r="AB369972" s="5"/>
    </row>
    <row r="370042" spans="21:28">
      <c r="U370042" s="5"/>
      <c r="AA370042" s="94"/>
      <c r="AB370042" s="5"/>
    </row>
    <row r="370043" spans="21:28">
      <c r="U370043" s="5"/>
      <c r="AA370043" s="94"/>
      <c r="AB370043" s="5"/>
    </row>
    <row r="370060" spans="21:28">
      <c r="U370060" s="5"/>
      <c r="AA370060" s="94"/>
      <c r="AB370060" s="5"/>
    </row>
    <row r="370062" spans="21:28">
      <c r="U370062" s="5"/>
      <c r="AA370062" s="458"/>
      <c r="AB370062" s="5"/>
    </row>
    <row r="370063" spans="21:28">
      <c r="U370063" s="5"/>
      <c r="AA370063" s="458"/>
      <c r="AB370063" s="5"/>
    </row>
    <row r="370064" spans="21:28">
      <c r="U370064" s="5"/>
      <c r="AA370064" s="93"/>
      <c r="AB370064" s="5"/>
    </row>
    <row r="370065" spans="21:28">
      <c r="U370065" s="5"/>
      <c r="AA370065" s="94"/>
      <c r="AB370065" s="5"/>
    </row>
    <row r="370068" spans="21:28">
      <c r="U370068" s="5"/>
      <c r="AA370068" s="94"/>
      <c r="AB370068" s="5"/>
    </row>
    <row r="370118" spans="21:28">
      <c r="U370118" s="5"/>
      <c r="AA370118" s="94"/>
      <c r="AB370118" s="5"/>
    </row>
    <row r="370188" spans="21:28">
      <c r="U370188" s="5"/>
      <c r="AA370188" s="94"/>
      <c r="AB370188" s="5"/>
    </row>
    <row r="370189" spans="21:28">
      <c r="U370189" s="5"/>
      <c r="AA370189" s="94"/>
      <c r="AB370189" s="5"/>
    </row>
    <row r="370206" spans="21:28">
      <c r="U370206" s="5"/>
      <c r="AA370206" s="94"/>
      <c r="AB370206" s="5"/>
    </row>
    <row r="370208" spans="21:28">
      <c r="U370208" s="5"/>
      <c r="AA370208" s="458"/>
      <c r="AB370208" s="5"/>
    </row>
    <row r="370209" spans="21:28">
      <c r="U370209" s="5"/>
      <c r="AA370209" s="458"/>
      <c r="AB370209" s="5"/>
    </row>
    <row r="370210" spans="21:28">
      <c r="U370210" s="5"/>
      <c r="AA370210" s="93"/>
      <c r="AB370210" s="5"/>
    </row>
    <row r="370211" spans="21:28">
      <c r="U370211" s="5"/>
      <c r="AA370211" s="94"/>
      <c r="AB370211" s="5"/>
    </row>
    <row r="370214" spans="21:28">
      <c r="U370214" s="5"/>
      <c r="AA370214" s="94"/>
      <c r="AB370214" s="5"/>
    </row>
    <row r="370264" spans="21:28">
      <c r="U370264" s="5"/>
      <c r="AA370264" s="94"/>
      <c r="AB370264" s="5"/>
    </row>
    <row r="370334" spans="21:28">
      <c r="U370334" s="5"/>
      <c r="AA370334" s="94"/>
      <c r="AB370334" s="5"/>
    </row>
    <row r="370335" spans="21:28">
      <c r="U370335" s="5"/>
      <c r="AA370335" s="94"/>
      <c r="AB370335" s="5"/>
    </row>
    <row r="370352" spans="21:28">
      <c r="U370352" s="5"/>
      <c r="AA370352" s="94"/>
      <c r="AB370352" s="5"/>
    </row>
    <row r="370354" spans="21:28">
      <c r="U370354" s="5"/>
      <c r="AA370354" s="458"/>
      <c r="AB370354" s="5"/>
    </row>
    <row r="370355" spans="21:28">
      <c r="U370355" s="5"/>
      <c r="AA370355" s="458"/>
      <c r="AB370355" s="5"/>
    </row>
    <row r="370356" spans="21:28">
      <c r="U370356" s="5"/>
      <c r="AA370356" s="93"/>
      <c r="AB370356" s="5"/>
    </row>
    <row r="370357" spans="21:28">
      <c r="U370357" s="5"/>
      <c r="AA370357" s="94"/>
      <c r="AB370357" s="5"/>
    </row>
    <row r="370360" spans="21:28">
      <c r="U370360" s="5"/>
      <c r="AA370360" s="94"/>
      <c r="AB370360" s="5"/>
    </row>
    <row r="370410" spans="21:28">
      <c r="U370410" s="5"/>
      <c r="AA370410" s="94"/>
      <c r="AB370410" s="5"/>
    </row>
    <row r="370480" spans="21:28">
      <c r="U370480" s="5"/>
      <c r="AA370480" s="94"/>
      <c r="AB370480" s="5"/>
    </row>
    <row r="370481" spans="21:28">
      <c r="U370481" s="5"/>
      <c r="AA370481" s="94"/>
      <c r="AB370481" s="5"/>
    </row>
    <row r="370498" spans="21:28">
      <c r="U370498" s="5"/>
      <c r="AA370498" s="94"/>
      <c r="AB370498" s="5"/>
    </row>
    <row r="370500" spans="21:28">
      <c r="U370500" s="5"/>
      <c r="AA370500" s="458"/>
      <c r="AB370500" s="5"/>
    </row>
    <row r="370501" spans="21:28">
      <c r="U370501" s="5"/>
      <c r="AA370501" s="458"/>
      <c r="AB370501" s="5"/>
    </row>
    <row r="370502" spans="21:28">
      <c r="U370502" s="5"/>
      <c r="AA370502" s="93"/>
      <c r="AB370502" s="5"/>
    </row>
    <row r="370503" spans="21:28">
      <c r="U370503" s="5"/>
      <c r="AA370503" s="94"/>
      <c r="AB370503" s="5"/>
    </row>
    <row r="370506" spans="21:28">
      <c r="U370506" s="5"/>
      <c r="AA370506" s="94"/>
      <c r="AB370506" s="5"/>
    </row>
    <row r="370556" spans="21:28">
      <c r="U370556" s="5"/>
      <c r="AA370556" s="94"/>
      <c r="AB370556" s="5"/>
    </row>
    <row r="370626" spans="21:28">
      <c r="U370626" s="5"/>
      <c r="AA370626" s="94"/>
      <c r="AB370626" s="5"/>
    </row>
    <row r="370627" spans="21:28">
      <c r="U370627" s="5"/>
      <c r="AA370627" s="94"/>
      <c r="AB370627" s="5"/>
    </row>
    <row r="370644" spans="21:28">
      <c r="U370644" s="5"/>
      <c r="AA370644" s="94"/>
      <c r="AB370644" s="5"/>
    </row>
    <row r="370646" spans="21:28">
      <c r="U370646" s="5"/>
      <c r="AA370646" s="458"/>
      <c r="AB370646" s="5"/>
    </row>
    <row r="370647" spans="21:28">
      <c r="U370647" s="5"/>
      <c r="AA370647" s="458"/>
      <c r="AB370647" s="5"/>
    </row>
    <row r="370648" spans="21:28">
      <c r="U370648" s="5"/>
      <c r="AA370648" s="93"/>
      <c r="AB370648" s="5"/>
    </row>
    <row r="370649" spans="21:28">
      <c r="U370649" s="5"/>
      <c r="AA370649" s="94"/>
      <c r="AB370649" s="5"/>
    </row>
    <row r="370652" spans="21:28">
      <c r="U370652" s="5"/>
      <c r="AA370652" s="94"/>
      <c r="AB370652" s="5"/>
    </row>
    <row r="370702" spans="21:28">
      <c r="U370702" s="5"/>
      <c r="AA370702" s="94"/>
      <c r="AB370702" s="5"/>
    </row>
    <row r="370772" spans="21:28">
      <c r="U370772" s="5"/>
      <c r="AA370772" s="94"/>
      <c r="AB370772" s="5"/>
    </row>
    <row r="370773" spans="21:28">
      <c r="U370773" s="5"/>
      <c r="AA370773" s="94"/>
      <c r="AB370773" s="5"/>
    </row>
    <row r="370790" spans="21:28">
      <c r="U370790" s="5"/>
      <c r="AA370790" s="94"/>
      <c r="AB370790" s="5"/>
    </row>
    <row r="370792" spans="21:28">
      <c r="U370792" s="5"/>
      <c r="AA370792" s="458"/>
      <c r="AB370792" s="5"/>
    </row>
    <row r="370793" spans="21:28">
      <c r="U370793" s="5"/>
      <c r="AA370793" s="458"/>
      <c r="AB370793" s="5"/>
    </row>
    <row r="370794" spans="21:28">
      <c r="U370794" s="5"/>
      <c r="AA370794" s="93"/>
      <c r="AB370794" s="5"/>
    </row>
    <row r="370795" spans="21:28">
      <c r="U370795" s="5"/>
      <c r="AA370795" s="94"/>
      <c r="AB370795" s="5"/>
    </row>
    <row r="370798" spans="21:28">
      <c r="U370798" s="5"/>
      <c r="AA370798" s="94"/>
      <c r="AB370798" s="5"/>
    </row>
    <row r="370848" spans="21:28">
      <c r="U370848" s="5"/>
      <c r="AA370848" s="94"/>
      <c r="AB370848" s="5"/>
    </row>
    <row r="370918" spans="21:28">
      <c r="U370918" s="5"/>
      <c r="AA370918" s="94"/>
      <c r="AB370918" s="5"/>
    </row>
    <row r="370919" spans="21:28">
      <c r="U370919" s="5"/>
      <c r="AA370919" s="94"/>
      <c r="AB370919" s="5"/>
    </row>
    <row r="370936" spans="21:28">
      <c r="U370936" s="5"/>
      <c r="AA370936" s="94"/>
      <c r="AB370936" s="5"/>
    </row>
    <row r="370938" spans="21:28">
      <c r="U370938" s="5"/>
      <c r="AA370938" s="458"/>
      <c r="AB370938" s="5"/>
    </row>
    <row r="370939" spans="21:28">
      <c r="U370939" s="5"/>
      <c r="AA370939" s="458"/>
      <c r="AB370939" s="5"/>
    </row>
    <row r="370940" spans="21:28">
      <c r="U370940" s="5"/>
      <c r="AA370940" s="93"/>
      <c r="AB370940" s="5"/>
    </row>
    <row r="370941" spans="21:28">
      <c r="U370941" s="5"/>
      <c r="AA370941" s="94"/>
      <c r="AB370941" s="5"/>
    </row>
    <row r="370944" spans="21:28">
      <c r="U370944" s="5"/>
      <c r="AA370944" s="94"/>
      <c r="AB370944" s="5"/>
    </row>
    <row r="370994" spans="21:28">
      <c r="U370994" s="5"/>
      <c r="AA370994" s="94"/>
      <c r="AB370994" s="5"/>
    </row>
    <row r="371064" spans="21:28">
      <c r="U371064" s="5"/>
      <c r="AA371064" s="94"/>
      <c r="AB371064" s="5"/>
    </row>
    <row r="371065" spans="21:28">
      <c r="U371065" s="5"/>
      <c r="AA371065" s="94"/>
      <c r="AB371065" s="5"/>
    </row>
    <row r="371082" spans="21:28">
      <c r="U371082" s="5"/>
      <c r="AA371082" s="94"/>
      <c r="AB371082" s="5"/>
    </row>
    <row r="371084" spans="21:28">
      <c r="U371084" s="5"/>
      <c r="AA371084" s="458"/>
      <c r="AB371084" s="5"/>
    </row>
    <row r="371085" spans="21:28">
      <c r="U371085" s="5"/>
      <c r="AA371085" s="458"/>
      <c r="AB371085" s="5"/>
    </row>
    <row r="371086" spans="21:28">
      <c r="U371086" s="5"/>
      <c r="AA371086" s="93"/>
      <c r="AB371086" s="5"/>
    </row>
    <row r="371087" spans="21:28">
      <c r="U371087" s="5"/>
      <c r="AA371087" s="94"/>
      <c r="AB371087" s="5"/>
    </row>
    <row r="371090" spans="21:28">
      <c r="U371090" s="5"/>
      <c r="AA371090" s="94"/>
      <c r="AB371090" s="5"/>
    </row>
    <row r="371140" spans="21:28">
      <c r="U371140" s="5"/>
      <c r="AA371140" s="94"/>
      <c r="AB371140" s="5"/>
    </row>
    <row r="371210" spans="21:28">
      <c r="U371210" s="5"/>
      <c r="AA371210" s="94"/>
      <c r="AB371210" s="5"/>
    </row>
    <row r="371211" spans="21:28">
      <c r="U371211" s="5"/>
      <c r="AA371211" s="94"/>
      <c r="AB371211" s="5"/>
    </row>
    <row r="371228" spans="21:28">
      <c r="U371228" s="5"/>
      <c r="AA371228" s="94"/>
      <c r="AB371228" s="5"/>
    </row>
    <row r="371230" spans="21:28">
      <c r="U371230" s="5"/>
      <c r="AA371230" s="458"/>
      <c r="AB371230" s="5"/>
    </row>
    <row r="371231" spans="21:28">
      <c r="U371231" s="5"/>
      <c r="AA371231" s="458"/>
      <c r="AB371231" s="5"/>
    </row>
    <row r="371232" spans="21:28">
      <c r="U371232" s="5"/>
      <c r="AA371232" s="93"/>
      <c r="AB371232" s="5"/>
    </row>
    <row r="371233" spans="21:28">
      <c r="U371233" s="5"/>
      <c r="AA371233" s="94"/>
      <c r="AB371233" s="5"/>
    </row>
    <row r="371236" spans="21:28">
      <c r="U371236" s="5"/>
      <c r="AA371236" s="94"/>
      <c r="AB371236" s="5"/>
    </row>
    <row r="371286" spans="21:28">
      <c r="U371286" s="5"/>
      <c r="AA371286" s="94"/>
      <c r="AB371286" s="5"/>
    </row>
    <row r="371356" spans="21:28">
      <c r="U371356" s="5"/>
      <c r="AA371356" s="94"/>
      <c r="AB371356" s="5"/>
    </row>
    <row r="371357" spans="21:28">
      <c r="U371357" s="5"/>
      <c r="AA371357" s="94"/>
      <c r="AB371357" s="5"/>
    </row>
    <row r="371374" spans="21:28">
      <c r="U371374" s="5"/>
      <c r="AA371374" s="94"/>
      <c r="AB371374" s="5"/>
    </row>
    <row r="371376" spans="21:28">
      <c r="U371376" s="5"/>
      <c r="AA371376" s="458"/>
      <c r="AB371376" s="5"/>
    </row>
    <row r="371377" spans="21:28">
      <c r="U371377" s="5"/>
      <c r="AA371377" s="458"/>
      <c r="AB371377" s="5"/>
    </row>
    <row r="371378" spans="21:28">
      <c r="U371378" s="5"/>
      <c r="AA371378" s="93"/>
      <c r="AB371378" s="5"/>
    </row>
    <row r="371379" spans="21:28">
      <c r="U371379" s="5"/>
      <c r="AA371379" s="94"/>
      <c r="AB371379" s="5"/>
    </row>
    <row r="371382" spans="21:28">
      <c r="U371382" s="5"/>
      <c r="AA371382" s="94"/>
      <c r="AB371382" s="5"/>
    </row>
    <row r="371432" spans="21:28">
      <c r="U371432" s="5"/>
      <c r="AA371432" s="94"/>
      <c r="AB371432" s="5"/>
    </row>
    <row r="371502" spans="21:28">
      <c r="U371502" s="5"/>
      <c r="AA371502" s="94"/>
      <c r="AB371502" s="5"/>
    </row>
    <row r="371503" spans="21:28">
      <c r="U371503" s="5"/>
      <c r="AA371503" s="94"/>
      <c r="AB371503" s="5"/>
    </row>
    <row r="371520" spans="21:28">
      <c r="U371520" s="5"/>
      <c r="AA371520" s="94"/>
      <c r="AB371520" s="5"/>
    </row>
    <row r="371522" spans="21:28">
      <c r="U371522" s="5"/>
      <c r="AA371522" s="458"/>
      <c r="AB371522" s="5"/>
    </row>
    <row r="371523" spans="21:28">
      <c r="U371523" s="5"/>
      <c r="AA371523" s="458"/>
      <c r="AB371523" s="5"/>
    </row>
    <row r="371524" spans="21:28">
      <c r="U371524" s="5"/>
      <c r="AA371524" s="93"/>
      <c r="AB371524" s="5"/>
    </row>
    <row r="371525" spans="21:28">
      <c r="U371525" s="5"/>
      <c r="AA371525" s="94"/>
      <c r="AB371525" s="5"/>
    </row>
    <row r="371528" spans="21:28">
      <c r="U371528" s="5"/>
      <c r="AA371528" s="94"/>
      <c r="AB371528" s="5"/>
    </row>
    <row r="371578" spans="21:28">
      <c r="U371578" s="5"/>
      <c r="AA371578" s="94"/>
      <c r="AB371578" s="5"/>
    </row>
    <row r="371648" spans="21:28">
      <c r="U371648" s="5"/>
      <c r="AA371648" s="94"/>
      <c r="AB371648" s="5"/>
    </row>
    <row r="371649" spans="21:28">
      <c r="U371649" s="5"/>
      <c r="AA371649" s="94"/>
      <c r="AB371649" s="5"/>
    </row>
    <row r="371666" spans="21:28">
      <c r="U371666" s="5"/>
      <c r="AA371666" s="94"/>
      <c r="AB371666" s="5"/>
    </row>
    <row r="371668" spans="21:28">
      <c r="U371668" s="5"/>
      <c r="AA371668" s="458"/>
      <c r="AB371668" s="5"/>
    </row>
    <row r="371669" spans="21:28">
      <c r="U371669" s="5"/>
      <c r="AA371669" s="458"/>
      <c r="AB371669" s="5"/>
    </row>
    <row r="371670" spans="21:28">
      <c r="U371670" s="5"/>
      <c r="AA371670" s="93"/>
      <c r="AB371670" s="5"/>
    </row>
    <row r="371671" spans="21:28">
      <c r="U371671" s="5"/>
      <c r="AA371671" s="94"/>
      <c r="AB371671" s="5"/>
    </row>
    <row r="371674" spans="21:28">
      <c r="U371674" s="5"/>
      <c r="AA371674" s="94"/>
      <c r="AB371674" s="5"/>
    </row>
    <row r="371724" spans="21:28">
      <c r="U371724" s="5"/>
      <c r="AA371724" s="94"/>
      <c r="AB371724" s="5"/>
    </row>
    <row r="371794" spans="21:28">
      <c r="U371794" s="5"/>
      <c r="AA371794" s="94"/>
      <c r="AB371794" s="5"/>
    </row>
    <row r="371795" spans="21:28">
      <c r="U371795" s="5"/>
      <c r="AA371795" s="94"/>
      <c r="AB371795" s="5"/>
    </row>
    <row r="371812" spans="21:28">
      <c r="U371812" s="5"/>
      <c r="AA371812" s="94"/>
      <c r="AB371812" s="5"/>
    </row>
    <row r="371814" spans="21:28">
      <c r="U371814" s="5"/>
      <c r="AA371814" s="458"/>
      <c r="AB371814" s="5"/>
    </row>
    <row r="371815" spans="21:28">
      <c r="U371815" s="5"/>
      <c r="AA371815" s="458"/>
      <c r="AB371815" s="5"/>
    </row>
    <row r="371816" spans="21:28">
      <c r="U371816" s="5"/>
      <c r="AA371816" s="93"/>
      <c r="AB371816" s="5"/>
    </row>
    <row r="371817" spans="21:28">
      <c r="U371817" s="5"/>
      <c r="AA371817" s="94"/>
      <c r="AB371817" s="5"/>
    </row>
    <row r="371820" spans="21:28">
      <c r="U371820" s="5"/>
      <c r="AA371820" s="94"/>
      <c r="AB371820" s="5"/>
    </row>
    <row r="371870" spans="21:28">
      <c r="U371870" s="5"/>
      <c r="AA371870" s="94"/>
      <c r="AB371870" s="5"/>
    </row>
    <row r="371940" spans="21:28">
      <c r="U371940" s="5"/>
      <c r="AA371940" s="94"/>
      <c r="AB371940" s="5"/>
    </row>
    <row r="371941" spans="21:28">
      <c r="U371941" s="5"/>
      <c r="AA371941" s="94"/>
      <c r="AB371941" s="5"/>
    </row>
    <row r="371958" spans="21:28">
      <c r="U371958" s="5"/>
      <c r="AA371958" s="94"/>
      <c r="AB371958" s="5"/>
    </row>
    <row r="371960" spans="21:28">
      <c r="U371960" s="5"/>
      <c r="AA371960" s="458"/>
      <c r="AB371960" s="5"/>
    </row>
    <row r="371961" spans="21:28">
      <c r="U371961" s="5"/>
      <c r="AA371961" s="458"/>
      <c r="AB371961" s="5"/>
    </row>
    <row r="371962" spans="21:28">
      <c r="U371962" s="5"/>
      <c r="AA371962" s="93"/>
      <c r="AB371962" s="5"/>
    </row>
    <row r="371963" spans="21:28">
      <c r="U371963" s="5"/>
      <c r="AA371963" s="94"/>
      <c r="AB371963" s="5"/>
    </row>
    <row r="371966" spans="21:28">
      <c r="U371966" s="5"/>
      <c r="AA371966" s="94"/>
      <c r="AB371966" s="5"/>
    </row>
    <row r="372016" spans="21:28">
      <c r="U372016" s="5"/>
      <c r="AA372016" s="94"/>
      <c r="AB372016" s="5"/>
    </row>
    <row r="372086" spans="21:28">
      <c r="U372086" s="5"/>
      <c r="AA372086" s="94"/>
      <c r="AB372086" s="5"/>
    </row>
    <row r="372087" spans="21:28">
      <c r="U372087" s="5"/>
      <c r="AA372087" s="94"/>
      <c r="AB372087" s="5"/>
    </row>
    <row r="372104" spans="21:28">
      <c r="U372104" s="5"/>
      <c r="AA372104" s="94"/>
      <c r="AB372104" s="5"/>
    </row>
    <row r="372106" spans="21:28">
      <c r="U372106" s="5"/>
      <c r="AA372106" s="458"/>
      <c r="AB372106" s="5"/>
    </row>
    <row r="372107" spans="21:28">
      <c r="U372107" s="5"/>
      <c r="AA372107" s="458"/>
      <c r="AB372107" s="5"/>
    </row>
    <row r="372108" spans="21:28">
      <c r="U372108" s="5"/>
      <c r="AA372108" s="93"/>
      <c r="AB372108" s="5"/>
    </row>
    <row r="372109" spans="21:28">
      <c r="U372109" s="5"/>
      <c r="AA372109" s="94"/>
      <c r="AB372109" s="5"/>
    </row>
    <row r="372112" spans="21:28">
      <c r="U372112" s="5"/>
      <c r="AA372112" s="94"/>
      <c r="AB372112" s="5"/>
    </row>
    <row r="372162" spans="21:28">
      <c r="U372162" s="5"/>
      <c r="AA372162" s="94"/>
      <c r="AB372162" s="5"/>
    </row>
    <row r="372232" spans="21:28">
      <c r="U372232" s="5"/>
      <c r="AA372232" s="94"/>
      <c r="AB372232" s="5"/>
    </row>
    <row r="372233" spans="21:28">
      <c r="U372233" s="5"/>
      <c r="AA372233" s="94"/>
      <c r="AB372233" s="5"/>
    </row>
    <row r="372250" spans="21:28">
      <c r="U372250" s="5"/>
      <c r="AA372250" s="94"/>
      <c r="AB372250" s="5"/>
    </row>
    <row r="372252" spans="21:28">
      <c r="U372252" s="5"/>
      <c r="AA372252" s="458"/>
      <c r="AB372252" s="5"/>
    </row>
    <row r="372253" spans="21:28">
      <c r="U372253" s="5"/>
      <c r="AA372253" s="458"/>
      <c r="AB372253" s="5"/>
    </row>
    <row r="372254" spans="21:28">
      <c r="U372254" s="5"/>
      <c r="AA372254" s="93"/>
      <c r="AB372254" s="5"/>
    </row>
    <row r="372255" spans="21:28">
      <c r="U372255" s="5"/>
      <c r="AA372255" s="94"/>
      <c r="AB372255" s="5"/>
    </row>
    <row r="372258" spans="21:28">
      <c r="U372258" s="5"/>
      <c r="AA372258" s="94"/>
      <c r="AB372258" s="5"/>
    </row>
    <row r="372308" spans="21:28">
      <c r="U372308" s="5"/>
      <c r="AA372308" s="94"/>
      <c r="AB372308" s="5"/>
    </row>
    <row r="372378" spans="21:28">
      <c r="U372378" s="5"/>
      <c r="AA372378" s="94"/>
      <c r="AB372378" s="5"/>
    </row>
    <row r="372379" spans="21:28">
      <c r="U372379" s="5"/>
      <c r="AA372379" s="94"/>
      <c r="AB372379" s="5"/>
    </row>
    <row r="372396" spans="21:28">
      <c r="U372396" s="5"/>
      <c r="AA372396" s="94"/>
      <c r="AB372396" s="5"/>
    </row>
    <row r="372398" spans="21:28">
      <c r="U372398" s="5"/>
      <c r="AA372398" s="458"/>
      <c r="AB372398" s="5"/>
    </row>
    <row r="372399" spans="21:28">
      <c r="U372399" s="5"/>
      <c r="AA372399" s="458"/>
      <c r="AB372399" s="5"/>
    </row>
    <row r="372400" spans="21:28">
      <c r="U372400" s="5"/>
      <c r="AA372400" s="93"/>
      <c r="AB372400" s="5"/>
    </row>
    <row r="372401" spans="21:28">
      <c r="U372401" s="5"/>
      <c r="AA372401" s="94"/>
      <c r="AB372401" s="5"/>
    </row>
    <row r="372404" spans="21:28">
      <c r="U372404" s="5"/>
      <c r="AA372404" s="94"/>
      <c r="AB372404" s="5"/>
    </row>
    <row r="372454" spans="21:28">
      <c r="U372454" s="5"/>
      <c r="AA372454" s="94"/>
      <c r="AB372454" s="5"/>
    </row>
    <row r="372524" spans="21:28">
      <c r="U372524" s="5"/>
      <c r="AA372524" s="94"/>
      <c r="AB372524" s="5"/>
    </row>
    <row r="372525" spans="21:28">
      <c r="U372525" s="5"/>
      <c r="AA372525" s="94"/>
      <c r="AB372525" s="5"/>
    </row>
    <row r="372542" spans="21:28">
      <c r="U372542" s="5"/>
      <c r="AA372542" s="94"/>
      <c r="AB372542" s="5"/>
    </row>
    <row r="372544" spans="21:28">
      <c r="U372544" s="5"/>
      <c r="AA372544" s="458"/>
      <c r="AB372544" s="5"/>
    </row>
    <row r="372545" spans="21:28">
      <c r="U372545" s="5"/>
      <c r="AA372545" s="458"/>
      <c r="AB372545" s="5"/>
    </row>
    <row r="372546" spans="21:28">
      <c r="U372546" s="5"/>
      <c r="AA372546" s="93"/>
      <c r="AB372546" s="5"/>
    </row>
    <row r="372547" spans="21:28">
      <c r="U372547" s="5"/>
      <c r="AA372547" s="94"/>
      <c r="AB372547" s="5"/>
    </row>
    <row r="372550" spans="21:28">
      <c r="U372550" s="5"/>
      <c r="AA372550" s="94"/>
      <c r="AB372550" s="5"/>
    </row>
    <row r="372600" spans="21:28">
      <c r="U372600" s="5"/>
      <c r="AA372600" s="94"/>
      <c r="AB372600" s="5"/>
    </row>
    <row r="372670" spans="21:28">
      <c r="U372670" s="5"/>
      <c r="AA372670" s="94"/>
      <c r="AB372670" s="5"/>
    </row>
    <row r="372671" spans="21:28">
      <c r="U372671" s="5"/>
      <c r="AA372671" s="94"/>
      <c r="AB372671" s="5"/>
    </row>
    <row r="372688" spans="21:28">
      <c r="U372688" s="5"/>
      <c r="AA372688" s="94"/>
      <c r="AB372688" s="5"/>
    </row>
    <row r="372690" spans="21:28">
      <c r="U372690" s="5"/>
      <c r="AA372690" s="458"/>
      <c r="AB372690" s="5"/>
    </row>
    <row r="372691" spans="21:28">
      <c r="U372691" s="5"/>
      <c r="AA372691" s="458"/>
      <c r="AB372691" s="5"/>
    </row>
    <row r="372692" spans="21:28">
      <c r="U372692" s="5"/>
      <c r="AA372692" s="93"/>
      <c r="AB372692" s="5"/>
    </row>
    <row r="372693" spans="21:28">
      <c r="U372693" s="5"/>
      <c r="AA372693" s="94"/>
      <c r="AB372693" s="5"/>
    </row>
    <row r="372696" spans="21:28">
      <c r="U372696" s="5"/>
      <c r="AA372696" s="94"/>
      <c r="AB372696" s="5"/>
    </row>
    <row r="372746" spans="21:28">
      <c r="U372746" s="5"/>
      <c r="AA372746" s="94"/>
      <c r="AB372746" s="5"/>
    </row>
    <row r="372816" spans="21:28">
      <c r="U372816" s="5"/>
      <c r="AA372816" s="94"/>
      <c r="AB372816" s="5"/>
    </row>
    <row r="372817" spans="21:28">
      <c r="U372817" s="5"/>
      <c r="AA372817" s="94"/>
      <c r="AB372817" s="5"/>
    </row>
    <row r="372834" spans="21:28">
      <c r="U372834" s="5"/>
      <c r="AA372834" s="94"/>
      <c r="AB372834" s="5"/>
    </row>
    <row r="372836" spans="21:28">
      <c r="U372836" s="5"/>
      <c r="AA372836" s="458"/>
      <c r="AB372836" s="5"/>
    </row>
    <row r="372837" spans="21:28">
      <c r="U372837" s="5"/>
      <c r="AA372837" s="458"/>
      <c r="AB372837" s="5"/>
    </row>
    <row r="372838" spans="21:28">
      <c r="U372838" s="5"/>
      <c r="AA372838" s="93"/>
      <c r="AB372838" s="5"/>
    </row>
    <row r="372839" spans="21:28">
      <c r="U372839" s="5"/>
      <c r="AA372839" s="94"/>
      <c r="AB372839" s="5"/>
    </row>
    <row r="372842" spans="21:28">
      <c r="U372842" s="5"/>
      <c r="AA372842" s="94"/>
      <c r="AB372842" s="5"/>
    </row>
    <row r="372892" spans="21:28">
      <c r="U372892" s="5"/>
      <c r="AA372892" s="94"/>
      <c r="AB372892" s="5"/>
    </row>
    <row r="372962" spans="21:28">
      <c r="U372962" s="5"/>
      <c r="AA372962" s="94"/>
      <c r="AB372962" s="5"/>
    </row>
    <row r="372963" spans="21:28">
      <c r="U372963" s="5"/>
      <c r="AA372963" s="94"/>
      <c r="AB372963" s="5"/>
    </row>
    <row r="372980" spans="21:28">
      <c r="U372980" s="5"/>
      <c r="AA372980" s="94"/>
      <c r="AB372980" s="5"/>
    </row>
    <row r="372982" spans="21:28">
      <c r="U372982" s="5"/>
      <c r="AA372982" s="458"/>
      <c r="AB372982" s="5"/>
    </row>
    <row r="372983" spans="21:28">
      <c r="U372983" s="5"/>
      <c r="AA372983" s="458"/>
      <c r="AB372983" s="5"/>
    </row>
    <row r="372984" spans="21:28">
      <c r="U372984" s="5"/>
      <c r="AA372984" s="93"/>
      <c r="AB372984" s="5"/>
    </row>
    <row r="372985" spans="21:28">
      <c r="U372985" s="5"/>
      <c r="AA372985" s="94"/>
      <c r="AB372985" s="5"/>
    </row>
    <row r="372988" spans="21:28">
      <c r="U372988" s="5"/>
      <c r="AA372988" s="94"/>
      <c r="AB372988" s="5"/>
    </row>
    <row r="373038" spans="21:28">
      <c r="U373038" s="5"/>
      <c r="AA373038" s="94"/>
      <c r="AB373038" s="5"/>
    </row>
    <row r="373108" spans="21:28">
      <c r="U373108" s="5"/>
      <c r="AA373108" s="94"/>
      <c r="AB373108" s="5"/>
    </row>
    <row r="373109" spans="21:28">
      <c r="U373109" s="5"/>
      <c r="AA373109" s="94"/>
      <c r="AB373109" s="5"/>
    </row>
    <row r="373126" spans="21:28">
      <c r="U373126" s="5"/>
      <c r="AA373126" s="94"/>
      <c r="AB373126" s="5"/>
    </row>
    <row r="373128" spans="21:28">
      <c r="U373128" s="5"/>
      <c r="AA373128" s="458"/>
      <c r="AB373128" s="5"/>
    </row>
    <row r="373129" spans="21:28">
      <c r="U373129" s="5"/>
      <c r="AA373129" s="458"/>
      <c r="AB373129" s="5"/>
    </row>
    <row r="373130" spans="21:28">
      <c r="U373130" s="5"/>
      <c r="AA373130" s="93"/>
      <c r="AB373130" s="5"/>
    </row>
    <row r="373131" spans="21:28">
      <c r="U373131" s="5"/>
      <c r="AA373131" s="94"/>
      <c r="AB373131" s="5"/>
    </row>
    <row r="373134" spans="21:28">
      <c r="U373134" s="5"/>
      <c r="AA373134" s="94"/>
      <c r="AB373134" s="5"/>
    </row>
    <row r="373184" spans="21:28">
      <c r="U373184" s="5"/>
      <c r="AA373184" s="94"/>
      <c r="AB373184" s="5"/>
    </row>
    <row r="373254" spans="21:28">
      <c r="U373254" s="5"/>
      <c r="AA373254" s="94"/>
      <c r="AB373254" s="5"/>
    </row>
    <row r="373255" spans="21:28">
      <c r="U373255" s="5"/>
      <c r="AA373255" s="94"/>
      <c r="AB373255" s="5"/>
    </row>
    <row r="373272" spans="21:28">
      <c r="U373272" s="5"/>
      <c r="AA373272" s="94"/>
      <c r="AB373272" s="5"/>
    </row>
    <row r="373274" spans="21:28">
      <c r="U373274" s="5"/>
      <c r="AA373274" s="458"/>
      <c r="AB373274" s="5"/>
    </row>
    <row r="373275" spans="21:28">
      <c r="U373275" s="5"/>
      <c r="AA373275" s="458"/>
      <c r="AB373275" s="5"/>
    </row>
    <row r="373276" spans="21:28">
      <c r="U373276" s="5"/>
      <c r="AA373276" s="93"/>
      <c r="AB373276" s="5"/>
    </row>
    <row r="373277" spans="21:28">
      <c r="U373277" s="5"/>
      <c r="AA373277" s="94"/>
      <c r="AB373277" s="5"/>
    </row>
    <row r="373280" spans="21:28">
      <c r="U373280" s="5"/>
      <c r="AA373280" s="94"/>
      <c r="AB373280" s="5"/>
    </row>
    <row r="373330" spans="21:28">
      <c r="U373330" s="5"/>
      <c r="AA373330" s="94"/>
      <c r="AB373330" s="5"/>
    </row>
    <row r="373400" spans="21:28">
      <c r="U373400" s="5"/>
      <c r="AA373400" s="94"/>
      <c r="AB373400" s="5"/>
    </row>
    <row r="373401" spans="21:28">
      <c r="U373401" s="5"/>
      <c r="AA373401" s="94"/>
      <c r="AB373401" s="5"/>
    </row>
    <row r="373418" spans="21:28">
      <c r="U373418" s="5"/>
      <c r="AA373418" s="94"/>
      <c r="AB373418" s="5"/>
    </row>
    <row r="373420" spans="21:28">
      <c r="U373420" s="5"/>
      <c r="AA373420" s="458"/>
      <c r="AB373420" s="5"/>
    </row>
    <row r="373421" spans="21:28">
      <c r="U373421" s="5"/>
      <c r="AA373421" s="458"/>
      <c r="AB373421" s="5"/>
    </row>
    <row r="373422" spans="21:28">
      <c r="U373422" s="5"/>
      <c r="AA373422" s="93"/>
      <c r="AB373422" s="5"/>
    </row>
    <row r="373423" spans="21:28">
      <c r="U373423" s="5"/>
      <c r="AA373423" s="94"/>
      <c r="AB373423" s="5"/>
    </row>
    <row r="373426" spans="21:28">
      <c r="U373426" s="5"/>
      <c r="AA373426" s="94"/>
      <c r="AB373426" s="5"/>
    </row>
    <row r="373476" spans="21:28">
      <c r="U373476" s="5"/>
      <c r="AA373476" s="94"/>
      <c r="AB373476" s="5"/>
    </row>
    <row r="373546" spans="21:28">
      <c r="U373546" s="5"/>
      <c r="AA373546" s="94"/>
      <c r="AB373546" s="5"/>
    </row>
    <row r="373547" spans="21:28">
      <c r="U373547" s="5"/>
      <c r="AA373547" s="94"/>
      <c r="AB373547" s="5"/>
    </row>
    <row r="373564" spans="21:28">
      <c r="U373564" s="5"/>
      <c r="AA373564" s="94"/>
      <c r="AB373564" s="5"/>
    </row>
    <row r="373566" spans="21:28">
      <c r="U373566" s="5"/>
      <c r="AA373566" s="458"/>
      <c r="AB373566" s="5"/>
    </row>
    <row r="373567" spans="21:28">
      <c r="U373567" s="5"/>
      <c r="AA373567" s="458"/>
      <c r="AB373567" s="5"/>
    </row>
    <row r="373568" spans="21:28">
      <c r="U373568" s="5"/>
      <c r="AA373568" s="93"/>
      <c r="AB373568" s="5"/>
    </row>
    <row r="373569" spans="21:28">
      <c r="U373569" s="5"/>
      <c r="AA373569" s="94"/>
      <c r="AB373569" s="5"/>
    </row>
    <row r="373572" spans="21:28">
      <c r="U373572" s="5"/>
      <c r="AA373572" s="94"/>
      <c r="AB373572" s="5"/>
    </row>
    <row r="373622" spans="21:28">
      <c r="U373622" s="5"/>
      <c r="AA373622" s="94"/>
      <c r="AB373622" s="5"/>
    </row>
    <row r="373692" spans="21:28">
      <c r="U373692" s="5"/>
      <c r="AA373692" s="94"/>
      <c r="AB373692" s="5"/>
    </row>
    <row r="373693" spans="21:28">
      <c r="U373693" s="5"/>
      <c r="AA373693" s="94"/>
      <c r="AB373693" s="5"/>
    </row>
    <row r="373710" spans="21:28">
      <c r="U373710" s="5"/>
      <c r="AA373710" s="94"/>
      <c r="AB373710" s="5"/>
    </row>
    <row r="373712" spans="21:28">
      <c r="U373712" s="5"/>
      <c r="AA373712" s="458"/>
      <c r="AB373712" s="5"/>
    </row>
    <row r="373713" spans="21:28">
      <c r="U373713" s="5"/>
      <c r="AA373713" s="458"/>
      <c r="AB373713" s="5"/>
    </row>
    <row r="373714" spans="21:28">
      <c r="U373714" s="5"/>
      <c r="AA373714" s="93"/>
      <c r="AB373714" s="5"/>
    </row>
    <row r="373715" spans="21:28">
      <c r="U373715" s="5"/>
      <c r="AA373715" s="94"/>
      <c r="AB373715" s="5"/>
    </row>
    <row r="373718" spans="21:28">
      <c r="U373718" s="5"/>
      <c r="AA373718" s="94"/>
      <c r="AB373718" s="5"/>
    </row>
    <row r="373768" spans="21:28">
      <c r="U373768" s="5"/>
      <c r="AA373768" s="94"/>
      <c r="AB373768" s="5"/>
    </row>
    <row r="373838" spans="21:28">
      <c r="U373838" s="5"/>
      <c r="AA373838" s="94"/>
      <c r="AB373838" s="5"/>
    </row>
    <row r="373839" spans="21:28">
      <c r="U373839" s="5"/>
      <c r="AA373839" s="94"/>
      <c r="AB373839" s="5"/>
    </row>
    <row r="373856" spans="21:28">
      <c r="U373856" s="5"/>
      <c r="AA373856" s="94"/>
      <c r="AB373856" s="5"/>
    </row>
    <row r="373858" spans="21:28">
      <c r="U373858" s="5"/>
      <c r="AA373858" s="458"/>
      <c r="AB373858" s="5"/>
    </row>
    <row r="373859" spans="21:28">
      <c r="U373859" s="5"/>
      <c r="AA373859" s="458"/>
      <c r="AB373859" s="5"/>
    </row>
    <row r="373860" spans="21:28">
      <c r="U373860" s="5"/>
      <c r="AA373860" s="93"/>
      <c r="AB373860" s="5"/>
    </row>
    <row r="373861" spans="21:28">
      <c r="U373861" s="5"/>
      <c r="AA373861" s="94"/>
      <c r="AB373861" s="5"/>
    </row>
    <row r="373864" spans="21:28">
      <c r="U373864" s="5"/>
      <c r="AA373864" s="94"/>
      <c r="AB373864" s="5"/>
    </row>
    <row r="373914" spans="21:28">
      <c r="U373914" s="5"/>
      <c r="AA373914" s="94"/>
      <c r="AB373914" s="5"/>
    </row>
    <row r="373984" spans="21:28">
      <c r="U373984" s="5"/>
      <c r="AA373984" s="94"/>
      <c r="AB373984" s="5"/>
    </row>
    <row r="373985" spans="21:28">
      <c r="U373985" s="5"/>
      <c r="AA373985" s="94"/>
      <c r="AB373985" s="5"/>
    </row>
    <row r="374002" spans="21:28">
      <c r="U374002" s="5"/>
      <c r="AA374002" s="94"/>
      <c r="AB374002" s="5"/>
    </row>
    <row r="374004" spans="21:28">
      <c r="U374004" s="5"/>
      <c r="AA374004" s="458"/>
      <c r="AB374004" s="5"/>
    </row>
    <row r="374005" spans="21:28">
      <c r="U374005" s="5"/>
      <c r="AA374005" s="458"/>
      <c r="AB374005" s="5"/>
    </row>
    <row r="374006" spans="21:28">
      <c r="U374006" s="5"/>
      <c r="AA374006" s="93"/>
      <c r="AB374006" s="5"/>
    </row>
    <row r="374007" spans="21:28">
      <c r="U374007" s="5"/>
      <c r="AA374007" s="94"/>
      <c r="AB374007" s="5"/>
    </row>
    <row r="374010" spans="21:28">
      <c r="U374010" s="5"/>
      <c r="AA374010" s="94"/>
      <c r="AB374010" s="5"/>
    </row>
    <row r="374060" spans="21:28">
      <c r="U374060" s="5"/>
      <c r="AA374060" s="94"/>
      <c r="AB374060" s="5"/>
    </row>
    <row r="374130" spans="21:28">
      <c r="U374130" s="5"/>
      <c r="AA374130" s="94"/>
      <c r="AB374130" s="5"/>
    </row>
    <row r="374131" spans="21:28">
      <c r="U374131" s="5"/>
      <c r="AA374131" s="94"/>
      <c r="AB374131" s="5"/>
    </row>
    <row r="374148" spans="21:28">
      <c r="U374148" s="5"/>
      <c r="AA374148" s="94"/>
      <c r="AB374148" s="5"/>
    </row>
    <row r="374150" spans="21:28">
      <c r="U374150" s="5"/>
      <c r="AA374150" s="458"/>
      <c r="AB374150" s="5"/>
    </row>
    <row r="374151" spans="21:28">
      <c r="U374151" s="5"/>
      <c r="AA374151" s="458"/>
      <c r="AB374151" s="5"/>
    </row>
    <row r="374152" spans="21:28">
      <c r="U374152" s="5"/>
      <c r="AA374152" s="93"/>
      <c r="AB374152" s="5"/>
    </row>
    <row r="374153" spans="21:28">
      <c r="U374153" s="5"/>
      <c r="AA374153" s="94"/>
      <c r="AB374153" s="5"/>
    </row>
    <row r="374156" spans="21:28">
      <c r="U374156" s="5"/>
      <c r="AA374156" s="94"/>
      <c r="AB374156" s="5"/>
    </row>
    <row r="374206" spans="21:28">
      <c r="U374206" s="5"/>
      <c r="AA374206" s="94"/>
      <c r="AB374206" s="5"/>
    </row>
    <row r="374276" spans="21:28">
      <c r="U374276" s="5"/>
      <c r="AA374276" s="94"/>
      <c r="AB374276" s="5"/>
    </row>
    <row r="374277" spans="21:28">
      <c r="U374277" s="5"/>
      <c r="AA374277" s="94"/>
      <c r="AB374277" s="5"/>
    </row>
    <row r="374294" spans="21:28">
      <c r="U374294" s="5"/>
      <c r="AA374294" s="94"/>
      <c r="AB374294" s="5"/>
    </row>
    <row r="374296" spans="21:28">
      <c r="U374296" s="5"/>
      <c r="AA374296" s="458"/>
      <c r="AB374296" s="5"/>
    </row>
    <row r="374297" spans="21:28">
      <c r="U374297" s="5"/>
      <c r="AA374297" s="458"/>
      <c r="AB374297" s="5"/>
    </row>
    <row r="374298" spans="21:28">
      <c r="U374298" s="5"/>
      <c r="AA374298" s="93"/>
      <c r="AB374298" s="5"/>
    </row>
    <row r="374299" spans="21:28">
      <c r="U374299" s="5"/>
      <c r="AA374299" s="94"/>
      <c r="AB374299" s="5"/>
    </row>
    <row r="374302" spans="21:28">
      <c r="U374302" s="5"/>
      <c r="AA374302" s="94"/>
      <c r="AB374302" s="5"/>
    </row>
    <row r="374352" spans="21:28">
      <c r="U374352" s="5"/>
      <c r="AA374352" s="94"/>
      <c r="AB374352" s="5"/>
    </row>
    <row r="374422" spans="21:28">
      <c r="U374422" s="5"/>
      <c r="AA374422" s="94"/>
      <c r="AB374422" s="5"/>
    </row>
    <row r="374423" spans="21:28">
      <c r="U374423" s="5"/>
      <c r="AA374423" s="94"/>
      <c r="AB374423" s="5"/>
    </row>
    <row r="374440" spans="21:28">
      <c r="U374440" s="5"/>
      <c r="AA374440" s="94"/>
      <c r="AB374440" s="5"/>
    </row>
    <row r="374442" spans="21:28">
      <c r="U374442" s="5"/>
      <c r="AA374442" s="458"/>
      <c r="AB374442" s="5"/>
    </row>
    <row r="374443" spans="21:28">
      <c r="U374443" s="5"/>
      <c r="AA374443" s="458"/>
      <c r="AB374443" s="5"/>
    </row>
    <row r="374444" spans="21:28">
      <c r="U374444" s="5"/>
      <c r="AA374444" s="93"/>
      <c r="AB374444" s="5"/>
    </row>
    <row r="374445" spans="21:28">
      <c r="U374445" s="5"/>
      <c r="AA374445" s="94"/>
      <c r="AB374445" s="5"/>
    </row>
    <row r="374448" spans="21:28">
      <c r="U374448" s="5"/>
      <c r="AA374448" s="94"/>
      <c r="AB374448" s="5"/>
    </row>
    <row r="374498" spans="21:28">
      <c r="U374498" s="5"/>
      <c r="AA374498" s="94"/>
      <c r="AB374498" s="5"/>
    </row>
    <row r="374568" spans="21:28">
      <c r="U374568" s="5"/>
      <c r="AA374568" s="94"/>
      <c r="AB374568" s="5"/>
    </row>
    <row r="374569" spans="21:28">
      <c r="U374569" s="5"/>
      <c r="AA374569" s="94"/>
      <c r="AB374569" s="5"/>
    </row>
    <row r="374586" spans="21:28">
      <c r="U374586" s="5"/>
      <c r="AA374586" s="94"/>
      <c r="AB374586" s="5"/>
    </row>
    <row r="374588" spans="21:28">
      <c r="U374588" s="5"/>
      <c r="AA374588" s="458"/>
      <c r="AB374588" s="5"/>
    </row>
    <row r="374589" spans="21:28">
      <c r="U374589" s="5"/>
      <c r="AA374589" s="458"/>
      <c r="AB374589" s="5"/>
    </row>
    <row r="374590" spans="21:28">
      <c r="U374590" s="5"/>
      <c r="AA374590" s="93"/>
      <c r="AB374590" s="5"/>
    </row>
    <row r="374591" spans="21:28">
      <c r="U374591" s="5"/>
      <c r="AA374591" s="94"/>
      <c r="AB374591" s="5"/>
    </row>
    <row r="374594" spans="21:28">
      <c r="U374594" s="5"/>
      <c r="AA374594" s="94"/>
      <c r="AB374594" s="5"/>
    </row>
    <row r="374644" spans="21:28">
      <c r="U374644" s="5"/>
      <c r="AA374644" s="94"/>
      <c r="AB374644" s="5"/>
    </row>
    <row r="374714" spans="21:28">
      <c r="U374714" s="5"/>
      <c r="AA374714" s="94"/>
      <c r="AB374714" s="5"/>
    </row>
    <row r="374715" spans="21:28">
      <c r="U374715" s="5"/>
      <c r="AA374715" s="94"/>
      <c r="AB374715" s="5"/>
    </row>
    <row r="374732" spans="21:28">
      <c r="U374732" s="5"/>
      <c r="AA374732" s="94"/>
      <c r="AB374732" s="5"/>
    </row>
    <row r="374734" spans="21:28">
      <c r="U374734" s="5"/>
      <c r="AA374734" s="458"/>
      <c r="AB374734" s="5"/>
    </row>
    <row r="374735" spans="21:28">
      <c r="U374735" s="5"/>
      <c r="AA374735" s="458"/>
      <c r="AB374735" s="5"/>
    </row>
    <row r="374736" spans="21:28">
      <c r="U374736" s="5"/>
      <c r="AA374736" s="93"/>
      <c r="AB374736" s="5"/>
    </row>
    <row r="374737" spans="21:28">
      <c r="U374737" s="5"/>
      <c r="AA374737" s="94"/>
      <c r="AB374737" s="5"/>
    </row>
    <row r="374740" spans="21:28">
      <c r="U374740" s="5"/>
      <c r="AA374740" s="94"/>
      <c r="AB374740" s="5"/>
    </row>
    <row r="374790" spans="21:28">
      <c r="U374790" s="5"/>
      <c r="AA374790" s="94"/>
      <c r="AB374790" s="5"/>
    </row>
    <row r="374860" spans="21:28">
      <c r="U374860" s="5"/>
      <c r="AA374860" s="94"/>
      <c r="AB374860" s="5"/>
    </row>
    <row r="374861" spans="21:28">
      <c r="U374861" s="5"/>
      <c r="AA374861" s="94"/>
      <c r="AB374861" s="5"/>
    </row>
    <row r="374878" spans="21:28">
      <c r="U374878" s="5"/>
      <c r="AA374878" s="94"/>
      <c r="AB374878" s="5"/>
    </row>
    <row r="374880" spans="21:28">
      <c r="U374880" s="5"/>
      <c r="AA374880" s="458"/>
      <c r="AB374880" s="5"/>
    </row>
    <row r="374881" spans="21:28">
      <c r="U374881" s="5"/>
      <c r="AA374881" s="458"/>
      <c r="AB374881" s="5"/>
    </row>
    <row r="374882" spans="21:28">
      <c r="U374882" s="5"/>
      <c r="AA374882" s="93"/>
      <c r="AB374882" s="5"/>
    </row>
    <row r="374883" spans="21:28">
      <c r="U374883" s="5"/>
      <c r="AA374883" s="94"/>
      <c r="AB374883" s="5"/>
    </row>
    <row r="374886" spans="21:28">
      <c r="U374886" s="5"/>
      <c r="AA374886" s="94"/>
      <c r="AB374886" s="5"/>
    </row>
    <row r="374936" spans="21:28">
      <c r="U374936" s="5"/>
      <c r="AA374936" s="94"/>
      <c r="AB374936" s="5"/>
    </row>
    <row r="375006" spans="21:28">
      <c r="U375006" s="5"/>
      <c r="AA375006" s="94"/>
      <c r="AB375006" s="5"/>
    </row>
    <row r="375007" spans="21:28">
      <c r="U375007" s="5"/>
      <c r="AA375007" s="94"/>
      <c r="AB375007" s="5"/>
    </row>
    <row r="375024" spans="21:28">
      <c r="U375024" s="5"/>
      <c r="AA375024" s="94"/>
      <c r="AB375024" s="5"/>
    </row>
    <row r="375026" spans="21:28">
      <c r="U375026" s="5"/>
      <c r="AA375026" s="458"/>
      <c r="AB375026" s="5"/>
    </row>
    <row r="375027" spans="21:28">
      <c r="U375027" s="5"/>
      <c r="AA375027" s="458"/>
      <c r="AB375027" s="5"/>
    </row>
    <row r="375028" spans="21:28">
      <c r="U375028" s="5"/>
      <c r="AA375028" s="93"/>
      <c r="AB375028" s="5"/>
    </row>
    <row r="375029" spans="21:28">
      <c r="U375029" s="5"/>
      <c r="AA375029" s="94"/>
      <c r="AB375029" s="5"/>
    </row>
    <row r="375032" spans="21:28">
      <c r="U375032" s="5"/>
      <c r="AA375032" s="94"/>
      <c r="AB375032" s="5"/>
    </row>
    <row r="375082" spans="21:28">
      <c r="U375082" s="5"/>
      <c r="AA375082" s="94"/>
      <c r="AB375082" s="5"/>
    </row>
    <row r="375152" spans="21:28">
      <c r="U375152" s="5"/>
      <c r="AA375152" s="94"/>
      <c r="AB375152" s="5"/>
    </row>
    <row r="375153" spans="21:28">
      <c r="U375153" s="5"/>
      <c r="AA375153" s="94"/>
      <c r="AB375153" s="5"/>
    </row>
    <row r="375170" spans="21:28">
      <c r="U375170" s="5"/>
      <c r="AA375170" s="94"/>
      <c r="AB375170" s="5"/>
    </row>
    <row r="375172" spans="21:28">
      <c r="U375172" s="5"/>
      <c r="AA375172" s="458"/>
      <c r="AB375172" s="5"/>
    </row>
    <row r="375173" spans="21:28">
      <c r="U375173" s="5"/>
      <c r="AA375173" s="458"/>
      <c r="AB375173" s="5"/>
    </row>
    <row r="375174" spans="21:28">
      <c r="U375174" s="5"/>
      <c r="AA375174" s="93"/>
      <c r="AB375174" s="5"/>
    </row>
    <row r="375175" spans="21:28">
      <c r="U375175" s="5"/>
      <c r="AA375175" s="94"/>
      <c r="AB375175" s="5"/>
    </row>
    <row r="375178" spans="21:28">
      <c r="U375178" s="5"/>
      <c r="AA375178" s="94"/>
      <c r="AB375178" s="5"/>
    </row>
    <row r="375228" spans="21:28">
      <c r="U375228" s="5"/>
      <c r="AA375228" s="94"/>
      <c r="AB375228" s="5"/>
    </row>
    <row r="375298" spans="21:28">
      <c r="U375298" s="5"/>
      <c r="AA375298" s="94"/>
      <c r="AB375298" s="5"/>
    </row>
    <row r="375299" spans="21:28">
      <c r="U375299" s="5"/>
      <c r="AA375299" s="94"/>
      <c r="AB375299" s="5"/>
    </row>
    <row r="375316" spans="21:28">
      <c r="U375316" s="5"/>
      <c r="AA375316" s="94"/>
      <c r="AB375316" s="5"/>
    </row>
    <row r="375318" spans="21:28">
      <c r="U375318" s="5"/>
      <c r="AA375318" s="458"/>
      <c r="AB375318" s="5"/>
    </row>
    <row r="375319" spans="21:28">
      <c r="U375319" s="5"/>
      <c r="AA375319" s="458"/>
      <c r="AB375319" s="5"/>
    </row>
    <row r="375320" spans="21:28">
      <c r="U375320" s="5"/>
      <c r="AA375320" s="93"/>
      <c r="AB375320" s="5"/>
    </row>
    <row r="375321" spans="21:28">
      <c r="U375321" s="5"/>
      <c r="AA375321" s="94"/>
      <c r="AB375321" s="5"/>
    </row>
    <row r="375324" spans="21:28">
      <c r="U375324" s="5"/>
      <c r="AA375324" s="94"/>
      <c r="AB375324" s="5"/>
    </row>
    <row r="375374" spans="21:28">
      <c r="U375374" s="5"/>
      <c r="AA375374" s="94"/>
      <c r="AB375374" s="5"/>
    </row>
    <row r="375444" spans="21:28">
      <c r="U375444" s="5"/>
      <c r="AA375444" s="94"/>
      <c r="AB375444" s="5"/>
    </row>
    <row r="375445" spans="21:28">
      <c r="U375445" s="5"/>
      <c r="AA375445" s="94"/>
      <c r="AB375445" s="5"/>
    </row>
    <row r="375462" spans="21:28">
      <c r="U375462" s="5"/>
      <c r="AA375462" s="94"/>
      <c r="AB375462" s="5"/>
    </row>
    <row r="375464" spans="21:28">
      <c r="U375464" s="5"/>
      <c r="AA375464" s="458"/>
      <c r="AB375464" s="5"/>
    </row>
    <row r="375465" spans="21:28">
      <c r="U375465" s="5"/>
      <c r="AA375465" s="458"/>
      <c r="AB375465" s="5"/>
    </row>
    <row r="375466" spans="21:28">
      <c r="U375466" s="5"/>
      <c r="AA375466" s="93"/>
      <c r="AB375466" s="5"/>
    </row>
    <row r="375467" spans="21:28">
      <c r="U375467" s="5"/>
      <c r="AA375467" s="94"/>
      <c r="AB375467" s="5"/>
    </row>
    <row r="375470" spans="21:28">
      <c r="U375470" s="5"/>
      <c r="AA375470" s="94"/>
      <c r="AB375470" s="5"/>
    </row>
    <row r="375520" spans="21:28">
      <c r="U375520" s="5"/>
      <c r="AA375520" s="94"/>
      <c r="AB375520" s="5"/>
    </row>
    <row r="375590" spans="21:28">
      <c r="U375590" s="5"/>
      <c r="AA375590" s="94"/>
      <c r="AB375590" s="5"/>
    </row>
    <row r="375591" spans="21:28">
      <c r="U375591" s="5"/>
      <c r="AA375591" s="94"/>
      <c r="AB375591" s="5"/>
    </row>
    <row r="375608" spans="21:28">
      <c r="U375608" s="5"/>
      <c r="AA375608" s="94"/>
      <c r="AB375608" s="5"/>
    </row>
    <row r="375610" spans="21:28">
      <c r="U375610" s="5"/>
      <c r="AA375610" s="458"/>
      <c r="AB375610" s="5"/>
    </row>
    <row r="375611" spans="21:28">
      <c r="U375611" s="5"/>
      <c r="AA375611" s="458"/>
      <c r="AB375611" s="5"/>
    </row>
    <row r="375612" spans="21:28">
      <c r="U375612" s="5"/>
      <c r="AA375612" s="93"/>
      <c r="AB375612" s="5"/>
    </row>
    <row r="375613" spans="21:28">
      <c r="U375613" s="5"/>
      <c r="AA375613" s="94"/>
      <c r="AB375613" s="5"/>
    </row>
    <row r="375616" spans="21:28">
      <c r="U375616" s="5"/>
      <c r="AA375616" s="94"/>
      <c r="AB375616" s="5"/>
    </row>
    <row r="375666" spans="21:28">
      <c r="U375666" s="5"/>
      <c r="AA375666" s="94"/>
      <c r="AB375666" s="5"/>
    </row>
    <row r="375736" spans="21:28">
      <c r="U375736" s="5"/>
      <c r="AA375736" s="94"/>
      <c r="AB375736" s="5"/>
    </row>
    <row r="375737" spans="21:28">
      <c r="U375737" s="5"/>
      <c r="AA375737" s="94"/>
      <c r="AB375737" s="5"/>
    </row>
    <row r="375754" spans="21:28">
      <c r="U375754" s="5"/>
      <c r="AA375754" s="94"/>
      <c r="AB375754" s="5"/>
    </row>
    <row r="375756" spans="21:28">
      <c r="U375756" s="5"/>
      <c r="AA375756" s="458"/>
      <c r="AB375756" s="5"/>
    </row>
    <row r="375757" spans="21:28">
      <c r="U375757" s="5"/>
      <c r="AA375757" s="458"/>
      <c r="AB375757" s="5"/>
    </row>
    <row r="375758" spans="21:28">
      <c r="U375758" s="5"/>
      <c r="AA375758" s="93"/>
      <c r="AB375758" s="5"/>
    </row>
    <row r="375759" spans="21:28">
      <c r="U375759" s="5"/>
      <c r="AA375759" s="94"/>
      <c r="AB375759" s="5"/>
    </row>
    <row r="375762" spans="21:28">
      <c r="U375762" s="5"/>
      <c r="AA375762" s="94"/>
      <c r="AB375762" s="5"/>
    </row>
    <row r="375812" spans="21:28">
      <c r="U375812" s="5"/>
      <c r="AA375812" s="94"/>
      <c r="AB375812" s="5"/>
    </row>
    <row r="375882" spans="21:28">
      <c r="U375882" s="5"/>
      <c r="AA375882" s="94"/>
      <c r="AB375882" s="5"/>
    </row>
    <row r="375883" spans="21:28">
      <c r="U375883" s="5"/>
      <c r="AA375883" s="94"/>
      <c r="AB375883" s="5"/>
    </row>
    <row r="375900" spans="21:28">
      <c r="U375900" s="5"/>
      <c r="AA375900" s="94"/>
      <c r="AB375900" s="5"/>
    </row>
    <row r="375902" spans="21:28">
      <c r="U375902" s="5"/>
      <c r="AA375902" s="458"/>
      <c r="AB375902" s="5"/>
    </row>
    <row r="375903" spans="21:28">
      <c r="U375903" s="5"/>
      <c r="AA375903" s="458"/>
      <c r="AB375903" s="5"/>
    </row>
    <row r="375904" spans="21:28">
      <c r="U375904" s="5"/>
      <c r="AA375904" s="93"/>
      <c r="AB375904" s="5"/>
    </row>
    <row r="375905" spans="21:28">
      <c r="U375905" s="5"/>
      <c r="AA375905" s="94"/>
      <c r="AB375905" s="5"/>
    </row>
    <row r="375908" spans="21:28">
      <c r="U375908" s="5"/>
      <c r="AA375908" s="94"/>
      <c r="AB375908" s="5"/>
    </row>
    <row r="375958" spans="21:28">
      <c r="U375958" s="5"/>
      <c r="AA375958" s="94"/>
      <c r="AB375958" s="5"/>
    </row>
    <row r="376028" spans="21:28">
      <c r="U376028" s="5"/>
      <c r="AA376028" s="94"/>
      <c r="AB376028" s="5"/>
    </row>
    <row r="376029" spans="21:28">
      <c r="U376029" s="5"/>
      <c r="AA376029" s="94"/>
      <c r="AB376029" s="5"/>
    </row>
    <row r="376046" spans="21:28">
      <c r="U376046" s="5"/>
      <c r="AA376046" s="94"/>
      <c r="AB376046" s="5"/>
    </row>
    <row r="376048" spans="21:28">
      <c r="U376048" s="5"/>
      <c r="AA376048" s="458"/>
      <c r="AB376048" s="5"/>
    </row>
    <row r="376049" spans="21:28">
      <c r="U376049" s="5"/>
      <c r="AA376049" s="458"/>
      <c r="AB376049" s="5"/>
    </row>
    <row r="376050" spans="21:28">
      <c r="U376050" s="5"/>
      <c r="AA376050" s="93"/>
      <c r="AB376050" s="5"/>
    </row>
    <row r="376051" spans="21:28">
      <c r="U376051" s="5"/>
      <c r="AA376051" s="94"/>
      <c r="AB376051" s="5"/>
    </row>
    <row r="376054" spans="21:28">
      <c r="U376054" s="5"/>
      <c r="AA376054" s="94"/>
      <c r="AB376054" s="5"/>
    </row>
    <row r="376104" spans="21:28">
      <c r="U376104" s="5"/>
      <c r="AA376104" s="94"/>
      <c r="AB376104" s="5"/>
    </row>
    <row r="376174" spans="21:28">
      <c r="U376174" s="5"/>
      <c r="AA376174" s="94"/>
      <c r="AB376174" s="5"/>
    </row>
    <row r="376175" spans="21:28">
      <c r="U376175" s="5"/>
      <c r="AA376175" s="94"/>
      <c r="AB376175" s="5"/>
    </row>
    <row r="376192" spans="21:28">
      <c r="U376192" s="5"/>
      <c r="AA376192" s="94"/>
      <c r="AB376192" s="5"/>
    </row>
    <row r="376194" spans="21:28">
      <c r="U376194" s="5"/>
      <c r="AA376194" s="458"/>
      <c r="AB376194" s="5"/>
    </row>
    <row r="376195" spans="21:28">
      <c r="U376195" s="5"/>
      <c r="AA376195" s="458"/>
      <c r="AB376195" s="5"/>
    </row>
    <row r="376196" spans="21:28">
      <c r="U376196" s="5"/>
      <c r="AA376196" s="93"/>
      <c r="AB376196" s="5"/>
    </row>
    <row r="376197" spans="21:28">
      <c r="U376197" s="5"/>
      <c r="AA376197" s="94"/>
      <c r="AB376197" s="5"/>
    </row>
    <row r="376200" spans="21:28">
      <c r="U376200" s="5"/>
      <c r="AA376200" s="94"/>
      <c r="AB376200" s="5"/>
    </row>
    <row r="376250" spans="21:28">
      <c r="U376250" s="5"/>
      <c r="AA376250" s="94"/>
      <c r="AB376250" s="5"/>
    </row>
    <row r="376320" spans="21:28">
      <c r="U376320" s="5"/>
      <c r="AA376320" s="94"/>
      <c r="AB376320" s="5"/>
    </row>
    <row r="376321" spans="21:28">
      <c r="U376321" s="5"/>
      <c r="AA376321" s="94"/>
      <c r="AB376321" s="5"/>
    </row>
    <row r="376338" spans="21:28">
      <c r="U376338" s="5"/>
      <c r="AA376338" s="94"/>
      <c r="AB376338" s="5"/>
    </row>
    <row r="376340" spans="21:28">
      <c r="U376340" s="5"/>
      <c r="AA376340" s="458"/>
      <c r="AB376340" s="5"/>
    </row>
    <row r="376341" spans="21:28">
      <c r="U376341" s="5"/>
      <c r="AA376341" s="458"/>
      <c r="AB376341" s="5"/>
    </row>
    <row r="376342" spans="21:28">
      <c r="U376342" s="5"/>
      <c r="AA376342" s="93"/>
      <c r="AB376342" s="5"/>
    </row>
    <row r="376343" spans="21:28">
      <c r="U376343" s="5"/>
      <c r="AA376343" s="94"/>
      <c r="AB376343" s="5"/>
    </row>
    <row r="376346" spans="21:28">
      <c r="U376346" s="5"/>
      <c r="AA376346" s="94"/>
      <c r="AB376346" s="5"/>
    </row>
    <row r="376396" spans="21:28">
      <c r="U376396" s="5"/>
      <c r="AA376396" s="94"/>
      <c r="AB376396" s="5"/>
    </row>
    <row r="376466" spans="21:28">
      <c r="U376466" s="5"/>
      <c r="AA376466" s="94"/>
      <c r="AB376466" s="5"/>
    </row>
    <row r="376467" spans="21:28">
      <c r="U376467" s="5"/>
      <c r="AA376467" s="94"/>
      <c r="AB376467" s="5"/>
    </row>
    <row r="376484" spans="21:28">
      <c r="U376484" s="5"/>
      <c r="AA376484" s="94"/>
      <c r="AB376484" s="5"/>
    </row>
    <row r="376486" spans="21:28">
      <c r="U376486" s="5"/>
      <c r="AA376486" s="458"/>
      <c r="AB376486" s="5"/>
    </row>
    <row r="376487" spans="21:28">
      <c r="U376487" s="5"/>
      <c r="AA376487" s="458"/>
      <c r="AB376487" s="5"/>
    </row>
    <row r="376488" spans="21:28">
      <c r="U376488" s="5"/>
      <c r="AA376488" s="93"/>
      <c r="AB376488" s="5"/>
    </row>
    <row r="376489" spans="21:28">
      <c r="U376489" s="5"/>
      <c r="AA376489" s="94"/>
      <c r="AB376489" s="5"/>
    </row>
    <row r="376492" spans="21:28">
      <c r="U376492" s="5"/>
      <c r="AA376492" s="94"/>
      <c r="AB376492" s="5"/>
    </row>
    <row r="376542" spans="21:28">
      <c r="U376542" s="5"/>
      <c r="AA376542" s="94"/>
      <c r="AB376542" s="5"/>
    </row>
    <row r="376612" spans="21:28">
      <c r="U376612" s="5"/>
      <c r="AA376612" s="94"/>
      <c r="AB376612" s="5"/>
    </row>
    <row r="376613" spans="21:28">
      <c r="U376613" s="5"/>
      <c r="AA376613" s="94"/>
      <c r="AB376613" s="5"/>
    </row>
    <row r="376630" spans="21:28">
      <c r="U376630" s="5"/>
      <c r="AA376630" s="94"/>
      <c r="AB376630" s="5"/>
    </row>
    <row r="376632" spans="21:28">
      <c r="U376632" s="5"/>
      <c r="AA376632" s="458"/>
      <c r="AB376632" s="5"/>
    </row>
    <row r="376633" spans="21:28">
      <c r="U376633" s="5"/>
      <c r="AA376633" s="458"/>
      <c r="AB376633" s="5"/>
    </row>
    <row r="376634" spans="21:28">
      <c r="U376634" s="5"/>
      <c r="AA376634" s="93"/>
      <c r="AB376634" s="5"/>
    </row>
    <row r="376635" spans="21:28">
      <c r="U376635" s="5"/>
      <c r="AA376635" s="94"/>
      <c r="AB376635" s="5"/>
    </row>
    <row r="376638" spans="21:28">
      <c r="U376638" s="5"/>
      <c r="AA376638" s="94"/>
      <c r="AB376638" s="5"/>
    </row>
    <row r="376688" spans="21:28">
      <c r="U376688" s="5"/>
      <c r="AA376688" s="94"/>
      <c r="AB376688" s="5"/>
    </row>
    <row r="376758" spans="21:28">
      <c r="U376758" s="5"/>
      <c r="AA376758" s="94"/>
      <c r="AB376758" s="5"/>
    </row>
    <row r="376759" spans="21:28">
      <c r="U376759" s="5"/>
      <c r="AA376759" s="94"/>
      <c r="AB376759" s="5"/>
    </row>
    <row r="376776" spans="21:28">
      <c r="U376776" s="5"/>
      <c r="AA376776" s="94"/>
      <c r="AB376776" s="5"/>
    </row>
    <row r="376778" spans="21:28">
      <c r="U376778" s="5"/>
      <c r="AA376778" s="458"/>
      <c r="AB376778" s="5"/>
    </row>
    <row r="376779" spans="21:28">
      <c r="U376779" s="5"/>
      <c r="AA376779" s="458"/>
      <c r="AB376779" s="5"/>
    </row>
    <row r="376780" spans="21:28">
      <c r="U376780" s="5"/>
      <c r="AA376780" s="93"/>
      <c r="AB376780" s="5"/>
    </row>
    <row r="376781" spans="21:28">
      <c r="U376781" s="5"/>
      <c r="AA376781" s="94"/>
      <c r="AB376781" s="5"/>
    </row>
    <row r="376784" spans="21:28">
      <c r="U376784" s="5"/>
      <c r="AA376784" s="94"/>
      <c r="AB376784" s="5"/>
    </row>
    <row r="376834" spans="21:28">
      <c r="U376834" s="5"/>
      <c r="AA376834" s="94"/>
      <c r="AB376834" s="5"/>
    </row>
    <row r="376904" spans="21:28">
      <c r="U376904" s="5"/>
      <c r="AA376904" s="94"/>
      <c r="AB376904" s="5"/>
    </row>
    <row r="376905" spans="21:28">
      <c r="U376905" s="5"/>
      <c r="AA376905" s="94"/>
      <c r="AB376905" s="5"/>
    </row>
    <row r="376922" spans="21:28">
      <c r="U376922" s="5"/>
      <c r="AA376922" s="94"/>
      <c r="AB376922" s="5"/>
    </row>
    <row r="376924" spans="21:28">
      <c r="U376924" s="5"/>
      <c r="AA376924" s="458"/>
      <c r="AB376924" s="5"/>
    </row>
    <row r="376925" spans="21:28">
      <c r="U376925" s="5"/>
      <c r="AA376925" s="458"/>
      <c r="AB376925" s="5"/>
    </row>
    <row r="376926" spans="21:28">
      <c r="U376926" s="5"/>
      <c r="AA376926" s="93"/>
      <c r="AB376926" s="5"/>
    </row>
    <row r="376927" spans="21:28">
      <c r="U376927" s="5"/>
      <c r="AA376927" s="94"/>
      <c r="AB376927" s="5"/>
    </row>
    <row r="376930" spans="21:28">
      <c r="U376930" s="5"/>
      <c r="AA376930" s="94"/>
      <c r="AB376930" s="5"/>
    </row>
    <row r="376980" spans="21:28">
      <c r="U376980" s="5"/>
      <c r="AA376980" s="94"/>
      <c r="AB376980" s="5"/>
    </row>
    <row r="377050" spans="21:28">
      <c r="U377050" s="5"/>
      <c r="AA377050" s="94"/>
      <c r="AB377050" s="5"/>
    </row>
    <row r="377051" spans="21:28">
      <c r="U377051" s="5"/>
      <c r="AA377051" s="94"/>
      <c r="AB377051" s="5"/>
    </row>
    <row r="377068" spans="21:28">
      <c r="U377068" s="5"/>
      <c r="AA377068" s="94"/>
      <c r="AB377068" s="5"/>
    </row>
    <row r="377070" spans="21:28">
      <c r="U377070" s="5"/>
      <c r="AA377070" s="458"/>
      <c r="AB377070" s="5"/>
    </row>
    <row r="377071" spans="21:28">
      <c r="U377071" s="5"/>
      <c r="AA377071" s="458"/>
      <c r="AB377071" s="5"/>
    </row>
    <row r="377072" spans="21:28">
      <c r="U377072" s="5"/>
      <c r="AA377072" s="93"/>
      <c r="AB377072" s="5"/>
    </row>
    <row r="377073" spans="21:28">
      <c r="U377073" s="5"/>
      <c r="AA377073" s="94"/>
      <c r="AB377073" s="5"/>
    </row>
    <row r="377076" spans="21:28">
      <c r="U377076" s="5"/>
      <c r="AA377076" s="94"/>
      <c r="AB377076" s="5"/>
    </row>
    <row r="377126" spans="21:28">
      <c r="U377126" s="5"/>
      <c r="AA377126" s="94"/>
      <c r="AB377126" s="5"/>
    </row>
    <row r="377196" spans="21:28">
      <c r="U377196" s="5"/>
      <c r="AA377196" s="94"/>
      <c r="AB377196" s="5"/>
    </row>
    <row r="377197" spans="21:28">
      <c r="U377197" s="5"/>
      <c r="AA377197" s="94"/>
      <c r="AB377197" s="5"/>
    </row>
    <row r="377214" spans="21:28">
      <c r="U377214" s="5"/>
      <c r="AA377214" s="94"/>
      <c r="AB377214" s="5"/>
    </row>
    <row r="377216" spans="21:28">
      <c r="U377216" s="5"/>
      <c r="AA377216" s="458"/>
      <c r="AB377216" s="5"/>
    </row>
    <row r="377217" spans="21:28">
      <c r="U377217" s="5"/>
      <c r="AA377217" s="458"/>
      <c r="AB377217" s="5"/>
    </row>
    <row r="377218" spans="21:28">
      <c r="U377218" s="5"/>
      <c r="AA377218" s="93"/>
      <c r="AB377218" s="5"/>
    </row>
    <row r="377219" spans="21:28">
      <c r="U377219" s="5"/>
      <c r="AA377219" s="94"/>
      <c r="AB377219" s="5"/>
    </row>
    <row r="377222" spans="21:28">
      <c r="U377222" s="5"/>
      <c r="AA377222" s="94"/>
      <c r="AB377222" s="5"/>
    </row>
    <row r="377272" spans="21:28">
      <c r="U377272" s="5"/>
      <c r="AA377272" s="94"/>
      <c r="AB377272" s="5"/>
    </row>
    <row r="377342" spans="21:28">
      <c r="U377342" s="5"/>
      <c r="AA377342" s="94"/>
      <c r="AB377342" s="5"/>
    </row>
    <row r="377343" spans="21:28">
      <c r="U377343" s="5"/>
      <c r="AA377343" s="94"/>
      <c r="AB377343" s="5"/>
    </row>
    <row r="377360" spans="21:28">
      <c r="U377360" s="5"/>
      <c r="AA377360" s="94"/>
      <c r="AB377360" s="5"/>
    </row>
    <row r="377362" spans="21:28">
      <c r="U377362" s="5"/>
      <c r="AA377362" s="458"/>
      <c r="AB377362" s="5"/>
    </row>
    <row r="377363" spans="21:28">
      <c r="U377363" s="5"/>
      <c r="AA377363" s="458"/>
      <c r="AB377363" s="5"/>
    </row>
    <row r="377364" spans="21:28">
      <c r="U377364" s="5"/>
      <c r="AA377364" s="93"/>
      <c r="AB377364" s="5"/>
    </row>
    <row r="377365" spans="21:28">
      <c r="U377365" s="5"/>
      <c r="AA377365" s="94"/>
      <c r="AB377365" s="5"/>
    </row>
    <row r="377368" spans="21:28">
      <c r="U377368" s="5"/>
      <c r="AA377368" s="94"/>
      <c r="AB377368" s="5"/>
    </row>
    <row r="377418" spans="21:28">
      <c r="U377418" s="5"/>
      <c r="AA377418" s="94"/>
      <c r="AB377418" s="5"/>
    </row>
    <row r="377488" spans="21:28">
      <c r="U377488" s="5"/>
      <c r="AA377488" s="94"/>
      <c r="AB377488" s="5"/>
    </row>
    <row r="377489" spans="21:28">
      <c r="U377489" s="5"/>
      <c r="AA377489" s="94"/>
      <c r="AB377489" s="5"/>
    </row>
    <row r="377506" spans="21:28">
      <c r="U377506" s="5"/>
      <c r="AA377506" s="94"/>
      <c r="AB377506" s="5"/>
    </row>
    <row r="377508" spans="21:28">
      <c r="U377508" s="5"/>
      <c r="AA377508" s="458"/>
      <c r="AB377508" s="5"/>
    </row>
    <row r="377509" spans="21:28">
      <c r="U377509" s="5"/>
      <c r="AA377509" s="458"/>
      <c r="AB377509" s="5"/>
    </row>
    <row r="377510" spans="21:28">
      <c r="U377510" s="5"/>
      <c r="AA377510" s="93"/>
      <c r="AB377510" s="5"/>
    </row>
    <row r="377511" spans="21:28">
      <c r="U377511" s="5"/>
      <c r="AA377511" s="94"/>
      <c r="AB377511" s="5"/>
    </row>
    <row r="377514" spans="21:28">
      <c r="U377514" s="5"/>
      <c r="AA377514" s="94"/>
      <c r="AB377514" s="5"/>
    </row>
    <row r="377564" spans="21:28">
      <c r="U377564" s="5"/>
      <c r="AA377564" s="94"/>
      <c r="AB377564" s="5"/>
    </row>
    <row r="377634" spans="21:28">
      <c r="U377634" s="5"/>
      <c r="AA377634" s="94"/>
      <c r="AB377634" s="5"/>
    </row>
    <row r="377635" spans="21:28">
      <c r="U377635" s="5"/>
      <c r="AA377635" s="94"/>
      <c r="AB377635" s="5"/>
    </row>
    <row r="377652" spans="21:28">
      <c r="U377652" s="5"/>
      <c r="AA377652" s="94"/>
      <c r="AB377652" s="5"/>
    </row>
    <row r="377654" spans="21:28">
      <c r="U377654" s="5"/>
      <c r="AA377654" s="458"/>
      <c r="AB377654" s="5"/>
    </row>
    <row r="377655" spans="21:28">
      <c r="U377655" s="5"/>
      <c r="AA377655" s="458"/>
      <c r="AB377655" s="5"/>
    </row>
    <row r="377656" spans="21:28">
      <c r="U377656" s="5"/>
      <c r="AA377656" s="93"/>
      <c r="AB377656" s="5"/>
    </row>
    <row r="377657" spans="21:28">
      <c r="U377657" s="5"/>
      <c r="AA377657" s="94"/>
      <c r="AB377657" s="5"/>
    </row>
    <row r="377660" spans="21:28">
      <c r="U377660" s="5"/>
      <c r="AA377660" s="94"/>
      <c r="AB377660" s="5"/>
    </row>
    <row r="377710" spans="21:28">
      <c r="U377710" s="5"/>
      <c r="AA377710" s="94"/>
      <c r="AB377710" s="5"/>
    </row>
    <row r="377780" spans="21:28">
      <c r="U377780" s="5"/>
      <c r="AA377780" s="94"/>
      <c r="AB377780" s="5"/>
    </row>
    <row r="377781" spans="21:28">
      <c r="U377781" s="5"/>
      <c r="AA377781" s="94"/>
      <c r="AB377781" s="5"/>
    </row>
    <row r="377798" spans="21:28">
      <c r="U377798" s="5"/>
      <c r="AA377798" s="94"/>
      <c r="AB377798" s="5"/>
    </row>
    <row r="377800" spans="21:28">
      <c r="U377800" s="5"/>
      <c r="AA377800" s="458"/>
      <c r="AB377800" s="5"/>
    </row>
    <row r="377801" spans="21:28">
      <c r="U377801" s="5"/>
      <c r="AA377801" s="458"/>
      <c r="AB377801" s="5"/>
    </row>
    <row r="377802" spans="21:28">
      <c r="U377802" s="5"/>
      <c r="AA377802" s="93"/>
      <c r="AB377802" s="5"/>
    </row>
    <row r="377803" spans="21:28">
      <c r="U377803" s="5"/>
      <c r="AA377803" s="94"/>
      <c r="AB377803" s="5"/>
    </row>
    <row r="377806" spans="21:28">
      <c r="U377806" s="5"/>
      <c r="AA377806" s="94"/>
      <c r="AB377806" s="5"/>
    </row>
    <row r="377856" spans="21:28">
      <c r="U377856" s="5"/>
      <c r="AA377856" s="94"/>
      <c r="AB377856" s="5"/>
    </row>
    <row r="377926" spans="21:28">
      <c r="U377926" s="5"/>
      <c r="AA377926" s="94"/>
      <c r="AB377926" s="5"/>
    </row>
    <row r="377927" spans="21:28">
      <c r="U377927" s="5"/>
      <c r="AA377927" s="94"/>
      <c r="AB377927" s="5"/>
    </row>
    <row r="377944" spans="21:28">
      <c r="U377944" s="5"/>
      <c r="AA377944" s="94"/>
      <c r="AB377944" s="5"/>
    </row>
    <row r="377946" spans="21:28">
      <c r="U377946" s="5"/>
      <c r="AA377946" s="458"/>
      <c r="AB377946" s="5"/>
    </row>
    <row r="377947" spans="21:28">
      <c r="U377947" s="5"/>
      <c r="AA377947" s="458"/>
      <c r="AB377947" s="5"/>
    </row>
    <row r="377948" spans="21:28">
      <c r="U377948" s="5"/>
      <c r="AA377948" s="93"/>
      <c r="AB377948" s="5"/>
    </row>
    <row r="377949" spans="21:28">
      <c r="U377949" s="5"/>
      <c r="AA377949" s="94"/>
      <c r="AB377949" s="5"/>
    </row>
    <row r="377952" spans="21:28">
      <c r="U377952" s="5"/>
      <c r="AA377952" s="94"/>
      <c r="AB377952" s="5"/>
    </row>
    <row r="378002" spans="21:28">
      <c r="U378002" s="5"/>
      <c r="AA378002" s="94"/>
      <c r="AB378002" s="5"/>
    </row>
    <row r="378072" spans="21:28">
      <c r="U378072" s="5"/>
      <c r="AA378072" s="94"/>
      <c r="AB378072" s="5"/>
    </row>
    <row r="378073" spans="21:28">
      <c r="U378073" s="5"/>
      <c r="AA378073" s="94"/>
      <c r="AB378073" s="5"/>
    </row>
    <row r="378090" spans="21:28">
      <c r="U378090" s="5"/>
      <c r="AA378090" s="94"/>
      <c r="AB378090" s="5"/>
    </row>
    <row r="378092" spans="21:28">
      <c r="U378092" s="5"/>
      <c r="AA378092" s="458"/>
      <c r="AB378092" s="5"/>
    </row>
    <row r="378093" spans="21:28">
      <c r="U378093" s="5"/>
      <c r="AA378093" s="458"/>
      <c r="AB378093" s="5"/>
    </row>
    <row r="378094" spans="21:28">
      <c r="U378094" s="5"/>
      <c r="AA378094" s="93"/>
      <c r="AB378094" s="5"/>
    </row>
    <row r="378095" spans="21:28">
      <c r="U378095" s="5"/>
      <c r="AA378095" s="94"/>
      <c r="AB378095" s="5"/>
    </row>
    <row r="378098" spans="21:28">
      <c r="U378098" s="5"/>
      <c r="AA378098" s="94"/>
      <c r="AB378098" s="5"/>
    </row>
    <row r="378148" spans="21:28">
      <c r="U378148" s="5"/>
      <c r="AA378148" s="94"/>
      <c r="AB378148" s="5"/>
    </row>
    <row r="378218" spans="21:28">
      <c r="U378218" s="5"/>
      <c r="AA378218" s="94"/>
      <c r="AB378218" s="5"/>
    </row>
    <row r="378219" spans="21:28">
      <c r="U378219" s="5"/>
      <c r="AA378219" s="94"/>
      <c r="AB378219" s="5"/>
    </row>
    <row r="378236" spans="21:28">
      <c r="U378236" s="5"/>
      <c r="AA378236" s="94"/>
      <c r="AB378236" s="5"/>
    </row>
    <row r="378238" spans="21:28">
      <c r="U378238" s="5"/>
      <c r="AA378238" s="458"/>
      <c r="AB378238" s="5"/>
    </row>
    <row r="378239" spans="21:28">
      <c r="U378239" s="5"/>
      <c r="AA378239" s="458"/>
      <c r="AB378239" s="5"/>
    </row>
    <row r="378240" spans="21:28">
      <c r="U378240" s="5"/>
      <c r="AA378240" s="93"/>
      <c r="AB378240" s="5"/>
    </row>
    <row r="378241" spans="21:28">
      <c r="U378241" s="5"/>
      <c r="AA378241" s="94"/>
      <c r="AB378241" s="5"/>
    </row>
    <row r="378244" spans="21:28">
      <c r="U378244" s="5"/>
      <c r="AA378244" s="94"/>
      <c r="AB378244" s="5"/>
    </row>
    <row r="378294" spans="21:28">
      <c r="U378294" s="5"/>
      <c r="AA378294" s="94"/>
      <c r="AB378294" s="5"/>
    </row>
    <row r="378364" spans="21:28">
      <c r="U378364" s="5"/>
      <c r="AA378364" s="94"/>
      <c r="AB378364" s="5"/>
    </row>
    <row r="378365" spans="21:28">
      <c r="U378365" s="5"/>
      <c r="AA378365" s="94"/>
      <c r="AB378365" s="5"/>
    </row>
    <row r="378382" spans="21:28">
      <c r="U378382" s="5"/>
      <c r="AA378382" s="94"/>
      <c r="AB378382" s="5"/>
    </row>
    <row r="378384" spans="21:28">
      <c r="U378384" s="5"/>
      <c r="AA378384" s="458"/>
      <c r="AB378384" s="5"/>
    </row>
    <row r="378385" spans="21:28">
      <c r="U378385" s="5"/>
      <c r="AA378385" s="458"/>
      <c r="AB378385" s="5"/>
    </row>
    <row r="378386" spans="21:28">
      <c r="U378386" s="5"/>
      <c r="AA378386" s="93"/>
      <c r="AB378386" s="5"/>
    </row>
    <row r="378387" spans="21:28">
      <c r="U378387" s="5"/>
      <c r="AA378387" s="94"/>
      <c r="AB378387" s="5"/>
    </row>
    <row r="378390" spans="21:28">
      <c r="U378390" s="5"/>
      <c r="AA378390" s="94"/>
      <c r="AB378390" s="5"/>
    </row>
    <row r="378440" spans="21:28">
      <c r="U378440" s="5"/>
      <c r="AA378440" s="94"/>
      <c r="AB378440" s="5"/>
    </row>
    <row r="378510" spans="21:28">
      <c r="U378510" s="5"/>
      <c r="AA378510" s="94"/>
      <c r="AB378510" s="5"/>
    </row>
    <row r="378511" spans="21:28">
      <c r="U378511" s="5"/>
      <c r="AA378511" s="94"/>
      <c r="AB378511" s="5"/>
    </row>
    <row r="378528" spans="21:28">
      <c r="U378528" s="5"/>
      <c r="AA378528" s="94"/>
      <c r="AB378528" s="5"/>
    </row>
    <row r="378530" spans="21:28">
      <c r="U378530" s="5"/>
      <c r="AA378530" s="458"/>
      <c r="AB378530" s="5"/>
    </row>
    <row r="378531" spans="21:28">
      <c r="U378531" s="5"/>
      <c r="AA378531" s="458"/>
      <c r="AB378531" s="5"/>
    </row>
    <row r="378532" spans="21:28">
      <c r="U378532" s="5"/>
      <c r="AA378532" s="93"/>
      <c r="AB378532" s="5"/>
    </row>
    <row r="378533" spans="21:28">
      <c r="U378533" s="5"/>
      <c r="AA378533" s="94"/>
      <c r="AB378533" s="5"/>
    </row>
    <row r="378536" spans="21:28">
      <c r="U378536" s="5"/>
      <c r="AA378536" s="94"/>
      <c r="AB378536" s="5"/>
    </row>
    <row r="378586" spans="21:28">
      <c r="U378586" s="5"/>
      <c r="AA378586" s="94"/>
      <c r="AB378586" s="5"/>
    </row>
    <row r="378656" spans="21:28">
      <c r="U378656" s="5"/>
      <c r="AA378656" s="94"/>
      <c r="AB378656" s="5"/>
    </row>
    <row r="378657" spans="21:28">
      <c r="U378657" s="5"/>
      <c r="AA378657" s="94"/>
      <c r="AB378657" s="5"/>
    </row>
    <row r="378674" spans="21:28">
      <c r="U378674" s="5"/>
      <c r="AA378674" s="94"/>
      <c r="AB378674" s="5"/>
    </row>
    <row r="378676" spans="21:28">
      <c r="U378676" s="5"/>
      <c r="AA378676" s="458"/>
      <c r="AB378676" s="5"/>
    </row>
    <row r="378677" spans="21:28">
      <c r="U378677" s="5"/>
      <c r="AA378677" s="458"/>
      <c r="AB378677" s="5"/>
    </row>
    <row r="378678" spans="21:28">
      <c r="U378678" s="5"/>
      <c r="AA378678" s="93"/>
      <c r="AB378678" s="5"/>
    </row>
    <row r="378679" spans="21:28">
      <c r="U378679" s="5"/>
      <c r="AA378679" s="94"/>
      <c r="AB378679" s="5"/>
    </row>
    <row r="378682" spans="21:28">
      <c r="U378682" s="5"/>
      <c r="AA378682" s="94"/>
      <c r="AB378682" s="5"/>
    </row>
    <row r="378732" spans="21:28">
      <c r="U378732" s="5"/>
      <c r="AA378732" s="94"/>
      <c r="AB378732" s="5"/>
    </row>
    <row r="378802" spans="21:28">
      <c r="U378802" s="5"/>
      <c r="AA378802" s="94"/>
      <c r="AB378802" s="5"/>
    </row>
    <row r="378803" spans="21:28">
      <c r="U378803" s="5"/>
      <c r="AA378803" s="94"/>
      <c r="AB378803" s="5"/>
    </row>
    <row r="378820" spans="21:28">
      <c r="U378820" s="5"/>
      <c r="AA378820" s="94"/>
      <c r="AB378820" s="5"/>
    </row>
    <row r="378822" spans="21:28">
      <c r="U378822" s="5"/>
      <c r="AA378822" s="458"/>
      <c r="AB378822" s="5"/>
    </row>
    <row r="378823" spans="21:28">
      <c r="U378823" s="5"/>
      <c r="AA378823" s="458"/>
      <c r="AB378823" s="5"/>
    </row>
    <row r="378824" spans="21:28">
      <c r="U378824" s="5"/>
      <c r="AA378824" s="93"/>
      <c r="AB378824" s="5"/>
    </row>
    <row r="378825" spans="21:28">
      <c r="U378825" s="5"/>
      <c r="AA378825" s="94"/>
      <c r="AB378825" s="5"/>
    </row>
    <row r="378828" spans="21:28">
      <c r="U378828" s="5"/>
      <c r="AA378828" s="94"/>
      <c r="AB378828" s="5"/>
    </row>
    <row r="378878" spans="21:28">
      <c r="U378878" s="5"/>
      <c r="AA378878" s="94"/>
      <c r="AB378878" s="5"/>
    </row>
    <row r="378948" spans="21:28">
      <c r="U378948" s="5"/>
      <c r="AA378948" s="94"/>
      <c r="AB378948" s="5"/>
    </row>
    <row r="378949" spans="21:28">
      <c r="U378949" s="5"/>
      <c r="AA378949" s="94"/>
      <c r="AB378949" s="5"/>
    </row>
    <row r="378966" spans="21:28">
      <c r="U378966" s="5"/>
      <c r="AA378966" s="94"/>
      <c r="AB378966" s="5"/>
    </row>
    <row r="378968" spans="21:28">
      <c r="U378968" s="5"/>
      <c r="AA378968" s="458"/>
      <c r="AB378968" s="5"/>
    </row>
    <row r="378969" spans="21:28">
      <c r="U378969" s="5"/>
      <c r="AA378969" s="458"/>
      <c r="AB378969" s="5"/>
    </row>
    <row r="378970" spans="21:28">
      <c r="U378970" s="5"/>
      <c r="AA378970" s="93"/>
      <c r="AB378970" s="5"/>
    </row>
    <row r="378971" spans="21:28">
      <c r="U378971" s="5"/>
      <c r="AA378971" s="94"/>
      <c r="AB378971" s="5"/>
    </row>
    <row r="378974" spans="21:28">
      <c r="U378974" s="5"/>
      <c r="AA378974" s="94"/>
      <c r="AB378974" s="5"/>
    </row>
    <row r="379024" spans="21:28">
      <c r="U379024" s="5"/>
      <c r="AA379024" s="94"/>
      <c r="AB379024" s="5"/>
    </row>
    <row r="379094" spans="21:28">
      <c r="U379094" s="5"/>
      <c r="AA379094" s="94"/>
      <c r="AB379094" s="5"/>
    </row>
    <row r="379095" spans="21:28">
      <c r="U379095" s="5"/>
      <c r="AA379095" s="94"/>
      <c r="AB379095" s="5"/>
    </row>
    <row r="379112" spans="21:28">
      <c r="U379112" s="5"/>
      <c r="AA379112" s="94"/>
      <c r="AB379112" s="5"/>
    </row>
    <row r="379114" spans="21:28">
      <c r="U379114" s="5"/>
      <c r="AA379114" s="458"/>
      <c r="AB379114" s="5"/>
    </row>
    <row r="379115" spans="21:28">
      <c r="U379115" s="5"/>
      <c r="AA379115" s="458"/>
      <c r="AB379115" s="5"/>
    </row>
    <row r="379116" spans="21:28">
      <c r="U379116" s="5"/>
      <c r="AA379116" s="93"/>
      <c r="AB379116" s="5"/>
    </row>
    <row r="379117" spans="21:28">
      <c r="U379117" s="5"/>
      <c r="AA379117" s="94"/>
      <c r="AB379117" s="5"/>
    </row>
    <row r="379120" spans="21:28">
      <c r="U379120" s="5"/>
      <c r="AA379120" s="94"/>
      <c r="AB379120" s="5"/>
    </row>
    <row r="379170" spans="21:28">
      <c r="U379170" s="5"/>
      <c r="AA379170" s="94"/>
      <c r="AB379170" s="5"/>
    </row>
    <row r="379240" spans="21:28">
      <c r="U379240" s="5"/>
      <c r="AA379240" s="94"/>
      <c r="AB379240" s="5"/>
    </row>
    <row r="379241" spans="21:28">
      <c r="U379241" s="5"/>
      <c r="AA379241" s="94"/>
      <c r="AB379241" s="5"/>
    </row>
    <row r="379258" spans="21:28">
      <c r="U379258" s="5"/>
      <c r="AA379258" s="94"/>
      <c r="AB379258" s="5"/>
    </row>
    <row r="379260" spans="21:28">
      <c r="U379260" s="5"/>
      <c r="AA379260" s="458"/>
      <c r="AB379260" s="5"/>
    </row>
    <row r="379261" spans="21:28">
      <c r="U379261" s="5"/>
      <c r="AA379261" s="458"/>
      <c r="AB379261" s="5"/>
    </row>
    <row r="379262" spans="21:28">
      <c r="U379262" s="5"/>
      <c r="AA379262" s="93"/>
      <c r="AB379262" s="5"/>
    </row>
    <row r="379263" spans="21:28">
      <c r="U379263" s="5"/>
      <c r="AA379263" s="94"/>
      <c r="AB379263" s="5"/>
    </row>
    <row r="379266" spans="21:28">
      <c r="U379266" s="5"/>
      <c r="AA379266" s="94"/>
      <c r="AB379266" s="5"/>
    </row>
    <row r="379316" spans="21:28">
      <c r="U379316" s="5"/>
      <c r="AA379316" s="94"/>
      <c r="AB379316" s="5"/>
    </row>
    <row r="379386" spans="21:28">
      <c r="U379386" s="5"/>
      <c r="AA379386" s="94"/>
      <c r="AB379386" s="5"/>
    </row>
    <row r="379387" spans="21:28">
      <c r="U379387" s="5"/>
      <c r="AA379387" s="94"/>
      <c r="AB379387" s="5"/>
    </row>
    <row r="379404" spans="21:28">
      <c r="U379404" s="5"/>
      <c r="AA379404" s="94"/>
      <c r="AB379404" s="5"/>
    </row>
    <row r="379406" spans="21:28">
      <c r="U379406" s="5"/>
      <c r="AA379406" s="458"/>
      <c r="AB379406" s="5"/>
    </row>
    <row r="379407" spans="21:28">
      <c r="U379407" s="5"/>
      <c r="AA379407" s="458"/>
      <c r="AB379407" s="5"/>
    </row>
    <row r="379408" spans="21:28">
      <c r="U379408" s="5"/>
      <c r="AA379408" s="93"/>
      <c r="AB379408" s="5"/>
    </row>
    <row r="379409" spans="21:28">
      <c r="U379409" s="5"/>
      <c r="AA379409" s="94"/>
      <c r="AB379409" s="5"/>
    </row>
    <row r="379412" spans="21:28">
      <c r="U379412" s="5"/>
      <c r="AA379412" s="94"/>
      <c r="AB379412" s="5"/>
    </row>
    <row r="379462" spans="21:28">
      <c r="U379462" s="5"/>
      <c r="AA379462" s="94"/>
      <c r="AB379462" s="5"/>
    </row>
    <row r="379532" spans="21:28">
      <c r="U379532" s="5"/>
      <c r="AA379532" s="94"/>
      <c r="AB379532" s="5"/>
    </row>
    <row r="379533" spans="21:28">
      <c r="U379533" s="5"/>
      <c r="AA379533" s="94"/>
      <c r="AB379533" s="5"/>
    </row>
    <row r="379550" spans="21:28">
      <c r="U379550" s="5"/>
      <c r="AA379550" s="94"/>
      <c r="AB379550" s="5"/>
    </row>
    <row r="379552" spans="21:28">
      <c r="U379552" s="5"/>
      <c r="AA379552" s="458"/>
      <c r="AB379552" s="5"/>
    </row>
    <row r="379553" spans="21:28">
      <c r="U379553" s="5"/>
      <c r="AA379553" s="458"/>
      <c r="AB379553" s="5"/>
    </row>
    <row r="379554" spans="21:28">
      <c r="U379554" s="5"/>
      <c r="AA379554" s="93"/>
      <c r="AB379554" s="5"/>
    </row>
    <row r="379555" spans="21:28">
      <c r="U379555" s="5"/>
      <c r="AA379555" s="94"/>
      <c r="AB379555" s="5"/>
    </row>
    <row r="379558" spans="21:28">
      <c r="U379558" s="5"/>
      <c r="AA379558" s="94"/>
      <c r="AB379558" s="5"/>
    </row>
    <row r="379608" spans="21:28">
      <c r="U379608" s="5"/>
      <c r="AA379608" s="94"/>
      <c r="AB379608" s="5"/>
    </row>
    <row r="379678" spans="21:28">
      <c r="U379678" s="5"/>
      <c r="AA379678" s="94"/>
      <c r="AB379678" s="5"/>
    </row>
    <row r="379679" spans="21:28">
      <c r="U379679" s="5"/>
      <c r="AA379679" s="94"/>
      <c r="AB379679" s="5"/>
    </row>
    <row r="379696" spans="21:28">
      <c r="U379696" s="5"/>
      <c r="AA379696" s="94"/>
      <c r="AB379696" s="5"/>
    </row>
    <row r="379698" spans="21:28">
      <c r="U379698" s="5"/>
      <c r="AA379698" s="458"/>
      <c r="AB379698" s="5"/>
    </row>
    <row r="379699" spans="21:28">
      <c r="U379699" s="5"/>
      <c r="AA379699" s="458"/>
      <c r="AB379699" s="5"/>
    </row>
    <row r="379700" spans="21:28">
      <c r="U379700" s="5"/>
      <c r="AA379700" s="93"/>
      <c r="AB379700" s="5"/>
    </row>
    <row r="379701" spans="21:28">
      <c r="U379701" s="5"/>
      <c r="AA379701" s="94"/>
      <c r="AB379701" s="5"/>
    </row>
    <row r="379704" spans="21:28">
      <c r="U379704" s="5"/>
      <c r="AA379704" s="94"/>
      <c r="AB379704" s="5"/>
    </row>
    <row r="379754" spans="21:28">
      <c r="U379754" s="5"/>
      <c r="AA379754" s="94"/>
      <c r="AB379754" s="5"/>
    </row>
    <row r="379824" spans="21:28">
      <c r="U379824" s="5"/>
      <c r="AA379824" s="94"/>
      <c r="AB379824" s="5"/>
    </row>
    <row r="379825" spans="21:28">
      <c r="U379825" s="5"/>
      <c r="AA379825" s="94"/>
      <c r="AB379825" s="5"/>
    </row>
    <row r="379842" spans="21:28">
      <c r="U379842" s="5"/>
      <c r="AA379842" s="94"/>
      <c r="AB379842" s="5"/>
    </row>
    <row r="379844" spans="21:28">
      <c r="U379844" s="5"/>
      <c r="AA379844" s="458"/>
      <c r="AB379844" s="5"/>
    </row>
    <row r="379845" spans="21:28">
      <c r="U379845" s="5"/>
      <c r="AA379845" s="458"/>
      <c r="AB379845" s="5"/>
    </row>
    <row r="379846" spans="21:28">
      <c r="U379846" s="5"/>
      <c r="AA379846" s="93"/>
      <c r="AB379846" s="5"/>
    </row>
    <row r="379847" spans="21:28">
      <c r="U379847" s="5"/>
      <c r="AA379847" s="94"/>
      <c r="AB379847" s="5"/>
    </row>
    <row r="379850" spans="21:28">
      <c r="U379850" s="5"/>
      <c r="AA379850" s="94"/>
      <c r="AB379850" s="5"/>
    </row>
    <row r="379900" spans="21:28">
      <c r="U379900" s="5"/>
      <c r="AA379900" s="94"/>
      <c r="AB379900" s="5"/>
    </row>
    <row r="379970" spans="21:28">
      <c r="U379970" s="5"/>
      <c r="AA379970" s="94"/>
      <c r="AB379970" s="5"/>
    </row>
    <row r="379971" spans="21:28">
      <c r="U379971" s="5"/>
      <c r="AA379971" s="94"/>
      <c r="AB379971" s="5"/>
    </row>
    <row r="379988" spans="21:28">
      <c r="U379988" s="5"/>
      <c r="AA379988" s="94"/>
      <c r="AB379988" s="5"/>
    </row>
    <row r="379990" spans="21:28">
      <c r="U379990" s="5"/>
      <c r="AA379990" s="458"/>
      <c r="AB379990" s="5"/>
    </row>
    <row r="379991" spans="21:28">
      <c r="U379991" s="5"/>
      <c r="AA379991" s="458"/>
      <c r="AB379991" s="5"/>
    </row>
    <row r="379992" spans="21:28">
      <c r="U379992" s="5"/>
      <c r="AA379992" s="93"/>
      <c r="AB379992" s="5"/>
    </row>
    <row r="379993" spans="21:28">
      <c r="U379993" s="5"/>
      <c r="AA379993" s="94"/>
      <c r="AB379993" s="5"/>
    </row>
    <row r="379996" spans="21:28">
      <c r="U379996" s="5"/>
      <c r="AA379996" s="94"/>
      <c r="AB379996" s="5"/>
    </row>
    <row r="380046" spans="21:28">
      <c r="U380046" s="5"/>
      <c r="AA380046" s="94"/>
      <c r="AB380046" s="5"/>
    </row>
    <row r="380116" spans="21:28">
      <c r="U380116" s="5"/>
      <c r="AA380116" s="94"/>
      <c r="AB380116" s="5"/>
    </row>
    <row r="380117" spans="21:28">
      <c r="U380117" s="5"/>
      <c r="AA380117" s="94"/>
      <c r="AB380117" s="5"/>
    </row>
    <row r="380134" spans="21:28">
      <c r="U380134" s="5"/>
      <c r="AA380134" s="94"/>
      <c r="AB380134" s="5"/>
    </row>
    <row r="380136" spans="21:28">
      <c r="U380136" s="5"/>
      <c r="AA380136" s="458"/>
      <c r="AB380136" s="5"/>
    </row>
    <row r="380137" spans="21:28">
      <c r="U380137" s="5"/>
      <c r="AA380137" s="458"/>
      <c r="AB380137" s="5"/>
    </row>
    <row r="380138" spans="21:28">
      <c r="U380138" s="5"/>
      <c r="AA380138" s="93"/>
      <c r="AB380138" s="5"/>
    </row>
    <row r="380139" spans="21:28">
      <c r="U380139" s="5"/>
      <c r="AA380139" s="94"/>
      <c r="AB380139" s="5"/>
    </row>
    <row r="380142" spans="21:28">
      <c r="U380142" s="5"/>
      <c r="AA380142" s="94"/>
      <c r="AB380142" s="5"/>
    </row>
    <row r="380192" spans="21:28">
      <c r="U380192" s="5"/>
      <c r="AA380192" s="94"/>
      <c r="AB380192" s="5"/>
    </row>
    <row r="380262" spans="21:28">
      <c r="U380262" s="5"/>
      <c r="AA380262" s="94"/>
      <c r="AB380262" s="5"/>
    </row>
    <row r="380263" spans="21:28">
      <c r="U380263" s="5"/>
      <c r="AA380263" s="94"/>
      <c r="AB380263" s="5"/>
    </row>
    <row r="380280" spans="21:28">
      <c r="U380280" s="5"/>
      <c r="AA380280" s="94"/>
      <c r="AB380280" s="5"/>
    </row>
    <row r="380282" spans="21:28">
      <c r="U380282" s="5"/>
      <c r="AA380282" s="458"/>
      <c r="AB380282" s="5"/>
    </row>
    <row r="380283" spans="21:28">
      <c r="U380283" s="5"/>
      <c r="AA380283" s="458"/>
      <c r="AB380283" s="5"/>
    </row>
    <row r="380284" spans="21:28">
      <c r="U380284" s="5"/>
      <c r="AA380284" s="93"/>
      <c r="AB380284" s="5"/>
    </row>
    <row r="380285" spans="21:28">
      <c r="U380285" s="5"/>
      <c r="AA380285" s="94"/>
      <c r="AB380285" s="5"/>
    </row>
    <row r="380288" spans="21:28">
      <c r="U380288" s="5"/>
      <c r="AA380288" s="94"/>
      <c r="AB380288" s="5"/>
    </row>
    <row r="380338" spans="21:28">
      <c r="U380338" s="5"/>
      <c r="AA380338" s="94"/>
      <c r="AB380338" s="5"/>
    </row>
    <row r="380408" spans="21:28">
      <c r="U380408" s="5"/>
      <c r="AA380408" s="94"/>
      <c r="AB380408" s="5"/>
    </row>
    <row r="380409" spans="21:28">
      <c r="U380409" s="5"/>
      <c r="AA380409" s="94"/>
      <c r="AB380409" s="5"/>
    </row>
    <row r="380426" spans="21:28">
      <c r="U380426" s="5"/>
      <c r="AA380426" s="94"/>
      <c r="AB380426" s="5"/>
    </row>
    <row r="380428" spans="21:28">
      <c r="U380428" s="5"/>
      <c r="AA380428" s="458"/>
      <c r="AB380428" s="5"/>
    </row>
    <row r="380429" spans="21:28">
      <c r="U380429" s="5"/>
      <c r="AA380429" s="458"/>
      <c r="AB380429" s="5"/>
    </row>
    <row r="380430" spans="21:28">
      <c r="U380430" s="5"/>
      <c r="AA380430" s="93"/>
      <c r="AB380430" s="5"/>
    </row>
    <row r="380431" spans="21:28">
      <c r="U380431" s="5"/>
      <c r="AA380431" s="94"/>
      <c r="AB380431" s="5"/>
    </row>
    <row r="380434" spans="21:28">
      <c r="U380434" s="5"/>
      <c r="AA380434" s="94"/>
      <c r="AB380434" s="5"/>
    </row>
    <row r="380484" spans="21:28">
      <c r="U380484" s="5"/>
      <c r="AA380484" s="94"/>
      <c r="AB380484" s="5"/>
    </row>
    <row r="380554" spans="21:28">
      <c r="U380554" s="5"/>
      <c r="AA380554" s="94"/>
      <c r="AB380554" s="5"/>
    </row>
    <row r="380555" spans="21:28">
      <c r="U380555" s="5"/>
      <c r="AA380555" s="94"/>
      <c r="AB380555" s="5"/>
    </row>
    <row r="380572" spans="21:28">
      <c r="U380572" s="5"/>
      <c r="AA380572" s="94"/>
      <c r="AB380572" s="5"/>
    </row>
    <row r="380574" spans="21:28">
      <c r="U380574" s="5"/>
      <c r="AA380574" s="458"/>
      <c r="AB380574" s="5"/>
    </row>
    <row r="380575" spans="21:28">
      <c r="U380575" s="5"/>
      <c r="AA380575" s="458"/>
      <c r="AB380575" s="5"/>
    </row>
    <row r="380576" spans="21:28">
      <c r="U380576" s="5"/>
      <c r="AA380576" s="93"/>
      <c r="AB380576" s="5"/>
    </row>
    <row r="380577" spans="21:28">
      <c r="U380577" s="5"/>
      <c r="AA380577" s="94"/>
      <c r="AB380577" s="5"/>
    </row>
    <row r="380580" spans="21:28">
      <c r="U380580" s="5"/>
      <c r="AA380580" s="94"/>
      <c r="AB380580" s="5"/>
    </row>
    <row r="380630" spans="21:28">
      <c r="U380630" s="5"/>
      <c r="AA380630" s="94"/>
      <c r="AB380630" s="5"/>
    </row>
    <row r="380700" spans="21:28">
      <c r="U380700" s="5"/>
      <c r="AA380700" s="94"/>
      <c r="AB380700" s="5"/>
    </row>
    <row r="380701" spans="21:28">
      <c r="U380701" s="5"/>
      <c r="AA380701" s="94"/>
      <c r="AB380701" s="5"/>
    </row>
    <row r="380718" spans="21:28">
      <c r="U380718" s="5"/>
      <c r="AA380718" s="94"/>
      <c r="AB380718" s="5"/>
    </row>
    <row r="380720" spans="21:28">
      <c r="U380720" s="5"/>
      <c r="AA380720" s="458"/>
      <c r="AB380720" s="5"/>
    </row>
    <row r="380721" spans="21:28">
      <c r="U380721" s="5"/>
      <c r="AA380721" s="458"/>
      <c r="AB380721" s="5"/>
    </row>
    <row r="380722" spans="21:28">
      <c r="U380722" s="5"/>
      <c r="AA380722" s="93"/>
      <c r="AB380722" s="5"/>
    </row>
    <row r="380723" spans="21:28">
      <c r="U380723" s="5"/>
      <c r="AA380723" s="94"/>
      <c r="AB380723" s="5"/>
    </row>
    <row r="380726" spans="21:28">
      <c r="U380726" s="5"/>
      <c r="AA380726" s="94"/>
      <c r="AB380726" s="5"/>
    </row>
    <row r="380776" spans="21:28">
      <c r="U380776" s="5"/>
      <c r="AA380776" s="94"/>
      <c r="AB380776" s="5"/>
    </row>
    <row r="380846" spans="21:28">
      <c r="U380846" s="5"/>
      <c r="AA380846" s="94"/>
      <c r="AB380846" s="5"/>
    </row>
    <row r="380847" spans="21:28">
      <c r="U380847" s="5"/>
      <c r="AA380847" s="94"/>
      <c r="AB380847" s="5"/>
    </row>
    <row r="380864" spans="21:28">
      <c r="U380864" s="5"/>
      <c r="AA380864" s="94"/>
      <c r="AB380864" s="5"/>
    </row>
    <row r="380866" spans="21:28">
      <c r="U380866" s="5"/>
      <c r="AA380866" s="458"/>
      <c r="AB380866" s="5"/>
    </row>
    <row r="380867" spans="21:28">
      <c r="U380867" s="5"/>
      <c r="AA380867" s="458"/>
      <c r="AB380867" s="5"/>
    </row>
    <row r="380868" spans="21:28">
      <c r="U380868" s="5"/>
      <c r="AA380868" s="93"/>
      <c r="AB380868" s="5"/>
    </row>
    <row r="380869" spans="21:28">
      <c r="U380869" s="5"/>
      <c r="AA380869" s="94"/>
      <c r="AB380869" s="5"/>
    </row>
    <row r="380872" spans="21:28">
      <c r="U380872" s="5"/>
      <c r="AA380872" s="94"/>
      <c r="AB380872" s="5"/>
    </row>
    <row r="380922" spans="21:28">
      <c r="U380922" s="5"/>
      <c r="AA380922" s="94"/>
      <c r="AB380922" s="5"/>
    </row>
    <row r="380992" spans="21:28">
      <c r="U380992" s="5"/>
      <c r="AA380992" s="94"/>
      <c r="AB380992" s="5"/>
    </row>
    <row r="380993" spans="21:28">
      <c r="U380993" s="5"/>
      <c r="AA380993" s="94"/>
      <c r="AB380993" s="5"/>
    </row>
    <row r="381010" spans="21:28">
      <c r="U381010" s="5"/>
      <c r="AA381010" s="94"/>
      <c r="AB381010" s="5"/>
    </row>
    <row r="381012" spans="21:28">
      <c r="U381012" s="5"/>
      <c r="AA381012" s="458"/>
      <c r="AB381012" s="5"/>
    </row>
    <row r="381013" spans="21:28">
      <c r="U381013" s="5"/>
      <c r="AA381013" s="458"/>
      <c r="AB381013" s="5"/>
    </row>
    <row r="381014" spans="21:28">
      <c r="U381014" s="5"/>
      <c r="AA381014" s="93"/>
      <c r="AB381014" s="5"/>
    </row>
    <row r="381015" spans="21:28">
      <c r="U381015" s="5"/>
      <c r="AA381015" s="94"/>
      <c r="AB381015" s="5"/>
    </row>
    <row r="381018" spans="21:28">
      <c r="U381018" s="5"/>
      <c r="AA381018" s="94"/>
      <c r="AB381018" s="5"/>
    </row>
    <row r="381068" spans="21:28">
      <c r="U381068" s="5"/>
      <c r="AA381068" s="94"/>
      <c r="AB381068" s="5"/>
    </row>
    <row r="381138" spans="21:28">
      <c r="U381138" s="5"/>
      <c r="AA381138" s="94"/>
      <c r="AB381138" s="5"/>
    </row>
    <row r="381139" spans="21:28">
      <c r="U381139" s="5"/>
      <c r="AA381139" s="94"/>
      <c r="AB381139" s="5"/>
    </row>
    <row r="381156" spans="21:28">
      <c r="U381156" s="5"/>
      <c r="AA381156" s="94"/>
      <c r="AB381156" s="5"/>
    </row>
    <row r="381158" spans="21:28">
      <c r="U381158" s="5"/>
      <c r="AA381158" s="458"/>
      <c r="AB381158" s="5"/>
    </row>
    <row r="381159" spans="21:28">
      <c r="U381159" s="5"/>
      <c r="AA381159" s="458"/>
      <c r="AB381159" s="5"/>
    </row>
    <row r="381160" spans="21:28">
      <c r="U381160" s="5"/>
      <c r="AA381160" s="93"/>
      <c r="AB381160" s="5"/>
    </row>
    <row r="381161" spans="21:28">
      <c r="U381161" s="5"/>
      <c r="AA381161" s="94"/>
      <c r="AB381161" s="5"/>
    </row>
    <row r="381164" spans="21:28">
      <c r="U381164" s="5"/>
      <c r="AA381164" s="94"/>
      <c r="AB381164" s="5"/>
    </row>
    <row r="381214" spans="21:28">
      <c r="U381214" s="5"/>
      <c r="AA381214" s="94"/>
      <c r="AB381214" s="5"/>
    </row>
    <row r="381284" spans="21:28">
      <c r="U381284" s="5"/>
      <c r="AA381284" s="94"/>
      <c r="AB381284" s="5"/>
    </row>
    <row r="381285" spans="21:28">
      <c r="U381285" s="5"/>
      <c r="AA381285" s="94"/>
      <c r="AB381285" s="5"/>
    </row>
    <row r="381302" spans="21:28">
      <c r="U381302" s="5"/>
      <c r="AA381302" s="94"/>
      <c r="AB381302" s="5"/>
    </row>
    <row r="381304" spans="21:28">
      <c r="U381304" s="5"/>
      <c r="AA381304" s="458"/>
      <c r="AB381304" s="5"/>
    </row>
    <row r="381305" spans="21:28">
      <c r="U381305" s="5"/>
      <c r="AA381305" s="458"/>
      <c r="AB381305" s="5"/>
    </row>
    <row r="381306" spans="21:28">
      <c r="U381306" s="5"/>
      <c r="AA381306" s="93"/>
      <c r="AB381306" s="5"/>
    </row>
    <row r="381307" spans="21:28">
      <c r="U381307" s="5"/>
      <c r="AA381307" s="94"/>
      <c r="AB381307" s="5"/>
    </row>
    <row r="381310" spans="21:28">
      <c r="U381310" s="5"/>
      <c r="AA381310" s="94"/>
      <c r="AB381310" s="5"/>
    </row>
    <row r="381360" spans="21:28">
      <c r="U381360" s="5"/>
      <c r="AA381360" s="94"/>
      <c r="AB381360" s="5"/>
    </row>
    <row r="381430" spans="21:28">
      <c r="U381430" s="5"/>
      <c r="AA381430" s="94"/>
      <c r="AB381430" s="5"/>
    </row>
    <row r="381431" spans="21:28">
      <c r="U381431" s="5"/>
      <c r="AA381431" s="94"/>
      <c r="AB381431" s="5"/>
    </row>
    <row r="381448" spans="21:28">
      <c r="U381448" s="5"/>
      <c r="AA381448" s="94"/>
      <c r="AB381448" s="5"/>
    </row>
    <row r="381450" spans="21:28">
      <c r="U381450" s="5"/>
      <c r="AA381450" s="458"/>
      <c r="AB381450" s="5"/>
    </row>
    <row r="381451" spans="21:28">
      <c r="U381451" s="5"/>
      <c r="AA381451" s="458"/>
      <c r="AB381451" s="5"/>
    </row>
    <row r="381452" spans="21:28">
      <c r="U381452" s="5"/>
      <c r="AA381452" s="93"/>
      <c r="AB381452" s="5"/>
    </row>
    <row r="381453" spans="21:28">
      <c r="U381453" s="5"/>
      <c r="AA381453" s="94"/>
      <c r="AB381453" s="5"/>
    </row>
    <row r="381456" spans="21:28">
      <c r="U381456" s="5"/>
      <c r="AA381456" s="94"/>
      <c r="AB381456" s="5"/>
    </row>
    <row r="381506" spans="21:28">
      <c r="U381506" s="5"/>
      <c r="AA381506" s="94"/>
      <c r="AB381506" s="5"/>
    </row>
    <row r="381576" spans="21:28">
      <c r="U381576" s="5"/>
      <c r="AA381576" s="94"/>
      <c r="AB381576" s="5"/>
    </row>
    <row r="381577" spans="21:28">
      <c r="U381577" s="5"/>
      <c r="AA381577" s="94"/>
      <c r="AB381577" s="5"/>
    </row>
    <row r="381594" spans="21:28">
      <c r="U381594" s="5"/>
      <c r="AA381594" s="94"/>
      <c r="AB381594" s="5"/>
    </row>
    <row r="381596" spans="21:28">
      <c r="U381596" s="5"/>
      <c r="AA381596" s="458"/>
      <c r="AB381596" s="5"/>
    </row>
    <row r="381597" spans="21:28">
      <c r="U381597" s="5"/>
      <c r="AA381597" s="458"/>
      <c r="AB381597" s="5"/>
    </row>
    <row r="381598" spans="21:28">
      <c r="U381598" s="5"/>
      <c r="AA381598" s="93"/>
      <c r="AB381598" s="5"/>
    </row>
    <row r="381599" spans="21:28">
      <c r="U381599" s="5"/>
      <c r="AA381599" s="94"/>
      <c r="AB381599" s="5"/>
    </row>
    <row r="381602" spans="21:28">
      <c r="U381602" s="5"/>
      <c r="AA381602" s="94"/>
      <c r="AB381602" s="5"/>
    </row>
    <row r="381652" spans="21:28">
      <c r="U381652" s="5"/>
      <c r="AA381652" s="94"/>
      <c r="AB381652" s="5"/>
    </row>
    <row r="381722" spans="21:28">
      <c r="U381722" s="5"/>
      <c r="AA381722" s="94"/>
      <c r="AB381722" s="5"/>
    </row>
    <row r="381723" spans="21:28">
      <c r="U381723" s="5"/>
      <c r="AA381723" s="94"/>
      <c r="AB381723" s="5"/>
    </row>
    <row r="381740" spans="21:28">
      <c r="U381740" s="5"/>
      <c r="AA381740" s="94"/>
      <c r="AB381740" s="5"/>
    </row>
    <row r="381742" spans="21:28">
      <c r="U381742" s="5"/>
      <c r="AA381742" s="458"/>
      <c r="AB381742" s="5"/>
    </row>
    <row r="381743" spans="21:28">
      <c r="U381743" s="5"/>
      <c r="AA381743" s="458"/>
      <c r="AB381743" s="5"/>
    </row>
    <row r="381744" spans="21:28">
      <c r="U381744" s="5"/>
      <c r="AA381744" s="93"/>
      <c r="AB381744" s="5"/>
    </row>
    <row r="381745" spans="21:28">
      <c r="U381745" s="5"/>
      <c r="AA381745" s="94"/>
      <c r="AB381745" s="5"/>
    </row>
    <row r="381748" spans="21:28">
      <c r="U381748" s="5"/>
      <c r="AA381748" s="94"/>
      <c r="AB381748" s="5"/>
    </row>
    <row r="381798" spans="21:28">
      <c r="U381798" s="5"/>
      <c r="AA381798" s="94"/>
      <c r="AB381798" s="5"/>
    </row>
    <row r="381868" spans="21:28">
      <c r="U381868" s="5"/>
      <c r="AA381868" s="94"/>
      <c r="AB381868" s="5"/>
    </row>
    <row r="381869" spans="21:28">
      <c r="U381869" s="5"/>
      <c r="AA381869" s="94"/>
      <c r="AB381869" s="5"/>
    </row>
    <row r="381886" spans="21:28">
      <c r="U381886" s="5"/>
      <c r="AA381886" s="94"/>
      <c r="AB381886" s="5"/>
    </row>
    <row r="381888" spans="21:28">
      <c r="U381888" s="5"/>
      <c r="AA381888" s="458"/>
      <c r="AB381888" s="5"/>
    </row>
    <row r="381889" spans="21:28">
      <c r="U381889" s="5"/>
      <c r="AA381889" s="458"/>
      <c r="AB381889" s="5"/>
    </row>
    <row r="381890" spans="21:28">
      <c r="U381890" s="5"/>
      <c r="AA381890" s="93"/>
      <c r="AB381890" s="5"/>
    </row>
    <row r="381891" spans="21:28">
      <c r="U381891" s="5"/>
      <c r="AA381891" s="94"/>
      <c r="AB381891" s="5"/>
    </row>
    <row r="381894" spans="21:28">
      <c r="U381894" s="5"/>
      <c r="AA381894" s="94"/>
      <c r="AB381894" s="5"/>
    </row>
    <row r="381944" spans="21:28">
      <c r="U381944" s="5"/>
      <c r="AA381944" s="94"/>
      <c r="AB381944" s="5"/>
    </row>
    <row r="382014" spans="21:28">
      <c r="U382014" s="5"/>
      <c r="AA382014" s="94"/>
      <c r="AB382014" s="5"/>
    </row>
    <row r="382015" spans="21:28">
      <c r="U382015" s="5"/>
      <c r="AA382015" s="94"/>
      <c r="AB382015" s="5"/>
    </row>
    <row r="382032" spans="21:28">
      <c r="U382032" s="5"/>
      <c r="AA382032" s="94"/>
      <c r="AB382032" s="5"/>
    </row>
    <row r="382034" spans="21:28">
      <c r="U382034" s="5"/>
      <c r="AA382034" s="458"/>
      <c r="AB382034" s="5"/>
    </row>
    <row r="382035" spans="21:28">
      <c r="U382035" s="5"/>
      <c r="AA382035" s="458"/>
      <c r="AB382035" s="5"/>
    </row>
    <row r="382036" spans="21:28">
      <c r="U382036" s="5"/>
      <c r="AA382036" s="93"/>
      <c r="AB382036" s="5"/>
    </row>
    <row r="382037" spans="21:28">
      <c r="U382037" s="5"/>
      <c r="AA382037" s="94"/>
      <c r="AB382037" s="5"/>
    </row>
    <row r="382040" spans="21:28">
      <c r="U382040" s="5"/>
      <c r="AA382040" s="94"/>
      <c r="AB382040" s="5"/>
    </row>
    <row r="382090" spans="21:28">
      <c r="U382090" s="5"/>
      <c r="AA382090" s="94"/>
      <c r="AB382090" s="5"/>
    </row>
    <row r="382160" spans="21:28">
      <c r="U382160" s="5"/>
      <c r="AA382160" s="94"/>
      <c r="AB382160" s="5"/>
    </row>
    <row r="382161" spans="21:28">
      <c r="U382161" s="5"/>
      <c r="AA382161" s="94"/>
      <c r="AB382161" s="5"/>
    </row>
    <row r="382178" spans="21:28">
      <c r="U382178" s="5"/>
      <c r="AA382178" s="94"/>
      <c r="AB382178" s="5"/>
    </row>
    <row r="382180" spans="21:28">
      <c r="U382180" s="5"/>
      <c r="AA382180" s="458"/>
      <c r="AB382180" s="5"/>
    </row>
    <row r="382181" spans="21:28">
      <c r="U382181" s="5"/>
      <c r="AA382181" s="458"/>
      <c r="AB382181" s="5"/>
    </row>
    <row r="382182" spans="21:28">
      <c r="U382182" s="5"/>
      <c r="AA382182" s="93"/>
      <c r="AB382182" s="5"/>
    </row>
    <row r="382183" spans="21:28">
      <c r="U382183" s="5"/>
      <c r="AA382183" s="94"/>
      <c r="AB382183" s="5"/>
    </row>
    <row r="382186" spans="21:28">
      <c r="U382186" s="5"/>
      <c r="AA382186" s="94"/>
      <c r="AB382186" s="5"/>
    </row>
    <row r="382236" spans="21:28">
      <c r="U382236" s="5"/>
      <c r="AA382236" s="94"/>
      <c r="AB382236" s="5"/>
    </row>
    <row r="382306" spans="21:28">
      <c r="U382306" s="5"/>
      <c r="AA382306" s="94"/>
      <c r="AB382306" s="5"/>
    </row>
    <row r="382307" spans="21:28">
      <c r="U382307" s="5"/>
      <c r="AA382307" s="94"/>
      <c r="AB382307" s="5"/>
    </row>
    <row r="382324" spans="21:28">
      <c r="U382324" s="5"/>
      <c r="AA382324" s="94"/>
      <c r="AB382324" s="5"/>
    </row>
    <row r="382326" spans="21:28">
      <c r="U382326" s="5"/>
      <c r="AA382326" s="458"/>
      <c r="AB382326" s="5"/>
    </row>
    <row r="382327" spans="21:28">
      <c r="U382327" s="5"/>
      <c r="AA382327" s="458"/>
      <c r="AB382327" s="5"/>
    </row>
    <row r="382328" spans="21:28">
      <c r="U382328" s="5"/>
      <c r="AA382328" s="93"/>
      <c r="AB382328" s="5"/>
    </row>
    <row r="382329" spans="21:28">
      <c r="U382329" s="5"/>
      <c r="AA382329" s="94"/>
      <c r="AB382329" s="5"/>
    </row>
    <row r="382332" spans="21:28">
      <c r="U382332" s="5"/>
      <c r="AA382332" s="94"/>
      <c r="AB382332" s="5"/>
    </row>
    <row r="382382" spans="21:28">
      <c r="U382382" s="5"/>
      <c r="AA382382" s="94"/>
      <c r="AB382382" s="5"/>
    </row>
    <row r="382452" spans="21:28">
      <c r="U382452" s="5"/>
      <c r="AA382452" s="94"/>
      <c r="AB382452" s="5"/>
    </row>
    <row r="382453" spans="21:28">
      <c r="U382453" s="5"/>
      <c r="AA382453" s="94"/>
      <c r="AB382453" s="5"/>
    </row>
    <row r="382470" spans="21:28">
      <c r="U382470" s="5"/>
      <c r="AA382470" s="94"/>
      <c r="AB382470" s="5"/>
    </row>
    <row r="382472" spans="21:28">
      <c r="U382472" s="5"/>
      <c r="AA382472" s="458"/>
      <c r="AB382472" s="5"/>
    </row>
    <row r="382473" spans="21:28">
      <c r="U382473" s="5"/>
      <c r="AA382473" s="458"/>
      <c r="AB382473" s="5"/>
    </row>
    <row r="382474" spans="21:28">
      <c r="U382474" s="5"/>
      <c r="AA382474" s="93"/>
      <c r="AB382474" s="5"/>
    </row>
    <row r="382475" spans="21:28">
      <c r="U382475" s="5"/>
      <c r="AA382475" s="94"/>
      <c r="AB382475" s="5"/>
    </row>
    <row r="382478" spans="21:28">
      <c r="U382478" s="5"/>
      <c r="AA382478" s="94"/>
      <c r="AB382478" s="5"/>
    </row>
    <row r="382528" spans="21:28">
      <c r="U382528" s="5"/>
      <c r="AA382528" s="94"/>
      <c r="AB382528" s="5"/>
    </row>
    <row r="382598" spans="21:28">
      <c r="U382598" s="5"/>
      <c r="AA382598" s="94"/>
      <c r="AB382598" s="5"/>
    </row>
    <row r="382599" spans="21:28">
      <c r="U382599" s="5"/>
      <c r="AA382599" s="94"/>
      <c r="AB382599" s="5"/>
    </row>
    <row r="382616" spans="21:28">
      <c r="U382616" s="5"/>
      <c r="AA382616" s="94"/>
      <c r="AB382616" s="5"/>
    </row>
    <row r="382618" spans="21:28">
      <c r="U382618" s="5"/>
      <c r="AA382618" s="458"/>
      <c r="AB382618" s="5"/>
    </row>
    <row r="382619" spans="21:28">
      <c r="U382619" s="5"/>
      <c r="AA382619" s="458"/>
      <c r="AB382619" s="5"/>
    </row>
    <row r="382620" spans="21:28">
      <c r="U382620" s="5"/>
      <c r="AA382620" s="93"/>
      <c r="AB382620" s="5"/>
    </row>
    <row r="382621" spans="21:28">
      <c r="U382621" s="5"/>
      <c r="AA382621" s="94"/>
      <c r="AB382621" s="5"/>
    </row>
    <row r="382624" spans="21:28">
      <c r="U382624" s="5"/>
      <c r="AA382624" s="94"/>
      <c r="AB382624" s="5"/>
    </row>
    <row r="382674" spans="21:28">
      <c r="U382674" s="5"/>
      <c r="AA382674" s="94"/>
      <c r="AB382674" s="5"/>
    </row>
    <row r="382744" spans="21:28">
      <c r="U382744" s="5"/>
      <c r="AA382744" s="94"/>
      <c r="AB382744" s="5"/>
    </row>
    <row r="382745" spans="21:28">
      <c r="U382745" s="5"/>
      <c r="AA382745" s="94"/>
      <c r="AB382745" s="5"/>
    </row>
    <row r="382762" spans="21:28">
      <c r="U382762" s="5"/>
      <c r="AA382762" s="94"/>
      <c r="AB382762" s="5"/>
    </row>
    <row r="382764" spans="21:28">
      <c r="U382764" s="5"/>
      <c r="AA382764" s="458"/>
      <c r="AB382764" s="5"/>
    </row>
    <row r="382765" spans="21:28">
      <c r="U382765" s="5"/>
      <c r="AA382765" s="458"/>
      <c r="AB382765" s="5"/>
    </row>
    <row r="382766" spans="21:28">
      <c r="U382766" s="5"/>
      <c r="AA382766" s="93"/>
      <c r="AB382766" s="5"/>
    </row>
    <row r="382767" spans="21:28">
      <c r="U382767" s="5"/>
      <c r="AA382767" s="94"/>
      <c r="AB382767" s="5"/>
    </row>
    <row r="382770" spans="21:28">
      <c r="U382770" s="5"/>
      <c r="AA382770" s="94"/>
      <c r="AB382770" s="5"/>
    </row>
    <row r="382820" spans="21:28">
      <c r="U382820" s="5"/>
      <c r="AA382820" s="94"/>
      <c r="AB382820" s="5"/>
    </row>
    <row r="382890" spans="21:28">
      <c r="U382890" s="5"/>
      <c r="AA382890" s="94"/>
      <c r="AB382890" s="5"/>
    </row>
    <row r="382891" spans="21:28">
      <c r="U382891" s="5"/>
      <c r="AA382891" s="94"/>
      <c r="AB382891" s="5"/>
    </row>
    <row r="382908" spans="21:28">
      <c r="U382908" s="5"/>
      <c r="AA382908" s="94"/>
      <c r="AB382908" s="5"/>
    </row>
    <row r="382910" spans="21:28">
      <c r="U382910" s="5"/>
      <c r="AA382910" s="458"/>
      <c r="AB382910" s="5"/>
    </row>
    <row r="382911" spans="21:28">
      <c r="U382911" s="5"/>
      <c r="AA382911" s="458"/>
      <c r="AB382911" s="5"/>
    </row>
    <row r="382912" spans="21:28">
      <c r="U382912" s="5"/>
      <c r="AA382912" s="93"/>
      <c r="AB382912" s="5"/>
    </row>
    <row r="382913" spans="21:28">
      <c r="U382913" s="5"/>
      <c r="AA382913" s="94"/>
      <c r="AB382913" s="5"/>
    </row>
    <row r="382916" spans="21:28">
      <c r="U382916" s="5"/>
      <c r="AA382916" s="94"/>
      <c r="AB382916" s="5"/>
    </row>
    <row r="382966" spans="21:28">
      <c r="U382966" s="5"/>
      <c r="AA382966" s="94"/>
      <c r="AB382966" s="5"/>
    </row>
    <row r="383036" spans="21:28">
      <c r="U383036" s="5"/>
      <c r="AA383036" s="94"/>
      <c r="AB383036" s="5"/>
    </row>
    <row r="383037" spans="21:28">
      <c r="U383037" s="5"/>
      <c r="AA383037" s="94"/>
      <c r="AB383037" s="5"/>
    </row>
    <row r="383054" spans="21:28">
      <c r="U383054" s="5"/>
      <c r="AA383054" s="94"/>
      <c r="AB383054" s="5"/>
    </row>
    <row r="383056" spans="21:28">
      <c r="U383056" s="5"/>
      <c r="AA383056" s="458"/>
      <c r="AB383056" s="5"/>
    </row>
    <row r="383057" spans="21:28">
      <c r="U383057" s="5"/>
      <c r="AA383057" s="458"/>
      <c r="AB383057" s="5"/>
    </row>
    <row r="383058" spans="21:28">
      <c r="U383058" s="5"/>
      <c r="AA383058" s="93"/>
      <c r="AB383058" s="5"/>
    </row>
    <row r="383059" spans="21:28">
      <c r="U383059" s="5"/>
      <c r="AA383059" s="94"/>
      <c r="AB383059" s="5"/>
    </row>
    <row r="383062" spans="21:28">
      <c r="U383062" s="5"/>
      <c r="AA383062" s="94"/>
      <c r="AB383062" s="5"/>
    </row>
    <row r="383112" spans="21:28">
      <c r="U383112" s="5"/>
      <c r="AA383112" s="94"/>
      <c r="AB383112" s="5"/>
    </row>
    <row r="383182" spans="21:28">
      <c r="U383182" s="5"/>
      <c r="AA383182" s="94"/>
      <c r="AB383182" s="5"/>
    </row>
    <row r="383183" spans="21:28">
      <c r="U383183" s="5"/>
      <c r="AA383183" s="94"/>
      <c r="AB383183" s="5"/>
    </row>
    <row r="383200" spans="21:28">
      <c r="U383200" s="5"/>
      <c r="AA383200" s="94"/>
      <c r="AB383200" s="5"/>
    </row>
    <row r="383202" spans="21:28">
      <c r="U383202" s="5"/>
      <c r="AA383202" s="458"/>
      <c r="AB383202" s="5"/>
    </row>
    <row r="383203" spans="21:28">
      <c r="U383203" s="5"/>
      <c r="AA383203" s="458"/>
      <c r="AB383203" s="5"/>
    </row>
    <row r="383204" spans="21:28">
      <c r="U383204" s="5"/>
      <c r="AA383204" s="93"/>
      <c r="AB383204" s="5"/>
    </row>
    <row r="383205" spans="21:28">
      <c r="U383205" s="5"/>
      <c r="AA383205" s="94"/>
      <c r="AB383205" s="5"/>
    </row>
    <row r="383208" spans="21:28">
      <c r="U383208" s="5"/>
      <c r="AA383208" s="94"/>
      <c r="AB383208" s="5"/>
    </row>
    <row r="383258" spans="21:28">
      <c r="U383258" s="5"/>
      <c r="AA383258" s="94"/>
      <c r="AB383258" s="5"/>
    </row>
    <row r="383328" spans="21:28">
      <c r="U383328" s="5"/>
      <c r="AA383328" s="94"/>
      <c r="AB383328" s="5"/>
    </row>
    <row r="383329" spans="21:28">
      <c r="U383329" s="5"/>
      <c r="AA383329" s="94"/>
      <c r="AB383329" s="5"/>
    </row>
    <row r="383346" spans="21:28">
      <c r="U383346" s="5"/>
      <c r="AA383346" s="94"/>
      <c r="AB383346" s="5"/>
    </row>
    <row r="383348" spans="21:28">
      <c r="U383348" s="5"/>
      <c r="AA383348" s="458"/>
      <c r="AB383348" s="5"/>
    </row>
    <row r="383349" spans="21:28">
      <c r="U383349" s="5"/>
      <c r="AA383349" s="458"/>
      <c r="AB383349" s="5"/>
    </row>
    <row r="383350" spans="21:28">
      <c r="U383350" s="5"/>
      <c r="AA383350" s="93"/>
      <c r="AB383350" s="5"/>
    </row>
    <row r="383351" spans="21:28">
      <c r="U383351" s="5"/>
      <c r="AA383351" s="94"/>
      <c r="AB383351" s="5"/>
    </row>
    <row r="383354" spans="21:28">
      <c r="U383354" s="5"/>
      <c r="AA383354" s="94"/>
      <c r="AB383354" s="5"/>
    </row>
    <row r="383404" spans="21:28">
      <c r="U383404" s="5"/>
      <c r="AA383404" s="94"/>
      <c r="AB383404" s="5"/>
    </row>
    <row r="383474" spans="21:28">
      <c r="U383474" s="5"/>
      <c r="AA383474" s="94"/>
      <c r="AB383474" s="5"/>
    </row>
    <row r="383475" spans="21:28">
      <c r="U383475" s="5"/>
      <c r="AA383475" s="94"/>
      <c r="AB383475" s="5"/>
    </row>
    <row r="383492" spans="21:28">
      <c r="U383492" s="5"/>
      <c r="AA383492" s="94"/>
      <c r="AB383492" s="5"/>
    </row>
    <row r="383494" spans="21:28">
      <c r="U383494" s="5"/>
      <c r="AA383494" s="458"/>
      <c r="AB383494" s="5"/>
    </row>
    <row r="383495" spans="21:28">
      <c r="U383495" s="5"/>
      <c r="AA383495" s="458"/>
      <c r="AB383495" s="5"/>
    </row>
    <row r="383496" spans="21:28">
      <c r="U383496" s="5"/>
      <c r="AA383496" s="93"/>
      <c r="AB383496" s="5"/>
    </row>
    <row r="383497" spans="21:28">
      <c r="U383497" s="5"/>
      <c r="AA383497" s="94"/>
      <c r="AB383497" s="5"/>
    </row>
    <row r="383500" spans="21:28">
      <c r="U383500" s="5"/>
      <c r="AA383500" s="94"/>
      <c r="AB383500" s="5"/>
    </row>
    <row r="383550" spans="21:28">
      <c r="U383550" s="5"/>
      <c r="AA383550" s="94"/>
      <c r="AB383550" s="5"/>
    </row>
    <row r="383620" spans="21:28">
      <c r="U383620" s="5"/>
      <c r="AA383620" s="94"/>
      <c r="AB383620" s="5"/>
    </row>
    <row r="383621" spans="21:28">
      <c r="U383621" s="5"/>
      <c r="AA383621" s="94"/>
      <c r="AB383621" s="5"/>
    </row>
    <row r="383638" spans="21:28">
      <c r="U383638" s="5"/>
      <c r="AA383638" s="94"/>
      <c r="AB383638" s="5"/>
    </row>
    <row r="383640" spans="21:28">
      <c r="U383640" s="5"/>
      <c r="AA383640" s="458"/>
      <c r="AB383640" s="5"/>
    </row>
    <row r="383641" spans="21:28">
      <c r="U383641" s="5"/>
      <c r="AA383641" s="458"/>
      <c r="AB383641" s="5"/>
    </row>
    <row r="383642" spans="21:28">
      <c r="U383642" s="5"/>
      <c r="AA383642" s="93"/>
      <c r="AB383642" s="5"/>
    </row>
    <row r="383643" spans="21:28">
      <c r="U383643" s="5"/>
      <c r="AA383643" s="94"/>
      <c r="AB383643" s="5"/>
    </row>
    <row r="383646" spans="21:28">
      <c r="U383646" s="5"/>
      <c r="AA383646" s="94"/>
      <c r="AB383646" s="5"/>
    </row>
    <row r="383696" spans="21:28">
      <c r="U383696" s="5"/>
      <c r="AA383696" s="94"/>
      <c r="AB383696" s="5"/>
    </row>
    <row r="383766" spans="21:28">
      <c r="U383766" s="5"/>
      <c r="AA383766" s="94"/>
      <c r="AB383766" s="5"/>
    </row>
    <row r="383767" spans="21:28">
      <c r="U383767" s="5"/>
      <c r="AA383767" s="94"/>
      <c r="AB383767" s="5"/>
    </row>
    <row r="383784" spans="21:28">
      <c r="U383784" s="5"/>
      <c r="AA383784" s="94"/>
      <c r="AB383784" s="5"/>
    </row>
    <row r="383786" spans="21:28">
      <c r="U383786" s="5"/>
      <c r="AA383786" s="458"/>
      <c r="AB383786" s="5"/>
    </row>
    <row r="383787" spans="21:28">
      <c r="U383787" s="5"/>
      <c r="AA383787" s="458"/>
      <c r="AB383787" s="5"/>
    </row>
    <row r="383788" spans="21:28">
      <c r="U383788" s="5"/>
      <c r="AA383788" s="93"/>
      <c r="AB383788" s="5"/>
    </row>
    <row r="383789" spans="21:28">
      <c r="U383789" s="5"/>
      <c r="AA383789" s="94"/>
      <c r="AB383789" s="5"/>
    </row>
    <row r="383792" spans="21:28">
      <c r="U383792" s="5"/>
      <c r="AA383792" s="94"/>
      <c r="AB383792" s="5"/>
    </row>
    <row r="383842" spans="21:28">
      <c r="U383842" s="5"/>
      <c r="AA383842" s="94"/>
      <c r="AB383842" s="5"/>
    </row>
    <row r="383912" spans="21:28">
      <c r="U383912" s="5"/>
      <c r="AA383912" s="94"/>
      <c r="AB383912" s="5"/>
    </row>
    <row r="383913" spans="21:28">
      <c r="U383913" s="5"/>
      <c r="AA383913" s="94"/>
      <c r="AB383913" s="5"/>
    </row>
    <row r="383930" spans="21:28">
      <c r="U383930" s="5"/>
      <c r="AA383930" s="94"/>
      <c r="AB383930" s="5"/>
    </row>
    <row r="383932" spans="21:28">
      <c r="U383932" s="5"/>
      <c r="AA383932" s="458"/>
      <c r="AB383932" s="5"/>
    </row>
    <row r="383933" spans="21:28">
      <c r="U383933" s="5"/>
      <c r="AA383933" s="458"/>
      <c r="AB383933" s="5"/>
    </row>
    <row r="383934" spans="21:28">
      <c r="U383934" s="5"/>
      <c r="AA383934" s="93"/>
      <c r="AB383934" s="5"/>
    </row>
    <row r="383935" spans="21:28">
      <c r="U383935" s="5"/>
      <c r="AA383935" s="94"/>
      <c r="AB383935" s="5"/>
    </row>
    <row r="383938" spans="21:28">
      <c r="U383938" s="5"/>
      <c r="AA383938" s="94"/>
      <c r="AB383938" s="5"/>
    </row>
    <row r="383988" spans="21:28">
      <c r="U383988" s="5"/>
      <c r="AA383988" s="94"/>
      <c r="AB383988" s="5"/>
    </row>
    <row r="384058" spans="21:28">
      <c r="U384058" s="5"/>
      <c r="AA384058" s="94"/>
      <c r="AB384058" s="5"/>
    </row>
    <row r="384059" spans="21:28">
      <c r="U384059" s="5"/>
      <c r="AA384059" s="94"/>
      <c r="AB384059" s="5"/>
    </row>
    <row r="384076" spans="21:28">
      <c r="U384076" s="5"/>
      <c r="AA384076" s="94"/>
      <c r="AB384076" s="5"/>
    </row>
    <row r="384078" spans="21:28">
      <c r="U384078" s="5"/>
      <c r="AA384078" s="458"/>
      <c r="AB384078" s="5"/>
    </row>
    <row r="384079" spans="21:28">
      <c r="U384079" s="5"/>
      <c r="AA384079" s="458"/>
      <c r="AB384079" s="5"/>
    </row>
    <row r="384080" spans="21:28">
      <c r="U384080" s="5"/>
      <c r="AA384080" s="93"/>
      <c r="AB384080" s="5"/>
    </row>
    <row r="384081" spans="21:28">
      <c r="U384081" s="5"/>
      <c r="AA384081" s="94"/>
      <c r="AB384081" s="5"/>
    </row>
    <row r="384084" spans="21:28">
      <c r="U384084" s="5"/>
      <c r="AA384084" s="94"/>
      <c r="AB384084" s="5"/>
    </row>
    <row r="384134" spans="21:28">
      <c r="U384134" s="5"/>
      <c r="AA384134" s="94"/>
      <c r="AB384134" s="5"/>
    </row>
    <row r="384204" spans="21:28">
      <c r="U384204" s="5"/>
      <c r="AA384204" s="94"/>
      <c r="AB384204" s="5"/>
    </row>
    <row r="384205" spans="21:28">
      <c r="U384205" s="5"/>
      <c r="AA384205" s="94"/>
      <c r="AB384205" s="5"/>
    </row>
    <row r="384222" spans="21:28">
      <c r="U384222" s="5"/>
      <c r="AA384222" s="94"/>
      <c r="AB384222" s="5"/>
    </row>
    <row r="384224" spans="21:28">
      <c r="U384224" s="5"/>
      <c r="AA384224" s="458"/>
      <c r="AB384224" s="5"/>
    </row>
    <row r="384225" spans="21:28">
      <c r="U384225" s="5"/>
      <c r="AA384225" s="458"/>
      <c r="AB384225" s="5"/>
    </row>
    <row r="384226" spans="21:28">
      <c r="U384226" s="5"/>
      <c r="AA384226" s="93"/>
      <c r="AB384226" s="5"/>
    </row>
    <row r="384227" spans="21:28">
      <c r="U384227" s="5"/>
      <c r="AA384227" s="94"/>
      <c r="AB384227" s="5"/>
    </row>
    <row r="384230" spans="21:28">
      <c r="U384230" s="5"/>
      <c r="AA384230" s="94"/>
      <c r="AB384230" s="5"/>
    </row>
    <row r="384280" spans="21:28">
      <c r="U384280" s="5"/>
      <c r="AA384280" s="94"/>
      <c r="AB384280" s="5"/>
    </row>
    <row r="384350" spans="21:28">
      <c r="U384350" s="5"/>
      <c r="AA384350" s="94"/>
      <c r="AB384350" s="5"/>
    </row>
    <row r="384351" spans="21:28">
      <c r="U384351" s="5"/>
      <c r="AA384351" s="94"/>
      <c r="AB384351" s="5"/>
    </row>
    <row r="384368" spans="21:28">
      <c r="U384368" s="5"/>
      <c r="AA384368" s="94"/>
      <c r="AB384368" s="5"/>
    </row>
    <row r="384370" spans="21:28">
      <c r="U384370" s="5"/>
      <c r="AA384370" s="458"/>
      <c r="AB384370" s="5"/>
    </row>
    <row r="384371" spans="21:28">
      <c r="U384371" s="5"/>
      <c r="AA384371" s="458"/>
      <c r="AB384371" s="5"/>
    </row>
    <row r="384372" spans="21:28">
      <c r="U384372" s="5"/>
      <c r="AA384372" s="93"/>
      <c r="AB384372" s="5"/>
    </row>
    <row r="384373" spans="21:28">
      <c r="U384373" s="5"/>
      <c r="AA384373" s="94"/>
      <c r="AB384373" s="5"/>
    </row>
    <row r="384376" spans="21:28">
      <c r="U384376" s="5"/>
      <c r="AA384376" s="94"/>
      <c r="AB384376" s="5"/>
    </row>
    <row r="384426" spans="21:28">
      <c r="U384426" s="5"/>
      <c r="AA384426" s="94"/>
      <c r="AB384426" s="5"/>
    </row>
    <row r="384496" spans="21:28">
      <c r="U384496" s="5"/>
      <c r="AA384496" s="94"/>
      <c r="AB384496" s="5"/>
    </row>
    <row r="384497" spans="21:28">
      <c r="U384497" s="5"/>
      <c r="AA384497" s="94"/>
      <c r="AB384497" s="5"/>
    </row>
    <row r="384514" spans="21:28">
      <c r="U384514" s="5"/>
      <c r="AA384514" s="94"/>
      <c r="AB384514" s="5"/>
    </row>
    <row r="384516" spans="21:28">
      <c r="U384516" s="5"/>
      <c r="AA384516" s="458"/>
      <c r="AB384516" s="5"/>
    </row>
    <row r="384517" spans="21:28">
      <c r="U384517" s="5"/>
      <c r="AA384517" s="458"/>
      <c r="AB384517" s="5"/>
    </row>
    <row r="384518" spans="21:28">
      <c r="U384518" s="5"/>
      <c r="AA384518" s="93"/>
      <c r="AB384518" s="5"/>
    </row>
    <row r="384519" spans="21:28">
      <c r="U384519" s="5"/>
      <c r="AA384519" s="94"/>
      <c r="AB384519" s="5"/>
    </row>
    <row r="384522" spans="21:28">
      <c r="U384522" s="5"/>
      <c r="AA384522" s="94"/>
      <c r="AB384522" s="5"/>
    </row>
    <row r="384572" spans="21:28">
      <c r="U384572" s="5"/>
      <c r="AA384572" s="94"/>
      <c r="AB384572" s="5"/>
    </row>
    <row r="384642" spans="21:28">
      <c r="U384642" s="5"/>
      <c r="AA384642" s="94"/>
      <c r="AB384642" s="5"/>
    </row>
    <row r="384643" spans="21:28">
      <c r="U384643" s="5"/>
      <c r="AA384643" s="94"/>
      <c r="AB384643" s="5"/>
    </row>
    <row r="384660" spans="21:28">
      <c r="U384660" s="5"/>
      <c r="AA384660" s="94"/>
      <c r="AB384660" s="5"/>
    </row>
    <row r="384662" spans="21:28">
      <c r="U384662" s="5"/>
      <c r="AA384662" s="458"/>
      <c r="AB384662" s="5"/>
    </row>
    <row r="384663" spans="21:28">
      <c r="U384663" s="5"/>
      <c r="AA384663" s="458"/>
      <c r="AB384663" s="5"/>
    </row>
    <row r="384664" spans="21:28">
      <c r="U384664" s="5"/>
      <c r="AA384664" s="93"/>
      <c r="AB384664" s="5"/>
    </row>
    <row r="384665" spans="21:28">
      <c r="U384665" s="5"/>
      <c r="AA384665" s="94"/>
      <c r="AB384665" s="5"/>
    </row>
    <row r="384668" spans="21:28">
      <c r="U384668" s="5"/>
      <c r="AA384668" s="94"/>
      <c r="AB384668" s="5"/>
    </row>
    <row r="384718" spans="21:28">
      <c r="U384718" s="5"/>
      <c r="AA384718" s="94"/>
      <c r="AB384718" s="5"/>
    </row>
    <row r="384788" spans="21:28">
      <c r="U384788" s="5"/>
      <c r="AA384788" s="94"/>
      <c r="AB384788" s="5"/>
    </row>
    <row r="384789" spans="21:28">
      <c r="U384789" s="5"/>
      <c r="AA384789" s="94"/>
      <c r="AB384789" s="5"/>
    </row>
    <row r="384806" spans="21:28">
      <c r="U384806" s="5"/>
      <c r="AA384806" s="94"/>
      <c r="AB384806" s="5"/>
    </row>
    <row r="384808" spans="21:28">
      <c r="U384808" s="5"/>
      <c r="AA384808" s="458"/>
      <c r="AB384808" s="5"/>
    </row>
    <row r="384809" spans="21:28">
      <c r="U384809" s="5"/>
      <c r="AA384809" s="458"/>
      <c r="AB384809" s="5"/>
    </row>
    <row r="384810" spans="21:28">
      <c r="U384810" s="5"/>
      <c r="AA384810" s="93"/>
      <c r="AB384810" s="5"/>
    </row>
    <row r="384811" spans="21:28">
      <c r="U384811" s="5"/>
      <c r="AA384811" s="94"/>
      <c r="AB384811" s="5"/>
    </row>
    <row r="384814" spans="21:28">
      <c r="U384814" s="5"/>
      <c r="AA384814" s="94"/>
      <c r="AB384814" s="5"/>
    </row>
    <row r="384864" spans="21:28">
      <c r="U384864" s="5"/>
      <c r="AA384864" s="94"/>
      <c r="AB384864" s="5"/>
    </row>
    <row r="384934" spans="21:28">
      <c r="U384934" s="5"/>
      <c r="AA384934" s="94"/>
      <c r="AB384934" s="5"/>
    </row>
    <row r="384935" spans="21:28">
      <c r="U384935" s="5"/>
      <c r="AA384935" s="94"/>
      <c r="AB384935" s="5"/>
    </row>
    <row r="384952" spans="21:28">
      <c r="U384952" s="5"/>
      <c r="AA384952" s="94"/>
      <c r="AB384952" s="5"/>
    </row>
    <row r="384954" spans="21:28">
      <c r="U384954" s="5"/>
      <c r="AA384954" s="458"/>
      <c r="AB384954" s="5"/>
    </row>
    <row r="384955" spans="21:28">
      <c r="U384955" s="5"/>
      <c r="AA384955" s="458"/>
      <c r="AB384955" s="5"/>
    </row>
    <row r="384956" spans="21:28">
      <c r="U384956" s="5"/>
      <c r="AA384956" s="93"/>
      <c r="AB384956" s="5"/>
    </row>
    <row r="384957" spans="21:28">
      <c r="U384957" s="5"/>
      <c r="AA384957" s="94"/>
      <c r="AB384957" s="5"/>
    </row>
    <row r="384960" spans="21:28">
      <c r="U384960" s="5"/>
      <c r="AA384960" s="94"/>
      <c r="AB384960" s="5"/>
    </row>
    <row r="385010" spans="21:28">
      <c r="U385010" s="5"/>
      <c r="AA385010" s="94"/>
      <c r="AB385010" s="5"/>
    </row>
    <row r="385080" spans="21:28">
      <c r="U385080" s="5"/>
      <c r="AA385080" s="94"/>
      <c r="AB385080" s="5"/>
    </row>
    <row r="385081" spans="21:28">
      <c r="U385081" s="5"/>
      <c r="AA385081" s="94"/>
      <c r="AB385081" s="5"/>
    </row>
    <row r="385098" spans="21:28">
      <c r="U385098" s="5"/>
      <c r="AA385098" s="94"/>
      <c r="AB385098" s="5"/>
    </row>
    <row r="385100" spans="21:28">
      <c r="U385100" s="5"/>
      <c r="AA385100" s="458"/>
      <c r="AB385100" s="5"/>
    </row>
    <row r="385101" spans="21:28">
      <c r="U385101" s="5"/>
      <c r="AA385101" s="458"/>
      <c r="AB385101" s="5"/>
    </row>
    <row r="385102" spans="21:28">
      <c r="U385102" s="5"/>
      <c r="AA385102" s="93"/>
      <c r="AB385102" s="5"/>
    </row>
    <row r="385103" spans="21:28">
      <c r="U385103" s="5"/>
      <c r="AA385103" s="94"/>
      <c r="AB385103" s="5"/>
    </row>
    <row r="385106" spans="21:28">
      <c r="U385106" s="5"/>
      <c r="AA385106" s="94"/>
      <c r="AB385106" s="5"/>
    </row>
    <row r="385156" spans="21:28">
      <c r="U385156" s="5"/>
      <c r="AA385156" s="94"/>
      <c r="AB385156" s="5"/>
    </row>
    <row r="385226" spans="21:28">
      <c r="U385226" s="5"/>
      <c r="AA385226" s="94"/>
      <c r="AB385226" s="5"/>
    </row>
    <row r="385227" spans="21:28">
      <c r="U385227" s="5"/>
      <c r="AA385227" s="94"/>
      <c r="AB385227" s="5"/>
    </row>
    <row r="385244" spans="21:28">
      <c r="U385244" s="5"/>
      <c r="AA385244" s="94"/>
      <c r="AB385244" s="5"/>
    </row>
    <row r="385246" spans="21:28">
      <c r="U385246" s="5"/>
      <c r="AA385246" s="458"/>
      <c r="AB385246" s="5"/>
    </row>
    <row r="385247" spans="21:28">
      <c r="U385247" s="5"/>
      <c r="AA385247" s="458"/>
      <c r="AB385247" s="5"/>
    </row>
    <row r="385248" spans="21:28">
      <c r="U385248" s="5"/>
      <c r="AA385248" s="93"/>
      <c r="AB385248" s="5"/>
    </row>
    <row r="385249" spans="21:28">
      <c r="U385249" s="5"/>
      <c r="AA385249" s="94"/>
      <c r="AB385249" s="5"/>
    </row>
    <row r="385252" spans="21:28">
      <c r="U385252" s="5"/>
      <c r="AA385252" s="94"/>
      <c r="AB385252" s="5"/>
    </row>
    <row r="385302" spans="21:28">
      <c r="U385302" s="5"/>
      <c r="AA385302" s="94"/>
      <c r="AB385302" s="5"/>
    </row>
    <row r="385372" spans="21:28">
      <c r="U385372" s="5"/>
      <c r="AA385372" s="94"/>
      <c r="AB385372" s="5"/>
    </row>
    <row r="385373" spans="21:28">
      <c r="U385373" s="5"/>
      <c r="AA385373" s="94"/>
      <c r="AB385373" s="5"/>
    </row>
    <row r="385390" spans="21:28">
      <c r="U385390" s="5"/>
      <c r="AA385390" s="94"/>
      <c r="AB385390" s="5"/>
    </row>
    <row r="385392" spans="21:28">
      <c r="U385392" s="5"/>
      <c r="AA385392" s="458"/>
      <c r="AB385392" s="5"/>
    </row>
    <row r="385393" spans="21:28">
      <c r="U385393" s="5"/>
      <c r="AA385393" s="458"/>
      <c r="AB385393" s="5"/>
    </row>
    <row r="385394" spans="21:28">
      <c r="U385394" s="5"/>
      <c r="AA385394" s="93"/>
      <c r="AB385394" s="5"/>
    </row>
    <row r="385395" spans="21:28">
      <c r="U385395" s="5"/>
      <c r="AA385395" s="94"/>
      <c r="AB385395" s="5"/>
    </row>
    <row r="385398" spans="21:28">
      <c r="U385398" s="5"/>
      <c r="AA385398" s="94"/>
      <c r="AB385398" s="5"/>
    </row>
    <row r="385448" spans="21:28">
      <c r="U385448" s="5"/>
      <c r="AA385448" s="94"/>
      <c r="AB385448" s="5"/>
    </row>
    <row r="385518" spans="21:28">
      <c r="U385518" s="5"/>
      <c r="AA385518" s="94"/>
      <c r="AB385518" s="5"/>
    </row>
    <row r="385519" spans="21:28">
      <c r="U385519" s="5"/>
      <c r="AA385519" s="94"/>
      <c r="AB385519" s="5"/>
    </row>
    <row r="385536" spans="21:28">
      <c r="U385536" s="5"/>
      <c r="AA385536" s="94"/>
      <c r="AB385536" s="5"/>
    </row>
    <row r="385538" spans="21:28">
      <c r="U385538" s="5"/>
      <c r="AA385538" s="458"/>
      <c r="AB385538" s="5"/>
    </row>
    <row r="385539" spans="21:28">
      <c r="U385539" s="5"/>
      <c r="AA385539" s="458"/>
      <c r="AB385539" s="5"/>
    </row>
    <row r="385540" spans="21:28">
      <c r="U385540" s="5"/>
      <c r="AA385540" s="93"/>
      <c r="AB385540" s="5"/>
    </row>
    <row r="385541" spans="21:28">
      <c r="U385541" s="5"/>
      <c r="AA385541" s="94"/>
      <c r="AB385541" s="5"/>
    </row>
    <row r="385544" spans="21:28">
      <c r="U385544" s="5"/>
      <c r="AA385544" s="94"/>
      <c r="AB385544" s="5"/>
    </row>
    <row r="385594" spans="21:28">
      <c r="U385594" s="5"/>
      <c r="AA385594" s="94"/>
      <c r="AB385594" s="5"/>
    </row>
    <row r="385664" spans="21:28">
      <c r="U385664" s="5"/>
      <c r="AA385664" s="94"/>
      <c r="AB385664" s="5"/>
    </row>
    <row r="385665" spans="21:28">
      <c r="U385665" s="5"/>
      <c r="AA385665" s="94"/>
      <c r="AB385665" s="5"/>
    </row>
    <row r="385682" spans="21:28">
      <c r="U385682" s="5"/>
      <c r="AA385682" s="94"/>
      <c r="AB385682" s="5"/>
    </row>
    <row r="385684" spans="21:28">
      <c r="U385684" s="5"/>
      <c r="AA385684" s="458"/>
      <c r="AB385684" s="5"/>
    </row>
    <row r="385685" spans="21:28">
      <c r="U385685" s="5"/>
      <c r="AA385685" s="458"/>
      <c r="AB385685" s="5"/>
    </row>
    <row r="385686" spans="21:28">
      <c r="U385686" s="5"/>
      <c r="AA385686" s="93"/>
      <c r="AB385686" s="5"/>
    </row>
    <row r="385687" spans="21:28">
      <c r="U385687" s="5"/>
      <c r="AA385687" s="94"/>
      <c r="AB385687" s="5"/>
    </row>
    <row r="385690" spans="21:28">
      <c r="U385690" s="5"/>
      <c r="AA385690" s="94"/>
      <c r="AB385690" s="5"/>
    </row>
    <row r="385740" spans="21:28">
      <c r="U385740" s="5"/>
      <c r="AA385740" s="94"/>
      <c r="AB385740" s="5"/>
    </row>
    <row r="385810" spans="21:28">
      <c r="U385810" s="5"/>
      <c r="AA385810" s="94"/>
      <c r="AB385810" s="5"/>
    </row>
    <row r="385811" spans="21:28">
      <c r="U385811" s="5"/>
      <c r="AA385811" s="94"/>
      <c r="AB385811" s="5"/>
    </row>
    <row r="385828" spans="21:28">
      <c r="U385828" s="5"/>
      <c r="AA385828" s="94"/>
      <c r="AB385828" s="5"/>
    </row>
    <row r="385830" spans="21:28">
      <c r="U385830" s="5"/>
      <c r="AA385830" s="458"/>
      <c r="AB385830" s="5"/>
    </row>
    <row r="385831" spans="21:28">
      <c r="U385831" s="5"/>
      <c r="AA385831" s="458"/>
      <c r="AB385831" s="5"/>
    </row>
    <row r="385832" spans="21:28">
      <c r="U385832" s="5"/>
      <c r="AA385832" s="93"/>
      <c r="AB385832" s="5"/>
    </row>
    <row r="385833" spans="21:28">
      <c r="U385833" s="5"/>
      <c r="AA385833" s="94"/>
      <c r="AB385833" s="5"/>
    </row>
    <row r="385836" spans="21:28">
      <c r="U385836" s="5"/>
      <c r="AA385836" s="94"/>
      <c r="AB385836" s="5"/>
    </row>
    <row r="385886" spans="21:28">
      <c r="U385886" s="5"/>
      <c r="AA385886" s="94"/>
      <c r="AB385886" s="5"/>
    </row>
    <row r="385956" spans="21:28">
      <c r="U385956" s="5"/>
      <c r="AA385956" s="94"/>
      <c r="AB385956" s="5"/>
    </row>
    <row r="385957" spans="21:28">
      <c r="U385957" s="5"/>
      <c r="AA385957" s="94"/>
      <c r="AB385957" s="5"/>
    </row>
    <row r="385974" spans="21:28">
      <c r="U385974" s="5"/>
      <c r="AA385974" s="94"/>
      <c r="AB385974" s="5"/>
    </row>
    <row r="385976" spans="21:28">
      <c r="U385976" s="5"/>
      <c r="AA385976" s="458"/>
      <c r="AB385976" s="5"/>
    </row>
    <row r="385977" spans="21:28">
      <c r="U385977" s="5"/>
      <c r="AA385977" s="458"/>
      <c r="AB385977" s="5"/>
    </row>
    <row r="385978" spans="21:28">
      <c r="U385978" s="5"/>
      <c r="AA385978" s="93"/>
      <c r="AB385978" s="5"/>
    </row>
    <row r="385979" spans="21:28">
      <c r="U385979" s="5"/>
      <c r="AA385979" s="94"/>
      <c r="AB385979" s="5"/>
    </row>
    <row r="385982" spans="21:28">
      <c r="U385982" s="5"/>
      <c r="AA385982" s="94"/>
      <c r="AB385982" s="5"/>
    </row>
    <row r="386032" spans="21:28">
      <c r="U386032" s="5"/>
      <c r="AA386032" s="94"/>
      <c r="AB386032" s="5"/>
    </row>
    <row r="386102" spans="21:28">
      <c r="U386102" s="5"/>
      <c r="AA386102" s="94"/>
      <c r="AB386102" s="5"/>
    </row>
    <row r="386103" spans="21:28">
      <c r="U386103" s="5"/>
      <c r="AA386103" s="94"/>
      <c r="AB386103" s="5"/>
    </row>
    <row r="386120" spans="21:28">
      <c r="U386120" s="5"/>
      <c r="AA386120" s="94"/>
      <c r="AB386120" s="5"/>
    </row>
    <row r="386122" spans="21:28">
      <c r="U386122" s="5"/>
      <c r="AA386122" s="458"/>
      <c r="AB386122" s="5"/>
    </row>
    <row r="386123" spans="21:28">
      <c r="U386123" s="5"/>
      <c r="AA386123" s="458"/>
      <c r="AB386123" s="5"/>
    </row>
    <row r="386124" spans="21:28">
      <c r="U386124" s="5"/>
      <c r="AA386124" s="93"/>
      <c r="AB386124" s="5"/>
    </row>
    <row r="386125" spans="21:28">
      <c r="U386125" s="5"/>
      <c r="AA386125" s="94"/>
      <c r="AB386125" s="5"/>
    </row>
    <row r="386128" spans="21:28">
      <c r="U386128" s="5"/>
      <c r="AA386128" s="94"/>
      <c r="AB386128" s="5"/>
    </row>
    <row r="386178" spans="21:28">
      <c r="U386178" s="5"/>
      <c r="AA386178" s="94"/>
      <c r="AB386178" s="5"/>
    </row>
    <row r="386248" spans="21:28">
      <c r="U386248" s="5"/>
      <c r="AA386248" s="94"/>
      <c r="AB386248" s="5"/>
    </row>
    <row r="386249" spans="21:28">
      <c r="U386249" s="5"/>
      <c r="AA386249" s="94"/>
      <c r="AB386249" s="5"/>
    </row>
    <row r="386266" spans="21:28">
      <c r="U386266" s="5"/>
      <c r="AA386266" s="94"/>
      <c r="AB386266" s="5"/>
    </row>
    <row r="386268" spans="21:28">
      <c r="U386268" s="5"/>
      <c r="AA386268" s="458"/>
      <c r="AB386268" s="5"/>
    </row>
    <row r="386269" spans="21:28">
      <c r="U386269" s="5"/>
      <c r="AA386269" s="458"/>
      <c r="AB386269" s="5"/>
    </row>
    <row r="386270" spans="21:28">
      <c r="U386270" s="5"/>
      <c r="AA386270" s="93"/>
      <c r="AB386270" s="5"/>
    </row>
    <row r="386271" spans="21:28">
      <c r="U386271" s="5"/>
      <c r="AA386271" s="94"/>
      <c r="AB386271" s="5"/>
    </row>
    <row r="386274" spans="21:28">
      <c r="U386274" s="5"/>
      <c r="AA386274" s="94"/>
      <c r="AB386274" s="5"/>
    </row>
    <row r="386324" spans="21:28">
      <c r="U386324" s="5"/>
      <c r="AA386324" s="94"/>
      <c r="AB386324" s="5"/>
    </row>
    <row r="386394" spans="21:28">
      <c r="U386394" s="5"/>
      <c r="AA386394" s="94"/>
      <c r="AB386394" s="5"/>
    </row>
    <row r="386395" spans="21:28">
      <c r="U386395" s="5"/>
      <c r="AA386395" s="94"/>
      <c r="AB386395" s="5"/>
    </row>
    <row r="386412" spans="21:28">
      <c r="U386412" s="5"/>
      <c r="AA386412" s="94"/>
      <c r="AB386412" s="5"/>
    </row>
    <row r="386414" spans="21:28">
      <c r="U386414" s="5"/>
      <c r="AA386414" s="458"/>
      <c r="AB386414" s="5"/>
    </row>
    <row r="386415" spans="21:28">
      <c r="U386415" s="5"/>
      <c r="AA386415" s="458"/>
      <c r="AB386415" s="5"/>
    </row>
    <row r="386416" spans="21:28">
      <c r="U386416" s="5"/>
      <c r="AA386416" s="93"/>
      <c r="AB386416" s="5"/>
    </row>
    <row r="386417" spans="21:28">
      <c r="U386417" s="5"/>
      <c r="AA386417" s="94"/>
      <c r="AB386417" s="5"/>
    </row>
    <row r="386420" spans="21:28">
      <c r="U386420" s="5"/>
      <c r="AA386420" s="94"/>
      <c r="AB386420" s="5"/>
    </row>
    <row r="386470" spans="21:28">
      <c r="U386470" s="5"/>
      <c r="AA386470" s="94"/>
      <c r="AB386470" s="5"/>
    </row>
    <row r="386540" spans="21:28">
      <c r="U386540" s="5"/>
      <c r="AA386540" s="94"/>
      <c r="AB386540" s="5"/>
    </row>
    <row r="386541" spans="21:28">
      <c r="U386541" s="5"/>
      <c r="AA386541" s="94"/>
      <c r="AB386541" s="5"/>
    </row>
    <row r="386558" spans="21:28">
      <c r="U386558" s="5"/>
      <c r="AA386558" s="94"/>
      <c r="AB386558" s="5"/>
    </row>
    <row r="386560" spans="21:28">
      <c r="U386560" s="5"/>
      <c r="AA386560" s="458"/>
      <c r="AB386560" s="5"/>
    </row>
    <row r="386561" spans="21:28">
      <c r="U386561" s="5"/>
      <c r="AA386561" s="458"/>
      <c r="AB386561" s="5"/>
    </row>
    <row r="386562" spans="21:28">
      <c r="U386562" s="5"/>
      <c r="AA386562" s="93"/>
      <c r="AB386562" s="5"/>
    </row>
    <row r="386563" spans="21:28">
      <c r="U386563" s="5"/>
      <c r="AA386563" s="94"/>
      <c r="AB386563" s="5"/>
    </row>
    <row r="386566" spans="21:28">
      <c r="U386566" s="5"/>
      <c r="AA386566" s="94"/>
      <c r="AB386566" s="5"/>
    </row>
    <row r="386616" spans="21:28">
      <c r="U386616" s="5"/>
      <c r="AA386616" s="94"/>
      <c r="AB386616" s="5"/>
    </row>
    <row r="386686" spans="21:28">
      <c r="U386686" s="5"/>
      <c r="AA386686" s="94"/>
      <c r="AB386686" s="5"/>
    </row>
    <row r="386687" spans="21:28">
      <c r="U386687" s="5"/>
      <c r="AA386687" s="94"/>
      <c r="AB386687" s="5"/>
    </row>
    <row r="386704" spans="21:28">
      <c r="U386704" s="5"/>
      <c r="AA386704" s="94"/>
      <c r="AB386704" s="5"/>
    </row>
    <row r="386706" spans="21:28">
      <c r="U386706" s="5"/>
      <c r="AA386706" s="458"/>
      <c r="AB386706" s="5"/>
    </row>
    <row r="386707" spans="21:28">
      <c r="U386707" s="5"/>
      <c r="AA386707" s="458"/>
      <c r="AB386707" s="5"/>
    </row>
    <row r="386708" spans="21:28">
      <c r="U386708" s="5"/>
      <c r="AA386708" s="93"/>
      <c r="AB386708" s="5"/>
    </row>
    <row r="386709" spans="21:28">
      <c r="U386709" s="5"/>
      <c r="AA386709" s="94"/>
      <c r="AB386709" s="5"/>
    </row>
    <row r="386712" spans="21:28">
      <c r="U386712" s="5"/>
      <c r="AA386712" s="94"/>
      <c r="AB386712" s="5"/>
    </row>
    <row r="386762" spans="21:28">
      <c r="U386762" s="5"/>
      <c r="AA386762" s="94"/>
      <c r="AB386762" s="5"/>
    </row>
    <row r="386832" spans="21:28">
      <c r="U386832" s="5"/>
      <c r="AA386832" s="94"/>
      <c r="AB386832" s="5"/>
    </row>
    <row r="386833" spans="21:28">
      <c r="U386833" s="5"/>
      <c r="AA386833" s="94"/>
      <c r="AB386833" s="5"/>
    </row>
    <row r="386850" spans="21:28">
      <c r="U386850" s="5"/>
      <c r="AA386850" s="94"/>
      <c r="AB386850" s="5"/>
    </row>
    <row r="386852" spans="21:28">
      <c r="U386852" s="5"/>
      <c r="AA386852" s="458"/>
      <c r="AB386852" s="5"/>
    </row>
    <row r="386853" spans="21:28">
      <c r="U386853" s="5"/>
      <c r="AA386853" s="458"/>
      <c r="AB386853" s="5"/>
    </row>
    <row r="386854" spans="21:28">
      <c r="U386854" s="5"/>
      <c r="AA386854" s="93"/>
      <c r="AB386854" s="5"/>
    </row>
    <row r="386855" spans="21:28">
      <c r="U386855" s="5"/>
      <c r="AA386855" s="94"/>
      <c r="AB386855" s="5"/>
    </row>
    <row r="386858" spans="21:28">
      <c r="U386858" s="5"/>
      <c r="AA386858" s="94"/>
      <c r="AB386858" s="5"/>
    </row>
    <row r="386908" spans="21:28">
      <c r="U386908" s="5"/>
      <c r="AA386908" s="94"/>
      <c r="AB386908" s="5"/>
    </row>
    <row r="386978" spans="21:28">
      <c r="U386978" s="5"/>
      <c r="AA386978" s="94"/>
      <c r="AB386978" s="5"/>
    </row>
    <row r="386979" spans="21:28">
      <c r="U386979" s="5"/>
      <c r="AA386979" s="94"/>
      <c r="AB386979" s="5"/>
    </row>
    <row r="386996" spans="21:28">
      <c r="U386996" s="5"/>
      <c r="AA386996" s="94"/>
      <c r="AB386996" s="5"/>
    </row>
    <row r="386998" spans="21:28">
      <c r="U386998" s="5"/>
      <c r="AA386998" s="458"/>
      <c r="AB386998" s="5"/>
    </row>
    <row r="386999" spans="21:28">
      <c r="U386999" s="5"/>
      <c r="AA386999" s="458"/>
      <c r="AB386999" s="5"/>
    </row>
    <row r="387000" spans="21:28">
      <c r="U387000" s="5"/>
      <c r="AA387000" s="93"/>
      <c r="AB387000" s="5"/>
    </row>
    <row r="387001" spans="21:28">
      <c r="U387001" s="5"/>
      <c r="AA387001" s="94"/>
      <c r="AB387001" s="5"/>
    </row>
    <row r="387004" spans="21:28">
      <c r="U387004" s="5"/>
      <c r="AA387004" s="94"/>
      <c r="AB387004" s="5"/>
    </row>
    <row r="387054" spans="21:28">
      <c r="U387054" s="5"/>
      <c r="AA387054" s="94"/>
      <c r="AB387054" s="5"/>
    </row>
    <row r="387124" spans="21:28">
      <c r="U387124" s="5"/>
      <c r="AA387124" s="94"/>
      <c r="AB387124" s="5"/>
    </row>
    <row r="387125" spans="21:28">
      <c r="U387125" s="5"/>
      <c r="AA387125" s="94"/>
      <c r="AB387125" s="5"/>
    </row>
    <row r="387142" spans="21:28">
      <c r="U387142" s="5"/>
      <c r="AA387142" s="94"/>
      <c r="AB387142" s="5"/>
    </row>
    <row r="387144" spans="21:28">
      <c r="U387144" s="5"/>
      <c r="AA387144" s="458"/>
      <c r="AB387144" s="5"/>
    </row>
    <row r="387145" spans="21:28">
      <c r="U387145" s="5"/>
      <c r="AA387145" s="458"/>
      <c r="AB387145" s="5"/>
    </row>
    <row r="387146" spans="21:28">
      <c r="U387146" s="5"/>
      <c r="AA387146" s="93"/>
      <c r="AB387146" s="5"/>
    </row>
    <row r="387147" spans="21:28">
      <c r="U387147" s="5"/>
      <c r="AA387147" s="94"/>
      <c r="AB387147" s="5"/>
    </row>
    <row r="387150" spans="21:28">
      <c r="U387150" s="5"/>
      <c r="AA387150" s="94"/>
      <c r="AB387150" s="5"/>
    </row>
    <row r="387200" spans="21:28">
      <c r="U387200" s="5"/>
      <c r="AA387200" s="94"/>
      <c r="AB387200" s="5"/>
    </row>
    <row r="387270" spans="21:28">
      <c r="U387270" s="5"/>
      <c r="AA387270" s="94"/>
      <c r="AB387270" s="5"/>
    </row>
    <row r="387271" spans="21:28">
      <c r="U387271" s="5"/>
      <c r="AA387271" s="94"/>
      <c r="AB387271" s="5"/>
    </row>
    <row r="387288" spans="21:28">
      <c r="U387288" s="5"/>
      <c r="AA387288" s="94"/>
      <c r="AB387288" s="5"/>
    </row>
    <row r="387290" spans="21:28">
      <c r="U387290" s="5"/>
      <c r="AA387290" s="458"/>
      <c r="AB387290" s="5"/>
    </row>
    <row r="387291" spans="21:28">
      <c r="U387291" s="5"/>
      <c r="AA387291" s="458"/>
      <c r="AB387291" s="5"/>
    </row>
    <row r="387292" spans="21:28">
      <c r="U387292" s="5"/>
      <c r="AA387292" s="93"/>
      <c r="AB387292" s="5"/>
    </row>
    <row r="387293" spans="21:28">
      <c r="U387293" s="5"/>
      <c r="AA387293" s="94"/>
      <c r="AB387293" s="5"/>
    </row>
    <row r="387296" spans="21:28">
      <c r="U387296" s="5"/>
      <c r="AA387296" s="94"/>
      <c r="AB387296" s="5"/>
    </row>
    <row r="387346" spans="21:28">
      <c r="U387346" s="5"/>
      <c r="AA387346" s="94"/>
      <c r="AB387346" s="5"/>
    </row>
    <row r="387416" spans="21:28">
      <c r="U387416" s="5"/>
      <c r="AA387416" s="94"/>
      <c r="AB387416" s="5"/>
    </row>
    <row r="387417" spans="21:28">
      <c r="U387417" s="5"/>
      <c r="AA387417" s="94"/>
      <c r="AB387417" s="5"/>
    </row>
    <row r="387434" spans="21:28">
      <c r="U387434" s="5"/>
      <c r="AA387434" s="94"/>
      <c r="AB387434" s="5"/>
    </row>
    <row r="387436" spans="21:28">
      <c r="U387436" s="5"/>
      <c r="AA387436" s="458"/>
      <c r="AB387436" s="5"/>
    </row>
    <row r="387437" spans="21:28">
      <c r="U387437" s="5"/>
      <c r="AA387437" s="458"/>
      <c r="AB387437" s="5"/>
    </row>
    <row r="387438" spans="21:28">
      <c r="U387438" s="5"/>
      <c r="AA387438" s="93"/>
      <c r="AB387438" s="5"/>
    </row>
    <row r="387439" spans="21:28">
      <c r="U387439" s="5"/>
      <c r="AA387439" s="94"/>
      <c r="AB387439" s="5"/>
    </row>
    <row r="387442" spans="21:28">
      <c r="U387442" s="5"/>
      <c r="AA387442" s="94"/>
      <c r="AB387442" s="5"/>
    </row>
    <row r="387492" spans="21:28">
      <c r="U387492" s="5"/>
      <c r="AA387492" s="94"/>
      <c r="AB387492" s="5"/>
    </row>
    <row r="387562" spans="21:28">
      <c r="U387562" s="5"/>
      <c r="AA387562" s="94"/>
      <c r="AB387562" s="5"/>
    </row>
    <row r="387563" spans="21:28">
      <c r="U387563" s="5"/>
      <c r="AA387563" s="94"/>
      <c r="AB387563" s="5"/>
    </row>
    <row r="387580" spans="21:28">
      <c r="U387580" s="5"/>
      <c r="AA387580" s="94"/>
      <c r="AB387580" s="5"/>
    </row>
    <row r="387582" spans="21:28">
      <c r="U387582" s="5"/>
      <c r="AA387582" s="458"/>
      <c r="AB387582" s="5"/>
    </row>
    <row r="387583" spans="21:28">
      <c r="U387583" s="5"/>
      <c r="AA387583" s="458"/>
      <c r="AB387583" s="5"/>
    </row>
    <row r="387584" spans="21:28">
      <c r="U387584" s="5"/>
      <c r="AA387584" s="93"/>
      <c r="AB387584" s="5"/>
    </row>
    <row r="387585" spans="21:28">
      <c r="U387585" s="5"/>
      <c r="AA387585" s="94"/>
      <c r="AB387585" s="5"/>
    </row>
    <row r="387588" spans="21:28">
      <c r="U387588" s="5"/>
      <c r="AA387588" s="94"/>
      <c r="AB387588" s="5"/>
    </row>
    <row r="387638" spans="21:28">
      <c r="U387638" s="5"/>
      <c r="AA387638" s="94"/>
      <c r="AB387638" s="5"/>
    </row>
    <row r="387708" spans="21:28">
      <c r="U387708" s="5"/>
      <c r="AA387708" s="94"/>
      <c r="AB387708" s="5"/>
    </row>
    <row r="387709" spans="21:28">
      <c r="U387709" s="5"/>
      <c r="AA387709" s="94"/>
      <c r="AB387709" s="5"/>
    </row>
    <row r="387726" spans="21:28">
      <c r="U387726" s="5"/>
      <c r="AA387726" s="94"/>
      <c r="AB387726" s="5"/>
    </row>
    <row r="387728" spans="21:28">
      <c r="U387728" s="5"/>
      <c r="AA387728" s="458"/>
      <c r="AB387728" s="5"/>
    </row>
    <row r="387729" spans="21:28">
      <c r="U387729" s="5"/>
      <c r="AA387729" s="458"/>
      <c r="AB387729" s="5"/>
    </row>
    <row r="387730" spans="21:28">
      <c r="U387730" s="5"/>
      <c r="AA387730" s="93"/>
      <c r="AB387730" s="5"/>
    </row>
    <row r="387731" spans="21:28">
      <c r="U387731" s="5"/>
      <c r="AA387731" s="94"/>
      <c r="AB387731" s="5"/>
    </row>
    <row r="387734" spans="21:28">
      <c r="U387734" s="5"/>
      <c r="AA387734" s="94"/>
      <c r="AB387734" s="5"/>
    </row>
    <row r="387784" spans="21:28">
      <c r="U387784" s="5"/>
      <c r="AA387784" s="94"/>
      <c r="AB387784" s="5"/>
    </row>
    <row r="387854" spans="21:28">
      <c r="U387854" s="5"/>
      <c r="AA387854" s="94"/>
      <c r="AB387854" s="5"/>
    </row>
    <row r="387855" spans="21:28">
      <c r="U387855" s="5"/>
      <c r="AA387855" s="94"/>
      <c r="AB387855" s="5"/>
    </row>
    <row r="387872" spans="21:28">
      <c r="U387872" s="5"/>
      <c r="AA387872" s="94"/>
      <c r="AB387872" s="5"/>
    </row>
    <row r="387874" spans="21:28">
      <c r="U387874" s="5"/>
      <c r="AA387874" s="458"/>
      <c r="AB387874" s="5"/>
    </row>
    <row r="387875" spans="21:28">
      <c r="U387875" s="5"/>
      <c r="AA387875" s="458"/>
      <c r="AB387875" s="5"/>
    </row>
    <row r="387876" spans="21:28">
      <c r="U387876" s="5"/>
      <c r="AA387876" s="93"/>
      <c r="AB387876" s="5"/>
    </row>
    <row r="387877" spans="21:28">
      <c r="U387877" s="5"/>
      <c r="AA387877" s="94"/>
      <c r="AB387877" s="5"/>
    </row>
    <row r="387880" spans="21:28">
      <c r="U387880" s="5"/>
      <c r="AA387880" s="94"/>
      <c r="AB387880" s="5"/>
    </row>
    <row r="387930" spans="21:28">
      <c r="U387930" s="5"/>
      <c r="AA387930" s="94"/>
      <c r="AB387930" s="5"/>
    </row>
    <row r="388000" spans="21:28">
      <c r="U388000" s="5"/>
      <c r="AA388000" s="94"/>
      <c r="AB388000" s="5"/>
    </row>
    <row r="388001" spans="21:28">
      <c r="U388001" s="5"/>
      <c r="AA388001" s="94"/>
      <c r="AB388001" s="5"/>
    </row>
    <row r="388018" spans="21:28">
      <c r="U388018" s="5"/>
      <c r="AA388018" s="94"/>
      <c r="AB388018" s="5"/>
    </row>
    <row r="388020" spans="21:28">
      <c r="U388020" s="5"/>
      <c r="AA388020" s="458"/>
      <c r="AB388020" s="5"/>
    </row>
    <row r="388021" spans="21:28">
      <c r="U388021" s="5"/>
      <c r="AA388021" s="458"/>
      <c r="AB388021" s="5"/>
    </row>
    <row r="388022" spans="21:28">
      <c r="U388022" s="5"/>
      <c r="AA388022" s="93"/>
      <c r="AB388022" s="5"/>
    </row>
    <row r="388023" spans="21:28">
      <c r="U388023" s="5"/>
      <c r="AA388023" s="94"/>
      <c r="AB388023" s="5"/>
    </row>
    <row r="388026" spans="21:28">
      <c r="U388026" s="5"/>
      <c r="AA388026" s="94"/>
      <c r="AB388026" s="5"/>
    </row>
    <row r="388076" spans="21:28">
      <c r="U388076" s="5"/>
      <c r="AA388076" s="94"/>
      <c r="AB388076" s="5"/>
    </row>
    <row r="388146" spans="21:28">
      <c r="U388146" s="5"/>
      <c r="AA388146" s="94"/>
      <c r="AB388146" s="5"/>
    </row>
    <row r="388147" spans="21:28">
      <c r="U388147" s="5"/>
      <c r="AA388147" s="94"/>
      <c r="AB388147" s="5"/>
    </row>
    <row r="388164" spans="21:28">
      <c r="U388164" s="5"/>
      <c r="AA388164" s="94"/>
      <c r="AB388164" s="5"/>
    </row>
    <row r="388166" spans="21:28">
      <c r="U388166" s="5"/>
      <c r="AA388166" s="458"/>
      <c r="AB388166" s="5"/>
    </row>
    <row r="388167" spans="21:28">
      <c r="U388167" s="5"/>
      <c r="AA388167" s="458"/>
      <c r="AB388167" s="5"/>
    </row>
    <row r="388168" spans="21:28">
      <c r="U388168" s="5"/>
      <c r="AA388168" s="93"/>
      <c r="AB388168" s="5"/>
    </row>
    <row r="388169" spans="21:28">
      <c r="U388169" s="5"/>
      <c r="AA388169" s="94"/>
      <c r="AB388169" s="5"/>
    </row>
    <row r="388172" spans="21:28">
      <c r="U388172" s="5"/>
      <c r="AA388172" s="94"/>
      <c r="AB388172" s="5"/>
    </row>
    <row r="388222" spans="21:28">
      <c r="U388222" s="5"/>
      <c r="AA388222" s="94"/>
      <c r="AB388222" s="5"/>
    </row>
    <row r="388292" spans="21:28">
      <c r="U388292" s="5"/>
      <c r="AA388292" s="94"/>
      <c r="AB388292" s="5"/>
    </row>
    <row r="388293" spans="21:28">
      <c r="U388293" s="5"/>
      <c r="AA388293" s="94"/>
      <c r="AB388293" s="5"/>
    </row>
    <row r="388310" spans="21:28">
      <c r="U388310" s="5"/>
      <c r="AA388310" s="94"/>
      <c r="AB388310" s="5"/>
    </row>
    <row r="388312" spans="21:28">
      <c r="U388312" s="5"/>
      <c r="AA388312" s="458"/>
      <c r="AB388312" s="5"/>
    </row>
    <row r="388313" spans="21:28">
      <c r="U388313" s="5"/>
      <c r="AA388313" s="458"/>
      <c r="AB388313" s="5"/>
    </row>
    <row r="388314" spans="21:28">
      <c r="U388314" s="5"/>
      <c r="AA388314" s="93"/>
      <c r="AB388314" s="5"/>
    </row>
    <row r="388315" spans="21:28">
      <c r="U388315" s="5"/>
      <c r="AA388315" s="94"/>
      <c r="AB388315" s="5"/>
    </row>
    <row r="388318" spans="21:28">
      <c r="U388318" s="5"/>
      <c r="AA388318" s="94"/>
      <c r="AB388318" s="5"/>
    </row>
    <row r="388368" spans="21:28">
      <c r="U388368" s="5"/>
      <c r="AA388368" s="94"/>
      <c r="AB388368" s="5"/>
    </row>
    <row r="388438" spans="21:28">
      <c r="U388438" s="5"/>
      <c r="AA388438" s="94"/>
      <c r="AB388438" s="5"/>
    </row>
    <row r="388439" spans="21:28">
      <c r="U388439" s="5"/>
      <c r="AA388439" s="94"/>
      <c r="AB388439" s="5"/>
    </row>
    <row r="388456" spans="21:28">
      <c r="U388456" s="5"/>
      <c r="AA388456" s="94"/>
      <c r="AB388456" s="5"/>
    </row>
    <row r="388458" spans="21:28">
      <c r="U388458" s="5"/>
      <c r="AA388458" s="458"/>
      <c r="AB388458" s="5"/>
    </row>
    <row r="388459" spans="21:28">
      <c r="U388459" s="5"/>
      <c r="AA388459" s="458"/>
      <c r="AB388459" s="5"/>
    </row>
    <row r="388460" spans="21:28">
      <c r="U388460" s="5"/>
      <c r="AA388460" s="93"/>
      <c r="AB388460" s="5"/>
    </row>
    <row r="388461" spans="21:28">
      <c r="U388461" s="5"/>
      <c r="AA388461" s="94"/>
      <c r="AB388461" s="5"/>
    </row>
    <row r="388464" spans="21:28">
      <c r="U388464" s="5"/>
      <c r="AA388464" s="94"/>
      <c r="AB388464" s="5"/>
    </row>
    <row r="388514" spans="21:28">
      <c r="U388514" s="5"/>
      <c r="AA388514" s="94"/>
      <c r="AB388514" s="5"/>
    </row>
    <row r="388584" spans="21:28">
      <c r="U388584" s="5"/>
      <c r="AA388584" s="94"/>
      <c r="AB388584" s="5"/>
    </row>
    <row r="388585" spans="21:28">
      <c r="U388585" s="5"/>
      <c r="AA388585" s="94"/>
      <c r="AB388585" s="5"/>
    </row>
    <row r="388602" spans="21:28">
      <c r="U388602" s="5"/>
      <c r="AA388602" s="94"/>
      <c r="AB388602" s="5"/>
    </row>
    <row r="388604" spans="21:28">
      <c r="U388604" s="5"/>
      <c r="AA388604" s="458"/>
      <c r="AB388604" s="5"/>
    </row>
    <row r="388605" spans="21:28">
      <c r="U388605" s="5"/>
      <c r="AA388605" s="458"/>
      <c r="AB388605" s="5"/>
    </row>
    <row r="388606" spans="21:28">
      <c r="U388606" s="5"/>
      <c r="AA388606" s="93"/>
      <c r="AB388606" s="5"/>
    </row>
    <row r="388607" spans="21:28">
      <c r="U388607" s="5"/>
      <c r="AA388607" s="94"/>
      <c r="AB388607" s="5"/>
    </row>
    <row r="388610" spans="21:28">
      <c r="U388610" s="5"/>
      <c r="AA388610" s="94"/>
      <c r="AB388610" s="5"/>
    </row>
    <row r="388660" spans="21:28">
      <c r="U388660" s="5"/>
      <c r="AA388660" s="94"/>
      <c r="AB388660" s="5"/>
    </row>
    <row r="388730" spans="21:28">
      <c r="U388730" s="5"/>
      <c r="AA388730" s="94"/>
      <c r="AB388730" s="5"/>
    </row>
    <row r="388731" spans="21:28">
      <c r="U388731" s="5"/>
      <c r="AA388731" s="94"/>
      <c r="AB388731" s="5"/>
    </row>
    <row r="388748" spans="21:28">
      <c r="U388748" s="5"/>
      <c r="AA388748" s="94"/>
      <c r="AB388748" s="5"/>
    </row>
    <row r="388750" spans="21:28">
      <c r="U388750" s="5"/>
      <c r="AA388750" s="458"/>
      <c r="AB388750" s="5"/>
    </row>
    <row r="388751" spans="21:28">
      <c r="U388751" s="5"/>
      <c r="AA388751" s="458"/>
      <c r="AB388751" s="5"/>
    </row>
    <row r="388752" spans="21:28">
      <c r="U388752" s="5"/>
      <c r="AA388752" s="93"/>
      <c r="AB388752" s="5"/>
    </row>
    <row r="388753" spans="21:28">
      <c r="U388753" s="5"/>
      <c r="AA388753" s="94"/>
      <c r="AB388753" s="5"/>
    </row>
    <row r="388756" spans="21:28">
      <c r="U388756" s="5"/>
      <c r="AA388756" s="94"/>
      <c r="AB388756" s="5"/>
    </row>
    <row r="388806" spans="21:28">
      <c r="U388806" s="5"/>
      <c r="AA388806" s="94"/>
      <c r="AB388806" s="5"/>
    </row>
    <row r="388876" spans="21:28">
      <c r="U388876" s="5"/>
      <c r="AA388876" s="94"/>
      <c r="AB388876" s="5"/>
    </row>
    <row r="388877" spans="21:28">
      <c r="U388877" s="5"/>
      <c r="AA388877" s="94"/>
      <c r="AB388877" s="5"/>
    </row>
    <row r="388894" spans="21:28">
      <c r="U388894" s="5"/>
      <c r="AA388894" s="94"/>
      <c r="AB388894" s="5"/>
    </row>
    <row r="388896" spans="21:28">
      <c r="U388896" s="5"/>
      <c r="AA388896" s="458"/>
      <c r="AB388896" s="5"/>
    </row>
    <row r="388897" spans="21:28">
      <c r="U388897" s="5"/>
      <c r="AA388897" s="458"/>
      <c r="AB388897" s="5"/>
    </row>
    <row r="388898" spans="21:28">
      <c r="U388898" s="5"/>
      <c r="AA388898" s="93"/>
      <c r="AB388898" s="5"/>
    </row>
    <row r="388899" spans="21:28">
      <c r="U388899" s="5"/>
      <c r="AA388899" s="94"/>
      <c r="AB388899" s="5"/>
    </row>
    <row r="388902" spans="21:28">
      <c r="U388902" s="5"/>
      <c r="AA388902" s="94"/>
      <c r="AB388902" s="5"/>
    </row>
    <row r="388952" spans="21:28">
      <c r="U388952" s="5"/>
      <c r="AA388952" s="94"/>
      <c r="AB388952" s="5"/>
    </row>
    <row r="389022" spans="21:28">
      <c r="U389022" s="5"/>
      <c r="AA389022" s="94"/>
      <c r="AB389022" s="5"/>
    </row>
    <row r="389023" spans="21:28">
      <c r="U389023" s="5"/>
      <c r="AA389023" s="94"/>
      <c r="AB389023" s="5"/>
    </row>
    <row r="389040" spans="21:28">
      <c r="U389040" s="5"/>
      <c r="AA389040" s="94"/>
      <c r="AB389040" s="5"/>
    </row>
    <row r="389042" spans="21:28">
      <c r="U389042" s="5"/>
      <c r="AA389042" s="458"/>
      <c r="AB389042" s="5"/>
    </row>
    <row r="389043" spans="21:28">
      <c r="U389043" s="5"/>
      <c r="AA389043" s="458"/>
      <c r="AB389043" s="5"/>
    </row>
    <row r="389044" spans="21:28">
      <c r="U389044" s="5"/>
      <c r="AA389044" s="93"/>
      <c r="AB389044" s="5"/>
    </row>
    <row r="389045" spans="21:28">
      <c r="U389045" s="5"/>
      <c r="AA389045" s="94"/>
      <c r="AB389045" s="5"/>
    </row>
    <row r="389048" spans="21:28">
      <c r="U389048" s="5"/>
      <c r="AA389048" s="94"/>
      <c r="AB389048" s="5"/>
    </row>
    <row r="389098" spans="21:28">
      <c r="U389098" s="5"/>
      <c r="AA389098" s="94"/>
      <c r="AB389098" s="5"/>
    </row>
    <row r="389168" spans="21:28">
      <c r="U389168" s="5"/>
      <c r="AA389168" s="94"/>
      <c r="AB389168" s="5"/>
    </row>
    <row r="389169" spans="21:28">
      <c r="U389169" s="5"/>
      <c r="AA389169" s="94"/>
      <c r="AB389169" s="5"/>
    </row>
    <row r="389186" spans="21:28">
      <c r="U389186" s="5"/>
      <c r="AA389186" s="94"/>
      <c r="AB389186" s="5"/>
    </row>
    <row r="389188" spans="21:28">
      <c r="U389188" s="5"/>
      <c r="AA389188" s="458"/>
      <c r="AB389188" s="5"/>
    </row>
    <row r="389189" spans="21:28">
      <c r="U389189" s="5"/>
      <c r="AA389189" s="458"/>
      <c r="AB389189" s="5"/>
    </row>
    <row r="389190" spans="21:28">
      <c r="U389190" s="5"/>
      <c r="AA389190" s="93"/>
      <c r="AB389190" s="5"/>
    </row>
    <row r="389191" spans="21:28">
      <c r="U389191" s="5"/>
      <c r="AA389191" s="94"/>
      <c r="AB389191" s="5"/>
    </row>
    <row r="389194" spans="21:28">
      <c r="U389194" s="5"/>
      <c r="AA389194" s="94"/>
      <c r="AB389194" s="5"/>
    </row>
    <row r="389244" spans="21:28">
      <c r="U389244" s="5"/>
      <c r="AA389244" s="94"/>
      <c r="AB389244" s="5"/>
    </row>
    <row r="389314" spans="21:28">
      <c r="U389314" s="5"/>
      <c r="AA389314" s="94"/>
      <c r="AB389314" s="5"/>
    </row>
    <row r="389315" spans="21:28">
      <c r="U389315" s="5"/>
      <c r="AA389315" s="94"/>
      <c r="AB389315" s="5"/>
    </row>
    <row r="389332" spans="21:28">
      <c r="U389332" s="5"/>
      <c r="AA389332" s="94"/>
      <c r="AB389332" s="5"/>
    </row>
    <row r="389334" spans="21:28">
      <c r="U389334" s="5"/>
      <c r="AA389334" s="458"/>
      <c r="AB389334" s="5"/>
    </row>
    <row r="389335" spans="21:28">
      <c r="U389335" s="5"/>
      <c r="AA389335" s="458"/>
      <c r="AB389335" s="5"/>
    </row>
    <row r="389336" spans="21:28">
      <c r="U389336" s="5"/>
      <c r="AA389336" s="93"/>
      <c r="AB389336" s="5"/>
    </row>
    <row r="389337" spans="21:28">
      <c r="U389337" s="5"/>
      <c r="AA389337" s="94"/>
      <c r="AB389337" s="5"/>
    </row>
    <row r="389340" spans="21:28">
      <c r="U389340" s="5"/>
      <c r="AA389340" s="94"/>
      <c r="AB389340" s="5"/>
    </row>
    <row r="389390" spans="21:28">
      <c r="U389390" s="5"/>
      <c r="AA389390" s="94"/>
      <c r="AB389390" s="5"/>
    </row>
    <row r="389460" spans="21:28">
      <c r="U389460" s="5"/>
      <c r="AA389460" s="94"/>
      <c r="AB389460" s="5"/>
    </row>
    <row r="389461" spans="21:28">
      <c r="U389461" s="5"/>
      <c r="AA389461" s="94"/>
      <c r="AB389461" s="5"/>
    </row>
    <row r="389478" spans="21:28">
      <c r="U389478" s="5"/>
      <c r="AA389478" s="94"/>
      <c r="AB389478" s="5"/>
    </row>
    <row r="389480" spans="21:28">
      <c r="U389480" s="5"/>
      <c r="AA389480" s="458"/>
      <c r="AB389480" s="5"/>
    </row>
    <row r="389481" spans="21:28">
      <c r="U389481" s="5"/>
      <c r="AA389481" s="458"/>
      <c r="AB389481" s="5"/>
    </row>
    <row r="389482" spans="21:28">
      <c r="U389482" s="5"/>
      <c r="AA389482" s="93"/>
      <c r="AB389482" s="5"/>
    </row>
    <row r="389483" spans="21:28">
      <c r="U389483" s="5"/>
      <c r="AA389483" s="94"/>
      <c r="AB389483" s="5"/>
    </row>
    <row r="389486" spans="21:28">
      <c r="U389486" s="5"/>
      <c r="AA389486" s="94"/>
      <c r="AB389486" s="5"/>
    </row>
    <row r="389536" spans="21:28">
      <c r="U389536" s="5"/>
      <c r="AA389536" s="94"/>
      <c r="AB389536" s="5"/>
    </row>
    <row r="389606" spans="21:28">
      <c r="U389606" s="5"/>
      <c r="AA389606" s="94"/>
      <c r="AB389606" s="5"/>
    </row>
    <row r="389607" spans="21:28">
      <c r="U389607" s="5"/>
      <c r="AA389607" s="94"/>
      <c r="AB389607" s="5"/>
    </row>
    <row r="389624" spans="21:28">
      <c r="U389624" s="5"/>
      <c r="AA389624" s="94"/>
      <c r="AB389624" s="5"/>
    </row>
    <row r="389626" spans="21:28">
      <c r="U389626" s="5"/>
      <c r="AA389626" s="458"/>
      <c r="AB389626" s="5"/>
    </row>
    <row r="389627" spans="21:28">
      <c r="U389627" s="5"/>
      <c r="AA389627" s="458"/>
      <c r="AB389627" s="5"/>
    </row>
    <row r="389628" spans="21:28">
      <c r="U389628" s="5"/>
      <c r="AA389628" s="93"/>
      <c r="AB389628" s="5"/>
    </row>
    <row r="389629" spans="21:28">
      <c r="U389629" s="5"/>
      <c r="AA389629" s="94"/>
      <c r="AB389629" s="5"/>
    </row>
    <row r="389632" spans="21:28">
      <c r="U389632" s="5"/>
      <c r="AA389632" s="94"/>
      <c r="AB389632" s="5"/>
    </row>
    <row r="389682" spans="21:28">
      <c r="U389682" s="5"/>
      <c r="AA389682" s="94"/>
      <c r="AB389682" s="5"/>
    </row>
    <row r="389752" spans="21:28">
      <c r="U389752" s="5"/>
      <c r="AA389752" s="94"/>
      <c r="AB389752" s="5"/>
    </row>
    <row r="389753" spans="21:28">
      <c r="U389753" s="5"/>
      <c r="AA389753" s="94"/>
      <c r="AB389753" s="5"/>
    </row>
    <row r="389770" spans="21:28">
      <c r="U389770" s="5"/>
      <c r="AA389770" s="94"/>
      <c r="AB389770" s="5"/>
    </row>
    <row r="389772" spans="21:28">
      <c r="U389772" s="5"/>
      <c r="AA389772" s="458"/>
      <c r="AB389772" s="5"/>
    </row>
    <row r="389773" spans="21:28">
      <c r="U389773" s="5"/>
      <c r="AA389773" s="458"/>
      <c r="AB389773" s="5"/>
    </row>
    <row r="389774" spans="21:28">
      <c r="U389774" s="5"/>
      <c r="AA389774" s="93"/>
      <c r="AB389774" s="5"/>
    </row>
    <row r="389775" spans="21:28">
      <c r="U389775" s="5"/>
      <c r="AA389775" s="94"/>
      <c r="AB389775" s="5"/>
    </row>
    <row r="389778" spans="21:28">
      <c r="U389778" s="5"/>
      <c r="AA389778" s="94"/>
      <c r="AB389778" s="5"/>
    </row>
    <row r="389828" spans="21:28">
      <c r="U389828" s="5"/>
      <c r="AA389828" s="94"/>
      <c r="AB389828" s="5"/>
    </row>
    <row r="389898" spans="21:28">
      <c r="U389898" s="5"/>
      <c r="AA389898" s="94"/>
      <c r="AB389898" s="5"/>
    </row>
    <row r="389899" spans="21:28">
      <c r="U389899" s="5"/>
      <c r="AA389899" s="94"/>
      <c r="AB389899" s="5"/>
    </row>
    <row r="389916" spans="21:28">
      <c r="U389916" s="5"/>
      <c r="AA389916" s="94"/>
      <c r="AB389916" s="5"/>
    </row>
    <row r="389918" spans="21:28">
      <c r="U389918" s="5"/>
      <c r="AA389918" s="458"/>
      <c r="AB389918" s="5"/>
    </row>
    <row r="389919" spans="21:28">
      <c r="U389919" s="5"/>
      <c r="AA389919" s="458"/>
      <c r="AB389919" s="5"/>
    </row>
    <row r="389920" spans="21:28">
      <c r="U389920" s="5"/>
      <c r="AA389920" s="93"/>
      <c r="AB389920" s="5"/>
    </row>
    <row r="389921" spans="21:28">
      <c r="U389921" s="5"/>
      <c r="AA389921" s="94"/>
      <c r="AB389921" s="5"/>
    </row>
    <row r="389924" spans="21:28">
      <c r="U389924" s="5"/>
      <c r="AA389924" s="94"/>
      <c r="AB389924" s="5"/>
    </row>
    <row r="389974" spans="21:28">
      <c r="U389974" s="5"/>
      <c r="AA389974" s="94"/>
      <c r="AB389974" s="5"/>
    </row>
    <row r="390044" spans="21:28">
      <c r="U390044" s="5"/>
      <c r="AA390044" s="94"/>
      <c r="AB390044" s="5"/>
    </row>
    <row r="390045" spans="21:28">
      <c r="U390045" s="5"/>
      <c r="AA390045" s="94"/>
      <c r="AB390045" s="5"/>
    </row>
    <row r="390062" spans="21:28">
      <c r="U390062" s="5"/>
      <c r="AA390062" s="94"/>
      <c r="AB390062" s="5"/>
    </row>
    <row r="390064" spans="21:28">
      <c r="U390064" s="5"/>
      <c r="AA390064" s="458"/>
      <c r="AB390064" s="5"/>
    </row>
    <row r="390065" spans="21:28">
      <c r="U390065" s="5"/>
      <c r="AA390065" s="458"/>
      <c r="AB390065" s="5"/>
    </row>
    <row r="390066" spans="21:28">
      <c r="U390066" s="5"/>
      <c r="AA390066" s="93"/>
      <c r="AB390066" s="5"/>
    </row>
    <row r="390067" spans="21:28">
      <c r="U390067" s="5"/>
      <c r="AA390067" s="94"/>
      <c r="AB390067" s="5"/>
    </row>
    <row r="390070" spans="21:28">
      <c r="U390070" s="5"/>
      <c r="AA390070" s="94"/>
      <c r="AB390070" s="5"/>
    </row>
    <row r="390120" spans="21:28">
      <c r="U390120" s="5"/>
      <c r="AA390120" s="94"/>
      <c r="AB390120" s="5"/>
    </row>
    <row r="390190" spans="21:28">
      <c r="U390190" s="5"/>
      <c r="AA390190" s="94"/>
      <c r="AB390190" s="5"/>
    </row>
    <row r="390191" spans="21:28">
      <c r="U390191" s="5"/>
      <c r="AA390191" s="94"/>
      <c r="AB390191" s="5"/>
    </row>
    <row r="390208" spans="21:28">
      <c r="U390208" s="5"/>
      <c r="AA390208" s="94"/>
      <c r="AB390208" s="5"/>
    </row>
    <row r="390210" spans="21:28">
      <c r="U390210" s="5"/>
      <c r="AA390210" s="458"/>
      <c r="AB390210" s="5"/>
    </row>
    <row r="390211" spans="21:28">
      <c r="U390211" s="5"/>
      <c r="AA390211" s="458"/>
      <c r="AB390211" s="5"/>
    </row>
    <row r="390212" spans="21:28">
      <c r="U390212" s="5"/>
      <c r="AA390212" s="93"/>
      <c r="AB390212" s="5"/>
    </row>
    <row r="390213" spans="21:28">
      <c r="U390213" s="5"/>
      <c r="AA390213" s="94"/>
      <c r="AB390213" s="5"/>
    </row>
    <row r="390216" spans="21:28">
      <c r="U390216" s="5"/>
      <c r="AA390216" s="94"/>
      <c r="AB390216" s="5"/>
    </row>
    <row r="390266" spans="21:28">
      <c r="U390266" s="5"/>
      <c r="AA390266" s="94"/>
      <c r="AB390266" s="5"/>
    </row>
    <row r="390336" spans="21:28">
      <c r="U390336" s="5"/>
      <c r="AA390336" s="94"/>
      <c r="AB390336" s="5"/>
    </row>
    <row r="390337" spans="21:28">
      <c r="U390337" s="5"/>
      <c r="AA390337" s="94"/>
      <c r="AB390337" s="5"/>
    </row>
    <row r="390354" spans="21:28">
      <c r="U390354" s="5"/>
      <c r="AA390354" s="94"/>
      <c r="AB390354" s="5"/>
    </row>
    <row r="390356" spans="21:28">
      <c r="U390356" s="5"/>
      <c r="AA390356" s="458"/>
      <c r="AB390356" s="5"/>
    </row>
    <row r="390357" spans="21:28">
      <c r="U390357" s="5"/>
      <c r="AA390357" s="458"/>
      <c r="AB390357" s="5"/>
    </row>
    <row r="390358" spans="21:28">
      <c r="U390358" s="5"/>
      <c r="AA390358" s="93"/>
      <c r="AB390358" s="5"/>
    </row>
    <row r="390359" spans="21:28">
      <c r="U390359" s="5"/>
      <c r="AA390359" s="94"/>
      <c r="AB390359" s="5"/>
    </row>
    <row r="390362" spans="21:28">
      <c r="U390362" s="5"/>
      <c r="AA390362" s="94"/>
      <c r="AB390362" s="5"/>
    </row>
    <row r="390412" spans="21:28">
      <c r="U390412" s="5"/>
      <c r="AA390412" s="94"/>
      <c r="AB390412" s="5"/>
    </row>
    <row r="390482" spans="21:28">
      <c r="U390482" s="5"/>
      <c r="AA390482" s="94"/>
      <c r="AB390482" s="5"/>
    </row>
    <row r="390483" spans="21:28">
      <c r="U390483" s="5"/>
      <c r="AA390483" s="94"/>
      <c r="AB390483" s="5"/>
    </row>
    <row r="390500" spans="21:28">
      <c r="U390500" s="5"/>
      <c r="AA390500" s="94"/>
      <c r="AB390500" s="5"/>
    </row>
    <row r="390502" spans="21:28">
      <c r="U390502" s="5"/>
      <c r="AA390502" s="458"/>
      <c r="AB390502" s="5"/>
    </row>
    <row r="390503" spans="21:28">
      <c r="U390503" s="5"/>
      <c r="AA390503" s="458"/>
      <c r="AB390503" s="5"/>
    </row>
    <row r="390504" spans="21:28">
      <c r="U390504" s="5"/>
      <c r="AA390504" s="93"/>
      <c r="AB390504" s="5"/>
    </row>
    <row r="390505" spans="21:28">
      <c r="U390505" s="5"/>
      <c r="AA390505" s="94"/>
      <c r="AB390505" s="5"/>
    </row>
    <row r="390508" spans="21:28">
      <c r="U390508" s="5"/>
      <c r="AA390508" s="94"/>
      <c r="AB390508" s="5"/>
    </row>
    <row r="390558" spans="21:28">
      <c r="U390558" s="5"/>
      <c r="AA390558" s="94"/>
      <c r="AB390558" s="5"/>
    </row>
    <row r="390628" spans="21:28">
      <c r="U390628" s="5"/>
      <c r="AA390628" s="94"/>
      <c r="AB390628" s="5"/>
    </row>
    <row r="390629" spans="21:28">
      <c r="U390629" s="5"/>
      <c r="AA390629" s="94"/>
      <c r="AB390629" s="5"/>
    </row>
    <row r="390646" spans="21:28">
      <c r="U390646" s="5"/>
      <c r="AA390646" s="94"/>
      <c r="AB390646" s="5"/>
    </row>
    <row r="390648" spans="21:28">
      <c r="U390648" s="5"/>
      <c r="AA390648" s="458"/>
      <c r="AB390648" s="5"/>
    </row>
    <row r="390649" spans="21:28">
      <c r="U390649" s="5"/>
      <c r="AA390649" s="458"/>
      <c r="AB390649" s="5"/>
    </row>
    <row r="390650" spans="21:28">
      <c r="U390650" s="5"/>
      <c r="AA390650" s="93"/>
      <c r="AB390650" s="5"/>
    </row>
    <row r="390651" spans="21:28">
      <c r="U390651" s="5"/>
      <c r="AA390651" s="94"/>
      <c r="AB390651" s="5"/>
    </row>
    <row r="390654" spans="21:28">
      <c r="U390654" s="5"/>
      <c r="AA390654" s="94"/>
      <c r="AB390654" s="5"/>
    </row>
    <row r="390704" spans="21:28">
      <c r="U390704" s="5"/>
      <c r="AA390704" s="94"/>
      <c r="AB390704" s="5"/>
    </row>
    <row r="390774" spans="21:28">
      <c r="U390774" s="5"/>
      <c r="AA390774" s="94"/>
      <c r="AB390774" s="5"/>
    </row>
    <row r="390775" spans="21:28">
      <c r="U390775" s="5"/>
      <c r="AA390775" s="94"/>
      <c r="AB390775" s="5"/>
    </row>
    <row r="390792" spans="21:28">
      <c r="U390792" s="5"/>
      <c r="AA390792" s="94"/>
      <c r="AB390792" s="5"/>
    </row>
    <row r="390794" spans="21:28">
      <c r="U390794" s="5"/>
      <c r="AA390794" s="458"/>
      <c r="AB390794" s="5"/>
    </row>
    <row r="390795" spans="21:28">
      <c r="U390795" s="5"/>
      <c r="AA390795" s="458"/>
      <c r="AB390795" s="5"/>
    </row>
    <row r="390796" spans="21:28">
      <c r="U390796" s="5"/>
      <c r="AA390796" s="93"/>
      <c r="AB390796" s="5"/>
    </row>
    <row r="390797" spans="21:28">
      <c r="U390797" s="5"/>
      <c r="AA390797" s="94"/>
      <c r="AB390797" s="5"/>
    </row>
    <row r="390800" spans="21:28">
      <c r="U390800" s="5"/>
      <c r="AA390800" s="94"/>
      <c r="AB390800" s="5"/>
    </row>
    <row r="390850" spans="21:28">
      <c r="U390850" s="5"/>
      <c r="AA390850" s="94"/>
      <c r="AB390850" s="5"/>
    </row>
    <row r="390920" spans="21:28">
      <c r="U390920" s="5"/>
      <c r="AA390920" s="94"/>
      <c r="AB390920" s="5"/>
    </row>
    <row r="390921" spans="21:28">
      <c r="U390921" s="5"/>
      <c r="AA390921" s="94"/>
      <c r="AB390921" s="5"/>
    </row>
    <row r="390938" spans="21:28">
      <c r="U390938" s="5"/>
      <c r="AA390938" s="94"/>
      <c r="AB390938" s="5"/>
    </row>
    <row r="390940" spans="21:28">
      <c r="U390940" s="5"/>
      <c r="AA390940" s="458"/>
      <c r="AB390940" s="5"/>
    </row>
    <row r="390941" spans="21:28">
      <c r="U390941" s="5"/>
      <c r="AA390941" s="458"/>
      <c r="AB390941" s="5"/>
    </row>
    <row r="390942" spans="21:28">
      <c r="U390942" s="5"/>
      <c r="AA390942" s="93"/>
      <c r="AB390942" s="5"/>
    </row>
    <row r="390943" spans="21:28">
      <c r="U390943" s="5"/>
      <c r="AA390943" s="94"/>
      <c r="AB390943" s="5"/>
    </row>
    <row r="390946" spans="21:28">
      <c r="U390946" s="5"/>
      <c r="AA390946" s="94"/>
      <c r="AB390946" s="5"/>
    </row>
    <row r="390996" spans="21:28">
      <c r="U390996" s="5"/>
      <c r="AA390996" s="94"/>
      <c r="AB390996" s="5"/>
    </row>
    <row r="391066" spans="21:28">
      <c r="U391066" s="5"/>
      <c r="AA391066" s="94"/>
      <c r="AB391066" s="5"/>
    </row>
    <row r="391067" spans="21:28">
      <c r="U391067" s="5"/>
      <c r="AA391067" s="94"/>
      <c r="AB391067" s="5"/>
    </row>
    <row r="391084" spans="21:28">
      <c r="U391084" s="5"/>
      <c r="AA391084" s="94"/>
      <c r="AB391084" s="5"/>
    </row>
    <row r="391086" spans="21:28">
      <c r="U391086" s="5"/>
      <c r="AA391086" s="458"/>
      <c r="AB391086" s="5"/>
    </row>
    <row r="391087" spans="21:28">
      <c r="U391087" s="5"/>
      <c r="AA391087" s="458"/>
      <c r="AB391087" s="5"/>
    </row>
    <row r="391088" spans="21:28">
      <c r="U391088" s="5"/>
      <c r="AA391088" s="93"/>
      <c r="AB391088" s="5"/>
    </row>
    <row r="391089" spans="21:28">
      <c r="U391089" s="5"/>
      <c r="AA391089" s="94"/>
      <c r="AB391089" s="5"/>
    </row>
    <row r="391092" spans="21:28">
      <c r="U391092" s="5"/>
      <c r="AA391092" s="94"/>
      <c r="AB391092" s="5"/>
    </row>
    <row r="391142" spans="21:28">
      <c r="U391142" s="5"/>
      <c r="AA391142" s="94"/>
      <c r="AB391142" s="5"/>
    </row>
    <row r="391212" spans="21:28">
      <c r="U391212" s="5"/>
      <c r="AA391212" s="94"/>
      <c r="AB391212" s="5"/>
    </row>
    <row r="391213" spans="21:28">
      <c r="U391213" s="5"/>
      <c r="AA391213" s="94"/>
      <c r="AB391213" s="5"/>
    </row>
    <row r="391230" spans="21:28">
      <c r="U391230" s="5"/>
      <c r="AA391230" s="94"/>
      <c r="AB391230" s="5"/>
    </row>
    <row r="391232" spans="21:28">
      <c r="U391232" s="5"/>
      <c r="AA391232" s="458"/>
      <c r="AB391232" s="5"/>
    </row>
    <row r="391233" spans="21:28">
      <c r="U391233" s="5"/>
      <c r="AA391233" s="458"/>
      <c r="AB391233" s="5"/>
    </row>
    <row r="391234" spans="21:28">
      <c r="U391234" s="5"/>
      <c r="AA391234" s="93"/>
      <c r="AB391234" s="5"/>
    </row>
    <row r="391235" spans="21:28">
      <c r="U391235" s="5"/>
      <c r="AA391235" s="94"/>
      <c r="AB391235" s="5"/>
    </row>
    <row r="391238" spans="21:28">
      <c r="U391238" s="5"/>
      <c r="AA391238" s="94"/>
      <c r="AB391238" s="5"/>
    </row>
    <row r="391288" spans="21:28">
      <c r="U391288" s="5"/>
      <c r="AA391288" s="94"/>
      <c r="AB391288" s="5"/>
    </row>
    <row r="391358" spans="21:28">
      <c r="U391358" s="5"/>
      <c r="AA391358" s="94"/>
      <c r="AB391358" s="5"/>
    </row>
    <row r="391359" spans="21:28">
      <c r="U391359" s="5"/>
      <c r="AA391359" s="94"/>
      <c r="AB391359" s="5"/>
    </row>
    <row r="391376" spans="21:28">
      <c r="U391376" s="5"/>
      <c r="AA391376" s="94"/>
      <c r="AB391376" s="5"/>
    </row>
    <row r="391378" spans="21:28">
      <c r="U391378" s="5"/>
      <c r="AA391378" s="458"/>
      <c r="AB391378" s="5"/>
    </row>
    <row r="391379" spans="21:28">
      <c r="U391379" s="5"/>
      <c r="AA391379" s="458"/>
      <c r="AB391379" s="5"/>
    </row>
    <row r="391380" spans="21:28">
      <c r="U391380" s="5"/>
      <c r="AA391380" s="93"/>
      <c r="AB391380" s="5"/>
    </row>
    <row r="391381" spans="21:28">
      <c r="U391381" s="5"/>
      <c r="AA391381" s="94"/>
      <c r="AB391381" s="5"/>
    </row>
    <row r="391384" spans="21:28">
      <c r="U391384" s="5"/>
      <c r="AA391384" s="94"/>
      <c r="AB391384" s="5"/>
    </row>
    <row r="391434" spans="21:28">
      <c r="U391434" s="5"/>
      <c r="AA391434" s="94"/>
      <c r="AB391434" s="5"/>
    </row>
    <row r="391504" spans="21:28">
      <c r="U391504" s="5"/>
      <c r="AA391504" s="94"/>
      <c r="AB391504" s="5"/>
    </row>
    <row r="391505" spans="21:28">
      <c r="U391505" s="5"/>
      <c r="AA391505" s="94"/>
      <c r="AB391505" s="5"/>
    </row>
    <row r="391522" spans="21:28">
      <c r="U391522" s="5"/>
      <c r="AA391522" s="94"/>
      <c r="AB391522" s="5"/>
    </row>
    <row r="391524" spans="21:28">
      <c r="U391524" s="5"/>
      <c r="AA391524" s="458"/>
      <c r="AB391524" s="5"/>
    </row>
    <row r="391525" spans="21:28">
      <c r="U391525" s="5"/>
      <c r="AA391525" s="458"/>
      <c r="AB391525" s="5"/>
    </row>
    <row r="391526" spans="21:28">
      <c r="U391526" s="5"/>
      <c r="AA391526" s="93"/>
      <c r="AB391526" s="5"/>
    </row>
    <row r="391527" spans="21:28">
      <c r="U391527" s="5"/>
      <c r="AA391527" s="94"/>
      <c r="AB391527" s="5"/>
    </row>
    <row r="391530" spans="21:28">
      <c r="U391530" s="5"/>
      <c r="AA391530" s="94"/>
      <c r="AB391530" s="5"/>
    </row>
    <row r="391580" spans="21:28">
      <c r="U391580" s="5"/>
      <c r="AA391580" s="94"/>
      <c r="AB391580" s="5"/>
    </row>
    <row r="391650" spans="21:28">
      <c r="U391650" s="5"/>
      <c r="AA391650" s="94"/>
      <c r="AB391650" s="5"/>
    </row>
    <row r="391651" spans="21:28">
      <c r="U391651" s="5"/>
      <c r="AA391651" s="94"/>
      <c r="AB391651" s="5"/>
    </row>
    <row r="391668" spans="21:28">
      <c r="U391668" s="5"/>
      <c r="AA391668" s="94"/>
      <c r="AB391668" s="5"/>
    </row>
    <row r="391670" spans="21:28">
      <c r="U391670" s="5"/>
      <c r="AA391670" s="458"/>
      <c r="AB391670" s="5"/>
    </row>
    <row r="391671" spans="21:28">
      <c r="U391671" s="5"/>
      <c r="AA391671" s="458"/>
      <c r="AB391671" s="5"/>
    </row>
    <row r="391672" spans="21:28">
      <c r="U391672" s="5"/>
      <c r="AA391672" s="93"/>
      <c r="AB391672" s="5"/>
    </row>
    <row r="391673" spans="21:28">
      <c r="U391673" s="5"/>
      <c r="AA391673" s="94"/>
      <c r="AB391673" s="5"/>
    </row>
    <row r="391676" spans="21:28">
      <c r="U391676" s="5"/>
      <c r="AA391676" s="94"/>
      <c r="AB391676" s="5"/>
    </row>
    <row r="391726" spans="21:28">
      <c r="U391726" s="5"/>
      <c r="AA391726" s="94"/>
      <c r="AB391726" s="5"/>
    </row>
    <row r="391796" spans="21:28">
      <c r="U391796" s="5"/>
      <c r="AA391796" s="94"/>
      <c r="AB391796" s="5"/>
    </row>
    <row r="391797" spans="21:28">
      <c r="U391797" s="5"/>
      <c r="AA391797" s="94"/>
      <c r="AB391797" s="5"/>
    </row>
    <row r="391814" spans="21:28">
      <c r="U391814" s="5"/>
      <c r="AA391814" s="94"/>
      <c r="AB391814" s="5"/>
    </row>
    <row r="391816" spans="21:28">
      <c r="U391816" s="5"/>
      <c r="AA391816" s="458"/>
      <c r="AB391816" s="5"/>
    </row>
    <row r="391817" spans="21:28">
      <c r="U391817" s="5"/>
      <c r="AA391817" s="458"/>
      <c r="AB391817" s="5"/>
    </row>
    <row r="391818" spans="21:28">
      <c r="U391818" s="5"/>
      <c r="AA391818" s="93"/>
      <c r="AB391818" s="5"/>
    </row>
    <row r="391819" spans="21:28">
      <c r="U391819" s="5"/>
      <c r="AA391819" s="94"/>
      <c r="AB391819" s="5"/>
    </row>
    <row r="391822" spans="21:28">
      <c r="U391822" s="5"/>
      <c r="AA391822" s="94"/>
      <c r="AB391822" s="5"/>
    </row>
    <row r="391872" spans="21:28">
      <c r="U391872" s="5"/>
      <c r="AA391872" s="94"/>
      <c r="AB391872" s="5"/>
    </row>
    <row r="391942" spans="21:28">
      <c r="U391942" s="5"/>
      <c r="AA391942" s="94"/>
      <c r="AB391942" s="5"/>
    </row>
    <row r="391943" spans="21:28">
      <c r="U391943" s="5"/>
      <c r="AA391943" s="94"/>
      <c r="AB391943" s="5"/>
    </row>
    <row r="391960" spans="21:28">
      <c r="U391960" s="5"/>
      <c r="AA391960" s="94"/>
      <c r="AB391960" s="5"/>
    </row>
    <row r="391962" spans="21:28">
      <c r="U391962" s="5"/>
      <c r="AA391962" s="458"/>
      <c r="AB391962" s="5"/>
    </row>
    <row r="391963" spans="21:28">
      <c r="U391963" s="5"/>
      <c r="AA391963" s="458"/>
      <c r="AB391963" s="5"/>
    </row>
    <row r="391964" spans="21:28">
      <c r="U391964" s="5"/>
      <c r="AA391964" s="93"/>
      <c r="AB391964" s="5"/>
    </row>
    <row r="391965" spans="21:28">
      <c r="U391965" s="5"/>
      <c r="AA391965" s="94"/>
      <c r="AB391965" s="5"/>
    </row>
    <row r="391968" spans="21:28">
      <c r="U391968" s="5"/>
      <c r="AA391968" s="94"/>
      <c r="AB391968" s="5"/>
    </row>
    <row r="392018" spans="21:28">
      <c r="U392018" s="5"/>
      <c r="AA392018" s="94"/>
      <c r="AB392018" s="5"/>
    </row>
    <row r="392088" spans="21:28">
      <c r="U392088" s="5"/>
      <c r="AA392088" s="94"/>
      <c r="AB392088" s="5"/>
    </row>
    <row r="392089" spans="21:28">
      <c r="U392089" s="5"/>
      <c r="AA392089" s="94"/>
      <c r="AB392089" s="5"/>
    </row>
    <row r="392106" spans="21:28">
      <c r="U392106" s="5"/>
      <c r="AA392106" s="94"/>
      <c r="AB392106" s="5"/>
    </row>
    <row r="392108" spans="21:28">
      <c r="U392108" s="5"/>
      <c r="AA392108" s="458"/>
      <c r="AB392108" s="5"/>
    </row>
    <row r="392109" spans="21:28">
      <c r="U392109" s="5"/>
      <c r="AA392109" s="458"/>
      <c r="AB392109" s="5"/>
    </row>
    <row r="392110" spans="21:28">
      <c r="U392110" s="5"/>
      <c r="AA392110" s="93"/>
      <c r="AB392110" s="5"/>
    </row>
    <row r="392111" spans="21:28">
      <c r="U392111" s="5"/>
      <c r="AA392111" s="94"/>
      <c r="AB392111" s="5"/>
    </row>
    <row r="392114" spans="21:28">
      <c r="U392114" s="5"/>
      <c r="AA392114" s="94"/>
      <c r="AB392114" s="5"/>
    </row>
    <row r="392164" spans="21:28">
      <c r="U392164" s="5"/>
      <c r="AA392164" s="94"/>
      <c r="AB392164" s="5"/>
    </row>
    <row r="392234" spans="21:28">
      <c r="U392234" s="5"/>
      <c r="AA392234" s="94"/>
      <c r="AB392234" s="5"/>
    </row>
    <row r="392235" spans="21:28">
      <c r="U392235" s="5"/>
      <c r="AA392235" s="94"/>
      <c r="AB392235" s="5"/>
    </row>
    <row r="392252" spans="21:28">
      <c r="U392252" s="5"/>
      <c r="AA392252" s="94"/>
      <c r="AB392252" s="5"/>
    </row>
    <row r="392254" spans="21:28">
      <c r="U392254" s="5"/>
      <c r="AA392254" s="458"/>
      <c r="AB392254" s="5"/>
    </row>
    <row r="392255" spans="21:28">
      <c r="U392255" s="5"/>
      <c r="AA392255" s="458"/>
      <c r="AB392255" s="5"/>
    </row>
    <row r="392256" spans="21:28">
      <c r="U392256" s="5"/>
      <c r="AA392256" s="93"/>
      <c r="AB392256" s="5"/>
    </row>
    <row r="392257" spans="21:28">
      <c r="U392257" s="5"/>
      <c r="AA392257" s="94"/>
      <c r="AB392257" s="5"/>
    </row>
    <row r="392260" spans="21:28">
      <c r="U392260" s="5"/>
      <c r="AA392260" s="94"/>
      <c r="AB392260" s="5"/>
    </row>
    <row r="392310" spans="21:28">
      <c r="U392310" s="5"/>
      <c r="AA392310" s="94"/>
      <c r="AB392310" s="5"/>
    </row>
    <row r="392380" spans="21:28">
      <c r="U392380" s="5"/>
      <c r="AA392380" s="94"/>
      <c r="AB392380" s="5"/>
    </row>
    <row r="392381" spans="21:28">
      <c r="U392381" s="5"/>
      <c r="AA392381" s="94"/>
      <c r="AB392381" s="5"/>
    </row>
    <row r="392398" spans="21:28">
      <c r="U392398" s="5"/>
      <c r="AA392398" s="94"/>
      <c r="AB392398" s="5"/>
    </row>
    <row r="392400" spans="21:28">
      <c r="U392400" s="5"/>
      <c r="AA392400" s="458"/>
      <c r="AB392400" s="5"/>
    </row>
    <row r="392401" spans="21:28">
      <c r="U392401" s="5"/>
      <c r="AA392401" s="458"/>
      <c r="AB392401" s="5"/>
    </row>
    <row r="392402" spans="21:28">
      <c r="U392402" s="5"/>
      <c r="AA392402" s="93"/>
      <c r="AB392402" s="5"/>
    </row>
    <row r="392403" spans="21:28">
      <c r="U392403" s="5"/>
      <c r="AA392403" s="94"/>
      <c r="AB392403" s="5"/>
    </row>
    <row r="392406" spans="21:28">
      <c r="U392406" s="5"/>
      <c r="AA392406" s="94"/>
      <c r="AB392406" s="5"/>
    </row>
    <row r="392456" spans="21:28">
      <c r="U392456" s="5"/>
      <c r="AA392456" s="94"/>
      <c r="AB392456" s="5"/>
    </row>
    <row r="392526" spans="21:28">
      <c r="U392526" s="5"/>
      <c r="AA392526" s="94"/>
      <c r="AB392526" s="5"/>
    </row>
    <row r="392527" spans="21:28">
      <c r="U392527" s="5"/>
      <c r="AA392527" s="94"/>
      <c r="AB392527" s="5"/>
    </row>
    <row r="392544" spans="21:28">
      <c r="U392544" s="5"/>
      <c r="AA392544" s="94"/>
      <c r="AB392544" s="5"/>
    </row>
    <row r="392546" spans="21:28">
      <c r="U392546" s="5"/>
      <c r="AA392546" s="458"/>
      <c r="AB392546" s="5"/>
    </row>
    <row r="392547" spans="21:28">
      <c r="U392547" s="5"/>
      <c r="AA392547" s="458"/>
      <c r="AB392547" s="5"/>
    </row>
    <row r="392548" spans="21:28">
      <c r="U392548" s="5"/>
      <c r="AA392548" s="93"/>
      <c r="AB392548" s="5"/>
    </row>
    <row r="392549" spans="21:28">
      <c r="U392549" s="5"/>
      <c r="AA392549" s="94"/>
      <c r="AB392549" s="5"/>
    </row>
    <row r="392552" spans="21:28">
      <c r="U392552" s="5"/>
      <c r="AA392552" s="94"/>
      <c r="AB392552" s="5"/>
    </row>
    <row r="392602" spans="21:28">
      <c r="U392602" s="5"/>
      <c r="AA392602" s="94"/>
      <c r="AB392602" s="5"/>
    </row>
    <row r="392672" spans="21:28">
      <c r="U392672" s="5"/>
      <c r="AA392672" s="94"/>
      <c r="AB392672" s="5"/>
    </row>
    <row r="392673" spans="21:28">
      <c r="U392673" s="5"/>
      <c r="AA392673" s="94"/>
      <c r="AB392673" s="5"/>
    </row>
    <row r="392690" spans="21:28">
      <c r="U392690" s="5"/>
      <c r="AA392690" s="94"/>
      <c r="AB392690" s="5"/>
    </row>
    <row r="392692" spans="21:28">
      <c r="U392692" s="5"/>
      <c r="AA392692" s="458"/>
      <c r="AB392692" s="5"/>
    </row>
    <row r="392693" spans="21:28">
      <c r="U392693" s="5"/>
      <c r="AA392693" s="458"/>
      <c r="AB392693" s="5"/>
    </row>
    <row r="392694" spans="21:28">
      <c r="U392694" s="5"/>
      <c r="AA392694" s="93"/>
      <c r="AB392694" s="5"/>
    </row>
    <row r="392695" spans="21:28">
      <c r="U392695" s="5"/>
      <c r="AA392695" s="94"/>
      <c r="AB392695" s="5"/>
    </row>
    <row r="392698" spans="21:28">
      <c r="U392698" s="5"/>
      <c r="AA392698" s="94"/>
      <c r="AB392698" s="5"/>
    </row>
    <row r="392748" spans="21:28">
      <c r="U392748" s="5"/>
      <c r="AA392748" s="94"/>
      <c r="AB392748" s="5"/>
    </row>
    <row r="392818" spans="21:28">
      <c r="U392818" s="5"/>
      <c r="AA392818" s="94"/>
      <c r="AB392818" s="5"/>
    </row>
    <row r="392819" spans="21:28">
      <c r="U392819" s="5"/>
      <c r="AA392819" s="94"/>
      <c r="AB392819" s="5"/>
    </row>
    <row r="392836" spans="21:28">
      <c r="U392836" s="5"/>
      <c r="AA392836" s="94"/>
      <c r="AB392836" s="5"/>
    </row>
    <row r="392838" spans="21:28">
      <c r="U392838" s="5"/>
      <c r="AA392838" s="458"/>
      <c r="AB392838" s="5"/>
    </row>
    <row r="392839" spans="21:28">
      <c r="U392839" s="5"/>
      <c r="AA392839" s="458"/>
      <c r="AB392839" s="5"/>
    </row>
    <row r="392840" spans="21:28">
      <c r="U392840" s="5"/>
      <c r="AA392840" s="93"/>
      <c r="AB392840" s="5"/>
    </row>
    <row r="392841" spans="21:28">
      <c r="U392841" s="5"/>
      <c r="AA392841" s="94"/>
      <c r="AB392841" s="5"/>
    </row>
    <row r="392844" spans="21:28">
      <c r="U392844" s="5"/>
      <c r="AA392844" s="94"/>
      <c r="AB392844" s="5"/>
    </row>
    <row r="392894" spans="21:28">
      <c r="U392894" s="5"/>
      <c r="AA392894" s="94"/>
      <c r="AB392894" s="5"/>
    </row>
    <row r="392964" spans="21:28">
      <c r="U392964" s="5"/>
      <c r="AA392964" s="94"/>
      <c r="AB392964" s="5"/>
    </row>
    <row r="392965" spans="21:28">
      <c r="U392965" s="5"/>
      <c r="AA392965" s="94"/>
      <c r="AB392965" s="5"/>
    </row>
    <row r="392982" spans="21:28">
      <c r="U392982" s="5"/>
      <c r="AA392982" s="94"/>
      <c r="AB392982" s="5"/>
    </row>
    <row r="392984" spans="21:28">
      <c r="U392984" s="5"/>
      <c r="AA392984" s="458"/>
      <c r="AB392984" s="5"/>
    </row>
    <row r="392985" spans="21:28">
      <c r="U392985" s="5"/>
      <c r="AA392985" s="458"/>
      <c r="AB392985" s="5"/>
    </row>
    <row r="392986" spans="21:28">
      <c r="U392986" s="5"/>
      <c r="AA392986" s="93"/>
      <c r="AB392986" s="5"/>
    </row>
    <row r="392987" spans="21:28">
      <c r="U392987" s="5"/>
      <c r="AA392987" s="94"/>
      <c r="AB392987" s="5"/>
    </row>
    <row r="392990" spans="21:28">
      <c r="U392990" s="5"/>
      <c r="AA392990" s="94"/>
      <c r="AB392990" s="5"/>
    </row>
    <row r="393040" spans="21:28">
      <c r="U393040" s="5"/>
      <c r="AA393040" s="94"/>
      <c r="AB393040" s="5"/>
    </row>
    <row r="393110" spans="21:28">
      <c r="U393110" s="5"/>
      <c r="AA393110" s="94"/>
      <c r="AB393110" s="5"/>
    </row>
    <row r="393111" spans="21:28">
      <c r="U393111" s="5"/>
      <c r="AA393111" s="94"/>
      <c r="AB393111" s="5"/>
    </row>
    <row r="393128" spans="21:28">
      <c r="U393128" s="5"/>
      <c r="AA393128" s="94"/>
      <c r="AB393128" s="5"/>
    </row>
    <row r="393130" spans="21:28">
      <c r="U393130" s="5"/>
      <c r="AA393130" s="458"/>
      <c r="AB393130" s="5"/>
    </row>
    <row r="393131" spans="21:28">
      <c r="U393131" s="5"/>
      <c r="AA393131" s="458"/>
      <c r="AB393131" s="5"/>
    </row>
    <row r="393132" spans="21:28">
      <c r="U393132" s="5"/>
      <c r="AA393132" s="93"/>
      <c r="AB393132" s="5"/>
    </row>
    <row r="393133" spans="21:28">
      <c r="U393133" s="5"/>
      <c r="AA393133" s="94"/>
      <c r="AB393133" s="5"/>
    </row>
    <row r="393136" spans="21:28">
      <c r="U393136" s="5"/>
      <c r="AA393136" s="94"/>
      <c r="AB393136" s="5"/>
    </row>
    <row r="393186" spans="21:28">
      <c r="U393186" s="5"/>
      <c r="AA393186" s="94"/>
      <c r="AB393186" s="5"/>
    </row>
    <row r="393256" spans="21:28">
      <c r="U393256" s="5"/>
      <c r="AA393256" s="94"/>
      <c r="AB393256" s="5"/>
    </row>
    <row r="393257" spans="21:28">
      <c r="U393257" s="5"/>
      <c r="AA393257" s="94"/>
      <c r="AB393257" s="5"/>
    </row>
    <row r="393274" spans="21:28">
      <c r="U393274" s="5"/>
      <c r="AA393274" s="94"/>
      <c r="AB393274" s="5"/>
    </row>
    <row r="393276" spans="21:28">
      <c r="U393276" s="5"/>
      <c r="AA393276" s="458"/>
      <c r="AB393276" s="5"/>
    </row>
    <row r="393277" spans="21:28">
      <c r="U393277" s="5"/>
      <c r="AA393277" s="458"/>
      <c r="AB393277" s="5"/>
    </row>
    <row r="393278" spans="21:28">
      <c r="U393278" s="5"/>
      <c r="AA393278" s="93"/>
      <c r="AB393278" s="5"/>
    </row>
    <row r="393279" spans="21:28">
      <c r="U393279" s="5"/>
      <c r="AA393279" s="94"/>
      <c r="AB393279" s="5"/>
    </row>
    <row r="393282" spans="21:28">
      <c r="U393282" s="5"/>
      <c r="AA393282" s="94"/>
      <c r="AB393282" s="5"/>
    </row>
    <row r="393332" spans="21:28">
      <c r="U393332" s="5"/>
      <c r="AA393332" s="94"/>
      <c r="AB393332" s="5"/>
    </row>
    <row r="393402" spans="21:28">
      <c r="U393402" s="5"/>
      <c r="AA393402" s="94"/>
      <c r="AB393402" s="5"/>
    </row>
    <row r="393403" spans="21:28">
      <c r="U393403" s="5"/>
      <c r="AA393403" s="94"/>
      <c r="AB393403" s="5"/>
    </row>
    <row r="393420" spans="21:28">
      <c r="U393420" s="5"/>
      <c r="AA393420" s="94"/>
      <c r="AB393420" s="5"/>
    </row>
    <row r="393422" spans="21:28">
      <c r="U393422" s="5"/>
      <c r="AA393422" s="458"/>
      <c r="AB393422" s="5"/>
    </row>
    <row r="393423" spans="21:28">
      <c r="U393423" s="5"/>
      <c r="AA393423" s="458"/>
      <c r="AB393423" s="5"/>
    </row>
    <row r="393424" spans="21:28">
      <c r="U393424" s="5"/>
      <c r="AA393424" s="93"/>
      <c r="AB393424" s="5"/>
    </row>
    <row r="393425" spans="21:28">
      <c r="U393425" s="5"/>
      <c r="AA393425" s="94"/>
      <c r="AB393425" s="5"/>
    </row>
    <row r="393428" spans="21:28">
      <c r="U393428" s="5"/>
      <c r="AA393428" s="94"/>
      <c r="AB393428" s="5"/>
    </row>
    <row r="393478" spans="21:28">
      <c r="U393478" s="5"/>
      <c r="AA393478" s="94"/>
      <c r="AB393478" s="5"/>
    </row>
    <row r="393548" spans="21:28">
      <c r="U393548" s="5"/>
      <c r="AA393548" s="94"/>
      <c r="AB393548" s="5"/>
    </row>
    <row r="393549" spans="21:28">
      <c r="U393549" s="5"/>
      <c r="AA393549" s="94"/>
      <c r="AB393549" s="5"/>
    </row>
    <row r="393566" spans="21:28">
      <c r="U393566" s="5"/>
      <c r="AA393566" s="94"/>
      <c r="AB393566" s="5"/>
    </row>
    <row r="393568" spans="21:28">
      <c r="U393568" s="5"/>
      <c r="AA393568" s="458"/>
      <c r="AB393568" s="5"/>
    </row>
    <row r="393569" spans="21:28">
      <c r="U393569" s="5"/>
      <c r="AA393569" s="458"/>
      <c r="AB393569" s="5"/>
    </row>
    <row r="393570" spans="21:28">
      <c r="U393570" s="5"/>
      <c r="AA393570" s="93"/>
      <c r="AB393570" s="5"/>
    </row>
    <row r="393571" spans="21:28">
      <c r="U393571" s="5"/>
      <c r="AA393571" s="94"/>
      <c r="AB393571" s="5"/>
    </row>
    <row r="393574" spans="21:28">
      <c r="U393574" s="5"/>
      <c r="AA393574" s="94"/>
      <c r="AB393574" s="5"/>
    </row>
    <row r="393624" spans="21:28">
      <c r="U393624" s="5"/>
      <c r="AA393624" s="94"/>
      <c r="AB393624" s="5"/>
    </row>
    <row r="393694" spans="21:28">
      <c r="U393694" s="5"/>
      <c r="AA393694" s="94"/>
      <c r="AB393694" s="5"/>
    </row>
    <row r="393695" spans="21:28">
      <c r="U393695" s="5"/>
      <c r="AA393695" s="94"/>
      <c r="AB393695" s="5"/>
    </row>
    <row r="393712" spans="21:28">
      <c r="U393712" s="5"/>
      <c r="AA393712" s="94"/>
      <c r="AB393712" s="5"/>
    </row>
    <row r="393714" spans="21:28">
      <c r="U393714" s="5"/>
      <c r="AA393714" s="458"/>
      <c r="AB393714" s="5"/>
    </row>
    <row r="393715" spans="21:28">
      <c r="U393715" s="5"/>
      <c r="AA393715" s="458"/>
      <c r="AB393715" s="5"/>
    </row>
    <row r="393716" spans="21:28">
      <c r="U393716" s="5"/>
      <c r="AA393716" s="93"/>
      <c r="AB393716" s="5"/>
    </row>
    <row r="393717" spans="21:28">
      <c r="U393717" s="5"/>
      <c r="AA393717" s="94"/>
      <c r="AB393717" s="5"/>
    </row>
    <row r="393720" spans="21:28">
      <c r="U393720" s="5"/>
      <c r="AA393720" s="94"/>
      <c r="AB393720" s="5"/>
    </row>
    <row r="393770" spans="21:28">
      <c r="U393770" s="5"/>
      <c r="AA393770" s="94"/>
      <c r="AB393770" s="5"/>
    </row>
    <row r="393840" spans="21:28">
      <c r="U393840" s="5"/>
      <c r="AA393840" s="94"/>
      <c r="AB393840" s="5"/>
    </row>
    <row r="393841" spans="21:28">
      <c r="U393841" s="5"/>
      <c r="AA393841" s="94"/>
      <c r="AB393841" s="5"/>
    </row>
    <row r="393858" spans="21:28">
      <c r="U393858" s="5"/>
      <c r="AA393858" s="94"/>
      <c r="AB393858" s="5"/>
    </row>
    <row r="393860" spans="21:28">
      <c r="U393860" s="5"/>
      <c r="AA393860" s="458"/>
      <c r="AB393860" s="5"/>
    </row>
    <row r="393861" spans="21:28">
      <c r="U393861" s="5"/>
      <c r="AA393861" s="458"/>
      <c r="AB393861" s="5"/>
    </row>
    <row r="393862" spans="21:28">
      <c r="U393862" s="5"/>
      <c r="AA393862" s="93"/>
      <c r="AB393862" s="5"/>
    </row>
    <row r="393863" spans="21:28">
      <c r="U393863" s="5"/>
      <c r="AA393863" s="94"/>
      <c r="AB393863" s="5"/>
    </row>
    <row r="393866" spans="21:28">
      <c r="U393866" s="5"/>
      <c r="AA393866" s="94"/>
      <c r="AB393866" s="5"/>
    </row>
    <row r="393916" spans="21:28">
      <c r="U393916" s="5"/>
      <c r="AA393916" s="94"/>
      <c r="AB393916" s="5"/>
    </row>
    <row r="393986" spans="21:28">
      <c r="U393986" s="5"/>
      <c r="AA393986" s="94"/>
      <c r="AB393986" s="5"/>
    </row>
    <row r="393987" spans="21:28">
      <c r="U393987" s="5"/>
      <c r="AA393987" s="94"/>
      <c r="AB393987" s="5"/>
    </row>
    <row r="394004" spans="21:28">
      <c r="U394004" s="5"/>
      <c r="AA394004" s="94"/>
      <c r="AB394004" s="5"/>
    </row>
    <row r="394006" spans="21:28">
      <c r="U394006" s="5"/>
      <c r="AA394006" s="458"/>
      <c r="AB394006" s="5"/>
    </row>
    <row r="394007" spans="21:28">
      <c r="U394007" s="5"/>
      <c r="AA394007" s="458"/>
      <c r="AB394007" s="5"/>
    </row>
    <row r="394008" spans="21:28">
      <c r="U394008" s="5"/>
      <c r="AA394008" s="93"/>
      <c r="AB394008" s="5"/>
    </row>
    <row r="394009" spans="21:28">
      <c r="U394009" s="5"/>
      <c r="AA394009" s="94"/>
      <c r="AB394009" s="5"/>
    </row>
    <row r="394012" spans="21:28">
      <c r="U394012" s="5"/>
      <c r="AA394012" s="94"/>
      <c r="AB394012" s="5"/>
    </row>
    <row r="394062" spans="21:28">
      <c r="U394062" s="5"/>
      <c r="AA394062" s="94"/>
      <c r="AB394062" s="5"/>
    </row>
    <row r="394132" spans="21:28">
      <c r="U394132" s="5"/>
      <c r="AA394132" s="94"/>
      <c r="AB394132" s="5"/>
    </row>
    <row r="394133" spans="21:28">
      <c r="U394133" s="5"/>
      <c r="AA394133" s="94"/>
      <c r="AB394133" s="5"/>
    </row>
    <row r="394150" spans="21:28">
      <c r="U394150" s="5"/>
      <c r="AA394150" s="94"/>
      <c r="AB394150" s="5"/>
    </row>
    <row r="394152" spans="21:28">
      <c r="U394152" s="5"/>
      <c r="AA394152" s="458"/>
      <c r="AB394152" s="5"/>
    </row>
    <row r="394153" spans="21:28">
      <c r="U394153" s="5"/>
      <c r="AA394153" s="458"/>
      <c r="AB394153" s="5"/>
    </row>
    <row r="394154" spans="21:28">
      <c r="U394154" s="5"/>
      <c r="AA394154" s="93"/>
      <c r="AB394154" s="5"/>
    </row>
    <row r="394155" spans="21:28">
      <c r="U394155" s="5"/>
      <c r="AA394155" s="94"/>
      <c r="AB394155" s="5"/>
    </row>
    <row r="394158" spans="21:28">
      <c r="U394158" s="5"/>
      <c r="AA394158" s="94"/>
      <c r="AB394158" s="5"/>
    </row>
    <row r="394208" spans="21:28">
      <c r="U394208" s="5"/>
      <c r="AA394208" s="94"/>
      <c r="AB394208" s="5"/>
    </row>
    <row r="394278" spans="21:28">
      <c r="U394278" s="5"/>
      <c r="AA394278" s="94"/>
      <c r="AB394278" s="5"/>
    </row>
    <row r="394279" spans="21:28">
      <c r="U394279" s="5"/>
      <c r="AA394279" s="94"/>
      <c r="AB394279" s="5"/>
    </row>
    <row r="394296" spans="21:28">
      <c r="U394296" s="5"/>
      <c r="AA394296" s="94"/>
      <c r="AB394296" s="5"/>
    </row>
    <row r="394298" spans="21:28">
      <c r="U394298" s="5"/>
      <c r="AA394298" s="458"/>
      <c r="AB394298" s="5"/>
    </row>
    <row r="394299" spans="21:28">
      <c r="U394299" s="5"/>
      <c r="AA394299" s="458"/>
      <c r="AB394299" s="5"/>
    </row>
    <row r="394300" spans="21:28">
      <c r="U394300" s="5"/>
      <c r="AA394300" s="93"/>
      <c r="AB394300" s="5"/>
    </row>
    <row r="394301" spans="21:28">
      <c r="U394301" s="5"/>
      <c r="AA394301" s="94"/>
      <c r="AB394301" s="5"/>
    </row>
    <row r="394304" spans="21:28">
      <c r="U394304" s="5"/>
      <c r="AA394304" s="94"/>
      <c r="AB394304" s="5"/>
    </row>
    <row r="394354" spans="21:28">
      <c r="U394354" s="5"/>
      <c r="AA394354" s="94"/>
      <c r="AB394354" s="5"/>
    </row>
    <row r="394424" spans="21:28">
      <c r="U394424" s="5"/>
      <c r="AA394424" s="94"/>
      <c r="AB394424" s="5"/>
    </row>
    <row r="394425" spans="21:28">
      <c r="U394425" s="5"/>
      <c r="AA394425" s="94"/>
      <c r="AB394425" s="5"/>
    </row>
    <row r="394442" spans="21:28">
      <c r="U394442" s="5"/>
      <c r="AA394442" s="94"/>
      <c r="AB394442" s="5"/>
    </row>
    <row r="394444" spans="21:28">
      <c r="U394444" s="5"/>
      <c r="AA394444" s="458"/>
      <c r="AB394444" s="5"/>
    </row>
    <row r="394445" spans="21:28">
      <c r="U394445" s="5"/>
      <c r="AA394445" s="458"/>
      <c r="AB394445" s="5"/>
    </row>
    <row r="394446" spans="21:28">
      <c r="U394446" s="5"/>
      <c r="AA394446" s="93"/>
      <c r="AB394446" s="5"/>
    </row>
    <row r="394447" spans="21:28">
      <c r="U394447" s="5"/>
      <c r="AA394447" s="94"/>
      <c r="AB394447" s="5"/>
    </row>
    <row r="394450" spans="21:28">
      <c r="U394450" s="5"/>
      <c r="AA394450" s="94"/>
      <c r="AB394450" s="5"/>
    </row>
    <row r="394500" spans="21:28">
      <c r="U394500" s="5"/>
      <c r="AA394500" s="94"/>
      <c r="AB394500" s="5"/>
    </row>
    <row r="394570" spans="21:28">
      <c r="U394570" s="5"/>
      <c r="AA394570" s="94"/>
      <c r="AB394570" s="5"/>
    </row>
    <row r="394571" spans="21:28">
      <c r="U394571" s="5"/>
      <c r="AA394571" s="94"/>
      <c r="AB394571" s="5"/>
    </row>
    <row r="394588" spans="21:28">
      <c r="U394588" s="5"/>
      <c r="AA394588" s="94"/>
      <c r="AB394588" s="5"/>
    </row>
    <row r="394590" spans="21:28">
      <c r="U394590" s="5"/>
      <c r="AA394590" s="458"/>
      <c r="AB394590" s="5"/>
    </row>
    <row r="394591" spans="21:28">
      <c r="U394591" s="5"/>
      <c r="AA394591" s="458"/>
      <c r="AB394591" s="5"/>
    </row>
    <row r="394592" spans="21:28">
      <c r="U394592" s="5"/>
      <c r="AA394592" s="93"/>
      <c r="AB394592" s="5"/>
    </row>
    <row r="394593" spans="21:28">
      <c r="U394593" s="5"/>
      <c r="AA394593" s="94"/>
      <c r="AB394593" s="5"/>
    </row>
    <row r="394596" spans="21:28">
      <c r="U394596" s="5"/>
      <c r="AA394596" s="94"/>
      <c r="AB394596" s="5"/>
    </row>
    <row r="394646" spans="21:28">
      <c r="U394646" s="5"/>
      <c r="AA394646" s="94"/>
      <c r="AB394646" s="5"/>
    </row>
    <row r="394716" spans="21:28">
      <c r="U394716" s="5"/>
      <c r="AA394716" s="94"/>
      <c r="AB394716" s="5"/>
    </row>
    <row r="394717" spans="21:28">
      <c r="U394717" s="5"/>
      <c r="AA394717" s="94"/>
      <c r="AB394717" s="5"/>
    </row>
    <row r="394734" spans="21:28">
      <c r="U394734" s="5"/>
      <c r="AA394734" s="94"/>
      <c r="AB394734" s="5"/>
    </row>
    <row r="394736" spans="21:28">
      <c r="U394736" s="5"/>
      <c r="AA394736" s="458"/>
      <c r="AB394736" s="5"/>
    </row>
    <row r="394737" spans="21:28">
      <c r="U394737" s="5"/>
      <c r="AA394737" s="458"/>
      <c r="AB394737" s="5"/>
    </row>
    <row r="394738" spans="21:28">
      <c r="U394738" s="5"/>
      <c r="AA394738" s="93"/>
      <c r="AB394738" s="5"/>
    </row>
    <row r="394739" spans="21:28">
      <c r="U394739" s="5"/>
      <c r="AA394739" s="94"/>
      <c r="AB394739" s="5"/>
    </row>
    <row r="394742" spans="21:28">
      <c r="U394742" s="5"/>
      <c r="AA394742" s="94"/>
      <c r="AB394742" s="5"/>
    </row>
    <row r="394792" spans="21:28">
      <c r="U394792" s="5"/>
      <c r="AA394792" s="94"/>
      <c r="AB394792" s="5"/>
    </row>
    <row r="394862" spans="21:28">
      <c r="U394862" s="5"/>
      <c r="AA394862" s="94"/>
      <c r="AB394862" s="5"/>
    </row>
    <row r="394863" spans="21:28">
      <c r="U394863" s="5"/>
      <c r="AA394863" s="94"/>
      <c r="AB394863" s="5"/>
    </row>
    <row r="394880" spans="21:28">
      <c r="U394880" s="5"/>
      <c r="AA394880" s="94"/>
      <c r="AB394880" s="5"/>
    </row>
    <row r="394882" spans="21:28">
      <c r="U394882" s="5"/>
      <c r="AA394882" s="458"/>
      <c r="AB394882" s="5"/>
    </row>
    <row r="394883" spans="21:28">
      <c r="U394883" s="5"/>
      <c r="AA394883" s="458"/>
      <c r="AB394883" s="5"/>
    </row>
    <row r="394884" spans="21:28">
      <c r="U394884" s="5"/>
      <c r="AA394884" s="93"/>
      <c r="AB394884" s="5"/>
    </row>
    <row r="394885" spans="21:28">
      <c r="U394885" s="5"/>
      <c r="AA394885" s="94"/>
      <c r="AB394885" s="5"/>
    </row>
    <row r="394888" spans="21:28">
      <c r="U394888" s="5"/>
      <c r="AA394888" s="94"/>
      <c r="AB394888" s="5"/>
    </row>
    <row r="394938" spans="21:28">
      <c r="U394938" s="5"/>
      <c r="AA394938" s="94"/>
      <c r="AB394938" s="5"/>
    </row>
    <row r="395008" spans="21:28">
      <c r="U395008" s="5"/>
      <c r="AA395008" s="94"/>
      <c r="AB395008" s="5"/>
    </row>
    <row r="395009" spans="21:28">
      <c r="U395009" s="5"/>
      <c r="AA395009" s="94"/>
      <c r="AB395009" s="5"/>
    </row>
    <row r="395026" spans="21:28">
      <c r="U395026" s="5"/>
      <c r="AA395026" s="94"/>
      <c r="AB395026" s="5"/>
    </row>
    <row r="395028" spans="21:28">
      <c r="U395028" s="5"/>
      <c r="AA395028" s="458"/>
      <c r="AB395028" s="5"/>
    </row>
    <row r="395029" spans="21:28">
      <c r="U395029" s="5"/>
      <c r="AA395029" s="458"/>
      <c r="AB395029" s="5"/>
    </row>
    <row r="395030" spans="21:28">
      <c r="U395030" s="5"/>
      <c r="AA395030" s="93"/>
      <c r="AB395030" s="5"/>
    </row>
    <row r="395031" spans="21:28">
      <c r="U395031" s="5"/>
      <c r="AA395031" s="94"/>
      <c r="AB395031" s="5"/>
    </row>
    <row r="395034" spans="21:28">
      <c r="U395034" s="5"/>
      <c r="AA395034" s="94"/>
      <c r="AB395034" s="5"/>
    </row>
    <row r="395084" spans="21:28">
      <c r="U395084" s="5"/>
      <c r="AA395084" s="94"/>
      <c r="AB395084" s="5"/>
    </row>
    <row r="395154" spans="21:28">
      <c r="U395154" s="5"/>
      <c r="AA395154" s="94"/>
      <c r="AB395154" s="5"/>
    </row>
    <row r="395155" spans="21:28">
      <c r="U395155" s="5"/>
      <c r="AA395155" s="94"/>
      <c r="AB395155" s="5"/>
    </row>
    <row r="395172" spans="21:28">
      <c r="U395172" s="5"/>
      <c r="AA395172" s="94"/>
      <c r="AB395172" s="5"/>
    </row>
    <row r="395174" spans="21:28">
      <c r="U395174" s="5"/>
      <c r="AA395174" s="458"/>
      <c r="AB395174" s="5"/>
    </row>
    <row r="395175" spans="21:28">
      <c r="U395175" s="5"/>
      <c r="AA395175" s="458"/>
      <c r="AB395175" s="5"/>
    </row>
    <row r="395176" spans="21:28">
      <c r="U395176" s="5"/>
      <c r="AA395176" s="93"/>
      <c r="AB395176" s="5"/>
    </row>
    <row r="395177" spans="21:28">
      <c r="U395177" s="5"/>
      <c r="AA395177" s="94"/>
      <c r="AB395177" s="5"/>
    </row>
    <row r="395180" spans="21:28">
      <c r="U395180" s="5"/>
      <c r="AA395180" s="94"/>
      <c r="AB395180" s="5"/>
    </row>
    <row r="395230" spans="21:28">
      <c r="U395230" s="5"/>
      <c r="AA395230" s="94"/>
      <c r="AB395230" s="5"/>
    </row>
    <row r="395300" spans="21:28">
      <c r="U395300" s="5"/>
      <c r="AA395300" s="94"/>
      <c r="AB395300" s="5"/>
    </row>
    <row r="395301" spans="21:28">
      <c r="U395301" s="5"/>
      <c r="AA395301" s="94"/>
      <c r="AB395301" s="5"/>
    </row>
    <row r="395318" spans="21:28">
      <c r="U395318" s="5"/>
      <c r="AA395318" s="94"/>
      <c r="AB395318" s="5"/>
    </row>
    <row r="395320" spans="21:28">
      <c r="U395320" s="5"/>
      <c r="AA395320" s="458"/>
      <c r="AB395320" s="5"/>
    </row>
    <row r="395321" spans="21:28">
      <c r="U395321" s="5"/>
      <c r="AA395321" s="458"/>
      <c r="AB395321" s="5"/>
    </row>
    <row r="395322" spans="21:28">
      <c r="U395322" s="5"/>
      <c r="AA395322" s="93"/>
      <c r="AB395322" s="5"/>
    </row>
    <row r="395323" spans="21:28">
      <c r="U395323" s="5"/>
      <c r="AA395323" s="94"/>
      <c r="AB395323" s="5"/>
    </row>
    <row r="395326" spans="21:28">
      <c r="U395326" s="5"/>
      <c r="AA395326" s="94"/>
      <c r="AB395326" s="5"/>
    </row>
    <row r="395376" spans="21:28">
      <c r="U395376" s="5"/>
      <c r="AA395376" s="94"/>
      <c r="AB395376" s="5"/>
    </row>
    <row r="395446" spans="21:28">
      <c r="U395446" s="5"/>
      <c r="AA395446" s="94"/>
      <c r="AB395446" s="5"/>
    </row>
    <row r="395447" spans="21:28">
      <c r="U395447" s="5"/>
      <c r="AA395447" s="94"/>
      <c r="AB395447" s="5"/>
    </row>
    <row r="395464" spans="21:28">
      <c r="U395464" s="5"/>
      <c r="AA395464" s="94"/>
      <c r="AB395464" s="5"/>
    </row>
    <row r="395466" spans="21:28">
      <c r="U395466" s="5"/>
      <c r="AA395466" s="458"/>
      <c r="AB395466" s="5"/>
    </row>
    <row r="395467" spans="21:28">
      <c r="U395467" s="5"/>
      <c r="AA395467" s="458"/>
      <c r="AB395467" s="5"/>
    </row>
    <row r="395468" spans="21:28">
      <c r="U395468" s="5"/>
      <c r="AA395468" s="93"/>
      <c r="AB395468" s="5"/>
    </row>
    <row r="395469" spans="21:28">
      <c r="U395469" s="5"/>
      <c r="AA395469" s="94"/>
      <c r="AB395469" s="5"/>
    </row>
    <row r="395472" spans="21:28">
      <c r="U395472" s="5"/>
      <c r="AA395472" s="94"/>
      <c r="AB395472" s="5"/>
    </row>
    <row r="395522" spans="21:28">
      <c r="U395522" s="5"/>
      <c r="AA395522" s="94"/>
      <c r="AB395522" s="5"/>
    </row>
    <row r="395592" spans="21:28">
      <c r="U395592" s="5"/>
      <c r="AA395592" s="94"/>
      <c r="AB395592" s="5"/>
    </row>
    <row r="395593" spans="21:28">
      <c r="U395593" s="5"/>
      <c r="AA395593" s="94"/>
      <c r="AB395593" s="5"/>
    </row>
    <row r="395610" spans="21:28">
      <c r="U395610" s="5"/>
      <c r="AA395610" s="94"/>
      <c r="AB395610" s="5"/>
    </row>
    <row r="395612" spans="21:28">
      <c r="U395612" s="5"/>
      <c r="AA395612" s="458"/>
      <c r="AB395612" s="5"/>
    </row>
    <row r="395613" spans="21:28">
      <c r="U395613" s="5"/>
      <c r="AA395613" s="458"/>
      <c r="AB395613" s="5"/>
    </row>
    <row r="395614" spans="21:28">
      <c r="U395614" s="5"/>
      <c r="AA395614" s="93"/>
      <c r="AB395614" s="5"/>
    </row>
    <row r="395615" spans="21:28">
      <c r="U395615" s="5"/>
      <c r="AA395615" s="94"/>
      <c r="AB395615" s="5"/>
    </row>
    <row r="395618" spans="21:28">
      <c r="U395618" s="5"/>
      <c r="AA395618" s="94"/>
      <c r="AB395618" s="5"/>
    </row>
    <row r="395668" spans="21:28">
      <c r="U395668" s="5"/>
      <c r="AA395668" s="94"/>
      <c r="AB395668" s="5"/>
    </row>
    <row r="395738" spans="21:28">
      <c r="U395738" s="5"/>
      <c r="AA395738" s="94"/>
      <c r="AB395738" s="5"/>
    </row>
    <row r="395739" spans="21:28">
      <c r="U395739" s="5"/>
      <c r="AA395739" s="94"/>
      <c r="AB395739" s="5"/>
    </row>
    <row r="395756" spans="21:28">
      <c r="U395756" s="5"/>
      <c r="AA395756" s="94"/>
      <c r="AB395756" s="5"/>
    </row>
    <row r="395758" spans="21:28">
      <c r="U395758" s="5"/>
      <c r="AA395758" s="458"/>
      <c r="AB395758" s="5"/>
    </row>
    <row r="395759" spans="21:28">
      <c r="U395759" s="5"/>
      <c r="AA395759" s="458"/>
      <c r="AB395759" s="5"/>
    </row>
    <row r="395760" spans="21:28">
      <c r="U395760" s="5"/>
      <c r="AA395760" s="93"/>
      <c r="AB395760" s="5"/>
    </row>
    <row r="395761" spans="21:28">
      <c r="U395761" s="5"/>
      <c r="AA395761" s="94"/>
      <c r="AB395761" s="5"/>
    </row>
    <row r="395764" spans="21:28">
      <c r="U395764" s="5"/>
      <c r="AA395764" s="94"/>
      <c r="AB395764" s="5"/>
    </row>
    <row r="395814" spans="21:28">
      <c r="U395814" s="5"/>
      <c r="AA395814" s="94"/>
      <c r="AB395814" s="5"/>
    </row>
    <row r="395884" spans="21:28">
      <c r="U395884" s="5"/>
      <c r="AA395884" s="94"/>
      <c r="AB395884" s="5"/>
    </row>
    <row r="395885" spans="21:28">
      <c r="U395885" s="5"/>
      <c r="AA395885" s="94"/>
      <c r="AB395885" s="5"/>
    </row>
    <row r="395902" spans="21:28">
      <c r="U395902" s="5"/>
      <c r="AA395902" s="94"/>
      <c r="AB395902" s="5"/>
    </row>
    <row r="395904" spans="21:28">
      <c r="U395904" s="5"/>
      <c r="AA395904" s="458"/>
      <c r="AB395904" s="5"/>
    </row>
    <row r="395905" spans="21:28">
      <c r="U395905" s="5"/>
      <c r="AA395905" s="458"/>
      <c r="AB395905" s="5"/>
    </row>
    <row r="395906" spans="21:28">
      <c r="U395906" s="5"/>
      <c r="AA395906" s="93"/>
      <c r="AB395906" s="5"/>
    </row>
    <row r="395907" spans="21:28">
      <c r="U395907" s="5"/>
      <c r="AA395907" s="94"/>
      <c r="AB395907" s="5"/>
    </row>
    <row r="395910" spans="21:28">
      <c r="U395910" s="5"/>
      <c r="AA395910" s="94"/>
      <c r="AB395910" s="5"/>
    </row>
    <row r="395960" spans="21:28">
      <c r="U395960" s="5"/>
      <c r="AA395960" s="94"/>
      <c r="AB395960" s="5"/>
    </row>
    <row r="396030" spans="21:28">
      <c r="U396030" s="5"/>
      <c r="AA396030" s="94"/>
      <c r="AB396030" s="5"/>
    </row>
    <row r="396031" spans="21:28">
      <c r="U396031" s="5"/>
      <c r="AA396031" s="94"/>
      <c r="AB396031" s="5"/>
    </row>
    <row r="396048" spans="21:28">
      <c r="U396048" s="5"/>
      <c r="AA396048" s="94"/>
      <c r="AB396048" s="5"/>
    </row>
    <row r="396050" spans="21:28">
      <c r="U396050" s="5"/>
      <c r="AA396050" s="458"/>
      <c r="AB396050" s="5"/>
    </row>
    <row r="396051" spans="21:28">
      <c r="U396051" s="5"/>
      <c r="AA396051" s="458"/>
      <c r="AB396051" s="5"/>
    </row>
    <row r="396052" spans="21:28">
      <c r="U396052" s="5"/>
      <c r="AA396052" s="93"/>
      <c r="AB396052" s="5"/>
    </row>
    <row r="396053" spans="21:28">
      <c r="U396053" s="5"/>
      <c r="AA396053" s="94"/>
      <c r="AB396053" s="5"/>
    </row>
    <row r="396056" spans="21:28">
      <c r="U396056" s="5"/>
      <c r="AA396056" s="94"/>
      <c r="AB396056" s="5"/>
    </row>
    <row r="396106" spans="21:28">
      <c r="U396106" s="5"/>
      <c r="AA396106" s="94"/>
      <c r="AB396106" s="5"/>
    </row>
    <row r="396176" spans="21:28">
      <c r="U396176" s="5"/>
      <c r="AA396176" s="94"/>
      <c r="AB396176" s="5"/>
    </row>
    <row r="396177" spans="21:28">
      <c r="U396177" s="5"/>
      <c r="AA396177" s="94"/>
      <c r="AB396177" s="5"/>
    </row>
    <row r="396194" spans="21:28">
      <c r="U396194" s="5"/>
      <c r="AA396194" s="94"/>
      <c r="AB396194" s="5"/>
    </row>
    <row r="396196" spans="21:28">
      <c r="U396196" s="5"/>
      <c r="AA396196" s="458"/>
      <c r="AB396196" s="5"/>
    </row>
    <row r="396197" spans="21:28">
      <c r="U396197" s="5"/>
      <c r="AA396197" s="458"/>
      <c r="AB396197" s="5"/>
    </row>
    <row r="396198" spans="21:28">
      <c r="U396198" s="5"/>
      <c r="AA396198" s="93"/>
      <c r="AB396198" s="5"/>
    </row>
    <row r="396199" spans="21:28">
      <c r="U396199" s="5"/>
      <c r="AA396199" s="94"/>
      <c r="AB396199" s="5"/>
    </row>
    <row r="396202" spans="21:28">
      <c r="U396202" s="5"/>
      <c r="AA396202" s="94"/>
      <c r="AB396202" s="5"/>
    </row>
    <row r="396252" spans="21:28">
      <c r="U396252" s="5"/>
      <c r="AA396252" s="94"/>
      <c r="AB396252" s="5"/>
    </row>
    <row r="396322" spans="21:28">
      <c r="U396322" s="5"/>
      <c r="AA396322" s="94"/>
      <c r="AB396322" s="5"/>
    </row>
    <row r="396323" spans="21:28">
      <c r="U396323" s="5"/>
      <c r="AA396323" s="94"/>
      <c r="AB396323" s="5"/>
    </row>
    <row r="396340" spans="21:28">
      <c r="U396340" s="5"/>
      <c r="AA396340" s="94"/>
      <c r="AB396340" s="5"/>
    </row>
    <row r="396342" spans="21:28">
      <c r="U396342" s="5"/>
      <c r="AA396342" s="458"/>
      <c r="AB396342" s="5"/>
    </row>
    <row r="396343" spans="21:28">
      <c r="U396343" s="5"/>
      <c r="AA396343" s="458"/>
      <c r="AB396343" s="5"/>
    </row>
    <row r="396344" spans="21:28">
      <c r="U396344" s="5"/>
      <c r="AA396344" s="93"/>
      <c r="AB396344" s="5"/>
    </row>
    <row r="396345" spans="21:28">
      <c r="U396345" s="5"/>
      <c r="AA396345" s="94"/>
      <c r="AB396345" s="5"/>
    </row>
    <row r="396348" spans="21:28">
      <c r="U396348" s="5"/>
      <c r="AA396348" s="94"/>
      <c r="AB396348" s="5"/>
    </row>
    <row r="396398" spans="21:28">
      <c r="U396398" s="5"/>
      <c r="AA396398" s="94"/>
      <c r="AB396398" s="5"/>
    </row>
    <row r="396468" spans="21:28">
      <c r="U396468" s="5"/>
      <c r="AA396468" s="94"/>
      <c r="AB396468" s="5"/>
    </row>
    <row r="396469" spans="21:28">
      <c r="U396469" s="5"/>
      <c r="AA396469" s="94"/>
      <c r="AB396469" s="5"/>
    </row>
    <row r="396486" spans="21:28">
      <c r="U396486" s="5"/>
      <c r="AA396486" s="94"/>
      <c r="AB396486" s="5"/>
    </row>
    <row r="396488" spans="21:28">
      <c r="U396488" s="5"/>
      <c r="AA396488" s="458"/>
      <c r="AB396488" s="5"/>
    </row>
    <row r="396489" spans="21:28">
      <c r="U396489" s="5"/>
      <c r="AA396489" s="458"/>
      <c r="AB396489" s="5"/>
    </row>
    <row r="396490" spans="21:28">
      <c r="U396490" s="5"/>
      <c r="AA396490" s="93"/>
      <c r="AB396490" s="5"/>
    </row>
    <row r="396491" spans="21:28">
      <c r="U396491" s="5"/>
      <c r="AA396491" s="94"/>
      <c r="AB396491" s="5"/>
    </row>
    <row r="396494" spans="21:28">
      <c r="U396494" s="5"/>
      <c r="AA396494" s="94"/>
      <c r="AB396494" s="5"/>
    </row>
    <row r="396544" spans="21:28">
      <c r="U396544" s="5"/>
      <c r="AA396544" s="94"/>
      <c r="AB396544" s="5"/>
    </row>
    <row r="396614" spans="21:28">
      <c r="U396614" s="5"/>
      <c r="AA396614" s="94"/>
      <c r="AB396614" s="5"/>
    </row>
    <row r="396615" spans="21:28">
      <c r="U396615" s="5"/>
      <c r="AA396615" s="94"/>
      <c r="AB396615" s="5"/>
    </row>
    <row r="396632" spans="21:28">
      <c r="U396632" s="5"/>
      <c r="AA396632" s="94"/>
      <c r="AB396632" s="5"/>
    </row>
    <row r="396634" spans="21:28">
      <c r="U396634" s="5"/>
      <c r="AA396634" s="458"/>
      <c r="AB396634" s="5"/>
    </row>
    <row r="396635" spans="21:28">
      <c r="U396635" s="5"/>
      <c r="AA396635" s="458"/>
      <c r="AB396635" s="5"/>
    </row>
    <row r="396636" spans="21:28">
      <c r="U396636" s="5"/>
      <c r="AA396636" s="93"/>
      <c r="AB396636" s="5"/>
    </row>
    <row r="396637" spans="21:28">
      <c r="U396637" s="5"/>
      <c r="AA396637" s="94"/>
      <c r="AB396637" s="5"/>
    </row>
    <row r="396640" spans="21:28">
      <c r="U396640" s="5"/>
      <c r="AA396640" s="94"/>
      <c r="AB396640" s="5"/>
    </row>
    <row r="396690" spans="21:28">
      <c r="U396690" s="5"/>
      <c r="AA396690" s="94"/>
      <c r="AB396690" s="5"/>
    </row>
    <row r="396760" spans="21:28">
      <c r="U396760" s="5"/>
      <c r="AA396760" s="94"/>
      <c r="AB396760" s="5"/>
    </row>
    <row r="396761" spans="21:28">
      <c r="U396761" s="5"/>
      <c r="AA396761" s="94"/>
      <c r="AB396761" s="5"/>
    </row>
    <row r="396778" spans="21:28">
      <c r="U396778" s="5"/>
      <c r="AA396778" s="94"/>
      <c r="AB396778" s="5"/>
    </row>
    <row r="396780" spans="21:28">
      <c r="U396780" s="5"/>
      <c r="AA396780" s="458"/>
      <c r="AB396780" s="5"/>
    </row>
    <row r="396781" spans="21:28">
      <c r="U396781" s="5"/>
      <c r="AA396781" s="458"/>
      <c r="AB396781" s="5"/>
    </row>
    <row r="396782" spans="21:28">
      <c r="U396782" s="5"/>
      <c r="AA396782" s="93"/>
      <c r="AB396782" s="5"/>
    </row>
    <row r="396783" spans="21:28">
      <c r="U396783" s="5"/>
      <c r="AA396783" s="94"/>
      <c r="AB396783" s="5"/>
    </row>
    <row r="396786" spans="21:28">
      <c r="U396786" s="5"/>
      <c r="AA396786" s="94"/>
      <c r="AB396786" s="5"/>
    </row>
    <row r="396836" spans="21:28">
      <c r="U396836" s="5"/>
      <c r="AA396836" s="94"/>
      <c r="AB396836" s="5"/>
    </row>
    <row r="396906" spans="21:28">
      <c r="U396906" s="5"/>
      <c r="AA396906" s="94"/>
      <c r="AB396906" s="5"/>
    </row>
    <row r="396907" spans="21:28">
      <c r="U396907" s="5"/>
      <c r="AA396907" s="94"/>
      <c r="AB396907" s="5"/>
    </row>
    <row r="396924" spans="21:28">
      <c r="U396924" s="5"/>
      <c r="AA396924" s="94"/>
      <c r="AB396924" s="5"/>
    </row>
    <row r="396926" spans="21:28">
      <c r="U396926" s="5"/>
      <c r="AA396926" s="458"/>
      <c r="AB396926" s="5"/>
    </row>
    <row r="396927" spans="21:28">
      <c r="U396927" s="5"/>
      <c r="AA396927" s="458"/>
      <c r="AB396927" s="5"/>
    </row>
    <row r="396928" spans="21:28">
      <c r="U396928" s="5"/>
      <c r="AA396928" s="93"/>
      <c r="AB396928" s="5"/>
    </row>
    <row r="396929" spans="21:28">
      <c r="U396929" s="5"/>
      <c r="AA396929" s="94"/>
      <c r="AB396929" s="5"/>
    </row>
    <row r="396932" spans="21:28">
      <c r="U396932" s="5"/>
      <c r="AA396932" s="94"/>
      <c r="AB396932" s="5"/>
    </row>
    <row r="396982" spans="21:28">
      <c r="U396982" s="5"/>
      <c r="AA396982" s="94"/>
      <c r="AB396982" s="5"/>
    </row>
    <row r="397052" spans="21:28">
      <c r="U397052" s="5"/>
      <c r="AA397052" s="94"/>
      <c r="AB397052" s="5"/>
    </row>
    <row r="397053" spans="21:28">
      <c r="U397053" s="5"/>
      <c r="AA397053" s="94"/>
      <c r="AB397053" s="5"/>
    </row>
    <row r="397070" spans="21:28">
      <c r="U397070" s="5"/>
      <c r="AA397070" s="94"/>
      <c r="AB397070" s="5"/>
    </row>
    <row r="397072" spans="21:28">
      <c r="U397072" s="5"/>
      <c r="AA397072" s="458"/>
      <c r="AB397072" s="5"/>
    </row>
    <row r="397073" spans="21:28">
      <c r="U397073" s="5"/>
      <c r="AA397073" s="458"/>
      <c r="AB397073" s="5"/>
    </row>
    <row r="397074" spans="21:28">
      <c r="U397074" s="5"/>
      <c r="AA397074" s="93"/>
      <c r="AB397074" s="5"/>
    </row>
    <row r="397075" spans="21:28">
      <c r="U397075" s="5"/>
      <c r="AA397075" s="94"/>
      <c r="AB397075" s="5"/>
    </row>
    <row r="397078" spans="21:28">
      <c r="U397078" s="5"/>
      <c r="AA397078" s="94"/>
      <c r="AB397078" s="5"/>
    </row>
    <row r="397128" spans="21:28">
      <c r="U397128" s="5"/>
      <c r="AA397128" s="94"/>
      <c r="AB397128" s="5"/>
    </row>
    <row r="397198" spans="21:28">
      <c r="U397198" s="5"/>
      <c r="AA397198" s="94"/>
      <c r="AB397198" s="5"/>
    </row>
    <row r="397199" spans="21:28">
      <c r="U397199" s="5"/>
      <c r="AA397199" s="94"/>
      <c r="AB397199" s="5"/>
    </row>
    <row r="397216" spans="21:28">
      <c r="U397216" s="5"/>
      <c r="AA397216" s="94"/>
      <c r="AB397216" s="5"/>
    </row>
    <row r="397218" spans="21:28">
      <c r="U397218" s="5"/>
      <c r="AA397218" s="458"/>
      <c r="AB397218" s="5"/>
    </row>
    <row r="397219" spans="21:28">
      <c r="U397219" s="5"/>
      <c r="AA397219" s="458"/>
      <c r="AB397219" s="5"/>
    </row>
    <row r="397220" spans="21:28">
      <c r="U397220" s="5"/>
      <c r="AA397220" s="93"/>
      <c r="AB397220" s="5"/>
    </row>
    <row r="397221" spans="21:28">
      <c r="U397221" s="5"/>
      <c r="AA397221" s="94"/>
      <c r="AB397221" s="5"/>
    </row>
    <row r="397224" spans="21:28">
      <c r="U397224" s="5"/>
      <c r="AA397224" s="94"/>
      <c r="AB397224" s="5"/>
    </row>
    <row r="397274" spans="21:28">
      <c r="U397274" s="5"/>
      <c r="AA397274" s="94"/>
      <c r="AB397274" s="5"/>
    </row>
    <row r="397344" spans="21:28">
      <c r="U397344" s="5"/>
      <c r="AA397344" s="94"/>
      <c r="AB397344" s="5"/>
    </row>
    <row r="397345" spans="21:28">
      <c r="U397345" s="5"/>
      <c r="AA397345" s="94"/>
      <c r="AB397345" s="5"/>
    </row>
    <row r="397362" spans="21:28">
      <c r="U397362" s="5"/>
      <c r="AA397362" s="94"/>
      <c r="AB397362" s="5"/>
    </row>
    <row r="397364" spans="21:28">
      <c r="U397364" s="5"/>
      <c r="AA397364" s="458"/>
      <c r="AB397364" s="5"/>
    </row>
    <row r="397365" spans="21:28">
      <c r="U397365" s="5"/>
      <c r="AA397365" s="458"/>
      <c r="AB397365" s="5"/>
    </row>
    <row r="397366" spans="21:28">
      <c r="U397366" s="5"/>
      <c r="AA397366" s="93"/>
      <c r="AB397366" s="5"/>
    </row>
    <row r="397367" spans="21:28">
      <c r="U397367" s="5"/>
      <c r="AA397367" s="94"/>
      <c r="AB397367" s="5"/>
    </row>
    <row r="397370" spans="21:28">
      <c r="U397370" s="5"/>
      <c r="AA397370" s="94"/>
      <c r="AB397370" s="5"/>
    </row>
    <row r="397420" spans="21:28">
      <c r="U397420" s="5"/>
      <c r="AA397420" s="94"/>
      <c r="AB397420" s="5"/>
    </row>
    <row r="397490" spans="21:28">
      <c r="U397490" s="5"/>
      <c r="AA397490" s="94"/>
      <c r="AB397490" s="5"/>
    </row>
    <row r="397491" spans="21:28">
      <c r="U397491" s="5"/>
      <c r="AA397491" s="94"/>
      <c r="AB397491" s="5"/>
    </row>
    <row r="397508" spans="21:28">
      <c r="U397508" s="5"/>
      <c r="AA397508" s="94"/>
      <c r="AB397508" s="5"/>
    </row>
    <row r="397510" spans="21:28">
      <c r="U397510" s="5"/>
      <c r="AA397510" s="458"/>
      <c r="AB397510" s="5"/>
    </row>
    <row r="397511" spans="21:28">
      <c r="U397511" s="5"/>
      <c r="AA397511" s="458"/>
      <c r="AB397511" s="5"/>
    </row>
    <row r="397512" spans="21:28">
      <c r="U397512" s="5"/>
      <c r="AA397512" s="93"/>
      <c r="AB397512" s="5"/>
    </row>
    <row r="397513" spans="21:28">
      <c r="U397513" s="5"/>
      <c r="AA397513" s="94"/>
      <c r="AB397513" s="5"/>
    </row>
    <row r="397516" spans="21:28">
      <c r="U397516" s="5"/>
      <c r="AA397516" s="94"/>
      <c r="AB397516" s="5"/>
    </row>
    <row r="397566" spans="21:28">
      <c r="U397566" s="5"/>
      <c r="AA397566" s="94"/>
      <c r="AB397566" s="5"/>
    </row>
    <row r="397636" spans="21:28">
      <c r="U397636" s="5"/>
      <c r="AA397636" s="94"/>
      <c r="AB397636" s="5"/>
    </row>
    <row r="397637" spans="21:28">
      <c r="U397637" s="5"/>
      <c r="AA397637" s="94"/>
      <c r="AB397637" s="5"/>
    </row>
    <row r="397654" spans="21:28">
      <c r="U397654" s="5"/>
      <c r="AA397654" s="94"/>
      <c r="AB397654" s="5"/>
    </row>
    <row r="397656" spans="21:28">
      <c r="U397656" s="5"/>
      <c r="AA397656" s="458"/>
      <c r="AB397656" s="5"/>
    </row>
    <row r="397657" spans="21:28">
      <c r="U397657" s="5"/>
      <c r="AA397657" s="458"/>
      <c r="AB397657" s="5"/>
    </row>
    <row r="397658" spans="21:28">
      <c r="U397658" s="5"/>
      <c r="AA397658" s="93"/>
      <c r="AB397658" s="5"/>
    </row>
    <row r="397659" spans="21:28">
      <c r="U397659" s="5"/>
      <c r="AA397659" s="94"/>
      <c r="AB397659" s="5"/>
    </row>
    <row r="397662" spans="21:28">
      <c r="U397662" s="5"/>
      <c r="AA397662" s="94"/>
      <c r="AB397662" s="5"/>
    </row>
    <row r="397712" spans="21:28">
      <c r="U397712" s="5"/>
      <c r="AA397712" s="94"/>
      <c r="AB397712" s="5"/>
    </row>
    <row r="397782" spans="21:28">
      <c r="U397782" s="5"/>
      <c r="AA397782" s="94"/>
      <c r="AB397782" s="5"/>
    </row>
    <row r="397783" spans="21:28">
      <c r="U397783" s="5"/>
      <c r="AA397783" s="94"/>
      <c r="AB397783" s="5"/>
    </row>
    <row r="397800" spans="21:28">
      <c r="U397800" s="5"/>
      <c r="AA397800" s="94"/>
      <c r="AB397800" s="5"/>
    </row>
    <row r="397802" spans="21:28">
      <c r="U397802" s="5"/>
      <c r="AA397802" s="458"/>
      <c r="AB397802" s="5"/>
    </row>
    <row r="397803" spans="21:28">
      <c r="U397803" s="5"/>
      <c r="AA397803" s="458"/>
      <c r="AB397803" s="5"/>
    </row>
    <row r="397804" spans="21:28">
      <c r="U397804" s="5"/>
      <c r="AA397804" s="93"/>
      <c r="AB397804" s="5"/>
    </row>
    <row r="397805" spans="21:28">
      <c r="U397805" s="5"/>
      <c r="AA397805" s="94"/>
      <c r="AB397805" s="5"/>
    </row>
    <row r="397808" spans="21:28">
      <c r="U397808" s="5"/>
      <c r="AA397808" s="94"/>
      <c r="AB397808" s="5"/>
    </row>
    <row r="397858" spans="21:28">
      <c r="U397858" s="5"/>
      <c r="AA397858" s="94"/>
      <c r="AB397858" s="5"/>
    </row>
    <row r="397928" spans="21:28">
      <c r="U397928" s="5"/>
      <c r="AA397928" s="94"/>
      <c r="AB397928" s="5"/>
    </row>
    <row r="397929" spans="21:28">
      <c r="U397929" s="5"/>
      <c r="AA397929" s="94"/>
      <c r="AB397929" s="5"/>
    </row>
    <row r="397946" spans="21:28">
      <c r="U397946" s="5"/>
      <c r="AA397946" s="94"/>
      <c r="AB397946" s="5"/>
    </row>
    <row r="397948" spans="21:28">
      <c r="U397948" s="5"/>
      <c r="AA397948" s="458"/>
      <c r="AB397948" s="5"/>
    </row>
    <row r="397949" spans="21:28">
      <c r="U397949" s="5"/>
      <c r="AA397949" s="458"/>
      <c r="AB397949" s="5"/>
    </row>
    <row r="397950" spans="21:28">
      <c r="U397950" s="5"/>
      <c r="AA397950" s="93"/>
      <c r="AB397950" s="5"/>
    </row>
    <row r="397951" spans="21:28">
      <c r="U397951" s="5"/>
      <c r="AA397951" s="94"/>
      <c r="AB397951" s="5"/>
    </row>
    <row r="397954" spans="21:28">
      <c r="U397954" s="5"/>
      <c r="AA397954" s="94"/>
      <c r="AB397954" s="5"/>
    </row>
    <row r="398004" spans="21:28">
      <c r="U398004" s="5"/>
      <c r="AA398004" s="94"/>
      <c r="AB398004" s="5"/>
    </row>
    <row r="398074" spans="21:28">
      <c r="U398074" s="5"/>
      <c r="AA398074" s="94"/>
      <c r="AB398074" s="5"/>
    </row>
    <row r="398075" spans="21:28">
      <c r="U398075" s="5"/>
      <c r="AA398075" s="94"/>
      <c r="AB398075" s="5"/>
    </row>
    <row r="398092" spans="21:28">
      <c r="U398092" s="5"/>
      <c r="AA398092" s="94"/>
      <c r="AB398092" s="5"/>
    </row>
    <row r="398094" spans="21:28">
      <c r="U398094" s="5"/>
      <c r="AA398094" s="458"/>
      <c r="AB398094" s="5"/>
    </row>
    <row r="398095" spans="21:28">
      <c r="U398095" s="5"/>
      <c r="AA398095" s="458"/>
      <c r="AB398095" s="5"/>
    </row>
    <row r="398096" spans="21:28">
      <c r="U398096" s="5"/>
      <c r="AA398096" s="93"/>
      <c r="AB398096" s="5"/>
    </row>
    <row r="398097" spans="21:28">
      <c r="U398097" s="5"/>
      <c r="AA398097" s="94"/>
      <c r="AB398097" s="5"/>
    </row>
    <row r="398100" spans="21:28">
      <c r="U398100" s="5"/>
      <c r="AA398100" s="94"/>
      <c r="AB398100" s="5"/>
    </row>
    <row r="398150" spans="21:28">
      <c r="U398150" s="5"/>
      <c r="AA398150" s="94"/>
      <c r="AB398150" s="5"/>
    </row>
    <row r="398220" spans="21:28">
      <c r="U398220" s="5"/>
      <c r="AA398220" s="94"/>
      <c r="AB398220" s="5"/>
    </row>
    <row r="398221" spans="21:28">
      <c r="U398221" s="5"/>
      <c r="AA398221" s="94"/>
      <c r="AB398221" s="5"/>
    </row>
    <row r="398238" spans="21:28">
      <c r="U398238" s="5"/>
      <c r="AA398238" s="94"/>
      <c r="AB398238" s="5"/>
    </row>
    <row r="398240" spans="21:28">
      <c r="U398240" s="5"/>
      <c r="AA398240" s="458"/>
      <c r="AB398240" s="5"/>
    </row>
    <row r="398241" spans="21:28">
      <c r="U398241" s="5"/>
      <c r="AA398241" s="458"/>
      <c r="AB398241" s="5"/>
    </row>
    <row r="398242" spans="21:28">
      <c r="U398242" s="5"/>
      <c r="AA398242" s="93"/>
      <c r="AB398242" s="5"/>
    </row>
    <row r="398243" spans="21:28">
      <c r="U398243" s="5"/>
      <c r="AA398243" s="94"/>
      <c r="AB398243" s="5"/>
    </row>
    <row r="398246" spans="21:28">
      <c r="U398246" s="5"/>
      <c r="AA398246" s="94"/>
      <c r="AB398246" s="5"/>
    </row>
    <row r="398296" spans="21:28">
      <c r="U398296" s="5"/>
      <c r="AA398296" s="94"/>
      <c r="AB398296" s="5"/>
    </row>
    <row r="398366" spans="21:28">
      <c r="U398366" s="5"/>
      <c r="AA398366" s="94"/>
      <c r="AB398366" s="5"/>
    </row>
    <row r="398367" spans="21:28">
      <c r="U398367" s="5"/>
      <c r="AA398367" s="94"/>
      <c r="AB398367" s="5"/>
    </row>
    <row r="398384" spans="21:28">
      <c r="U398384" s="5"/>
      <c r="AA398384" s="94"/>
      <c r="AB398384" s="5"/>
    </row>
    <row r="398386" spans="21:28">
      <c r="U398386" s="5"/>
      <c r="AA398386" s="458"/>
      <c r="AB398386" s="5"/>
    </row>
    <row r="398387" spans="21:28">
      <c r="U398387" s="5"/>
      <c r="AA398387" s="458"/>
      <c r="AB398387" s="5"/>
    </row>
    <row r="398388" spans="21:28">
      <c r="U398388" s="5"/>
      <c r="AA398388" s="93"/>
      <c r="AB398388" s="5"/>
    </row>
    <row r="398389" spans="21:28">
      <c r="U398389" s="5"/>
      <c r="AA398389" s="94"/>
      <c r="AB398389" s="5"/>
    </row>
    <row r="398392" spans="21:28">
      <c r="U398392" s="5"/>
      <c r="AA398392" s="94"/>
      <c r="AB398392" s="5"/>
    </row>
    <row r="398442" spans="21:28">
      <c r="U398442" s="5"/>
      <c r="AA398442" s="94"/>
      <c r="AB398442" s="5"/>
    </row>
    <row r="398512" spans="21:28">
      <c r="U398512" s="5"/>
      <c r="AA398512" s="94"/>
      <c r="AB398512" s="5"/>
    </row>
    <row r="398513" spans="21:28">
      <c r="U398513" s="5"/>
      <c r="AA398513" s="94"/>
      <c r="AB398513" s="5"/>
    </row>
    <row r="398530" spans="21:28">
      <c r="U398530" s="5"/>
      <c r="AA398530" s="94"/>
      <c r="AB398530" s="5"/>
    </row>
    <row r="398532" spans="21:28">
      <c r="U398532" s="5"/>
      <c r="AA398532" s="458"/>
      <c r="AB398532" s="5"/>
    </row>
    <row r="398533" spans="21:28">
      <c r="U398533" s="5"/>
      <c r="AA398533" s="458"/>
      <c r="AB398533" s="5"/>
    </row>
    <row r="398534" spans="21:28">
      <c r="U398534" s="5"/>
      <c r="AA398534" s="93"/>
      <c r="AB398534" s="5"/>
    </row>
    <row r="398535" spans="21:28">
      <c r="U398535" s="5"/>
      <c r="AA398535" s="94"/>
      <c r="AB398535" s="5"/>
    </row>
    <row r="398538" spans="21:28">
      <c r="U398538" s="5"/>
      <c r="AA398538" s="94"/>
      <c r="AB398538" s="5"/>
    </row>
    <row r="398588" spans="21:28">
      <c r="U398588" s="5"/>
      <c r="AA398588" s="94"/>
      <c r="AB398588" s="5"/>
    </row>
    <row r="398658" spans="21:28">
      <c r="U398658" s="5"/>
      <c r="AA398658" s="94"/>
      <c r="AB398658" s="5"/>
    </row>
    <row r="398659" spans="21:28">
      <c r="U398659" s="5"/>
      <c r="AA398659" s="94"/>
      <c r="AB398659" s="5"/>
    </row>
    <row r="398676" spans="21:28">
      <c r="U398676" s="5"/>
      <c r="AA398676" s="94"/>
      <c r="AB398676" s="5"/>
    </row>
    <row r="398678" spans="21:28">
      <c r="U398678" s="5"/>
      <c r="AA398678" s="458"/>
      <c r="AB398678" s="5"/>
    </row>
    <row r="398679" spans="21:28">
      <c r="U398679" s="5"/>
      <c r="AA398679" s="458"/>
      <c r="AB398679" s="5"/>
    </row>
    <row r="398680" spans="21:28">
      <c r="U398680" s="5"/>
      <c r="AA398680" s="93"/>
      <c r="AB398680" s="5"/>
    </row>
    <row r="398681" spans="21:28">
      <c r="U398681" s="5"/>
      <c r="AA398681" s="94"/>
      <c r="AB398681" s="5"/>
    </row>
    <row r="398684" spans="21:28">
      <c r="U398684" s="5"/>
      <c r="AA398684" s="94"/>
      <c r="AB398684" s="5"/>
    </row>
    <row r="398734" spans="21:28">
      <c r="U398734" s="5"/>
      <c r="AA398734" s="94"/>
      <c r="AB398734" s="5"/>
    </row>
    <row r="398804" spans="21:28">
      <c r="U398804" s="5"/>
      <c r="AA398804" s="94"/>
      <c r="AB398804" s="5"/>
    </row>
    <row r="398805" spans="21:28">
      <c r="U398805" s="5"/>
      <c r="AA398805" s="94"/>
      <c r="AB398805" s="5"/>
    </row>
    <row r="398822" spans="21:28">
      <c r="U398822" s="5"/>
      <c r="AA398822" s="94"/>
      <c r="AB398822" s="5"/>
    </row>
    <row r="398824" spans="21:28">
      <c r="U398824" s="5"/>
      <c r="AA398824" s="458"/>
      <c r="AB398824" s="5"/>
    </row>
    <row r="398825" spans="21:28">
      <c r="U398825" s="5"/>
      <c r="AA398825" s="458"/>
      <c r="AB398825" s="5"/>
    </row>
    <row r="398826" spans="21:28">
      <c r="U398826" s="5"/>
      <c r="AA398826" s="93"/>
      <c r="AB398826" s="5"/>
    </row>
    <row r="398827" spans="21:28">
      <c r="U398827" s="5"/>
      <c r="AA398827" s="94"/>
      <c r="AB398827" s="5"/>
    </row>
    <row r="398830" spans="21:28">
      <c r="U398830" s="5"/>
      <c r="AA398830" s="94"/>
      <c r="AB398830" s="5"/>
    </row>
    <row r="398880" spans="21:28">
      <c r="U398880" s="5"/>
      <c r="AA398880" s="94"/>
      <c r="AB398880" s="5"/>
    </row>
    <row r="398950" spans="21:28">
      <c r="U398950" s="5"/>
      <c r="AA398950" s="94"/>
      <c r="AB398950" s="5"/>
    </row>
    <row r="398951" spans="21:28">
      <c r="U398951" s="5"/>
      <c r="AA398951" s="94"/>
      <c r="AB398951" s="5"/>
    </row>
    <row r="398968" spans="21:28">
      <c r="U398968" s="5"/>
      <c r="AA398968" s="94"/>
      <c r="AB398968" s="5"/>
    </row>
    <row r="398970" spans="21:28">
      <c r="U398970" s="5"/>
      <c r="AA398970" s="458"/>
      <c r="AB398970" s="5"/>
    </row>
    <row r="398971" spans="21:28">
      <c r="U398971" s="5"/>
      <c r="AA398971" s="458"/>
      <c r="AB398971" s="5"/>
    </row>
    <row r="398972" spans="21:28">
      <c r="U398972" s="5"/>
      <c r="AA398972" s="93"/>
      <c r="AB398972" s="5"/>
    </row>
    <row r="398973" spans="21:28">
      <c r="U398973" s="5"/>
      <c r="AA398973" s="94"/>
      <c r="AB398973" s="5"/>
    </row>
    <row r="398976" spans="21:28">
      <c r="U398976" s="5"/>
      <c r="AA398976" s="94"/>
      <c r="AB398976" s="5"/>
    </row>
    <row r="399026" spans="21:28">
      <c r="U399026" s="5"/>
      <c r="AA399026" s="94"/>
      <c r="AB399026" s="5"/>
    </row>
    <row r="399096" spans="21:28">
      <c r="U399096" s="5"/>
      <c r="AA399096" s="94"/>
      <c r="AB399096" s="5"/>
    </row>
    <row r="399097" spans="21:28">
      <c r="U399097" s="5"/>
      <c r="AA399097" s="94"/>
      <c r="AB399097" s="5"/>
    </row>
    <row r="399114" spans="21:28">
      <c r="U399114" s="5"/>
      <c r="AA399114" s="94"/>
      <c r="AB399114" s="5"/>
    </row>
    <row r="399116" spans="21:28">
      <c r="U399116" s="5"/>
      <c r="AA399116" s="458"/>
      <c r="AB399116" s="5"/>
    </row>
    <row r="399117" spans="21:28">
      <c r="U399117" s="5"/>
      <c r="AA399117" s="458"/>
      <c r="AB399117" s="5"/>
    </row>
    <row r="399118" spans="21:28">
      <c r="U399118" s="5"/>
      <c r="AA399118" s="93"/>
      <c r="AB399118" s="5"/>
    </row>
    <row r="399119" spans="21:28">
      <c r="U399119" s="5"/>
      <c r="AA399119" s="94"/>
      <c r="AB399119" s="5"/>
    </row>
    <row r="399122" spans="21:28">
      <c r="U399122" s="5"/>
      <c r="AA399122" s="94"/>
      <c r="AB399122" s="5"/>
    </row>
    <row r="399172" spans="21:28">
      <c r="U399172" s="5"/>
      <c r="AA399172" s="94"/>
      <c r="AB399172" s="5"/>
    </row>
    <row r="399242" spans="21:28">
      <c r="U399242" s="5"/>
      <c r="AA399242" s="94"/>
      <c r="AB399242" s="5"/>
    </row>
    <row r="399243" spans="21:28">
      <c r="U399243" s="5"/>
      <c r="AA399243" s="94"/>
      <c r="AB399243" s="5"/>
    </row>
    <row r="399260" spans="21:28">
      <c r="U399260" s="5"/>
      <c r="AA399260" s="94"/>
      <c r="AB399260" s="5"/>
    </row>
    <row r="399262" spans="21:28">
      <c r="U399262" s="5"/>
      <c r="AA399262" s="458"/>
      <c r="AB399262" s="5"/>
    </row>
    <row r="399263" spans="21:28">
      <c r="U399263" s="5"/>
      <c r="AA399263" s="458"/>
      <c r="AB399263" s="5"/>
    </row>
    <row r="399264" spans="21:28">
      <c r="U399264" s="5"/>
      <c r="AA399264" s="93"/>
      <c r="AB399264" s="5"/>
    </row>
    <row r="399265" spans="21:28">
      <c r="U399265" s="5"/>
      <c r="AA399265" s="94"/>
      <c r="AB399265" s="5"/>
    </row>
    <row r="399268" spans="21:28">
      <c r="U399268" s="5"/>
      <c r="AA399268" s="94"/>
      <c r="AB399268" s="5"/>
    </row>
    <row r="399318" spans="21:28">
      <c r="U399318" s="5"/>
      <c r="AA399318" s="94"/>
      <c r="AB399318" s="5"/>
    </row>
    <row r="399388" spans="21:28">
      <c r="U399388" s="5"/>
      <c r="AA399388" s="94"/>
      <c r="AB399388" s="5"/>
    </row>
    <row r="399389" spans="21:28">
      <c r="U399389" s="5"/>
      <c r="AA399389" s="94"/>
      <c r="AB399389" s="5"/>
    </row>
    <row r="399406" spans="21:28">
      <c r="U399406" s="5"/>
      <c r="AA399406" s="94"/>
      <c r="AB399406" s="5"/>
    </row>
    <row r="399408" spans="21:28">
      <c r="U399408" s="5"/>
      <c r="AA399408" s="458"/>
      <c r="AB399408" s="5"/>
    </row>
    <row r="399409" spans="21:28">
      <c r="U399409" s="5"/>
      <c r="AA399409" s="458"/>
      <c r="AB399409" s="5"/>
    </row>
    <row r="399410" spans="21:28">
      <c r="U399410" s="5"/>
      <c r="AA399410" s="93"/>
      <c r="AB399410" s="5"/>
    </row>
    <row r="399411" spans="21:28">
      <c r="U399411" s="5"/>
      <c r="AA399411" s="94"/>
      <c r="AB399411" s="5"/>
    </row>
    <row r="399414" spans="21:28">
      <c r="U399414" s="5"/>
      <c r="AA399414" s="94"/>
      <c r="AB399414" s="5"/>
    </row>
    <row r="399464" spans="21:28">
      <c r="U399464" s="5"/>
      <c r="AA399464" s="94"/>
      <c r="AB399464" s="5"/>
    </row>
    <row r="399534" spans="21:28">
      <c r="U399534" s="5"/>
      <c r="AA399534" s="94"/>
      <c r="AB399534" s="5"/>
    </row>
    <row r="399535" spans="21:28">
      <c r="U399535" s="5"/>
      <c r="AA399535" s="94"/>
      <c r="AB399535" s="5"/>
    </row>
    <row r="399552" spans="21:28">
      <c r="U399552" s="5"/>
      <c r="AA399552" s="94"/>
      <c r="AB399552" s="5"/>
    </row>
    <row r="399554" spans="21:28">
      <c r="U399554" s="5"/>
      <c r="AA399554" s="458"/>
      <c r="AB399554" s="5"/>
    </row>
    <row r="399555" spans="21:28">
      <c r="U399555" s="5"/>
      <c r="AA399555" s="458"/>
      <c r="AB399555" s="5"/>
    </row>
    <row r="399556" spans="21:28">
      <c r="U399556" s="5"/>
      <c r="AA399556" s="93"/>
      <c r="AB399556" s="5"/>
    </row>
    <row r="399557" spans="21:28">
      <c r="U399557" s="5"/>
      <c r="AA399557" s="94"/>
      <c r="AB399557" s="5"/>
    </row>
    <row r="399560" spans="21:28">
      <c r="U399560" s="5"/>
      <c r="AA399560" s="94"/>
      <c r="AB399560" s="5"/>
    </row>
    <row r="399610" spans="21:28">
      <c r="U399610" s="5"/>
      <c r="AA399610" s="94"/>
      <c r="AB399610" s="5"/>
    </row>
    <row r="399680" spans="21:28">
      <c r="U399680" s="5"/>
      <c r="AA399680" s="94"/>
      <c r="AB399680" s="5"/>
    </row>
    <row r="399681" spans="21:28">
      <c r="U399681" s="5"/>
      <c r="AA399681" s="94"/>
      <c r="AB399681" s="5"/>
    </row>
    <row r="399698" spans="21:28">
      <c r="U399698" s="5"/>
      <c r="AA399698" s="94"/>
      <c r="AB399698" s="5"/>
    </row>
    <row r="399700" spans="21:28">
      <c r="U399700" s="5"/>
      <c r="AA399700" s="458"/>
      <c r="AB399700" s="5"/>
    </row>
    <row r="399701" spans="21:28">
      <c r="U399701" s="5"/>
      <c r="AA399701" s="458"/>
      <c r="AB399701" s="5"/>
    </row>
    <row r="399702" spans="21:28">
      <c r="U399702" s="5"/>
      <c r="AA399702" s="93"/>
      <c r="AB399702" s="5"/>
    </row>
    <row r="399703" spans="21:28">
      <c r="U399703" s="5"/>
      <c r="AA399703" s="94"/>
      <c r="AB399703" s="5"/>
    </row>
    <row r="399706" spans="21:28">
      <c r="U399706" s="5"/>
      <c r="AA399706" s="94"/>
      <c r="AB399706" s="5"/>
    </row>
    <row r="399756" spans="21:28">
      <c r="U399756" s="5"/>
      <c r="AA399756" s="94"/>
      <c r="AB399756" s="5"/>
    </row>
    <row r="399826" spans="21:28">
      <c r="U399826" s="5"/>
      <c r="AA399826" s="94"/>
      <c r="AB399826" s="5"/>
    </row>
    <row r="399827" spans="21:28">
      <c r="U399827" s="5"/>
      <c r="AA399827" s="94"/>
      <c r="AB399827" s="5"/>
    </row>
    <row r="399844" spans="21:28">
      <c r="U399844" s="5"/>
      <c r="AA399844" s="94"/>
      <c r="AB399844" s="5"/>
    </row>
    <row r="399846" spans="21:28">
      <c r="U399846" s="5"/>
      <c r="AA399846" s="458"/>
      <c r="AB399846" s="5"/>
    </row>
    <row r="399847" spans="21:28">
      <c r="U399847" s="5"/>
      <c r="AA399847" s="458"/>
      <c r="AB399847" s="5"/>
    </row>
    <row r="399848" spans="21:28">
      <c r="U399848" s="5"/>
      <c r="AA399848" s="93"/>
      <c r="AB399848" s="5"/>
    </row>
    <row r="399849" spans="21:28">
      <c r="U399849" s="5"/>
      <c r="AA399849" s="94"/>
      <c r="AB399849" s="5"/>
    </row>
    <row r="399852" spans="21:28">
      <c r="U399852" s="5"/>
      <c r="AA399852" s="94"/>
      <c r="AB399852" s="5"/>
    </row>
    <row r="399902" spans="21:28">
      <c r="U399902" s="5"/>
      <c r="AA399902" s="94"/>
      <c r="AB399902" s="5"/>
    </row>
    <row r="399972" spans="21:28">
      <c r="U399972" s="5"/>
      <c r="AA399972" s="94"/>
      <c r="AB399972" s="5"/>
    </row>
    <row r="399973" spans="21:28">
      <c r="U399973" s="5"/>
      <c r="AA399973" s="94"/>
      <c r="AB399973" s="5"/>
    </row>
    <row r="399990" spans="21:28">
      <c r="U399990" s="5"/>
      <c r="AA399990" s="94"/>
      <c r="AB399990" s="5"/>
    </row>
    <row r="399992" spans="21:28">
      <c r="U399992" s="5"/>
      <c r="AA399992" s="458"/>
      <c r="AB399992" s="5"/>
    </row>
    <row r="399993" spans="21:28">
      <c r="U399993" s="5"/>
      <c r="AA399993" s="458"/>
      <c r="AB399993" s="5"/>
    </row>
    <row r="399994" spans="21:28">
      <c r="U399994" s="5"/>
      <c r="AA399994" s="93"/>
      <c r="AB399994" s="5"/>
    </row>
    <row r="399995" spans="21:28">
      <c r="U399995" s="5"/>
      <c r="AA399995" s="94"/>
      <c r="AB399995" s="5"/>
    </row>
    <row r="399998" spans="21:28">
      <c r="U399998" s="5"/>
      <c r="AA399998" s="94"/>
      <c r="AB399998" s="5"/>
    </row>
    <row r="400048" spans="21:28">
      <c r="U400048" s="5"/>
      <c r="AA400048" s="94"/>
      <c r="AB400048" s="5"/>
    </row>
    <row r="400118" spans="21:28">
      <c r="U400118" s="5"/>
      <c r="AA400118" s="94"/>
      <c r="AB400118" s="5"/>
    </row>
    <row r="400119" spans="21:28">
      <c r="U400119" s="5"/>
      <c r="AA400119" s="94"/>
      <c r="AB400119" s="5"/>
    </row>
    <row r="400136" spans="21:28">
      <c r="U400136" s="5"/>
      <c r="AA400136" s="94"/>
      <c r="AB400136" s="5"/>
    </row>
    <row r="400138" spans="21:28">
      <c r="U400138" s="5"/>
      <c r="AA400138" s="458"/>
      <c r="AB400138" s="5"/>
    </row>
    <row r="400139" spans="21:28">
      <c r="U400139" s="5"/>
      <c r="AA400139" s="458"/>
      <c r="AB400139" s="5"/>
    </row>
    <row r="400140" spans="21:28">
      <c r="U400140" s="5"/>
      <c r="AA400140" s="93"/>
      <c r="AB400140" s="5"/>
    </row>
    <row r="400141" spans="21:28">
      <c r="U400141" s="5"/>
      <c r="AA400141" s="94"/>
      <c r="AB400141" s="5"/>
    </row>
    <row r="400144" spans="21:28">
      <c r="U400144" s="5"/>
      <c r="AA400144" s="94"/>
      <c r="AB400144" s="5"/>
    </row>
    <row r="400194" spans="21:28">
      <c r="U400194" s="5"/>
      <c r="AA400194" s="94"/>
      <c r="AB400194" s="5"/>
    </row>
    <row r="400264" spans="21:28">
      <c r="U400264" s="5"/>
      <c r="AA400264" s="94"/>
      <c r="AB400264" s="5"/>
    </row>
    <row r="400265" spans="21:28">
      <c r="U400265" s="5"/>
      <c r="AA400265" s="94"/>
      <c r="AB400265" s="5"/>
    </row>
    <row r="400282" spans="21:28">
      <c r="U400282" s="5"/>
      <c r="AA400282" s="94"/>
      <c r="AB400282" s="5"/>
    </row>
    <row r="400284" spans="21:28">
      <c r="U400284" s="5"/>
      <c r="AA400284" s="458"/>
      <c r="AB400284" s="5"/>
    </row>
    <row r="400285" spans="21:28">
      <c r="U400285" s="5"/>
      <c r="AA400285" s="458"/>
      <c r="AB400285" s="5"/>
    </row>
    <row r="400286" spans="21:28">
      <c r="U400286" s="5"/>
      <c r="AA400286" s="93"/>
      <c r="AB400286" s="5"/>
    </row>
    <row r="400287" spans="21:28">
      <c r="U400287" s="5"/>
      <c r="AA400287" s="94"/>
      <c r="AB400287" s="5"/>
    </row>
    <row r="400290" spans="21:28">
      <c r="U400290" s="5"/>
      <c r="AA400290" s="94"/>
      <c r="AB400290" s="5"/>
    </row>
    <row r="400340" spans="21:28">
      <c r="U400340" s="5"/>
      <c r="AA400340" s="94"/>
      <c r="AB400340" s="5"/>
    </row>
    <row r="400410" spans="21:28">
      <c r="U400410" s="5"/>
      <c r="AA400410" s="94"/>
      <c r="AB400410" s="5"/>
    </row>
    <row r="400411" spans="21:28">
      <c r="U400411" s="5"/>
      <c r="AA400411" s="94"/>
      <c r="AB400411" s="5"/>
    </row>
    <row r="400428" spans="21:28">
      <c r="U400428" s="5"/>
      <c r="AA400428" s="94"/>
      <c r="AB400428" s="5"/>
    </row>
    <row r="400430" spans="21:28">
      <c r="U400430" s="5"/>
      <c r="AA400430" s="458"/>
      <c r="AB400430" s="5"/>
    </row>
    <row r="400431" spans="21:28">
      <c r="U400431" s="5"/>
      <c r="AA400431" s="458"/>
      <c r="AB400431" s="5"/>
    </row>
    <row r="400432" spans="21:28">
      <c r="U400432" s="5"/>
      <c r="AA400432" s="93"/>
      <c r="AB400432" s="5"/>
    </row>
    <row r="400433" spans="21:28">
      <c r="U400433" s="5"/>
      <c r="AA400433" s="94"/>
      <c r="AB400433" s="5"/>
    </row>
    <row r="400436" spans="21:28">
      <c r="U400436" s="5"/>
      <c r="AA400436" s="94"/>
      <c r="AB400436" s="5"/>
    </row>
    <row r="400486" spans="21:28">
      <c r="U400486" s="5"/>
      <c r="AA400486" s="94"/>
      <c r="AB400486" s="5"/>
    </row>
    <row r="400556" spans="21:28">
      <c r="U400556" s="5"/>
      <c r="AA400556" s="94"/>
      <c r="AB400556" s="5"/>
    </row>
    <row r="400557" spans="21:28">
      <c r="U400557" s="5"/>
      <c r="AA400557" s="94"/>
      <c r="AB400557" s="5"/>
    </row>
    <row r="400574" spans="21:28">
      <c r="U400574" s="5"/>
      <c r="AA400574" s="94"/>
      <c r="AB400574" s="5"/>
    </row>
    <row r="400576" spans="21:28">
      <c r="U400576" s="5"/>
      <c r="AA400576" s="458"/>
      <c r="AB400576" s="5"/>
    </row>
    <row r="400577" spans="21:28">
      <c r="U400577" s="5"/>
      <c r="AA400577" s="458"/>
      <c r="AB400577" s="5"/>
    </row>
    <row r="400578" spans="21:28">
      <c r="U400578" s="5"/>
      <c r="AA400578" s="93"/>
      <c r="AB400578" s="5"/>
    </row>
    <row r="400579" spans="21:28">
      <c r="U400579" s="5"/>
      <c r="AA400579" s="94"/>
      <c r="AB400579" s="5"/>
    </row>
    <row r="400582" spans="21:28">
      <c r="U400582" s="5"/>
      <c r="AA400582" s="94"/>
      <c r="AB400582" s="5"/>
    </row>
    <row r="400632" spans="21:28">
      <c r="U400632" s="5"/>
      <c r="AA400632" s="94"/>
      <c r="AB400632" s="5"/>
    </row>
    <row r="400702" spans="21:28">
      <c r="U400702" s="5"/>
      <c r="AA400702" s="94"/>
      <c r="AB400702" s="5"/>
    </row>
    <row r="400703" spans="21:28">
      <c r="U400703" s="5"/>
      <c r="AA400703" s="94"/>
      <c r="AB400703" s="5"/>
    </row>
    <row r="400720" spans="21:28">
      <c r="U400720" s="5"/>
      <c r="AA400720" s="94"/>
      <c r="AB400720" s="5"/>
    </row>
    <row r="400722" spans="21:28">
      <c r="U400722" s="5"/>
      <c r="AA400722" s="458"/>
      <c r="AB400722" s="5"/>
    </row>
    <row r="400723" spans="21:28">
      <c r="U400723" s="5"/>
      <c r="AA400723" s="458"/>
      <c r="AB400723" s="5"/>
    </row>
    <row r="400724" spans="21:28">
      <c r="U400724" s="5"/>
      <c r="AA400724" s="93"/>
      <c r="AB400724" s="5"/>
    </row>
    <row r="400725" spans="21:28">
      <c r="U400725" s="5"/>
      <c r="AA400725" s="94"/>
      <c r="AB400725" s="5"/>
    </row>
    <row r="400728" spans="21:28">
      <c r="U400728" s="5"/>
      <c r="AA400728" s="94"/>
      <c r="AB400728" s="5"/>
    </row>
    <row r="400778" spans="21:28">
      <c r="U400778" s="5"/>
      <c r="AA400778" s="94"/>
      <c r="AB400778" s="5"/>
    </row>
    <row r="400848" spans="21:28">
      <c r="U400848" s="5"/>
      <c r="AA400848" s="94"/>
      <c r="AB400848" s="5"/>
    </row>
    <row r="400849" spans="21:28">
      <c r="U400849" s="5"/>
      <c r="AA400849" s="94"/>
      <c r="AB400849" s="5"/>
    </row>
    <row r="400866" spans="21:28">
      <c r="U400866" s="5"/>
      <c r="AA400866" s="94"/>
      <c r="AB400866" s="5"/>
    </row>
    <row r="400868" spans="21:28">
      <c r="U400868" s="5"/>
      <c r="AA400868" s="458"/>
      <c r="AB400868" s="5"/>
    </row>
    <row r="400869" spans="21:28">
      <c r="U400869" s="5"/>
      <c r="AA400869" s="458"/>
      <c r="AB400869" s="5"/>
    </row>
    <row r="400870" spans="21:28">
      <c r="U400870" s="5"/>
      <c r="AA400870" s="93"/>
      <c r="AB400870" s="5"/>
    </row>
    <row r="400871" spans="21:28">
      <c r="U400871" s="5"/>
      <c r="AA400871" s="94"/>
      <c r="AB400871" s="5"/>
    </row>
    <row r="400874" spans="21:28">
      <c r="U400874" s="5"/>
      <c r="AA400874" s="94"/>
      <c r="AB400874" s="5"/>
    </row>
    <row r="400924" spans="21:28">
      <c r="U400924" s="5"/>
      <c r="AA400924" s="94"/>
      <c r="AB400924" s="5"/>
    </row>
    <row r="400994" spans="21:28">
      <c r="U400994" s="5"/>
      <c r="AA400994" s="94"/>
      <c r="AB400994" s="5"/>
    </row>
    <row r="400995" spans="21:28">
      <c r="U400995" s="5"/>
      <c r="AA400995" s="94"/>
      <c r="AB400995" s="5"/>
    </row>
    <row r="401012" spans="21:28">
      <c r="U401012" s="5"/>
      <c r="AA401012" s="94"/>
      <c r="AB401012" s="5"/>
    </row>
    <row r="401014" spans="21:28">
      <c r="U401014" s="5"/>
      <c r="AA401014" s="458"/>
      <c r="AB401014" s="5"/>
    </row>
    <row r="401015" spans="21:28">
      <c r="U401015" s="5"/>
      <c r="AA401015" s="458"/>
      <c r="AB401015" s="5"/>
    </row>
    <row r="401016" spans="21:28">
      <c r="U401016" s="5"/>
      <c r="AA401016" s="93"/>
      <c r="AB401016" s="5"/>
    </row>
    <row r="401017" spans="21:28">
      <c r="U401017" s="5"/>
      <c r="AA401017" s="94"/>
      <c r="AB401017" s="5"/>
    </row>
    <row r="401020" spans="21:28">
      <c r="U401020" s="5"/>
      <c r="AA401020" s="94"/>
      <c r="AB401020" s="5"/>
    </row>
    <row r="401070" spans="21:28">
      <c r="U401070" s="5"/>
      <c r="AA401070" s="94"/>
      <c r="AB401070" s="5"/>
    </row>
    <row r="401140" spans="21:28">
      <c r="U401140" s="5"/>
      <c r="AA401140" s="94"/>
      <c r="AB401140" s="5"/>
    </row>
    <row r="401141" spans="21:28">
      <c r="U401141" s="5"/>
      <c r="AA401141" s="94"/>
      <c r="AB401141" s="5"/>
    </row>
    <row r="401158" spans="21:28">
      <c r="U401158" s="5"/>
      <c r="AA401158" s="94"/>
      <c r="AB401158" s="5"/>
    </row>
    <row r="401160" spans="21:28">
      <c r="U401160" s="5"/>
      <c r="AA401160" s="458"/>
      <c r="AB401160" s="5"/>
    </row>
    <row r="401161" spans="21:28">
      <c r="U401161" s="5"/>
      <c r="AA401161" s="458"/>
      <c r="AB401161" s="5"/>
    </row>
    <row r="401162" spans="21:28">
      <c r="U401162" s="5"/>
      <c r="AA401162" s="93"/>
      <c r="AB401162" s="5"/>
    </row>
    <row r="401163" spans="21:28">
      <c r="U401163" s="5"/>
      <c r="AA401163" s="94"/>
      <c r="AB401163" s="5"/>
    </row>
    <row r="401166" spans="21:28">
      <c r="U401166" s="5"/>
      <c r="AA401166" s="94"/>
      <c r="AB401166" s="5"/>
    </row>
    <row r="401216" spans="21:28">
      <c r="U401216" s="5"/>
      <c r="AA401216" s="94"/>
      <c r="AB401216" s="5"/>
    </row>
    <row r="401286" spans="21:28">
      <c r="U401286" s="5"/>
      <c r="AA401286" s="94"/>
      <c r="AB401286" s="5"/>
    </row>
    <row r="401287" spans="21:28">
      <c r="U401287" s="5"/>
      <c r="AA401287" s="94"/>
      <c r="AB401287" s="5"/>
    </row>
    <row r="401304" spans="21:28">
      <c r="U401304" s="5"/>
      <c r="AA401304" s="94"/>
      <c r="AB401304" s="5"/>
    </row>
    <row r="401306" spans="21:28">
      <c r="U401306" s="5"/>
      <c r="AA401306" s="458"/>
      <c r="AB401306" s="5"/>
    </row>
    <row r="401307" spans="21:28">
      <c r="U401307" s="5"/>
      <c r="AA401307" s="458"/>
      <c r="AB401307" s="5"/>
    </row>
    <row r="401308" spans="21:28">
      <c r="U401308" s="5"/>
      <c r="AA401308" s="93"/>
      <c r="AB401308" s="5"/>
    </row>
    <row r="401309" spans="21:28">
      <c r="U401309" s="5"/>
      <c r="AA401309" s="94"/>
      <c r="AB401309" s="5"/>
    </row>
    <row r="401312" spans="21:28">
      <c r="U401312" s="5"/>
      <c r="AA401312" s="94"/>
      <c r="AB401312" s="5"/>
    </row>
    <row r="401362" spans="21:28">
      <c r="U401362" s="5"/>
      <c r="AA401362" s="94"/>
      <c r="AB401362" s="5"/>
    </row>
    <row r="401432" spans="21:28">
      <c r="U401432" s="5"/>
      <c r="AA401432" s="94"/>
      <c r="AB401432" s="5"/>
    </row>
    <row r="401433" spans="21:28">
      <c r="U401433" s="5"/>
      <c r="AA401433" s="94"/>
      <c r="AB401433" s="5"/>
    </row>
    <row r="401450" spans="21:28">
      <c r="U401450" s="5"/>
      <c r="AA401450" s="94"/>
      <c r="AB401450" s="5"/>
    </row>
    <row r="401452" spans="21:28">
      <c r="U401452" s="5"/>
      <c r="AA401452" s="458"/>
      <c r="AB401452" s="5"/>
    </row>
    <row r="401453" spans="21:28">
      <c r="U401453" s="5"/>
      <c r="AA401453" s="458"/>
      <c r="AB401453" s="5"/>
    </row>
    <row r="401454" spans="21:28">
      <c r="U401454" s="5"/>
      <c r="AA401454" s="93"/>
      <c r="AB401454" s="5"/>
    </row>
    <row r="401455" spans="21:28">
      <c r="U401455" s="5"/>
      <c r="AA401455" s="94"/>
      <c r="AB401455" s="5"/>
    </row>
    <row r="401458" spans="21:28">
      <c r="U401458" s="5"/>
      <c r="AA401458" s="94"/>
      <c r="AB401458" s="5"/>
    </row>
    <row r="401508" spans="21:28">
      <c r="U401508" s="5"/>
      <c r="AA401508" s="94"/>
      <c r="AB401508" s="5"/>
    </row>
    <row r="401578" spans="21:28">
      <c r="U401578" s="5"/>
      <c r="AA401578" s="94"/>
      <c r="AB401578" s="5"/>
    </row>
    <row r="401579" spans="21:28">
      <c r="U401579" s="5"/>
      <c r="AA401579" s="94"/>
      <c r="AB401579" s="5"/>
    </row>
    <row r="401596" spans="21:28">
      <c r="U401596" s="5"/>
      <c r="AA401596" s="94"/>
      <c r="AB401596" s="5"/>
    </row>
    <row r="401598" spans="21:28">
      <c r="U401598" s="5"/>
      <c r="AA401598" s="458"/>
      <c r="AB401598" s="5"/>
    </row>
    <row r="401599" spans="21:28">
      <c r="U401599" s="5"/>
      <c r="AA401599" s="458"/>
      <c r="AB401599" s="5"/>
    </row>
    <row r="401600" spans="21:28">
      <c r="U401600" s="5"/>
      <c r="AA401600" s="93"/>
      <c r="AB401600" s="5"/>
    </row>
    <row r="401601" spans="21:28">
      <c r="U401601" s="5"/>
      <c r="AA401601" s="94"/>
      <c r="AB401601" s="5"/>
    </row>
    <row r="401604" spans="21:28">
      <c r="U401604" s="5"/>
      <c r="AA401604" s="94"/>
      <c r="AB401604" s="5"/>
    </row>
    <row r="401654" spans="21:28">
      <c r="U401654" s="5"/>
      <c r="AA401654" s="94"/>
      <c r="AB401654" s="5"/>
    </row>
    <row r="401724" spans="21:28">
      <c r="U401724" s="5"/>
      <c r="AA401724" s="94"/>
      <c r="AB401724" s="5"/>
    </row>
    <row r="401725" spans="21:28">
      <c r="U401725" s="5"/>
      <c r="AA401725" s="94"/>
      <c r="AB401725" s="5"/>
    </row>
    <row r="401742" spans="21:28">
      <c r="U401742" s="5"/>
      <c r="AA401742" s="94"/>
      <c r="AB401742" s="5"/>
    </row>
    <row r="401744" spans="21:28">
      <c r="U401744" s="5"/>
      <c r="AA401744" s="458"/>
      <c r="AB401744" s="5"/>
    </row>
    <row r="401745" spans="21:28">
      <c r="U401745" s="5"/>
      <c r="AA401745" s="458"/>
      <c r="AB401745" s="5"/>
    </row>
    <row r="401746" spans="21:28">
      <c r="U401746" s="5"/>
      <c r="AA401746" s="93"/>
      <c r="AB401746" s="5"/>
    </row>
    <row r="401747" spans="21:28">
      <c r="U401747" s="5"/>
      <c r="AA401747" s="94"/>
      <c r="AB401747" s="5"/>
    </row>
    <row r="401750" spans="21:28">
      <c r="U401750" s="5"/>
      <c r="AA401750" s="94"/>
      <c r="AB401750" s="5"/>
    </row>
    <row r="401800" spans="21:28">
      <c r="U401800" s="5"/>
      <c r="AA401800" s="94"/>
      <c r="AB401800" s="5"/>
    </row>
    <row r="401870" spans="21:28">
      <c r="U401870" s="5"/>
      <c r="AA401870" s="94"/>
      <c r="AB401870" s="5"/>
    </row>
    <row r="401871" spans="21:28">
      <c r="U401871" s="5"/>
      <c r="AA401871" s="94"/>
      <c r="AB401871" s="5"/>
    </row>
    <row r="401888" spans="21:28">
      <c r="U401888" s="5"/>
      <c r="AA401888" s="94"/>
      <c r="AB401888" s="5"/>
    </row>
    <row r="401890" spans="21:28">
      <c r="U401890" s="5"/>
      <c r="AA401890" s="458"/>
      <c r="AB401890" s="5"/>
    </row>
    <row r="401891" spans="21:28">
      <c r="U401891" s="5"/>
      <c r="AA401891" s="458"/>
      <c r="AB401891" s="5"/>
    </row>
    <row r="401892" spans="21:28">
      <c r="U401892" s="5"/>
      <c r="AA401892" s="93"/>
      <c r="AB401892" s="5"/>
    </row>
    <row r="401893" spans="21:28">
      <c r="U401893" s="5"/>
      <c r="AA401893" s="94"/>
      <c r="AB401893" s="5"/>
    </row>
    <row r="401896" spans="21:28">
      <c r="U401896" s="5"/>
      <c r="AA401896" s="94"/>
      <c r="AB401896" s="5"/>
    </row>
    <row r="401946" spans="21:28">
      <c r="U401946" s="5"/>
      <c r="AA401946" s="94"/>
      <c r="AB401946" s="5"/>
    </row>
    <row r="402016" spans="21:28">
      <c r="U402016" s="5"/>
      <c r="AA402016" s="94"/>
      <c r="AB402016" s="5"/>
    </row>
    <row r="402017" spans="21:28">
      <c r="U402017" s="5"/>
      <c r="AA402017" s="94"/>
      <c r="AB402017" s="5"/>
    </row>
    <row r="402034" spans="21:28">
      <c r="U402034" s="5"/>
      <c r="AA402034" s="94"/>
      <c r="AB402034" s="5"/>
    </row>
    <row r="402036" spans="21:28">
      <c r="U402036" s="5"/>
      <c r="AA402036" s="458"/>
      <c r="AB402036" s="5"/>
    </row>
    <row r="402037" spans="21:28">
      <c r="U402037" s="5"/>
      <c r="AA402037" s="458"/>
      <c r="AB402037" s="5"/>
    </row>
    <row r="402038" spans="21:28">
      <c r="U402038" s="5"/>
      <c r="AA402038" s="93"/>
      <c r="AB402038" s="5"/>
    </row>
    <row r="402039" spans="21:28">
      <c r="U402039" s="5"/>
      <c r="AA402039" s="94"/>
      <c r="AB402039" s="5"/>
    </row>
    <row r="402042" spans="21:28">
      <c r="U402042" s="5"/>
      <c r="AA402042" s="94"/>
      <c r="AB402042" s="5"/>
    </row>
    <row r="402092" spans="21:28">
      <c r="U402092" s="5"/>
      <c r="AA402092" s="94"/>
      <c r="AB402092" s="5"/>
    </row>
    <row r="402162" spans="21:28">
      <c r="U402162" s="5"/>
      <c r="AA402162" s="94"/>
      <c r="AB402162" s="5"/>
    </row>
    <row r="402163" spans="21:28">
      <c r="U402163" s="5"/>
      <c r="AA402163" s="94"/>
      <c r="AB402163" s="5"/>
    </row>
    <row r="402180" spans="21:28">
      <c r="U402180" s="5"/>
      <c r="AA402180" s="94"/>
      <c r="AB402180" s="5"/>
    </row>
    <row r="402182" spans="21:28">
      <c r="U402182" s="5"/>
      <c r="AA402182" s="458"/>
      <c r="AB402182" s="5"/>
    </row>
    <row r="402183" spans="21:28">
      <c r="U402183" s="5"/>
      <c r="AA402183" s="458"/>
      <c r="AB402183" s="5"/>
    </row>
    <row r="402184" spans="21:28">
      <c r="U402184" s="5"/>
      <c r="AA402184" s="93"/>
      <c r="AB402184" s="5"/>
    </row>
    <row r="402185" spans="21:28">
      <c r="U402185" s="5"/>
      <c r="AA402185" s="94"/>
      <c r="AB402185" s="5"/>
    </row>
    <row r="402188" spans="21:28">
      <c r="U402188" s="5"/>
      <c r="AA402188" s="94"/>
      <c r="AB402188" s="5"/>
    </row>
    <row r="402238" spans="21:28">
      <c r="U402238" s="5"/>
      <c r="AA402238" s="94"/>
      <c r="AB402238" s="5"/>
    </row>
    <row r="402308" spans="21:28">
      <c r="U402308" s="5"/>
      <c r="AA402308" s="94"/>
      <c r="AB402308" s="5"/>
    </row>
    <row r="402309" spans="21:28">
      <c r="U402309" s="5"/>
      <c r="AA402309" s="94"/>
      <c r="AB402309" s="5"/>
    </row>
    <row r="402326" spans="21:28">
      <c r="U402326" s="5"/>
      <c r="AA402326" s="94"/>
      <c r="AB402326" s="5"/>
    </row>
    <row r="402328" spans="21:28">
      <c r="U402328" s="5"/>
      <c r="AA402328" s="458"/>
      <c r="AB402328" s="5"/>
    </row>
    <row r="402329" spans="21:28">
      <c r="U402329" s="5"/>
      <c r="AA402329" s="458"/>
      <c r="AB402329" s="5"/>
    </row>
    <row r="402330" spans="21:28">
      <c r="U402330" s="5"/>
      <c r="AA402330" s="93"/>
      <c r="AB402330" s="5"/>
    </row>
    <row r="402331" spans="21:28">
      <c r="U402331" s="5"/>
      <c r="AA402331" s="94"/>
      <c r="AB402331" s="5"/>
    </row>
    <row r="402334" spans="21:28">
      <c r="U402334" s="5"/>
      <c r="AA402334" s="94"/>
      <c r="AB402334" s="5"/>
    </row>
    <row r="402384" spans="21:28">
      <c r="U402384" s="5"/>
      <c r="AA402384" s="94"/>
      <c r="AB402384" s="5"/>
    </row>
    <row r="402454" spans="21:28">
      <c r="U402454" s="5"/>
      <c r="AA402454" s="94"/>
      <c r="AB402454" s="5"/>
    </row>
    <row r="402455" spans="21:28">
      <c r="U402455" s="5"/>
      <c r="AA402455" s="94"/>
      <c r="AB402455" s="5"/>
    </row>
    <row r="402472" spans="21:28">
      <c r="U402472" s="5"/>
      <c r="AA402472" s="94"/>
      <c r="AB402472" s="5"/>
    </row>
    <row r="402474" spans="21:28">
      <c r="U402474" s="5"/>
      <c r="AA402474" s="458"/>
      <c r="AB402474" s="5"/>
    </row>
    <row r="402475" spans="21:28">
      <c r="U402475" s="5"/>
      <c r="AA402475" s="458"/>
      <c r="AB402475" s="5"/>
    </row>
    <row r="402476" spans="21:28">
      <c r="U402476" s="5"/>
      <c r="AA402476" s="93"/>
      <c r="AB402476" s="5"/>
    </row>
    <row r="402477" spans="21:28">
      <c r="U402477" s="5"/>
      <c r="AA402477" s="94"/>
      <c r="AB402477" s="5"/>
    </row>
    <row r="402480" spans="21:28">
      <c r="U402480" s="5"/>
      <c r="AA402480" s="94"/>
      <c r="AB402480" s="5"/>
    </row>
    <row r="402530" spans="21:28">
      <c r="U402530" s="5"/>
      <c r="AA402530" s="94"/>
      <c r="AB402530" s="5"/>
    </row>
    <row r="402600" spans="21:28">
      <c r="U402600" s="5"/>
      <c r="AA402600" s="94"/>
      <c r="AB402600" s="5"/>
    </row>
    <row r="402601" spans="21:28">
      <c r="U402601" s="5"/>
      <c r="AA402601" s="94"/>
      <c r="AB402601" s="5"/>
    </row>
    <row r="402618" spans="21:28">
      <c r="U402618" s="5"/>
      <c r="AA402618" s="94"/>
      <c r="AB402618" s="5"/>
    </row>
    <row r="402620" spans="21:28">
      <c r="U402620" s="5"/>
      <c r="AA402620" s="458"/>
      <c r="AB402620" s="5"/>
    </row>
    <row r="402621" spans="21:28">
      <c r="U402621" s="5"/>
      <c r="AA402621" s="458"/>
      <c r="AB402621" s="5"/>
    </row>
    <row r="402622" spans="21:28">
      <c r="U402622" s="5"/>
      <c r="AA402622" s="93"/>
      <c r="AB402622" s="5"/>
    </row>
    <row r="402623" spans="21:28">
      <c r="U402623" s="5"/>
      <c r="AA402623" s="94"/>
      <c r="AB402623" s="5"/>
    </row>
    <row r="402626" spans="21:28">
      <c r="U402626" s="5"/>
      <c r="AA402626" s="94"/>
      <c r="AB402626" s="5"/>
    </row>
    <row r="402676" spans="21:28">
      <c r="U402676" s="5"/>
      <c r="AA402676" s="94"/>
      <c r="AB402676" s="5"/>
    </row>
    <row r="402746" spans="21:28">
      <c r="U402746" s="5"/>
      <c r="AA402746" s="94"/>
      <c r="AB402746" s="5"/>
    </row>
    <row r="402747" spans="21:28">
      <c r="U402747" s="5"/>
      <c r="AA402747" s="94"/>
      <c r="AB402747" s="5"/>
    </row>
    <row r="402764" spans="21:28">
      <c r="U402764" s="5"/>
      <c r="AA402764" s="94"/>
      <c r="AB402764" s="5"/>
    </row>
    <row r="402766" spans="21:28">
      <c r="U402766" s="5"/>
      <c r="AA402766" s="458"/>
      <c r="AB402766" s="5"/>
    </row>
    <row r="402767" spans="21:28">
      <c r="U402767" s="5"/>
      <c r="AA402767" s="458"/>
      <c r="AB402767" s="5"/>
    </row>
    <row r="402768" spans="21:28">
      <c r="U402768" s="5"/>
      <c r="AA402768" s="93"/>
      <c r="AB402768" s="5"/>
    </row>
    <row r="402769" spans="21:28">
      <c r="U402769" s="5"/>
      <c r="AA402769" s="94"/>
      <c r="AB402769" s="5"/>
    </row>
    <row r="402772" spans="21:28">
      <c r="U402772" s="5"/>
      <c r="AA402772" s="94"/>
      <c r="AB402772" s="5"/>
    </row>
    <row r="402822" spans="21:28">
      <c r="U402822" s="5"/>
      <c r="AA402822" s="94"/>
      <c r="AB402822" s="5"/>
    </row>
    <row r="402892" spans="21:28">
      <c r="U402892" s="5"/>
      <c r="AA402892" s="94"/>
      <c r="AB402892" s="5"/>
    </row>
    <row r="402893" spans="21:28">
      <c r="U402893" s="5"/>
      <c r="AA402893" s="94"/>
      <c r="AB402893" s="5"/>
    </row>
    <row r="402910" spans="21:28">
      <c r="U402910" s="5"/>
      <c r="AA402910" s="94"/>
      <c r="AB402910" s="5"/>
    </row>
    <row r="402912" spans="21:28">
      <c r="U402912" s="5"/>
      <c r="AA402912" s="458"/>
      <c r="AB402912" s="5"/>
    </row>
    <row r="402913" spans="21:28">
      <c r="U402913" s="5"/>
      <c r="AA402913" s="458"/>
      <c r="AB402913" s="5"/>
    </row>
    <row r="402914" spans="21:28">
      <c r="U402914" s="5"/>
      <c r="AA402914" s="93"/>
      <c r="AB402914" s="5"/>
    </row>
    <row r="402915" spans="21:28">
      <c r="U402915" s="5"/>
      <c r="AA402915" s="94"/>
      <c r="AB402915" s="5"/>
    </row>
    <row r="402918" spans="21:28">
      <c r="U402918" s="5"/>
      <c r="AA402918" s="94"/>
      <c r="AB402918" s="5"/>
    </row>
    <row r="402968" spans="21:28">
      <c r="U402968" s="5"/>
      <c r="AA402968" s="94"/>
      <c r="AB402968" s="5"/>
    </row>
    <row r="403038" spans="21:28">
      <c r="U403038" s="5"/>
      <c r="AA403038" s="94"/>
      <c r="AB403038" s="5"/>
    </row>
    <row r="403039" spans="21:28">
      <c r="U403039" s="5"/>
      <c r="AA403039" s="94"/>
      <c r="AB403039" s="5"/>
    </row>
    <row r="403056" spans="21:28">
      <c r="U403056" s="5"/>
      <c r="AA403056" s="94"/>
      <c r="AB403056" s="5"/>
    </row>
    <row r="403058" spans="21:28">
      <c r="U403058" s="5"/>
      <c r="AA403058" s="458"/>
      <c r="AB403058" s="5"/>
    </row>
    <row r="403059" spans="21:28">
      <c r="U403059" s="5"/>
      <c r="AA403059" s="458"/>
      <c r="AB403059" s="5"/>
    </row>
    <row r="403060" spans="21:28">
      <c r="U403060" s="5"/>
      <c r="AA403060" s="93"/>
      <c r="AB403060" s="5"/>
    </row>
    <row r="403061" spans="21:28">
      <c r="U403061" s="5"/>
      <c r="AA403061" s="94"/>
      <c r="AB403061" s="5"/>
    </row>
    <row r="403064" spans="21:28">
      <c r="U403064" s="5"/>
      <c r="AA403064" s="94"/>
      <c r="AB403064" s="5"/>
    </row>
    <row r="403114" spans="21:28">
      <c r="U403114" s="5"/>
      <c r="AA403114" s="94"/>
      <c r="AB403114" s="5"/>
    </row>
    <row r="403184" spans="21:28">
      <c r="U403184" s="5"/>
      <c r="AA403184" s="94"/>
      <c r="AB403184" s="5"/>
    </row>
    <row r="403185" spans="21:28">
      <c r="U403185" s="5"/>
      <c r="AA403185" s="94"/>
      <c r="AB403185" s="5"/>
    </row>
    <row r="403202" spans="21:28">
      <c r="U403202" s="5"/>
      <c r="AA403202" s="94"/>
      <c r="AB403202" s="5"/>
    </row>
    <row r="403204" spans="21:28">
      <c r="U403204" s="5"/>
      <c r="AA403204" s="458"/>
      <c r="AB403204" s="5"/>
    </row>
    <row r="403205" spans="21:28">
      <c r="U403205" s="5"/>
      <c r="AA403205" s="458"/>
      <c r="AB403205" s="5"/>
    </row>
    <row r="403206" spans="21:28">
      <c r="U403206" s="5"/>
      <c r="AA403206" s="93"/>
      <c r="AB403206" s="5"/>
    </row>
    <row r="403207" spans="21:28">
      <c r="U403207" s="5"/>
      <c r="AA403207" s="94"/>
      <c r="AB403207" s="5"/>
    </row>
    <row r="403210" spans="21:28">
      <c r="U403210" s="5"/>
      <c r="AA403210" s="94"/>
      <c r="AB403210" s="5"/>
    </row>
    <row r="403260" spans="21:28">
      <c r="U403260" s="5"/>
      <c r="AA403260" s="94"/>
      <c r="AB403260" s="5"/>
    </row>
    <row r="403330" spans="21:28">
      <c r="U403330" s="5"/>
      <c r="AA403330" s="94"/>
      <c r="AB403330" s="5"/>
    </row>
    <row r="403331" spans="21:28">
      <c r="U403331" s="5"/>
      <c r="AA403331" s="94"/>
      <c r="AB403331" s="5"/>
    </row>
    <row r="403348" spans="21:28">
      <c r="U403348" s="5"/>
      <c r="AA403348" s="94"/>
      <c r="AB403348" s="5"/>
    </row>
    <row r="403350" spans="21:28">
      <c r="U403350" s="5"/>
      <c r="AA403350" s="458"/>
      <c r="AB403350" s="5"/>
    </row>
    <row r="403351" spans="21:28">
      <c r="U403351" s="5"/>
      <c r="AA403351" s="458"/>
      <c r="AB403351" s="5"/>
    </row>
    <row r="403352" spans="21:28">
      <c r="U403352" s="5"/>
      <c r="AA403352" s="93"/>
      <c r="AB403352" s="5"/>
    </row>
    <row r="403353" spans="21:28">
      <c r="U403353" s="5"/>
      <c r="AA403353" s="94"/>
      <c r="AB403353" s="5"/>
    </row>
    <row r="403356" spans="21:28">
      <c r="U403356" s="5"/>
      <c r="AA403356" s="94"/>
      <c r="AB403356" s="5"/>
    </row>
    <row r="403406" spans="21:28">
      <c r="U403406" s="5"/>
      <c r="AA403406" s="94"/>
      <c r="AB403406" s="5"/>
    </row>
    <row r="403476" spans="21:28">
      <c r="U403476" s="5"/>
      <c r="AA403476" s="94"/>
      <c r="AB403476" s="5"/>
    </row>
    <row r="403477" spans="21:28">
      <c r="U403477" s="5"/>
      <c r="AA403477" s="94"/>
      <c r="AB403477" s="5"/>
    </row>
    <row r="403494" spans="21:28">
      <c r="U403494" s="5"/>
      <c r="AA403494" s="94"/>
      <c r="AB403494" s="5"/>
    </row>
    <row r="403496" spans="21:28">
      <c r="U403496" s="5"/>
      <c r="AA403496" s="458"/>
      <c r="AB403496" s="5"/>
    </row>
    <row r="403497" spans="21:28">
      <c r="U403497" s="5"/>
      <c r="AA403497" s="458"/>
      <c r="AB403497" s="5"/>
    </row>
    <row r="403498" spans="21:28">
      <c r="U403498" s="5"/>
      <c r="AA403498" s="93"/>
      <c r="AB403498" s="5"/>
    </row>
    <row r="403499" spans="21:28">
      <c r="U403499" s="5"/>
      <c r="AA403499" s="94"/>
      <c r="AB403499" s="5"/>
    </row>
    <row r="403502" spans="21:28">
      <c r="U403502" s="5"/>
      <c r="AA403502" s="94"/>
      <c r="AB403502" s="5"/>
    </row>
    <row r="403552" spans="21:28">
      <c r="U403552" s="5"/>
      <c r="AA403552" s="94"/>
      <c r="AB403552" s="5"/>
    </row>
    <row r="403622" spans="21:28">
      <c r="U403622" s="5"/>
      <c r="AA403622" s="94"/>
      <c r="AB403622" s="5"/>
    </row>
    <row r="403623" spans="21:28">
      <c r="U403623" s="5"/>
      <c r="AA403623" s="94"/>
      <c r="AB403623" s="5"/>
    </row>
    <row r="403640" spans="21:28">
      <c r="U403640" s="5"/>
      <c r="AA403640" s="94"/>
      <c r="AB403640" s="5"/>
    </row>
    <row r="403642" spans="21:28">
      <c r="U403642" s="5"/>
      <c r="AA403642" s="458"/>
      <c r="AB403642" s="5"/>
    </row>
    <row r="403643" spans="21:28">
      <c r="U403643" s="5"/>
      <c r="AA403643" s="458"/>
      <c r="AB403643" s="5"/>
    </row>
    <row r="403644" spans="21:28">
      <c r="U403644" s="5"/>
      <c r="AA403644" s="93"/>
      <c r="AB403644" s="5"/>
    </row>
    <row r="403645" spans="21:28">
      <c r="U403645" s="5"/>
      <c r="AA403645" s="94"/>
      <c r="AB403645" s="5"/>
    </row>
    <row r="403648" spans="21:28">
      <c r="U403648" s="5"/>
      <c r="AA403648" s="94"/>
      <c r="AB403648" s="5"/>
    </row>
    <row r="403698" spans="21:28">
      <c r="U403698" s="5"/>
      <c r="AA403698" s="94"/>
      <c r="AB403698" s="5"/>
    </row>
    <row r="403768" spans="21:28">
      <c r="U403768" s="5"/>
      <c r="AA403768" s="94"/>
      <c r="AB403768" s="5"/>
    </row>
    <row r="403769" spans="21:28">
      <c r="U403769" s="5"/>
      <c r="AA403769" s="94"/>
      <c r="AB403769" s="5"/>
    </row>
    <row r="403786" spans="21:28">
      <c r="U403786" s="5"/>
      <c r="AA403786" s="94"/>
      <c r="AB403786" s="5"/>
    </row>
    <row r="403788" spans="21:28">
      <c r="U403788" s="5"/>
      <c r="AA403788" s="458"/>
      <c r="AB403788" s="5"/>
    </row>
    <row r="403789" spans="21:28">
      <c r="U403789" s="5"/>
      <c r="AA403789" s="458"/>
      <c r="AB403789" s="5"/>
    </row>
    <row r="403790" spans="21:28">
      <c r="U403790" s="5"/>
      <c r="AA403790" s="93"/>
      <c r="AB403790" s="5"/>
    </row>
    <row r="403791" spans="21:28">
      <c r="U403791" s="5"/>
      <c r="AA403791" s="94"/>
      <c r="AB403791" s="5"/>
    </row>
    <row r="403794" spans="21:28">
      <c r="U403794" s="5"/>
      <c r="AA403794" s="94"/>
      <c r="AB403794" s="5"/>
    </row>
    <row r="403844" spans="21:28">
      <c r="U403844" s="5"/>
      <c r="AA403844" s="94"/>
      <c r="AB403844" s="5"/>
    </row>
    <row r="403914" spans="21:28">
      <c r="U403914" s="5"/>
      <c r="AA403914" s="94"/>
      <c r="AB403914" s="5"/>
    </row>
    <row r="403915" spans="21:28">
      <c r="U403915" s="5"/>
      <c r="AA403915" s="94"/>
      <c r="AB403915" s="5"/>
    </row>
    <row r="403932" spans="21:28">
      <c r="U403932" s="5"/>
      <c r="AA403932" s="94"/>
      <c r="AB403932" s="5"/>
    </row>
    <row r="403934" spans="21:28">
      <c r="U403934" s="5"/>
      <c r="AA403934" s="458"/>
      <c r="AB403934" s="5"/>
    </row>
    <row r="403935" spans="21:28">
      <c r="U403935" s="5"/>
      <c r="AA403935" s="458"/>
      <c r="AB403935" s="5"/>
    </row>
    <row r="403936" spans="21:28">
      <c r="U403936" s="5"/>
      <c r="AA403936" s="93"/>
      <c r="AB403936" s="5"/>
    </row>
    <row r="403937" spans="21:28">
      <c r="U403937" s="5"/>
      <c r="AA403937" s="94"/>
      <c r="AB403937" s="5"/>
    </row>
    <row r="403940" spans="21:28">
      <c r="U403940" s="5"/>
      <c r="AA403940" s="94"/>
      <c r="AB403940" s="5"/>
    </row>
    <row r="403990" spans="21:28">
      <c r="U403990" s="5"/>
      <c r="AA403990" s="94"/>
      <c r="AB403990" s="5"/>
    </row>
    <row r="404060" spans="21:28">
      <c r="U404060" s="5"/>
      <c r="AA404060" s="94"/>
      <c r="AB404060" s="5"/>
    </row>
    <row r="404061" spans="21:28">
      <c r="U404061" s="5"/>
      <c r="AA404061" s="94"/>
      <c r="AB404061" s="5"/>
    </row>
    <row r="404078" spans="21:28">
      <c r="U404078" s="5"/>
      <c r="AA404078" s="94"/>
      <c r="AB404078" s="5"/>
    </row>
    <row r="404080" spans="21:28">
      <c r="U404080" s="5"/>
      <c r="AA404080" s="458"/>
      <c r="AB404080" s="5"/>
    </row>
    <row r="404081" spans="21:28">
      <c r="U404081" s="5"/>
      <c r="AA404081" s="458"/>
      <c r="AB404081" s="5"/>
    </row>
    <row r="404082" spans="21:28">
      <c r="U404082" s="5"/>
      <c r="AA404082" s="93"/>
      <c r="AB404082" s="5"/>
    </row>
    <row r="404083" spans="21:28">
      <c r="U404083" s="5"/>
      <c r="AA404083" s="94"/>
      <c r="AB404083" s="5"/>
    </row>
    <row r="404086" spans="21:28">
      <c r="U404086" s="5"/>
      <c r="AA404086" s="94"/>
      <c r="AB404086" s="5"/>
    </row>
    <row r="404136" spans="21:28">
      <c r="U404136" s="5"/>
      <c r="AA404136" s="94"/>
      <c r="AB404136" s="5"/>
    </row>
    <row r="404206" spans="21:28">
      <c r="U404206" s="5"/>
      <c r="AA404206" s="94"/>
      <c r="AB404206" s="5"/>
    </row>
    <row r="404207" spans="21:28">
      <c r="U404207" s="5"/>
      <c r="AA404207" s="94"/>
      <c r="AB404207" s="5"/>
    </row>
    <row r="404224" spans="21:28">
      <c r="U404224" s="5"/>
      <c r="AA404224" s="94"/>
      <c r="AB404224" s="5"/>
    </row>
    <row r="404226" spans="21:28">
      <c r="U404226" s="5"/>
      <c r="AA404226" s="458"/>
      <c r="AB404226" s="5"/>
    </row>
    <row r="404227" spans="21:28">
      <c r="U404227" s="5"/>
      <c r="AA404227" s="458"/>
      <c r="AB404227" s="5"/>
    </row>
    <row r="404228" spans="21:28">
      <c r="U404228" s="5"/>
      <c r="AA404228" s="93"/>
      <c r="AB404228" s="5"/>
    </row>
    <row r="404229" spans="21:28">
      <c r="U404229" s="5"/>
      <c r="AA404229" s="94"/>
      <c r="AB404229" s="5"/>
    </row>
    <row r="404232" spans="21:28">
      <c r="U404232" s="5"/>
      <c r="AA404232" s="94"/>
      <c r="AB404232" s="5"/>
    </row>
    <row r="404282" spans="21:28">
      <c r="U404282" s="5"/>
      <c r="AA404282" s="94"/>
      <c r="AB404282" s="5"/>
    </row>
    <row r="404352" spans="21:28">
      <c r="U404352" s="5"/>
      <c r="AA404352" s="94"/>
      <c r="AB404352" s="5"/>
    </row>
    <row r="404353" spans="21:28">
      <c r="U404353" s="5"/>
      <c r="AA404353" s="94"/>
      <c r="AB404353" s="5"/>
    </row>
    <row r="404370" spans="21:28">
      <c r="U404370" s="5"/>
      <c r="AA404370" s="94"/>
      <c r="AB404370" s="5"/>
    </row>
    <row r="404372" spans="21:28">
      <c r="U404372" s="5"/>
      <c r="AA404372" s="458"/>
      <c r="AB404372" s="5"/>
    </row>
    <row r="404373" spans="21:28">
      <c r="U404373" s="5"/>
      <c r="AA404373" s="458"/>
      <c r="AB404373" s="5"/>
    </row>
    <row r="404374" spans="21:28">
      <c r="U404374" s="5"/>
      <c r="AA404374" s="93"/>
      <c r="AB404374" s="5"/>
    </row>
    <row r="404375" spans="21:28">
      <c r="U404375" s="5"/>
      <c r="AA404375" s="94"/>
      <c r="AB404375" s="5"/>
    </row>
    <row r="404378" spans="21:28">
      <c r="U404378" s="5"/>
      <c r="AA404378" s="94"/>
      <c r="AB404378" s="5"/>
    </row>
    <row r="404428" spans="21:28">
      <c r="U404428" s="5"/>
      <c r="AA404428" s="94"/>
      <c r="AB404428" s="5"/>
    </row>
    <row r="404498" spans="21:28">
      <c r="U404498" s="5"/>
      <c r="AA404498" s="94"/>
      <c r="AB404498" s="5"/>
    </row>
    <row r="404499" spans="21:28">
      <c r="U404499" s="5"/>
      <c r="AA404499" s="94"/>
      <c r="AB404499" s="5"/>
    </row>
    <row r="404516" spans="21:28">
      <c r="U404516" s="5"/>
      <c r="AA404516" s="94"/>
      <c r="AB404516" s="5"/>
    </row>
    <row r="404518" spans="21:28">
      <c r="U404518" s="5"/>
      <c r="AA404518" s="458"/>
      <c r="AB404518" s="5"/>
    </row>
    <row r="404519" spans="21:28">
      <c r="U404519" s="5"/>
      <c r="AA404519" s="458"/>
      <c r="AB404519" s="5"/>
    </row>
    <row r="404520" spans="21:28">
      <c r="U404520" s="5"/>
      <c r="AA404520" s="93"/>
      <c r="AB404520" s="5"/>
    </row>
    <row r="404521" spans="21:28">
      <c r="U404521" s="5"/>
      <c r="AA404521" s="94"/>
      <c r="AB404521" s="5"/>
    </row>
    <row r="404524" spans="21:28">
      <c r="U404524" s="5"/>
      <c r="AA404524" s="94"/>
      <c r="AB404524" s="5"/>
    </row>
    <row r="404574" spans="21:28">
      <c r="U404574" s="5"/>
      <c r="AA404574" s="94"/>
      <c r="AB404574" s="5"/>
    </row>
    <row r="404644" spans="21:28">
      <c r="U404644" s="5"/>
      <c r="AA404644" s="94"/>
      <c r="AB404644" s="5"/>
    </row>
    <row r="404645" spans="21:28">
      <c r="U404645" s="5"/>
      <c r="AA404645" s="94"/>
      <c r="AB404645" s="5"/>
    </row>
    <row r="404662" spans="21:28">
      <c r="U404662" s="5"/>
      <c r="AA404662" s="94"/>
      <c r="AB404662" s="5"/>
    </row>
    <row r="404664" spans="21:28">
      <c r="U404664" s="5"/>
      <c r="AA404664" s="458"/>
      <c r="AB404664" s="5"/>
    </row>
    <row r="404665" spans="21:28">
      <c r="U404665" s="5"/>
      <c r="AA404665" s="458"/>
      <c r="AB404665" s="5"/>
    </row>
    <row r="404666" spans="21:28">
      <c r="U404666" s="5"/>
      <c r="AA404666" s="93"/>
      <c r="AB404666" s="5"/>
    </row>
    <row r="404667" spans="21:28">
      <c r="U404667" s="5"/>
      <c r="AA404667" s="94"/>
      <c r="AB404667" s="5"/>
    </row>
    <row r="404670" spans="21:28">
      <c r="U404670" s="5"/>
      <c r="AA404670" s="94"/>
      <c r="AB404670" s="5"/>
    </row>
    <row r="404720" spans="21:28">
      <c r="U404720" s="5"/>
      <c r="AA404720" s="94"/>
      <c r="AB404720" s="5"/>
    </row>
    <row r="404790" spans="21:28">
      <c r="U404790" s="5"/>
      <c r="AA404790" s="94"/>
      <c r="AB404790" s="5"/>
    </row>
    <row r="404791" spans="21:28">
      <c r="U404791" s="5"/>
      <c r="AA404791" s="94"/>
      <c r="AB404791" s="5"/>
    </row>
    <row r="404808" spans="21:28">
      <c r="U404808" s="5"/>
      <c r="AA404808" s="94"/>
      <c r="AB404808" s="5"/>
    </row>
    <row r="404810" spans="21:28">
      <c r="U404810" s="5"/>
      <c r="AA404810" s="458"/>
      <c r="AB404810" s="5"/>
    </row>
    <row r="404811" spans="21:28">
      <c r="U404811" s="5"/>
      <c r="AA404811" s="458"/>
      <c r="AB404811" s="5"/>
    </row>
    <row r="404812" spans="21:28">
      <c r="U404812" s="5"/>
      <c r="AA404812" s="93"/>
      <c r="AB404812" s="5"/>
    </row>
    <row r="404813" spans="21:28">
      <c r="U404813" s="5"/>
      <c r="AA404813" s="94"/>
      <c r="AB404813" s="5"/>
    </row>
    <row r="404816" spans="21:28">
      <c r="U404816" s="5"/>
      <c r="AA404816" s="94"/>
      <c r="AB404816" s="5"/>
    </row>
    <row r="404866" spans="21:28">
      <c r="U404866" s="5"/>
      <c r="AA404866" s="94"/>
      <c r="AB404866" s="5"/>
    </row>
    <row r="404936" spans="21:28">
      <c r="U404936" s="5"/>
      <c r="AA404936" s="94"/>
      <c r="AB404936" s="5"/>
    </row>
    <row r="404937" spans="21:28">
      <c r="U404937" s="5"/>
      <c r="AA404937" s="94"/>
      <c r="AB404937" s="5"/>
    </row>
    <row r="404954" spans="21:28">
      <c r="U404954" s="5"/>
      <c r="AA404954" s="94"/>
      <c r="AB404954" s="5"/>
    </row>
    <row r="404956" spans="21:28">
      <c r="U404956" s="5"/>
      <c r="AA404956" s="458"/>
      <c r="AB404956" s="5"/>
    </row>
    <row r="404957" spans="21:28">
      <c r="U404957" s="5"/>
      <c r="AA404957" s="458"/>
      <c r="AB404957" s="5"/>
    </row>
    <row r="404958" spans="21:28">
      <c r="U404958" s="5"/>
      <c r="AA404958" s="93"/>
      <c r="AB404958" s="5"/>
    </row>
    <row r="404959" spans="21:28">
      <c r="U404959" s="5"/>
      <c r="AA404959" s="94"/>
      <c r="AB404959" s="5"/>
    </row>
    <row r="404962" spans="21:28">
      <c r="U404962" s="5"/>
      <c r="AA404962" s="94"/>
      <c r="AB404962" s="5"/>
    </row>
    <row r="405012" spans="21:28">
      <c r="U405012" s="5"/>
      <c r="AA405012" s="94"/>
      <c r="AB405012" s="5"/>
    </row>
    <row r="405082" spans="21:28">
      <c r="U405082" s="5"/>
      <c r="AA405082" s="94"/>
      <c r="AB405082" s="5"/>
    </row>
    <row r="405083" spans="21:28">
      <c r="U405083" s="5"/>
      <c r="AA405083" s="94"/>
      <c r="AB405083" s="5"/>
    </row>
    <row r="405100" spans="21:28">
      <c r="U405100" s="5"/>
      <c r="AA405100" s="94"/>
      <c r="AB405100" s="5"/>
    </row>
    <row r="405102" spans="21:28">
      <c r="U405102" s="5"/>
      <c r="AA405102" s="458"/>
      <c r="AB405102" s="5"/>
    </row>
    <row r="405103" spans="21:28">
      <c r="U405103" s="5"/>
      <c r="AA405103" s="458"/>
      <c r="AB405103" s="5"/>
    </row>
    <row r="405104" spans="21:28">
      <c r="U405104" s="5"/>
      <c r="AA405104" s="93"/>
      <c r="AB405104" s="5"/>
    </row>
    <row r="405105" spans="21:28">
      <c r="U405105" s="5"/>
      <c r="AA405105" s="94"/>
      <c r="AB405105" s="5"/>
    </row>
    <row r="405108" spans="21:28">
      <c r="U405108" s="5"/>
      <c r="AA405108" s="94"/>
      <c r="AB405108" s="5"/>
    </row>
    <row r="405158" spans="21:28">
      <c r="U405158" s="5"/>
      <c r="AA405158" s="94"/>
      <c r="AB405158" s="5"/>
    </row>
    <row r="405228" spans="21:28">
      <c r="U405228" s="5"/>
      <c r="AA405228" s="94"/>
      <c r="AB405228" s="5"/>
    </row>
    <row r="405229" spans="21:28">
      <c r="U405229" s="5"/>
      <c r="AA405229" s="94"/>
      <c r="AB405229" s="5"/>
    </row>
    <row r="405246" spans="21:28">
      <c r="U405246" s="5"/>
      <c r="AA405246" s="94"/>
      <c r="AB405246" s="5"/>
    </row>
    <row r="405248" spans="21:28">
      <c r="U405248" s="5"/>
      <c r="AA405248" s="458"/>
      <c r="AB405248" s="5"/>
    </row>
    <row r="405249" spans="21:28">
      <c r="U405249" s="5"/>
      <c r="AA405249" s="458"/>
      <c r="AB405249" s="5"/>
    </row>
    <row r="405250" spans="21:28">
      <c r="U405250" s="5"/>
      <c r="AA405250" s="93"/>
      <c r="AB405250" s="5"/>
    </row>
    <row r="405251" spans="21:28">
      <c r="U405251" s="5"/>
      <c r="AA405251" s="94"/>
      <c r="AB405251" s="5"/>
    </row>
    <row r="405254" spans="21:28">
      <c r="U405254" s="5"/>
      <c r="AA405254" s="94"/>
      <c r="AB405254" s="5"/>
    </row>
    <row r="405304" spans="21:28">
      <c r="U405304" s="5"/>
      <c r="AA405304" s="94"/>
      <c r="AB405304" s="5"/>
    </row>
    <row r="405374" spans="21:28">
      <c r="U405374" s="5"/>
      <c r="AA405374" s="94"/>
      <c r="AB405374" s="5"/>
    </row>
    <row r="405375" spans="21:28">
      <c r="U405375" s="5"/>
      <c r="AA405375" s="94"/>
      <c r="AB405375" s="5"/>
    </row>
    <row r="405392" spans="21:28">
      <c r="U405392" s="5"/>
      <c r="AA405392" s="94"/>
      <c r="AB405392" s="5"/>
    </row>
    <row r="405394" spans="21:28">
      <c r="U405394" s="5"/>
      <c r="AA405394" s="458"/>
      <c r="AB405394" s="5"/>
    </row>
    <row r="405395" spans="21:28">
      <c r="U405395" s="5"/>
      <c r="AA405395" s="458"/>
      <c r="AB405395" s="5"/>
    </row>
    <row r="405396" spans="21:28">
      <c r="U405396" s="5"/>
      <c r="AA405396" s="93"/>
      <c r="AB405396" s="5"/>
    </row>
    <row r="405397" spans="21:28">
      <c r="U405397" s="5"/>
      <c r="AA405397" s="94"/>
      <c r="AB405397" s="5"/>
    </row>
    <row r="405400" spans="21:28">
      <c r="U405400" s="5"/>
      <c r="AA405400" s="94"/>
      <c r="AB405400" s="5"/>
    </row>
    <row r="405450" spans="21:28">
      <c r="U405450" s="5"/>
      <c r="AA405450" s="94"/>
      <c r="AB405450" s="5"/>
    </row>
    <row r="405520" spans="21:28">
      <c r="U405520" s="5"/>
      <c r="AA405520" s="94"/>
      <c r="AB405520" s="5"/>
    </row>
    <row r="405521" spans="21:28">
      <c r="U405521" s="5"/>
      <c r="AA405521" s="94"/>
      <c r="AB405521" s="5"/>
    </row>
    <row r="405538" spans="21:28">
      <c r="U405538" s="5"/>
      <c r="AA405538" s="94"/>
      <c r="AB405538" s="5"/>
    </row>
    <row r="405540" spans="21:28">
      <c r="U405540" s="5"/>
      <c r="AA405540" s="458"/>
      <c r="AB405540" s="5"/>
    </row>
    <row r="405541" spans="21:28">
      <c r="U405541" s="5"/>
      <c r="AA405541" s="458"/>
      <c r="AB405541" s="5"/>
    </row>
    <row r="405542" spans="21:28">
      <c r="U405542" s="5"/>
      <c r="AA405542" s="93"/>
      <c r="AB405542" s="5"/>
    </row>
    <row r="405543" spans="21:28">
      <c r="U405543" s="5"/>
      <c r="AA405543" s="94"/>
      <c r="AB405543" s="5"/>
    </row>
    <row r="405546" spans="21:28">
      <c r="U405546" s="5"/>
      <c r="AA405546" s="94"/>
      <c r="AB405546" s="5"/>
    </row>
    <row r="405596" spans="21:28">
      <c r="U405596" s="5"/>
      <c r="AA405596" s="94"/>
      <c r="AB405596" s="5"/>
    </row>
    <row r="405666" spans="21:28">
      <c r="U405666" s="5"/>
      <c r="AA405666" s="94"/>
      <c r="AB405666" s="5"/>
    </row>
    <row r="405667" spans="21:28">
      <c r="U405667" s="5"/>
      <c r="AA405667" s="94"/>
      <c r="AB405667" s="5"/>
    </row>
    <row r="405684" spans="21:28">
      <c r="U405684" s="5"/>
      <c r="AA405684" s="94"/>
      <c r="AB405684" s="5"/>
    </row>
    <row r="405686" spans="21:28">
      <c r="U405686" s="5"/>
      <c r="AA405686" s="458"/>
      <c r="AB405686" s="5"/>
    </row>
    <row r="405687" spans="21:28">
      <c r="U405687" s="5"/>
      <c r="AA405687" s="458"/>
      <c r="AB405687" s="5"/>
    </row>
    <row r="405688" spans="21:28">
      <c r="U405688" s="5"/>
      <c r="AA405688" s="93"/>
      <c r="AB405688" s="5"/>
    </row>
    <row r="405689" spans="21:28">
      <c r="U405689" s="5"/>
      <c r="AA405689" s="94"/>
      <c r="AB405689" s="5"/>
    </row>
    <row r="405692" spans="21:28">
      <c r="U405692" s="5"/>
      <c r="AA405692" s="94"/>
      <c r="AB405692" s="5"/>
    </row>
    <row r="405742" spans="21:28">
      <c r="U405742" s="5"/>
      <c r="AA405742" s="94"/>
      <c r="AB405742" s="5"/>
    </row>
    <row r="405812" spans="21:28">
      <c r="U405812" s="5"/>
      <c r="AA405812" s="94"/>
      <c r="AB405812" s="5"/>
    </row>
    <row r="405813" spans="21:28">
      <c r="U405813" s="5"/>
      <c r="AA405813" s="94"/>
      <c r="AB405813" s="5"/>
    </row>
    <row r="405830" spans="21:28">
      <c r="U405830" s="5"/>
      <c r="AA405830" s="94"/>
      <c r="AB405830" s="5"/>
    </row>
    <row r="405832" spans="21:28">
      <c r="U405832" s="5"/>
      <c r="AA405832" s="458"/>
      <c r="AB405832" s="5"/>
    </row>
    <row r="405833" spans="21:28">
      <c r="U405833" s="5"/>
      <c r="AA405833" s="458"/>
      <c r="AB405833" s="5"/>
    </row>
    <row r="405834" spans="21:28">
      <c r="U405834" s="5"/>
      <c r="AA405834" s="93"/>
      <c r="AB405834" s="5"/>
    </row>
    <row r="405835" spans="21:28">
      <c r="U405835" s="5"/>
      <c r="AA405835" s="94"/>
      <c r="AB405835" s="5"/>
    </row>
    <row r="405838" spans="21:28">
      <c r="U405838" s="5"/>
      <c r="AA405838" s="94"/>
      <c r="AB405838" s="5"/>
    </row>
    <row r="405888" spans="21:28">
      <c r="U405888" s="5"/>
      <c r="AA405888" s="94"/>
      <c r="AB405888" s="5"/>
    </row>
    <row r="405958" spans="21:28">
      <c r="U405958" s="5"/>
      <c r="AA405958" s="94"/>
      <c r="AB405958" s="5"/>
    </row>
    <row r="405959" spans="21:28">
      <c r="U405959" s="5"/>
      <c r="AA405959" s="94"/>
      <c r="AB405959" s="5"/>
    </row>
    <row r="405976" spans="21:28">
      <c r="U405976" s="5"/>
      <c r="AA405976" s="94"/>
      <c r="AB405976" s="5"/>
    </row>
    <row r="405978" spans="21:28">
      <c r="U405978" s="5"/>
      <c r="AA405978" s="458"/>
      <c r="AB405978" s="5"/>
    </row>
    <row r="405979" spans="21:28">
      <c r="U405979" s="5"/>
      <c r="AA405979" s="458"/>
      <c r="AB405979" s="5"/>
    </row>
    <row r="405980" spans="21:28">
      <c r="U405980" s="5"/>
      <c r="AA405980" s="93"/>
      <c r="AB405980" s="5"/>
    </row>
    <row r="405981" spans="21:28">
      <c r="U405981" s="5"/>
      <c r="AA405981" s="94"/>
      <c r="AB405981" s="5"/>
    </row>
    <row r="405984" spans="21:28">
      <c r="U405984" s="5"/>
      <c r="AA405984" s="94"/>
      <c r="AB405984" s="5"/>
    </row>
    <row r="406034" spans="21:28">
      <c r="U406034" s="5"/>
      <c r="AA406034" s="94"/>
      <c r="AB406034" s="5"/>
    </row>
    <row r="406104" spans="21:28">
      <c r="U406104" s="5"/>
      <c r="AA406104" s="94"/>
      <c r="AB406104" s="5"/>
    </row>
    <row r="406105" spans="21:28">
      <c r="U406105" s="5"/>
      <c r="AA406105" s="94"/>
      <c r="AB406105" s="5"/>
    </row>
    <row r="406122" spans="21:28">
      <c r="U406122" s="5"/>
      <c r="AA406122" s="94"/>
      <c r="AB406122" s="5"/>
    </row>
    <row r="406124" spans="21:28">
      <c r="U406124" s="5"/>
      <c r="AA406124" s="458"/>
      <c r="AB406124" s="5"/>
    </row>
    <row r="406125" spans="21:28">
      <c r="U406125" s="5"/>
      <c r="AA406125" s="458"/>
      <c r="AB406125" s="5"/>
    </row>
    <row r="406126" spans="21:28">
      <c r="U406126" s="5"/>
      <c r="AA406126" s="93"/>
      <c r="AB406126" s="5"/>
    </row>
    <row r="406127" spans="21:28">
      <c r="U406127" s="5"/>
      <c r="AA406127" s="94"/>
      <c r="AB406127" s="5"/>
    </row>
    <row r="406130" spans="21:28">
      <c r="U406130" s="5"/>
      <c r="AA406130" s="94"/>
      <c r="AB406130" s="5"/>
    </row>
    <row r="406180" spans="21:28">
      <c r="U406180" s="5"/>
      <c r="AA406180" s="94"/>
      <c r="AB406180" s="5"/>
    </row>
    <row r="406250" spans="21:28">
      <c r="U406250" s="5"/>
      <c r="AA406250" s="94"/>
      <c r="AB406250" s="5"/>
    </row>
    <row r="406251" spans="21:28">
      <c r="U406251" s="5"/>
      <c r="AA406251" s="94"/>
      <c r="AB406251" s="5"/>
    </row>
    <row r="406268" spans="21:28">
      <c r="U406268" s="5"/>
      <c r="AA406268" s="94"/>
      <c r="AB406268" s="5"/>
    </row>
    <row r="406270" spans="21:28">
      <c r="U406270" s="5"/>
      <c r="AA406270" s="458"/>
      <c r="AB406270" s="5"/>
    </row>
    <row r="406271" spans="21:28">
      <c r="U406271" s="5"/>
      <c r="AA406271" s="458"/>
      <c r="AB406271" s="5"/>
    </row>
    <row r="406272" spans="21:28">
      <c r="U406272" s="5"/>
      <c r="AA406272" s="93"/>
      <c r="AB406272" s="5"/>
    </row>
    <row r="406273" spans="21:28">
      <c r="U406273" s="5"/>
      <c r="AA406273" s="94"/>
      <c r="AB406273" s="5"/>
    </row>
    <row r="406276" spans="21:28">
      <c r="U406276" s="5"/>
      <c r="AA406276" s="94"/>
      <c r="AB406276" s="5"/>
    </row>
    <row r="406326" spans="21:28">
      <c r="U406326" s="5"/>
      <c r="AA406326" s="94"/>
      <c r="AB406326" s="5"/>
    </row>
    <row r="406396" spans="21:28">
      <c r="U406396" s="5"/>
      <c r="AA406396" s="94"/>
      <c r="AB406396" s="5"/>
    </row>
    <row r="406397" spans="21:28">
      <c r="U406397" s="5"/>
      <c r="AA406397" s="94"/>
      <c r="AB406397" s="5"/>
    </row>
    <row r="406414" spans="21:28">
      <c r="U406414" s="5"/>
      <c r="AA406414" s="94"/>
      <c r="AB406414" s="5"/>
    </row>
    <row r="406416" spans="21:28">
      <c r="U406416" s="5"/>
      <c r="AA406416" s="458"/>
      <c r="AB406416" s="5"/>
    </row>
    <row r="406417" spans="21:28">
      <c r="U406417" s="5"/>
      <c r="AA406417" s="458"/>
      <c r="AB406417" s="5"/>
    </row>
    <row r="406418" spans="21:28">
      <c r="U406418" s="5"/>
      <c r="AA406418" s="93"/>
      <c r="AB406418" s="5"/>
    </row>
    <row r="406419" spans="21:28">
      <c r="U406419" s="5"/>
      <c r="AA406419" s="94"/>
      <c r="AB406419" s="5"/>
    </row>
    <row r="406422" spans="21:28">
      <c r="U406422" s="5"/>
      <c r="AA406422" s="94"/>
      <c r="AB406422" s="5"/>
    </row>
    <row r="406472" spans="21:28">
      <c r="U406472" s="5"/>
      <c r="AA406472" s="94"/>
      <c r="AB406472" s="5"/>
    </row>
    <row r="406542" spans="21:28">
      <c r="U406542" s="5"/>
      <c r="AA406542" s="94"/>
      <c r="AB406542" s="5"/>
    </row>
    <row r="406543" spans="21:28">
      <c r="U406543" s="5"/>
      <c r="AA406543" s="94"/>
      <c r="AB406543" s="5"/>
    </row>
    <row r="406560" spans="21:28">
      <c r="U406560" s="5"/>
      <c r="AA406560" s="94"/>
      <c r="AB406560" s="5"/>
    </row>
    <row r="406562" spans="21:28">
      <c r="U406562" s="5"/>
      <c r="AA406562" s="458"/>
      <c r="AB406562" s="5"/>
    </row>
    <row r="406563" spans="21:28">
      <c r="U406563" s="5"/>
      <c r="AA406563" s="458"/>
      <c r="AB406563" s="5"/>
    </row>
    <row r="406564" spans="21:28">
      <c r="U406564" s="5"/>
      <c r="AA406564" s="93"/>
      <c r="AB406564" s="5"/>
    </row>
    <row r="406565" spans="21:28">
      <c r="U406565" s="5"/>
      <c r="AA406565" s="94"/>
      <c r="AB406565" s="5"/>
    </row>
    <row r="406568" spans="21:28">
      <c r="U406568" s="5"/>
      <c r="AA406568" s="94"/>
      <c r="AB406568" s="5"/>
    </row>
    <row r="406618" spans="21:28">
      <c r="U406618" s="5"/>
      <c r="AA406618" s="94"/>
      <c r="AB406618" s="5"/>
    </row>
    <row r="406688" spans="21:28">
      <c r="U406688" s="5"/>
      <c r="AA406688" s="94"/>
      <c r="AB406688" s="5"/>
    </row>
    <row r="406689" spans="21:28">
      <c r="U406689" s="5"/>
      <c r="AA406689" s="94"/>
      <c r="AB406689" s="5"/>
    </row>
    <row r="406706" spans="21:28">
      <c r="U406706" s="5"/>
      <c r="AA406706" s="94"/>
      <c r="AB406706" s="5"/>
    </row>
    <row r="406708" spans="21:28">
      <c r="U406708" s="5"/>
      <c r="AA406708" s="458"/>
      <c r="AB406708" s="5"/>
    </row>
    <row r="406709" spans="21:28">
      <c r="U406709" s="5"/>
      <c r="AA406709" s="458"/>
      <c r="AB406709" s="5"/>
    </row>
    <row r="406710" spans="21:28">
      <c r="U406710" s="5"/>
      <c r="AA406710" s="93"/>
      <c r="AB406710" s="5"/>
    </row>
    <row r="406711" spans="21:28">
      <c r="U406711" s="5"/>
      <c r="AA406711" s="94"/>
      <c r="AB406711" s="5"/>
    </row>
    <row r="406714" spans="21:28">
      <c r="U406714" s="5"/>
      <c r="AA406714" s="94"/>
      <c r="AB406714" s="5"/>
    </row>
    <row r="406764" spans="21:28">
      <c r="U406764" s="5"/>
      <c r="AA406764" s="94"/>
      <c r="AB406764" s="5"/>
    </row>
    <row r="406834" spans="21:28">
      <c r="U406834" s="5"/>
      <c r="AA406834" s="94"/>
      <c r="AB406834" s="5"/>
    </row>
    <row r="406835" spans="21:28">
      <c r="U406835" s="5"/>
      <c r="AA406835" s="94"/>
      <c r="AB406835" s="5"/>
    </row>
    <row r="406852" spans="21:28">
      <c r="U406852" s="5"/>
      <c r="AA406852" s="94"/>
      <c r="AB406852" s="5"/>
    </row>
    <row r="406854" spans="21:28">
      <c r="U406854" s="5"/>
      <c r="AA406854" s="458"/>
      <c r="AB406854" s="5"/>
    </row>
    <row r="406855" spans="21:28">
      <c r="U406855" s="5"/>
      <c r="AA406855" s="458"/>
      <c r="AB406855" s="5"/>
    </row>
    <row r="406856" spans="21:28">
      <c r="U406856" s="5"/>
      <c r="AA406856" s="93"/>
      <c r="AB406856" s="5"/>
    </row>
    <row r="406857" spans="21:28">
      <c r="U406857" s="5"/>
      <c r="AA406857" s="94"/>
      <c r="AB406857" s="5"/>
    </row>
    <row r="406860" spans="21:28">
      <c r="U406860" s="5"/>
      <c r="AA406860" s="94"/>
      <c r="AB406860" s="5"/>
    </row>
    <row r="406910" spans="21:28">
      <c r="U406910" s="5"/>
      <c r="AA406910" s="94"/>
      <c r="AB406910" s="5"/>
    </row>
    <row r="406980" spans="21:28">
      <c r="U406980" s="5"/>
      <c r="AA406980" s="94"/>
      <c r="AB406980" s="5"/>
    </row>
    <row r="406981" spans="21:28">
      <c r="U406981" s="5"/>
      <c r="AA406981" s="94"/>
      <c r="AB406981" s="5"/>
    </row>
    <row r="406998" spans="21:28">
      <c r="U406998" s="5"/>
      <c r="AA406998" s="94"/>
      <c r="AB406998" s="5"/>
    </row>
    <row r="407000" spans="21:28">
      <c r="U407000" s="5"/>
      <c r="AA407000" s="458"/>
      <c r="AB407000" s="5"/>
    </row>
    <row r="407001" spans="21:28">
      <c r="U407001" s="5"/>
      <c r="AA407001" s="458"/>
      <c r="AB407001" s="5"/>
    </row>
    <row r="407002" spans="21:28">
      <c r="U407002" s="5"/>
      <c r="AA407002" s="93"/>
      <c r="AB407002" s="5"/>
    </row>
    <row r="407003" spans="21:28">
      <c r="U407003" s="5"/>
      <c r="AA407003" s="94"/>
      <c r="AB407003" s="5"/>
    </row>
    <row r="407006" spans="21:28">
      <c r="U407006" s="5"/>
      <c r="AA407006" s="94"/>
      <c r="AB407006" s="5"/>
    </row>
    <row r="407056" spans="21:28">
      <c r="U407056" s="5"/>
      <c r="AA407056" s="94"/>
      <c r="AB407056" s="5"/>
    </row>
    <row r="407126" spans="21:28">
      <c r="U407126" s="5"/>
      <c r="AA407126" s="94"/>
      <c r="AB407126" s="5"/>
    </row>
    <row r="407127" spans="21:28">
      <c r="U407127" s="5"/>
      <c r="AA407127" s="94"/>
      <c r="AB407127" s="5"/>
    </row>
    <row r="407144" spans="21:28">
      <c r="U407144" s="5"/>
      <c r="AA407144" s="94"/>
      <c r="AB407144" s="5"/>
    </row>
    <row r="407146" spans="21:28">
      <c r="U407146" s="5"/>
      <c r="AA407146" s="458"/>
      <c r="AB407146" s="5"/>
    </row>
    <row r="407147" spans="21:28">
      <c r="U407147" s="5"/>
      <c r="AA407147" s="458"/>
      <c r="AB407147" s="5"/>
    </row>
    <row r="407148" spans="21:28">
      <c r="U407148" s="5"/>
      <c r="AA407148" s="93"/>
      <c r="AB407148" s="5"/>
    </row>
    <row r="407149" spans="21:28">
      <c r="U407149" s="5"/>
      <c r="AA407149" s="94"/>
      <c r="AB407149" s="5"/>
    </row>
    <row r="407152" spans="21:28">
      <c r="U407152" s="5"/>
      <c r="AA407152" s="94"/>
      <c r="AB407152" s="5"/>
    </row>
    <row r="407202" spans="21:28">
      <c r="U407202" s="5"/>
      <c r="AA407202" s="94"/>
      <c r="AB407202" s="5"/>
    </row>
    <row r="407272" spans="21:28">
      <c r="U407272" s="5"/>
      <c r="AA407272" s="94"/>
      <c r="AB407272" s="5"/>
    </row>
    <row r="407273" spans="21:28">
      <c r="U407273" s="5"/>
      <c r="AA407273" s="94"/>
      <c r="AB407273" s="5"/>
    </row>
    <row r="407290" spans="21:28">
      <c r="U407290" s="5"/>
      <c r="AA407290" s="94"/>
      <c r="AB407290" s="5"/>
    </row>
    <row r="407292" spans="21:28">
      <c r="U407292" s="5"/>
      <c r="AA407292" s="458"/>
      <c r="AB407292" s="5"/>
    </row>
    <row r="407293" spans="21:28">
      <c r="U407293" s="5"/>
      <c r="AA407293" s="458"/>
      <c r="AB407293" s="5"/>
    </row>
    <row r="407294" spans="21:28">
      <c r="U407294" s="5"/>
      <c r="AA407294" s="93"/>
      <c r="AB407294" s="5"/>
    </row>
    <row r="407295" spans="21:28">
      <c r="U407295" s="5"/>
      <c r="AA407295" s="94"/>
      <c r="AB407295" s="5"/>
    </row>
    <row r="407298" spans="21:28">
      <c r="U407298" s="5"/>
      <c r="AA407298" s="94"/>
      <c r="AB407298" s="5"/>
    </row>
    <row r="407348" spans="21:28">
      <c r="U407348" s="5"/>
      <c r="AA407348" s="94"/>
      <c r="AB407348" s="5"/>
    </row>
    <row r="407418" spans="21:28">
      <c r="U407418" s="5"/>
      <c r="AA407418" s="94"/>
      <c r="AB407418" s="5"/>
    </row>
    <row r="407419" spans="21:28">
      <c r="U407419" s="5"/>
      <c r="AA407419" s="94"/>
      <c r="AB407419" s="5"/>
    </row>
    <row r="407436" spans="21:28">
      <c r="U407436" s="5"/>
      <c r="AA407436" s="94"/>
      <c r="AB407436" s="5"/>
    </row>
    <row r="407438" spans="21:28">
      <c r="U407438" s="5"/>
      <c r="AA407438" s="458"/>
      <c r="AB407438" s="5"/>
    </row>
    <row r="407439" spans="21:28">
      <c r="U407439" s="5"/>
      <c r="AA407439" s="458"/>
      <c r="AB407439" s="5"/>
    </row>
    <row r="407440" spans="21:28">
      <c r="U407440" s="5"/>
      <c r="AA407440" s="93"/>
      <c r="AB407440" s="5"/>
    </row>
    <row r="407441" spans="21:28">
      <c r="U407441" s="5"/>
      <c r="AA407441" s="94"/>
      <c r="AB407441" s="5"/>
    </row>
    <row r="407444" spans="21:28">
      <c r="U407444" s="5"/>
      <c r="AA407444" s="94"/>
      <c r="AB407444" s="5"/>
    </row>
    <row r="407494" spans="21:28">
      <c r="U407494" s="5"/>
      <c r="AA407494" s="94"/>
      <c r="AB407494" s="5"/>
    </row>
    <row r="407564" spans="21:28">
      <c r="U407564" s="5"/>
      <c r="AA407564" s="94"/>
      <c r="AB407564" s="5"/>
    </row>
    <row r="407565" spans="21:28">
      <c r="U407565" s="5"/>
      <c r="AA407565" s="94"/>
      <c r="AB407565" s="5"/>
    </row>
    <row r="407582" spans="21:28">
      <c r="U407582" s="5"/>
      <c r="AA407582" s="94"/>
      <c r="AB407582" s="5"/>
    </row>
    <row r="407584" spans="21:28">
      <c r="U407584" s="5"/>
      <c r="AA407584" s="458"/>
      <c r="AB407584" s="5"/>
    </row>
    <row r="407585" spans="21:28">
      <c r="U407585" s="5"/>
      <c r="AA407585" s="458"/>
      <c r="AB407585" s="5"/>
    </row>
    <row r="407586" spans="21:28">
      <c r="U407586" s="5"/>
      <c r="AA407586" s="93"/>
      <c r="AB407586" s="5"/>
    </row>
    <row r="407587" spans="21:28">
      <c r="U407587" s="5"/>
      <c r="AA407587" s="94"/>
      <c r="AB407587" s="5"/>
    </row>
    <row r="407590" spans="21:28">
      <c r="U407590" s="5"/>
      <c r="AA407590" s="94"/>
      <c r="AB407590" s="5"/>
    </row>
    <row r="407640" spans="21:28">
      <c r="U407640" s="5"/>
      <c r="AA407640" s="94"/>
      <c r="AB407640" s="5"/>
    </row>
    <row r="407710" spans="21:28">
      <c r="U407710" s="5"/>
      <c r="AA407710" s="94"/>
      <c r="AB407710" s="5"/>
    </row>
    <row r="407711" spans="21:28">
      <c r="U407711" s="5"/>
      <c r="AA407711" s="94"/>
      <c r="AB407711" s="5"/>
    </row>
    <row r="407728" spans="21:28">
      <c r="U407728" s="5"/>
      <c r="AA407728" s="94"/>
      <c r="AB407728" s="5"/>
    </row>
    <row r="407730" spans="21:28">
      <c r="U407730" s="5"/>
      <c r="AA407730" s="458"/>
      <c r="AB407730" s="5"/>
    </row>
    <row r="407731" spans="21:28">
      <c r="U407731" s="5"/>
      <c r="AA407731" s="458"/>
      <c r="AB407731" s="5"/>
    </row>
    <row r="407732" spans="21:28">
      <c r="U407732" s="5"/>
      <c r="AA407732" s="93"/>
      <c r="AB407732" s="5"/>
    </row>
    <row r="407733" spans="21:28">
      <c r="U407733" s="5"/>
      <c r="AA407733" s="94"/>
      <c r="AB407733" s="5"/>
    </row>
    <row r="407736" spans="21:28">
      <c r="U407736" s="5"/>
      <c r="AA407736" s="94"/>
      <c r="AB407736" s="5"/>
    </row>
    <row r="407786" spans="21:28">
      <c r="U407786" s="5"/>
      <c r="AA407786" s="94"/>
      <c r="AB407786" s="5"/>
    </row>
    <row r="407856" spans="21:28">
      <c r="U407856" s="5"/>
      <c r="AA407856" s="94"/>
      <c r="AB407856" s="5"/>
    </row>
    <row r="407857" spans="21:28">
      <c r="U407857" s="5"/>
      <c r="AA407857" s="94"/>
      <c r="AB407857" s="5"/>
    </row>
    <row r="407874" spans="21:28">
      <c r="U407874" s="5"/>
      <c r="AA407874" s="94"/>
      <c r="AB407874" s="5"/>
    </row>
    <row r="407876" spans="21:28">
      <c r="U407876" s="5"/>
      <c r="AA407876" s="458"/>
      <c r="AB407876" s="5"/>
    </row>
    <row r="407877" spans="21:28">
      <c r="U407877" s="5"/>
      <c r="AA407877" s="458"/>
      <c r="AB407877" s="5"/>
    </row>
    <row r="407878" spans="21:28">
      <c r="U407878" s="5"/>
      <c r="AA407878" s="93"/>
      <c r="AB407878" s="5"/>
    </row>
    <row r="407879" spans="21:28">
      <c r="U407879" s="5"/>
      <c r="AA407879" s="94"/>
      <c r="AB407879" s="5"/>
    </row>
    <row r="407882" spans="21:28">
      <c r="U407882" s="5"/>
      <c r="AA407882" s="94"/>
      <c r="AB407882" s="5"/>
    </row>
    <row r="407932" spans="21:28">
      <c r="U407932" s="5"/>
      <c r="AA407932" s="94"/>
      <c r="AB407932" s="5"/>
    </row>
    <row r="408002" spans="21:28">
      <c r="U408002" s="5"/>
      <c r="AA408002" s="94"/>
      <c r="AB408002" s="5"/>
    </row>
    <row r="408003" spans="21:28">
      <c r="U408003" s="5"/>
      <c r="AA408003" s="94"/>
      <c r="AB408003" s="5"/>
    </row>
    <row r="408020" spans="21:28">
      <c r="U408020" s="5"/>
      <c r="AA408020" s="94"/>
      <c r="AB408020" s="5"/>
    </row>
    <row r="408022" spans="21:28">
      <c r="U408022" s="5"/>
      <c r="AA408022" s="458"/>
      <c r="AB408022" s="5"/>
    </row>
    <row r="408023" spans="21:28">
      <c r="U408023" s="5"/>
      <c r="AA408023" s="458"/>
      <c r="AB408023" s="5"/>
    </row>
    <row r="408024" spans="21:28">
      <c r="U408024" s="5"/>
      <c r="AA408024" s="93"/>
      <c r="AB408024" s="5"/>
    </row>
    <row r="408025" spans="21:28">
      <c r="U408025" s="5"/>
      <c r="AA408025" s="94"/>
      <c r="AB408025" s="5"/>
    </row>
    <row r="408028" spans="21:28">
      <c r="U408028" s="5"/>
      <c r="AA408028" s="94"/>
      <c r="AB408028" s="5"/>
    </row>
    <row r="408078" spans="21:28">
      <c r="U408078" s="5"/>
      <c r="AA408078" s="94"/>
      <c r="AB408078" s="5"/>
    </row>
    <row r="408148" spans="21:28">
      <c r="U408148" s="5"/>
      <c r="AA408148" s="94"/>
      <c r="AB408148" s="5"/>
    </row>
    <row r="408149" spans="21:28">
      <c r="U408149" s="5"/>
      <c r="AA408149" s="94"/>
      <c r="AB408149" s="5"/>
    </row>
    <row r="408166" spans="21:28">
      <c r="U408166" s="5"/>
      <c r="AA408166" s="94"/>
      <c r="AB408166" s="5"/>
    </row>
    <row r="408168" spans="21:28">
      <c r="U408168" s="5"/>
      <c r="AA408168" s="458"/>
      <c r="AB408168" s="5"/>
    </row>
    <row r="408169" spans="21:28">
      <c r="U408169" s="5"/>
      <c r="AA408169" s="458"/>
      <c r="AB408169" s="5"/>
    </row>
    <row r="408170" spans="21:28">
      <c r="U408170" s="5"/>
      <c r="AA408170" s="93"/>
      <c r="AB408170" s="5"/>
    </row>
    <row r="408171" spans="21:28">
      <c r="U408171" s="5"/>
      <c r="AA408171" s="94"/>
      <c r="AB408171" s="5"/>
    </row>
    <row r="408174" spans="21:28">
      <c r="U408174" s="5"/>
      <c r="AA408174" s="94"/>
      <c r="AB408174" s="5"/>
    </row>
    <row r="408224" spans="21:28">
      <c r="U408224" s="5"/>
      <c r="AA408224" s="94"/>
      <c r="AB408224" s="5"/>
    </row>
    <row r="408294" spans="21:28">
      <c r="U408294" s="5"/>
      <c r="AA408294" s="94"/>
      <c r="AB408294" s="5"/>
    </row>
    <row r="408295" spans="21:28">
      <c r="U408295" s="5"/>
      <c r="AA408295" s="94"/>
      <c r="AB408295" s="5"/>
    </row>
    <row r="408312" spans="21:28">
      <c r="U408312" s="5"/>
      <c r="AA408312" s="94"/>
      <c r="AB408312" s="5"/>
    </row>
    <row r="408314" spans="21:28">
      <c r="U408314" s="5"/>
      <c r="AA408314" s="458"/>
      <c r="AB408314" s="5"/>
    </row>
    <row r="408315" spans="21:28">
      <c r="U408315" s="5"/>
      <c r="AA408315" s="458"/>
      <c r="AB408315" s="5"/>
    </row>
    <row r="408316" spans="21:28">
      <c r="U408316" s="5"/>
      <c r="AA408316" s="93"/>
      <c r="AB408316" s="5"/>
    </row>
    <row r="408317" spans="21:28">
      <c r="U408317" s="5"/>
      <c r="AA408317" s="94"/>
      <c r="AB408317" s="5"/>
    </row>
    <row r="408320" spans="21:28">
      <c r="U408320" s="5"/>
      <c r="AA408320" s="94"/>
      <c r="AB408320" s="5"/>
    </row>
    <row r="408370" spans="21:28">
      <c r="U408370" s="5"/>
      <c r="AA408370" s="94"/>
      <c r="AB408370" s="5"/>
    </row>
    <row r="408440" spans="21:28">
      <c r="U408440" s="5"/>
      <c r="AA408440" s="94"/>
      <c r="AB408440" s="5"/>
    </row>
    <row r="408441" spans="21:28">
      <c r="U408441" s="5"/>
      <c r="AA408441" s="94"/>
      <c r="AB408441" s="5"/>
    </row>
    <row r="408458" spans="21:28">
      <c r="U408458" s="5"/>
      <c r="AA408458" s="94"/>
      <c r="AB408458" s="5"/>
    </row>
    <row r="408460" spans="21:28">
      <c r="U408460" s="5"/>
      <c r="AA408460" s="458"/>
      <c r="AB408460" s="5"/>
    </row>
    <row r="408461" spans="21:28">
      <c r="U408461" s="5"/>
      <c r="AA408461" s="458"/>
      <c r="AB408461" s="5"/>
    </row>
    <row r="408462" spans="21:28">
      <c r="U408462" s="5"/>
      <c r="AA408462" s="93"/>
      <c r="AB408462" s="5"/>
    </row>
    <row r="408463" spans="21:28">
      <c r="U408463" s="5"/>
      <c r="AA408463" s="94"/>
      <c r="AB408463" s="5"/>
    </row>
    <row r="408466" spans="21:28">
      <c r="U408466" s="5"/>
      <c r="AA408466" s="94"/>
      <c r="AB408466" s="5"/>
    </row>
    <row r="408516" spans="21:28">
      <c r="U408516" s="5"/>
      <c r="AA408516" s="94"/>
      <c r="AB408516" s="5"/>
    </row>
    <row r="408586" spans="21:28">
      <c r="U408586" s="5"/>
      <c r="AA408586" s="94"/>
      <c r="AB408586" s="5"/>
    </row>
    <row r="408587" spans="21:28">
      <c r="U408587" s="5"/>
      <c r="AA408587" s="94"/>
      <c r="AB408587" s="5"/>
    </row>
    <row r="408604" spans="21:28">
      <c r="U408604" s="5"/>
      <c r="AA408604" s="94"/>
      <c r="AB408604" s="5"/>
    </row>
    <row r="408606" spans="21:28">
      <c r="U408606" s="5"/>
      <c r="AA408606" s="458"/>
      <c r="AB408606" s="5"/>
    </row>
    <row r="408607" spans="21:28">
      <c r="U408607" s="5"/>
      <c r="AA408607" s="458"/>
      <c r="AB408607" s="5"/>
    </row>
    <row r="408608" spans="21:28">
      <c r="U408608" s="5"/>
      <c r="AA408608" s="93"/>
      <c r="AB408608" s="5"/>
    </row>
    <row r="408609" spans="21:28">
      <c r="U408609" s="5"/>
      <c r="AA408609" s="94"/>
      <c r="AB408609" s="5"/>
    </row>
    <row r="408612" spans="21:28">
      <c r="U408612" s="5"/>
      <c r="AA408612" s="94"/>
      <c r="AB408612" s="5"/>
    </row>
    <row r="408662" spans="21:28">
      <c r="U408662" s="5"/>
      <c r="AA408662" s="94"/>
      <c r="AB408662" s="5"/>
    </row>
    <row r="408732" spans="21:28">
      <c r="U408732" s="5"/>
      <c r="AA408732" s="94"/>
      <c r="AB408732" s="5"/>
    </row>
    <row r="408733" spans="21:28">
      <c r="U408733" s="5"/>
      <c r="AA408733" s="94"/>
      <c r="AB408733" s="5"/>
    </row>
    <row r="408750" spans="21:28">
      <c r="U408750" s="5"/>
      <c r="AA408750" s="94"/>
      <c r="AB408750" s="5"/>
    </row>
    <row r="408752" spans="21:28">
      <c r="U408752" s="5"/>
      <c r="AA408752" s="458"/>
      <c r="AB408752" s="5"/>
    </row>
    <row r="408753" spans="21:28">
      <c r="U408753" s="5"/>
      <c r="AA408753" s="458"/>
      <c r="AB408753" s="5"/>
    </row>
    <row r="408754" spans="21:28">
      <c r="U408754" s="5"/>
      <c r="AA408754" s="93"/>
      <c r="AB408754" s="5"/>
    </row>
    <row r="408755" spans="21:28">
      <c r="U408755" s="5"/>
      <c r="AA408755" s="94"/>
      <c r="AB408755" s="5"/>
    </row>
    <row r="408758" spans="21:28">
      <c r="U408758" s="5"/>
      <c r="AA408758" s="94"/>
      <c r="AB408758" s="5"/>
    </row>
    <row r="408808" spans="21:28">
      <c r="U408808" s="5"/>
      <c r="AA408808" s="94"/>
      <c r="AB408808" s="5"/>
    </row>
    <row r="408878" spans="21:28">
      <c r="U408878" s="5"/>
      <c r="AA408878" s="94"/>
      <c r="AB408878" s="5"/>
    </row>
    <row r="408879" spans="21:28">
      <c r="U408879" s="5"/>
      <c r="AA408879" s="94"/>
      <c r="AB408879" s="5"/>
    </row>
    <row r="408896" spans="21:28">
      <c r="U408896" s="5"/>
      <c r="AA408896" s="94"/>
      <c r="AB408896" s="5"/>
    </row>
    <row r="408898" spans="21:28">
      <c r="U408898" s="5"/>
      <c r="AA408898" s="458"/>
      <c r="AB408898" s="5"/>
    </row>
    <row r="408899" spans="21:28">
      <c r="U408899" s="5"/>
      <c r="AA408899" s="458"/>
      <c r="AB408899" s="5"/>
    </row>
    <row r="408900" spans="21:28">
      <c r="U408900" s="5"/>
      <c r="AA408900" s="93"/>
      <c r="AB408900" s="5"/>
    </row>
    <row r="408901" spans="21:28">
      <c r="U408901" s="5"/>
      <c r="AA408901" s="94"/>
      <c r="AB408901" s="5"/>
    </row>
    <row r="408904" spans="21:28">
      <c r="U408904" s="5"/>
      <c r="AA408904" s="94"/>
      <c r="AB408904" s="5"/>
    </row>
    <row r="408954" spans="21:28">
      <c r="U408954" s="5"/>
      <c r="AA408954" s="94"/>
      <c r="AB408954" s="5"/>
    </row>
    <row r="409024" spans="21:28">
      <c r="U409024" s="5"/>
      <c r="AA409024" s="94"/>
      <c r="AB409024" s="5"/>
    </row>
    <row r="409025" spans="21:28">
      <c r="U409025" s="5"/>
      <c r="AA409025" s="94"/>
      <c r="AB409025" s="5"/>
    </row>
    <row r="409042" spans="21:28">
      <c r="U409042" s="5"/>
      <c r="AA409042" s="94"/>
      <c r="AB409042" s="5"/>
    </row>
    <row r="409044" spans="21:28">
      <c r="U409044" s="5"/>
      <c r="AA409044" s="458"/>
      <c r="AB409044" s="5"/>
    </row>
    <row r="409045" spans="21:28">
      <c r="U409045" s="5"/>
      <c r="AA409045" s="458"/>
      <c r="AB409045" s="5"/>
    </row>
    <row r="409046" spans="21:28">
      <c r="U409046" s="5"/>
      <c r="AA409046" s="93"/>
      <c r="AB409046" s="5"/>
    </row>
    <row r="409047" spans="21:28">
      <c r="U409047" s="5"/>
      <c r="AA409047" s="94"/>
      <c r="AB409047" s="5"/>
    </row>
    <row r="409050" spans="21:28">
      <c r="U409050" s="5"/>
      <c r="AA409050" s="94"/>
      <c r="AB409050" s="5"/>
    </row>
    <row r="409100" spans="21:28">
      <c r="U409100" s="5"/>
      <c r="AA409100" s="94"/>
      <c r="AB409100" s="5"/>
    </row>
    <row r="409170" spans="21:28">
      <c r="U409170" s="5"/>
      <c r="AA409170" s="94"/>
      <c r="AB409170" s="5"/>
    </row>
    <row r="409171" spans="21:28">
      <c r="U409171" s="5"/>
      <c r="AA409171" s="94"/>
      <c r="AB409171" s="5"/>
    </row>
    <row r="409188" spans="21:28">
      <c r="U409188" s="5"/>
      <c r="AA409188" s="94"/>
      <c r="AB409188" s="5"/>
    </row>
    <row r="409190" spans="21:28">
      <c r="U409190" s="5"/>
      <c r="AA409190" s="458"/>
      <c r="AB409190" s="5"/>
    </row>
    <row r="409191" spans="21:28">
      <c r="U409191" s="5"/>
      <c r="AA409191" s="458"/>
      <c r="AB409191" s="5"/>
    </row>
    <row r="409192" spans="21:28">
      <c r="U409192" s="5"/>
      <c r="AA409192" s="93"/>
      <c r="AB409192" s="5"/>
    </row>
    <row r="409193" spans="21:28">
      <c r="U409193" s="5"/>
      <c r="AA409193" s="94"/>
      <c r="AB409193" s="5"/>
    </row>
    <row r="409196" spans="21:28">
      <c r="U409196" s="5"/>
      <c r="AA409196" s="94"/>
      <c r="AB409196" s="5"/>
    </row>
    <row r="409246" spans="21:28">
      <c r="U409246" s="5"/>
      <c r="AA409246" s="94"/>
      <c r="AB409246" s="5"/>
    </row>
    <row r="409316" spans="21:28">
      <c r="U409316" s="5"/>
      <c r="AA409316" s="94"/>
      <c r="AB409316" s="5"/>
    </row>
    <row r="409317" spans="21:28">
      <c r="U409317" s="5"/>
      <c r="AA409317" s="94"/>
      <c r="AB409317" s="5"/>
    </row>
    <row r="409334" spans="21:28">
      <c r="U409334" s="5"/>
      <c r="AA409334" s="94"/>
      <c r="AB409334" s="5"/>
    </row>
    <row r="409336" spans="21:28">
      <c r="U409336" s="5"/>
      <c r="AA409336" s="458"/>
      <c r="AB409336" s="5"/>
    </row>
    <row r="409337" spans="21:28">
      <c r="U409337" s="5"/>
      <c r="AA409337" s="458"/>
      <c r="AB409337" s="5"/>
    </row>
    <row r="409338" spans="21:28">
      <c r="U409338" s="5"/>
      <c r="AA409338" s="93"/>
      <c r="AB409338" s="5"/>
    </row>
    <row r="409339" spans="21:28">
      <c r="U409339" s="5"/>
      <c r="AA409339" s="94"/>
      <c r="AB409339" s="5"/>
    </row>
    <row r="409342" spans="21:28">
      <c r="U409342" s="5"/>
      <c r="AA409342" s="94"/>
      <c r="AB409342" s="5"/>
    </row>
    <row r="409392" spans="21:28">
      <c r="U409392" s="5"/>
      <c r="AA409392" s="94"/>
      <c r="AB409392" s="5"/>
    </row>
    <row r="409462" spans="21:28">
      <c r="U409462" s="5"/>
      <c r="AA409462" s="94"/>
      <c r="AB409462" s="5"/>
    </row>
    <row r="409463" spans="21:28">
      <c r="U409463" s="5"/>
      <c r="AA409463" s="94"/>
      <c r="AB409463" s="5"/>
    </row>
    <row r="409480" spans="21:28">
      <c r="U409480" s="5"/>
      <c r="AA409480" s="94"/>
      <c r="AB409480" s="5"/>
    </row>
    <row r="409482" spans="21:28">
      <c r="U409482" s="5"/>
      <c r="AA409482" s="458"/>
      <c r="AB409482" s="5"/>
    </row>
    <row r="409483" spans="21:28">
      <c r="U409483" s="5"/>
      <c r="AA409483" s="458"/>
      <c r="AB409483" s="5"/>
    </row>
    <row r="409484" spans="21:28">
      <c r="U409484" s="5"/>
      <c r="AA409484" s="93"/>
      <c r="AB409484" s="5"/>
    </row>
    <row r="409485" spans="21:28">
      <c r="U409485" s="5"/>
      <c r="AA409485" s="94"/>
      <c r="AB409485" s="5"/>
    </row>
    <row r="409488" spans="21:28">
      <c r="U409488" s="5"/>
      <c r="AA409488" s="94"/>
      <c r="AB409488" s="5"/>
    </row>
    <row r="409538" spans="21:28">
      <c r="U409538" s="5"/>
      <c r="AA409538" s="94"/>
      <c r="AB409538" s="5"/>
    </row>
    <row r="409608" spans="21:28">
      <c r="U409608" s="5"/>
      <c r="AA409608" s="94"/>
      <c r="AB409608" s="5"/>
    </row>
    <row r="409609" spans="21:28">
      <c r="U409609" s="5"/>
      <c r="AA409609" s="94"/>
      <c r="AB409609" s="5"/>
    </row>
    <row r="409626" spans="21:28">
      <c r="U409626" s="5"/>
      <c r="AA409626" s="94"/>
      <c r="AB409626" s="5"/>
    </row>
    <row r="409628" spans="21:28">
      <c r="U409628" s="5"/>
      <c r="AA409628" s="458"/>
      <c r="AB409628" s="5"/>
    </row>
    <row r="409629" spans="21:28">
      <c r="U409629" s="5"/>
      <c r="AA409629" s="458"/>
      <c r="AB409629" s="5"/>
    </row>
    <row r="409630" spans="21:28">
      <c r="U409630" s="5"/>
      <c r="AA409630" s="93"/>
      <c r="AB409630" s="5"/>
    </row>
    <row r="409631" spans="21:28">
      <c r="U409631" s="5"/>
      <c r="AA409631" s="94"/>
      <c r="AB409631" s="5"/>
    </row>
    <row r="409634" spans="21:28">
      <c r="U409634" s="5"/>
      <c r="AA409634" s="94"/>
      <c r="AB409634" s="5"/>
    </row>
    <row r="409684" spans="21:28">
      <c r="U409684" s="5"/>
      <c r="AA409684" s="94"/>
      <c r="AB409684" s="5"/>
    </row>
    <row r="409754" spans="21:28">
      <c r="U409754" s="5"/>
      <c r="AA409754" s="94"/>
      <c r="AB409754" s="5"/>
    </row>
    <row r="409755" spans="21:28">
      <c r="U409755" s="5"/>
      <c r="AA409755" s="94"/>
      <c r="AB409755" s="5"/>
    </row>
    <row r="409772" spans="21:28">
      <c r="U409772" s="5"/>
      <c r="AA409772" s="94"/>
      <c r="AB409772" s="5"/>
    </row>
    <row r="409774" spans="21:28">
      <c r="U409774" s="5"/>
      <c r="AA409774" s="458"/>
      <c r="AB409774" s="5"/>
    </row>
    <row r="409775" spans="21:28">
      <c r="U409775" s="5"/>
      <c r="AA409775" s="458"/>
      <c r="AB409775" s="5"/>
    </row>
    <row r="409776" spans="21:28">
      <c r="U409776" s="5"/>
      <c r="AA409776" s="93"/>
      <c r="AB409776" s="5"/>
    </row>
    <row r="409777" spans="21:28">
      <c r="U409777" s="5"/>
      <c r="AA409777" s="94"/>
      <c r="AB409777" s="5"/>
    </row>
    <row r="409780" spans="21:28">
      <c r="U409780" s="5"/>
      <c r="AA409780" s="94"/>
      <c r="AB409780" s="5"/>
    </row>
    <row r="409830" spans="21:28">
      <c r="U409830" s="5"/>
      <c r="AA409830" s="94"/>
      <c r="AB409830" s="5"/>
    </row>
    <row r="409900" spans="21:28">
      <c r="U409900" s="5"/>
      <c r="AA409900" s="94"/>
      <c r="AB409900" s="5"/>
    </row>
    <row r="409901" spans="21:28">
      <c r="U409901" s="5"/>
      <c r="AA409901" s="94"/>
      <c r="AB409901" s="5"/>
    </row>
    <row r="409918" spans="21:28">
      <c r="U409918" s="5"/>
      <c r="AA409918" s="94"/>
      <c r="AB409918" s="5"/>
    </row>
    <row r="409920" spans="21:28">
      <c r="U409920" s="5"/>
      <c r="AA409920" s="458"/>
      <c r="AB409920" s="5"/>
    </row>
    <row r="409921" spans="21:28">
      <c r="U409921" s="5"/>
      <c r="AA409921" s="458"/>
      <c r="AB409921" s="5"/>
    </row>
    <row r="409922" spans="21:28">
      <c r="U409922" s="5"/>
      <c r="AA409922" s="93"/>
      <c r="AB409922" s="5"/>
    </row>
    <row r="409923" spans="21:28">
      <c r="U409923" s="5"/>
      <c r="AA409923" s="94"/>
      <c r="AB409923" s="5"/>
    </row>
    <row r="409926" spans="21:28">
      <c r="U409926" s="5"/>
      <c r="AA409926" s="94"/>
      <c r="AB409926" s="5"/>
    </row>
    <row r="409976" spans="21:28">
      <c r="U409976" s="5"/>
      <c r="AA409976" s="94"/>
      <c r="AB409976" s="5"/>
    </row>
    <row r="410046" spans="21:28">
      <c r="U410046" s="5"/>
      <c r="AA410046" s="94"/>
      <c r="AB410046" s="5"/>
    </row>
    <row r="410047" spans="21:28">
      <c r="U410047" s="5"/>
      <c r="AA410047" s="94"/>
      <c r="AB410047" s="5"/>
    </row>
    <row r="410064" spans="21:28">
      <c r="U410064" s="5"/>
      <c r="AA410064" s="94"/>
      <c r="AB410064" s="5"/>
    </row>
    <row r="410066" spans="21:28">
      <c r="U410066" s="5"/>
      <c r="AA410066" s="458"/>
      <c r="AB410066" s="5"/>
    </row>
    <row r="410067" spans="21:28">
      <c r="U410067" s="5"/>
      <c r="AA410067" s="458"/>
      <c r="AB410067" s="5"/>
    </row>
    <row r="410068" spans="21:28">
      <c r="U410068" s="5"/>
      <c r="AA410068" s="93"/>
      <c r="AB410068" s="5"/>
    </row>
    <row r="410069" spans="21:28">
      <c r="U410069" s="5"/>
      <c r="AA410069" s="94"/>
      <c r="AB410069" s="5"/>
    </row>
    <row r="410072" spans="21:28">
      <c r="U410072" s="5"/>
      <c r="AA410072" s="94"/>
      <c r="AB410072" s="5"/>
    </row>
    <row r="410122" spans="21:28">
      <c r="U410122" s="5"/>
      <c r="AA410122" s="94"/>
      <c r="AB410122" s="5"/>
    </row>
    <row r="410192" spans="21:28">
      <c r="U410192" s="5"/>
      <c r="AA410192" s="94"/>
      <c r="AB410192" s="5"/>
    </row>
    <row r="410193" spans="21:28">
      <c r="U410193" s="5"/>
      <c r="AA410193" s="94"/>
      <c r="AB410193" s="5"/>
    </row>
    <row r="410210" spans="21:28">
      <c r="U410210" s="5"/>
      <c r="AA410210" s="94"/>
      <c r="AB410210" s="5"/>
    </row>
    <row r="410212" spans="21:28">
      <c r="U410212" s="5"/>
      <c r="AA410212" s="458"/>
      <c r="AB410212" s="5"/>
    </row>
    <row r="410213" spans="21:28">
      <c r="U410213" s="5"/>
      <c r="AA410213" s="458"/>
      <c r="AB410213" s="5"/>
    </row>
    <row r="410214" spans="21:28">
      <c r="U410214" s="5"/>
      <c r="AA410214" s="93"/>
      <c r="AB410214" s="5"/>
    </row>
    <row r="410215" spans="21:28">
      <c r="U410215" s="5"/>
      <c r="AA410215" s="94"/>
      <c r="AB410215" s="5"/>
    </row>
    <row r="410218" spans="21:28">
      <c r="U410218" s="5"/>
      <c r="AA410218" s="94"/>
      <c r="AB410218" s="5"/>
    </row>
    <row r="410268" spans="21:28">
      <c r="U410268" s="5"/>
      <c r="AA410268" s="94"/>
      <c r="AB410268" s="5"/>
    </row>
    <row r="410338" spans="21:28">
      <c r="U410338" s="5"/>
      <c r="AA410338" s="94"/>
      <c r="AB410338" s="5"/>
    </row>
    <row r="410339" spans="21:28">
      <c r="U410339" s="5"/>
      <c r="AA410339" s="94"/>
      <c r="AB410339" s="5"/>
    </row>
    <row r="410356" spans="21:28">
      <c r="U410356" s="5"/>
      <c r="AA410356" s="94"/>
      <c r="AB410356" s="5"/>
    </row>
    <row r="410358" spans="21:28">
      <c r="U410358" s="5"/>
      <c r="AA410358" s="458"/>
      <c r="AB410358" s="5"/>
    </row>
    <row r="410359" spans="21:28">
      <c r="U410359" s="5"/>
      <c r="AA410359" s="458"/>
      <c r="AB410359" s="5"/>
    </row>
    <row r="410360" spans="21:28">
      <c r="U410360" s="5"/>
      <c r="AA410360" s="93"/>
      <c r="AB410360" s="5"/>
    </row>
    <row r="410361" spans="21:28">
      <c r="U410361" s="5"/>
      <c r="AA410361" s="94"/>
      <c r="AB410361" s="5"/>
    </row>
    <row r="410364" spans="21:28">
      <c r="U410364" s="5"/>
      <c r="AA410364" s="94"/>
      <c r="AB410364" s="5"/>
    </row>
    <row r="410414" spans="21:28">
      <c r="U410414" s="5"/>
      <c r="AA410414" s="94"/>
      <c r="AB410414" s="5"/>
    </row>
    <row r="410484" spans="21:28">
      <c r="U410484" s="5"/>
      <c r="AA410484" s="94"/>
      <c r="AB410484" s="5"/>
    </row>
    <row r="410485" spans="21:28">
      <c r="U410485" s="5"/>
      <c r="AA410485" s="94"/>
      <c r="AB410485" s="5"/>
    </row>
    <row r="410502" spans="21:28">
      <c r="U410502" s="5"/>
      <c r="AA410502" s="94"/>
      <c r="AB410502" s="5"/>
    </row>
    <row r="410504" spans="21:28">
      <c r="U410504" s="5"/>
      <c r="AA410504" s="458"/>
      <c r="AB410504" s="5"/>
    </row>
    <row r="410505" spans="21:28">
      <c r="U410505" s="5"/>
      <c r="AA410505" s="458"/>
      <c r="AB410505" s="5"/>
    </row>
    <row r="410506" spans="21:28">
      <c r="U410506" s="5"/>
      <c r="AA410506" s="93"/>
      <c r="AB410506" s="5"/>
    </row>
    <row r="410507" spans="21:28">
      <c r="U410507" s="5"/>
      <c r="AA410507" s="94"/>
      <c r="AB410507" s="5"/>
    </row>
    <row r="410510" spans="21:28">
      <c r="U410510" s="5"/>
      <c r="AA410510" s="94"/>
      <c r="AB410510" s="5"/>
    </row>
    <row r="410560" spans="21:28">
      <c r="U410560" s="5"/>
      <c r="AA410560" s="94"/>
      <c r="AB410560" s="5"/>
    </row>
    <row r="410630" spans="21:28">
      <c r="U410630" s="5"/>
      <c r="AA410630" s="94"/>
      <c r="AB410630" s="5"/>
    </row>
    <row r="410631" spans="21:28">
      <c r="U410631" s="5"/>
      <c r="AA410631" s="94"/>
      <c r="AB410631" s="5"/>
    </row>
    <row r="410648" spans="21:28">
      <c r="U410648" s="5"/>
      <c r="AA410648" s="94"/>
      <c r="AB410648" s="5"/>
    </row>
    <row r="410650" spans="21:28">
      <c r="U410650" s="5"/>
      <c r="AA410650" s="458"/>
      <c r="AB410650" s="5"/>
    </row>
    <row r="410651" spans="21:28">
      <c r="U410651" s="5"/>
      <c r="AA410651" s="458"/>
      <c r="AB410651" s="5"/>
    </row>
    <row r="410652" spans="21:28">
      <c r="U410652" s="5"/>
      <c r="AA410652" s="93"/>
      <c r="AB410652" s="5"/>
    </row>
    <row r="410653" spans="21:28">
      <c r="U410653" s="5"/>
      <c r="AA410653" s="94"/>
      <c r="AB410653" s="5"/>
    </row>
    <row r="410656" spans="21:28">
      <c r="U410656" s="5"/>
      <c r="AA410656" s="94"/>
      <c r="AB410656" s="5"/>
    </row>
    <row r="410706" spans="21:28">
      <c r="U410706" s="5"/>
      <c r="AA410706" s="94"/>
      <c r="AB410706" s="5"/>
    </row>
    <row r="410776" spans="21:28">
      <c r="U410776" s="5"/>
      <c r="AA410776" s="94"/>
      <c r="AB410776" s="5"/>
    </row>
    <row r="410777" spans="21:28">
      <c r="U410777" s="5"/>
      <c r="AA410777" s="94"/>
      <c r="AB410777" s="5"/>
    </row>
    <row r="410794" spans="21:28">
      <c r="U410794" s="5"/>
      <c r="AA410794" s="94"/>
      <c r="AB410794" s="5"/>
    </row>
    <row r="410796" spans="21:28">
      <c r="U410796" s="5"/>
      <c r="AA410796" s="458"/>
      <c r="AB410796" s="5"/>
    </row>
    <row r="410797" spans="21:28">
      <c r="U410797" s="5"/>
      <c r="AA410797" s="458"/>
      <c r="AB410797" s="5"/>
    </row>
    <row r="410798" spans="21:28">
      <c r="U410798" s="5"/>
      <c r="AA410798" s="93"/>
      <c r="AB410798" s="5"/>
    </row>
    <row r="410799" spans="21:28">
      <c r="U410799" s="5"/>
      <c r="AA410799" s="94"/>
      <c r="AB410799" s="5"/>
    </row>
    <row r="410802" spans="21:28">
      <c r="U410802" s="5"/>
      <c r="AA410802" s="94"/>
      <c r="AB410802" s="5"/>
    </row>
    <row r="410852" spans="21:28">
      <c r="U410852" s="5"/>
      <c r="AA410852" s="94"/>
      <c r="AB410852" s="5"/>
    </row>
    <row r="410922" spans="21:28">
      <c r="U410922" s="5"/>
      <c r="AA410922" s="94"/>
      <c r="AB410922" s="5"/>
    </row>
    <row r="410923" spans="21:28">
      <c r="U410923" s="5"/>
      <c r="AA410923" s="94"/>
      <c r="AB410923" s="5"/>
    </row>
    <row r="410940" spans="21:28">
      <c r="U410940" s="5"/>
      <c r="AA410940" s="94"/>
      <c r="AB410940" s="5"/>
    </row>
    <row r="410942" spans="21:28">
      <c r="U410942" s="5"/>
      <c r="AA410942" s="458"/>
      <c r="AB410942" s="5"/>
    </row>
    <row r="410943" spans="21:28">
      <c r="U410943" s="5"/>
      <c r="AA410943" s="458"/>
      <c r="AB410943" s="5"/>
    </row>
    <row r="410944" spans="21:28">
      <c r="U410944" s="5"/>
      <c r="AA410944" s="93"/>
      <c r="AB410944" s="5"/>
    </row>
    <row r="410945" spans="21:28">
      <c r="U410945" s="5"/>
      <c r="AA410945" s="94"/>
      <c r="AB410945" s="5"/>
    </row>
    <row r="410948" spans="21:28">
      <c r="U410948" s="5"/>
      <c r="AA410948" s="94"/>
      <c r="AB410948" s="5"/>
    </row>
    <row r="410998" spans="21:28">
      <c r="U410998" s="5"/>
      <c r="AA410998" s="94"/>
      <c r="AB410998" s="5"/>
    </row>
    <row r="411068" spans="21:28">
      <c r="U411068" s="5"/>
      <c r="AA411068" s="94"/>
      <c r="AB411068" s="5"/>
    </row>
    <row r="411069" spans="21:28">
      <c r="U411069" s="5"/>
      <c r="AA411069" s="94"/>
      <c r="AB411069" s="5"/>
    </row>
    <row r="411086" spans="21:28">
      <c r="U411086" s="5"/>
      <c r="AA411086" s="94"/>
      <c r="AB411086" s="5"/>
    </row>
    <row r="411088" spans="21:28">
      <c r="U411088" s="5"/>
      <c r="AA411088" s="458"/>
      <c r="AB411088" s="5"/>
    </row>
    <row r="411089" spans="21:28">
      <c r="U411089" s="5"/>
      <c r="AA411089" s="458"/>
      <c r="AB411089" s="5"/>
    </row>
    <row r="411090" spans="21:28">
      <c r="U411090" s="5"/>
      <c r="AA411090" s="93"/>
      <c r="AB411090" s="5"/>
    </row>
    <row r="411091" spans="21:28">
      <c r="U411091" s="5"/>
      <c r="AA411091" s="94"/>
      <c r="AB411091" s="5"/>
    </row>
    <row r="411094" spans="21:28">
      <c r="U411094" s="5"/>
      <c r="AA411094" s="94"/>
      <c r="AB411094" s="5"/>
    </row>
    <row r="411144" spans="21:28">
      <c r="U411144" s="5"/>
      <c r="AA411144" s="94"/>
      <c r="AB411144" s="5"/>
    </row>
    <row r="411214" spans="21:28">
      <c r="U411214" s="5"/>
      <c r="AA411214" s="94"/>
      <c r="AB411214" s="5"/>
    </row>
    <row r="411215" spans="21:28">
      <c r="U411215" s="5"/>
      <c r="AA411215" s="94"/>
      <c r="AB411215" s="5"/>
    </row>
    <row r="411232" spans="21:28">
      <c r="U411232" s="5"/>
      <c r="AA411232" s="94"/>
      <c r="AB411232" s="5"/>
    </row>
    <row r="411234" spans="21:28">
      <c r="U411234" s="5"/>
      <c r="AA411234" s="458"/>
      <c r="AB411234" s="5"/>
    </row>
    <row r="411235" spans="21:28">
      <c r="U411235" s="5"/>
      <c r="AA411235" s="458"/>
      <c r="AB411235" s="5"/>
    </row>
    <row r="411236" spans="21:28">
      <c r="U411236" s="5"/>
      <c r="AA411236" s="93"/>
      <c r="AB411236" s="5"/>
    </row>
    <row r="411237" spans="21:28">
      <c r="U411237" s="5"/>
      <c r="AA411237" s="94"/>
      <c r="AB411237" s="5"/>
    </row>
    <row r="411240" spans="21:28">
      <c r="U411240" s="5"/>
      <c r="AA411240" s="94"/>
      <c r="AB411240" s="5"/>
    </row>
    <row r="411290" spans="21:28">
      <c r="U411290" s="5"/>
      <c r="AA411290" s="94"/>
      <c r="AB411290" s="5"/>
    </row>
    <row r="411360" spans="21:28">
      <c r="U411360" s="5"/>
      <c r="AA411360" s="94"/>
      <c r="AB411360" s="5"/>
    </row>
    <row r="411361" spans="21:28">
      <c r="U411361" s="5"/>
      <c r="AA411361" s="94"/>
      <c r="AB411361" s="5"/>
    </row>
    <row r="411378" spans="21:28">
      <c r="U411378" s="5"/>
      <c r="AA411378" s="94"/>
      <c r="AB411378" s="5"/>
    </row>
    <row r="411380" spans="21:28">
      <c r="U411380" s="5"/>
      <c r="AA411380" s="458"/>
      <c r="AB411380" s="5"/>
    </row>
    <row r="411381" spans="21:28">
      <c r="U411381" s="5"/>
      <c r="AA411381" s="458"/>
      <c r="AB411381" s="5"/>
    </row>
    <row r="411382" spans="21:28">
      <c r="U411382" s="5"/>
      <c r="AA411382" s="93"/>
      <c r="AB411382" s="5"/>
    </row>
    <row r="411383" spans="21:28">
      <c r="U411383" s="5"/>
      <c r="AA411383" s="94"/>
      <c r="AB411383" s="5"/>
    </row>
    <row r="411386" spans="21:28">
      <c r="U411386" s="5"/>
      <c r="AA411386" s="94"/>
      <c r="AB411386" s="5"/>
    </row>
    <row r="411436" spans="21:28">
      <c r="U411436" s="5"/>
      <c r="AA411436" s="94"/>
      <c r="AB411436" s="5"/>
    </row>
    <row r="411506" spans="21:28">
      <c r="U411506" s="5"/>
      <c r="AA411506" s="94"/>
      <c r="AB411506" s="5"/>
    </row>
    <row r="411507" spans="21:28">
      <c r="U411507" s="5"/>
      <c r="AA411507" s="94"/>
      <c r="AB411507" s="5"/>
    </row>
    <row r="411524" spans="21:28">
      <c r="U411524" s="5"/>
      <c r="AA411524" s="94"/>
      <c r="AB411524" s="5"/>
    </row>
    <row r="411526" spans="21:28">
      <c r="U411526" s="5"/>
      <c r="AA411526" s="458"/>
      <c r="AB411526" s="5"/>
    </row>
    <row r="411527" spans="21:28">
      <c r="U411527" s="5"/>
      <c r="AA411527" s="458"/>
      <c r="AB411527" s="5"/>
    </row>
    <row r="411528" spans="21:28">
      <c r="U411528" s="5"/>
      <c r="AA411528" s="93"/>
      <c r="AB411528" s="5"/>
    </row>
    <row r="411529" spans="21:28">
      <c r="U411529" s="5"/>
      <c r="AA411529" s="94"/>
      <c r="AB411529" s="5"/>
    </row>
    <row r="411532" spans="21:28">
      <c r="U411532" s="5"/>
      <c r="AA411532" s="94"/>
      <c r="AB411532" s="5"/>
    </row>
    <row r="411582" spans="21:28">
      <c r="U411582" s="5"/>
      <c r="AA411582" s="94"/>
      <c r="AB411582" s="5"/>
    </row>
    <row r="411652" spans="21:28">
      <c r="U411652" s="5"/>
      <c r="AA411652" s="94"/>
      <c r="AB411652" s="5"/>
    </row>
    <row r="411653" spans="21:28">
      <c r="U411653" s="5"/>
      <c r="AA411653" s="94"/>
      <c r="AB411653" s="5"/>
    </row>
    <row r="411670" spans="21:28">
      <c r="U411670" s="5"/>
      <c r="AA411670" s="94"/>
      <c r="AB411670" s="5"/>
    </row>
    <row r="411672" spans="21:28">
      <c r="U411672" s="5"/>
      <c r="AA411672" s="458"/>
      <c r="AB411672" s="5"/>
    </row>
    <row r="411673" spans="21:28">
      <c r="U411673" s="5"/>
      <c r="AA411673" s="458"/>
      <c r="AB411673" s="5"/>
    </row>
    <row r="411674" spans="21:28">
      <c r="U411674" s="5"/>
      <c r="AA411674" s="93"/>
      <c r="AB411674" s="5"/>
    </row>
    <row r="411675" spans="21:28">
      <c r="U411675" s="5"/>
      <c r="AA411675" s="94"/>
      <c r="AB411675" s="5"/>
    </row>
    <row r="411678" spans="21:28">
      <c r="U411678" s="5"/>
      <c r="AA411678" s="94"/>
      <c r="AB411678" s="5"/>
    </row>
    <row r="411728" spans="21:28">
      <c r="U411728" s="5"/>
      <c r="AA411728" s="94"/>
      <c r="AB411728" s="5"/>
    </row>
    <row r="411798" spans="21:28">
      <c r="U411798" s="5"/>
      <c r="AA411798" s="94"/>
      <c r="AB411798" s="5"/>
    </row>
    <row r="411799" spans="21:28">
      <c r="U411799" s="5"/>
      <c r="AA411799" s="94"/>
      <c r="AB411799" s="5"/>
    </row>
    <row r="411816" spans="21:28">
      <c r="U411816" s="5"/>
      <c r="AA411816" s="94"/>
      <c r="AB411816" s="5"/>
    </row>
    <row r="411818" spans="21:28">
      <c r="U411818" s="5"/>
      <c r="AA411818" s="458"/>
      <c r="AB411818" s="5"/>
    </row>
    <row r="411819" spans="21:28">
      <c r="U411819" s="5"/>
      <c r="AA411819" s="458"/>
      <c r="AB411819" s="5"/>
    </row>
    <row r="411820" spans="21:28">
      <c r="U411820" s="5"/>
      <c r="AA411820" s="93"/>
      <c r="AB411820" s="5"/>
    </row>
    <row r="411821" spans="21:28">
      <c r="U411821" s="5"/>
      <c r="AA411821" s="94"/>
      <c r="AB411821" s="5"/>
    </row>
    <row r="411824" spans="21:28">
      <c r="U411824" s="5"/>
      <c r="AA411824" s="94"/>
      <c r="AB411824" s="5"/>
    </row>
    <row r="411874" spans="21:28">
      <c r="U411874" s="5"/>
      <c r="AA411874" s="94"/>
      <c r="AB411874" s="5"/>
    </row>
    <row r="411944" spans="21:28">
      <c r="U411944" s="5"/>
      <c r="AA411944" s="94"/>
      <c r="AB411944" s="5"/>
    </row>
    <row r="411945" spans="21:28">
      <c r="U411945" s="5"/>
      <c r="AA411945" s="94"/>
      <c r="AB411945" s="5"/>
    </row>
    <row r="411962" spans="21:28">
      <c r="U411962" s="5"/>
      <c r="AA411962" s="94"/>
      <c r="AB411962" s="5"/>
    </row>
    <row r="411964" spans="21:28">
      <c r="U411964" s="5"/>
      <c r="AA411964" s="458"/>
      <c r="AB411964" s="5"/>
    </row>
    <row r="411965" spans="21:28">
      <c r="U411965" s="5"/>
      <c r="AA411965" s="458"/>
      <c r="AB411965" s="5"/>
    </row>
    <row r="411966" spans="21:28">
      <c r="U411966" s="5"/>
      <c r="AA411966" s="93"/>
      <c r="AB411966" s="5"/>
    </row>
    <row r="411967" spans="21:28">
      <c r="U411967" s="5"/>
      <c r="AA411967" s="94"/>
      <c r="AB411967" s="5"/>
    </row>
    <row r="411970" spans="21:28">
      <c r="U411970" s="5"/>
      <c r="AA411970" s="94"/>
      <c r="AB411970" s="5"/>
    </row>
    <row r="412020" spans="21:28">
      <c r="U412020" s="5"/>
      <c r="AA412020" s="94"/>
      <c r="AB412020" s="5"/>
    </row>
    <row r="412090" spans="21:28">
      <c r="U412090" s="5"/>
      <c r="AA412090" s="94"/>
      <c r="AB412090" s="5"/>
    </row>
    <row r="412091" spans="21:28">
      <c r="U412091" s="5"/>
      <c r="AA412091" s="94"/>
      <c r="AB412091" s="5"/>
    </row>
    <row r="412108" spans="21:28">
      <c r="U412108" s="5"/>
      <c r="AA412108" s="94"/>
      <c r="AB412108" s="5"/>
    </row>
    <row r="412110" spans="21:28">
      <c r="U412110" s="5"/>
      <c r="AA412110" s="458"/>
      <c r="AB412110" s="5"/>
    </row>
    <row r="412111" spans="21:28">
      <c r="U412111" s="5"/>
      <c r="AA412111" s="458"/>
      <c r="AB412111" s="5"/>
    </row>
    <row r="412112" spans="21:28">
      <c r="U412112" s="5"/>
      <c r="AA412112" s="93"/>
      <c r="AB412112" s="5"/>
    </row>
    <row r="412113" spans="21:28">
      <c r="U412113" s="5"/>
      <c r="AA412113" s="94"/>
      <c r="AB412113" s="5"/>
    </row>
    <row r="412116" spans="21:28">
      <c r="U412116" s="5"/>
      <c r="AA412116" s="94"/>
      <c r="AB412116" s="5"/>
    </row>
    <row r="412166" spans="21:28">
      <c r="U412166" s="5"/>
      <c r="AA412166" s="94"/>
      <c r="AB412166" s="5"/>
    </row>
    <row r="412236" spans="21:28">
      <c r="U412236" s="5"/>
      <c r="AA412236" s="94"/>
      <c r="AB412236" s="5"/>
    </row>
    <row r="412237" spans="21:28">
      <c r="U412237" s="5"/>
      <c r="AA412237" s="94"/>
      <c r="AB412237" s="5"/>
    </row>
    <row r="412254" spans="21:28">
      <c r="U412254" s="5"/>
      <c r="AA412254" s="94"/>
      <c r="AB412254" s="5"/>
    </row>
    <row r="412256" spans="21:28">
      <c r="U412256" s="5"/>
      <c r="AA412256" s="458"/>
      <c r="AB412256" s="5"/>
    </row>
    <row r="412257" spans="21:28">
      <c r="U412257" s="5"/>
      <c r="AA412257" s="458"/>
      <c r="AB412257" s="5"/>
    </row>
    <row r="412258" spans="21:28">
      <c r="U412258" s="5"/>
      <c r="AA412258" s="93"/>
      <c r="AB412258" s="5"/>
    </row>
    <row r="412259" spans="21:28">
      <c r="U412259" s="5"/>
      <c r="AA412259" s="94"/>
      <c r="AB412259" s="5"/>
    </row>
    <row r="412262" spans="21:28">
      <c r="U412262" s="5"/>
      <c r="AA412262" s="94"/>
      <c r="AB412262" s="5"/>
    </row>
    <row r="412312" spans="21:28">
      <c r="U412312" s="5"/>
      <c r="AA412312" s="94"/>
      <c r="AB412312" s="5"/>
    </row>
    <row r="412382" spans="21:28">
      <c r="U412382" s="5"/>
      <c r="AA412382" s="94"/>
      <c r="AB412382" s="5"/>
    </row>
    <row r="412383" spans="21:28">
      <c r="U412383" s="5"/>
      <c r="AA412383" s="94"/>
      <c r="AB412383" s="5"/>
    </row>
    <row r="412400" spans="21:28">
      <c r="U412400" s="5"/>
      <c r="AA412400" s="94"/>
      <c r="AB412400" s="5"/>
    </row>
    <row r="412402" spans="21:28">
      <c r="U412402" s="5"/>
      <c r="AA412402" s="458"/>
      <c r="AB412402" s="5"/>
    </row>
    <row r="412403" spans="21:28">
      <c r="U412403" s="5"/>
      <c r="AA412403" s="458"/>
      <c r="AB412403" s="5"/>
    </row>
    <row r="412404" spans="21:28">
      <c r="U412404" s="5"/>
      <c r="AA412404" s="93"/>
      <c r="AB412404" s="5"/>
    </row>
    <row r="412405" spans="21:28">
      <c r="U412405" s="5"/>
      <c r="AA412405" s="94"/>
      <c r="AB412405" s="5"/>
    </row>
    <row r="412408" spans="21:28">
      <c r="U412408" s="5"/>
      <c r="AA412408" s="94"/>
      <c r="AB412408" s="5"/>
    </row>
    <row r="412458" spans="21:28">
      <c r="U412458" s="5"/>
      <c r="AA412458" s="94"/>
      <c r="AB412458" s="5"/>
    </row>
    <row r="412528" spans="21:28">
      <c r="U412528" s="5"/>
      <c r="AA412528" s="94"/>
      <c r="AB412528" s="5"/>
    </row>
    <row r="412529" spans="21:28">
      <c r="U412529" s="5"/>
      <c r="AA412529" s="94"/>
      <c r="AB412529" s="5"/>
    </row>
    <row r="412546" spans="21:28">
      <c r="U412546" s="5"/>
      <c r="AA412546" s="94"/>
      <c r="AB412546" s="5"/>
    </row>
    <row r="412548" spans="21:28">
      <c r="U412548" s="5"/>
      <c r="AA412548" s="458"/>
      <c r="AB412548" s="5"/>
    </row>
    <row r="412549" spans="21:28">
      <c r="U412549" s="5"/>
      <c r="AA412549" s="458"/>
      <c r="AB412549" s="5"/>
    </row>
    <row r="412550" spans="21:28">
      <c r="U412550" s="5"/>
      <c r="AA412550" s="93"/>
      <c r="AB412550" s="5"/>
    </row>
    <row r="412551" spans="21:28">
      <c r="U412551" s="5"/>
      <c r="AA412551" s="94"/>
      <c r="AB412551" s="5"/>
    </row>
    <row r="412554" spans="21:28">
      <c r="U412554" s="5"/>
      <c r="AA412554" s="94"/>
      <c r="AB412554" s="5"/>
    </row>
    <row r="412604" spans="21:28">
      <c r="U412604" s="5"/>
      <c r="AA412604" s="94"/>
      <c r="AB412604" s="5"/>
    </row>
    <row r="412674" spans="21:28">
      <c r="U412674" s="5"/>
      <c r="AA412674" s="94"/>
      <c r="AB412674" s="5"/>
    </row>
    <row r="412675" spans="21:28">
      <c r="U412675" s="5"/>
      <c r="AA412675" s="94"/>
      <c r="AB412675" s="5"/>
    </row>
    <row r="412692" spans="21:28">
      <c r="U412692" s="5"/>
      <c r="AA412692" s="94"/>
      <c r="AB412692" s="5"/>
    </row>
    <row r="412694" spans="21:28">
      <c r="U412694" s="5"/>
      <c r="AA412694" s="458"/>
      <c r="AB412694" s="5"/>
    </row>
    <row r="412695" spans="21:28">
      <c r="U412695" s="5"/>
      <c r="AA412695" s="458"/>
      <c r="AB412695" s="5"/>
    </row>
    <row r="412696" spans="21:28">
      <c r="U412696" s="5"/>
      <c r="AA412696" s="93"/>
      <c r="AB412696" s="5"/>
    </row>
    <row r="412697" spans="21:28">
      <c r="U412697" s="5"/>
      <c r="AA412697" s="94"/>
      <c r="AB412697" s="5"/>
    </row>
    <row r="412700" spans="21:28">
      <c r="U412700" s="5"/>
      <c r="AA412700" s="94"/>
      <c r="AB412700" s="5"/>
    </row>
    <row r="412750" spans="21:28">
      <c r="U412750" s="5"/>
      <c r="AA412750" s="94"/>
      <c r="AB412750" s="5"/>
    </row>
    <row r="412820" spans="21:28">
      <c r="U412820" s="5"/>
      <c r="AA412820" s="94"/>
      <c r="AB412820" s="5"/>
    </row>
    <row r="412821" spans="21:28">
      <c r="U412821" s="5"/>
      <c r="AA412821" s="94"/>
      <c r="AB412821" s="5"/>
    </row>
    <row r="412838" spans="21:28">
      <c r="U412838" s="5"/>
      <c r="AA412838" s="94"/>
      <c r="AB412838" s="5"/>
    </row>
    <row r="412840" spans="21:28">
      <c r="U412840" s="5"/>
      <c r="AA412840" s="458"/>
      <c r="AB412840" s="5"/>
    </row>
    <row r="412841" spans="21:28">
      <c r="U412841" s="5"/>
      <c r="AA412841" s="458"/>
      <c r="AB412841" s="5"/>
    </row>
    <row r="412842" spans="21:28">
      <c r="U412842" s="5"/>
      <c r="AA412842" s="93"/>
      <c r="AB412842" s="5"/>
    </row>
    <row r="412843" spans="21:28">
      <c r="U412843" s="5"/>
      <c r="AA412843" s="94"/>
      <c r="AB412843" s="5"/>
    </row>
    <row r="412846" spans="21:28">
      <c r="U412846" s="5"/>
      <c r="AA412846" s="94"/>
      <c r="AB412846" s="5"/>
    </row>
    <row r="412896" spans="21:28">
      <c r="U412896" s="5"/>
      <c r="AA412896" s="94"/>
      <c r="AB412896" s="5"/>
    </row>
    <row r="412966" spans="21:28">
      <c r="U412966" s="5"/>
      <c r="AA412966" s="94"/>
      <c r="AB412966" s="5"/>
    </row>
    <row r="412967" spans="21:28">
      <c r="U412967" s="5"/>
      <c r="AA412967" s="94"/>
      <c r="AB412967" s="5"/>
    </row>
    <row r="412984" spans="21:28">
      <c r="U412984" s="5"/>
      <c r="AA412984" s="94"/>
      <c r="AB412984" s="5"/>
    </row>
    <row r="412986" spans="21:28">
      <c r="U412986" s="5"/>
      <c r="AA412986" s="458"/>
      <c r="AB412986" s="5"/>
    </row>
    <row r="412987" spans="21:28">
      <c r="U412987" s="5"/>
      <c r="AA412987" s="458"/>
      <c r="AB412987" s="5"/>
    </row>
    <row r="412988" spans="21:28">
      <c r="U412988" s="5"/>
      <c r="AA412988" s="93"/>
      <c r="AB412988" s="5"/>
    </row>
    <row r="412989" spans="21:28">
      <c r="U412989" s="5"/>
      <c r="AA412989" s="94"/>
      <c r="AB412989" s="5"/>
    </row>
    <row r="412992" spans="21:28">
      <c r="U412992" s="5"/>
      <c r="AA412992" s="94"/>
      <c r="AB412992" s="5"/>
    </row>
    <row r="413042" spans="21:28">
      <c r="U413042" s="5"/>
      <c r="AA413042" s="94"/>
      <c r="AB413042" s="5"/>
    </row>
    <row r="413112" spans="21:28">
      <c r="U413112" s="5"/>
      <c r="AA413112" s="94"/>
      <c r="AB413112" s="5"/>
    </row>
    <row r="413113" spans="21:28">
      <c r="U413113" s="5"/>
      <c r="AA413113" s="94"/>
      <c r="AB413113" s="5"/>
    </row>
    <row r="413130" spans="21:28">
      <c r="U413130" s="5"/>
      <c r="AA413130" s="94"/>
      <c r="AB413130" s="5"/>
    </row>
    <row r="413132" spans="21:28">
      <c r="U413132" s="5"/>
      <c r="AA413132" s="458"/>
      <c r="AB413132" s="5"/>
    </row>
    <row r="413133" spans="21:28">
      <c r="U413133" s="5"/>
      <c r="AA413133" s="458"/>
      <c r="AB413133" s="5"/>
    </row>
    <row r="413134" spans="21:28">
      <c r="U413134" s="5"/>
      <c r="AA413134" s="93"/>
      <c r="AB413134" s="5"/>
    </row>
    <row r="413135" spans="21:28">
      <c r="U413135" s="5"/>
      <c r="AA413135" s="94"/>
      <c r="AB413135" s="5"/>
    </row>
    <row r="413138" spans="21:28">
      <c r="U413138" s="5"/>
      <c r="AA413138" s="94"/>
      <c r="AB413138" s="5"/>
    </row>
    <row r="413188" spans="21:28">
      <c r="U413188" s="5"/>
      <c r="AA413188" s="94"/>
      <c r="AB413188" s="5"/>
    </row>
    <row r="413258" spans="21:28">
      <c r="U413258" s="5"/>
      <c r="AA413258" s="94"/>
      <c r="AB413258" s="5"/>
    </row>
    <row r="413259" spans="21:28">
      <c r="U413259" s="5"/>
      <c r="AA413259" s="94"/>
      <c r="AB413259" s="5"/>
    </row>
    <row r="413276" spans="21:28">
      <c r="U413276" s="5"/>
      <c r="AA413276" s="94"/>
      <c r="AB413276" s="5"/>
    </row>
    <row r="413278" spans="21:28">
      <c r="U413278" s="5"/>
      <c r="AA413278" s="458"/>
      <c r="AB413278" s="5"/>
    </row>
    <row r="413279" spans="21:28">
      <c r="U413279" s="5"/>
      <c r="AA413279" s="458"/>
      <c r="AB413279" s="5"/>
    </row>
    <row r="413280" spans="21:28">
      <c r="U413280" s="5"/>
      <c r="AA413280" s="93"/>
      <c r="AB413280" s="5"/>
    </row>
    <row r="413281" spans="21:28">
      <c r="U413281" s="5"/>
      <c r="AA413281" s="94"/>
      <c r="AB413281" s="5"/>
    </row>
    <row r="413284" spans="21:28">
      <c r="U413284" s="5"/>
      <c r="AA413284" s="94"/>
      <c r="AB413284" s="5"/>
    </row>
    <row r="413334" spans="21:28">
      <c r="U413334" s="5"/>
      <c r="AA413334" s="94"/>
      <c r="AB413334" s="5"/>
    </row>
    <row r="413404" spans="21:28">
      <c r="U413404" s="5"/>
      <c r="AA413404" s="94"/>
      <c r="AB413404" s="5"/>
    </row>
    <row r="413405" spans="21:28">
      <c r="U413405" s="5"/>
      <c r="AA413405" s="94"/>
      <c r="AB413405" s="5"/>
    </row>
    <row r="413422" spans="21:28">
      <c r="U413422" s="5"/>
      <c r="AA413422" s="94"/>
      <c r="AB413422" s="5"/>
    </row>
    <row r="413424" spans="21:28">
      <c r="U413424" s="5"/>
      <c r="AA413424" s="458"/>
      <c r="AB413424" s="5"/>
    </row>
    <row r="413425" spans="21:28">
      <c r="U413425" s="5"/>
      <c r="AA413425" s="458"/>
      <c r="AB413425" s="5"/>
    </row>
    <row r="413426" spans="21:28">
      <c r="U413426" s="5"/>
      <c r="AA413426" s="93"/>
      <c r="AB413426" s="5"/>
    </row>
    <row r="413427" spans="21:28">
      <c r="U413427" s="5"/>
      <c r="AA413427" s="94"/>
      <c r="AB413427" s="5"/>
    </row>
    <row r="413430" spans="21:28">
      <c r="U413430" s="5"/>
      <c r="AA413430" s="94"/>
      <c r="AB413430" s="5"/>
    </row>
    <row r="413480" spans="21:28">
      <c r="U413480" s="5"/>
      <c r="AA413480" s="94"/>
      <c r="AB413480" s="5"/>
    </row>
    <row r="413550" spans="21:28">
      <c r="U413550" s="5"/>
      <c r="AA413550" s="94"/>
      <c r="AB413550" s="5"/>
    </row>
    <row r="413551" spans="21:28">
      <c r="U413551" s="5"/>
      <c r="AA413551" s="94"/>
      <c r="AB413551" s="5"/>
    </row>
    <row r="413568" spans="21:28">
      <c r="U413568" s="5"/>
      <c r="AA413568" s="94"/>
      <c r="AB413568" s="5"/>
    </row>
    <row r="413570" spans="21:28">
      <c r="U413570" s="5"/>
      <c r="AA413570" s="458"/>
      <c r="AB413570" s="5"/>
    </row>
    <row r="413571" spans="21:28">
      <c r="U413571" s="5"/>
      <c r="AA413571" s="458"/>
      <c r="AB413571" s="5"/>
    </row>
    <row r="413572" spans="21:28">
      <c r="U413572" s="5"/>
      <c r="AA413572" s="93"/>
      <c r="AB413572" s="5"/>
    </row>
    <row r="413573" spans="21:28">
      <c r="U413573" s="5"/>
      <c r="AA413573" s="94"/>
      <c r="AB413573" s="5"/>
    </row>
    <row r="413576" spans="21:28">
      <c r="U413576" s="5"/>
      <c r="AA413576" s="94"/>
      <c r="AB413576" s="5"/>
    </row>
    <row r="413626" spans="21:28">
      <c r="U413626" s="5"/>
      <c r="AA413626" s="94"/>
      <c r="AB413626" s="5"/>
    </row>
    <row r="413696" spans="21:28">
      <c r="U413696" s="5"/>
      <c r="AA413696" s="94"/>
      <c r="AB413696" s="5"/>
    </row>
    <row r="413697" spans="21:28">
      <c r="U413697" s="5"/>
      <c r="AA413697" s="94"/>
      <c r="AB413697" s="5"/>
    </row>
    <row r="413714" spans="21:28">
      <c r="U413714" s="5"/>
      <c r="AA413714" s="94"/>
      <c r="AB413714" s="5"/>
    </row>
    <row r="413716" spans="21:28">
      <c r="U413716" s="5"/>
      <c r="AA413716" s="458"/>
      <c r="AB413716" s="5"/>
    </row>
    <row r="413717" spans="21:28">
      <c r="U413717" s="5"/>
      <c r="AA413717" s="458"/>
      <c r="AB413717" s="5"/>
    </row>
    <row r="413718" spans="21:28">
      <c r="U413718" s="5"/>
      <c r="AA413718" s="93"/>
      <c r="AB413718" s="5"/>
    </row>
    <row r="413719" spans="21:28">
      <c r="U413719" s="5"/>
      <c r="AA413719" s="94"/>
      <c r="AB413719" s="5"/>
    </row>
    <row r="413722" spans="21:28">
      <c r="U413722" s="5"/>
      <c r="AA413722" s="94"/>
      <c r="AB413722" s="5"/>
    </row>
    <row r="413772" spans="21:28">
      <c r="U413772" s="5"/>
      <c r="AA413772" s="94"/>
      <c r="AB413772" s="5"/>
    </row>
    <row r="413842" spans="21:28">
      <c r="U413842" s="5"/>
      <c r="AA413842" s="94"/>
      <c r="AB413842" s="5"/>
    </row>
    <row r="413843" spans="21:28">
      <c r="U413843" s="5"/>
      <c r="AA413843" s="94"/>
      <c r="AB413843" s="5"/>
    </row>
    <row r="413860" spans="21:28">
      <c r="U413860" s="5"/>
      <c r="AA413860" s="94"/>
      <c r="AB413860" s="5"/>
    </row>
    <row r="413862" spans="21:28">
      <c r="U413862" s="5"/>
      <c r="AA413862" s="458"/>
      <c r="AB413862" s="5"/>
    </row>
    <row r="413863" spans="21:28">
      <c r="U413863" s="5"/>
      <c r="AA413863" s="458"/>
      <c r="AB413863" s="5"/>
    </row>
    <row r="413864" spans="21:28">
      <c r="U413864" s="5"/>
      <c r="AA413864" s="93"/>
      <c r="AB413864" s="5"/>
    </row>
    <row r="413865" spans="21:28">
      <c r="U413865" s="5"/>
      <c r="AA413865" s="94"/>
      <c r="AB413865" s="5"/>
    </row>
    <row r="413868" spans="21:28">
      <c r="U413868" s="5"/>
      <c r="AA413868" s="94"/>
      <c r="AB413868" s="5"/>
    </row>
    <row r="413918" spans="21:28">
      <c r="U413918" s="5"/>
      <c r="AA413918" s="94"/>
      <c r="AB413918" s="5"/>
    </row>
    <row r="413988" spans="21:28">
      <c r="U413988" s="5"/>
      <c r="AA413988" s="94"/>
      <c r="AB413988" s="5"/>
    </row>
    <row r="413989" spans="21:28">
      <c r="U413989" s="5"/>
      <c r="AA413989" s="94"/>
      <c r="AB413989" s="5"/>
    </row>
    <row r="414006" spans="21:28">
      <c r="U414006" s="5"/>
      <c r="AA414006" s="94"/>
      <c r="AB414006" s="5"/>
    </row>
    <row r="414008" spans="21:28">
      <c r="U414008" s="5"/>
      <c r="AA414008" s="458"/>
      <c r="AB414008" s="5"/>
    </row>
    <row r="414009" spans="21:28">
      <c r="U414009" s="5"/>
      <c r="AA414009" s="458"/>
      <c r="AB414009" s="5"/>
    </row>
    <row r="414010" spans="21:28">
      <c r="U414010" s="5"/>
      <c r="AA414010" s="93"/>
      <c r="AB414010" s="5"/>
    </row>
    <row r="414011" spans="21:28">
      <c r="U414011" s="5"/>
      <c r="AA414011" s="94"/>
      <c r="AB414011" s="5"/>
    </row>
    <row r="414014" spans="21:28">
      <c r="U414014" s="5"/>
      <c r="AA414014" s="94"/>
      <c r="AB414014" s="5"/>
    </row>
    <row r="414064" spans="21:28">
      <c r="U414064" s="5"/>
      <c r="AA414064" s="94"/>
      <c r="AB414064" s="5"/>
    </row>
    <row r="414134" spans="21:28">
      <c r="U414134" s="5"/>
      <c r="AA414134" s="94"/>
      <c r="AB414134" s="5"/>
    </row>
    <row r="414135" spans="21:28">
      <c r="U414135" s="5"/>
      <c r="AA414135" s="94"/>
      <c r="AB414135" s="5"/>
    </row>
    <row r="414152" spans="21:28">
      <c r="U414152" s="5"/>
      <c r="AA414152" s="94"/>
      <c r="AB414152" s="5"/>
    </row>
    <row r="414154" spans="21:28">
      <c r="U414154" s="5"/>
      <c r="AA414154" s="458"/>
      <c r="AB414154" s="5"/>
    </row>
    <row r="414155" spans="21:28">
      <c r="U414155" s="5"/>
      <c r="AA414155" s="458"/>
      <c r="AB414155" s="5"/>
    </row>
    <row r="414156" spans="21:28">
      <c r="U414156" s="5"/>
      <c r="AA414156" s="93"/>
      <c r="AB414156" s="5"/>
    </row>
    <row r="414157" spans="21:28">
      <c r="U414157" s="5"/>
      <c r="AA414157" s="94"/>
      <c r="AB414157" s="5"/>
    </row>
    <row r="414160" spans="21:28">
      <c r="U414160" s="5"/>
      <c r="AA414160" s="94"/>
      <c r="AB414160" s="5"/>
    </row>
    <row r="414210" spans="21:28">
      <c r="U414210" s="5"/>
      <c r="AA414210" s="94"/>
      <c r="AB414210" s="5"/>
    </row>
    <row r="414280" spans="21:28">
      <c r="U414280" s="5"/>
      <c r="AA414280" s="94"/>
      <c r="AB414280" s="5"/>
    </row>
    <row r="414281" spans="21:28">
      <c r="U414281" s="5"/>
      <c r="AA414281" s="94"/>
      <c r="AB414281" s="5"/>
    </row>
    <row r="414298" spans="21:28">
      <c r="U414298" s="5"/>
      <c r="AA414298" s="94"/>
      <c r="AB414298" s="5"/>
    </row>
    <row r="414300" spans="21:28">
      <c r="U414300" s="5"/>
      <c r="AA414300" s="458"/>
      <c r="AB414300" s="5"/>
    </row>
    <row r="414301" spans="21:28">
      <c r="U414301" s="5"/>
      <c r="AA414301" s="458"/>
      <c r="AB414301" s="5"/>
    </row>
    <row r="414302" spans="21:28">
      <c r="U414302" s="5"/>
      <c r="AA414302" s="93"/>
      <c r="AB414302" s="5"/>
    </row>
    <row r="414303" spans="21:28">
      <c r="U414303" s="5"/>
      <c r="AA414303" s="94"/>
      <c r="AB414303" s="5"/>
    </row>
    <row r="414306" spans="21:28">
      <c r="U414306" s="5"/>
      <c r="AA414306" s="94"/>
      <c r="AB414306" s="5"/>
    </row>
    <row r="414356" spans="21:28">
      <c r="U414356" s="5"/>
      <c r="AA414356" s="94"/>
      <c r="AB414356" s="5"/>
    </row>
    <row r="414426" spans="21:28">
      <c r="U414426" s="5"/>
      <c r="AA414426" s="94"/>
      <c r="AB414426" s="5"/>
    </row>
    <row r="414427" spans="21:28">
      <c r="U414427" s="5"/>
      <c r="AA414427" s="94"/>
      <c r="AB414427" s="5"/>
    </row>
    <row r="414444" spans="21:28">
      <c r="U414444" s="5"/>
      <c r="AA414444" s="94"/>
      <c r="AB414444" s="5"/>
    </row>
    <row r="414446" spans="21:28">
      <c r="U414446" s="5"/>
      <c r="AA414446" s="458"/>
      <c r="AB414446" s="5"/>
    </row>
    <row r="414447" spans="21:28">
      <c r="U414447" s="5"/>
      <c r="AA414447" s="458"/>
      <c r="AB414447" s="5"/>
    </row>
    <row r="414448" spans="21:28">
      <c r="U414448" s="5"/>
      <c r="AA414448" s="93"/>
      <c r="AB414448" s="5"/>
    </row>
    <row r="414449" spans="21:28">
      <c r="U414449" s="5"/>
      <c r="AA414449" s="94"/>
      <c r="AB414449" s="5"/>
    </row>
    <row r="414452" spans="21:28">
      <c r="U414452" s="5"/>
      <c r="AA414452" s="94"/>
      <c r="AB414452" s="5"/>
    </row>
    <row r="414502" spans="21:28">
      <c r="U414502" s="5"/>
      <c r="AA414502" s="94"/>
      <c r="AB414502" s="5"/>
    </row>
    <row r="414572" spans="21:28">
      <c r="U414572" s="5"/>
      <c r="AA414572" s="94"/>
      <c r="AB414572" s="5"/>
    </row>
    <row r="414573" spans="21:28">
      <c r="U414573" s="5"/>
      <c r="AA414573" s="94"/>
      <c r="AB414573" s="5"/>
    </row>
    <row r="414590" spans="21:28">
      <c r="U414590" s="5"/>
      <c r="AA414590" s="94"/>
      <c r="AB414590" s="5"/>
    </row>
    <row r="414592" spans="21:28">
      <c r="U414592" s="5"/>
      <c r="AA414592" s="458"/>
      <c r="AB414592" s="5"/>
    </row>
    <row r="414593" spans="21:28">
      <c r="U414593" s="5"/>
      <c r="AA414593" s="458"/>
      <c r="AB414593" s="5"/>
    </row>
    <row r="414594" spans="21:28">
      <c r="U414594" s="5"/>
      <c r="AA414594" s="93"/>
      <c r="AB414594" s="5"/>
    </row>
    <row r="414595" spans="21:28">
      <c r="U414595" s="5"/>
      <c r="AA414595" s="94"/>
      <c r="AB414595" s="5"/>
    </row>
    <row r="414598" spans="21:28">
      <c r="U414598" s="5"/>
      <c r="AA414598" s="94"/>
      <c r="AB414598" s="5"/>
    </row>
    <row r="414648" spans="21:28">
      <c r="U414648" s="5"/>
      <c r="AA414648" s="94"/>
      <c r="AB414648" s="5"/>
    </row>
    <row r="414718" spans="21:28">
      <c r="U414718" s="5"/>
      <c r="AA414718" s="94"/>
      <c r="AB414718" s="5"/>
    </row>
    <row r="414719" spans="21:28">
      <c r="U414719" s="5"/>
      <c r="AA414719" s="94"/>
      <c r="AB414719" s="5"/>
    </row>
    <row r="414736" spans="21:28">
      <c r="U414736" s="5"/>
      <c r="AA414736" s="94"/>
      <c r="AB414736" s="5"/>
    </row>
    <row r="414738" spans="21:28">
      <c r="U414738" s="5"/>
      <c r="AA414738" s="458"/>
      <c r="AB414738" s="5"/>
    </row>
    <row r="414739" spans="21:28">
      <c r="U414739" s="5"/>
      <c r="AA414739" s="458"/>
      <c r="AB414739" s="5"/>
    </row>
    <row r="414740" spans="21:28">
      <c r="U414740" s="5"/>
      <c r="AA414740" s="93"/>
      <c r="AB414740" s="5"/>
    </row>
    <row r="414741" spans="21:28">
      <c r="U414741" s="5"/>
      <c r="AA414741" s="94"/>
      <c r="AB414741" s="5"/>
    </row>
    <row r="414744" spans="21:28">
      <c r="U414744" s="5"/>
      <c r="AA414744" s="94"/>
      <c r="AB414744" s="5"/>
    </row>
    <row r="414794" spans="21:28">
      <c r="U414794" s="5"/>
      <c r="AA414794" s="94"/>
      <c r="AB414794" s="5"/>
    </row>
    <row r="414864" spans="21:28">
      <c r="U414864" s="5"/>
      <c r="AA414864" s="94"/>
      <c r="AB414864" s="5"/>
    </row>
    <row r="414865" spans="21:28">
      <c r="U414865" s="5"/>
      <c r="AA414865" s="94"/>
      <c r="AB414865" s="5"/>
    </row>
    <row r="414882" spans="21:28">
      <c r="U414882" s="5"/>
      <c r="AA414882" s="94"/>
      <c r="AB414882" s="5"/>
    </row>
    <row r="414884" spans="21:28">
      <c r="U414884" s="5"/>
      <c r="AA414884" s="458"/>
      <c r="AB414884" s="5"/>
    </row>
    <row r="414885" spans="21:28">
      <c r="U414885" s="5"/>
      <c r="AA414885" s="458"/>
      <c r="AB414885" s="5"/>
    </row>
    <row r="414886" spans="21:28">
      <c r="U414886" s="5"/>
      <c r="AA414886" s="93"/>
      <c r="AB414886" s="5"/>
    </row>
    <row r="414887" spans="21:28">
      <c r="U414887" s="5"/>
      <c r="AA414887" s="94"/>
      <c r="AB414887" s="5"/>
    </row>
    <row r="414890" spans="21:28">
      <c r="U414890" s="5"/>
      <c r="AA414890" s="94"/>
      <c r="AB414890" s="5"/>
    </row>
    <row r="414940" spans="21:28">
      <c r="U414940" s="5"/>
      <c r="AA414940" s="94"/>
      <c r="AB414940" s="5"/>
    </row>
    <row r="415010" spans="21:28">
      <c r="U415010" s="5"/>
      <c r="AA415010" s="94"/>
      <c r="AB415010" s="5"/>
    </row>
    <row r="415011" spans="21:28">
      <c r="U415011" s="5"/>
      <c r="AA415011" s="94"/>
      <c r="AB415011" s="5"/>
    </row>
    <row r="415028" spans="21:28">
      <c r="U415028" s="5"/>
      <c r="AA415028" s="94"/>
      <c r="AB415028" s="5"/>
    </row>
    <row r="415030" spans="21:28">
      <c r="U415030" s="5"/>
      <c r="AA415030" s="458"/>
      <c r="AB415030" s="5"/>
    </row>
    <row r="415031" spans="21:28">
      <c r="U415031" s="5"/>
      <c r="AA415031" s="458"/>
      <c r="AB415031" s="5"/>
    </row>
    <row r="415032" spans="21:28">
      <c r="U415032" s="5"/>
      <c r="AA415032" s="93"/>
      <c r="AB415032" s="5"/>
    </row>
    <row r="415033" spans="21:28">
      <c r="U415033" s="5"/>
      <c r="AA415033" s="94"/>
      <c r="AB415033" s="5"/>
    </row>
    <row r="415036" spans="21:28">
      <c r="U415036" s="5"/>
      <c r="AA415036" s="94"/>
      <c r="AB415036" s="5"/>
    </row>
    <row r="415086" spans="21:28">
      <c r="U415086" s="5"/>
      <c r="AA415086" s="94"/>
      <c r="AB415086" s="5"/>
    </row>
    <row r="415156" spans="21:28">
      <c r="U415156" s="5"/>
      <c r="AA415156" s="94"/>
      <c r="AB415156" s="5"/>
    </row>
    <row r="415157" spans="21:28">
      <c r="U415157" s="5"/>
      <c r="AA415157" s="94"/>
      <c r="AB415157" s="5"/>
    </row>
    <row r="415174" spans="21:28">
      <c r="U415174" s="5"/>
      <c r="AA415174" s="94"/>
      <c r="AB415174" s="5"/>
    </row>
    <row r="415176" spans="21:28">
      <c r="U415176" s="5"/>
      <c r="AA415176" s="458"/>
      <c r="AB415176" s="5"/>
    </row>
    <row r="415177" spans="21:28">
      <c r="U415177" s="5"/>
      <c r="AA415177" s="458"/>
      <c r="AB415177" s="5"/>
    </row>
    <row r="415178" spans="21:28">
      <c r="U415178" s="5"/>
      <c r="AA415178" s="93"/>
      <c r="AB415178" s="5"/>
    </row>
    <row r="415179" spans="21:28">
      <c r="U415179" s="5"/>
      <c r="AA415179" s="94"/>
      <c r="AB415179" s="5"/>
    </row>
    <row r="415182" spans="21:28">
      <c r="U415182" s="5"/>
      <c r="AA415182" s="94"/>
      <c r="AB415182" s="5"/>
    </row>
    <row r="415232" spans="21:28">
      <c r="U415232" s="5"/>
      <c r="AA415232" s="94"/>
      <c r="AB415232" s="5"/>
    </row>
    <row r="415302" spans="21:28">
      <c r="U415302" s="5"/>
      <c r="AA415302" s="94"/>
      <c r="AB415302" s="5"/>
    </row>
    <row r="415303" spans="21:28">
      <c r="U415303" s="5"/>
      <c r="AA415303" s="94"/>
      <c r="AB415303" s="5"/>
    </row>
    <row r="415320" spans="21:28">
      <c r="U415320" s="5"/>
      <c r="AA415320" s="94"/>
      <c r="AB415320" s="5"/>
    </row>
    <row r="415322" spans="21:28">
      <c r="U415322" s="5"/>
      <c r="AA415322" s="458"/>
      <c r="AB415322" s="5"/>
    </row>
    <row r="415323" spans="21:28">
      <c r="U415323" s="5"/>
      <c r="AA415323" s="458"/>
      <c r="AB415323" s="5"/>
    </row>
    <row r="415324" spans="21:28">
      <c r="U415324" s="5"/>
      <c r="AA415324" s="93"/>
      <c r="AB415324" s="5"/>
    </row>
    <row r="415325" spans="21:28">
      <c r="U415325" s="5"/>
      <c r="AA415325" s="94"/>
      <c r="AB415325" s="5"/>
    </row>
    <row r="415328" spans="21:28">
      <c r="U415328" s="5"/>
      <c r="AA415328" s="94"/>
      <c r="AB415328" s="5"/>
    </row>
    <row r="415378" spans="21:28">
      <c r="U415378" s="5"/>
      <c r="AA415378" s="94"/>
      <c r="AB415378" s="5"/>
    </row>
    <row r="415448" spans="21:28">
      <c r="U415448" s="5"/>
      <c r="AA415448" s="94"/>
      <c r="AB415448" s="5"/>
    </row>
    <row r="415449" spans="21:28">
      <c r="U415449" s="5"/>
      <c r="AA415449" s="94"/>
      <c r="AB415449" s="5"/>
    </row>
    <row r="415466" spans="21:28">
      <c r="U415466" s="5"/>
      <c r="AA415466" s="94"/>
      <c r="AB415466" s="5"/>
    </row>
    <row r="415468" spans="21:28">
      <c r="U415468" s="5"/>
      <c r="AA415468" s="458"/>
      <c r="AB415468" s="5"/>
    </row>
    <row r="415469" spans="21:28">
      <c r="U415469" s="5"/>
      <c r="AA415469" s="458"/>
      <c r="AB415469" s="5"/>
    </row>
    <row r="415470" spans="21:28">
      <c r="U415470" s="5"/>
      <c r="AA415470" s="93"/>
      <c r="AB415470" s="5"/>
    </row>
    <row r="415471" spans="21:28">
      <c r="U415471" s="5"/>
      <c r="AA415471" s="94"/>
      <c r="AB415471" s="5"/>
    </row>
    <row r="415474" spans="21:28">
      <c r="U415474" s="5"/>
      <c r="AA415474" s="94"/>
      <c r="AB415474" s="5"/>
    </row>
    <row r="415524" spans="21:28">
      <c r="U415524" s="5"/>
      <c r="AA415524" s="94"/>
      <c r="AB415524" s="5"/>
    </row>
    <row r="415594" spans="21:28">
      <c r="U415594" s="5"/>
      <c r="AA415594" s="94"/>
      <c r="AB415594" s="5"/>
    </row>
    <row r="415595" spans="21:28">
      <c r="U415595" s="5"/>
      <c r="AA415595" s="94"/>
      <c r="AB415595" s="5"/>
    </row>
    <row r="415612" spans="21:28">
      <c r="U415612" s="5"/>
      <c r="AA415612" s="94"/>
      <c r="AB415612" s="5"/>
    </row>
    <row r="415614" spans="21:28">
      <c r="U415614" s="5"/>
      <c r="AA415614" s="458"/>
      <c r="AB415614" s="5"/>
    </row>
    <row r="415615" spans="21:28">
      <c r="U415615" s="5"/>
      <c r="AA415615" s="458"/>
      <c r="AB415615" s="5"/>
    </row>
    <row r="415616" spans="21:28">
      <c r="U415616" s="5"/>
      <c r="AA415616" s="93"/>
      <c r="AB415616" s="5"/>
    </row>
    <row r="415617" spans="21:28">
      <c r="U415617" s="5"/>
      <c r="AA415617" s="94"/>
      <c r="AB415617" s="5"/>
    </row>
    <row r="415620" spans="21:28">
      <c r="U415620" s="5"/>
      <c r="AA415620" s="94"/>
      <c r="AB415620" s="5"/>
    </row>
    <row r="415670" spans="21:28">
      <c r="U415670" s="5"/>
      <c r="AA415670" s="94"/>
      <c r="AB415670" s="5"/>
    </row>
    <row r="415740" spans="21:28">
      <c r="U415740" s="5"/>
      <c r="AA415740" s="94"/>
      <c r="AB415740" s="5"/>
    </row>
    <row r="415741" spans="21:28">
      <c r="U415741" s="5"/>
      <c r="AA415741" s="94"/>
      <c r="AB415741" s="5"/>
    </row>
    <row r="415758" spans="21:28">
      <c r="U415758" s="5"/>
      <c r="AA415758" s="94"/>
      <c r="AB415758" s="5"/>
    </row>
    <row r="415760" spans="21:28">
      <c r="U415760" s="5"/>
      <c r="AA415760" s="458"/>
      <c r="AB415760" s="5"/>
    </row>
    <row r="415761" spans="21:28">
      <c r="U415761" s="5"/>
      <c r="AA415761" s="458"/>
      <c r="AB415761" s="5"/>
    </row>
    <row r="415762" spans="21:28">
      <c r="U415762" s="5"/>
      <c r="AA415762" s="93"/>
      <c r="AB415762" s="5"/>
    </row>
    <row r="415763" spans="21:28">
      <c r="U415763" s="5"/>
      <c r="AA415763" s="94"/>
      <c r="AB415763" s="5"/>
    </row>
    <row r="415766" spans="21:28">
      <c r="U415766" s="5"/>
      <c r="AA415766" s="94"/>
      <c r="AB415766" s="5"/>
    </row>
    <row r="415816" spans="21:28">
      <c r="U415816" s="5"/>
      <c r="AA415816" s="94"/>
      <c r="AB415816" s="5"/>
    </row>
    <row r="415886" spans="21:28">
      <c r="U415886" s="5"/>
      <c r="AA415886" s="94"/>
      <c r="AB415886" s="5"/>
    </row>
    <row r="415887" spans="21:28">
      <c r="U415887" s="5"/>
      <c r="AA415887" s="94"/>
      <c r="AB415887" s="5"/>
    </row>
    <row r="415904" spans="21:28">
      <c r="U415904" s="5"/>
      <c r="AA415904" s="94"/>
      <c r="AB415904" s="5"/>
    </row>
    <row r="415906" spans="21:28">
      <c r="U415906" s="5"/>
      <c r="AA415906" s="458"/>
      <c r="AB415906" s="5"/>
    </row>
    <row r="415907" spans="21:28">
      <c r="U415907" s="5"/>
      <c r="AA415907" s="458"/>
      <c r="AB415907" s="5"/>
    </row>
    <row r="415908" spans="21:28">
      <c r="U415908" s="5"/>
      <c r="AA415908" s="93"/>
      <c r="AB415908" s="5"/>
    </row>
    <row r="415909" spans="21:28">
      <c r="U415909" s="5"/>
      <c r="AA415909" s="94"/>
      <c r="AB415909" s="5"/>
    </row>
    <row r="415912" spans="21:28">
      <c r="U415912" s="5"/>
      <c r="AA415912" s="94"/>
      <c r="AB415912" s="5"/>
    </row>
    <row r="415962" spans="21:28">
      <c r="U415962" s="5"/>
      <c r="AA415962" s="94"/>
      <c r="AB415962" s="5"/>
    </row>
    <row r="416032" spans="21:28">
      <c r="U416032" s="5"/>
      <c r="AA416032" s="94"/>
      <c r="AB416032" s="5"/>
    </row>
    <row r="416033" spans="21:28">
      <c r="U416033" s="5"/>
      <c r="AA416033" s="94"/>
      <c r="AB416033" s="5"/>
    </row>
    <row r="416050" spans="21:28">
      <c r="U416050" s="5"/>
      <c r="AA416050" s="94"/>
      <c r="AB416050" s="5"/>
    </row>
    <row r="416052" spans="21:28">
      <c r="U416052" s="5"/>
      <c r="AA416052" s="458"/>
      <c r="AB416052" s="5"/>
    </row>
    <row r="416053" spans="21:28">
      <c r="U416053" s="5"/>
      <c r="AA416053" s="458"/>
      <c r="AB416053" s="5"/>
    </row>
    <row r="416054" spans="21:28">
      <c r="U416054" s="5"/>
      <c r="AA416054" s="93"/>
      <c r="AB416054" s="5"/>
    </row>
    <row r="416055" spans="21:28">
      <c r="U416055" s="5"/>
      <c r="AA416055" s="94"/>
      <c r="AB416055" s="5"/>
    </row>
    <row r="416058" spans="21:28">
      <c r="U416058" s="5"/>
      <c r="AA416058" s="94"/>
      <c r="AB416058" s="5"/>
    </row>
    <row r="416108" spans="21:28">
      <c r="U416108" s="5"/>
      <c r="AA416108" s="94"/>
      <c r="AB416108" s="5"/>
    </row>
    <row r="416178" spans="21:28">
      <c r="U416178" s="5"/>
      <c r="AA416178" s="94"/>
      <c r="AB416178" s="5"/>
    </row>
    <row r="416179" spans="21:28">
      <c r="U416179" s="5"/>
      <c r="AA416179" s="94"/>
      <c r="AB416179" s="5"/>
    </row>
    <row r="416196" spans="21:28">
      <c r="U416196" s="5"/>
      <c r="AA416196" s="94"/>
      <c r="AB416196" s="5"/>
    </row>
    <row r="416198" spans="21:28">
      <c r="U416198" s="5"/>
      <c r="AA416198" s="458"/>
      <c r="AB416198" s="5"/>
    </row>
    <row r="416199" spans="21:28">
      <c r="U416199" s="5"/>
      <c r="AA416199" s="458"/>
      <c r="AB416199" s="5"/>
    </row>
    <row r="416200" spans="21:28">
      <c r="U416200" s="5"/>
      <c r="AA416200" s="93"/>
      <c r="AB416200" s="5"/>
    </row>
    <row r="416201" spans="21:28">
      <c r="U416201" s="5"/>
      <c r="AA416201" s="94"/>
      <c r="AB416201" s="5"/>
    </row>
    <row r="416204" spans="21:28">
      <c r="U416204" s="5"/>
      <c r="AA416204" s="94"/>
      <c r="AB416204" s="5"/>
    </row>
    <row r="416254" spans="21:28">
      <c r="U416254" s="5"/>
      <c r="AA416254" s="94"/>
      <c r="AB416254" s="5"/>
    </row>
    <row r="416324" spans="21:28">
      <c r="U416324" s="5"/>
      <c r="AA416324" s="94"/>
      <c r="AB416324" s="5"/>
    </row>
    <row r="416325" spans="21:28">
      <c r="U416325" s="5"/>
      <c r="AA416325" s="94"/>
      <c r="AB416325" s="5"/>
    </row>
    <row r="416342" spans="21:28">
      <c r="U416342" s="5"/>
      <c r="AA416342" s="94"/>
      <c r="AB416342" s="5"/>
    </row>
    <row r="416344" spans="21:28">
      <c r="U416344" s="5"/>
      <c r="AA416344" s="458"/>
      <c r="AB416344" s="5"/>
    </row>
    <row r="416345" spans="21:28">
      <c r="U416345" s="5"/>
      <c r="AA416345" s="458"/>
      <c r="AB416345" s="5"/>
    </row>
    <row r="416346" spans="21:28">
      <c r="U416346" s="5"/>
      <c r="AA416346" s="93"/>
      <c r="AB416346" s="5"/>
    </row>
    <row r="416347" spans="21:28">
      <c r="U416347" s="5"/>
      <c r="AA416347" s="94"/>
      <c r="AB416347" s="5"/>
    </row>
    <row r="416350" spans="21:28">
      <c r="U416350" s="5"/>
      <c r="AA416350" s="94"/>
      <c r="AB416350" s="5"/>
    </row>
    <row r="416400" spans="21:28">
      <c r="U416400" s="5"/>
      <c r="AA416400" s="94"/>
      <c r="AB416400" s="5"/>
    </row>
    <row r="416470" spans="21:28">
      <c r="U416470" s="5"/>
      <c r="AA416470" s="94"/>
      <c r="AB416470" s="5"/>
    </row>
    <row r="416471" spans="21:28">
      <c r="U416471" s="5"/>
      <c r="AA416471" s="94"/>
      <c r="AB416471" s="5"/>
    </row>
    <row r="416488" spans="21:28">
      <c r="U416488" s="5"/>
      <c r="AA416488" s="94"/>
      <c r="AB416488" s="5"/>
    </row>
    <row r="416490" spans="21:28">
      <c r="U416490" s="5"/>
      <c r="AA416490" s="458"/>
      <c r="AB416490" s="5"/>
    </row>
    <row r="416491" spans="21:28">
      <c r="U416491" s="5"/>
      <c r="AA416491" s="458"/>
      <c r="AB416491" s="5"/>
    </row>
    <row r="416492" spans="21:28">
      <c r="U416492" s="5"/>
      <c r="AA416492" s="93"/>
      <c r="AB416492" s="5"/>
    </row>
    <row r="416493" spans="21:28">
      <c r="U416493" s="5"/>
      <c r="AA416493" s="94"/>
      <c r="AB416493" s="5"/>
    </row>
    <row r="416496" spans="21:28">
      <c r="U416496" s="5"/>
      <c r="AA416496" s="94"/>
      <c r="AB416496" s="5"/>
    </row>
    <row r="416546" spans="21:28">
      <c r="U416546" s="5"/>
      <c r="AA416546" s="94"/>
      <c r="AB416546" s="5"/>
    </row>
    <row r="416616" spans="21:28">
      <c r="U416616" s="5"/>
      <c r="AA416616" s="94"/>
      <c r="AB416616" s="5"/>
    </row>
    <row r="416617" spans="21:28">
      <c r="U416617" s="5"/>
      <c r="AA416617" s="94"/>
      <c r="AB416617" s="5"/>
    </row>
    <row r="416634" spans="21:28">
      <c r="U416634" s="5"/>
      <c r="AA416634" s="94"/>
      <c r="AB416634" s="5"/>
    </row>
    <row r="416636" spans="21:28">
      <c r="U416636" s="5"/>
      <c r="AA416636" s="458"/>
      <c r="AB416636" s="5"/>
    </row>
    <row r="416637" spans="21:28">
      <c r="U416637" s="5"/>
      <c r="AA416637" s="458"/>
      <c r="AB416637" s="5"/>
    </row>
    <row r="416638" spans="21:28">
      <c r="U416638" s="5"/>
      <c r="AA416638" s="93"/>
      <c r="AB416638" s="5"/>
    </row>
    <row r="416639" spans="21:28">
      <c r="U416639" s="5"/>
      <c r="AA416639" s="94"/>
      <c r="AB416639" s="5"/>
    </row>
    <row r="416642" spans="21:28">
      <c r="U416642" s="5"/>
      <c r="AA416642" s="94"/>
      <c r="AB416642" s="5"/>
    </row>
    <row r="416692" spans="21:28">
      <c r="U416692" s="5"/>
      <c r="AA416692" s="94"/>
      <c r="AB416692" s="5"/>
    </row>
    <row r="416762" spans="21:28">
      <c r="U416762" s="5"/>
      <c r="AA416762" s="94"/>
      <c r="AB416762" s="5"/>
    </row>
    <row r="416763" spans="21:28">
      <c r="U416763" s="5"/>
      <c r="AA416763" s="94"/>
      <c r="AB416763" s="5"/>
    </row>
    <row r="416780" spans="21:28">
      <c r="U416780" s="5"/>
      <c r="AA416780" s="94"/>
      <c r="AB416780" s="5"/>
    </row>
    <row r="416782" spans="21:28">
      <c r="U416782" s="5"/>
      <c r="AA416782" s="458"/>
      <c r="AB416782" s="5"/>
    </row>
    <row r="416783" spans="21:28">
      <c r="U416783" s="5"/>
      <c r="AA416783" s="458"/>
      <c r="AB416783" s="5"/>
    </row>
    <row r="416784" spans="21:28">
      <c r="U416784" s="5"/>
      <c r="AA416784" s="93"/>
      <c r="AB416784" s="5"/>
    </row>
    <row r="416785" spans="21:28">
      <c r="U416785" s="5"/>
      <c r="AA416785" s="94"/>
      <c r="AB416785" s="5"/>
    </row>
    <row r="416788" spans="21:28">
      <c r="U416788" s="5"/>
      <c r="AA416788" s="94"/>
      <c r="AB416788" s="5"/>
    </row>
    <row r="416838" spans="21:28">
      <c r="U416838" s="5"/>
      <c r="AA416838" s="94"/>
      <c r="AB416838" s="5"/>
    </row>
    <row r="416908" spans="21:28">
      <c r="U416908" s="5"/>
      <c r="AA416908" s="94"/>
      <c r="AB416908" s="5"/>
    </row>
    <row r="416909" spans="21:28">
      <c r="U416909" s="5"/>
      <c r="AA416909" s="94"/>
      <c r="AB416909" s="5"/>
    </row>
    <row r="416926" spans="21:28">
      <c r="U416926" s="5"/>
      <c r="AA416926" s="94"/>
      <c r="AB416926" s="5"/>
    </row>
    <row r="416928" spans="21:28">
      <c r="U416928" s="5"/>
      <c r="AA416928" s="458"/>
      <c r="AB416928" s="5"/>
    </row>
    <row r="416929" spans="21:28">
      <c r="U416929" s="5"/>
      <c r="AA416929" s="458"/>
      <c r="AB416929" s="5"/>
    </row>
    <row r="416930" spans="21:28">
      <c r="U416930" s="5"/>
      <c r="AA416930" s="93"/>
      <c r="AB416930" s="5"/>
    </row>
    <row r="416931" spans="21:28">
      <c r="U416931" s="5"/>
      <c r="AA416931" s="94"/>
      <c r="AB416931" s="5"/>
    </row>
    <row r="416934" spans="21:28">
      <c r="U416934" s="5"/>
      <c r="AA416934" s="94"/>
      <c r="AB416934" s="5"/>
    </row>
    <row r="416984" spans="21:28">
      <c r="U416984" s="5"/>
      <c r="AA416984" s="94"/>
      <c r="AB416984" s="5"/>
    </row>
    <row r="417054" spans="21:28">
      <c r="U417054" s="5"/>
      <c r="AA417054" s="94"/>
      <c r="AB417054" s="5"/>
    </row>
    <row r="417055" spans="21:28">
      <c r="U417055" s="5"/>
      <c r="AA417055" s="94"/>
      <c r="AB417055" s="5"/>
    </row>
    <row r="417072" spans="21:28">
      <c r="U417072" s="5"/>
      <c r="AA417072" s="94"/>
      <c r="AB417072" s="5"/>
    </row>
    <row r="417074" spans="21:28">
      <c r="U417074" s="5"/>
      <c r="AA417074" s="458"/>
      <c r="AB417074" s="5"/>
    </row>
    <row r="417075" spans="21:28">
      <c r="U417075" s="5"/>
      <c r="AA417075" s="458"/>
      <c r="AB417075" s="5"/>
    </row>
    <row r="417076" spans="21:28">
      <c r="U417076" s="5"/>
      <c r="AA417076" s="93"/>
      <c r="AB417076" s="5"/>
    </row>
    <row r="417077" spans="21:28">
      <c r="U417077" s="5"/>
      <c r="AA417077" s="94"/>
      <c r="AB417077" s="5"/>
    </row>
    <row r="417080" spans="21:28">
      <c r="U417080" s="5"/>
      <c r="AA417080" s="94"/>
      <c r="AB417080" s="5"/>
    </row>
    <row r="417130" spans="21:28">
      <c r="U417130" s="5"/>
      <c r="AA417130" s="94"/>
      <c r="AB417130" s="5"/>
    </row>
    <row r="417200" spans="21:28">
      <c r="U417200" s="5"/>
      <c r="AA417200" s="94"/>
      <c r="AB417200" s="5"/>
    </row>
    <row r="417201" spans="21:28">
      <c r="U417201" s="5"/>
      <c r="AA417201" s="94"/>
      <c r="AB417201" s="5"/>
    </row>
    <row r="417218" spans="21:28">
      <c r="U417218" s="5"/>
      <c r="AA417218" s="94"/>
      <c r="AB417218" s="5"/>
    </row>
    <row r="417220" spans="21:28">
      <c r="U417220" s="5"/>
      <c r="AA417220" s="458"/>
      <c r="AB417220" s="5"/>
    </row>
    <row r="417221" spans="21:28">
      <c r="U417221" s="5"/>
      <c r="AA417221" s="458"/>
      <c r="AB417221" s="5"/>
    </row>
    <row r="417222" spans="21:28">
      <c r="U417222" s="5"/>
      <c r="AA417222" s="93"/>
      <c r="AB417222" s="5"/>
    </row>
    <row r="417223" spans="21:28">
      <c r="U417223" s="5"/>
      <c r="AA417223" s="94"/>
      <c r="AB417223" s="5"/>
    </row>
    <row r="417226" spans="21:28">
      <c r="U417226" s="5"/>
      <c r="AA417226" s="94"/>
      <c r="AB417226" s="5"/>
    </row>
    <row r="417276" spans="21:28">
      <c r="U417276" s="5"/>
      <c r="AA417276" s="94"/>
      <c r="AB417276" s="5"/>
    </row>
    <row r="417346" spans="21:28">
      <c r="U417346" s="5"/>
      <c r="AA417346" s="94"/>
      <c r="AB417346" s="5"/>
    </row>
    <row r="417347" spans="21:28">
      <c r="U417347" s="5"/>
      <c r="AA417347" s="94"/>
      <c r="AB417347" s="5"/>
    </row>
    <row r="417364" spans="21:28">
      <c r="U417364" s="5"/>
      <c r="AA417364" s="94"/>
      <c r="AB417364" s="5"/>
    </row>
    <row r="417366" spans="21:28">
      <c r="U417366" s="5"/>
      <c r="AA417366" s="458"/>
      <c r="AB417366" s="5"/>
    </row>
    <row r="417367" spans="21:28">
      <c r="U417367" s="5"/>
      <c r="AA417367" s="458"/>
      <c r="AB417367" s="5"/>
    </row>
    <row r="417368" spans="21:28">
      <c r="U417368" s="5"/>
      <c r="AA417368" s="93"/>
      <c r="AB417368" s="5"/>
    </row>
    <row r="417369" spans="21:28">
      <c r="U417369" s="5"/>
      <c r="AA417369" s="94"/>
      <c r="AB417369" s="5"/>
    </row>
    <row r="417372" spans="21:28">
      <c r="U417372" s="5"/>
      <c r="AA417372" s="94"/>
      <c r="AB417372" s="5"/>
    </row>
    <row r="417422" spans="21:28">
      <c r="U417422" s="5"/>
      <c r="AA417422" s="94"/>
      <c r="AB417422" s="5"/>
    </row>
    <row r="417492" spans="21:28">
      <c r="U417492" s="5"/>
      <c r="AA417492" s="94"/>
      <c r="AB417492" s="5"/>
    </row>
    <row r="417493" spans="21:28">
      <c r="U417493" s="5"/>
      <c r="AA417493" s="94"/>
      <c r="AB417493" s="5"/>
    </row>
    <row r="417510" spans="21:28">
      <c r="U417510" s="5"/>
      <c r="AA417510" s="94"/>
      <c r="AB417510" s="5"/>
    </row>
    <row r="417512" spans="21:28">
      <c r="U417512" s="5"/>
      <c r="AA417512" s="458"/>
      <c r="AB417512" s="5"/>
    </row>
    <row r="417513" spans="21:28">
      <c r="U417513" s="5"/>
      <c r="AA417513" s="458"/>
      <c r="AB417513" s="5"/>
    </row>
    <row r="417514" spans="21:28">
      <c r="U417514" s="5"/>
      <c r="AA417514" s="93"/>
      <c r="AB417514" s="5"/>
    </row>
    <row r="417515" spans="21:28">
      <c r="U417515" s="5"/>
      <c r="AA417515" s="94"/>
      <c r="AB417515" s="5"/>
    </row>
    <row r="417518" spans="21:28">
      <c r="U417518" s="5"/>
      <c r="AA417518" s="94"/>
      <c r="AB417518" s="5"/>
    </row>
    <row r="417568" spans="21:28">
      <c r="U417568" s="5"/>
      <c r="AA417568" s="94"/>
      <c r="AB417568" s="5"/>
    </row>
    <row r="417638" spans="21:28">
      <c r="U417638" s="5"/>
      <c r="AA417638" s="94"/>
      <c r="AB417638" s="5"/>
    </row>
    <row r="417639" spans="21:28">
      <c r="U417639" s="5"/>
      <c r="AA417639" s="94"/>
      <c r="AB417639" s="5"/>
    </row>
    <row r="417656" spans="21:28">
      <c r="U417656" s="5"/>
      <c r="AA417656" s="94"/>
      <c r="AB417656" s="5"/>
    </row>
    <row r="417658" spans="21:28">
      <c r="U417658" s="5"/>
      <c r="AA417658" s="458"/>
      <c r="AB417658" s="5"/>
    </row>
    <row r="417659" spans="21:28">
      <c r="U417659" s="5"/>
      <c r="AA417659" s="458"/>
      <c r="AB417659" s="5"/>
    </row>
    <row r="417660" spans="21:28">
      <c r="U417660" s="5"/>
      <c r="AA417660" s="93"/>
      <c r="AB417660" s="5"/>
    </row>
    <row r="417661" spans="21:28">
      <c r="U417661" s="5"/>
      <c r="AA417661" s="94"/>
      <c r="AB417661" s="5"/>
    </row>
    <row r="417664" spans="21:28">
      <c r="U417664" s="5"/>
      <c r="AA417664" s="94"/>
      <c r="AB417664" s="5"/>
    </row>
    <row r="417714" spans="21:28">
      <c r="U417714" s="5"/>
      <c r="AA417714" s="94"/>
      <c r="AB417714" s="5"/>
    </row>
    <row r="417784" spans="21:28">
      <c r="U417784" s="5"/>
      <c r="AA417784" s="94"/>
      <c r="AB417784" s="5"/>
    </row>
    <row r="417785" spans="21:28">
      <c r="U417785" s="5"/>
      <c r="AA417785" s="94"/>
      <c r="AB417785" s="5"/>
    </row>
    <row r="417802" spans="21:28">
      <c r="U417802" s="5"/>
      <c r="AA417802" s="94"/>
      <c r="AB417802" s="5"/>
    </row>
    <row r="417804" spans="21:28">
      <c r="U417804" s="5"/>
      <c r="AA417804" s="458"/>
      <c r="AB417804" s="5"/>
    </row>
    <row r="417805" spans="21:28">
      <c r="U417805" s="5"/>
      <c r="AA417805" s="458"/>
      <c r="AB417805" s="5"/>
    </row>
    <row r="417806" spans="21:28">
      <c r="U417806" s="5"/>
      <c r="AA417806" s="93"/>
      <c r="AB417806" s="5"/>
    </row>
    <row r="417807" spans="21:28">
      <c r="U417807" s="5"/>
      <c r="AA417807" s="94"/>
      <c r="AB417807" s="5"/>
    </row>
    <row r="417810" spans="21:28">
      <c r="U417810" s="5"/>
      <c r="AA417810" s="94"/>
      <c r="AB417810" s="5"/>
    </row>
    <row r="417860" spans="21:28">
      <c r="U417860" s="5"/>
      <c r="AA417860" s="94"/>
      <c r="AB417860" s="5"/>
    </row>
    <row r="417930" spans="21:28">
      <c r="U417930" s="5"/>
      <c r="AA417930" s="94"/>
      <c r="AB417930" s="5"/>
    </row>
    <row r="417931" spans="21:28">
      <c r="U417931" s="5"/>
      <c r="AA417931" s="94"/>
      <c r="AB417931" s="5"/>
    </row>
    <row r="417948" spans="21:28">
      <c r="U417948" s="5"/>
      <c r="AA417948" s="94"/>
      <c r="AB417948" s="5"/>
    </row>
    <row r="417950" spans="21:28">
      <c r="U417950" s="5"/>
      <c r="AA417950" s="458"/>
      <c r="AB417950" s="5"/>
    </row>
    <row r="417951" spans="21:28">
      <c r="U417951" s="5"/>
      <c r="AA417951" s="458"/>
      <c r="AB417951" s="5"/>
    </row>
    <row r="417952" spans="21:28">
      <c r="U417952" s="5"/>
      <c r="AA417952" s="93"/>
      <c r="AB417952" s="5"/>
    </row>
    <row r="417953" spans="21:28">
      <c r="U417953" s="5"/>
      <c r="AA417953" s="94"/>
      <c r="AB417953" s="5"/>
    </row>
    <row r="417956" spans="21:28">
      <c r="U417956" s="5"/>
      <c r="AA417956" s="94"/>
      <c r="AB417956" s="5"/>
    </row>
    <row r="418006" spans="21:28">
      <c r="U418006" s="5"/>
      <c r="AA418006" s="94"/>
      <c r="AB418006" s="5"/>
    </row>
    <row r="418076" spans="21:28">
      <c r="U418076" s="5"/>
      <c r="AA418076" s="94"/>
      <c r="AB418076" s="5"/>
    </row>
    <row r="418077" spans="21:28">
      <c r="U418077" s="5"/>
      <c r="AA418077" s="94"/>
      <c r="AB418077" s="5"/>
    </row>
    <row r="418094" spans="21:28">
      <c r="U418094" s="5"/>
      <c r="AA418094" s="94"/>
      <c r="AB418094" s="5"/>
    </row>
    <row r="418096" spans="21:28">
      <c r="U418096" s="5"/>
      <c r="AA418096" s="458"/>
      <c r="AB418096" s="5"/>
    </row>
    <row r="418097" spans="21:28">
      <c r="U418097" s="5"/>
      <c r="AA418097" s="458"/>
      <c r="AB418097" s="5"/>
    </row>
    <row r="418098" spans="21:28">
      <c r="U418098" s="5"/>
      <c r="AA418098" s="93"/>
      <c r="AB418098" s="5"/>
    </row>
    <row r="418099" spans="21:28">
      <c r="U418099" s="5"/>
      <c r="AA418099" s="94"/>
      <c r="AB418099" s="5"/>
    </row>
    <row r="418102" spans="21:28">
      <c r="U418102" s="5"/>
      <c r="AA418102" s="94"/>
      <c r="AB418102" s="5"/>
    </row>
    <row r="418152" spans="21:28">
      <c r="U418152" s="5"/>
      <c r="AA418152" s="94"/>
      <c r="AB418152" s="5"/>
    </row>
    <row r="418222" spans="21:28">
      <c r="U418222" s="5"/>
      <c r="AA418222" s="94"/>
      <c r="AB418222" s="5"/>
    </row>
    <row r="418223" spans="21:28">
      <c r="U418223" s="5"/>
      <c r="AA418223" s="94"/>
      <c r="AB418223" s="5"/>
    </row>
    <row r="418240" spans="21:28">
      <c r="U418240" s="5"/>
      <c r="AA418240" s="94"/>
      <c r="AB418240" s="5"/>
    </row>
    <row r="418242" spans="21:28">
      <c r="U418242" s="5"/>
      <c r="AA418242" s="458"/>
      <c r="AB418242" s="5"/>
    </row>
    <row r="418243" spans="21:28">
      <c r="U418243" s="5"/>
      <c r="AA418243" s="458"/>
      <c r="AB418243" s="5"/>
    </row>
    <row r="418244" spans="21:28">
      <c r="U418244" s="5"/>
      <c r="AA418244" s="93"/>
      <c r="AB418244" s="5"/>
    </row>
    <row r="418245" spans="21:28">
      <c r="U418245" s="5"/>
      <c r="AA418245" s="94"/>
      <c r="AB418245" s="5"/>
    </row>
    <row r="418248" spans="21:28">
      <c r="U418248" s="5"/>
      <c r="AA418248" s="94"/>
      <c r="AB418248" s="5"/>
    </row>
    <row r="418298" spans="21:28">
      <c r="U418298" s="5"/>
      <c r="AA418298" s="94"/>
      <c r="AB418298" s="5"/>
    </row>
    <row r="418368" spans="21:28">
      <c r="U418368" s="5"/>
      <c r="AA418368" s="94"/>
      <c r="AB418368" s="5"/>
    </row>
    <row r="418369" spans="21:28">
      <c r="U418369" s="5"/>
      <c r="AA418369" s="94"/>
      <c r="AB418369" s="5"/>
    </row>
    <row r="418386" spans="21:28">
      <c r="U418386" s="5"/>
      <c r="AA418386" s="94"/>
      <c r="AB418386" s="5"/>
    </row>
    <row r="418388" spans="21:28">
      <c r="U418388" s="5"/>
      <c r="AA418388" s="458"/>
      <c r="AB418388" s="5"/>
    </row>
    <row r="418389" spans="21:28">
      <c r="U418389" s="5"/>
      <c r="AA418389" s="458"/>
      <c r="AB418389" s="5"/>
    </row>
    <row r="418390" spans="21:28">
      <c r="U418390" s="5"/>
      <c r="AA418390" s="93"/>
      <c r="AB418390" s="5"/>
    </row>
    <row r="418391" spans="21:28">
      <c r="U418391" s="5"/>
      <c r="AA418391" s="94"/>
      <c r="AB418391" s="5"/>
    </row>
    <row r="418394" spans="21:28">
      <c r="U418394" s="5"/>
      <c r="AA418394" s="94"/>
      <c r="AB418394" s="5"/>
    </row>
    <row r="418444" spans="21:28">
      <c r="U418444" s="5"/>
      <c r="AA418444" s="94"/>
      <c r="AB418444" s="5"/>
    </row>
    <row r="418514" spans="21:28">
      <c r="U418514" s="5"/>
      <c r="AA418514" s="94"/>
      <c r="AB418514" s="5"/>
    </row>
    <row r="418515" spans="21:28">
      <c r="U418515" s="5"/>
      <c r="AA418515" s="94"/>
      <c r="AB418515" s="5"/>
    </row>
    <row r="418532" spans="21:28">
      <c r="U418532" s="5"/>
      <c r="AA418532" s="94"/>
      <c r="AB418532" s="5"/>
    </row>
    <row r="418534" spans="21:28">
      <c r="U418534" s="5"/>
      <c r="AA418534" s="458"/>
      <c r="AB418534" s="5"/>
    </row>
    <row r="418535" spans="21:28">
      <c r="U418535" s="5"/>
      <c r="AA418535" s="458"/>
      <c r="AB418535" s="5"/>
    </row>
    <row r="418536" spans="21:28">
      <c r="U418536" s="5"/>
      <c r="AA418536" s="93"/>
      <c r="AB418536" s="5"/>
    </row>
    <row r="418537" spans="21:28">
      <c r="U418537" s="5"/>
      <c r="AA418537" s="94"/>
      <c r="AB418537" s="5"/>
    </row>
    <row r="418540" spans="21:28">
      <c r="U418540" s="5"/>
      <c r="AA418540" s="94"/>
      <c r="AB418540" s="5"/>
    </row>
    <row r="418590" spans="21:28">
      <c r="U418590" s="5"/>
      <c r="AA418590" s="94"/>
      <c r="AB418590" s="5"/>
    </row>
    <row r="418660" spans="21:28">
      <c r="U418660" s="5"/>
      <c r="AA418660" s="94"/>
      <c r="AB418660" s="5"/>
    </row>
    <row r="418661" spans="21:28">
      <c r="U418661" s="5"/>
      <c r="AA418661" s="94"/>
      <c r="AB418661" s="5"/>
    </row>
    <row r="418678" spans="21:28">
      <c r="U418678" s="5"/>
      <c r="AA418678" s="94"/>
      <c r="AB418678" s="5"/>
    </row>
    <row r="418680" spans="21:28">
      <c r="U418680" s="5"/>
      <c r="AA418680" s="458"/>
      <c r="AB418680" s="5"/>
    </row>
    <row r="418681" spans="21:28">
      <c r="U418681" s="5"/>
      <c r="AA418681" s="458"/>
      <c r="AB418681" s="5"/>
    </row>
    <row r="418682" spans="21:28">
      <c r="U418682" s="5"/>
      <c r="AA418682" s="93"/>
      <c r="AB418682" s="5"/>
    </row>
    <row r="418683" spans="21:28">
      <c r="U418683" s="5"/>
      <c r="AA418683" s="94"/>
      <c r="AB418683" s="5"/>
    </row>
    <row r="418686" spans="21:28">
      <c r="U418686" s="5"/>
      <c r="AA418686" s="94"/>
      <c r="AB418686" s="5"/>
    </row>
    <row r="418736" spans="21:28">
      <c r="U418736" s="5"/>
      <c r="AA418736" s="94"/>
      <c r="AB418736" s="5"/>
    </row>
    <row r="418806" spans="21:28">
      <c r="U418806" s="5"/>
      <c r="AA418806" s="94"/>
      <c r="AB418806" s="5"/>
    </row>
    <row r="418807" spans="21:28">
      <c r="U418807" s="5"/>
      <c r="AA418807" s="94"/>
      <c r="AB418807" s="5"/>
    </row>
    <row r="418824" spans="21:28">
      <c r="U418824" s="5"/>
      <c r="AA418824" s="94"/>
      <c r="AB418824" s="5"/>
    </row>
    <row r="418826" spans="21:28">
      <c r="U418826" s="5"/>
      <c r="AA418826" s="458"/>
      <c r="AB418826" s="5"/>
    </row>
    <row r="418827" spans="21:28">
      <c r="U418827" s="5"/>
      <c r="AA418827" s="458"/>
      <c r="AB418827" s="5"/>
    </row>
    <row r="418828" spans="21:28">
      <c r="U418828" s="5"/>
      <c r="AA418828" s="93"/>
      <c r="AB418828" s="5"/>
    </row>
    <row r="418829" spans="21:28">
      <c r="U418829" s="5"/>
      <c r="AA418829" s="94"/>
      <c r="AB418829" s="5"/>
    </row>
    <row r="418832" spans="21:28">
      <c r="U418832" s="5"/>
      <c r="AA418832" s="94"/>
      <c r="AB418832" s="5"/>
    </row>
    <row r="418882" spans="21:28">
      <c r="U418882" s="5"/>
      <c r="AA418882" s="94"/>
      <c r="AB418882" s="5"/>
    </row>
    <row r="418952" spans="21:28">
      <c r="U418952" s="5"/>
      <c r="AA418952" s="94"/>
      <c r="AB418952" s="5"/>
    </row>
    <row r="418953" spans="21:28">
      <c r="U418953" s="5"/>
      <c r="AA418953" s="94"/>
      <c r="AB418953" s="5"/>
    </row>
    <row r="418970" spans="21:28">
      <c r="U418970" s="5"/>
      <c r="AA418970" s="94"/>
      <c r="AB418970" s="5"/>
    </row>
    <row r="418972" spans="21:28">
      <c r="U418972" s="5"/>
      <c r="AA418972" s="458"/>
      <c r="AB418972" s="5"/>
    </row>
    <row r="418973" spans="21:28">
      <c r="U418973" s="5"/>
      <c r="AA418973" s="458"/>
      <c r="AB418973" s="5"/>
    </row>
    <row r="418974" spans="21:28">
      <c r="U418974" s="5"/>
      <c r="AA418974" s="93"/>
      <c r="AB418974" s="5"/>
    </row>
    <row r="418975" spans="21:28">
      <c r="U418975" s="5"/>
      <c r="AA418975" s="94"/>
      <c r="AB418975" s="5"/>
    </row>
    <row r="418978" spans="21:28">
      <c r="U418978" s="5"/>
      <c r="AA418978" s="94"/>
      <c r="AB418978" s="5"/>
    </row>
    <row r="419028" spans="21:28">
      <c r="U419028" s="5"/>
      <c r="AA419028" s="94"/>
      <c r="AB419028" s="5"/>
    </row>
    <row r="419098" spans="21:28">
      <c r="U419098" s="5"/>
      <c r="AA419098" s="94"/>
      <c r="AB419098" s="5"/>
    </row>
    <row r="419099" spans="21:28">
      <c r="U419099" s="5"/>
      <c r="AA419099" s="94"/>
      <c r="AB419099" s="5"/>
    </row>
    <row r="419116" spans="21:28">
      <c r="U419116" s="5"/>
      <c r="AA419116" s="94"/>
      <c r="AB419116" s="5"/>
    </row>
    <row r="419118" spans="21:28">
      <c r="U419118" s="5"/>
      <c r="AA419118" s="458"/>
      <c r="AB419118" s="5"/>
    </row>
    <row r="419119" spans="21:28">
      <c r="U419119" s="5"/>
      <c r="AA419119" s="458"/>
      <c r="AB419119" s="5"/>
    </row>
    <row r="419120" spans="21:28">
      <c r="U419120" s="5"/>
      <c r="AA419120" s="93"/>
      <c r="AB419120" s="5"/>
    </row>
    <row r="419121" spans="21:28">
      <c r="U419121" s="5"/>
      <c r="AA419121" s="94"/>
      <c r="AB419121" s="5"/>
    </row>
    <row r="419124" spans="21:28">
      <c r="U419124" s="5"/>
      <c r="AA419124" s="94"/>
      <c r="AB419124" s="5"/>
    </row>
    <row r="419174" spans="21:28">
      <c r="U419174" s="5"/>
      <c r="AA419174" s="94"/>
      <c r="AB419174" s="5"/>
    </row>
    <row r="419244" spans="21:28">
      <c r="U419244" s="5"/>
      <c r="AA419244" s="94"/>
      <c r="AB419244" s="5"/>
    </row>
    <row r="419245" spans="21:28">
      <c r="U419245" s="5"/>
      <c r="AA419245" s="94"/>
      <c r="AB419245" s="5"/>
    </row>
    <row r="419262" spans="21:28">
      <c r="U419262" s="5"/>
      <c r="AA419262" s="94"/>
      <c r="AB419262" s="5"/>
    </row>
    <row r="419264" spans="21:28">
      <c r="U419264" s="5"/>
      <c r="AA419264" s="458"/>
      <c r="AB419264" s="5"/>
    </row>
    <row r="419265" spans="21:28">
      <c r="U419265" s="5"/>
      <c r="AA419265" s="458"/>
      <c r="AB419265" s="5"/>
    </row>
    <row r="419266" spans="21:28">
      <c r="U419266" s="5"/>
      <c r="AA419266" s="93"/>
      <c r="AB419266" s="5"/>
    </row>
    <row r="419267" spans="21:28">
      <c r="U419267" s="5"/>
      <c r="AA419267" s="94"/>
      <c r="AB419267" s="5"/>
    </row>
    <row r="419270" spans="21:28">
      <c r="U419270" s="5"/>
      <c r="AA419270" s="94"/>
      <c r="AB419270" s="5"/>
    </row>
    <row r="419320" spans="21:28">
      <c r="U419320" s="5"/>
      <c r="AA419320" s="94"/>
      <c r="AB419320" s="5"/>
    </row>
    <row r="419390" spans="21:28">
      <c r="U419390" s="5"/>
      <c r="AA419390" s="94"/>
      <c r="AB419390" s="5"/>
    </row>
    <row r="419391" spans="21:28">
      <c r="U419391" s="5"/>
      <c r="AA419391" s="94"/>
      <c r="AB419391" s="5"/>
    </row>
    <row r="419408" spans="21:28">
      <c r="U419408" s="5"/>
      <c r="AA419408" s="94"/>
      <c r="AB419408" s="5"/>
    </row>
    <row r="419410" spans="21:28">
      <c r="U419410" s="5"/>
      <c r="AA419410" s="458"/>
      <c r="AB419410" s="5"/>
    </row>
    <row r="419411" spans="21:28">
      <c r="U419411" s="5"/>
      <c r="AA419411" s="458"/>
      <c r="AB419411" s="5"/>
    </row>
    <row r="419412" spans="21:28">
      <c r="U419412" s="5"/>
      <c r="AA419412" s="93"/>
      <c r="AB419412" s="5"/>
    </row>
    <row r="419413" spans="21:28">
      <c r="U419413" s="5"/>
      <c r="AA419413" s="94"/>
      <c r="AB419413" s="5"/>
    </row>
    <row r="419416" spans="21:28">
      <c r="U419416" s="5"/>
      <c r="AA419416" s="94"/>
      <c r="AB419416" s="5"/>
    </row>
    <row r="419466" spans="21:28">
      <c r="U419466" s="5"/>
      <c r="AA419466" s="94"/>
      <c r="AB419466" s="5"/>
    </row>
    <row r="419536" spans="21:28">
      <c r="U419536" s="5"/>
      <c r="AA419536" s="94"/>
      <c r="AB419536" s="5"/>
    </row>
    <row r="419537" spans="21:28">
      <c r="U419537" s="5"/>
      <c r="AA419537" s="94"/>
      <c r="AB419537" s="5"/>
    </row>
    <row r="419554" spans="21:28">
      <c r="U419554" s="5"/>
      <c r="AA419554" s="94"/>
      <c r="AB419554" s="5"/>
    </row>
    <row r="419556" spans="21:28">
      <c r="U419556" s="5"/>
      <c r="AA419556" s="458"/>
      <c r="AB419556" s="5"/>
    </row>
    <row r="419557" spans="21:28">
      <c r="U419557" s="5"/>
      <c r="AA419557" s="458"/>
      <c r="AB419557" s="5"/>
    </row>
    <row r="419558" spans="21:28">
      <c r="U419558" s="5"/>
      <c r="AA419558" s="93"/>
      <c r="AB419558" s="5"/>
    </row>
    <row r="419559" spans="21:28">
      <c r="U419559" s="5"/>
      <c r="AA419559" s="94"/>
      <c r="AB419559" s="5"/>
    </row>
    <row r="419562" spans="21:28">
      <c r="U419562" s="5"/>
      <c r="AA419562" s="94"/>
      <c r="AB419562" s="5"/>
    </row>
    <row r="419612" spans="21:28">
      <c r="U419612" s="5"/>
      <c r="AA419612" s="94"/>
      <c r="AB419612" s="5"/>
    </row>
    <row r="419682" spans="21:28">
      <c r="U419682" s="5"/>
      <c r="AA419682" s="94"/>
      <c r="AB419682" s="5"/>
    </row>
    <row r="419683" spans="21:28">
      <c r="U419683" s="5"/>
      <c r="AA419683" s="94"/>
      <c r="AB419683" s="5"/>
    </row>
    <row r="419700" spans="21:28">
      <c r="U419700" s="5"/>
      <c r="AA419700" s="94"/>
      <c r="AB419700" s="5"/>
    </row>
    <row r="419702" spans="21:28">
      <c r="U419702" s="5"/>
      <c r="AA419702" s="458"/>
      <c r="AB419702" s="5"/>
    </row>
    <row r="419703" spans="21:28">
      <c r="U419703" s="5"/>
      <c r="AA419703" s="458"/>
      <c r="AB419703" s="5"/>
    </row>
    <row r="419704" spans="21:28">
      <c r="U419704" s="5"/>
      <c r="AA419704" s="93"/>
      <c r="AB419704" s="5"/>
    </row>
    <row r="419705" spans="21:28">
      <c r="U419705" s="5"/>
      <c r="AA419705" s="94"/>
      <c r="AB419705" s="5"/>
    </row>
    <row r="419708" spans="21:28">
      <c r="U419708" s="5"/>
      <c r="AA419708" s="94"/>
      <c r="AB419708" s="5"/>
    </row>
    <row r="419758" spans="21:28">
      <c r="U419758" s="5"/>
      <c r="AA419758" s="94"/>
      <c r="AB419758" s="5"/>
    </row>
    <row r="419828" spans="21:28">
      <c r="U419828" s="5"/>
      <c r="AA419828" s="94"/>
      <c r="AB419828" s="5"/>
    </row>
    <row r="419829" spans="21:28">
      <c r="U419829" s="5"/>
      <c r="AA419829" s="94"/>
      <c r="AB419829" s="5"/>
    </row>
    <row r="419846" spans="21:28">
      <c r="U419846" s="5"/>
      <c r="AA419846" s="94"/>
      <c r="AB419846" s="5"/>
    </row>
    <row r="419848" spans="21:28">
      <c r="U419848" s="5"/>
      <c r="AA419848" s="458"/>
      <c r="AB419848" s="5"/>
    </row>
    <row r="419849" spans="21:28">
      <c r="U419849" s="5"/>
      <c r="AA419849" s="458"/>
      <c r="AB419849" s="5"/>
    </row>
    <row r="419850" spans="21:28">
      <c r="U419850" s="5"/>
      <c r="AA419850" s="93"/>
      <c r="AB419850" s="5"/>
    </row>
    <row r="419851" spans="21:28">
      <c r="U419851" s="5"/>
      <c r="AA419851" s="94"/>
      <c r="AB419851" s="5"/>
    </row>
    <row r="419854" spans="21:28">
      <c r="U419854" s="5"/>
      <c r="AA419854" s="94"/>
      <c r="AB419854" s="5"/>
    </row>
    <row r="419904" spans="21:28">
      <c r="U419904" s="5"/>
      <c r="AA419904" s="94"/>
      <c r="AB419904" s="5"/>
    </row>
    <row r="419974" spans="21:28">
      <c r="U419974" s="5"/>
      <c r="AA419974" s="94"/>
      <c r="AB419974" s="5"/>
    </row>
    <row r="419975" spans="21:28">
      <c r="U419975" s="5"/>
      <c r="AA419975" s="94"/>
      <c r="AB419975" s="5"/>
    </row>
    <row r="419992" spans="21:28">
      <c r="U419992" s="5"/>
      <c r="AA419992" s="94"/>
      <c r="AB419992" s="5"/>
    </row>
    <row r="419994" spans="21:28">
      <c r="U419994" s="5"/>
      <c r="AA419994" s="458"/>
      <c r="AB419994" s="5"/>
    </row>
    <row r="419995" spans="21:28">
      <c r="U419995" s="5"/>
      <c r="AA419995" s="458"/>
      <c r="AB419995" s="5"/>
    </row>
    <row r="419996" spans="21:28">
      <c r="U419996" s="5"/>
      <c r="AA419996" s="93"/>
      <c r="AB419996" s="5"/>
    </row>
    <row r="419997" spans="21:28">
      <c r="U419997" s="5"/>
      <c r="AA419997" s="94"/>
      <c r="AB419997" s="5"/>
    </row>
    <row r="420000" spans="21:28">
      <c r="U420000" s="5"/>
      <c r="AA420000" s="94"/>
      <c r="AB420000" s="5"/>
    </row>
    <row r="420050" spans="21:28">
      <c r="U420050" s="5"/>
      <c r="AA420050" s="94"/>
      <c r="AB420050" s="5"/>
    </row>
    <row r="420120" spans="21:28">
      <c r="U420120" s="5"/>
      <c r="AA420120" s="94"/>
      <c r="AB420120" s="5"/>
    </row>
    <row r="420121" spans="21:28">
      <c r="U420121" s="5"/>
      <c r="AA420121" s="94"/>
      <c r="AB420121" s="5"/>
    </row>
    <row r="420138" spans="21:28">
      <c r="U420138" s="5"/>
      <c r="AA420138" s="94"/>
      <c r="AB420138" s="5"/>
    </row>
    <row r="420140" spans="21:28">
      <c r="U420140" s="5"/>
      <c r="AA420140" s="458"/>
      <c r="AB420140" s="5"/>
    </row>
    <row r="420141" spans="21:28">
      <c r="U420141" s="5"/>
      <c r="AA420141" s="458"/>
      <c r="AB420141" s="5"/>
    </row>
    <row r="420142" spans="21:28">
      <c r="U420142" s="5"/>
      <c r="AA420142" s="93"/>
      <c r="AB420142" s="5"/>
    </row>
    <row r="420143" spans="21:28">
      <c r="U420143" s="5"/>
      <c r="AA420143" s="94"/>
      <c r="AB420143" s="5"/>
    </row>
    <row r="420146" spans="21:28">
      <c r="U420146" s="5"/>
      <c r="AA420146" s="94"/>
      <c r="AB420146" s="5"/>
    </row>
    <row r="420196" spans="21:28">
      <c r="U420196" s="5"/>
      <c r="AA420196" s="94"/>
      <c r="AB420196" s="5"/>
    </row>
    <row r="420266" spans="21:28">
      <c r="U420266" s="5"/>
      <c r="AA420266" s="94"/>
      <c r="AB420266" s="5"/>
    </row>
    <row r="420267" spans="21:28">
      <c r="U420267" s="5"/>
      <c r="AA420267" s="94"/>
      <c r="AB420267" s="5"/>
    </row>
    <row r="420284" spans="21:28">
      <c r="U420284" s="5"/>
      <c r="AA420284" s="94"/>
      <c r="AB420284" s="5"/>
    </row>
    <row r="420286" spans="21:28">
      <c r="U420286" s="5"/>
      <c r="AA420286" s="458"/>
      <c r="AB420286" s="5"/>
    </row>
    <row r="420287" spans="21:28">
      <c r="U420287" s="5"/>
      <c r="AA420287" s="458"/>
      <c r="AB420287" s="5"/>
    </row>
    <row r="420288" spans="21:28">
      <c r="U420288" s="5"/>
      <c r="AA420288" s="93"/>
      <c r="AB420288" s="5"/>
    </row>
    <row r="420289" spans="21:28">
      <c r="U420289" s="5"/>
      <c r="AA420289" s="94"/>
      <c r="AB420289" s="5"/>
    </row>
    <row r="420292" spans="21:28">
      <c r="U420292" s="5"/>
      <c r="AA420292" s="94"/>
      <c r="AB420292" s="5"/>
    </row>
    <row r="420342" spans="21:28">
      <c r="U420342" s="5"/>
      <c r="AA420342" s="94"/>
      <c r="AB420342" s="5"/>
    </row>
    <row r="420412" spans="21:28">
      <c r="U420412" s="5"/>
      <c r="AA420412" s="94"/>
      <c r="AB420412" s="5"/>
    </row>
    <row r="420413" spans="21:28">
      <c r="U420413" s="5"/>
      <c r="AA420413" s="94"/>
      <c r="AB420413" s="5"/>
    </row>
    <row r="420430" spans="21:28">
      <c r="U420430" s="5"/>
      <c r="AA420430" s="94"/>
      <c r="AB420430" s="5"/>
    </row>
    <row r="420432" spans="21:28">
      <c r="U420432" s="5"/>
      <c r="AA420432" s="458"/>
      <c r="AB420432" s="5"/>
    </row>
    <row r="420433" spans="21:28">
      <c r="U420433" s="5"/>
      <c r="AA420433" s="458"/>
      <c r="AB420433" s="5"/>
    </row>
    <row r="420434" spans="21:28">
      <c r="U420434" s="5"/>
      <c r="AA420434" s="93"/>
      <c r="AB420434" s="5"/>
    </row>
    <row r="420435" spans="21:28">
      <c r="U420435" s="5"/>
      <c r="AA420435" s="94"/>
      <c r="AB420435" s="5"/>
    </row>
    <row r="420438" spans="21:28">
      <c r="U420438" s="5"/>
      <c r="AA420438" s="94"/>
      <c r="AB420438" s="5"/>
    </row>
    <row r="420488" spans="21:28">
      <c r="U420488" s="5"/>
      <c r="AA420488" s="94"/>
      <c r="AB420488" s="5"/>
    </row>
    <row r="420558" spans="21:28">
      <c r="U420558" s="5"/>
      <c r="AA420558" s="94"/>
      <c r="AB420558" s="5"/>
    </row>
    <row r="420559" spans="21:28">
      <c r="U420559" s="5"/>
      <c r="AA420559" s="94"/>
      <c r="AB420559" s="5"/>
    </row>
    <row r="420576" spans="21:28">
      <c r="U420576" s="5"/>
      <c r="AA420576" s="94"/>
      <c r="AB420576" s="5"/>
    </row>
    <row r="420578" spans="21:28">
      <c r="U420578" s="5"/>
      <c r="AA420578" s="458"/>
      <c r="AB420578" s="5"/>
    </row>
    <row r="420579" spans="21:28">
      <c r="U420579" s="5"/>
      <c r="AA420579" s="458"/>
      <c r="AB420579" s="5"/>
    </row>
    <row r="420580" spans="21:28">
      <c r="U420580" s="5"/>
      <c r="AA420580" s="93"/>
      <c r="AB420580" s="5"/>
    </row>
    <row r="420581" spans="21:28">
      <c r="U420581" s="5"/>
      <c r="AA420581" s="94"/>
      <c r="AB420581" s="5"/>
    </row>
    <row r="420584" spans="21:28">
      <c r="U420584" s="5"/>
      <c r="AA420584" s="94"/>
      <c r="AB420584" s="5"/>
    </row>
    <row r="420634" spans="21:28">
      <c r="U420634" s="5"/>
      <c r="AA420634" s="94"/>
      <c r="AB420634" s="5"/>
    </row>
    <row r="420704" spans="21:28">
      <c r="U420704" s="5"/>
      <c r="AA420704" s="94"/>
      <c r="AB420704" s="5"/>
    </row>
    <row r="420705" spans="21:28">
      <c r="U420705" s="5"/>
      <c r="AA420705" s="94"/>
      <c r="AB420705" s="5"/>
    </row>
    <row r="420722" spans="21:28">
      <c r="U420722" s="5"/>
      <c r="AA420722" s="94"/>
      <c r="AB420722" s="5"/>
    </row>
    <row r="420724" spans="21:28">
      <c r="U420724" s="5"/>
      <c r="AA420724" s="458"/>
      <c r="AB420724" s="5"/>
    </row>
    <row r="420725" spans="21:28">
      <c r="U420725" s="5"/>
      <c r="AA420725" s="458"/>
      <c r="AB420725" s="5"/>
    </row>
    <row r="420726" spans="21:28">
      <c r="U420726" s="5"/>
      <c r="AA420726" s="93"/>
      <c r="AB420726" s="5"/>
    </row>
    <row r="420727" spans="21:28">
      <c r="U420727" s="5"/>
      <c r="AA420727" s="94"/>
      <c r="AB420727" s="5"/>
    </row>
    <row r="420730" spans="21:28">
      <c r="U420730" s="5"/>
      <c r="AA420730" s="94"/>
      <c r="AB420730" s="5"/>
    </row>
    <row r="420780" spans="21:28">
      <c r="U420780" s="5"/>
      <c r="AA420780" s="94"/>
      <c r="AB420780" s="5"/>
    </row>
    <row r="420850" spans="21:28">
      <c r="U420850" s="5"/>
      <c r="AA420850" s="94"/>
      <c r="AB420850" s="5"/>
    </row>
    <row r="420851" spans="21:28">
      <c r="U420851" s="5"/>
      <c r="AA420851" s="94"/>
      <c r="AB420851" s="5"/>
    </row>
    <row r="420868" spans="21:28">
      <c r="U420868" s="5"/>
      <c r="AA420868" s="94"/>
      <c r="AB420868" s="5"/>
    </row>
    <row r="420870" spans="21:28">
      <c r="U420870" s="5"/>
      <c r="AA420870" s="458"/>
      <c r="AB420870" s="5"/>
    </row>
    <row r="420871" spans="21:28">
      <c r="U420871" s="5"/>
      <c r="AA420871" s="458"/>
      <c r="AB420871" s="5"/>
    </row>
    <row r="420872" spans="21:28">
      <c r="U420872" s="5"/>
      <c r="AA420872" s="93"/>
      <c r="AB420872" s="5"/>
    </row>
    <row r="420873" spans="21:28">
      <c r="U420873" s="5"/>
      <c r="AA420873" s="94"/>
      <c r="AB420873" s="5"/>
    </row>
    <row r="420876" spans="21:28">
      <c r="U420876" s="5"/>
      <c r="AA420876" s="94"/>
      <c r="AB420876" s="5"/>
    </row>
    <row r="420926" spans="21:28">
      <c r="U420926" s="5"/>
      <c r="AA420926" s="94"/>
      <c r="AB420926" s="5"/>
    </row>
    <row r="420996" spans="21:28">
      <c r="U420996" s="5"/>
      <c r="AA420996" s="94"/>
      <c r="AB420996" s="5"/>
    </row>
    <row r="420997" spans="21:28">
      <c r="U420997" s="5"/>
      <c r="AA420997" s="94"/>
      <c r="AB420997" s="5"/>
    </row>
    <row r="421014" spans="21:28">
      <c r="U421014" s="5"/>
      <c r="AA421014" s="94"/>
      <c r="AB421014" s="5"/>
    </row>
    <row r="421016" spans="21:28">
      <c r="U421016" s="5"/>
      <c r="AA421016" s="458"/>
      <c r="AB421016" s="5"/>
    </row>
    <row r="421017" spans="21:28">
      <c r="U421017" s="5"/>
      <c r="AA421017" s="458"/>
      <c r="AB421017" s="5"/>
    </row>
    <row r="421018" spans="21:28">
      <c r="U421018" s="5"/>
      <c r="AA421018" s="93"/>
      <c r="AB421018" s="5"/>
    </row>
    <row r="421019" spans="21:28">
      <c r="U421019" s="5"/>
      <c r="AA421019" s="94"/>
      <c r="AB421019" s="5"/>
    </row>
    <row r="421022" spans="21:28">
      <c r="U421022" s="5"/>
      <c r="AA421022" s="94"/>
      <c r="AB421022" s="5"/>
    </row>
    <row r="421072" spans="21:28">
      <c r="U421072" s="5"/>
      <c r="AA421072" s="94"/>
      <c r="AB421072" s="5"/>
    </row>
    <row r="421142" spans="21:28">
      <c r="U421142" s="5"/>
      <c r="AA421142" s="94"/>
      <c r="AB421142" s="5"/>
    </row>
    <row r="421143" spans="21:28">
      <c r="U421143" s="5"/>
      <c r="AA421143" s="94"/>
      <c r="AB421143" s="5"/>
    </row>
    <row r="421160" spans="21:28">
      <c r="U421160" s="5"/>
      <c r="AA421160" s="94"/>
      <c r="AB421160" s="5"/>
    </row>
    <row r="421162" spans="21:28">
      <c r="U421162" s="5"/>
      <c r="AA421162" s="458"/>
      <c r="AB421162" s="5"/>
    </row>
    <row r="421163" spans="21:28">
      <c r="U421163" s="5"/>
      <c r="AA421163" s="458"/>
      <c r="AB421163" s="5"/>
    </row>
    <row r="421164" spans="21:28">
      <c r="U421164" s="5"/>
      <c r="AA421164" s="93"/>
      <c r="AB421164" s="5"/>
    </row>
    <row r="421165" spans="21:28">
      <c r="U421165" s="5"/>
      <c r="AA421165" s="94"/>
      <c r="AB421165" s="5"/>
    </row>
    <row r="421168" spans="21:28">
      <c r="U421168" s="5"/>
      <c r="AA421168" s="94"/>
      <c r="AB421168" s="5"/>
    </row>
    <row r="421218" spans="21:28">
      <c r="U421218" s="5"/>
      <c r="AA421218" s="94"/>
      <c r="AB421218" s="5"/>
    </row>
    <row r="421288" spans="21:28">
      <c r="U421288" s="5"/>
      <c r="AA421288" s="94"/>
      <c r="AB421288" s="5"/>
    </row>
    <row r="421289" spans="21:28">
      <c r="U421289" s="5"/>
      <c r="AA421289" s="94"/>
      <c r="AB421289" s="5"/>
    </row>
    <row r="421306" spans="21:28">
      <c r="U421306" s="5"/>
      <c r="AA421306" s="94"/>
      <c r="AB421306" s="5"/>
    </row>
    <row r="421308" spans="21:28">
      <c r="U421308" s="5"/>
      <c r="AA421308" s="458"/>
      <c r="AB421308" s="5"/>
    </row>
    <row r="421309" spans="21:28">
      <c r="U421309" s="5"/>
      <c r="AA421309" s="458"/>
      <c r="AB421309" s="5"/>
    </row>
    <row r="421310" spans="21:28">
      <c r="U421310" s="5"/>
      <c r="AA421310" s="93"/>
      <c r="AB421310" s="5"/>
    </row>
    <row r="421311" spans="21:28">
      <c r="U421311" s="5"/>
      <c r="AA421311" s="94"/>
      <c r="AB421311" s="5"/>
    </row>
    <row r="421314" spans="21:28">
      <c r="U421314" s="5"/>
      <c r="AA421314" s="94"/>
      <c r="AB421314" s="5"/>
    </row>
    <row r="421364" spans="21:28">
      <c r="U421364" s="5"/>
      <c r="AA421364" s="94"/>
      <c r="AB421364" s="5"/>
    </row>
    <row r="421434" spans="21:28">
      <c r="U421434" s="5"/>
      <c r="AA421434" s="94"/>
      <c r="AB421434" s="5"/>
    </row>
    <row r="421435" spans="21:28">
      <c r="U421435" s="5"/>
      <c r="AA421435" s="94"/>
      <c r="AB421435" s="5"/>
    </row>
    <row r="421452" spans="21:28">
      <c r="U421452" s="5"/>
      <c r="AA421452" s="94"/>
      <c r="AB421452" s="5"/>
    </row>
    <row r="421454" spans="21:28">
      <c r="U421454" s="5"/>
      <c r="AA421454" s="458"/>
      <c r="AB421454" s="5"/>
    </row>
    <row r="421455" spans="21:28">
      <c r="U421455" s="5"/>
      <c r="AA421455" s="458"/>
      <c r="AB421455" s="5"/>
    </row>
    <row r="421456" spans="21:28">
      <c r="U421456" s="5"/>
      <c r="AA421456" s="93"/>
      <c r="AB421456" s="5"/>
    </row>
    <row r="421457" spans="21:28">
      <c r="U421457" s="5"/>
      <c r="AA421457" s="94"/>
      <c r="AB421457" s="5"/>
    </row>
    <row r="421460" spans="21:28">
      <c r="U421460" s="5"/>
      <c r="AA421460" s="94"/>
      <c r="AB421460" s="5"/>
    </row>
    <row r="421510" spans="21:28">
      <c r="U421510" s="5"/>
      <c r="AA421510" s="94"/>
      <c r="AB421510" s="5"/>
    </row>
    <row r="421580" spans="21:28">
      <c r="U421580" s="5"/>
      <c r="AA421580" s="94"/>
      <c r="AB421580" s="5"/>
    </row>
    <row r="421581" spans="21:28">
      <c r="U421581" s="5"/>
      <c r="AA421581" s="94"/>
      <c r="AB421581" s="5"/>
    </row>
    <row r="421598" spans="21:28">
      <c r="U421598" s="5"/>
      <c r="AA421598" s="94"/>
      <c r="AB421598" s="5"/>
    </row>
    <row r="421600" spans="21:28">
      <c r="U421600" s="5"/>
      <c r="AA421600" s="458"/>
      <c r="AB421600" s="5"/>
    </row>
    <row r="421601" spans="21:28">
      <c r="U421601" s="5"/>
      <c r="AA421601" s="458"/>
      <c r="AB421601" s="5"/>
    </row>
    <row r="421602" spans="21:28">
      <c r="U421602" s="5"/>
      <c r="AA421602" s="93"/>
      <c r="AB421602" s="5"/>
    </row>
    <row r="421603" spans="21:28">
      <c r="U421603" s="5"/>
      <c r="AA421603" s="94"/>
      <c r="AB421603" s="5"/>
    </row>
    <row r="421606" spans="21:28">
      <c r="U421606" s="5"/>
      <c r="AA421606" s="94"/>
      <c r="AB421606" s="5"/>
    </row>
    <row r="421656" spans="21:28">
      <c r="U421656" s="5"/>
      <c r="AA421656" s="94"/>
      <c r="AB421656" s="5"/>
    </row>
    <row r="421726" spans="21:28">
      <c r="U421726" s="5"/>
      <c r="AA421726" s="94"/>
      <c r="AB421726" s="5"/>
    </row>
    <row r="421727" spans="21:28">
      <c r="U421727" s="5"/>
      <c r="AA421727" s="94"/>
      <c r="AB421727" s="5"/>
    </row>
    <row r="421744" spans="21:28">
      <c r="U421744" s="5"/>
      <c r="AA421744" s="94"/>
      <c r="AB421744" s="5"/>
    </row>
    <row r="421746" spans="21:28">
      <c r="U421746" s="5"/>
      <c r="AA421746" s="458"/>
      <c r="AB421746" s="5"/>
    </row>
    <row r="421747" spans="21:28">
      <c r="U421747" s="5"/>
      <c r="AA421747" s="458"/>
      <c r="AB421747" s="5"/>
    </row>
    <row r="421748" spans="21:28">
      <c r="U421748" s="5"/>
      <c r="AA421748" s="93"/>
      <c r="AB421748" s="5"/>
    </row>
    <row r="421749" spans="21:28">
      <c r="U421749" s="5"/>
      <c r="AA421749" s="94"/>
      <c r="AB421749" s="5"/>
    </row>
    <row r="421752" spans="21:28">
      <c r="U421752" s="5"/>
      <c r="AA421752" s="94"/>
      <c r="AB421752" s="5"/>
    </row>
    <row r="421802" spans="21:28">
      <c r="U421802" s="5"/>
      <c r="AA421802" s="94"/>
      <c r="AB421802" s="5"/>
    </row>
    <row r="421872" spans="21:28">
      <c r="U421872" s="5"/>
      <c r="AA421872" s="94"/>
      <c r="AB421872" s="5"/>
    </row>
    <row r="421873" spans="21:28">
      <c r="U421873" s="5"/>
      <c r="AA421873" s="94"/>
      <c r="AB421873" s="5"/>
    </row>
    <row r="421890" spans="21:28">
      <c r="U421890" s="5"/>
      <c r="AA421890" s="94"/>
      <c r="AB421890" s="5"/>
    </row>
    <row r="421892" spans="21:28">
      <c r="U421892" s="5"/>
      <c r="AA421892" s="458"/>
      <c r="AB421892" s="5"/>
    </row>
    <row r="421893" spans="21:28">
      <c r="U421893" s="5"/>
      <c r="AA421893" s="458"/>
      <c r="AB421893" s="5"/>
    </row>
    <row r="421894" spans="21:28">
      <c r="U421894" s="5"/>
      <c r="AA421894" s="93"/>
      <c r="AB421894" s="5"/>
    </row>
    <row r="421895" spans="21:28">
      <c r="U421895" s="5"/>
      <c r="AA421895" s="94"/>
      <c r="AB421895" s="5"/>
    </row>
    <row r="421898" spans="21:28">
      <c r="U421898" s="5"/>
      <c r="AA421898" s="94"/>
      <c r="AB421898" s="5"/>
    </row>
    <row r="421948" spans="21:28">
      <c r="U421948" s="5"/>
      <c r="AA421948" s="94"/>
      <c r="AB421948" s="5"/>
    </row>
    <row r="422018" spans="21:28">
      <c r="U422018" s="5"/>
      <c r="AA422018" s="94"/>
      <c r="AB422018" s="5"/>
    </row>
    <row r="422019" spans="21:28">
      <c r="U422019" s="5"/>
      <c r="AA422019" s="94"/>
      <c r="AB422019" s="5"/>
    </row>
    <row r="422036" spans="21:28">
      <c r="U422036" s="5"/>
      <c r="AA422036" s="94"/>
      <c r="AB422036" s="5"/>
    </row>
    <row r="422038" spans="21:28">
      <c r="U422038" s="5"/>
      <c r="AA422038" s="458"/>
      <c r="AB422038" s="5"/>
    </row>
    <row r="422039" spans="21:28">
      <c r="U422039" s="5"/>
      <c r="AA422039" s="458"/>
      <c r="AB422039" s="5"/>
    </row>
    <row r="422040" spans="21:28">
      <c r="U422040" s="5"/>
      <c r="AA422040" s="93"/>
      <c r="AB422040" s="5"/>
    </row>
    <row r="422041" spans="21:28">
      <c r="U422041" s="5"/>
      <c r="AA422041" s="94"/>
      <c r="AB422041" s="5"/>
    </row>
    <row r="422044" spans="21:28">
      <c r="U422044" s="5"/>
      <c r="AA422044" s="94"/>
      <c r="AB422044" s="5"/>
    </row>
    <row r="422094" spans="21:28">
      <c r="U422094" s="5"/>
      <c r="AA422094" s="94"/>
      <c r="AB422094" s="5"/>
    </row>
    <row r="422164" spans="21:28">
      <c r="U422164" s="5"/>
      <c r="AA422164" s="94"/>
      <c r="AB422164" s="5"/>
    </row>
    <row r="422165" spans="21:28">
      <c r="U422165" s="5"/>
      <c r="AA422165" s="94"/>
      <c r="AB422165" s="5"/>
    </row>
    <row r="422182" spans="21:28">
      <c r="U422182" s="5"/>
      <c r="AA422182" s="94"/>
      <c r="AB422182" s="5"/>
    </row>
    <row r="422184" spans="21:28">
      <c r="U422184" s="5"/>
      <c r="AA422184" s="458"/>
      <c r="AB422184" s="5"/>
    </row>
    <row r="422185" spans="21:28">
      <c r="U422185" s="5"/>
      <c r="AA422185" s="458"/>
      <c r="AB422185" s="5"/>
    </row>
    <row r="422186" spans="21:28">
      <c r="U422186" s="5"/>
      <c r="AA422186" s="93"/>
      <c r="AB422186" s="5"/>
    </row>
    <row r="422187" spans="21:28">
      <c r="U422187" s="5"/>
      <c r="AA422187" s="94"/>
      <c r="AB422187" s="5"/>
    </row>
    <row r="422190" spans="21:28">
      <c r="U422190" s="5"/>
      <c r="AA422190" s="94"/>
      <c r="AB422190" s="5"/>
    </row>
    <row r="422240" spans="21:28">
      <c r="U422240" s="5"/>
      <c r="AA422240" s="94"/>
      <c r="AB422240" s="5"/>
    </row>
    <row r="422310" spans="21:28">
      <c r="U422310" s="5"/>
      <c r="AA422310" s="94"/>
      <c r="AB422310" s="5"/>
    </row>
    <row r="422311" spans="21:28">
      <c r="U422311" s="5"/>
      <c r="AA422311" s="94"/>
      <c r="AB422311" s="5"/>
    </row>
    <row r="422328" spans="21:28">
      <c r="U422328" s="5"/>
      <c r="AA422328" s="94"/>
      <c r="AB422328" s="5"/>
    </row>
    <row r="422330" spans="21:28">
      <c r="U422330" s="5"/>
      <c r="AA422330" s="458"/>
      <c r="AB422330" s="5"/>
    </row>
    <row r="422331" spans="21:28">
      <c r="U422331" s="5"/>
      <c r="AA422331" s="458"/>
      <c r="AB422331" s="5"/>
    </row>
    <row r="422332" spans="21:28">
      <c r="U422332" s="5"/>
      <c r="AA422332" s="93"/>
      <c r="AB422332" s="5"/>
    </row>
    <row r="422333" spans="21:28">
      <c r="U422333" s="5"/>
      <c r="AA422333" s="94"/>
      <c r="AB422333" s="5"/>
    </row>
    <row r="422336" spans="21:28">
      <c r="U422336" s="5"/>
      <c r="AA422336" s="94"/>
      <c r="AB422336" s="5"/>
    </row>
    <row r="422386" spans="21:28">
      <c r="U422386" s="5"/>
      <c r="AA422386" s="94"/>
      <c r="AB422386" s="5"/>
    </row>
    <row r="422456" spans="21:28">
      <c r="U422456" s="5"/>
      <c r="AA422456" s="94"/>
      <c r="AB422456" s="5"/>
    </row>
    <row r="422457" spans="21:28">
      <c r="U422457" s="5"/>
      <c r="AA422457" s="94"/>
      <c r="AB422457" s="5"/>
    </row>
    <row r="422474" spans="21:28">
      <c r="U422474" s="5"/>
      <c r="AA422474" s="94"/>
      <c r="AB422474" s="5"/>
    </row>
    <row r="422476" spans="21:28">
      <c r="U422476" s="5"/>
      <c r="AA422476" s="458"/>
      <c r="AB422476" s="5"/>
    </row>
    <row r="422477" spans="21:28">
      <c r="U422477" s="5"/>
      <c r="AA422477" s="458"/>
      <c r="AB422477" s="5"/>
    </row>
    <row r="422478" spans="21:28">
      <c r="U422478" s="5"/>
      <c r="AA422478" s="93"/>
      <c r="AB422478" s="5"/>
    </row>
    <row r="422479" spans="21:28">
      <c r="U422479" s="5"/>
      <c r="AA422479" s="94"/>
      <c r="AB422479" s="5"/>
    </row>
    <row r="422482" spans="21:28">
      <c r="U422482" s="5"/>
      <c r="AA422482" s="94"/>
      <c r="AB422482" s="5"/>
    </row>
    <row r="422532" spans="21:28">
      <c r="U422532" s="5"/>
      <c r="AA422532" s="94"/>
      <c r="AB422532" s="5"/>
    </row>
    <row r="422602" spans="21:28">
      <c r="U422602" s="5"/>
      <c r="AA422602" s="94"/>
      <c r="AB422602" s="5"/>
    </row>
    <row r="422603" spans="21:28">
      <c r="U422603" s="5"/>
      <c r="AA422603" s="94"/>
      <c r="AB422603" s="5"/>
    </row>
    <row r="422620" spans="21:28">
      <c r="U422620" s="5"/>
      <c r="AA422620" s="94"/>
      <c r="AB422620" s="5"/>
    </row>
    <row r="422622" spans="21:28">
      <c r="U422622" s="5"/>
      <c r="AA422622" s="458"/>
      <c r="AB422622" s="5"/>
    </row>
    <row r="422623" spans="21:28">
      <c r="U422623" s="5"/>
      <c r="AA422623" s="458"/>
      <c r="AB422623" s="5"/>
    </row>
    <row r="422624" spans="21:28">
      <c r="U422624" s="5"/>
      <c r="AA422624" s="93"/>
      <c r="AB422624" s="5"/>
    </row>
    <row r="422625" spans="21:28">
      <c r="U422625" s="5"/>
      <c r="AA422625" s="94"/>
      <c r="AB422625" s="5"/>
    </row>
    <row r="422628" spans="21:28">
      <c r="U422628" s="5"/>
      <c r="AA422628" s="94"/>
      <c r="AB422628" s="5"/>
    </row>
    <row r="422678" spans="21:28">
      <c r="U422678" s="5"/>
      <c r="AA422678" s="94"/>
      <c r="AB422678" s="5"/>
    </row>
    <row r="422748" spans="21:28">
      <c r="U422748" s="5"/>
      <c r="AA422748" s="94"/>
      <c r="AB422748" s="5"/>
    </row>
    <row r="422749" spans="21:28">
      <c r="U422749" s="5"/>
      <c r="AA422749" s="94"/>
      <c r="AB422749" s="5"/>
    </row>
    <row r="422766" spans="21:28">
      <c r="U422766" s="5"/>
      <c r="AA422766" s="94"/>
      <c r="AB422766" s="5"/>
    </row>
    <row r="422768" spans="21:28">
      <c r="U422768" s="5"/>
      <c r="AA422768" s="458"/>
      <c r="AB422768" s="5"/>
    </row>
    <row r="422769" spans="21:28">
      <c r="U422769" s="5"/>
      <c r="AA422769" s="458"/>
      <c r="AB422769" s="5"/>
    </row>
    <row r="422770" spans="21:28">
      <c r="U422770" s="5"/>
      <c r="AA422770" s="93"/>
      <c r="AB422770" s="5"/>
    </row>
    <row r="422771" spans="21:28">
      <c r="U422771" s="5"/>
      <c r="AA422771" s="94"/>
      <c r="AB422771" s="5"/>
    </row>
    <row r="422774" spans="21:28">
      <c r="U422774" s="5"/>
      <c r="AA422774" s="94"/>
      <c r="AB422774" s="5"/>
    </row>
    <row r="422824" spans="21:28">
      <c r="U422824" s="5"/>
      <c r="AA422824" s="94"/>
      <c r="AB422824" s="5"/>
    </row>
    <row r="422894" spans="21:28">
      <c r="U422894" s="5"/>
      <c r="AA422894" s="94"/>
      <c r="AB422894" s="5"/>
    </row>
    <row r="422895" spans="21:28">
      <c r="U422895" s="5"/>
      <c r="AA422895" s="94"/>
      <c r="AB422895" s="5"/>
    </row>
    <row r="422912" spans="21:28">
      <c r="U422912" s="5"/>
      <c r="AA422912" s="94"/>
      <c r="AB422912" s="5"/>
    </row>
    <row r="422914" spans="21:28">
      <c r="U422914" s="5"/>
      <c r="AA422914" s="458"/>
      <c r="AB422914" s="5"/>
    </row>
    <row r="422915" spans="21:28">
      <c r="U422915" s="5"/>
      <c r="AA422915" s="458"/>
      <c r="AB422915" s="5"/>
    </row>
    <row r="422916" spans="21:28">
      <c r="U422916" s="5"/>
      <c r="AA422916" s="93"/>
      <c r="AB422916" s="5"/>
    </row>
    <row r="422917" spans="21:28">
      <c r="U422917" s="5"/>
      <c r="AA422917" s="94"/>
      <c r="AB422917" s="5"/>
    </row>
    <row r="422920" spans="21:28">
      <c r="U422920" s="5"/>
      <c r="AA422920" s="94"/>
      <c r="AB422920" s="5"/>
    </row>
    <row r="422970" spans="21:28">
      <c r="U422970" s="5"/>
      <c r="AA422970" s="94"/>
      <c r="AB422970" s="5"/>
    </row>
    <row r="423040" spans="21:28">
      <c r="U423040" s="5"/>
      <c r="AA423040" s="94"/>
      <c r="AB423040" s="5"/>
    </row>
    <row r="423041" spans="21:28">
      <c r="U423041" s="5"/>
      <c r="AA423041" s="94"/>
      <c r="AB423041" s="5"/>
    </row>
    <row r="423058" spans="21:28">
      <c r="U423058" s="5"/>
      <c r="AA423058" s="94"/>
      <c r="AB423058" s="5"/>
    </row>
    <row r="423060" spans="21:28">
      <c r="U423060" s="5"/>
      <c r="AA423060" s="458"/>
      <c r="AB423060" s="5"/>
    </row>
    <row r="423061" spans="21:28">
      <c r="U423061" s="5"/>
      <c r="AA423061" s="458"/>
      <c r="AB423061" s="5"/>
    </row>
    <row r="423062" spans="21:28">
      <c r="U423062" s="5"/>
      <c r="AA423062" s="93"/>
      <c r="AB423062" s="5"/>
    </row>
    <row r="423063" spans="21:28">
      <c r="U423063" s="5"/>
      <c r="AA423063" s="94"/>
      <c r="AB423063" s="5"/>
    </row>
    <row r="423066" spans="21:28">
      <c r="U423066" s="5"/>
      <c r="AA423066" s="94"/>
      <c r="AB423066" s="5"/>
    </row>
    <row r="423116" spans="21:28">
      <c r="U423116" s="5"/>
      <c r="AA423116" s="94"/>
      <c r="AB423116" s="5"/>
    </row>
    <row r="423186" spans="21:28">
      <c r="U423186" s="5"/>
      <c r="AA423186" s="94"/>
      <c r="AB423186" s="5"/>
    </row>
    <row r="423187" spans="21:28">
      <c r="U423187" s="5"/>
      <c r="AA423187" s="94"/>
      <c r="AB423187" s="5"/>
    </row>
    <row r="423204" spans="21:28">
      <c r="U423204" s="5"/>
      <c r="AA423204" s="94"/>
      <c r="AB423204" s="5"/>
    </row>
    <row r="423206" spans="21:28">
      <c r="U423206" s="5"/>
      <c r="AA423206" s="458"/>
      <c r="AB423206" s="5"/>
    </row>
    <row r="423207" spans="21:28">
      <c r="U423207" s="5"/>
      <c r="AA423207" s="458"/>
      <c r="AB423207" s="5"/>
    </row>
    <row r="423208" spans="21:28">
      <c r="U423208" s="5"/>
      <c r="AA423208" s="93"/>
      <c r="AB423208" s="5"/>
    </row>
    <row r="423209" spans="21:28">
      <c r="U423209" s="5"/>
      <c r="AA423209" s="94"/>
      <c r="AB423209" s="5"/>
    </row>
    <row r="423212" spans="21:28">
      <c r="U423212" s="5"/>
      <c r="AA423212" s="94"/>
      <c r="AB423212" s="5"/>
    </row>
    <row r="423262" spans="21:28">
      <c r="U423262" s="5"/>
      <c r="AA423262" s="94"/>
      <c r="AB423262" s="5"/>
    </row>
    <row r="423332" spans="21:28">
      <c r="U423332" s="5"/>
      <c r="AA423332" s="94"/>
      <c r="AB423332" s="5"/>
    </row>
    <row r="423333" spans="21:28">
      <c r="U423333" s="5"/>
      <c r="AA423333" s="94"/>
      <c r="AB423333" s="5"/>
    </row>
    <row r="423350" spans="21:28">
      <c r="U423350" s="5"/>
      <c r="AA423350" s="94"/>
      <c r="AB423350" s="5"/>
    </row>
    <row r="423352" spans="21:28">
      <c r="U423352" s="5"/>
      <c r="AA423352" s="458"/>
      <c r="AB423352" s="5"/>
    </row>
    <row r="423353" spans="21:28">
      <c r="U423353" s="5"/>
      <c r="AA423353" s="458"/>
      <c r="AB423353" s="5"/>
    </row>
    <row r="423354" spans="21:28">
      <c r="U423354" s="5"/>
      <c r="AA423354" s="93"/>
      <c r="AB423354" s="5"/>
    </row>
    <row r="423355" spans="21:28">
      <c r="U423355" s="5"/>
      <c r="AA423355" s="94"/>
      <c r="AB423355" s="5"/>
    </row>
    <row r="423358" spans="21:28">
      <c r="U423358" s="5"/>
      <c r="AA423358" s="94"/>
      <c r="AB423358" s="5"/>
    </row>
    <row r="423408" spans="21:28">
      <c r="U423408" s="5"/>
      <c r="AA423408" s="94"/>
      <c r="AB423408" s="5"/>
    </row>
    <row r="423478" spans="21:28">
      <c r="U423478" s="5"/>
      <c r="AA423478" s="94"/>
      <c r="AB423478" s="5"/>
    </row>
    <row r="423479" spans="21:28">
      <c r="U423479" s="5"/>
      <c r="AA423479" s="94"/>
      <c r="AB423479" s="5"/>
    </row>
    <row r="423496" spans="21:28">
      <c r="U423496" s="5"/>
      <c r="AA423496" s="94"/>
      <c r="AB423496" s="5"/>
    </row>
    <row r="423498" spans="21:28">
      <c r="U423498" s="5"/>
      <c r="AA423498" s="458"/>
      <c r="AB423498" s="5"/>
    </row>
    <row r="423499" spans="21:28">
      <c r="U423499" s="5"/>
      <c r="AA423499" s="458"/>
      <c r="AB423499" s="5"/>
    </row>
    <row r="423500" spans="21:28">
      <c r="U423500" s="5"/>
      <c r="AA423500" s="93"/>
      <c r="AB423500" s="5"/>
    </row>
    <row r="423501" spans="21:28">
      <c r="U423501" s="5"/>
      <c r="AA423501" s="94"/>
      <c r="AB423501" s="5"/>
    </row>
    <row r="423504" spans="21:28">
      <c r="U423504" s="5"/>
      <c r="AA423504" s="94"/>
      <c r="AB423504" s="5"/>
    </row>
    <row r="423554" spans="21:28">
      <c r="U423554" s="5"/>
      <c r="AA423554" s="94"/>
      <c r="AB423554" s="5"/>
    </row>
    <row r="423624" spans="21:28">
      <c r="U423624" s="5"/>
      <c r="AA423624" s="94"/>
      <c r="AB423624" s="5"/>
    </row>
    <row r="423625" spans="21:28">
      <c r="U423625" s="5"/>
      <c r="AA423625" s="94"/>
      <c r="AB423625" s="5"/>
    </row>
    <row r="423642" spans="21:28">
      <c r="U423642" s="5"/>
      <c r="AA423642" s="94"/>
      <c r="AB423642" s="5"/>
    </row>
    <row r="423644" spans="21:28">
      <c r="U423644" s="5"/>
      <c r="AA423644" s="458"/>
      <c r="AB423644" s="5"/>
    </row>
    <row r="423645" spans="21:28">
      <c r="U423645" s="5"/>
      <c r="AA423645" s="458"/>
      <c r="AB423645" s="5"/>
    </row>
    <row r="423646" spans="21:28">
      <c r="U423646" s="5"/>
      <c r="AA423646" s="93"/>
      <c r="AB423646" s="5"/>
    </row>
    <row r="423647" spans="21:28">
      <c r="U423647" s="5"/>
      <c r="AA423647" s="94"/>
      <c r="AB423647" s="5"/>
    </row>
    <row r="423650" spans="21:28">
      <c r="U423650" s="5"/>
      <c r="AA423650" s="94"/>
      <c r="AB423650" s="5"/>
    </row>
    <row r="423700" spans="21:28">
      <c r="U423700" s="5"/>
      <c r="AA423700" s="94"/>
      <c r="AB423700" s="5"/>
    </row>
    <row r="423770" spans="21:28">
      <c r="U423770" s="5"/>
      <c r="AA423770" s="94"/>
      <c r="AB423770" s="5"/>
    </row>
    <row r="423771" spans="21:28">
      <c r="U423771" s="5"/>
      <c r="AA423771" s="94"/>
      <c r="AB423771" s="5"/>
    </row>
    <row r="423788" spans="21:28">
      <c r="U423788" s="5"/>
      <c r="AA423788" s="94"/>
      <c r="AB423788" s="5"/>
    </row>
    <row r="423790" spans="21:28">
      <c r="U423790" s="5"/>
      <c r="AA423790" s="458"/>
      <c r="AB423790" s="5"/>
    </row>
    <row r="423791" spans="21:28">
      <c r="U423791" s="5"/>
      <c r="AA423791" s="458"/>
      <c r="AB423791" s="5"/>
    </row>
    <row r="423792" spans="21:28">
      <c r="U423792" s="5"/>
      <c r="AA423792" s="93"/>
      <c r="AB423792" s="5"/>
    </row>
    <row r="423793" spans="21:28">
      <c r="U423793" s="5"/>
      <c r="AA423793" s="94"/>
      <c r="AB423793" s="5"/>
    </row>
    <row r="423796" spans="21:28">
      <c r="U423796" s="5"/>
      <c r="AA423796" s="94"/>
      <c r="AB423796" s="5"/>
    </row>
    <row r="423846" spans="21:28">
      <c r="U423846" s="5"/>
      <c r="AA423846" s="94"/>
      <c r="AB423846" s="5"/>
    </row>
    <row r="423916" spans="21:28">
      <c r="U423916" s="5"/>
      <c r="AA423916" s="94"/>
      <c r="AB423916" s="5"/>
    </row>
    <row r="423917" spans="21:28">
      <c r="U423917" s="5"/>
      <c r="AA423917" s="94"/>
      <c r="AB423917" s="5"/>
    </row>
    <row r="423934" spans="21:28">
      <c r="U423934" s="5"/>
      <c r="AA423934" s="94"/>
      <c r="AB423934" s="5"/>
    </row>
    <row r="423936" spans="21:28">
      <c r="U423936" s="5"/>
      <c r="AA423936" s="458"/>
      <c r="AB423936" s="5"/>
    </row>
    <row r="423937" spans="21:28">
      <c r="U423937" s="5"/>
      <c r="AA423937" s="458"/>
      <c r="AB423937" s="5"/>
    </row>
    <row r="423938" spans="21:28">
      <c r="U423938" s="5"/>
      <c r="AA423938" s="93"/>
      <c r="AB423938" s="5"/>
    </row>
    <row r="423939" spans="21:28">
      <c r="U423939" s="5"/>
      <c r="AA423939" s="94"/>
      <c r="AB423939" s="5"/>
    </row>
    <row r="423942" spans="21:28">
      <c r="U423942" s="5"/>
      <c r="AA423942" s="94"/>
      <c r="AB423942" s="5"/>
    </row>
    <row r="423992" spans="21:28">
      <c r="U423992" s="5"/>
      <c r="AA423992" s="94"/>
      <c r="AB423992" s="5"/>
    </row>
    <row r="424062" spans="21:28">
      <c r="U424062" s="5"/>
      <c r="AA424062" s="94"/>
      <c r="AB424062" s="5"/>
    </row>
    <row r="424063" spans="21:28">
      <c r="U424063" s="5"/>
      <c r="AA424063" s="94"/>
      <c r="AB424063" s="5"/>
    </row>
    <row r="424080" spans="21:28">
      <c r="U424080" s="5"/>
      <c r="AA424080" s="94"/>
      <c r="AB424080" s="5"/>
    </row>
    <row r="424082" spans="21:28">
      <c r="U424082" s="5"/>
      <c r="AA424082" s="458"/>
      <c r="AB424082" s="5"/>
    </row>
    <row r="424083" spans="21:28">
      <c r="U424083" s="5"/>
      <c r="AA424083" s="458"/>
      <c r="AB424083" s="5"/>
    </row>
    <row r="424084" spans="21:28">
      <c r="U424084" s="5"/>
      <c r="AA424084" s="93"/>
      <c r="AB424084" s="5"/>
    </row>
    <row r="424085" spans="21:28">
      <c r="U424085" s="5"/>
      <c r="AA424085" s="94"/>
      <c r="AB424085" s="5"/>
    </row>
    <row r="424088" spans="21:28">
      <c r="U424088" s="5"/>
      <c r="AA424088" s="94"/>
      <c r="AB424088" s="5"/>
    </row>
    <row r="424138" spans="21:28">
      <c r="U424138" s="5"/>
      <c r="AA424138" s="94"/>
      <c r="AB424138" s="5"/>
    </row>
    <row r="424208" spans="21:28">
      <c r="U424208" s="5"/>
      <c r="AA424208" s="94"/>
      <c r="AB424208" s="5"/>
    </row>
    <row r="424209" spans="21:28">
      <c r="U424209" s="5"/>
      <c r="AA424209" s="94"/>
      <c r="AB424209" s="5"/>
    </row>
    <row r="424226" spans="21:28">
      <c r="U424226" s="5"/>
      <c r="AA424226" s="94"/>
      <c r="AB424226" s="5"/>
    </row>
    <row r="424228" spans="21:28">
      <c r="U424228" s="5"/>
      <c r="AA424228" s="458"/>
      <c r="AB424228" s="5"/>
    </row>
    <row r="424229" spans="21:28">
      <c r="U424229" s="5"/>
      <c r="AA424229" s="458"/>
      <c r="AB424229" s="5"/>
    </row>
    <row r="424230" spans="21:28">
      <c r="U424230" s="5"/>
      <c r="AA424230" s="93"/>
      <c r="AB424230" s="5"/>
    </row>
    <row r="424231" spans="21:28">
      <c r="U424231" s="5"/>
      <c r="AA424231" s="94"/>
      <c r="AB424231" s="5"/>
    </row>
    <row r="424234" spans="21:28">
      <c r="U424234" s="5"/>
      <c r="AA424234" s="94"/>
      <c r="AB424234" s="5"/>
    </row>
    <row r="424284" spans="21:28">
      <c r="U424284" s="5"/>
      <c r="AA424284" s="94"/>
      <c r="AB424284" s="5"/>
    </row>
    <row r="424354" spans="21:28">
      <c r="U424354" s="5"/>
      <c r="AA424354" s="94"/>
      <c r="AB424354" s="5"/>
    </row>
    <row r="424355" spans="21:28">
      <c r="U424355" s="5"/>
      <c r="AA424355" s="94"/>
      <c r="AB424355" s="5"/>
    </row>
    <row r="424372" spans="21:28">
      <c r="U424372" s="5"/>
      <c r="AA424372" s="94"/>
      <c r="AB424372" s="5"/>
    </row>
    <row r="424374" spans="21:28">
      <c r="U424374" s="5"/>
      <c r="AA424374" s="458"/>
      <c r="AB424374" s="5"/>
    </row>
    <row r="424375" spans="21:28">
      <c r="U424375" s="5"/>
      <c r="AA424375" s="458"/>
      <c r="AB424375" s="5"/>
    </row>
    <row r="424376" spans="21:28">
      <c r="U424376" s="5"/>
      <c r="AA424376" s="93"/>
      <c r="AB424376" s="5"/>
    </row>
    <row r="424377" spans="21:28">
      <c r="U424377" s="5"/>
      <c r="AA424377" s="94"/>
      <c r="AB424377" s="5"/>
    </row>
    <row r="424380" spans="21:28">
      <c r="U424380" s="5"/>
      <c r="AA424380" s="94"/>
      <c r="AB424380" s="5"/>
    </row>
    <row r="424430" spans="21:28">
      <c r="U424430" s="5"/>
      <c r="AA424430" s="94"/>
      <c r="AB424430" s="5"/>
    </row>
    <row r="424500" spans="21:28">
      <c r="U424500" s="5"/>
      <c r="AA424500" s="94"/>
      <c r="AB424500" s="5"/>
    </row>
    <row r="424501" spans="21:28">
      <c r="U424501" s="5"/>
      <c r="AA424501" s="94"/>
      <c r="AB424501" s="5"/>
    </row>
    <row r="424518" spans="21:28">
      <c r="U424518" s="5"/>
      <c r="AA424518" s="94"/>
      <c r="AB424518" s="5"/>
    </row>
    <row r="424520" spans="21:28">
      <c r="U424520" s="5"/>
      <c r="AA424520" s="458"/>
      <c r="AB424520" s="5"/>
    </row>
    <row r="424521" spans="21:28">
      <c r="U424521" s="5"/>
      <c r="AA424521" s="458"/>
      <c r="AB424521" s="5"/>
    </row>
    <row r="424522" spans="21:28">
      <c r="U424522" s="5"/>
      <c r="AA424522" s="93"/>
      <c r="AB424522" s="5"/>
    </row>
    <row r="424523" spans="21:28">
      <c r="U424523" s="5"/>
      <c r="AA424523" s="94"/>
      <c r="AB424523" s="5"/>
    </row>
    <row r="424526" spans="21:28">
      <c r="U424526" s="5"/>
      <c r="AA424526" s="94"/>
      <c r="AB424526" s="5"/>
    </row>
    <row r="424576" spans="21:28">
      <c r="U424576" s="5"/>
      <c r="AA424576" s="94"/>
      <c r="AB424576" s="5"/>
    </row>
    <row r="424646" spans="21:28">
      <c r="U424646" s="5"/>
      <c r="AA424646" s="94"/>
      <c r="AB424646" s="5"/>
    </row>
    <row r="424647" spans="21:28">
      <c r="U424647" s="5"/>
      <c r="AA424647" s="94"/>
      <c r="AB424647" s="5"/>
    </row>
    <row r="424664" spans="21:28">
      <c r="U424664" s="5"/>
      <c r="AA424664" s="94"/>
      <c r="AB424664" s="5"/>
    </row>
    <row r="424666" spans="21:28">
      <c r="U424666" s="5"/>
      <c r="AA424666" s="458"/>
      <c r="AB424666" s="5"/>
    </row>
    <row r="424667" spans="21:28">
      <c r="U424667" s="5"/>
      <c r="AA424667" s="458"/>
      <c r="AB424667" s="5"/>
    </row>
    <row r="424668" spans="21:28">
      <c r="U424668" s="5"/>
      <c r="AA424668" s="93"/>
      <c r="AB424668" s="5"/>
    </row>
    <row r="424669" spans="21:28">
      <c r="U424669" s="5"/>
      <c r="AA424669" s="94"/>
      <c r="AB424669" s="5"/>
    </row>
    <row r="424672" spans="21:28">
      <c r="U424672" s="5"/>
      <c r="AA424672" s="94"/>
      <c r="AB424672" s="5"/>
    </row>
    <row r="424722" spans="21:28">
      <c r="U424722" s="5"/>
      <c r="AA424722" s="94"/>
      <c r="AB424722" s="5"/>
    </row>
    <row r="424792" spans="21:28">
      <c r="U424792" s="5"/>
      <c r="AA424792" s="94"/>
      <c r="AB424792" s="5"/>
    </row>
    <row r="424793" spans="21:28">
      <c r="U424793" s="5"/>
      <c r="AA424793" s="94"/>
      <c r="AB424793" s="5"/>
    </row>
    <row r="424810" spans="21:28">
      <c r="U424810" s="5"/>
      <c r="AA424810" s="94"/>
      <c r="AB424810" s="5"/>
    </row>
    <row r="424812" spans="21:28">
      <c r="U424812" s="5"/>
      <c r="AA424812" s="458"/>
      <c r="AB424812" s="5"/>
    </row>
    <row r="424813" spans="21:28">
      <c r="U424813" s="5"/>
      <c r="AA424813" s="458"/>
      <c r="AB424813" s="5"/>
    </row>
    <row r="424814" spans="21:28">
      <c r="U424814" s="5"/>
      <c r="AA424814" s="93"/>
      <c r="AB424814" s="5"/>
    </row>
    <row r="424815" spans="21:28">
      <c r="U424815" s="5"/>
      <c r="AA424815" s="94"/>
      <c r="AB424815" s="5"/>
    </row>
    <row r="424818" spans="21:28">
      <c r="U424818" s="5"/>
      <c r="AA424818" s="94"/>
      <c r="AB424818" s="5"/>
    </row>
    <row r="424868" spans="21:28">
      <c r="U424868" s="5"/>
      <c r="AA424868" s="94"/>
      <c r="AB424868" s="5"/>
    </row>
    <row r="424938" spans="21:28">
      <c r="U424938" s="5"/>
      <c r="AA424938" s="94"/>
      <c r="AB424938" s="5"/>
    </row>
    <row r="424939" spans="21:28">
      <c r="U424939" s="5"/>
      <c r="AA424939" s="94"/>
      <c r="AB424939" s="5"/>
    </row>
    <row r="424956" spans="21:28">
      <c r="U424956" s="5"/>
      <c r="AA424956" s="94"/>
      <c r="AB424956" s="5"/>
    </row>
    <row r="424958" spans="21:28">
      <c r="U424958" s="5"/>
      <c r="AA424958" s="458"/>
      <c r="AB424958" s="5"/>
    </row>
    <row r="424959" spans="21:28">
      <c r="U424959" s="5"/>
      <c r="AA424959" s="458"/>
      <c r="AB424959" s="5"/>
    </row>
    <row r="424960" spans="21:28">
      <c r="U424960" s="5"/>
      <c r="AA424960" s="93"/>
      <c r="AB424960" s="5"/>
    </row>
    <row r="424961" spans="21:28">
      <c r="U424961" s="5"/>
      <c r="AA424961" s="94"/>
      <c r="AB424961" s="5"/>
    </row>
    <row r="424964" spans="21:28">
      <c r="U424964" s="5"/>
      <c r="AA424964" s="94"/>
      <c r="AB424964" s="5"/>
    </row>
    <row r="425014" spans="21:28">
      <c r="U425014" s="5"/>
      <c r="AA425014" s="94"/>
      <c r="AB425014" s="5"/>
    </row>
    <row r="425084" spans="21:28">
      <c r="U425084" s="5"/>
      <c r="AA425084" s="94"/>
      <c r="AB425084" s="5"/>
    </row>
    <row r="425085" spans="21:28">
      <c r="U425085" s="5"/>
      <c r="AA425085" s="94"/>
      <c r="AB425085" s="5"/>
    </row>
    <row r="425102" spans="21:28">
      <c r="U425102" s="5"/>
      <c r="AA425102" s="94"/>
      <c r="AB425102" s="5"/>
    </row>
    <row r="425104" spans="21:28">
      <c r="U425104" s="5"/>
      <c r="AA425104" s="458"/>
      <c r="AB425104" s="5"/>
    </row>
    <row r="425105" spans="21:28">
      <c r="U425105" s="5"/>
      <c r="AA425105" s="458"/>
      <c r="AB425105" s="5"/>
    </row>
    <row r="425106" spans="21:28">
      <c r="U425106" s="5"/>
      <c r="AA425106" s="93"/>
      <c r="AB425106" s="5"/>
    </row>
    <row r="425107" spans="21:28">
      <c r="U425107" s="5"/>
      <c r="AA425107" s="94"/>
      <c r="AB425107" s="5"/>
    </row>
    <row r="425110" spans="21:28">
      <c r="U425110" s="5"/>
      <c r="AA425110" s="94"/>
      <c r="AB425110" s="5"/>
    </row>
    <row r="425160" spans="21:28">
      <c r="U425160" s="5"/>
      <c r="AA425160" s="94"/>
      <c r="AB425160" s="5"/>
    </row>
    <row r="425230" spans="21:28">
      <c r="U425230" s="5"/>
      <c r="AA425230" s="94"/>
      <c r="AB425230" s="5"/>
    </row>
    <row r="425231" spans="21:28">
      <c r="U425231" s="5"/>
      <c r="AA425231" s="94"/>
      <c r="AB425231" s="5"/>
    </row>
    <row r="425248" spans="21:28">
      <c r="U425248" s="5"/>
      <c r="AA425248" s="94"/>
      <c r="AB425248" s="5"/>
    </row>
    <row r="425250" spans="21:28">
      <c r="U425250" s="5"/>
      <c r="AA425250" s="458"/>
      <c r="AB425250" s="5"/>
    </row>
    <row r="425251" spans="21:28">
      <c r="U425251" s="5"/>
      <c r="AA425251" s="458"/>
      <c r="AB425251" s="5"/>
    </row>
    <row r="425252" spans="21:28">
      <c r="U425252" s="5"/>
      <c r="AA425252" s="93"/>
      <c r="AB425252" s="5"/>
    </row>
    <row r="425253" spans="21:28">
      <c r="U425253" s="5"/>
      <c r="AA425253" s="94"/>
      <c r="AB425253" s="5"/>
    </row>
    <row r="425256" spans="21:28">
      <c r="U425256" s="5"/>
      <c r="AA425256" s="94"/>
      <c r="AB425256" s="5"/>
    </row>
    <row r="425306" spans="21:28">
      <c r="U425306" s="5"/>
      <c r="AA425306" s="94"/>
      <c r="AB425306" s="5"/>
    </row>
    <row r="425376" spans="21:28">
      <c r="U425376" s="5"/>
      <c r="AA425376" s="94"/>
      <c r="AB425376" s="5"/>
    </row>
    <row r="425377" spans="21:28">
      <c r="U425377" s="5"/>
      <c r="AA425377" s="94"/>
      <c r="AB425377" s="5"/>
    </row>
    <row r="425394" spans="21:28">
      <c r="U425394" s="5"/>
      <c r="AA425394" s="94"/>
      <c r="AB425394" s="5"/>
    </row>
    <row r="425396" spans="21:28">
      <c r="U425396" s="5"/>
      <c r="AA425396" s="458"/>
      <c r="AB425396" s="5"/>
    </row>
    <row r="425397" spans="21:28">
      <c r="U425397" s="5"/>
      <c r="AA425397" s="458"/>
      <c r="AB425397" s="5"/>
    </row>
    <row r="425398" spans="21:28">
      <c r="U425398" s="5"/>
      <c r="AA425398" s="93"/>
      <c r="AB425398" s="5"/>
    </row>
    <row r="425399" spans="21:28">
      <c r="U425399" s="5"/>
      <c r="AA425399" s="94"/>
      <c r="AB425399" s="5"/>
    </row>
    <row r="425402" spans="21:28">
      <c r="U425402" s="5"/>
      <c r="AA425402" s="94"/>
      <c r="AB425402" s="5"/>
    </row>
    <row r="425452" spans="21:28">
      <c r="U425452" s="5"/>
      <c r="AA425452" s="94"/>
      <c r="AB425452" s="5"/>
    </row>
    <row r="425522" spans="21:28">
      <c r="U425522" s="5"/>
      <c r="AA425522" s="94"/>
      <c r="AB425522" s="5"/>
    </row>
    <row r="425523" spans="21:28">
      <c r="U425523" s="5"/>
      <c r="AA425523" s="94"/>
      <c r="AB425523" s="5"/>
    </row>
    <row r="425540" spans="21:28">
      <c r="U425540" s="5"/>
      <c r="AA425540" s="94"/>
      <c r="AB425540" s="5"/>
    </row>
    <row r="425542" spans="21:28">
      <c r="U425542" s="5"/>
      <c r="AA425542" s="458"/>
      <c r="AB425542" s="5"/>
    </row>
    <row r="425543" spans="21:28">
      <c r="U425543" s="5"/>
      <c r="AA425543" s="458"/>
      <c r="AB425543" s="5"/>
    </row>
    <row r="425544" spans="21:28">
      <c r="U425544" s="5"/>
      <c r="AA425544" s="93"/>
      <c r="AB425544" s="5"/>
    </row>
    <row r="425545" spans="21:28">
      <c r="U425545" s="5"/>
      <c r="AA425545" s="94"/>
      <c r="AB425545" s="5"/>
    </row>
    <row r="425548" spans="21:28">
      <c r="U425548" s="5"/>
      <c r="AA425548" s="94"/>
      <c r="AB425548" s="5"/>
    </row>
    <row r="425598" spans="21:28">
      <c r="U425598" s="5"/>
      <c r="AA425598" s="94"/>
      <c r="AB425598" s="5"/>
    </row>
    <row r="425668" spans="21:28">
      <c r="U425668" s="5"/>
      <c r="AA425668" s="94"/>
      <c r="AB425668" s="5"/>
    </row>
    <row r="425669" spans="21:28">
      <c r="U425669" s="5"/>
      <c r="AA425669" s="94"/>
      <c r="AB425669" s="5"/>
    </row>
    <row r="425686" spans="21:28">
      <c r="U425686" s="5"/>
      <c r="AA425686" s="94"/>
      <c r="AB425686" s="5"/>
    </row>
    <row r="425688" spans="21:28">
      <c r="U425688" s="5"/>
      <c r="AA425688" s="458"/>
      <c r="AB425688" s="5"/>
    </row>
    <row r="425689" spans="21:28">
      <c r="U425689" s="5"/>
      <c r="AA425689" s="458"/>
      <c r="AB425689" s="5"/>
    </row>
    <row r="425690" spans="21:28">
      <c r="U425690" s="5"/>
      <c r="AA425690" s="93"/>
      <c r="AB425690" s="5"/>
    </row>
    <row r="425691" spans="21:28">
      <c r="U425691" s="5"/>
      <c r="AA425691" s="94"/>
      <c r="AB425691" s="5"/>
    </row>
    <row r="425694" spans="21:28">
      <c r="U425694" s="5"/>
      <c r="AA425694" s="94"/>
      <c r="AB425694" s="5"/>
    </row>
    <row r="425744" spans="21:28">
      <c r="U425744" s="5"/>
      <c r="AA425744" s="94"/>
      <c r="AB425744" s="5"/>
    </row>
    <row r="425814" spans="21:28">
      <c r="U425814" s="5"/>
      <c r="AA425814" s="94"/>
      <c r="AB425814" s="5"/>
    </row>
    <row r="425815" spans="21:28">
      <c r="U425815" s="5"/>
      <c r="AA425815" s="94"/>
      <c r="AB425815" s="5"/>
    </row>
    <row r="425832" spans="21:28">
      <c r="U425832" s="5"/>
      <c r="AA425832" s="94"/>
      <c r="AB425832" s="5"/>
    </row>
    <row r="425834" spans="21:28">
      <c r="U425834" s="5"/>
      <c r="AA425834" s="458"/>
      <c r="AB425834" s="5"/>
    </row>
    <row r="425835" spans="21:28">
      <c r="U425835" s="5"/>
      <c r="AA425835" s="458"/>
      <c r="AB425835" s="5"/>
    </row>
    <row r="425836" spans="21:28">
      <c r="U425836" s="5"/>
      <c r="AA425836" s="93"/>
      <c r="AB425836" s="5"/>
    </row>
    <row r="425837" spans="21:28">
      <c r="U425837" s="5"/>
      <c r="AA425837" s="94"/>
      <c r="AB425837" s="5"/>
    </row>
    <row r="425840" spans="21:28">
      <c r="U425840" s="5"/>
      <c r="AA425840" s="94"/>
      <c r="AB425840" s="5"/>
    </row>
    <row r="425890" spans="21:28">
      <c r="U425890" s="5"/>
      <c r="AA425890" s="94"/>
      <c r="AB425890" s="5"/>
    </row>
    <row r="425960" spans="21:28">
      <c r="U425960" s="5"/>
      <c r="AA425960" s="94"/>
      <c r="AB425960" s="5"/>
    </row>
    <row r="425961" spans="21:28">
      <c r="U425961" s="5"/>
      <c r="AA425961" s="94"/>
      <c r="AB425961" s="5"/>
    </row>
    <row r="425978" spans="21:28">
      <c r="U425978" s="5"/>
      <c r="AA425978" s="94"/>
      <c r="AB425978" s="5"/>
    </row>
    <row r="425980" spans="21:28">
      <c r="U425980" s="5"/>
      <c r="AA425980" s="458"/>
      <c r="AB425980" s="5"/>
    </row>
    <row r="425981" spans="21:28">
      <c r="U425981" s="5"/>
      <c r="AA425981" s="458"/>
      <c r="AB425981" s="5"/>
    </row>
    <row r="425982" spans="21:28">
      <c r="U425982" s="5"/>
      <c r="AA425982" s="93"/>
      <c r="AB425982" s="5"/>
    </row>
    <row r="425983" spans="21:28">
      <c r="U425983" s="5"/>
      <c r="AA425983" s="94"/>
      <c r="AB425983" s="5"/>
    </row>
    <row r="425986" spans="21:28">
      <c r="U425986" s="5"/>
      <c r="AA425986" s="94"/>
      <c r="AB425986" s="5"/>
    </row>
    <row r="426036" spans="21:28">
      <c r="U426036" s="5"/>
      <c r="AA426036" s="94"/>
      <c r="AB426036" s="5"/>
    </row>
    <row r="426106" spans="21:28">
      <c r="U426106" s="5"/>
      <c r="AA426106" s="94"/>
      <c r="AB426106" s="5"/>
    </row>
    <row r="426107" spans="21:28">
      <c r="U426107" s="5"/>
      <c r="AA426107" s="94"/>
      <c r="AB426107" s="5"/>
    </row>
    <row r="426124" spans="21:28">
      <c r="U426124" s="5"/>
      <c r="AA426124" s="94"/>
      <c r="AB426124" s="5"/>
    </row>
    <row r="426126" spans="21:28">
      <c r="U426126" s="5"/>
      <c r="AA426126" s="458"/>
      <c r="AB426126" s="5"/>
    </row>
    <row r="426127" spans="21:28">
      <c r="U426127" s="5"/>
      <c r="AA426127" s="458"/>
      <c r="AB426127" s="5"/>
    </row>
    <row r="426128" spans="21:28">
      <c r="U426128" s="5"/>
      <c r="AA426128" s="93"/>
      <c r="AB426128" s="5"/>
    </row>
    <row r="426129" spans="21:28">
      <c r="U426129" s="5"/>
      <c r="AA426129" s="94"/>
      <c r="AB426129" s="5"/>
    </row>
    <row r="426132" spans="21:28">
      <c r="U426132" s="5"/>
      <c r="AA426132" s="94"/>
      <c r="AB426132" s="5"/>
    </row>
    <row r="426182" spans="21:28">
      <c r="U426182" s="5"/>
      <c r="AA426182" s="94"/>
      <c r="AB426182" s="5"/>
    </row>
    <row r="426252" spans="21:28">
      <c r="U426252" s="5"/>
      <c r="AA426252" s="94"/>
      <c r="AB426252" s="5"/>
    </row>
    <row r="426253" spans="21:28">
      <c r="U426253" s="5"/>
      <c r="AA426253" s="94"/>
      <c r="AB426253" s="5"/>
    </row>
    <row r="426270" spans="21:28">
      <c r="U426270" s="5"/>
      <c r="AA426270" s="94"/>
      <c r="AB426270" s="5"/>
    </row>
    <row r="426272" spans="21:28">
      <c r="U426272" s="5"/>
      <c r="AA426272" s="458"/>
      <c r="AB426272" s="5"/>
    </row>
    <row r="426273" spans="21:28">
      <c r="U426273" s="5"/>
      <c r="AA426273" s="458"/>
      <c r="AB426273" s="5"/>
    </row>
    <row r="426274" spans="21:28">
      <c r="U426274" s="5"/>
      <c r="AA426274" s="93"/>
      <c r="AB426274" s="5"/>
    </row>
    <row r="426275" spans="21:28">
      <c r="U426275" s="5"/>
      <c r="AA426275" s="94"/>
      <c r="AB426275" s="5"/>
    </row>
    <row r="426278" spans="21:28">
      <c r="U426278" s="5"/>
      <c r="AA426278" s="94"/>
      <c r="AB426278" s="5"/>
    </row>
    <row r="426328" spans="21:28">
      <c r="U426328" s="5"/>
      <c r="AA426328" s="94"/>
      <c r="AB426328" s="5"/>
    </row>
    <row r="426398" spans="21:28">
      <c r="U426398" s="5"/>
      <c r="AA426398" s="94"/>
      <c r="AB426398" s="5"/>
    </row>
    <row r="426399" spans="21:28">
      <c r="U426399" s="5"/>
      <c r="AA426399" s="94"/>
      <c r="AB426399" s="5"/>
    </row>
    <row r="426416" spans="21:28">
      <c r="U426416" s="5"/>
      <c r="AA426416" s="94"/>
      <c r="AB426416" s="5"/>
    </row>
    <row r="426418" spans="21:28">
      <c r="U426418" s="5"/>
      <c r="AA426418" s="458"/>
      <c r="AB426418" s="5"/>
    </row>
    <row r="426419" spans="21:28">
      <c r="U426419" s="5"/>
      <c r="AA426419" s="458"/>
      <c r="AB426419" s="5"/>
    </row>
    <row r="426420" spans="21:28">
      <c r="U426420" s="5"/>
      <c r="AA426420" s="93"/>
      <c r="AB426420" s="5"/>
    </row>
    <row r="426421" spans="21:28">
      <c r="U426421" s="5"/>
      <c r="AA426421" s="94"/>
      <c r="AB426421" s="5"/>
    </row>
    <row r="426424" spans="21:28">
      <c r="U426424" s="5"/>
      <c r="AA426424" s="94"/>
      <c r="AB426424" s="5"/>
    </row>
    <row r="426474" spans="21:28">
      <c r="U426474" s="5"/>
      <c r="AA426474" s="94"/>
      <c r="AB426474" s="5"/>
    </row>
    <row r="426544" spans="21:28">
      <c r="U426544" s="5"/>
      <c r="AA426544" s="94"/>
      <c r="AB426544" s="5"/>
    </row>
    <row r="426545" spans="21:28">
      <c r="U426545" s="5"/>
      <c r="AA426545" s="94"/>
      <c r="AB426545" s="5"/>
    </row>
    <row r="426562" spans="21:28">
      <c r="U426562" s="5"/>
      <c r="AA426562" s="94"/>
      <c r="AB426562" s="5"/>
    </row>
    <row r="426564" spans="21:28">
      <c r="U426564" s="5"/>
      <c r="AA426564" s="458"/>
      <c r="AB426564" s="5"/>
    </row>
    <row r="426565" spans="21:28">
      <c r="U426565" s="5"/>
      <c r="AA426565" s="458"/>
      <c r="AB426565" s="5"/>
    </row>
    <row r="426566" spans="21:28">
      <c r="U426566" s="5"/>
      <c r="AA426566" s="93"/>
      <c r="AB426566" s="5"/>
    </row>
    <row r="426567" spans="21:28">
      <c r="U426567" s="5"/>
      <c r="AA426567" s="94"/>
      <c r="AB426567" s="5"/>
    </row>
    <row r="426570" spans="21:28">
      <c r="U426570" s="5"/>
      <c r="AA426570" s="94"/>
      <c r="AB426570" s="5"/>
    </row>
    <row r="426620" spans="21:28">
      <c r="U426620" s="5"/>
      <c r="AA426620" s="94"/>
      <c r="AB426620" s="5"/>
    </row>
    <row r="426690" spans="21:28">
      <c r="U426690" s="5"/>
      <c r="AA426690" s="94"/>
      <c r="AB426690" s="5"/>
    </row>
    <row r="426691" spans="21:28">
      <c r="U426691" s="5"/>
      <c r="AA426691" s="94"/>
      <c r="AB426691" s="5"/>
    </row>
    <row r="426708" spans="21:28">
      <c r="U426708" s="5"/>
      <c r="AA426708" s="94"/>
      <c r="AB426708" s="5"/>
    </row>
    <row r="426710" spans="21:28">
      <c r="U426710" s="5"/>
      <c r="AA426710" s="458"/>
      <c r="AB426710" s="5"/>
    </row>
    <row r="426711" spans="21:28">
      <c r="U426711" s="5"/>
      <c r="AA426711" s="458"/>
      <c r="AB426711" s="5"/>
    </row>
    <row r="426712" spans="21:28">
      <c r="U426712" s="5"/>
      <c r="AA426712" s="93"/>
      <c r="AB426712" s="5"/>
    </row>
    <row r="426713" spans="21:28">
      <c r="U426713" s="5"/>
      <c r="AA426713" s="94"/>
      <c r="AB426713" s="5"/>
    </row>
    <row r="426716" spans="21:28">
      <c r="U426716" s="5"/>
      <c r="AA426716" s="94"/>
      <c r="AB426716" s="5"/>
    </row>
    <row r="426766" spans="21:28">
      <c r="U426766" s="5"/>
      <c r="AA426766" s="94"/>
      <c r="AB426766" s="5"/>
    </row>
    <row r="426836" spans="21:28">
      <c r="U426836" s="5"/>
      <c r="AA426836" s="94"/>
      <c r="AB426836" s="5"/>
    </row>
    <row r="426837" spans="21:28">
      <c r="U426837" s="5"/>
      <c r="AA426837" s="94"/>
      <c r="AB426837" s="5"/>
    </row>
    <row r="426854" spans="21:28">
      <c r="U426854" s="5"/>
      <c r="AA426854" s="94"/>
      <c r="AB426854" s="5"/>
    </row>
    <row r="426856" spans="21:28">
      <c r="U426856" s="5"/>
      <c r="AA426856" s="458"/>
      <c r="AB426856" s="5"/>
    </row>
    <row r="426857" spans="21:28">
      <c r="U426857" s="5"/>
      <c r="AA426857" s="458"/>
      <c r="AB426857" s="5"/>
    </row>
    <row r="426858" spans="21:28">
      <c r="U426858" s="5"/>
      <c r="AA426858" s="93"/>
      <c r="AB426858" s="5"/>
    </row>
    <row r="426859" spans="21:28">
      <c r="U426859" s="5"/>
      <c r="AA426859" s="94"/>
      <c r="AB426859" s="5"/>
    </row>
    <row r="426862" spans="21:28">
      <c r="U426862" s="5"/>
      <c r="AA426862" s="94"/>
      <c r="AB426862" s="5"/>
    </row>
    <row r="426912" spans="21:28">
      <c r="U426912" s="5"/>
      <c r="AA426912" s="94"/>
      <c r="AB426912" s="5"/>
    </row>
    <row r="426982" spans="21:28">
      <c r="U426982" s="5"/>
      <c r="AA426982" s="94"/>
      <c r="AB426982" s="5"/>
    </row>
    <row r="426983" spans="21:28">
      <c r="U426983" s="5"/>
      <c r="AA426983" s="94"/>
      <c r="AB426983" s="5"/>
    </row>
    <row r="427000" spans="21:28">
      <c r="U427000" s="5"/>
      <c r="AA427000" s="94"/>
      <c r="AB427000" s="5"/>
    </row>
    <row r="427002" spans="21:28">
      <c r="U427002" s="5"/>
      <c r="AA427002" s="458"/>
      <c r="AB427002" s="5"/>
    </row>
    <row r="427003" spans="21:28">
      <c r="U427003" s="5"/>
      <c r="AA427003" s="458"/>
      <c r="AB427003" s="5"/>
    </row>
    <row r="427004" spans="21:28">
      <c r="U427004" s="5"/>
      <c r="AA427004" s="93"/>
      <c r="AB427004" s="5"/>
    </row>
    <row r="427005" spans="21:28">
      <c r="U427005" s="5"/>
      <c r="AA427005" s="94"/>
      <c r="AB427005" s="5"/>
    </row>
    <row r="427008" spans="21:28">
      <c r="U427008" s="5"/>
      <c r="AA427008" s="94"/>
      <c r="AB427008" s="5"/>
    </row>
    <row r="427058" spans="21:28">
      <c r="U427058" s="5"/>
      <c r="AA427058" s="94"/>
      <c r="AB427058" s="5"/>
    </row>
    <row r="427128" spans="21:28">
      <c r="U427128" s="5"/>
      <c r="AA427128" s="94"/>
      <c r="AB427128" s="5"/>
    </row>
    <row r="427129" spans="21:28">
      <c r="U427129" s="5"/>
      <c r="AA427129" s="94"/>
      <c r="AB427129" s="5"/>
    </row>
    <row r="427146" spans="21:28">
      <c r="U427146" s="5"/>
      <c r="AA427146" s="94"/>
      <c r="AB427146" s="5"/>
    </row>
    <row r="427148" spans="21:28">
      <c r="U427148" s="5"/>
      <c r="AA427148" s="458"/>
      <c r="AB427148" s="5"/>
    </row>
    <row r="427149" spans="21:28">
      <c r="U427149" s="5"/>
      <c r="AA427149" s="458"/>
      <c r="AB427149" s="5"/>
    </row>
    <row r="427150" spans="21:28">
      <c r="U427150" s="5"/>
      <c r="AA427150" s="93"/>
      <c r="AB427150" s="5"/>
    </row>
    <row r="427151" spans="21:28">
      <c r="U427151" s="5"/>
      <c r="AA427151" s="94"/>
      <c r="AB427151" s="5"/>
    </row>
    <row r="427154" spans="21:28">
      <c r="U427154" s="5"/>
      <c r="AA427154" s="94"/>
      <c r="AB427154" s="5"/>
    </row>
    <row r="427204" spans="21:28">
      <c r="U427204" s="5"/>
      <c r="AA427204" s="94"/>
      <c r="AB427204" s="5"/>
    </row>
    <row r="427274" spans="21:28">
      <c r="U427274" s="5"/>
      <c r="AA427274" s="94"/>
      <c r="AB427274" s="5"/>
    </row>
    <row r="427275" spans="21:28">
      <c r="U427275" s="5"/>
      <c r="AA427275" s="94"/>
      <c r="AB427275" s="5"/>
    </row>
    <row r="427292" spans="21:28">
      <c r="U427292" s="5"/>
      <c r="AA427292" s="94"/>
      <c r="AB427292" s="5"/>
    </row>
    <row r="427294" spans="21:28">
      <c r="U427294" s="5"/>
      <c r="AA427294" s="458"/>
      <c r="AB427294" s="5"/>
    </row>
    <row r="427295" spans="21:28">
      <c r="U427295" s="5"/>
      <c r="AA427295" s="458"/>
      <c r="AB427295" s="5"/>
    </row>
    <row r="427296" spans="21:28">
      <c r="U427296" s="5"/>
      <c r="AA427296" s="93"/>
      <c r="AB427296" s="5"/>
    </row>
    <row r="427297" spans="21:28">
      <c r="U427297" s="5"/>
      <c r="AA427297" s="94"/>
      <c r="AB427297" s="5"/>
    </row>
    <row r="427300" spans="21:28">
      <c r="U427300" s="5"/>
      <c r="AA427300" s="94"/>
      <c r="AB427300" s="5"/>
    </row>
    <row r="427350" spans="21:28">
      <c r="U427350" s="5"/>
      <c r="AA427350" s="94"/>
      <c r="AB427350" s="5"/>
    </row>
    <row r="427420" spans="21:28">
      <c r="U427420" s="5"/>
      <c r="AA427420" s="94"/>
      <c r="AB427420" s="5"/>
    </row>
    <row r="427421" spans="21:28">
      <c r="U427421" s="5"/>
      <c r="AA427421" s="94"/>
      <c r="AB427421" s="5"/>
    </row>
    <row r="427438" spans="21:28">
      <c r="U427438" s="5"/>
      <c r="AA427438" s="94"/>
      <c r="AB427438" s="5"/>
    </row>
    <row r="427440" spans="21:28">
      <c r="U427440" s="5"/>
      <c r="AA427440" s="458"/>
      <c r="AB427440" s="5"/>
    </row>
    <row r="427441" spans="21:28">
      <c r="U427441" s="5"/>
      <c r="AA427441" s="458"/>
      <c r="AB427441" s="5"/>
    </row>
    <row r="427442" spans="21:28">
      <c r="U427442" s="5"/>
      <c r="AA427442" s="93"/>
      <c r="AB427442" s="5"/>
    </row>
    <row r="427443" spans="21:28">
      <c r="U427443" s="5"/>
      <c r="AA427443" s="94"/>
      <c r="AB427443" s="5"/>
    </row>
    <row r="427446" spans="21:28">
      <c r="U427446" s="5"/>
      <c r="AA427446" s="94"/>
      <c r="AB427446" s="5"/>
    </row>
    <row r="427496" spans="21:28">
      <c r="U427496" s="5"/>
      <c r="AA427496" s="94"/>
      <c r="AB427496" s="5"/>
    </row>
    <row r="427566" spans="21:28">
      <c r="U427566" s="5"/>
      <c r="AA427566" s="94"/>
      <c r="AB427566" s="5"/>
    </row>
    <row r="427567" spans="21:28">
      <c r="U427567" s="5"/>
      <c r="AA427567" s="94"/>
      <c r="AB427567" s="5"/>
    </row>
    <row r="427584" spans="21:28">
      <c r="U427584" s="5"/>
      <c r="AA427584" s="94"/>
      <c r="AB427584" s="5"/>
    </row>
    <row r="427586" spans="21:28">
      <c r="U427586" s="5"/>
      <c r="AA427586" s="458"/>
      <c r="AB427586" s="5"/>
    </row>
    <row r="427587" spans="21:28">
      <c r="U427587" s="5"/>
      <c r="AA427587" s="458"/>
      <c r="AB427587" s="5"/>
    </row>
    <row r="427588" spans="21:28">
      <c r="U427588" s="5"/>
      <c r="AA427588" s="93"/>
      <c r="AB427588" s="5"/>
    </row>
    <row r="427589" spans="21:28">
      <c r="U427589" s="5"/>
      <c r="AA427589" s="94"/>
      <c r="AB427589" s="5"/>
    </row>
    <row r="427592" spans="21:28">
      <c r="U427592" s="5"/>
      <c r="AA427592" s="94"/>
      <c r="AB427592" s="5"/>
    </row>
    <row r="427642" spans="21:28">
      <c r="U427642" s="5"/>
      <c r="AA427642" s="94"/>
      <c r="AB427642" s="5"/>
    </row>
    <row r="427712" spans="21:28">
      <c r="U427712" s="5"/>
      <c r="AA427712" s="94"/>
      <c r="AB427712" s="5"/>
    </row>
    <row r="427713" spans="21:28">
      <c r="U427713" s="5"/>
      <c r="AA427713" s="94"/>
      <c r="AB427713" s="5"/>
    </row>
    <row r="427730" spans="21:28">
      <c r="U427730" s="5"/>
      <c r="AA427730" s="94"/>
      <c r="AB427730" s="5"/>
    </row>
    <row r="427732" spans="21:28">
      <c r="U427732" s="5"/>
      <c r="AA427732" s="458"/>
      <c r="AB427732" s="5"/>
    </row>
    <row r="427733" spans="21:28">
      <c r="U427733" s="5"/>
      <c r="AA427733" s="458"/>
      <c r="AB427733" s="5"/>
    </row>
    <row r="427734" spans="21:28">
      <c r="U427734" s="5"/>
      <c r="AA427734" s="93"/>
      <c r="AB427734" s="5"/>
    </row>
    <row r="427735" spans="21:28">
      <c r="U427735" s="5"/>
      <c r="AA427735" s="94"/>
      <c r="AB427735" s="5"/>
    </row>
    <row r="427738" spans="21:28">
      <c r="U427738" s="5"/>
      <c r="AA427738" s="94"/>
      <c r="AB427738" s="5"/>
    </row>
    <row r="427788" spans="21:28">
      <c r="U427788" s="5"/>
      <c r="AA427788" s="94"/>
      <c r="AB427788" s="5"/>
    </row>
    <row r="427858" spans="21:28">
      <c r="U427858" s="5"/>
      <c r="AA427858" s="94"/>
      <c r="AB427858" s="5"/>
    </row>
    <row r="427859" spans="21:28">
      <c r="U427859" s="5"/>
      <c r="AA427859" s="94"/>
      <c r="AB427859" s="5"/>
    </row>
    <row r="427876" spans="21:28">
      <c r="U427876" s="5"/>
      <c r="AA427876" s="94"/>
      <c r="AB427876" s="5"/>
    </row>
    <row r="427878" spans="21:28">
      <c r="U427878" s="5"/>
      <c r="AA427878" s="458"/>
      <c r="AB427878" s="5"/>
    </row>
    <row r="427879" spans="21:28">
      <c r="U427879" s="5"/>
      <c r="AA427879" s="458"/>
      <c r="AB427879" s="5"/>
    </row>
    <row r="427880" spans="21:28">
      <c r="U427880" s="5"/>
      <c r="AA427880" s="93"/>
      <c r="AB427880" s="5"/>
    </row>
    <row r="427881" spans="21:28">
      <c r="U427881" s="5"/>
      <c r="AA427881" s="94"/>
      <c r="AB427881" s="5"/>
    </row>
    <row r="427884" spans="21:28">
      <c r="U427884" s="5"/>
      <c r="AA427884" s="94"/>
      <c r="AB427884" s="5"/>
    </row>
    <row r="427934" spans="21:28">
      <c r="U427934" s="5"/>
      <c r="AA427934" s="94"/>
      <c r="AB427934" s="5"/>
    </row>
    <row r="428004" spans="21:28">
      <c r="U428004" s="5"/>
      <c r="AA428004" s="94"/>
      <c r="AB428004" s="5"/>
    </row>
    <row r="428005" spans="21:28">
      <c r="U428005" s="5"/>
      <c r="AA428005" s="94"/>
      <c r="AB428005" s="5"/>
    </row>
    <row r="428022" spans="21:28">
      <c r="U428022" s="5"/>
      <c r="AA428022" s="94"/>
      <c r="AB428022" s="5"/>
    </row>
    <row r="428024" spans="21:28">
      <c r="U428024" s="5"/>
      <c r="AA428024" s="458"/>
      <c r="AB428024" s="5"/>
    </row>
    <row r="428025" spans="21:28">
      <c r="U428025" s="5"/>
      <c r="AA428025" s="458"/>
      <c r="AB428025" s="5"/>
    </row>
    <row r="428026" spans="21:28">
      <c r="U428026" s="5"/>
      <c r="AA428026" s="93"/>
      <c r="AB428026" s="5"/>
    </row>
    <row r="428027" spans="21:28">
      <c r="U428027" s="5"/>
      <c r="AA428027" s="94"/>
      <c r="AB428027" s="5"/>
    </row>
    <row r="428030" spans="21:28">
      <c r="U428030" s="5"/>
      <c r="AA428030" s="94"/>
      <c r="AB428030" s="5"/>
    </row>
    <row r="428080" spans="21:28">
      <c r="U428080" s="5"/>
      <c r="AA428080" s="94"/>
      <c r="AB428080" s="5"/>
    </row>
    <row r="428150" spans="21:28">
      <c r="U428150" s="5"/>
      <c r="AA428150" s="94"/>
      <c r="AB428150" s="5"/>
    </row>
    <row r="428151" spans="21:28">
      <c r="U428151" s="5"/>
      <c r="AA428151" s="94"/>
      <c r="AB428151" s="5"/>
    </row>
    <row r="428168" spans="21:28">
      <c r="U428168" s="5"/>
      <c r="AA428168" s="94"/>
      <c r="AB428168" s="5"/>
    </row>
    <row r="428170" spans="21:28">
      <c r="U428170" s="5"/>
      <c r="AA428170" s="458"/>
      <c r="AB428170" s="5"/>
    </row>
    <row r="428171" spans="21:28">
      <c r="U428171" s="5"/>
      <c r="AA428171" s="458"/>
      <c r="AB428171" s="5"/>
    </row>
    <row r="428172" spans="21:28">
      <c r="U428172" s="5"/>
      <c r="AA428172" s="93"/>
      <c r="AB428172" s="5"/>
    </row>
    <row r="428173" spans="21:28">
      <c r="U428173" s="5"/>
      <c r="AA428173" s="94"/>
      <c r="AB428173" s="5"/>
    </row>
    <row r="428176" spans="21:28">
      <c r="U428176" s="5"/>
      <c r="AA428176" s="94"/>
      <c r="AB428176" s="5"/>
    </row>
    <row r="428226" spans="21:28">
      <c r="U428226" s="5"/>
      <c r="AA428226" s="94"/>
      <c r="AB428226" s="5"/>
    </row>
    <row r="428296" spans="21:28">
      <c r="U428296" s="5"/>
      <c r="AA428296" s="94"/>
      <c r="AB428296" s="5"/>
    </row>
    <row r="428297" spans="21:28">
      <c r="U428297" s="5"/>
      <c r="AA428297" s="94"/>
      <c r="AB428297" s="5"/>
    </row>
    <row r="428314" spans="21:28">
      <c r="U428314" s="5"/>
      <c r="AA428314" s="94"/>
      <c r="AB428314" s="5"/>
    </row>
    <row r="428316" spans="21:28">
      <c r="U428316" s="5"/>
      <c r="AA428316" s="458"/>
      <c r="AB428316" s="5"/>
    </row>
    <row r="428317" spans="21:28">
      <c r="U428317" s="5"/>
      <c r="AA428317" s="458"/>
      <c r="AB428317" s="5"/>
    </row>
    <row r="428318" spans="21:28">
      <c r="U428318" s="5"/>
      <c r="AA428318" s="93"/>
      <c r="AB428318" s="5"/>
    </row>
    <row r="428319" spans="21:28">
      <c r="U428319" s="5"/>
      <c r="AA428319" s="94"/>
      <c r="AB428319" s="5"/>
    </row>
    <row r="428322" spans="21:28">
      <c r="U428322" s="5"/>
      <c r="AA428322" s="94"/>
      <c r="AB428322" s="5"/>
    </row>
    <row r="428372" spans="21:28">
      <c r="U428372" s="5"/>
      <c r="AA428372" s="94"/>
      <c r="AB428372" s="5"/>
    </row>
    <row r="428442" spans="21:28">
      <c r="U428442" s="5"/>
      <c r="AA428442" s="94"/>
      <c r="AB428442" s="5"/>
    </row>
    <row r="428443" spans="21:28">
      <c r="U428443" s="5"/>
      <c r="AA428443" s="94"/>
      <c r="AB428443" s="5"/>
    </row>
    <row r="428460" spans="21:28">
      <c r="U428460" s="5"/>
      <c r="AA428460" s="94"/>
      <c r="AB428460" s="5"/>
    </row>
    <row r="428462" spans="21:28">
      <c r="U428462" s="5"/>
      <c r="AA428462" s="458"/>
      <c r="AB428462" s="5"/>
    </row>
    <row r="428463" spans="21:28">
      <c r="U428463" s="5"/>
      <c r="AA428463" s="458"/>
      <c r="AB428463" s="5"/>
    </row>
    <row r="428464" spans="21:28">
      <c r="U428464" s="5"/>
      <c r="AA428464" s="93"/>
      <c r="AB428464" s="5"/>
    </row>
    <row r="428465" spans="21:28">
      <c r="U428465" s="5"/>
      <c r="AA428465" s="94"/>
      <c r="AB428465" s="5"/>
    </row>
    <row r="428468" spans="21:28">
      <c r="U428468" s="5"/>
      <c r="AA428468" s="94"/>
      <c r="AB428468" s="5"/>
    </row>
    <row r="428518" spans="21:28">
      <c r="U428518" s="5"/>
      <c r="AA428518" s="94"/>
      <c r="AB428518" s="5"/>
    </row>
    <row r="428588" spans="21:28">
      <c r="U428588" s="5"/>
      <c r="AA428588" s="94"/>
      <c r="AB428588" s="5"/>
    </row>
    <row r="428589" spans="21:28">
      <c r="U428589" s="5"/>
      <c r="AA428589" s="94"/>
      <c r="AB428589" s="5"/>
    </row>
    <row r="428606" spans="21:28">
      <c r="U428606" s="5"/>
      <c r="AA428606" s="94"/>
      <c r="AB428606" s="5"/>
    </row>
    <row r="428608" spans="21:28">
      <c r="U428608" s="5"/>
      <c r="AA428608" s="458"/>
      <c r="AB428608" s="5"/>
    </row>
    <row r="428609" spans="21:28">
      <c r="U428609" s="5"/>
      <c r="AA428609" s="458"/>
      <c r="AB428609" s="5"/>
    </row>
    <row r="428610" spans="21:28">
      <c r="U428610" s="5"/>
      <c r="AA428610" s="93"/>
      <c r="AB428610" s="5"/>
    </row>
    <row r="428611" spans="21:28">
      <c r="U428611" s="5"/>
      <c r="AA428611" s="94"/>
      <c r="AB428611" s="5"/>
    </row>
    <row r="428614" spans="21:28">
      <c r="U428614" s="5"/>
      <c r="AA428614" s="94"/>
      <c r="AB428614" s="5"/>
    </row>
    <row r="428664" spans="21:28">
      <c r="U428664" s="5"/>
      <c r="AA428664" s="94"/>
      <c r="AB428664" s="5"/>
    </row>
    <row r="428734" spans="21:28">
      <c r="U428734" s="5"/>
      <c r="AA428734" s="94"/>
      <c r="AB428734" s="5"/>
    </row>
    <row r="428735" spans="21:28">
      <c r="U428735" s="5"/>
      <c r="AA428735" s="94"/>
      <c r="AB428735" s="5"/>
    </row>
    <row r="428752" spans="21:28">
      <c r="U428752" s="5"/>
      <c r="AA428752" s="94"/>
      <c r="AB428752" s="5"/>
    </row>
    <row r="428754" spans="21:28">
      <c r="U428754" s="5"/>
      <c r="AA428754" s="458"/>
      <c r="AB428754" s="5"/>
    </row>
    <row r="428755" spans="21:28">
      <c r="U428755" s="5"/>
      <c r="AA428755" s="458"/>
      <c r="AB428755" s="5"/>
    </row>
    <row r="428756" spans="21:28">
      <c r="U428756" s="5"/>
      <c r="AA428756" s="93"/>
      <c r="AB428756" s="5"/>
    </row>
    <row r="428757" spans="21:28">
      <c r="U428757" s="5"/>
      <c r="AA428757" s="94"/>
      <c r="AB428757" s="5"/>
    </row>
    <row r="428760" spans="21:28">
      <c r="U428760" s="5"/>
      <c r="AA428760" s="94"/>
      <c r="AB428760" s="5"/>
    </row>
    <row r="428810" spans="21:28">
      <c r="U428810" s="5"/>
      <c r="AA428810" s="94"/>
      <c r="AB428810" s="5"/>
    </row>
    <row r="428880" spans="21:28">
      <c r="U428880" s="5"/>
      <c r="AA428880" s="94"/>
      <c r="AB428880" s="5"/>
    </row>
    <row r="428881" spans="21:28">
      <c r="U428881" s="5"/>
      <c r="AA428881" s="94"/>
      <c r="AB428881" s="5"/>
    </row>
    <row r="428898" spans="21:28">
      <c r="U428898" s="5"/>
      <c r="AA428898" s="94"/>
      <c r="AB428898" s="5"/>
    </row>
    <row r="428900" spans="21:28">
      <c r="U428900" s="5"/>
      <c r="AA428900" s="458"/>
      <c r="AB428900" s="5"/>
    </row>
    <row r="428901" spans="21:28">
      <c r="U428901" s="5"/>
      <c r="AA428901" s="458"/>
      <c r="AB428901" s="5"/>
    </row>
    <row r="428902" spans="21:28">
      <c r="U428902" s="5"/>
      <c r="AA428902" s="93"/>
      <c r="AB428902" s="5"/>
    </row>
    <row r="428903" spans="21:28">
      <c r="U428903" s="5"/>
      <c r="AA428903" s="94"/>
      <c r="AB428903" s="5"/>
    </row>
    <row r="428906" spans="21:28">
      <c r="U428906" s="5"/>
      <c r="AA428906" s="94"/>
      <c r="AB428906" s="5"/>
    </row>
    <row r="428956" spans="21:28">
      <c r="U428956" s="5"/>
      <c r="AA428956" s="94"/>
      <c r="AB428956" s="5"/>
    </row>
    <row r="429026" spans="21:28">
      <c r="U429026" s="5"/>
      <c r="AA429026" s="94"/>
      <c r="AB429026" s="5"/>
    </row>
    <row r="429027" spans="21:28">
      <c r="U429027" s="5"/>
      <c r="AA429027" s="94"/>
      <c r="AB429027" s="5"/>
    </row>
    <row r="429044" spans="21:28">
      <c r="U429044" s="5"/>
      <c r="AA429044" s="94"/>
      <c r="AB429044" s="5"/>
    </row>
    <row r="429046" spans="21:28">
      <c r="U429046" s="5"/>
      <c r="AA429046" s="458"/>
      <c r="AB429046" s="5"/>
    </row>
    <row r="429047" spans="21:28">
      <c r="U429047" s="5"/>
      <c r="AA429047" s="458"/>
      <c r="AB429047" s="5"/>
    </row>
    <row r="429048" spans="21:28">
      <c r="U429048" s="5"/>
      <c r="AA429048" s="93"/>
      <c r="AB429048" s="5"/>
    </row>
    <row r="429049" spans="21:28">
      <c r="U429049" s="5"/>
      <c r="AA429049" s="94"/>
      <c r="AB429049" s="5"/>
    </row>
    <row r="429052" spans="21:28">
      <c r="U429052" s="5"/>
      <c r="AA429052" s="94"/>
      <c r="AB429052" s="5"/>
    </row>
    <row r="429102" spans="21:28">
      <c r="U429102" s="5"/>
      <c r="AA429102" s="94"/>
      <c r="AB429102" s="5"/>
    </row>
    <row r="429172" spans="21:28">
      <c r="U429172" s="5"/>
      <c r="AA429172" s="94"/>
      <c r="AB429172" s="5"/>
    </row>
    <row r="429173" spans="21:28">
      <c r="U429173" s="5"/>
      <c r="AA429173" s="94"/>
      <c r="AB429173" s="5"/>
    </row>
    <row r="429190" spans="21:28">
      <c r="U429190" s="5"/>
      <c r="AA429190" s="94"/>
      <c r="AB429190" s="5"/>
    </row>
    <row r="429192" spans="21:28">
      <c r="U429192" s="5"/>
      <c r="AA429192" s="458"/>
      <c r="AB429192" s="5"/>
    </row>
    <row r="429193" spans="21:28">
      <c r="U429193" s="5"/>
      <c r="AA429193" s="458"/>
      <c r="AB429193" s="5"/>
    </row>
    <row r="429194" spans="21:28">
      <c r="U429194" s="5"/>
      <c r="AA429194" s="93"/>
      <c r="AB429194" s="5"/>
    </row>
    <row r="429195" spans="21:28">
      <c r="U429195" s="5"/>
      <c r="AA429195" s="94"/>
      <c r="AB429195" s="5"/>
    </row>
    <row r="429198" spans="21:28">
      <c r="U429198" s="5"/>
      <c r="AA429198" s="94"/>
      <c r="AB429198" s="5"/>
    </row>
    <row r="429248" spans="21:28">
      <c r="U429248" s="5"/>
      <c r="AA429248" s="94"/>
      <c r="AB429248" s="5"/>
    </row>
    <row r="429318" spans="21:28">
      <c r="U429318" s="5"/>
      <c r="AA429318" s="94"/>
      <c r="AB429318" s="5"/>
    </row>
    <row r="429319" spans="21:28">
      <c r="U429319" s="5"/>
      <c r="AA429319" s="94"/>
      <c r="AB429319" s="5"/>
    </row>
    <row r="429336" spans="21:28">
      <c r="U429336" s="5"/>
      <c r="AA429336" s="94"/>
      <c r="AB429336" s="5"/>
    </row>
    <row r="429338" spans="21:28">
      <c r="U429338" s="5"/>
      <c r="AA429338" s="458"/>
      <c r="AB429338" s="5"/>
    </row>
    <row r="429339" spans="21:28">
      <c r="U429339" s="5"/>
      <c r="AA429339" s="458"/>
      <c r="AB429339" s="5"/>
    </row>
    <row r="429340" spans="21:28">
      <c r="U429340" s="5"/>
      <c r="AA429340" s="93"/>
      <c r="AB429340" s="5"/>
    </row>
    <row r="429341" spans="21:28">
      <c r="U429341" s="5"/>
      <c r="AA429341" s="94"/>
      <c r="AB429341" s="5"/>
    </row>
    <row r="429344" spans="21:28">
      <c r="U429344" s="5"/>
      <c r="AA429344" s="94"/>
      <c r="AB429344" s="5"/>
    </row>
    <row r="429394" spans="21:28">
      <c r="U429394" s="5"/>
      <c r="AA429394" s="94"/>
      <c r="AB429394" s="5"/>
    </row>
    <row r="429464" spans="21:28">
      <c r="U429464" s="5"/>
      <c r="AA429464" s="94"/>
      <c r="AB429464" s="5"/>
    </row>
    <row r="429465" spans="21:28">
      <c r="U429465" s="5"/>
      <c r="AA429465" s="94"/>
      <c r="AB429465" s="5"/>
    </row>
    <row r="429482" spans="21:28">
      <c r="U429482" s="5"/>
      <c r="AA429482" s="94"/>
      <c r="AB429482" s="5"/>
    </row>
    <row r="429484" spans="21:28">
      <c r="U429484" s="5"/>
      <c r="AA429484" s="458"/>
      <c r="AB429484" s="5"/>
    </row>
    <row r="429485" spans="21:28">
      <c r="U429485" s="5"/>
      <c r="AA429485" s="458"/>
      <c r="AB429485" s="5"/>
    </row>
    <row r="429486" spans="21:28">
      <c r="U429486" s="5"/>
      <c r="AA429486" s="93"/>
      <c r="AB429486" s="5"/>
    </row>
    <row r="429487" spans="21:28">
      <c r="U429487" s="5"/>
      <c r="AA429487" s="94"/>
      <c r="AB429487" s="5"/>
    </row>
    <row r="429490" spans="21:28">
      <c r="U429490" s="5"/>
      <c r="AA429490" s="94"/>
      <c r="AB429490" s="5"/>
    </row>
    <row r="429540" spans="21:28">
      <c r="U429540" s="5"/>
      <c r="AA429540" s="94"/>
      <c r="AB429540" s="5"/>
    </row>
    <row r="429610" spans="21:28">
      <c r="U429610" s="5"/>
      <c r="AA429610" s="94"/>
      <c r="AB429610" s="5"/>
    </row>
    <row r="429611" spans="21:28">
      <c r="U429611" s="5"/>
      <c r="AA429611" s="94"/>
      <c r="AB429611" s="5"/>
    </row>
    <row r="429628" spans="21:28">
      <c r="U429628" s="5"/>
      <c r="AA429628" s="94"/>
      <c r="AB429628" s="5"/>
    </row>
    <row r="429630" spans="21:28">
      <c r="U429630" s="5"/>
      <c r="AA429630" s="458"/>
      <c r="AB429630" s="5"/>
    </row>
    <row r="429631" spans="21:28">
      <c r="U429631" s="5"/>
      <c r="AA429631" s="458"/>
      <c r="AB429631" s="5"/>
    </row>
    <row r="429632" spans="21:28">
      <c r="U429632" s="5"/>
      <c r="AA429632" s="93"/>
      <c r="AB429632" s="5"/>
    </row>
    <row r="429633" spans="21:28">
      <c r="U429633" s="5"/>
      <c r="AA429633" s="94"/>
      <c r="AB429633" s="5"/>
    </row>
    <row r="429636" spans="21:28">
      <c r="U429636" s="5"/>
      <c r="AA429636" s="94"/>
      <c r="AB429636" s="5"/>
    </row>
    <row r="429686" spans="21:28">
      <c r="U429686" s="5"/>
      <c r="AA429686" s="94"/>
      <c r="AB429686" s="5"/>
    </row>
    <row r="429756" spans="21:28">
      <c r="U429756" s="5"/>
      <c r="AA429756" s="94"/>
      <c r="AB429756" s="5"/>
    </row>
    <row r="429757" spans="21:28">
      <c r="U429757" s="5"/>
      <c r="AA429757" s="94"/>
      <c r="AB429757" s="5"/>
    </row>
    <row r="429774" spans="21:28">
      <c r="U429774" s="5"/>
      <c r="AA429774" s="94"/>
      <c r="AB429774" s="5"/>
    </row>
    <row r="429776" spans="21:28">
      <c r="U429776" s="5"/>
      <c r="AA429776" s="458"/>
      <c r="AB429776" s="5"/>
    </row>
    <row r="429777" spans="21:28">
      <c r="U429777" s="5"/>
      <c r="AA429777" s="458"/>
      <c r="AB429777" s="5"/>
    </row>
    <row r="429778" spans="21:28">
      <c r="U429778" s="5"/>
      <c r="AA429778" s="93"/>
      <c r="AB429778" s="5"/>
    </row>
    <row r="429779" spans="21:28">
      <c r="U429779" s="5"/>
      <c r="AA429779" s="94"/>
      <c r="AB429779" s="5"/>
    </row>
    <row r="429782" spans="21:28">
      <c r="U429782" s="5"/>
      <c r="AA429782" s="94"/>
      <c r="AB429782" s="5"/>
    </row>
    <row r="429832" spans="21:28">
      <c r="U429832" s="5"/>
      <c r="AA429832" s="94"/>
      <c r="AB429832" s="5"/>
    </row>
    <row r="429902" spans="21:28">
      <c r="U429902" s="5"/>
      <c r="AA429902" s="94"/>
      <c r="AB429902" s="5"/>
    </row>
    <row r="429903" spans="21:28">
      <c r="U429903" s="5"/>
      <c r="AA429903" s="94"/>
      <c r="AB429903" s="5"/>
    </row>
    <row r="429920" spans="21:28">
      <c r="U429920" s="5"/>
      <c r="AA429920" s="94"/>
      <c r="AB429920" s="5"/>
    </row>
    <row r="429922" spans="21:28">
      <c r="U429922" s="5"/>
      <c r="AA429922" s="458"/>
      <c r="AB429922" s="5"/>
    </row>
    <row r="429923" spans="21:28">
      <c r="U429923" s="5"/>
      <c r="AA429923" s="458"/>
      <c r="AB429923" s="5"/>
    </row>
    <row r="429924" spans="21:28">
      <c r="U429924" s="5"/>
      <c r="AA429924" s="93"/>
      <c r="AB429924" s="5"/>
    </row>
    <row r="429925" spans="21:28">
      <c r="U429925" s="5"/>
      <c r="AA429925" s="94"/>
      <c r="AB429925" s="5"/>
    </row>
    <row r="429928" spans="21:28">
      <c r="U429928" s="5"/>
      <c r="AA429928" s="94"/>
      <c r="AB429928" s="5"/>
    </row>
    <row r="429978" spans="21:28">
      <c r="U429978" s="5"/>
      <c r="AA429978" s="94"/>
      <c r="AB429978" s="5"/>
    </row>
    <row r="430048" spans="21:28">
      <c r="U430048" s="5"/>
      <c r="AA430048" s="94"/>
      <c r="AB430048" s="5"/>
    </row>
    <row r="430049" spans="21:28">
      <c r="U430049" s="5"/>
      <c r="AA430049" s="94"/>
      <c r="AB430049" s="5"/>
    </row>
    <row r="430066" spans="21:28">
      <c r="U430066" s="5"/>
      <c r="AA430066" s="94"/>
      <c r="AB430066" s="5"/>
    </row>
    <row r="430068" spans="21:28">
      <c r="U430068" s="5"/>
      <c r="AA430068" s="458"/>
      <c r="AB430068" s="5"/>
    </row>
    <row r="430069" spans="21:28">
      <c r="U430069" s="5"/>
      <c r="AA430069" s="458"/>
      <c r="AB430069" s="5"/>
    </row>
    <row r="430070" spans="21:28">
      <c r="U430070" s="5"/>
      <c r="AA430070" s="93"/>
      <c r="AB430070" s="5"/>
    </row>
    <row r="430071" spans="21:28">
      <c r="U430071" s="5"/>
      <c r="AA430071" s="94"/>
      <c r="AB430071" s="5"/>
    </row>
    <row r="430074" spans="21:28">
      <c r="U430074" s="5"/>
      <c r="AA430074" s="94"/>
      <c r="AB430074" s="5"/>
    </row>
    <row r="430124" spans="21:28">
      <c r="U430124" s="5"/>
      <c r="AA430124" s="94"/>
      <c r="AB430124" s="5"/>
    </row>
    <row r="430194" spans="21:28">
      <c r="U430194" s="5"/>
      <c r="AA430194" s="94"/>
      <c r="AB430194" s="5"/>
    </row>
    <row r="430195" spans="21:28">
      <c r="U430195" s="5"/>
      <c r="AA430195" s="94"/>
      <c r="AB430195" s="5"/>
    </row>
    <row r="430212" spans="21:28">
      <c r="U430212" s="5"/>
      <c r="AA430212" s="94"/>
      <c r="AB430212" s="5"/>
    </row>
    <row r="430214" spans="21:28">
      <c r="U430214" s="5"/>
      <c r="AA430214" s="458"/>
      <c r="AB430214" s="5"/>
    </row>
    <row r="430215" spans="21:28">
      <c r="U430215" s="5"/>
      <c r="AA430215" s="458"/>
      <c r="AB430215" s="5"/>
    </row>
    <row r="430216" spans="21:28">
      <c r="U430216" s="5"/>
      <c r="AA430216" s="93"/>
      <c r="AB430216" s="5"/>
    </row>
    <row r="430217" spans="21:28">
      <c r="U430217" s="5"/>
      <c r="AA430217" s="94"/>
      <c r="AB430217" s="5"/>
    </row>
    <row r="430220" spans="21:28">
      <c r="U430220" s="5"/>
      <c r="AA430220" s="94"/>
      <c r="AB430220" s="5"/>
    </row>
    <row r="430270" spans="21:28">
      <c r="U430270" s="5"/>
      <c r="AA430270" s="94"/>
      <c r="AB430270" s="5"/>
    </row>
    <row r="430340" spans="21:28">
      <c r="U430340" s="5"/>
      <c r="AA430340" s="94"/>
      <c r="AB430340" s="5"/>
    </row>
    <row r="430341" spans="21:28">
      <c r="U430341" s="5"/>
      <c r="AA430341" s="94"/>
      <c r="AB430341" s="5"/>
    </row>
    <row r="430358" spans="21:28">
      <c r="U430358" s="5"/>
      <c r="AA430358" s="94"/>
      <c r="AB430358" s="5"/>
    </row>
    <row r="430360" spans="21:28">
      <c r="U430360" s="5"/>
      <c r="AA430360" s="458"/>
      <c r="AB430360" s="5"/>
    </row>
    <row r="430361" spans="21:28">
      <c r="U430361" s="5"/>
      <c r="AA430361" s="458"/>
      <c r="AB430361" s="5"/>
    </row>
    <row r="430362" spans="21:28">
      <c r="U430362" s="5"/>
      <c r="AA430362" s="93"/>
      <c r="AB430362" s="5"/>
    </row>
    <row r="430363" spans="21:28">
      <c r="U430363" s="5"/>
      <c r="AA430363" s="94"/>
      <c r="AB430363" s="5"/>
    </row>
    <row r="430366" spans="21:28">
      <c r="U430366" s="5"/>
      <c r="AA430366" s="94"/>
      <c r="AB430366" s="5"/>
    </row>
    <row r="430416" spans="21:28">
      <c r="U430416" s="5"/>
      <c r="AA430416" s="94"/>
      <c r="AB430416" s="5"/>
    </row>
    <row r="430486" spans="21:28">
      <c r="U430486" s="5"/>
      <c r="AA430486" s="94"/>
      <c r="AB430486" s="5"/>
    </row>
    <row r="430487" spans="21:28">
      <c r="U430487" s="5"/>
      <c r="AA430487" s="94"/>
      <c r="AB430487" s="5"/>
    </row>
    <row r="430504" spans="21:28">
      <c r="U430504" s="5"/>
      <c r="AA430504" s="94"/>
      <c r="AB430504" s="5"/>
    </row>
    <row r="430506" spans="21:28">
      <c r="U430506" s="5"/>
      <c r="AA430506" s="458"/>
      <c r="AB430506" s="5"/>
    </row>
    <row r="430507" spans="21:28">
      <c r="U430507" s="5"/>
      <c r="AA430507" s="458"/>
      <c r="AB430507" s="5"/>
    </row>
    <row r="430508" spans="21:28">
      <c r="U430508" s="5"/>
      <c r="AA430508" s="93"/>
      <c r="AB430508" s="5"/>
    </row>
    <row r="430509" spans="21:28">
      <c r="U430509" s="5"/>
      <c r="AA430509" s="94"/>
      <c r="AB430509" s="5"/>
    </row>
    <row r="430512" spans="21:28">
      <c r="U430512" s="5"/>
      <c r="AA430512" s="94"/>
      <c r="AB430512" s="5"/>
    </row>
    <row r="430562" spans="21:28">
      <c r="U430562" s="5"/>
      <c r="AA430562" s="94"/>
      <c r="AB430562" s="5"/>
    </row>
    <row r="430632" spans="21:28">
      <c r="U430632" s="5"/>
      <c r="AA430632" s="94"/>
      <c r="AB430632" s="5"/>
    </row>
    <row r="430633" spans="21:28">
      <c r="U430633" s="5"/>
      <c r="AA430633" s="94"/>
      <c r="AB430633" s="5"/>
    </row>
    <row r="430650" spans="21:28">
      <c r="U430650" s="5"/>
      <c r="AA430650" s="94"/>
      <c r="AB430650" s="5"/>
    </row>
    <row r="430652" spans="21:28">
      <c r="U430652" s="5"/>
      <c r="AA430652" s="458"/>
      <c r="AB430652" s="5"/>
    </row>
    <row r="430653" spans="21:28">
      <c r="U430653" s="5"/>
      <c r="AA430653" s="458"/>
      <c r="AB430653" s="5"/>
    </row>
    <row r="430654" spans="21:28">
      <c r="U430654" s="5"/>
      <c r="AA430654" s="93"/>
      <c r="AB430654" s="5"/>
    </row>
    <row r="430655" spans="21:28">
      <c r="U430655" s="5"/>
      <c r="AA430655" s="94"/>
      <c r="AB430655" s="5"/>
    </row>
    <row r="430658" spans="21:28">
      <c r="U430658" s="5"/>
      <c r="AA430658" s="94"/>
      <c r="AB430658" s="5"/>
    </row>
    <row r="430708" spans="21:28">
      <c r="U430708" s="5"/>
      <c r="AA430708" s="94"/>
      <c r="AB430708" s="5"/>
    </row>
    <row r="430778" spans="21:28">
      <c r="U430778" s="5"/>
      <c r="AA430778" s="94"/>
      <c r="AB430778" s="5"/>
    </row>
    <row r="430779" spans="21:28">
      <c r="U430779" s="5"/>
      <c r="AA430779" s="94"/>
      <c r="AB430779" s="5"/>
    </row>
    <row r="430796" spans="21:28">
      <c r="U430796" s="5"/>
      <c r="AA430796" s="94"/>
      <c r="AB430796" s="5"/>
    </row>
    <row r="430798" spans="21:28">
      <c r="U430798" s="5"/>
      <c r="AA430798" s="458"/>
      <c r="AB430798" s="5"/>
    </row>
    <row r="430799" spans="21:28">
      <c r="U430799" s="5"/>
      <c r="AA430799" s="458"/>
      <c r="AB430799" s="5"/>
    </row>
    <row r="430800" spans="21:28">
      <c r="U430800" s="5"/>
      <c r="AA430800" s="93"/>
      <c r="AB430800" s="5"/>
    </row>
    <row r="430801" spans="21:28">
      <c r="U430801" s="5"/>
      <c r="AA430801" s="94"/>
      <c r="AB430801" s="5"/>
    </row>
    <row r="430804" spans="21:28">
      <c r="U430804" s="5"/>
      <c r="AA430804" s="94"/>
      <c r="AB430804" s="5"/>
    </row>
    <row r="430854" spans="21:28">
      <c r="U430854" s="5"/>
      <c r="AA430854" s="94"/>
      <c r="AB430854" s="5"/>
    </row>
    <row r="430924" spans="21:28">
      <c r="U430924" s="5"/>
      <c r="AA430924" s="94"/>
      <c r="AB430924" s="5"/>
    </row>
    <row r="430925" spans="21:28">
      <c r="U430925" s="5"/>
      <c r="AA430925" s="94"/>
      <c r="AB430925" s="5"/>
    </row>
    <row r="430942" spans="21:28">
      <c r="U430942" s="5"/>
      <c r="AA430942" s="94"/>
      <c r="AB430942" s="5"/>
    </row>
    <row r="430944" spans="21:28">
      <c r="U430944" s="5"/>
      <c r="AA430944" s="458"/>
      <c r="AB430944" s="5"/>
    </row>
    <row r="430945" spans="21:28">
      <c r="U430945" s="5"/>
      <c r="AA430945" s="458"/>
      <c r="AB430945" s="5"/>
    </row>
    <row r="430946" spans="21:28">
      <c r="U430946" s="5"/>
      <c r="AA430946" s="93"/>
      <c r="AB430946" s="5"/>
    </row>
    <row r="430947" spans="21:28">
      <c r="U430947" s="5"/>
      <c r="AA430947" s="94"/>
      <c r="AB430947" s="5"/>
    </row>
    <row r="430950" spans="21:28">
      <c r="U430950" s="5"/>
      <c r="AA430950" s="94"/>
      <c r="AB430950" s="5"/>
    </row>
    <row r="431000" spans="21:28">
      <c r="U431000" s="5"/>
      <c r="AA431000" s="94"/>
      <c r="AB431000" s="5"/>
    </row>
    <row r="431070" spans="21:28">
      <c r="U431070" s="5"/>
      <c r="AA431070" s="94"/>
      <c r="AB431070" s="5"/>
    </row>
    <row r="431071" spans="21:28">
      <c r="U431071" s="5"/>
      <c r="AA431071" s="94"/>
      <c r="AB431071" s="5"/>
    </row>
    <row r="431088" spans="21:28">
      <c r="U431088" s="5"/>
      <c r="AA431088" s="94"/>
      <c r="AB431088" s="5"/>
    </row>
    <row r="431090" spans="21:28">
      <c r="U431090" s="5"/>
      <c r="AA431090" s="458"/>
      <c r="AB431090" s="5"/>
    </row>
    <row r="431091" spans="21:28">
      <c r="U431091" s="5"/>
      <c r="AA431091" s="458"/>
      <c r="AB431091" s="5"/>
    </row>
    <row r="431092" spans="21:28">
      <c r="U431092" s="5"/>
      <c r="AA431092" s="93"/>
      <c r="AB431092" s="5"/>
    </row>
    <row r="431093" spans="21:28">
      <c r="U431093" s="5"/>
      <c r="AA431093" s="94"/>
      <c r="AB431093" s="5"/>
    </row>
    <row r="431096" spans="21:28">
      <c r="U431096" s="5"/>
      <c r="AA431096" s="94"/>
      <c r="AB431096" s="5"/>
    </row>
    <row r="431146" spans="21:28">
      <c r="U431146" s="5"/>
      <c r="AA431146" s="94"/>
      <c r="AB431146" s="5"/>
    </row>
    <row r="431216" spans="21:28">
      <c r="U431216" s="5"/>
      <c r="AA431216" s="94"/>
      <c r="AB431216" s="5"/>
    </row>
    <row r="431217" spans="21:28">
      <c r="U431217" s="5"/>
      <c r="AA431217" s="94"/>
      <c r="AB431217" s="5"/>
    </row>
    <row r="431234" spans="21:28">
      <c r="U431234" s="5"/>
      <c r="AA431234" s="94"/>
      <c r="AB431234" s="5"/>
    </row>
    <row r="431236" spans="21:28">
      <c r="U431236" s="5"/>
      <c r="AA431236" s="458"/>
      <c r="AB431236" s="5"/>
    </row>
    <row r="431237" spans="21:28">
      <c r="U431237" s="5"/>
      <c r="AA431237" s="458"/>
      <c r="AB431237" s="5"/>
    </row>
    <row r="431238" spans="21:28">
      <c r="U431238" s="5"/>
      <c r="AA431238" s="93"/>
      <c r="AB431238" s="5"/>
    </row>
    <row r="431239" spans="21:28">
      <c r="U431239" s="5"/>
      <c r="AA431239" s="94"/>
      <c r="AB431239" s="5"/>
    </row>
    <row r="431242" spans="21:28">
      <c r="U431242" s="5"/>
      <c r="AA431242" s="94"/>
      <c r="AB431242" s="5"/>
    </row>
    <row r="431292" spans="21:28">
      <c r="U431292" s="5"/>
      <c r="AA431292" s="94"/>
      <c r="AB431292" s="5"/>
    </row>
    <row r="431362" spans="21:28">
      <c r="U431362" s="5"/>
      <c r="AA431362" s="94"/>
      <c r="AB431362" s="5"/>
    </row>
    <row r="431363" spans="21:28">
      <c r="U431363" s="5"/>
      <c r="AA431363" s="94"/>
      <c r="AB431363" s="5"/>
    </row>
    <row r="431380" spans="21:28">
      <c r="U431380" s="5"/>
      <c r="AA431380" s="94"/>
      <c r="AB431380" s="5"/>
    </row>
    <row r="431382" spans="21:28">
      <c r="U431382" s="5"/>
      <c r="AA431382" s="458"/>
      <c r="AB431382" s="5"/>
    </row>
    <row r="431383" spans="21:28">
      <c r="U431383" s="5"/>
      <c r="AA431383" s="458"/>
      <c r="AB431383" s="5"/>
    </row>
    <row r="431384" spans="21:28">
      <c r="U431384" s="5"/>
      <c r="AA431384" s="93"/>
      <c r="AB431384" s="5"/>
    </row>
    <row r="431385" spans="21:28">
      <c r="U431385" s="5"/>
      <c r="AA431385" s="94"/>
      <c r="AB431385" s="5"/>
    </row>
    <row r="431388" spans="21:28">
      <c r="U431388" s="5"/>
      <c r="AA431388" s="94"/>
      <c r="AB431388" s="5"/>
    </row>
    <row r="431438" spans="21:28">
      <c r="U431438" s="5"/>
      <c r="AA431438" s="94"/>
      <c r="AB431438" s="5"/>
    </row>
    <row r="431508" spans="21:28">
      <c r="U431508" s="5"/>
      <c r="AA431508" s="94"/>
      <c r="AB431508" s="5"/>
    </row>
    <row r="431509" spans="21:28">
      <c r="U431509" s="5"/>
      <c r="AA431509" s="94"/>
      <c r="AB431509" s="5"/>
    </row>
    <row r="431526" spans="21:28">
      <c r="U431526" s="5"/>
      <c r="AA431526" s="94"/>
      <c r="AB431526" s="5"/>
    </row>
    <row r="431528" spans="21:28">
      <c r="U431528" s="5"/>
      <c r="AA431528" s="458"/>
      <c r="AB431528" s="5"/>
    </row>
    <row r="431529" spans="21:28">
      <c r="U431529" s="5"/>
      <c r="AA431529" s="458"/>
      <c r="AB431529" s="5"/>
    </row>
    <row r="431530" spans="21:28">
      <c r="U431530" s="5"/>
      <c r="AA431530" s="93"/>
      <c r="AB431530" s="5"/>
    </row>
    <row r="431531" spans="21:28">
      <c r="U431531" s="5"/>
      <c r="AA431531" s="94"/>
      <c r="AB431531" s="5"/>
    </row>
    <row r="431534" spans="21:28">
      <c r="U431534" s="5"/>
      <c r="AA431534" s="94"/>
      <c r="AB431534" s="5"/>
    </row>
    <row r="431584" spans="21:28">
      <c r="U431584" s="5"/>
      <c r="AA431584" s="94"/>
      <c r="AB431584" s="5"/>
    </row>
    <row r="431654" spans="21:28">
      <c r="U431654" s="5"/>
      <c r="AA431654" s="94"/>
      <c r="AB431654" s="5"/>
    </row>
    <row r="431655" spans="21:28">
      <c r="U431655" s="5"/>
      <c r="AA431655" s="94"/>
      <c r="AB431655" s="5"/>
    </row>
    <row r="431672" spans="21:28">
      <c r="U431672" s="5"/>
      <c r="AA431672" s="94"/>
      <c r="AB431672" s="5"/>
    </row>
    <row r="431674" spans="21:28">
      <c r="U431674" s="5"/>
      <c r="AA431674" s="458"/>
      <c r="AB431674" s="5"/>
    </row>
    <row r="431675" spans="21:28">
      <c r="U431675" s="5"/>
      <c r="AA431675" s="458"/>
      <c r="AB431675" s="5"/>
    </row>
    <row r="431676" spans="21:28">
      <c r="U431676" s="5"/>
      <c r="AA431676" s="93"/>
      <c r="AB431676" s="5"/>
    </row>
    <row r="431677" spans="21:28">
      <c r="U431677" s="5"/>
      <c r="AA431677" s="94"/>
      <c r="AB431677" s="5"/>
    </row>
    <row r="431680" spans="21:28">
      <c r="U431680" s="5"/>
      <c r="AA431680" s="94"/>
      <c r="AB431680" s="5"/>
    </row>
    <row r="431730" spans="21:28">
      <c r="U431730" s="5"/>
      <c r="AA431730" s="94"/>
      <c r="AB431730" s="5"/>
    </row>
    <row r="431800" spans="21:28">
      <c r="U431800" s="5"/>
      <c r="AA431800" s="94"/>
      <c r="AB431800" s="5"/>
    </row>
    <row r="431801" spans="21:28">
      <c r="U431801" s="5"/>
      <c r="AA431801" s="94"/>
      <c r="AB431801" s="5"/>
    </row>
    <row r="431818" spans="21:28">
      <c r="U431818" s="5"/>
      <c r="AA431818" s="94"/>
      <c r="AB431818" s="5"/>
    </row>
    <row r="431820" spans="21:28">
      <c r="U431820" s="5"/>
      <c r="AA431820" s="458"/>
      <c r="AB431820" s="5"/>
    </row>
    <row r="431821" spans="21:28">
      <c r="U431821" s="5"/>
      <c r="AA431821" s="458"/>
      <c r="AB431821" s="5"/>
    </row>
    <row r="431822" spans="21:28">
      <c r="U431822" s="5"/>
      <c r="AA431822" s="93"/>
      <c r="AB431822" s="5"/>
    </row>
    <row r="431823" spans="21:28">
      <c r="U431823" s="5"/>
      <c r="AA431823" s="94"/>
      <c r="AB431823" s="5"/>
    </row>
    <row r="431826" spans="21:28">
      <c r="U431826" s="5"/>
      <c r="AA431826" s="94"/>
      <c r="AB431826" s="5"/>
    </row>
    <row r="431876" spans="21:28">
      <c r="U431876" s="5"/>
      <c r="AA431876" s="94"/>
      <c r="AB431876" s="5"/>
    </row>
    <row r="431946" spans="21:28">
      <c r="U431946" s="5"/>
      <c r="AA431946" s="94"/>
      <c r="AB431946" s="5"/>
    </row>
    <row r="431947" spans="21:28">
      <c r="U431947" s="5"/>
      <c r="AA431947" s="94"/>
      <c r="AB431947" s="5"/>
    </row>
    <row r="431964" spans="21:28">
      <c r="U431964" s="5"/>
      <c r="AA431964" s="94"/>
      <c r="AB431964" s="5"/>
    </row>
    <row r="431966" spans="21:28">
      <c r="U431966" s="5"/>
      <c r="AA431966" s="458"/>
      <c r="AB431966" s="5"/>
    </row>
    <row r="431967" spans="21:28">
      <c r="U431967" s="5"/>
      <c r="AA431967" s="458"/>
      <c r="AB431967" s="5"/>
    </row>
    <row r="431968" spans="21:28">
      <c r="U431968" s="5"/>
      <c r="AA431968" s="93"/>
      <c r="AB431968" s="5"/>
    </row>
    <row r="431969" spans="21:28">
      <c r="U431969" s="5"/>
      <c r="AA431969" s="94"/>
      <c r="AB431969" s="5"/>
    </row>
    <row r="431972" spans="21:28">
      <c r="U431972" s="5"/>
      <c r="AA431972" s="94"/>
      <c r="AB431972" s="5"/>
    </row>
    <row r="432022" spans="21:28">
      <c r="U432022" s="5"/>
      <c r="AA432022" s="94"/>
      <c r="AB432022" s="5"/>
    </row>
    <row r="432092" spans="21:28">
      <c r="U432092" s="5"/>
      <c r="AA432092" s="94"/>
      <c r="AB432092" s="5"/>
    </row>
    <row r="432093" spans="21:28">
      <c r="U432093" s="5"/>
      <c r="AA432093" s="94"/>
      <c r="AB432093" s="5"/>
    </row>
    <row r="432110" spans="21:28">
      <c r="U432110" s="5"/>
      <c r="AA432110" s="94"/>
      <c r="AB432110" s="5"/>
    </row>
    <row r="432112" spans="21:28">
      <c r="U432112" s="5"/>
      <c r="AA432112" s="458"/>
      <c r="AB432112" s="5"/>
    </row>
    <row r="432113" spans="21:28">
      <c r="U432113" s="5"/>
      <c r="AA432113" s="458"/>
      <c r="AB432113" s="5"/>
    </row>
    <row r="432114" spans="21:28">
      <c r="U432114" s="5"/>
      <c r="AA432114" s="93"/>
      <c r="AB432114" s="5"/>
    </row>
    <row r="432115" spans="21:28">
      <c r="U432115" s="5"/>
      <c r="AA432115" s="94"/>
      <c r="AB432115" s="5"/>
    </row>
    <row r="432118" spans="21:28">
      <c r="U432118" s="5"/>
      <c r="AA432118" s="94"/>
      <c r="AB432118" s="5"/>
    </row>
    <row r="432168" spans="21:28">
      <c r="U432168" s="5"/>
      <c r="AA432168" s="94"/>
      <c r="AB432168" s="5"/>
    </row>
    <row r="432238" spans="21:28">
      <c r="U432238" s="5"/>
      <c r="AA432238" s="94"/>
      <c r="AB432238" s="5"/>
    </row>
    <row r="432239" spans="21:28">
      <c r="U432239" s="5"/>
      <c r="AA432239" s="94"/>
      <c r="AB432239" s="5"/>
    </row>
    <row r="432256" spans="21:28">
      <c r="U432256" s="5"/>
      <c r="AA432256" s="94"/>
      <c r="AB432256" s="5"/>
    </row>
    <row r="432258" spans="21:28">
      <c r="U432258" s="5"/>
      <c r="AA432258" s="458"/>
      <c r="AB432258" s="5"/>
    </row>
    <row r="432259" spans="21:28">
      <c r="U432259" s="5"/>
      <c r="AA432259" s="458"/>
      <c r="AB432259" s="5"/>
    </row>
    <row r="432260" spans="21:28">
      <c r="U432260" s="5"/>
      <c r="AA432260" s="93"/>
      <c r="AB432260" s="5"/>
    </row>
    <row r="432261" spans="21:28">
      <c r="U432261" s="5"/>
      <c r="AA432261" s="94"/>
      <c r="AB432261" s="5"/>
    </row>
    <row r="432264" spans="21:28">
      <c r="U432264" s="5"/>
      <c r="AA432264" s="94"/>
      <c r="AB432264" s="5"/>
    </row>
    <row r="432314" spans="21:28">
      <c r="U432314" s="5"/>
      <c r="AA432314" s="94"/>
      <c r="AB432314" s="5"/>
    </row>
    <row r="432384" spans="21:28">
      <c r="U432384" s="5"/>
      <c r="AA432384" s="94"/>
      <c r="AB432384" s="5"/>
    </row>
    <row r="432385" spans="21:28">
      <c r="U432385" s="5"/>
      <c r="AA432385" s="94"/>
      <c r="AB432385" s="5"/>
    </row>
    <row r="432402" spans="21:28">
      <c r="U432402" s="5"/>
      <c r="AA432402" s="94"/>
      <c r="AB432402" s="5"/>
    </row>
    <row r="432404" spans="21:28">
      <c r="U432404" s="5"/>
      <c r="AA432404" s="458"/>
      <c r="AB432404" s="5"/>
    </row>
    <row r="432405" spans="21:28">
      <c r="U432405" s="5"/>
      <c r="AA432405" s="458"/>
      <c r="AB432405" s="5"/>
    </row>
    <row r="432406" spans="21:28">
      <c r="U432406" s="5"/>
      <c r="AA432406" s="93"/>
      <c r="AB432406" s="5"/>
    </row>
    <row r="432407" spans="21:28">
      <c r="U432407" s="5"/>
      <c r="AA432407" s="94"/>
      <c r="AB432407" s="5"/>
    </row>
    <row r="432410" spans="21:28">
      <c r="U432410" s="5"/>
      <c r="AA432410" s="94"/>
      <c r="AB432410" s="5"/>
    </row>
    <row r="432460" spans="21:28">
      <c r="U432460" s="5"/>
      <c r="AA432460" s="94"/>
      <c r="AB432460" s="5"/>
    </row>
    <row r="432530" spans="21:28">
      <c r="U432530" s="5"/>
      <c r="AA432530" s="94"/>
      <c r="AB432530" s="5"/>
    </row>
    <row r="432531" spans="21:28">
      <c r="U432531" s="5"/>
      <c r="AA432531" s="94"/>
      <c r="AB432531" s="5"/>
    </row>
    <row r="432548" spans="21:28">
      <c r="U432548" s="5"/>
      <c r="AA432548" s="94"/>
      <c r="AB432548" s="5"/>
    </row>
    <row r="432550" spans="21:28">
      <c r="U432550" s="5"/>
      <c r="AA432550" s="458"/>
      <c r="AB432550" s="5"/>
    </row>
    <row r="432551" spans="21:28">
      <c r="U432551" s="5"/>
      <c r="AA432551" s="458"/>
      <c r="AB432551" s="5"/>
    </row>
    <row r="432552" spans="21:28">
      <c r="U432552" s="5"/>
      <c r="AA432552" s="93"/>
      <c r="AB432552" s="5"/>
    </row>
    <row r="432553" spans="21:28">
      <c r="U432553" s="5"/>
      <c r="AA432553" s="94"/>
      <c r="AB432553" s="5"/>
    </row>
    <row r="432556" spans="21:28">
      <c r="U432556" s="5"/>
      <c r="AA432556" s="94"/>
      <c r="AB432556" s="5"/>
    </row>
    <row r="432606" spans="21:28">
      <c r="U432606" s="5"/>
      <c r="AA432606" s="94"/>
      <c r="AB432606" s="5"/>
    </row>
    <row r="432676" spans="21:28">
      <c r="U432676" s="5"/>
      <c r="AA432676" s="94"/>
      <c r="AB432676" s="5"/>
    </row>
    <row r="432677" spans="21:28">
      <c r="U432677" s="5"/>
      <c r="AA432677" s="94"/>
      <c r="AB432677" s="5"/>
    </row>
    <row r="432694" spans="21:28">
      <c r="U432694" s="5"/>
      <c r="AA432694" s="94"/>
      <c r="AB432694" s="5"/>
    </row>
    <row r="432696" spans="21:28">
      <c r="U432696" s="5"/>
      <c r="AA432696" s="458"/>
      <c r="AB432696" s="5"/>
    </row>
    <row r="432697" spans="21:28">
      <c r="U432697" s="5"/>
      <c r="AA432697" s="458"/>
      <c r="AB432697" s="5"/>
    </row>
    <row r="432698" spans="21:28">
      <c r="U432698" s="5"/>
      <c r="AA432698" s="93"/>
      <c r="AB432698" s="5"/>
    </row>
    <row r="432699" spans="21:28">
      <c r="U432699" s="5"/>
      <c r="AA432699" s="94"/>
      <c r="AB432699" s="5"/>
    </row>
    <row r="432702" spans="21:28">
      <c r="U432702" s="5"/>
      <c r="AA432702" s="94"/>
      <c r="AB432702" s="5"/>
    </row>
    <row r="432752" spans="21:28">
      <c r="U432752" s="5"/>
      <c r="AA432752" s="94"/>
      <c r="AB432752" s="5"/>
    </row>
    <row r="432822" spans="21:28">
      <c r="U432822" s="5"/>
      <c r="AA432822" s="94"/>
      <c r="AB432822" s="5"/>
    </row>
    <row r="432823" spans="21:28">
      <c r="U432823" s="5"/>
      <c r="AA432823" s="94"/>
      <c r="AB432823" s="5"/>
    </row>
    <row r="432840" spans="21:28">
      <c r="U432840" s="5"/>
      <c r="AA432840" s="94"/>
      <c r="AB432840" s="5"/>
    </row>
    <row r="432842" spans="21:28">
      <c r="U432842" s="5"/>
      <c r="AA432842" s="458"/>
      <c r="AB432842" s="5"/>
    </row>
    <row r="432843" spans="21:28">
      <c r="U432843" s="5"/>
      <c r="AA432843" s="458"/>
      <c r="AB432843" s="5"/>
    </row>
    <row r="432844" spans="21:28">
      <c r="U432844" s="5"/>
      <c r="AA432844" s="93"/>
      <c r="AB432844" s="5"/>
    </row>
    <row r="432845" spans="21:28">
      <c r="U432845" s="5"/>
      <c r="AA432845" s="94"/>
      <c r="AB432845" s="5"/>
    </row>
    <row r="432848" spans="21:28">
      <c r="U432848" s="5"/>
      <c r="AA432848" s="94"/>
      <c r="AB432848" s="5"/>
    </row>
    <row r="432898" spans="21:28">
      <c r="U432898" s="5"/>
      <c r="AA432898" s="94"/>
      <c r="AB432898" s="5"/>
    </row>
    <row r="432968" spans="21:28">
      <c r="U432968" s="5"/>
      <c r="AA432968" s="94"/>
      <c r="AB432968" s="5"/>
    </row>
    <row r="432969" spans="21:28">
      <c r="U432969" s="5"/>
      <c r="AA432969" s="94"/>
      <c r="AB432969" s="5"/>
    </row>
    <row r="432986" spans="21:28">
      <c r="U432986" s="5"/>
      <c r="AA432986" s="94"/>
      <c r="AB432986" s="5"/>
    </row>
    <row r="432988" spans="21:28">
      <c r="U432988" s="5"/>
      <c r="AA432988" s="458"/>
      <c r="AB432988" s="5"/>
    </row>
    <row r="432989" spans="21:28">
      <c r="U432989" s="5"/>
      <c r="AA432989" s="458"/>
      <c r="AB432989" s="5"/>
    </row>
    <row r="432990" spans="21:28">
      <c r="U432990" s="5"/>
      <c r="AA432990" s="93"/>
      <c r="AB432990" s="5"/>
    </row>
    <row r="432991" spans="21:28">
      <c r="U432991" s="5"/>
      <c r="AA432991" s="94"/>
      <c r="AB432991" s="5"/>
    </row>
    <row r="432994" spans="21:28">
      <c r="U432994" s="5"/>
      <c r="AA432994" s="94"/>
      <c r="AB432994" s="5"/>
    </row>
    <row r="433044" spans="21:28">
      <c r="U433044" s="5"/>
      <c r="AA433044" s="94"/>
      <c r="AB433044" s="5"/>
    </row>
    <row r="433114" spans="21:28">
      <c r="U433114" s="5"/>
      <c r="AA433114" s="94"/>
      <c r="AB433114" s="5"/>
    </row>
    <row r="433115" spans="21:28">
      <c r="U433115" s="5"/>
      <c r="AA433115" s="94"/>
      <c r="AB433115" s="5"/>
    </row>
    <row r="433132" spans="21:28">
      <c r="U433132" s="5"/>
      <c r="AA433132" s="94"/>
      <c r="AB433132" s="5"/>
    </row>
    <row r="433134" spans="21:28">
      <c r="U433134" s="5"/>
      <c r="AA433134" s="458"/>
      <c r="AB433134" s="5"/>
    </row>
    <row r="433135" spans="21:28">
      <c r="U433135" s="5"/>
      <c r="AA433135" s="458"/>
      <c r="AB433135" s="5"/>
    </row>
    <row r="433136" spans="21:28">
      <c r="U433136" s="5"/>
      <c r="AA433136" s="93"/>
      <c r="AB433136" s="5"/>
    </row>
    <row r="433137" spans="21:28">
      <c r="U433137" s="5"/>
      <c r="AA433137" s="94"/>
      <c r="AB433137" s="5"/>
    </row>
    <row r="433140" spans="21:28">
      <c r="U433140" s="5"/>
      <c r="AA433140" s="94"/>
      <c r="AB433140" s="5"/>
    </row>
    <row r="433190" spans="21:28">
      <c r="U433190" s="5"/>
      <c r="AA433190" s="94"/>
      <c r="AB433190" s="5"/>
    </row>
    <row r="433260" spans="21:28">
      <c r="U433260" s="5"/>
      <c r="AA433260" s="94"/>
      <c r="AB433260" s="5"/>
    </row>
    <row r="433261" spans="21:28">
      <c r="U433261" s="5"/>
      <c r="AA433261" s="94"/>
      <c r="AB433261" s="5"/>
    </row>
    <row r="433278" spans="21:28">
      <c r="U433278" s="5"/>
      <c r="AA433278" s="94"/>
      <c r="AB433278" s="5"/>
    </row>
    <row r="433280" spans="21:28">
      <c r="U433280" s="5"/>
      <c r="AA433280" s="458"/>
      <c r="AB433280" s="5"/>
    </row>
    <row r="433281" spans="21:28">
      <c r="U433281" s="5"/>
      <c r="AA433281" s="458"/>
      <c r="AB433281" s="5"/>
    </row>
    <row r="433282" spans="21:28">
      <c r="U433282" s="5"/>
      <c r="AA433282" s="93"/>
      <c r="AB433282" s="5"/>
    </row>
    <row r="433283" spans="21:28">
      <c r="U433283" s="5"/>
      <c r="AA433283" s="94"/>
      <c r="AB433283" s="5"/>
    </row>
    <row r="433286" spans="21:28">
      <c r="U433286" s="5"/>
      <c r="AA433286" s="94"/>
      <c r="AB433286" s="5"/>
    </row>
    <row r="433336" spans="21:28">
      <c r="U433336" s="5"/>
      <c r="AA433336" s="94"/>
      <c r="AB433336" s="5"/>
    </row>
    <row r="433406" spans="21:28">
      <c r="U433406" s="5"/>
      <c r="AA433406" s="94"/>
      <c r="AB433406" s="5"/>
    </row>
    <row r="433407" spans="21:28">
      <c r="U433407" s="5"/>
      <c r="AA433407" s="94"/>
      <c r="AB433407" s="5"/>
    </row>
    <row r="433424" spans="21:28">
      <c r="U433424" s="5"/>
      <c r="AA433424" s="94"/>
      <c r="AB433424" s="5"/>
    </row>
    <row r="433426" spans="21:28">
      <c r="U433426" s="5"/>
      <c r="AA433426" s="458"/>
      <c r="AB433426" s="5"/>
    </row>
    <row r="433427" spans="21:28">
      <c r="U433427" s="5"/>
      <c r="AA433427" s="458"/>
      <c r="AB433427" s="5"/>
    </row>
    <row r="433428" spans="21:28">
      <c r="U433428" s="5"/>
      <c r="AA433428" s="93"/>
      <c r="AB433428" s="5"/>
    </row>
    <row r="433429" spans="21:28">
      <c r="U433429" s="5"/>
      <c r="AA433429" s="94"/>
      <c r="AB433429" s="5"/>
    </row>
    <row r="433432" spans="21:28">
      <c r="U433432" s="5"/>
      <c r="AA433432" s="94"/>
      <c r="AB433432" s="5"/>
    </row>
    <row r="433482" spans="21:28">
      <c r="U433482" s="5"/>
      <c r="AA433482" s="94"/>
      <c r="AB433482" s="5"/>
    </row>
    <row r="433552" spans="21:28">
      <c r="U433552" s="5"/>
      <c r="AA433552" s="94"/>
      <c r="AB433552" s="5"/>
    </row>
    <row r="433553" spans="21:28">
      <c r="U433553" s="5"/>
      <c r="AA433553" s="94"/>
      <c r="AB433553" s="5"/>
    </row>
    <row r="433570" spans="21:28">
      <c r="U433570" s="5"/>
      <c r="AA433570" s="94"/>
      <c r="AB433570" s="5"/>
    </row>
    <row r="433572" spans="21:28">
      <c r="U433572" s="5"/>
      <c r="AA433572" s="458"/>
      <c r="AB433572" s="5"/>
    </row>
    <row r="433573" spans="21:28">
      <c r="U433573" s="5"/>
      <c r="AA433573" s="458"/>
      <c r="AB433573" s="5"/>
    </row>
    <row r="433574" spans="21:28">
      <c r="U433574" s="5"/>
      <c r="AA433574" s="93"/>
      <c r="AB433574" s="5"/>
    </row>
    <row r="433575" spans="21:28">
      <c r="U433575" s="5"/>
      <c r="AA433575" s="94"/>
      <c r="AB433575" s="5"/>
    </row>
    <row r="433578" spans="21:28">
      <c r="U433578" s="5"/>
      <c r="AA433578" s="94"/>
      <c r="AB433578" s="5"/>
    </row>
    <row r="433628" spans="21:28">
      <c r="U433628" s="5"/>
      <c r="AA433628" s="94"/>
      <c r="AB433628" s="5"/>
    </row>
    <row r="433698" spans="21:28">
      <c r="U433698" s="5"/>
      <c r="AA433698" s="94"/>
      <c r="AB433698" s="5"/>
    </row>
    <row r="433699" spans="21:28">
      <c r="U433699" s="5"/>
      <c r="AA433699" s="94"/>
      <c r="AB433699" s="5"/>
    </row>
    <row r="433716" spans="21:28">
      <c r="U433716" s="5"/>
      <c r="AA433716" s="94"/>
      <c r="AB433716" s="5"/>
    </row>
    <row r="433718" spans="21:28">
      <c r="U433718" s="5"/>
      <c r="AA433718" s="458"/>
      <c r="AB433718" s="5"/>
    </row>
    <row r="433719" spans="21:28">
      <c r="U433719" s="5"/>
      <c r="AA433719" s="458"/>
      <c r="AB433719" s="5"/>
    </row>
    <row r="433720" spans="21:28">
      <c r="U433720" s="5"/>
      <c r="AA433720" s="93"/>
      <c r="AB433720" s="5"/>
    </row>
    <row r="433721" spans="21:28">
      <c r="U433721" s="5"/>
      <c r="AA433721" s="94"/>
      <c r="AB433721" s="5"/>
    </row>
    <row r="433724" spans="21:28">
      <c r="U433724" s="5"/>
      <c r="AA433724" s="94"/>
      <c r="AB433724" s="5"/>
    </row>
    <row r="433774" spans="21:28">
      <c r="U433774" s="5"/>
      <c r="AA433774" s="94"/>
      <c r="AB433774" s="5"/>
    </row>
    <row r="433844" spans="21:28">
      <c r="U433844" s="5"/>
      <c r="AA433844" s="94"/>
      <c r="AB433844" s="5"/>
    </row>
    <row r="433845" spans="21:28">
      <c r="U433845" s="5"/>
      <c r="AA433845" s="94"/>
      <c r="AB433845" s="5"/>
    </row>
    <row r="433862" spans="21:28">
      <c r="U433862" s="5"/>
      <c r="AA433862" s="94"/>
      <c r="AB433862" s="5"/>
    </row>
    <row r="433864" spans="21:28">
      <c r="U433864" s="5"/>
      <c r="AA433864" s="458"/>
      <c r="AB433864" s="5"/>
    </row>
    <row r="433865" spans="21:28">
      <c r="U433865" s="5"/>
      <c r="AA433865" s="458"/>
      <c r="AB433865" s="5"/>
    </row>
    <row r="433866" spans="21:28">
      <c r="U433866" s="5"/>
      <c r="AA433866" s="93"/>
      <c r="AB433866" s="5"/>
    </row>
    <row r="433867" spans="21:28">
      <c r="U433867" s="5"/>
      <c r="AA433867" s="94"/>
      <c r="AB433867" s="5"/>
    </row>
    <row r="433870" spans="21:28">
      <c r="U433870" s="5"/>
      <c r="AA433870" s="94"/>
      <c r="AB433870" s="5"/>
    </row>
    <row r="433920" spans="21:28">
      <c r="U433920" s="5"/>
      <c r="AA433920" s="94"/>
      <c r="AB433920" s="5"/>
    </row>
    <row r="433990" spans="21:28">
      <c r="U433990" s="5"/>
      <c r="AA433990" s="94"/>
      <c r="AB433990" s="5"/>
    </row>
    <row r="433991" spans="21:28">
      <c r="U433991" s="5"/>
      <c r="AA433991" s="94"/>
      <c r="AB433991" s="5"/>
    </row>
    <row r="434008" spans="21:28">
      <c r="U434008" s="5"/>
      <c r="AA434008" s="94"/>
      <c r="AB434008" s="5"/>
    </row>
    <row r="434010" spans="21:28">
      <c r="U434010" s="5"/>
      <c r="AA434010" s="458"/>
      <c r="AB434010" s="5"/>
    </row>
    <row r="434011" spans="21:28">
      <c r="U434011" s="5"/>
      <c r="AA434011" s="458"/>
      <c r="AB434011" s="5"/>
    </row>
    <row r="434012" spans="21:28">
      <c r="U434012" s="5"/>
      <c r="AA434012" s="93"/>
      <c r="AB434012" s="5"/>
    </row>
    <row r="434013" spans="21:28">
      <c r="U434013" s="5"/>
      <c r="AA434013" s="94"/>
      <c r="AB434013" s="5"/>
    </row>
    <row r="434016" spans="21:28">
      <c r="U434016" s="5"/>
      <c r="AA434016" s="94"/>
      <c r="AB434016" s="5"/>
    </row>
    <row r="434066" spans="21:28">
      <c r="U434066" s="5"/>
      <c r="AA434066" s="94"/>
      <c r="AB434066" s="5"/>
    </row>
    <row r="434136" spans="21:28">
      <c r="U434136" s="5"/>
      <c r="AA434136" s="94"/>
      <c r="AB434136" s="5"/>
    </row>
    <row r="434137" spans="21:28">
      <c r="U434137" s="5"/>
      <c r="AA434137" s="94"/>
      <c r="AB434137" s="5"/>
    </row>
    <row r="434154" spans="21:28">
      <c r="U434154" s="5"/>
      <c r="AA434154" s="94"/>
      <c r="AB434154" s="5"/>
    </row>
    <row r="434156" spans="21:28">
      <c r="U434156" s="5"/>
      <c r="AA434156" s="458"/>
      <c r="AB434156" s="5"/>
    </row>
    <row r="434157" spans="21:28">
      <c r="U434157" s="5"/>
      <c r="AA434157" s="458"/>
      <c r="AB434157" s="5"/>
    </row>
    <row r="434158" spans="21:28">
      <c r="U434158" s="5"/>
      <c r="AA434158" s="93"/>
      <c r="AB434158" s="5"/>
    </row>
    <row r="434159" spans="21:28">
      <c r="U434159" s="5"/>
      <c r="AA434159" s="94"/>
      <c r="AB434159" s="5"/>
    </row>
    <row r="434162" spans="21:28">
      <c r="U434162" s="5"/>
      <c r="AA434162" s="94"/>
      <c r="AB434162" s="5"/>
    </row>
    <row r="434212" spans="21:28">
      <c r="U434212" s="5"/>
      <c r="AA434212" s="94"/>
      <c r="AB434212" s="5"/>
    </row>
    <row r="434282" spans="21:28">
      <c r="U434282" s="5"/>
      <c r="AA434282" s="94"/>
      <c r="AB434282" s="5"/>
    </row>
    <row r="434283" spans="21:28">
      <c r="U434283" s="5"/>
      <c r="AA434283" s="94"/>
      <c r="AB434283" s="5"/>
    </row>
    <row r="434300" spans="21:28">
      <c r="U434300" s="5"/>
      <c r="AA434300" s="94"/>
      <c r="AB434300" s="5"/>
    </row>
    <row r="434302" spans="21:28">
      <c r="U434302" s="5"/>
      <c r="AA434302" s="458"/>
      <c r="AB434302" s="5"/>
    </row>
    <row r="434303" spans="21:28">
      <c r="U434303" s="5"/>
      <c r="AA434303" s="458"/>
      <c r="AB434303" s="5"/>
    </row>
    <row r="434304" spans="21:28">
      <c r="U434304" s="5"/>
      <c r="AA434304" s="93"/>
      <c r="AB434304" s="5"/>
    </row>
    <row r="434305" spans="21:28">
      <c r="U434305" s="5"/>
      <c r="AA434305" s="94"/>
      <c r="AB434305" s="5"/>
    </row>
    <row r="434308" spans="21:28">
      <c r="U434308" s="5"/>
      <c r="AA434308" s="94"/>
      <c r="AB434308" s="5"/>
    </row>
    <row r="434358" spans="21:28">
      <c r="U434358" s="5"/>
      <c r="AA434358" s="94"/>
      <c r="AB434358" s="5"/>
    </row>
    <row r="434428" spans="21:28">
      <c r="U434428" s="5"/>
      <c r="AA434428" s="94"/>
      <c r="AB434428" s="5"/>
    </row>
    <row r="434429" spans="21:28">
      <c r="U434429" s="5"/>
      <c r="AA434429" s="94"/>
      <c r="AB434429" s="5"/>
    </row>
    <row r="434446" spans="21:28">
      <c r="U434446" s="5"/>
      <c r="AA434446" s="94"/>
      <c r="AB434446" s="5"/>
    </row>
    <row r="434448" spans="21:28">
      <c r="U434448" s="5"/>
      <c r="AA434448" s="458"/>
      <c r="AB434448" s="5"/>
    </row>
    <row r="434449" spans="21:28">
      <c r="U434449" s="5"/>
      <c r="AA434449" s="458"/>
      <c r="AB434449" s="5"/>
    </row>
    <row r="434450" spans="21:28">
      <c r="U434450" s="5"/>
      <c r="AA434450" s="93"/>
      <c r="AB434450" s="5"/>
    </row>
    <row r="434451" spans="21:28">
      <c r="U434451" s="5"/>
      <c r="AA434451" s="94"/>
      <c r="AB434451" s="5"/>
    </row>
    <row r="434454" spans="21:28">
      <c r="U434454" s="5"/>
      <c r="AA434454" s="94"/>
      <c r="AB434454" s="5"/>
    </row>
    <row r="434504" spans="21:28">
      <c r="U434504" s="5"/>
      <c r="AA434504" s="94"/>
      <c r="AB434504" s="5"/>
    </row>
    <row r="434574" spans="21:28">
      <c r="U434574" s="5"/>
      <c r="AA434574" s="94"/>
      <c r="AB434574" s="5"/>
    </row>
    <row r="434575" spans="21:28">
      <c r="U434575" s="5"/>
      <c r="AA434575" s="94"/>
      <c r="AB434575" s="5"/>
    </row>
    <row r="434592" spans="21:28">
      <c r="U434592" s="5"/>
      <c r="AA434592" s="94"/>
      <c r="AB434592" s="5"/>
    </row>
    <row r="434594" spans="21:28">
      <c r="U434594" s="5"/>
      <c r="AA434594" s="458"/>
      <c r="AB434594" s="5"/>
    </row>
    <row r="434595" spans="21:28">
      <c r="U434595" s="5"/>
      <c r="AA434595" s="458"/>
      <c r="AB434595" s="5"/>
    </row>
    <row r="434596" spans="21:28">
      <c r="U434596" s="5"/>
      <c r="AA434596" s="93"/>
      <c r="AB434596" s="5"/>
    </row>
    <row r="434597" spans="21:28">
      <c r="U434597" s="5"/>
      <c r="AA434597" s="94"/>
      <c r="AB434597" s="5"/>
    </row>
    <row r="434600" spans="21:28">
      <c r="U434600" s="5"/>
      <c r="AA434600" s="94"/>
      <c r="AB434600" s="5"/>
    </row>
    <row r="434650" spans="21:28">
      <c r="U434650" s="5"/>
      <c r="AA434650" s="94"/>
      <c r="AB434650" s="5"/>
    </row>
    <row r="434720" spans="21:28">
      <c r="U434720" s="5"/>
      <c r="AA434720" s="94"/>
      <c r="AB434720" s="5"/>
    </row>
    <row r="434721" spans="21:28">
      <c r="U434721" s="5"/>
      <c r="AA434721" s="94"/>
      <c r="AB434721" s="5"/>
    </row>
    <row r="434738" spans="21:28">
      <c r="U434738" s="5"/>
      <c r="AA434738" s="94"/>
      <c r="AB434738" s="5"/>
    </row>
    <row r="434740" spans="21:28">
      <c r="U434740" s="5"/>
      <c r="AA434740" s="458"/>
      <c r="AB434740" s="5"/>
    </row>
    <row r="434741" spans="21:28">
      <c r="U434741" s="5"/>
      <c r="AA434741" s="458"/>
      <c r="AB434741" s="5"/>
    </row>
    <row r="434742" spans="21:28">
      <c r="U434742" s="5"/>
      <c r="AA434742" s="93"/>
      <c r="AB434742" s="5"/>
    </row>
    <row r="434743" spans="21:28">
      <c r="U434743" s="5"/>
      <c r="AA434743" s="94"/>
      <c r="AB434743" s="5"/>
    </row>
    <row r="434746" spans="21:28">
      <c r="U434746" s="5"/>
      <c r="AA434746" s="94"/>
      <c r="AB434746" s="5"/>
    </row>
    <row r="434796" spans="21:28">
      <c r="U434796" s="5"/>
      <c r="AA434796" s="94"/>
      <c r="AB434796" s="5"/>
    </row>
    <row r="434866" spans="21:28">
      <c r="U434866" s="5"/>
      <c r="AA434866" s="94"/>
      <c r="AB434866" s="5"/>
    </row>
    <row r="434867" spans="21:28">
      <c r="U434867" s="5"/>
      <c r="AA434867" s="94"/>
      <c r="AB434867" s="5"/>
    </row>
    <row r="434884" spans="21:28">
      <c r="U434884" s="5"/>
      <c r="AA434884" s="94"/>
      <c r="AB434884" s="5"/>
    </row>
    <row r="434886" spans="21:28">
      <c r="U434886" s="5"/>
      <c r="AA434886" s="458"/>
      <c r="AB434886" s="5"/>
    </row>
    <row r="434887" spans="21:28">
      <c r="U434887" s="5"/>
      <c r="AA434887" s="458"/>
      <c r="AB434887" s="5"/>
    </row>
    <row r="434888" spans="21:28">
      <c r="U434888" s="5"/>
      <c r="AA434888" s="93"/>
      <c r="AB434888" s="5"/>
    </row>
    <row r="434889" spans="21:28">
      <c r="U434889" s="5"/>
      <c r="AA434889" s="94"/>
      <c r="AB434889" s="5"/>
    </row>
    <row r="434892" spans="21:28">
      <c r="U434892" s="5"/>
      <c r="AA434892" s="94"/>
      <c r="AB434892" s="5"/>
    </row>
    <row r="434942" spans="21:28">
      <c r="U434942" s="5"/>
      <c r="AA434942" s="94"/>
      <c r="AB434942" s="5"/>
    </row>
    <row r="435012" spans="21:28">
      <c r="U435012" s="5"/>
      <c r="AA435012" s="94"/>
      <c r="AB435012" s="5"/>
    </row>
    <row r="435013" spans="21:28">
      <c r="U435013" s="5"/>
      <c r="AA435013" s="94"/>
      <c r="AB435013" s="5"/>
    </row>
    <row r="435030" spans="21:28">
      <c r="U435030" s="5"/>
      <c r="AA435030" s="94"/>
      <c r="AB435030" s="5"/>
    </row>
    <row r="435032" spans="21:28">
      <c r="U435032" s="5"/>
      <c r="AA435032" s="458"/>
      <c r="AB435032" s="5"/>
    </row>
    <row r="435033" spans="21:28">
      <c r="U435033" s="5"/>
      <c r="AA435033" s="458"/>
      <c r="AB435033" s="5"/>
    </row>
    <row r="435034" spans="21:28">
      <c r="U435034" s="5"/>
      <c r="AA435034" s="93"/>
      <c r="AB435034" s="5"/>
    </row>
    <row r="435035" spans="21:28">
      <c r="U435035" s="5"/>
      <c r="AA435035" s="94"/>
      <c r="AB435035" s="5"/>
    </row>
    <row r="435038" spans="21:28">
      <c r="U435038" s="5"/>
      <c r="AA435038" s="94"/>
      <c r="AB435038" s="5"/>
    </row>
    <row r="435088" spans="21:28">
      <c r="U435088" s="5"/>
      <c r="AA435088" s="94"/>
      <c r="AB435088" s="5"/>
    </row>
    <row r="435158" spans="21:28">
      <c r="U435158" s="5"/>
      <c r="AA435158" s="94"/>
      <c r="AB435158" s="5"/>
    </row>
    <row r="435159" spans="21:28">
      <c r="U435159" s="5"/>
      <c r="AA435159" s="94"/>
      <c r="AB435159" s="5"/>
    </row>
    <row r="435176" spans="21:28">
      <c r="U435176" s="5"/>
      <c r="AA435176" s="94"/>
      <c r="AB435176" s="5"/>
    </row>
    <row r="435178" spans="21:28">
      <c r="U435178" s="5"/>
      <c r="AA435178" s="458"/>
      <c r="AB435178" s="5"/>
    </row>
    <row r="435179" spans="21:28">
      <c r="U435179" s="5"/>
      <c r="AA435179" s="458"/>
      <c r="AB435179" s="5"/>
    </row>
    <row r="435180" spans="21:28">
      <c r="U435180" s="5"/>
      <c r="AA435180" s="93"/>
      <c r="AB435180" s="5"/>
    </row>
    <row r="435181" spans="21:28">
      <c r="U435181" s="5"/>
      <c r="AA435181" s="94"/>
      <c r="AB435181" s="5"/>
    </row>
    <row r="435184" spans="21:28">
      <c r="U435184" s="5"/>
      <c r="AA435184" s="94"/>
      <c r="AB435184" s="5"/>
    </row>
    <row r="435234" spans="21:28">
      <c r="U435234" s="5"/>
      <c r="AA435234" s="94"/>
      <c r="AB435234" s="5"/>
    </row>
    <row r="435304" spans="21:28">
      <c r="U435304" s="5"/>
      <c r="AA435304" s="94"/>
      <c r="AB435304" s="5"/>
    </row>
    <row r="435305" spans="21:28">
      <c r="U435305" s="5"/>
      <c r="AA435305" s="94"/>
      <c r="AB435305" s="5"/>
    </row>
    <row r="435322" spans="21:28">
      <c r="U435322" s="5"/>
      <c r="AA435322" s="94"/>
      <c r="AB435322" s="5"/>
    </row>
    <row r="435324" spans="21:28">
      <c r="U435324" s="5"/>
      <c r="AA435324" s="458"/>
      <c r="AB435324" s="5"/>
    </row>
    <row r="435325" spans="21:28">
      <c r="U435325" s="5"/>
      <c r="AA435325" s="458"/>
      <c r="AB435325" s="5"/>
    </row>
    <row r="435326" spans="21:28">
      <c r="U435326" s="5"/>
      <c r="AA435326" s="93"/>
      <c r="AB435326" s="5"/>
    </row>
    <row r="435327" spans="21:28">
      <c r="U435327" s="5"/>
      <c r="AA435327" s="94"/>
      <c r="AB435327" s="5"/>
    </row>
    <row r="435330" spans="21:28">
      <c r="U435330" s="5"/>
      <c r="AA435330" s="94"/>
      <c r="AB435330" s="5"/>
    </row>
    <row r="435380" spans="21:28">
      <c r="U435380" s="5"/>
      <c r="AA435380" s="94"/>
      <c r="AB435380" s="5"/>
    </row>
    <row r="435450" spans="21:28">
      <c r="U435450" s="5"/>
      <c r="AA435450" s="94"/>
      <c r="AB435450" s="5"/>
    </row>
    <row r="435451" spans="21:28">
      <c r="U435451" s="5"/>
      <c r="AA435451" s="94"/>
      <c r="AB435451" s="5"/>
    </row>
    <row r="435468" spans="21:28">
      <c r="U435468" s="5"/>
      <c r="AA435468" s="94"/>
      <c r="AB435468" s="5"/>
    </row>
    <row r="435470" spans="21:28">
      <c r="U435470" s="5"/>
      <c r="AA435470" s="458"/>
      <c r="AB435470" s="5"/>
    </row>
    <row r="435471" spans="21:28">
      <c r="U435471" s="5"/>
      <c r="AA435471" s="458"/>
      <c r="AB435471" s="5"/>
    </row>
    <row r="435472" spans="21:28">
      <c r="U435472" s="5"/>
      <c r="AA435472" s="93"/>
      <c r="AB435472" s="5"/>
    </row>
    <row r="435473" spans="21:28">
      <c r="U435473" s="5"/>
      <c r="AA435473" s="94"/>
      <c r="AB435473" s="5"/>
    </row>
    <row r="435476" spans="21:28">
      <c r="U435476" s="5"/>
      <c r="AA435476" s="94"/>
      <c r="AB435476" s="5"/>
    </row>
    <row r="435526" spans="21:28">
      <c r="U435526" s="5"/>
      <c r="AA435526" s="94"/>
      <c r="AB435526" s="5"/>
    </row>
    <row r="435596" spans="21:28">
      <c r="U435596" s="5"/>
      <c r="AA435596" s="94"/>
      <c r="AB435596" s="5"/>
    </row>
    <row r="435597" spans="21:28">
      <c r="U435597" s="5"/>
      <c r="AA435597" s="94"/>
      <c r="AB435597" s="5"/>
    </row>
    <row r="435614" spans="21:28">
      <c r="U435614" s="5"/>
      <c r="AA435614" s="94"/>
      <c r="AB435614" s="5"/>
    </row>
    <row r="435616" spans="21:28">
      <c r="U435616" s="5"/>
      <c r="AA435616" s="458"/>
      <c r="AB435616" s="5"/>
    </row>
    <row r="435617" spans="21:28">
      <c r="U435617" s="5"/>
      <c r="AA435617" s="458"/>
      <c r="AB435617" s="5"/>
    </row>
    <row r="435618" spans="21:28">
      <c r="U435618" s="5"/>
      <c r="AA435618" s="93"/>
      <c r="AB435618" s="5"/>
    </row>
    <row r="435619" spans="21:28">
      <c r="U435619" s="5"/>
      <c r="AA435619" s="94"/>
      <c r="AB435619" s="5"/>
    </row>
    <row r="435622" spans="21:28">
      <c r="U435622" s="5"/>
      <c r="AA435622" s="94"/>
      <c r="AB435622" s="5"/>
    </row>
    <row r="435672" spans="21:28">
      <c r="U435672" s="5"/>
      <c r="AA435672" s="94"/>
      <c r="AB435672" s="5"/>
    </row>
    <row r="435742" spans="21:28">
      <c r="U435742" s="5"/>
      <c r="AA435742" s="94"/>
      <c r="AB435742" s="5"/>
    </row>
    <row r="435743" spans="21:28">
      <c r="U435743" s="5"/>
      <c r="AA435743" s="94"/>
      <c r="AB435743" s="5"/>
    </row>
    <row r="435760" spans="21:28">
      <c r="U435760" s="5"/>
      <c r="AA435760" s="94"/>
      <c r="AB435760" s="5"/>
    </row>
    <row r="435762" spans="21:28">
      <c r="U435762" s="5"/>
      <c r="AA435762" s="458"/>
      <c r="AB435762" s="5"/>
    </row>
    <row r="435763" spans="21:28">
      <c r="U435763" s="5"/>
      <c r="AA435763" s="458"/>
      <c r="AB435763" s="5"/>
    </row>
    <row r="435764" spans="21:28">
      <c r="U435764" s="5"/>
      <c r="AA435764" s="93"/>
      <c r="AB435764" s="5"/>
    </row>
    <row r="435765" spans="21:28">
      <c r="U435765" s="5"/>
      <c r="AA435765" s="94"/>
      <c r="AB435765" s="5"/>
    </row>
    <row r="435768" spans="21:28">
      <c r="U435768" s="5"/>
      <c r="AA435768" s="94"/>
      <c r="AB435768" s="5"/>
    </row>
    <row r="435818" spans="21:28">
      <c r="U435818" s="5"/>
      <c r="AA435818" s="94"/>
      <c r="AB435818" s="5"/>
    </row>
    <row r="435888" spans="21:28">
      <c r="U435888" s="5"/>
      <c r="AA435888" s="94"/>
      <c r="AB435888" s="5"/>
    </row>
    <row r="435889" spans="21:28">
      <c r="U435889" s="5"/>
      <c r="AA435889" s="94"/>
      <c r="AB435889" s="5"/>
    </row>
    <row r="435906" spans="21:28">
      <c r="U435906" s="5"/>
      <c r="AA435906" s="94"/>
      <c r="AB435906" s="5"/>
    </row>
    <row r="435908" spans="21:28">
      <c r="U435908" s="5"/>
      <c r="AA435908" s="458"/>
      <c r="AB435908" s="5"/>
    </row>
    <row r="435909" spans="21:28">
      <c r="U435909" s="5"/>
      <c r="AA435909" s="458"/>
      <c r="AB435909" s="5"/>
    </row>
    <row r="435910" spans="21:28">
      <c r="U435910" s="5"/>
      <c r="AA435910" s="93"/>
      <c r="AB435910" s="5"/>
    </row>
    <row r="435911" spans="21:28">
      <c r="U435911" s="5"/>
      <c r="AA435911" s="94"/>
      <c r="AB435911" s="5"/>
    </row>
    <row r="435914" spans="21:28">
      <c r="U435914" s="5"/>
      <c r="AA435914" s="94"/>
      <c r="AB435914" s="5"/>
    </row>
    <row r="435964" spans="21:28">
      <c r="U435964" s="5"/>
      <c r="AA435964" s="94"/>
      <c r="AB435964" s="5"/>
    </row>
    <row r="436034" spans="21:28">
      <c r="U436034" s="5"/>
      <c r="AA436034" s="94"/>
      <c r="AB436034" s="5"/>
    </row>
    <row r="436035" spans="21:28">
      <c r="U436035" s="5"/>
      <c r="AA436035" s="94"/>
      <c r="AB436035" s="5"/>
    </row>
    <row r="436052" spans="21:28">
      <c r="U436052" s="5"/>
      <c r="AA436052" s="94"/>
      <c r="AB436052" s="5"/>
    </row>
    <row r="436054" spans="21:28">
      <c r="U436054" s="5"/>
      <c r="AA436054" s="458"/>
      <c r="AB436054" s="5"/>
    </row>
    <row r="436055" spans="21:28">
      <c r="U436055" s="5"/>
      <c r="AA436055" s="458"/>
      <c r="AB436055" s="5"/>
    </row>
    <row r="436056" spans="21:28">
      <c r="U436056" s="5"/>
      <c r="AA436056" s="93"/>
      <c r="AB436056" s="5"/>
    </row>
    <row r="436057" spans="21:28">
      <c r="U436057" s="5"/>
      <c r="AA436057" s="94"/>
      <c r="AB436057" s="5"/>
    </row>
    <row r="436060" spans="21:28">
      <c r="U436060" s="5"/>
      <c r="AA436060" s="94"/>
      <c r="AB436060" s="5"/>
    </row>
    <row r="436110" spans="21:28">
      <c r="U436110" s="5"/>
      <c r="AA436110" s="94"/>
      <c r="AB436110" s="5"/>
    </row>
    <row r="436180" spans="21:28">
      <c r="U436180" s="5"/>
      <c r="AA436180" s="94"/>
      <c r="AB436180" s="5"/>
    </row>
    <row r="436181" spans="21:28">
      <c r="U436181" s="5"/>
      <c r="AA436181" s="94"/>
      <c r="AB436181" s="5"/>
    </row>
    <row r="436198" spans="21:28">
      <c r="U436198" s="5"/>
      <c r="AA436198" s="94"/>
      <c r="AB436198" s="5"/>
    </row>
    <row r="436200" spans="21:28">
      <c r="U436200" s="5"/>
      <c r="AA436200" s="458"/>
      <c r="AB436200" s="5"/>
    </row>
    <row r="436201" spans="21:28">
      <c r="U436201" s="5"/>
      <c r="AA436201" s="458"/>
      <c r="AB436201" s="5"/>
    </row>
    <row r="436202" spans="21:28">
      <c r="U436202" s="5"/>
      <c r="AA436202" s="93"/>
      <c r="AB436202" s="5"/>
    </row>
    <row r="436203" spans="21:28">
      <c r="U436203" s="5"/>
      <c r="AA436203" s="94"/>
      <c r="AB436203" s="5"/>
    </row>
    <row r="436206" spans="21:28">
      <c r="U436206" s="5"/>
      <c r="AA436206" s="94"/>
      <c r="AB436206" s="5"/>
    </row>
    <row r="436256" spans="21:28">
      <c r="U436256" s="5"/>
      <c r="AA436256" s="94"/>
      <c r="AB436256" s="5"/>
    </row>
    <row r="436326" spans="21:28">
      <c r="U436326" s="5"/>
      <c r="AA436326" s="94"/>
      <c r="AB436326" s="5"/>
    </row>
    <row r="436327" spans="21:28">
      <c r="U436327" s="5"/>
      <c r="AA436327" s="94"/>
      <c r="AB436327" s="5"/>
    </row>
    <row r="436344" spans="21:28">
      <c r="U436344" s="5"/>
      <c r="AA436344" s="94"/>
      <c r="AB436344" s="5"/>
    </row>
    <row r="436346" spans="21:28">
      <c r="U436346" s="5"/>
      <c r="AA436346" s="458"/>
      <c r="AB436346" s="5"/>
    </row>
    <row r="436347" spans="21:28">
      <c r="U436347" s="5"/>
      <c r="AA436347" s="458"/>
      <c r="AB436347" s="5"/>
    </row>
    <row r="436348" spans="21:28">
      <c r="U436348" s="5"/>
      <c r="AA436348" s="93"/>
      <c r="AB436348" s="5"/>
    </row>
    <row r="436349" spans="21:28">
      <c r="U436349" s="5"/>
      <c r="AA436349" s="94"/>
      <c r="AB436349" s="5"/>
    </row>
    <row r="436352" spans="21:28">
      <c r="U436352" s="5"/>
      <c r="AA436352" s="94"/>
      <c r="AB436352" s="5"/>
    </row>
    <row r="436402" spans="21:28">
      <c r="U436402" s="5"/>
      <c r="AA436402" s="94"/>
      <c r="AB436402" s="5"/>
    </row>
    <row r="436472" spans="21:28">
      <c r="U436472" s="5"/>
      <c r="AA436472" s="94"/>
      <c r="AB436472" s="5"/>
    </row>
    <row r="436473" spans="21:28">
      <c r="U436473" s="5"/>
      <c r="AA436473" s="94"/>
      <c r="AB436473" s="5"/>
    </row>
    <row r="436490" spans="21:28">
      <c r="U436490" s="5"/>
      <c r="AA436490" s="94"/>
      <c r="AB436490" s="5"/>
    </row>
    <row r="436492" spans="21:28">
      <c r="U436492" s="5"/>
      <c r="AA436492" s="458"/>
      <c r="AB436492" s="5"/>
    </row>
    <row r="436493" spans="21:28">
      <c r="U436493" s="5"/>
      <c r="AA436493" s="458"/>
      <c r="AB436493" s="5"/>
    </row>
    <row r="436494" spans="21:28">
      <c r="U436494" s="5"/>
      <c r="AA436494" s="93"/>
      <c r="AB436494" s="5"/>
    </row>
    <row r="436495" spans="21:28">
      <c r="U436495" s="5"/>
      <c r="AA436495" s="94"/>
      <c r="AB436495" s="5"/>
    </row>
    <row r="436498" spans="21:28">
      <c r="U436498" s="5"/>
      <c r="AA436498" s="94"/>
      <c r="AB436498" s="5"/>
    </row>
    <row r="436548" spans="21:28">
      <c r="U436548" s="5"/>
      <c r="AA436548" s="94"/>
      <c r="AB436548" s="5"/>
    </row>
    <row r="436618" spans="21:28">
      <c r="U436618" s="5"/>
      <c r="AA436618" s="94"/>
      <c r="AB436618" s="5"/>
    </row>
    <row r="436619" spans="21:28">
      <c r="U436619" s="5"/>
      <c r="AA436619" s="94"/>
      <c r="AB436619" s="5"/>
    </row>
    <row r="436636" spans="21:28">
      <c r="U436636" s="5"/>
      <c r="AA436636" s="94"/>
      <c r="AB436636" s="5"/>
    </row>
    <row r="436638" spans="21:28">
      <c r="U436638" s="5"/>
      <c r="AA436638" s="458"/>
      <c r="AB436638" s="5"/>
    </row>
    <row r="436639" spans="21:28">
      <c r="U436639" s="5"/>
      <c r="AA436639" s="458"/>
      <c r="AB436639" s="5"/>
    </row>
    <row r="436640" spans="21:28">
      <c r="U436640" s="5"/>
      <c r="AA436640" s="93"/>
      <c r="AB436640" s="5"/>
    </row>
    <row r="436641" spans="21:28">
      <c r="U436641" s="5"/>
      <c r="AA436641" s="94"/>
      <c r="AB436641" s="5"/>
    </row>
    <row r="436644" spans="21:28">
      <c r="U436644" s="5"/>
      <c r="AA436644" s="94"/>
      <c r="AB436644" s="5"/>
    </row>
    <row r="436694" spans="21:28">
      <c r="U436694" s="5"/>
      <c r="AA436694" s="94"/>
      <c r="AB436694" s="5"/>
    </row>
    <row r="436764" spans="21:28">
      <c r="U436764" s="5"/>
      <c r="AA436764" s="94"/>
      <c r="AB436764" s="5"/>
    </row>
    <row r="436765" spans="21:28">
      <c r="U436765" s="5"/>
      <c r="AA436765" s="94"/>
      <c r="AB436765" s="5"/>
    </row>
    <row r="436782" spans="21:28">
      <c r="U436782" s="5"/>
      <c r="AA436782" s="94"/>
      <c r="AB436782" s="5"/>
    </row>
    <row r="436784" spans="21:28">
      <c r="U436784" s="5"/>
      <c r="AA436784" s="458"/>
      <c r="AB436784" s="5"/>
    </row>
    <row r="436785" spans="21:28">
      <c r="U436785" s="5"/>
      <c r="AA436785" s="458"/>
      <c r="AB436785" s="5"/>
    </row>
    <row r="436786" spans="21:28">
      <c r="U436786" s="5"/>
      <c r="AA436786" s="93"/>
      <c r="AB436786" s="5"/>
    </row>
    <row r="436787" spans="21:28">
      <c r="U436787" s="5"/>
      <c r="AA436787" s="94"/>
      <c r="AB436787" s="5"/>
    </row>
    <row r="436790" spans="21:28">
      <c r="U436790" s="5"/>
      <c r="AA436790" s="94"/>
      <c r="AB436790" s="5"/>
    </row>
    <row r="436840" spans="21:28">
      <c r="U436840" s="5"/>
      <c r="AA436840" s="94"/>
      <c r="AB436840" s="5"/>
    </row>
    <row r="436910" spans="21:28">
      <c r="U436910" s="5"/>
      <c r="AA436910" s="94"/>
      <c r="AB436910" s="5"/>
    </row>
    <row r="436911" spans="21:28">
      <c r="U436911" s="5"/>
      <c r="AA436911" s="94"/>
      <c r="AB436911" s="5"/>
    </row>
    <row r="436928" spans="21:28">
      <c r="U436928" s="5"/>
      <c r="AA436928" s="94"/>
      <c r="AB436928" s="5"/>
    </row>
    <row r="436930" spans="21:28">
      <c r="U436930" s="5"/>
      <c r="AA436930" s="458"/>
      <c r="AB436930" s="5"/>
    </row>
    <row r="436931" spans="21:28">
      <c r="U436931" s="5"/>
      <c r="AA436931" s="458"/>
      <c r="AB436931" s="5"/>
    </row>
    <row r="436932" spans="21:28">
      <c r="U436932" s="5"/>
      <c r="AA436932" s="93"/>
      <c r="AB436932" s="5"/>
    </row>
    <row r="436933" spans="21:28">
      <c r="U436933" s="5"/>
      <c r="AA436933" s="94"/>
      <c r="AB436933" s="5"/>
    </row>
    <row r="436936" spans="21:28">
      <c r="U436936" s="5"/>
      <c r="AA436936" s="94"/>
      <c r="AB436936" s="5"/>
    </row>
    <row r="436986" spans="21:28">
      <c r="U436986" s="5"/>
      <c r="AA436986" s="94"/>
      <c r="AB436986" s="5"/>
    </row>
    <row r="437056" spans="21:28">
      <c r="U437056" s="5"/>
      <c r="AA437056" s="94"/>
      <c r="AB437056" s="5"/>
    </row>
    <row r="437057" spans="21:28">
      <c r="U437057" s="5"/>
      <c r="AA437057" s="94"/>
      <c r="AB437057" s="5"/>
    </row>
    <row r="437074" spans="21:28">
      <c r="U437074" s="5"/>
      <c r="AA437074" s="94"/>
      <c r="AB437074" s="5"/>
    </row>
    <row r="437076" spans="21:28">
      <c r="U437076" s="5"/>
      <c r="AA437076" s="458"/>
      <c r="AB437076" s="5"/>
    </row>
    <row r="437077" spans="21:28">
      <c r="U437077" s="5"/>
      <c r="AA437077" s="458"/>
      <c r="AB437077" s="5"/>
    </row>
    <row r="437078" spans="21:28">
      <c r="U437078" s="5"/>
      <c r="AA437078" s="93"/>
      <c r="AB437078" s="5"/>
    </row>
    <row r="437079" spans="21:28">
      <c r="U437079" s="5"/>
      <c r="AA437079" s="94"/>
      <c r="AB437079" s="5"/>
    </row>
    <row r="437082" spans="21:28">
      <c r="U437082" s="5"/>
      <c r="AA437082" s="94"/>
      <c r="AB437082" s="5"/>
    </row>
    <row r="437132" spans="21:28">
      <c r="U437132" s="5"/>
      <c r="AA437132" s="94"/>
      <c r="AB437132" s="5"/>
    </row>
    <row r="437202" spans="21:28">
      <c r="U437202" s="5"/>
      <c r="AA437202" s="94"/>
      <c r="AB437202" s="5"/>
    </row>
    <row r="437203" spans="21:28">
      <c r="U437203" s="5"/>
      <c r="AA437203" s="94"/>
      <c r="AB437203" s="5"/>
    </row>
    <row r="437220" spans="21:28">
      <c r="U437220" s="5"/>
      <c r="AA437220" s="94"/>
      <c r="AB437220" s="5"/>
    </row>
    <row r="437222" spans="21:28">
      <c r="U437222" s="5"/>
      <c r="AA437222" s="458"/>
      <c r="AB437222" s="5"/>
    </row>
    <row r="437223" spans="21:28">
      <c r="U437223" s="5"/>
      <c r="AA437223" s="458"/>
      <c r="AB437223" s="5"/>
    </row>
    <row r="437224" spans="21:28">
      <c r="U437224" s="5"/>
      <c r="AA437224" s="93"/>
      <c r="AB437224" s="5"/>
    </row>
    <row r="437225" spans="21:28">
      <c r="U437225" s="5"/>
      <c r="AA437225" s="94"/>
      <c r="AB437225" s="5"/>
    </row>
    <row r="437228" spans="21:28">
      <c r="U437228" s="5"/>
      <c r="AA437228" s="94"/>
      <c r="AB437228" s="5"/>
    </row>
    <row r="437278" spans="21:28">
      <c r="U437278" s="5"/>
      <c r="AA437278" s="94"/>
      <c r="AB437278" s="5"/>
    </row>
    <row r="437348" spans="21:28">
      <c r="U437348" s="5"/>
      <c r="AA437348" s="94"/>
      <c r="AB437348" s="5"/>
    </row>
    <row r="437349" spans="21:28">
      <c r="U437349" s="5"/>
      <c r="AA437349" s="94"/>
      <c r="AB437349" s="5"/>
    </row>
    <row r="437366" spans="21:28">
      <c r="U437366" s="5"/>
      <c r="AA437366" s="94"/>
      <c r="AB437366" s="5"/>
    </row>
    <row r="437368" spans="21:28">
      <c r="U437368" s="5"/>
      <c r="AA437368" s="458"/>
      <c r="AB437368" s="5"/>
    </row>
    <row r="437369" spans="21:28">
      <c r="U437369" s="5"/>
      <c r="AA437369" s="458"/>
      <c r="AB437369" s="5"/>
    </row>
    <row r="437370" spans="21:28">
      <c r="U437370" s="5"/>
      <c r="AA437370" s="93"/>
      <c r="AB437370" s="5"/>
    </row>
    <row r="437371" spans="21:28">
      <c r="U437371" s="5"/>
      <c r="AA437371" s="94"/>
      <c r="AB437371" s="5"/>
    </row>
    <row r="437374" spans="21:28">
      <c r="U437374" s="5"/>
      <c r="AA437374" s="94"/>
      <c r="AB437374" s="5"/>
    </row>
    <row r="437424" spans="21:28">
      <c r="U437424" s="5"/>
      <c r="AA437424" s="94"/>
      <c r="AB437424" s="5"/>
    </row>
    <row r="437494" spans="21:28">
      <c r="U437494" s="5"/>
      <c r="AA437494" s="94"/>
      <c r="AB437494" s="5"/>
    </row>
    <row r="437495" spans="21:28">
      <c r="U437495" s="5"/>
      <c r="AA437495" s="94"/>
      <c r="AB437495" s="5"/>
    </row>
    <row r="437512" spans="21:28">
      <c r="U437512" s="5"/>
      <c r="AA437512" s="94"/>
      <c r="AB437512" s="5"/>
    </row>
    <row r="437514" spans="21:28">
      <c r="U437514" s="5"/>
      <c r="AA437514" s="458"/>
      <c r="AB437514" s="5"/>
    </row>
    <row r="437515" spans="21:28">
      <c r="U437515" s="5"/>
      <c r="AA437515" s="458"/>
      <c r="AB437515" s="5"/>
    </row>
    <row r="437516" spans="21:28">
      <c r="U437516" s="5"/>
      <c r="AA437516" s="93"/>
      <c r="AB437516" s="5"/>
    </row>
    <row r="437517" spans="21:28">
      <c r="U437517" s="5"/>
      <c r="AA437517" s="94"/>
      <c r="AB437517" s="5"/>
    </row>
    <row r="437520" spans="21:28">
      <c r="U437520" s="5"/>
      <c r="AA437520" s="94"/>
      <c r="AB437520" s="5"/>
    </row>
    <row r="437570" spans="21:28">
      <c r="U437570" s="5"/>
      <c r="AA437570" s="94"/>
      <c r="AB437570" s="5"/>
    </row>
    <row r="437640" spans="21:28">
      <c r="U437640" s="5"/>
      <c r="AA437640" s="94"/>
      <c r="AB437640" s="5"/>
    </row>
    <row r="437641" spans="21:28">
      <c r="U437641" s="5"/>
      <c r="AA437641" s="94"/>
      <c r="AB437641" s="5"/>
    </row>
    <row r="437658" spans="21:28">
      <c r="U437658" s="5"/>
      <c r="AA437658" s="94"/>
      <c r="AB437658" s="5"/>
    </row>
    <row r="437660" spans="21:28">
      <c r="U437660" s="5"/>
      <c r="AA437660" s="458"/>
      <c r="AB437660" s="5"/>
    </row>
    <row r="437661" spans="21:28">
      <c r="U437661" s="5"/>
      <c r="AA437661" s="458"/>
      <c r="AB437661" s="5"/>
    </row>
    <row r="437662" spans="21:28">
      <c r="U437662" s="5"/>
      <c r="AA437662" s="93"/>
      <c r="AB437662" s="5"/>
    </row>
    <row r="437663" spans="21:28">
      <c r="U437663" s="5"/>
      <c r="AA437663" s="94"/>
      <c r="AB437663" s="5"/>
    </row>
    <row r="437666" spans="21:28">
      <c r="U437666" s="5"/>
      <c r="AA437666" s="94"/>
      <c r="AB437666" s="5"/>
    </row>
    <row r="437716" spans="21:28">
      <c r="U437716" s="5"/>
      <c r="AA437716" s="94"/>
      <c r="AB437716" s="5"/>
    </row>
    <row r="437786" spans="21:28">
      <c r="U437786" s="5"/>
      <c r="AA437786" s="94"/>
      <c r="AB437786" s="5"/>
    </row>
    <row r="437787" spans="21:28">
      <c r="U437787" s="5"/>
      <c r="AA437787" s="94"/>
      <c r="AB437787" s="5"/>
    </row>
    <row r="437804" spans="21:28">
      <c r="U437804" s="5"/>
      <c r="AA437804" s="94"/>
      <c r="AB437804" s="5"/>
    </row>
    <row r="437806" spans="21:28">
      <c r="U437806" s="5"/>
      <c r="AA437806" s="458"/>
      <c r="AB437806" s="5"/>
    </row>
    <row r="437807" spans="21:28">
      <c r="U437807" s="5"/>
      <c r="AA437807" s="458"/>
      <c r="AB437807" s="5"/>
    </row>
    <row r="437808" spans="21:28">
      <c r="U437808" s="5"/>
      <c r="AA437808" s="93"/>
      <c r="AB437808" s="5"/>
    </row>
    <row r="437809" spans="21:28">
      <c r="U437809" s="5"/>
      <c r="AA437809" s="94"/>
      <c r="AB437809" s="5"/>
    </row>
    <row r="437812" spans="21:28">
      <c r="U437812" s="5"/>
      <c r="AA437812" s="94"/>
      <c r="AB437812" s="5"/>
    </row>
    <row r="437862" spans="21:28">
      <c r="U437862" s="5"/>
      <c r="AA437862" s="94"/>
      <c r="AB437862" s="5"/>
    </row>
    <row r="437932" spans="21:28">
      <c r="U437932" s="5"/>
      <c r="AA437932" s="94"/>
      <c r="AB437932" s="5"/>
    </row>
    <row r="437933" spans="21:28">
      <c r="U437933" s="5"/>
      <c r="AA437933" s="94"/>
      <c r="AB437933" s="5"/>
    </row>
    <row r="437950" spans="21:28">
      <c r="U437950" s="5"/>
      <c r="AA437950" s="94"/>
      <c r="AB437950" s="5"/>
    </row>
    <row r="437952" spans="21:28">
      <c r="U437952" s="5"/>
      <c r="AA437952" s="458"/>
      <c r="AB437952" s="5"/>
    </row>
    <row r="437953" spans="21:28">
      <c r="U437953" s="5"/>
      <c r="AA437953" s="458"/>
      <c r="AB437953" s="5"/>
    </row>
    <row r="437954" spans="21:28">
      <c r="U437954" s="5"/>
      <c r="AA437954" s="93"/>
      <c r="AB437954" s="5"/>
    </row>
    <row r="437955" spans="21:28">
      <c r="U437955" s="5"/>
      <c r="AA437955" s="94"/>
      <c r="AB437955" s="5"/>
    </row>
    <row r="437958" spans="21:28">
      <c r="U437958" s="5"/>
      <c r="AA437958" s="94"/>
      <c r="AB437958" s="5"/>
    </row>
    <row r="438008" spans="21:28">
      <c r="U438008" s="5"/>
      <c r="AA438008" s="94"/>
      <c r="AB438008" s="5"/>
    </row>
    <row r="438078" spans="21:28">
      <c r="U438078" s="5"/>
      <c r="AA438078" s="94"/>
      <c r="AB438078" s="5"/>
    </row>
    <row r="438079" spans="21:28">
      <c r="U438079" s="5"/>
      <c r="AA438079" s="94"/>
      <c r="AB438079" s="5"/>
    </row>
    <row r="438096" spans="21:28">
      <c r="U438096" s="5"/>
      <c r="AA438096" s="94"/>
      <c r="AB438096" s="5"/>
    </row>
    <row r="438098" spans="21:28">
      <c r="U438098" s="5"/>
      <c r="AA438098" s="458"/>
      <c r="AB438098" s="5"/>
    </row>
    <row r="438099" spans="21:28">
      <c r="U438099" s="5"/>
      <c r="AA438099" s="458"/>
      <c r="AB438099" s="5"/>
    </row>
    <row r="438100" spans="21:28">
      <c r="U438100" s="5"/>
      <c r="AA438100" s="93"/>
      <c r="AB438100" s="5"/>
    </row>
    <row r="438101" spans="21:28">
      <c r="U438101" s="5"/>
      <c r="AA438101" s="94"/>
      <c r="AB438101" s="5"/>
    </row>
    <row r="438104" spans="21:28">
      <c r="U438104" s="5"/>
      <c r="AA438104" s="94"/>
      <c r="AB438104" s="5"/>
    </row>
    <row r="438154" spans="21:28">
      <c r="U438154" s="5"/>
      <c r="AA438154" s="94"/>
      <c r="AB438154" s="5"/>
    </row>
    <row r="438224" spans="21:28">
      <c r="U438224" s="5"/>
      <c r="AA438224" s="94"/>
      <c r="AB438224" s="5"/>
    </row>
    <row r="438225" spans="21:28">
      <c r="U438225" s="5"/>
      <c r="AA438225" s="94"/>
      <c r="AB438225" s="5"/>
    </row>
    <row r="438242" spans="21:28">
      <c r="U438242" s="5"/>
      <c r="AA438242" s="94"/>
      <c r="AB438242" s="5"/>
    </row>
    <row r="438244" spans="21:28">
      <c r="U438244" s="5"/>
      <c r="AA438244" s="458"/>
      <c r="AB438244" s="5"/>
    </row>
    <row r="438245" spans="21:28">
      <c r="U438245" s="5"/>
      <c r="AA438245" s="458"/>
      <c r="AB438245" s="5"/>
    </row>
    <row r="438246" spans="21:28">
      <c r="U438246" s="5"/>
      <c r="AA438246" s="93"/>
      <c r="AB438246" s="5"/>
    </row>
    <row r="438247" spans="21:28">
      <c r="U438247" s="5"/>
      <c r="AA438247" s="94"/>
      <c r="AB438247" s="5"/>
    </row>
    <row r="438250" spans="21:28">
      <c r="U438250" s="5"/>
      <c r="AA438250" s="94"/>
      <c r="AB438250" s="5"/>
    </row>
    <row r="438300" spans="21:28">
      <c r="U438300" s="5"/>
      <c r="AA438300" s="94"/>
      <c r="AB438300" s="5"/>
    </row>
    <row r="438370" spans="21:28">
      <c r="U438370" s="5"/>
      <c r="AA438370" s="94"/>
      <c r="AB438370" s="5"/>
    </row>
    <row r="438371" spans="21:28">
      <c r="U438371" s="5"/>
      <c r="AA438371" s="94"/>
      <c r="AB438371" s="5"/>
    </row>
    <row r="438388" spans="21:28">
      <c r="U438388" s="5"/>
      <c r="AA438388" s="94"/>
      <c r="AB438388" s="5"/>
    </row>
    <row r="438390" spans="21:28">
      <c r="U438390" s="5"/>
      <c r="AA438390" s="458"/>
      <c r="AB438390" s="5"/>
    </row>
    <row r="438391" spans="21:28">
      <c r="U438391" s="5"/>
      <c r="AA438391" s="458"/>
      <c r="AB438391" s="5"/>
    </row>
    <row r="438392" spans="21:28">
      <c r="U438392" s="5"/>
      <c r="AA438392" s="93"/>
      <c r="AB438392" s="5"/>
    </row>
    <row r="438393" spans="21:28">
      <c r="U438393" s="5"/>
      <c r="AA438393" s="94"/>
      <c r="AB438393" s="5"/>
    </row>
    <row r="438396" spans="21:28">
      <c r="U438396" s="5"/>
      <c r="AA438396" s="94"/>
      <c r="AB438396" s="5"/>
    </row>
    <row r="438446" spans="21:28">
      <c r="U438446" s="5"/>
      <c r="AA438446" s="94"/>
      <c r="AB438446" s="5"/>
    </row>
    <row r="438516" spans="21:28">
      <c r="U438516" s="5"/>
      <c r="AA438516" s="94"/>
      <c r="AB438516" s="5"/>
    </row>
    <row r="438517" spans="21:28">
      <c r="U438517" s="5"/>
      <c r="AA438517" s="94"/>
      <c r="AB438517" s="5"/>
    </row>
    <row r="438534" spans="21:28">
      <c r="U438534" s="5"/>
      <c r="AA438534" s="94"/>
      <c r="AB438534" s="5"/>
    </row>
    <row r="438536" spans="21:28">
      <c r="U438536" s="5"/>
      <c r="AA438536" s="458"/>
      <c r="AB438536" s="5"/>
    </row>
    <row r="438537" spans="21:28">
      <c r="U438537" s="5"/>
      <c r="AA438537" s="458"/>
      <c r="AB438537" s="5"/>
    </row>
    <row r="438538" spans="21:28">
      <c r="U438538" s="5"/>
      <c r="AA438538" s="93"/>
      <c r="AB438538" s="5"/>
    </row>
    <row r="438539" spans="21:28">
      <c r="U438539" s="5"/>
      <c r="AA438539" s="94"/>
      <c r="AB438539" s="5"/>
    </row>
    <row r="438542" spans="21:28">
      <c r="U438542" s="5"/>
      <c r="AA438542" s="94"/>
      <c r="AB438542" s="5"/>
    </row>
    <row r="438592" spans="21:28">
      <c r="U438592" s="5"/>
      <c r="AA438592" s="94"/>
      <c r="AB438592" s="5"/>
    </row>
    <row r="438662" spans="21:28">
      <c r="U438662" s="5"/>
      <c r="AA438662" s="94"/>
      <c r="AB438662" s="5"/>
    </row>
    <row r="438663" spans="21:28">
      <c r="U438663" s="5"/>
      <c r="AA438663" s="94"/>
      <c r="AB438663" s="5"/>
    </row>
    <row r="438680" spans="21:28">
      <c r="U438680" s="5"/>
      <c r="AA438680" s="94"/>
      <c r="AB438680" s="5"/>
    </row>
    <row r="438682" spans="21:28">
      <c r="U438682" s="5"/>
      <c r="AA438682" s="458"/>
      <c r="AB438682" s="5"/>
    </row>
    <row r="438683" spans="21:28">
      <c r="U438683" s="5"/>
      <c r="AA438683" s="458"/>
      <c r="AB438683" s="5"/>
    </row>
    <row r="438684" spans="21:28">
      <c r="U438684" s="5"/>
      <c r="AA438684" s="93"/>
      <c r="AB438684" s="5"/>
    </row>
    <row r="438685" spans="21:28">
      <c r="U438685" s="5"/>
      <c r="AA438685" s="94"/>
      <c r="AB438685" s="5"/>
    </row>
    <row r="438688" spans="21:28">
      <c r="U438688" s="5"/>
      <c r="AA438688" s="94"/>
      <c r="AB438688" s="5"/>
    </row>
    <row r="438738" spans="21:28">
      <c r="U438738" s="5"/>
      <c r="AA438738" s="94"/>
      <c r="AB438738" s="5"/>
    </row>
    <row r="438808" spans="21:28">
      <c r="U438808" s="5"/>
      <c r="AA438808" s="94"/>
      <c r="AB438808" s="5"/>
    </row>
    <row r="438809" spans="21:28">
      <c r="U438809" s="5"/>
      <c r="AA438809" s="94"/>
      <c r="AB438809" s="5"/>
    </row>
    <row r="438826" spans="21:28">
      <c r="U438826" s="5"/>
      <c r="AA438826" s="94"/>
      <c r="AB438826" s="5"/>
    </row>
    <row r="438828" spans="21:28">
      <c r="U438828" s="5"/>
      <c r="AA438828" s="458"/>
      <c r="AB438828" s="5"/>
    </row>
    <row r="438829" spans="21:28">
      <c r="U438829" s="5"/>
      <c r="AA438829" s="458"/>
      <c r="AB438829" s="5"/>
    </row>
    <row r="438830" spans="21:28">
      <c r="U438830" s="5"/>
      <c r="AA438830" s="93"/>
      <c r="AB438830" s="5"/>
    </row>
    <row r="438831" spans="21:28">
      <c r="U438831" s="5"/>
      <c r="AA438831" s="94"/>
      <c r="AB438831" s="5"/>
    </row>
    <row r="438834" spans="21:28">
      <c r="U438834" s="5"/>
      <c r="AA438834" s="94"/>
      <c r="AB438834" s="5"/>
    </row>
    <row r="438884" spans="21:28">
      <c r="U438884" s="5"/>
      <c r="AA438884" s="94"/>
      <c r="AB438884" s="5"/>
    </row>
    <row r="438954" spans="21:28">
      <c r="U438954" s="5"/>
      <c r="AA438954" s="94"/>
      <c r="AB438954" s="5"/>
    </row>
    <row r="438955" spans="21:28">
      <c r="U438955" s="5"/>
      <c r="AA438955" s="94"/>
      <c r="AB438955" s="5"/>
    </row>
    <row r="438972" spans="21:28">
      <c r="U438972" s="5"/>
      <c r="AA438972" s="94"/>
      <c r="AB438972" s="5"/>
    </row>
    <row r="438974" spans="21:28">
      <c r="U438974" s="5"/>
      <c r="AA438974" s="458"/>
      <c r="AB438974" s="5"/>
    </row>
    <row r="438975" spans="21:28">
      <c r="U438975" s="5"/>
      <c r="AA438975" s="458"/>
      <c r="AB438975" s="5"/>
    </row>
    <row r="438976" spans="21:28">
      <c r="U438976" s="5"/>
      <c r="AA438976" s="93"/>
      <c r="AB438976" s="5"/>
    </row>
    <row r="438977" spans="21:28">
      <c r="U438977" s="5"/>
      <c r="AA438977" s="94"/>
      <c r="AB438977" s="5"/>
    </row>
    <row r="438980" spans="21:28">
      <c r="U438980" s="5"/>
      <c r="AA438980" s="94"/>
      <c r="AB438980" s="5"/>
    </row>
    <row r="439030" spans="21:28">
      <c r="U439030" s="5"/>
      <c r="AA439030" s="94"/>
      <c r="AB439030" s="5"/>
    </row>
    <row r="439100" spans="21:28">
      <c r="U439100" s="5"/>
      <c r="AA439100" s="94"/>
      <c r="AB439100" s="5"/>
    </row>
    <row r="439101" spans="21:28">
      <c r="U439101" s="5"/>
      <c r="AA439101" s="94"/>
      <c r="AB439101" s="5"/>
    </row>
    <row r="439118" spans="21:28">
      <c r="U439118" s="5"/>
      <c r="AA439118" s="94"/>
      <c r="AB439118" s="5"/>
    </row>
    <row r="439120" spans="21:28">
      <c r="U439120" s="5"/>
      <c r="AA439120" s="458"/>
      <c r="AB439120" s="5"/>
    </row>
    <row r="439121" spans="21:28">
      <c r="U439121" s="5"/>
      <c r="AA439121" s="458"/>
      <c r="AB439121" s="5"/>
    </row>
    <row r="439122" spans="21:28">
      <c r="U439122" s="5"/>
      <c r="AA439122" s="93"/>
      <c r="AB439122" s="5"/>
    </row>
    <row r="439123" spans="21:28">
      <c r="U439123" s="5"/>
      <c r="AA439123" s="94"/>
      <c r="AB439123" s="5"/>
    </row>
    <row r="439126" spans="21:28">
      <c r="U439126" s="5"/>
      <c r="AA439126" s="94"/>
      <c r="AB439126" s="5"/>
    </row>
    <row r="439176" spans="21:28">
      <c r="U439176" s="5"/>
      <c r="AA439176" s="94"/>
      <c r="AB439176" s="5"/>
    </row>
    <row r="439246" spans="21:28">
      <c r="U439246" s="5"/>
      <c r="AA439246" s="94"/>
      <c r="AB439246" s="5"/>
    </row>
    <row r="439247" spans="21:28">
      <c r="U439247" s="5"/>
      <c r="AA439247" s="94"/>
      <c r="AB439247" s="5"/>
    </row>
    <row r="439264" spans="21:28">
      <c r="U439264" s="5"/>
      <c r="AA439264" s="94"/>
      <c r="AB439264" s="5"/>
    </row>
    <row r="439266" spans="21:28">
      <c r="U439266" s="5"/>
      <c r="AA439266" s="458"/>
      <c r="AB439266" s="5"/>
    </row>
    <row r="439267" spans="21:28">
      <c r="U439267" s="5"/>
      <c r="AA439267" s="458"/>
      <c r="AB439267" s="5"/>
    </row>
    <row r="439268" spans="21:28">
      <c r="U439268" s="5"/>
      <c r="AA439268" s="93"/>
      <c r="AB439268" s="5"/>
    </row>
    <row r="439269" spans="21:28">
      <c r="U439269" s="5"/>
      <c r="AA439269" s="94"/>
      <c r="AB439269" s="5"/>
    </row>
    <row r="439272" spans="21:28">
      <c r="U439272" s="5"/>
      <c r="AA439272" s="94"/>
      <c r="AB439272" s="5"/>
    </row>
    <row r="439322" spans="21:28">
      <c r="U439322" s="5"/>
      <c r="AA439322" s="94"/>
      <c r="AB439322" s="5"/>
    </row>
    <row r="439392" spans="21:28">
      <c r="U439392" s="5"/>
      <c r="AA439392" s="94"/>
      <c r="AB439392" s="5"/>
    </row>
    <row r="439393" spans="21:28">
      <c r="U439393" s="5"/>
      <c r="AA439393" s="94"/>
      <c r="AB439393" s="5"/>
    </row>
    <row r="439410" spans="21:28">
      <c r="U439410" s="5"/>
      <c r="AA439410" s="94"/>
      <c r="AB439410" s="5"/>
    </row>
    <row r="439412" spans="21:28">
      <c r="U439412" s="5"/>
      <c r="AA439412" s="458"/>
      <c r="AB439412" s="5"/>
    </row>
    <row r="439413" spans="21:28">
      <c r="U439413" s="5"/>
      <c r="AA439413" s="458"/>
      <c r="AB439413" s="5"/>
    </row>
    <row r="439414" spans="21:28">
      <c r="U439414" s="5"/>
      <c r="AA439414" s="93"/>
      <c r="AB439414" s="5"/>
    </row>
    <row r="439415" spans="21:28">
      <c r="U439415" s="5"/>
      <c r="AA439415" s="94"/>
      <c r="AB439415" s="5"/>
    </row>
    <row r="439418" spans="21:28">
      <c r="U439418" s="5"/>
      <c r="AA439418" s="94"/>
      <c r="AB439418" s="5"/>
    </row>
    <row r="439468" spans="21:28">
      <c r="U439468" s="5"/>
      <c r="AA439468" s="94"/>
      <c r="AB439468" s="5"/>
    </row>
    <row r="439538" spans="21:28">
      <c r="U439538" s="5"/>
      <c r="AA439538" s="94"/>
      <c r="AB439538" s="5"/>
    </row>
    <row r="439539" spans="21:28">
      <c r="U439539" s="5"/>
      <c r="AA439539" s="94"/>
      <c r="AB439539" s="5"/>
    </row>
    <row r="439556" spans="21:28">
      <c r="U439556" s="5"/>
      <c r="AA439556" s="94"/>
      <c r="AB439556" s="5"/>
    </row>
    <row r="439558" spans="21:28">
      <c r="U439558" s="5"/>
      <c r="AA439558" s="458"/>
      <c r="AB439558" s="5"/>
    </row>
    <row r="439559" spans="21:28">
      <c r="U439559" s="5"/>
      <c r="AA439559" s="458"/>
      <c r="AB439559" s="5"/>
    </row>
    <row r="439560" spans="21:28">
      <c r="U439560" s="5"/>
      <c r="AA439560" s="93"/>
      <c r="AB439560" s="5"/>
    </row>
    <row r="439561" spans="21:28">
      <c r="U439561" s="5"/>
      <c r="AA439561" s="94"/>
      <c r="AB439561" s="5"/>
    </row>
    <row r="439564" spans="21:28">
      <c r="U439564" s="5"/>
      <c r="AA439564" s="94"/>
      <c r="AB439564" s="5"/>
    </row>
    <row r="439614" spans="21:28">
      <c r="U439614" s="5"/>
      <c r="AA439614" s="94"/>
      <c r="AB439614" s="5"/>
    </row>
    <row r="439684" spans="21:28">
      <c r="U439684" s="5"/>
      <c r="AA439684" s="94"/>
      <c r="AB439684" s="5"/>
    </row>
    <row r="439685" spans="21:28">
      <c r="U439685" s="5"/>
      <c r="AA439685" s="94"/>
      <c r="AB439685" s="5"/>
    </row>
    <row r="439702" spans="21:28">
      <c r="U439702" s="5"/>
      <c r="AA439702" s="94"/>
      <c r="AB439702" s="5"/>
    </row>
    <row r="439704" spans="21:28">
      <c r="U439704" s="5"/>
      <c r="AA439704" s="458"/>
      <c r="AB439704" s="5"/>
    </row>
    <row r="439705" spans="21:28">
      <c r="U439705" s="5"/>
      <c r="AA439705" s="458"/>
      <c r="AB439705" s="5"/>
    </row>
    <row r="439706" spans="21:28">
      <c r="U439706" s="5"/>
      <c r="AA439706" s="93"/>
      <c r="AB439706" s="5"/>
    </row>
    <row r="439707" spans="21:28">
      <c r="U439707" s="5"/>
      <c r="AA439707" s="94"/>
      <c r="AB439707" s="5"/>
    </row>
    <row r="439710" spans="21:28">
      <c r="U439710" s="5"/>
      <c r="AA439710" s="94"/>
      <c r="AB439710" s="5"/>
    </row>
    <row r="439760" spans="21:28">
      <c r="U439760" s="5"/>
      <c r="AA439760" s="94"/>
      <c r="AB439760" s="5"/>
    </row>
    <row r="439830" spans="21:28">
      <c r="U439830" s="5"/>
      <c r="AA439830" s="94"/>
      <c r="AB439830" s="5"/>
    </row>
    <row r="439831" spans="21:28">
      <c r="U439831" s="5"/>
      <c r="AA439831" s="94"/>
      <c r="AB439831" s="5"/>
    </row>
    <row r="439848" spans="21:28">
      <c r="U439848" s="5"/>
      <c r="AA439848" s="94"/>
      <c r="AB439848" s="5"/>
    </row>
    <row r="439850" spans="21:28">
      <c r="U439850" s="5"/>
      <c r="AA439850" s="458"/>
      <c r="AB439850" s="5"/>
    </row>
    <row r="439851" spans="21:28">
      <c r="U439851" s="5"/>
      <c r="AA439851" s="458"/>
      <c r="AB439851" s="5"/>
    </row>
    <row r="439852" spans="21:28">
      <c r="U439852" s="5"/>
      <c r="AA439852" s="93"/>
      <c r="AB439852" s="5"/>
    </row>
    <row r="439853" spans="21:28">
      <c r="U439853" s="5"/>
      <c r="AA439853" s="94"/>
      <c r="AB439853" s="5"/>
    </row>
    <row r="439856" spans="21:28">
      <c r="U439856" s="5"/>
      <c r="AA439856" s="94"/>
      <c r="AB439856" s="5"/>
    </row>
    <row r="439906" spans="21:28">
      <c r="U439906" s="5"/>
      <c r="AA439906" s="94"/>
      <c r="AB439906" s="5"/>
    </row>
    <row r="439976" spans="21:28">
      <c r="U439976" s="5"/>
      <c r="AA439976" s="94"/>
      <c r="AB439976" s="5"/>
    </row>
    <row r="439977" spans="21:28">
      <c r="U439977" s="5"/>
      <c r="AA439977" s="94"/>
      <c r="AB439977" s="5"/>
    </row>
    <row r="439994" spans="21:28">
      <c r="U439994" s="5"/>
      <c r="AA439994" s="94"/>
      <c r="AB439994" s="5"/>
    </row>
    <row r="439996" spans="21:28">
      <c r="U439996" s="5"/>
      <c r="AA439996" s="458"/>
      <c r="AB439996" s="5"/>
    </row>
    <row r="439997" spans="21:28">
      <c r="U439997" s="5"/>
      <c r="AA439997" s="458"/>
      <c r="AB439997" s="5"/>
    </row>
    <row r="439998" spans="21:28">
      <c r="U439998" s="5"/>
      <c r="AA439998" s="93"/>
      <c r="AB439998" s="5"/>
    </row>
    <row r="439999" spans="21:28">
      <c r="U439999" s="5"/>
      <c r="AA439999" s="94"/>
      <c r="AB439999" s="5"/>
    </row>
    <row r="440002" spans="21:28">
      <c r="U440002" s="5"/>
      <c r="AA440002" s="94"/>
      <c r="AB440002" s="5"/>
    </row>
    <row r="440052" spans="21:28">
      <c r="U440052" s="5"/>
      <c r="AA440052" s="94"/>
      <c r="AB440052" s="5"/>
    </row>
    <row r="440122" spans="21:28">
      <c r="U440122" s="5"/>
      <c r="AA440122" s="94"/>
      <c r="AB440122" s="5"/>
    </row>
    <row r="440123" spans="21:28">
      <c r="U440123" s="5"/>
      <c r="AA440123" s="94"/>
      <c r="AB440123" s="5"/>
    </row>
    <row r="440140" spans="21:28">
      <c r="U440140" s="5"/>
      <c r="AA440140" s="94"/>
      <c r="AB440140" s="5"/>
    </row>
    <row r="440142" spans="21:28">
      <c r="U440142" s="5"/>
      <c r="AA440142" s="458"/>
      <c r="AB440142" s="5"/>
    </row>
    <row r="440143" spans="21:28">
      <c r="U440143" s="5"/>
      <c r="AA440143" s="458"/>
      <c r="AB440143" s="5"/>
    </row>
    <row r="440144" spans="21:28">
      <c r="U440144" s="5"/>
      <c r="AA440144" s="93"/>
      <c r="AB440144" s="5"/>
    </row>
    <row r="440145" spans="21:28">
      <c r="U440145" s="5"/>
      <c r="AA440145" s="94"/>
      <c r="AB440145" s="5"/>
    </row>
    <row r="440148" spans="21:28">
      <c r="U440148" s="5"/>
      <c r="AA440148" s="94"/>
      <c r="AB440148" s="5"/>
    </row>
    <row r="440198" spans="21:28">
      <c r="U440198" s="5"/>
      <c r="AA440198" s="94"/>
      <c r="AB440198" s="5"/>
    </row>
    <row r="440268" spans="21:28">
      <c r="U440268" s="5"/>
      <c r="AA440268" s="94"/>
      <c r="AB440268" s="5"/>
    </row>
    <row r="440269" spans="21:28">
      <c r="U440269" s="5"/>
      <c r="AA440269" s="94"/>
      <c r="AB440269" s="5"/>
    </row>
    <row r="440286" spans="21:28">
      <c r="U440286" s="5"/>
      <c r="AA440286" s="94"/>
      <c r="AB440286" s="5"/>
    </row>
    <row r="440288" spans="21:28">
      <c r="U440288" s="5"/>
      <c r="AA440288" s="458"/>
      <c r="AB440288" s="5"/>
    </row>
    <row r="440289" spans="21:28">
      <c r="U440289" s="5"/>
      <c r="AA440289" s="458"/>
      <c r="AB440289" s="5"/>
    </row>
    <row r="440290" spans="21:28">
      <c r="U440290" s="5"/>
      <c r="AA440290" s="93"/>
      <c r="AB440290" s="5"/>
    </row>
    <row r="440291" spans="21:28">
      <c r="U440291" s="5"/>
      <c r="AA440291" s="94"/>
      <c r="AB440291" s="5"/>
    </row>
    <row r="440294" spans="21:28">
      <c r="U440294" s="5"/>
      <c r="AA440294" s="94"/>
      <c r="AB440294" s="5"/>
    </row>
    <row r="440344" spans="21:28">
      <c r="U440344" s="5"/>
      <c r="AA440344" s="94"/>
      <c r="AB440344" s="5"/>
    </row>
    <row r="440414" spans="21:28">
      <c r="U440414" s="5"/>
      <c r="AA440414" s="94"/>
      <c r="AB440414" s="5"/>
    </row>
    <row r="440415" spans="21:28">
      <c r="U440415" s="5"/>
      <c r="AA440415" s="94"/>
      <c r="AB440415" s="5"/>
    </row>
    <row r="440432" spans="21:28">
      <c r="U440432" s="5"/>
      <c r="AA440432" s="94"/>
      <c r="AB440432" s="5"/>
    </row>
    <row r="440434" spans="21:28">
      <c r="U440434" s="5"/>
      <c r="AA440434" s="458"/>
      <c r="AB440434" s="5"/>
    </row>
    <row r="440435" spans="21:28">
      <c r="U440435" s="5"/>
      <c r="AA440435" s="458"/>
      <c r="AB440435" s="5"/>
    </row>
    <row r="440436" spans="21:28">
      <c r="U440436" s="5"/>
      <c r="AA440436" s="93"/>
      <c r="AB440436" s="5"/>
    </row>
    <row r="440437" spans="21:28">
      <c r="U440437" s="5"/>
      <c r="AA440437" s="94"/>
      <c r="AB440437" s="5"/>
    </row>
    <row r="440440" spans="21:28">
      <c r="U440440" s="5"/>
      <c r="AA440440" s="94"/>
      <c r="AB440440" s="5"/>
    </row>
    <row r="440490" spans="21:28">
      <c r="U440490" s="5"/>
      <c r="AA440490" s="94"/>
      <c r="AB440490" s="5"/>
    </row>
    <row r="440560" spans="21:28">
      <c r="U440560" s="5"/>
      <c r="AA440560" s="94"/>
      <c r="AB440560" s="5"/>
    </row>
    <row r="440561" spans="21:28">
      <c r="U440561" s="5"/>
      <c r="AA440561" s="94"/>
      <c r="AB440561" s="5"/>
    </row>
    <row r="440578" spans="21:28">
      <c r="U440578" s="5"/>
      <c r="AA440578" s="94"/>
      <c r="AB440578" s="5"/>
    </row>
    <row r="440580" spans="21:28">
      <c r="U440580" s="5"/>
      <c r="AA440580" s="458"/>
      <c r="AB440580" s="5"/>
    </row>
    <row r="440581" spans="21:28">
      <c r="U440581" s="5"/>
      <c r="AA440581" s="458"/>
      <c r="AB440581" s="5"/>
    </row>
    <row r="440582" spans="21:28">
      <c r="U440582" s="5"/>
      <c r="AA440582" s="93"/>
      <c r="AB440582" s="5"/>
    </row>
    <row r="440583" spans="21:28">
      <c r="U440583" s="5"/>
      <c r="AA440583" s="94"/>
      <c r="AB440583" s="5"/>
    </row>
    <row r="440586" spans="21:28">
      <c r="U440586" s="5"/>
      <c r="AA440586" s="94"/>
      <c r="AB440586" s="5"/>
    </row>
    <row r="440636" spans="21:28">
      <c r="U440636" s="5"/>
      <c r="AA440636" s="94"/>
      <c r="AB440636" s="5"/>
    </row>
    <row r="440706" spans="21:28">
      <c r="U440706" s="5"/>
      <c r="AA440706" s="94"/>
      <c r="AB440706" s="5"/>
    </row>
    <row r="440707" spans="21:28">
      <c r="U440707" s="5"/>
      <c r="AA440707" s="94"/>
      <c r="AB440707" s="5"/>
    </row>
    <row r="440724" spans="21:28">
      <c r="U440724" s="5"/>
      <c r="AA440724" s="94"/>
      <c r="AB440724" s="5"/>
    </row>
    <row r="440726" spans="21:28">
      <c r="U440726" s="5"/>
      <c r="AA440726" s="458"/>
      <c r="AB440726" s="5"/>
    </row>
    <row r="440727" spans="21:28">
      <c r="U440727" s="5"/>
      <c r="AA440727" s="458"/>
      <c r="AB440727" s="5"/>
    </row>
    <row r="440728" spans="21:28">
      <c r="U440728" s="5"/>
      <c r="AA440728" s="93"/>
      <c r="AB440728" s="5"/>
    </row>
    <row r="440729" spans="21:28">
      <c r="U440729" s="5"/>
      <c r="AA440729" s="94"/>
      <c r="AB440729" s="5"/>
    </row>
    <row r="440732" spans="21:28">
      <c r="U440732" s="5"/>
      <c r="AA440732" s="94"/>
      <c r="AB440732" s="5"/>
    </row>
    <row r="440782" spans="21:28">
      <c r="U440782" s="5"/>
      <c r="AA440782" s="94"/>
      <c r="AB440782" s="5"/>
    </row>
    <row r="440852" spans="21:28">
      <c r="U440852" s="5"/>
      <c r="AA440852" s="94"/>
      <c r="AB440852" s="5"/>
    </row>
    <row r="440853" spans="21:28">
      <c r="U440853" s="5"/>
      <c r="AA440853" s="94"/>
      <c r="AB440853" s="5"/>
    </row>
    <row r="440870" spans="21:28">
      <c r="U440870" s="5"/>
      <c r="AA440870" s="94"/>
      <c r="AB440870" s="5"/>
    </row>
    <row r="440872" spans="21:28">
      <c r="U440872" s="5"/>
      <c r="AA440872" s="458"/>
      <c r="AB440872" s="5"/>
    </row>
    <row r="440873" spans="21:28">
      <c r="U440873" s="5"/>
      <c r="AA440873" s="458"/>
      <c r="AB440873" s="5"/>
    </row>
    <row r="440874" spans="21:28">
      <c r="U440874" s="5"/>
      <c r="AA440874" s="93"/>
      <c r="AB440874" s="5"/>
    </row>
    <row r="440875" spans="21:28">
      <c r="U440875" s="5"/>
      <c r="AA440875" s="94"/>
      <c r="AB440875" s="5"/>
    </row>
    <row r="440878" spans="21:28">
      <c r="U440878" s="5"/>
      <c r="AA440878" s="94"/>
      <c r="AB440878" s="5"/>
    </row>
    <row r="440928" spans="21:28">
      <c r="U440928" s="5"/>
      <c r="AA440928" s="94"/>
      <c r="AB440928" s="5"/>
    </row>
    <row r="440998" spans="21:28">
      <c r="U440998" s="5"/>
      <c r="AA440998" s="94"/>
      <c r="AB440998" s="5"/>
    </row>
    <row r="440999" spans="21:28">
      <c r="U440999" s="5"/>
      <c r="AA440999" s="94"/>
      <c r="AB440999" s="5"/>
    </row>
    <row r="441016" spans="21:28">
      <c r="U441016" s="5"/>
      <c r="AA441016" s="94"/>
      <c r="AB441016" s="5"/>
    </row>
    <row r="441018" spans="21:28">
      <c r="U441018" s="5"/>
      <c r="AA441018" s="458"/>
      <c r="AB441018" s="5"/>
    </row>
    <row r="441019" spans="21:28">
      <c r="U441019" s="5"/>
      <c r="AA441019" s="458"/>
      <c r="AB441019" s="5"/>
    </row>
    <row r="441020" spans="21:28">
      <c r="U441020" s="5"/>
      <c r="AA441020" s="93"/>
      <c r="AB441020" s="5"/>
    </row>
    <row r="441021" spans="21:28">
      <c r="U441021" s="5"/>
      <c r="AA441021" s="94"/>
      <c r="AB441021" s="5"/>
    </row>
    <row r="441024" spans="21:28">
      <c r="U441024" s="5"/>
      <c r="AA441024" s="94"/>
      <c r="AB441024" s="5"/>
    </row>
    <row r="441074" spans="21:28">
      <c r="U441074" s="5"/>
      <c r="AA441074" s="94"/>
      <c r="AB441074" s="5"/>
    </row>
    <row r="441144" spans="21:28">
      <c r="U441144" s="5"/>
      <c r="AA441144" s="94"/>
      <c r="AB441144" s="5"/>
    </row>
    <row r="441145" spans="21:28">
      <c r="U441145" s="5"/>
      <c r="AA441145" s="94"/>
      <c r="AB441145" s="5"/>
    </row>
    <row r="441162" spans="21:28">
      <c r="U441162" s="5"/>
      <c r="AA441162" s="94"/>
      <c r="AB441162" s="5"/>
    </row>
    <row r="441164" spans="21:28">
      <c r="U441164" s="5"/>
      <c r="AA441164" s="458"/>
      <c r="AB441164" s="5"/>
    </row>
    <row r="441165" spans="21:28">
      <c r="U441165" s="5"/>
      <c r="AA441165" s="458"/>
      <c r="AB441165" s="5"/>
    </row>
    <row r="441166" spans="21:28">
      <c r="U441166" s="5"/>
      <c r="AA441166" s="93"/>
      <c r="AB441166" s="5"/>
    </row>
    <row r="441167" spans="21:28">
      <c r="U441167" s="5"/>
      <c r="AA441167" s="94"/>
      <c r="AB441167" s="5"/>
    </row>
    <row r="441170" spans="21:28">
      <c r="U441170" s="5"/>
      <c r="AA441170" s="94"/>
      <c r="AB441170" s="5"/>
    </row>
    <row r="441220" spans="21:28">
      <c r="U441220" s="5"/>
      <c r="AA441220" s="94"/>
      <c r="AB441220" s="5"/>
    </row>
    <row r="441290" spans="21:28">
      <c r="U441290" s="5"/>
      <c r="AA441290" s="94"/>
      <c r="AB441290" s="5"/>
    </row>
    <row r="441291" spans="21:28">
      <c r="U441291" s="5"/>
      <c r="AA441291" s="94"/>
      <c r="AB441291" s="5"/>
    </row>
    <row r="441308" spans="21:28">
      <c r="U441308" s="5"/>
      <c r="AA441308" s="94"/>
      <c r="AB441308" s="5"/>
    </row>
    <row r="441310" spans="21:28">
      <c r="U441310" s="5"/>
      <c r="AA441310" s="458"/>
      <c r="AB441310" s="5"/>
    </row>
    <row r="441311" spans="21:28">
      <c r="U441311" s="5"/>
      <c r="AA441311" s="458"/>
      <c r="AB441311" s="5"/>
    </row>
    <row r="441312" spans="21:28">
      <c r="U441312" s="5"/>
      <c r="AA441312" s="93"/>
      <c r="AB441312" s="5"/>
    </row>
    <row r="441313" spans="21:28">
      <c r="U441313" s="5"/>
      <c r="AA441313" s="94"/>
      <c r="AB441313" s="5"/>
    </row>
    <row r="441316" spans="21:28">
      <c r="U441316" s="5"/>
      <c r="AA441316" s="94"/>
      <c r="AB441316" s="5"/>
    </row>
    <row r="441366" spans="21:28">
      <c r="U441366" s="5"/>
      <c r="AA441366" s="94"/>
      <c r="AB441366" s="5"/>
    </row>
    <row r="441436" spans="21:28">
      <c r="U441436" s="5"/>
      <c r="AA441436" s="94"/>
      <c r="AB441436" s="5"/>
    </row>
    <row r="441437" spans="21:28">
      <c r="U441437" s="5"/>
      <c r="AA441437" s="94"/>
      <c r="AB441437" s="5"/>
    </row>
    <row r="441454" spans="21:28">
      <c r="U441454" s="5"/>
      <c r="AA441454" s="94"/>
      <c r="AB441454" s="5"/>
    </row>
    <row r="441456" spans="21:28">
      <c r="U441456" s="5"/>
      <c r="AA441456" s="458"/>
      <c r="AB441456" s="5"/>
    </row>
    <row r="441457" spans="21:28">
      <c r="U441457" s="5"/>
      <c r="AA441457" s="458"/>
      <c r="AB441457" s="5"/>
    </row>
    <row r="441458" spans="21:28">
      <c r="U441458" s="5"/>
      <c r="AA441458" s="93"/>
      <c r="AB441458" s="5"/>
    </row>
    <row r="441459" spans="21:28">
      <c r="U441459" s="5"/>
      <c r="AA441459" s="94"/>
      <c r="AB441459" s="5"/>
    </row>
    <row r="441462" spans="21:28">
      <c r="U441462" s="5"/>
      <c r="AA441462" s="94"/>
      <c r="AB441462" s="5"/>
    </row>
    <row r="441512" spans="21:28">
      <c r="U441512" s="5"/>
      <c r="AA441512" s="94"/>
      <c r="AB441512" s="5"/>
    </row>
    <row r="441582" spans="21:28">
      <c r="U441582" s="5"/>
      <c r="AA441582" s="94"/>
      <c r="AB441582" s="5"/>
    </row>
    <row r="441583" spans="21:28">
      <c r="U441583" s="5"/>
      <c r="AA441583" s="94"/>
      <c r="AB441583" s="5"/>
    </row>
    <row r="441600" spans="21:28">
      <c r="U441600" s="5"/>
      <c r="AA441600" s="94"/>
      <c r="AB441600" s="5"/>
    </row>
    <row r="441602" spans="21:28">
      <c r="U441602" s="5"/>
      <c r="AA441602" s="458"/>
      <c r="AB441602" s="5"/>
    </row>
    <row r="441603" spans="21:28">
      <c r="U441603" s="5"/>
      <c r="AA441603" s="458"/>
      <c r="AB441603" s="5"/>
    </row>
    <row r="441604" spans="21:28">
      <c r="U441604" s="5"/>
      <c r="AA441604" s="93"/>
      <c r="AB441604" s="5"/>
    </row>
    <row r="441605" spans="21:28">
      <c r="U441605" s="5"/>
      <c r="AA441605" s="94"/>
      <c r="AB441605" s="5"/>
    </row>
    <row r="441608" spans="21:28">
      <c r="U441608" s="5"/>
      <c r="AA441608" s="94"/>
      <c r="AB441608" s="5"/>
    </row>
    <row r="441658" spans="21:28">
      <c r="U441658" s="5"/>
      <c r="AA441658" s="94"/>
      <c r="AB441658" s="5"/>
    </row>
    <row r="441728" spans="21:28">
      <c r="U441728" s="5"/>
      <c r="AA441728" s="94"/>
      <c r="AB441728" s="5"/>
    </row>
    <row r="441729" spans="21:28">
      <c r="U441729" s="5"/>
      <c r="AA441729" s="94"/>
      <c r="AB441729" s="5"/>
    </row>
    <row r="441746" spans="21:28">
      <c r="U441746" s="5"/>
      <c r="AA441746" s="94"/>
      <c r="AB441746" s="5"/>
    </row>
    <row r="441748" spans="21:28">
      <c r="U441748" s="5"/>
      <c r="AA441748" s="458"/>
      <c r="AB441748" s="5"/>
    </row>
    <row r="441749" spans="21:28">
      <c r="U441749" s="5"/>
      <c r="AA441749" s="458"/>
      <c r="AB441749" s="5"/>
    </row>
    <row r="441750" spans="21:28">
      <c r="U441750" s="5"/>
      <c r="AA441750" s="93"/>
      <c r="AB441750" s="5"/>
    </row>
    <row r="441751" spans="21:28">
      <c r="U441751" s="5"/>
      <c r="AA441751" s="94"/>
      <c r="AB441751" s="5"/>
    </row>
    <row r="441754" spans="21:28">
      <c r="U441754" s="5"/>
      <c r="AA441754" s="94"/>
      <c r="AB441754" s="5"/>
    </row>
    <row r="441804" spans="21:28">
      <c r="U441804" s="5"/>
      <c r="AA441804" s="94"/>
      <c r="AB441804" s="5"/>
    </row>
    <row r="441874" spans="21:28">
      <c r="U441874" s="5"/>
      <c r="AA441874" s="94"/>
      <c r="AB441874" s="5"/>
    </row>
    <row r="441875" spans="21:28">
      <c r="U441875" s="5"/>
      <c r="AA441875" s="94"/>
      <c r="AB441875" s="5"/>
    </row>
    <row r="441892" spans="21:28">
      <c r="U441892" s="5"/>
      <c r="AA441892" s="94"/>
      <c r="AB441892" s="5"/>
    </row>
    <row r="441894" spans="21:28">
      <c r="U441894" s="5"/>
      <c r="AA441894" s="458"/>
      <c r="AB441894" s="5"/>
    </row>
    <row r="441895" spans="21:28">
      <c r="U441895" s="5"/>
      <c r="AA441895" s="458"/>
      <c r="AB441895" s="5"/>
    </row>
    <row r="441896" spans="21:28">
      <c r="U441896" s="5"/>
      <c r="AA441896" s="93"/>
      <c r="AB441896" s="5"/>
    </row>
    <row r="441897" spans="21:28">
      <c r="U441897" s="5"/>
      <c r="AA441897" s="94"/>
      <c r="AB441897" s="5"/>
    </row>
    <row r="441900" spans="21:28">
      <c r="U441900" s="5"/>
      <c r="AA441900" s="94"/>
      <c r="AB441900" s="5"/>
    </row>
    <row r="441950" spans="21:28">
      <c r="U441950" s="5"/>
      <c r="AA441950" s="94"/>
      <c r="AB441950" s="5"/>
    </row>
    <row r="442020" spans="21:28">
      <c r="U442020" s="5"/>
      <c r="AA442020" s="94"/>
      <c r="AB442020" s="5"/>
    </row>
    <row r="442021" spans="21:28">
      <c r="U442021" s="5"/>
      <c r="AA442021" s="94"/>
      <c r="AB442021" s="5"/>
    </row>
    <row r="442038" spans="21:28">
      <c r="U442038" s="5"/>
      <c r="AA442038" s="94"/>
      <c r="AB442038" s="5"/>
    </row>
    <row r="442040" spans="21:28">
      <c r="U442040" s="5"/>
      <c r="AA442040" s="458"/>
      <c r="AB442040" s="5"/>
    </row>
    <row r="442041" spans="21:28">
      <c r="U442041" s="5"/>
      <c r="AA442041" s="458"/>
      <c r="AB442041" s="5"/>
    </row>
    <row r="442042" spans="21:28">
      <c r="U442042" s="5"/>
      <c r="AA442042" s="93"/>
      <c r="AB442042" s="5"/>
    </row>
    <row r="442043" spans="21:28">
      <c r="U442043" s="5"/>
      <c r="AA442043" s="94"/>
      <c r="AB442043" s="5"/>
    </row>
    <row r="442046" spans="21:28">
      <c r="U442046" s="5"/>
      <c r="AA442046" s="94"/>
      <c r="AB442046" s="5"/>
    </row>
    <row r="442096" spans="21:28">
      <c r="U442096" s="5"/>
      <c r="AA442096" s="94"/>
      <c r="AB442096" s="5"/>
    </row>
    <row r="442166" spans="21:28">
      <c r="U442166" s="5"/>
      <c r="AA442166" s="94"/>
      <c r="AB442166" s="5"/>
    </row>
    <row r="442167" spans="21:28">
      <c r="U442167" s="5"/>
      <c r="AA442167" s="94"/>
      <c r="AB442167" s="5"/>
    </row>
    <row r="442184" spans="21:28">
      <c r="U442184" s="5"/>
      <c r="AA442184" s="94"/>
      <c r="AB442184" s="5"/>
    </row>
    <row r="442186" spans="21:28">
      <c r="U442186" s="5"/>
      <c r="AA442186" s="458"/>
      <c r="AB442186" s="5"/>
    </row>
    <row r="442187" spans="21:28">
      <c r="U442187" s="5"/>
      <c r="AA442187" s="458"/>
      <c r="AB442187" s="5"/>
    </row>
    <row r="442188" spans="21:28">
      <c r="U442188" s="5"/>
      <c r="AA442188" s="93"/>
      <c r="AB442188" s="5"/>
    </row>
    <row r="442189" spans="21:28">
      <c r="U442189" s="5"/>
      <c r="AA442189" s="94"/>
      <c r="AB442189" s="5"/>
    </row>
    <row r="442192" spans="21:28">
      <c r="U442192" s="5"/>
      <c r="AA442192" s="94"/>
      <c r="AB442192" s="5"/>
    </row>
    <row r="442242" spans="21:28">
      <c r="U442242" s="5"/>
      <c r="AA442242" s="94"/>
      <c r="AB442242" s="5"/>
    </row>
    <row r="442312" spans="21:28">
      <c r="U442312" s="5"/>
      <c r="AA442312" s="94"/>
      <c r="AB442312" s="5"/>
    </row>
    <row r="442313" spans="21:28">
      <c r="U442313" s="5"/>
      <c r="AA442313" s="94"/>
      <c r="AB442313" s="5"/>
    </row>
    <row r="442330" spans="21:28">
      <c r="U442330" s="5"/>
      <c r="AA442330" s="94"/>
      <c r="AB442330" s="5"/>
    </row>
    <row r="442332" spans="21:28">
      <c r="U442332" s="5"/>
      <c r="AA442332" s="458"/>
      <c r="AB442332" s="5"/>
    </row>
    <row r="442333" spans="21:28">
      <c r="U442333" s="5"/>
      <c r="AA442333" s="458"/>
      <c r="AB442333" s="5"/>
    </row>
    <row r="442334" spans="21:28">
      <c r="U442334" s="5"/>
      <c r="AA442334" s="93"/>
      <c r="AB442334" s="5"/>
    </row>
    <row r="442335" spans="21:28">
      <c r="U442335" s="5"/>
      <c r="AA442335" s="94"/>
      <c r="AB442335" s="5"/>
    </row>
    <row r="442338" spans="21:28">
      <c r="U442338" s="5"/>
      <c r="AA442338" s="94"/>
      <c r="AB442338" s="5"/>
    </row>
    <row r="442388" spans="21:28">
      <c r="U442388" s="5"/>
      <c r="AA442388" s="94"/>
      <c r="AB442388" s="5"/>
    </row>
    <row r="442458" spans="21:28">
      <c r="U442458" s="5"/>
      <c r="AA442458" s="94"/>
      <c r="AB442458" s="5"/>
    </row>
    <row r="442459" spans="21:28">
      <c r="U442459" s="5"/>
      <c r="AA442459" s="94"/>
      <c r="AB442459" s="5"/>
    </row>
    <row r="442476" spans="21:28">
      <c r="U442476" s="5"/>
      <c r="AA442476" s="94"/>
      <c r="AB442476" s="5"/>
    </row>
    <row r="442478" spans="21:28">
      <c r="U442478" s="5"/>
      <c r="AA442478" s="458"/>
      <c r="AB442478" s="5"/>
    </row>
    <row r="442479" spans="21:28">
      <c r="U442479" s="5"/>
      <c r="AA442479" s="458"/>
      <c r="AB442479" s="5"/>
    </row>
    <row r="442480" spans="21:28">
      <c r="U442480" s="5"/>
      <c r="AA442480" s="93"/>
      <c r="AB442480" s="5"/>
    </row>
    <row r="442481" spans="21:28">
      <c r="U442481" s="5"/>
      <c r="AA442481" s="94"/>
      <c r="AB442481" s="5"/>
    </row>
    <row r="442484" spans="21:28">
      <c r="U442484" s="5"/>
      <c r="AA442484" s="94"/>
      <c r="AB442484" s="5"/>
    </row>
    <row r="442534" spans="21:28">
      <c r="U442534" s="5"/>
      <c r="AA442534" s="94"/>
      <c r="AB442534" s="5"/>
    </row>
    <row r="442604" spans="21:28">
      <c r="U442604" s="5"/>
      <c r="AA442604" s="94"/>
      <c r="AB442604" s="5"/>
    </row>
    <row r="442605" spans="21:28">
      <c r="U442605" s="5"/>
      <c r="AA442605" s="94"/>
      <c r="AB442605" s="5"/>
    </row>
    <row r="442622" spans="21:28">
      <c r="U442622" s="5"/>
      <c r="AA442622" s="94"/>
      <c r="AB442622" s="5"/>
    </row>
    <row r="442624" spans="21:28">
      <c r="U442624" s="5"/>
      <c r="AA442624" s="458"/>
      <c r="AB442624" s="5"/>
    </row>
    <row r="442625" spans="21:28">
      <c r="U442625" s="5"/>
      <c r="AA442625" s="458"/>
      <c r="AB442625" s="5"/>
    </row>
    <row r="442626" spans="21:28">
      <c r="U442626" s="5"/>
      <c r="AA442626" s="93"/>
      <c r="AB442626" s="5"/>
    </row>
    <row r="442627" spans="21:28">
      <c r="U442627" s="5"/>
      <c r="AA442627" s="94"/>
      <c r="AB442627" s="5"/>
    </row>
    <row r="442630" spans="21:28">
      <c r="U442630" s="5"/>
      <c r="AA442630" s="94"/>
      <c r="AB442630" s="5"/>
    </row>
    <row r="442680" spans="21:28">
      <c r="U442680" s="5"/>
      <c r="AA442680" s="94"/>
      <c r="AB442680" s="5"/>
    </row>
    <row r="442750" spans="21:28">
      <c r="U442750" s="5"/>
      <c r="AA442750" s="94"/>
      <c r="AB442750" s="5"/>
    </row>
    <row r="442751" spans="21:28">
      <c r="U442751" s="5"/>
      <c r="AA442751" s="94"/>
      <c r="AB442751" s="5"/>
    </row>
    <row r="442768" spans="21:28">
      <c r="U442768" s="5"/>
      <c r="AA442768" s="94"/>
      <c r="AB442768" s="5"/>
    </row>
    <row r="442770" spans="21:28">
      <c r="U442770" s="5"/>
      <c r="AA442770" s="458"/>
      <c r="AB442770" s="5"/>
    </row>
    <row r="442771" spans="21:28">
      <c r="U442771" s="5"/>
      <c r="AA442771" s="458"/>
      <c r="AB442771" s="5"/>
    </row>
    <row r="442772" spans="21:28">
      <c r="U442772" s="5"/>
      <c r="AA442772" s="93"/>
      <c r="AB442772" s="5"/>
    </row>
    <row r="442773" spans="21:28">
      <c r="U442773" s="5"/>
      <c r="AA442773" s="94"/>
      <c r="AB442773" s="5"/>
    </row>
    <row r="442776" spans="21:28">
      <c r="U442776" s="5"/>
      <c r="AA442776" s="94"/>
      <c r="AB442776" s="5"/>
    </row>
    <row r="442826" spans="21:28">
      <c r="U442826" s="5"/>
      <c r="AA442826" s="94"/>
      <c r="AB442826" s="5"/>
    </row>
    <row r="442896" spans="21:28">
      <c r="U442896" s="5"/>
      <c r="AA442896" s="94"/>
      <c r="AB442896" s="5"/>
    </row>
    <row r="442897" spans="21:28">
      <c r="U442897" s="5"/>
      <c r="AA442897" s="94"/>
      <c r="AB442897" s="5"/>
    </row>
    <row r="442914" spans="21:28">
      <c r="U442914" s="5"/>
      <c r="AA442914" s="94"/>
      <c r="AB442914" s="5"/>
    </row>
    <row r="442916" spans="21:28">
      <c r="U442916" s="5"/>
      <c r="AA442916" s="458"/>
      <c r="AB442916" s="5"/>
    </row>
    <row r="442917" spans="21:28">
      <c r="U442917" s="5"/>
      <c r="AA442917" s="458"/>
      <c r="AB442917" s="5"/>
    </row>
    <row r="442918" spans="21:28">
      <c r="U442918" s="5"/>
      <c r="AA442918" s="93"/>
      <c r="AB442918" s="5"/>
    </row>
    <row r="442919" spans="21:28">
      <c r="U442919" s="5"/>
      <c r="AA442919" s="94"/>
      <c r="AB442919" s="5"/>
    </row>
    <row r="442922" spans="21:28">
      <c r="U442922" s="5"/>
      <c r="AA442922" s="94"/>
      <c r="AB442922" s="5"/>
    </row>
    <row r="442972" spans="21:28">
      <c r="U442972" s="5"/>
      <c r="AA442972" s="94"/>
      <c r="AB442972" s="5"/>
    </row>
    <row r="443042" spans="21:28">
      <c r="U443042" s="5"/>
      <c r="AA443042" s="94"/>
      <c r="AB443042" s="5"/>
    </row>
    <row r="443043" spans="21:28">
      <c r="U443043" s="5"/>
      <c r="AA443043" s="94"/>
      <c r="AB443043" s="5"/>
    </row>
    <row r="443060" spans="21:28">
      <c r="U443060" s="5"/>
      <c r="AA443060" s="94"/>
      <c r="AB443060" s="5"/>
    </row>
    <row r="443062" spans="21:28">
      <c r="U443062" s="5"/>
      <c r="AA443062" s="458"/>
      <c r="AB443062" s="5"/>
    </row>
    <row r="443063" spans="21:28">
      <c r="U443063" s="5"/>
      <c r="AA443063" s="458"/>
      <c r="AB443063" s="5"/>
    </row>
    <row r="443064" spans="21:28">
      <c r="U443064" s="5"/>
      <c r="AA443064" s="93"/>
      <c r="AB443064" s="5"/>
    </row>
    <row r="443065" spans="21:28">
      <c r="U443065" s="5"/>
      <c r="AA443065" s="94"/>
      <c r="AB443065" s="5"/>
    </row>
    <row r="443068" spans="21:28">
      <c r="U443068" s="5"/>
      <c r="AA443068" s="94"/>
      <c r="AB443068" s="5"/>
    </row>
    <row r="443118" spans="21:28">
      <c r="U443118" s="5"/>
      <c r="AA443118" s="94"/>
      <c r="AB443118" s="5"/>
    </row>
    <row r="443188" spans="21:28">
      <c r="U443188" s="5"/>
      <c r="AA443188" s="94"/>
      <c r="AB443188" s="5"/>
    </row>
    <row r="443189" spans="21:28">
      <c r="U443189" s="5"/>
      <c r="AA443189" s="94"/>
      <c r="AB443189" s="5"/>
    </row>
    <row r="443206" spans="21:28">
      <c r="U443206" s="5"/>
      <c r="AA443206" s="94"/>
      <c r="AB443206" s="5"/>
    </row>
    <row r="443208" spans="21:28">
      <c r="U443208" s="5"/>
      <c r="AA443208" s="458"/>
      <c r="AB443208" s="5"/>
    </row>
    <row r="443209" spans="21:28">
      <c r="U443209" s="5"/>
      <c r="AA443209" s="458"/>
      <c r="AB443209" s="5"/>
    </row>
    <row r="443210" spans="21:28">
      <c r="U443210" s="5"/>
      <c r="AA443210" s="93"/>
      <c r="AB443210" s="5"/>
    </row>
    <row r="443211" spans="21:28">
      <c r="U443211" s="5"/>
      <c r="AA443211" s="94"/>
      <c r="AB443211" s="5"/>
    </row>
    <row r="443214" spans="21:28">
      <c r="U443214" s="5"/>
      <c r="AA443214" s="94"/>
      <c r="AB443214" s="5"/>
    </row>
    <row r="443264" spans="21:28">
      <c r="U443264" s="5"/>
      <c r="AA443264" s="94"/>
      <c r="AB443264" s="5"/>
    </row>
    <row r="443334" spans="21:28">
      <c r="U443334" s="5"/>
      <c r="AA443334" s="94"/>
      <c r="AB443334" s="5"/>
    </row>
    <row r="443335" spans="21:28">
      <c r="U443335" s="5"/>
      <c r="AA443335" s="94"/>
      <c r="AB443335" s="5"/>
    </row>
    <row r="443352" spans="21:28">
      <c r="U443352" s="5"/>
      <c r="AA443352" s="94"/>
      <c r="AB443352" s="5"/>
    </row>
    <row r="443354" spans="21:28">
      <c r="U443354" s="5"/>
      <c r="AA443354" s="458"/>
      <c r="AB443354" s="5"/>
    </row>
    <row r="443355" spans="21:28">
      <c r="U443355" s="5"/>
      <c r="AA443355" s="458"/>
      <c r="AB443355" s="5"/>
    </row>
    <row r="443356" spans="21:28">
      <c r="U443356" s="5"/>
      <c r="AA443356" s="93"/>
      <c r="AB443356" s="5"/>
    </row>
    <row r="443357" spans="21:28">
      <c r="U443357" s="5"/>
      <c r="AA443357" s="94"/>
      <c r="AB443357" s="5"/>
    </row>
    <row r="443360" spans="21:28">
      <c r="U443360" s="5"/>
      <c r="AA443360" s="94"/>
      <c r="AB443360" s="5"/>
    </row>
    <row r="443410" spans="21:28">
      <c r="U443410" s="5"/>
      <c r="AA443410" s="94"/>
      <c r="AB443410" s="5"/>
    </row>
    <row r="443480" spans="21:28">
      <c r="U443480" s="5"/>
      <c r="AA443480" s="94"/>
      <c r="AB443480" s="5"/>
    </row>
    <row r="443481" spans="21:28">
      <c r="U443481" s="5"/>
      <c r="AA443481" s="94"/>
      <c r="AB443481" s="5"/>
    </row>
    <row r="443498" spans="21:28">
      <c r="U443498" s="5"/>
      <c r="AA443498" s="94"/>
      <c r="AB443498" s="5"/>
    </row>
    <row r="443500" spans="21:28">
      <c r="U443500" s="5"/>
      <c r="AA443500" s="458"/>
      <c r="AB443500" s="5"/>
    </row>
    <row r="443501" spans="21:28">
      <c r="U443501" s="5"/>
      <c r="AA443501" s="458"/>
      <c r="AB443501" s="5"/>
    </row>
    <row r="443502" spans="21:28">
      <c r="U443502" s="5"/>
      <c r="AA443502" s="93"/>
      <c r="AB443502" s="5"/>
    </row>
    <row r="443503" spans="21:28">
      <c r="U443503" s="5"/>
      <c r="AA443503" s="94"/>
      <c r="AB443503" s="5"/>
    </row>
    <row r="443506" spans="21:28">
      <c r="U443506" s="5"/>
      <c r="AA443506" s="94"/>
      <c r="AB443506" s="5"/>
    </row>
    <row r="443556" spans="21:28">
      <c r="U443556" s="5"/>
      <c r="AA443556" s="94"/>
      <c r="AB443556" s="5"/>
    </row>
    <row r="443626" spans="21:28">
      <c r="U443626" s="5"/>
      <c r="AA443626" s="94"/>
      <c r="AB443626" s="5"/>
    </row>
    <row r="443627" spans="21:28">
      <c r="U443627" s="5"/>
      <c r="AA443627" s="94"/>
      <c r="AB443627" s="5"/>
    </row>
    <row r="443644" spans="21:28">
      <c r="U443644" s="5"/>
      <c r="AA443644" s="94"/>
      <c r="AB443644" s="5"/>
    </row>
    <row r="443646" spans="21:28">
      <c r="U443646" s="5"/>
      <c r="AA443646" s="458"/>
      <c r="AB443646" s="5"/>
    </row>
    <row r="443647" spans="21:28">
      <c r="U443647" s="5"/>
      <c r="AA443647" s="458"/>
      <c r="AB443647" s="5"/>
    </row>
    <row r="443648" spans="21:28">
      <c r="U443648" s="5"/>
      <c r="AA443648" s="93"/>
      <c r="AB443648" s="5"/>
    </row>
    <row r="443649" spans="21:28">
      <c r="U443649" s="5"/>
      <c r="AA443649" s="94"/>
      <c r="AB443649" s="5"/>
    </row>
    <row r="443652" spans="21:28">
      <c r="U443652" s="5"/>
      <c r="AA443652" s="94"/>
      <c r="AB443652" s="5"/>
    </row>
    <row r="443702" spans="21:28">
      <c r="U443702" s="5"/>
      <c r="AA443702" s="94"/>
      <c r="AB443702" s="5"/>
    </row>
    <row r="443772" spans="21:28">
      <c r="U443772" s="5"/>
      <c r="AA443772" s="94"/>
      <c r="AB443772" s="5"/>
    </row>
    <row r="443773" spans="21:28">
      <c r="U443773" s="5"/>
      <c r="AA443773" s="94"/>
      <c r="AB443773" s="5"/>
    </row>
    <row r="443790" spans="21:28">
      <c r="U443790" s="5"/>
      <c r="AA443790" s="94"/>
      <c r="AB443790" s="5"/>
    </row>
    <row r="443792" spans="21:28">
      <c r="U443792" s="5"/>
      <c r="AA443792" s="458"/>
      <c r="AB443792" s="5"/>
    </row>
    <row r="443793" spans="21:28">
      <c r="U443793" s="5"/>
      <c r="AA443793" s="458"/>
      <c r="AB443793" s="5"/>
    </row>
    <row r="443794" spans="21:28">
      <c r="U443794" s="5"/>
      <c r="AA443794" s="93"/>
      <c r="AB443794" s="5"/>
    </row>
    <row r="443795" spans="21:28">
      <c r="U443795" s="5"/>
      <c r="AA443795" s="94"/>
      <c r="AB443795" s="5"/>
    </row>
    <row r="443798" spans="21:28">
      <c r="U443798" s="5"/>
      <c r="AA443798" s="94"/>
      <c r="AB443798" s="5"/>
    </row>
    <row r="443848" spans="21:28">
      <c r="U443848" s="5"/>
      <c r="AA443848" s="94"/>
      <c r="AB443848" s="5"/>
    </row>
    <row r="443918" spans="21:28">
      <c r="U443918" s="5"/>
      <c r="AA443918" s="94"/>
      <c r="AB443918" s="5"/>
    </row>
    <row r="443919" spans="21:28">
      <c r="U443919" s="5"/>
      <c r="AA443919" s="94"/>
      <c r="AB443919" s="5"/>
    </row>
    <row r="443936" spans="21:28">
      <c r="U443936" s="5"/>
      <c r="AA443936" s="94"/>
      <c r="AB443936" s="5"/>
    </row>
    <row r="443938" spans="21:28">
      <c r="U443938" s="5"/>
      <c r="AA443938" s="458"/>
      <c r="AB443938" s="5"/>
    </row>
    <row r="443939" spans="21:28">
      <c r="U443939" s="5"/>
      <c r="AA443939" s="458"/>
      <c r="AB443939" s="5"/>
    </row>
    <row r="443940" spans="21:28">
      <c r="U443940" s="5"/>
      <c r="AA443940" s="93"/>
      <c r="AB443940" s="5"/>
    </row>
    <row r="443941" spans="21:28">
      <c r="U443941" s="5"/>
      <c r="AA443941" s="94"/>
      <c r="AB443941" s="5"/>
    </row>
    <row r="443944" spans="21:28">
      <c r="U443944" s="5"/>
      <c r="AA443944" s="94"/>
      <c r="AB443944" s="5"/>
    </row>
    <row r="443994" spans="21:28">
      <c r="U443994" s="5"/>
      <c r="AA443994" s="94"/>
      <c r="AB443994" s="5"/>
    </row>
    <row r="444064" spans="21:28">
      <c r="U444064" s="5"/>
      <c r="AA444064" s="94"/>
      <c r="AB444064" s="5"/>
    </row>
    <row r="444065" spans="21:28">
      <c r="U444065" s="5"/>
      <c r="AA444065" s="94"/>
      <c r="AB444065" s="5"/>
    </row>
    <row r="444082" spans="21:28">
      <c r="U444082" s="5"/>
      <c r="AA444082" s="94"/>
      <c r="AB444082" s="5"/>
    </row>
    <row r="444084" spans="21:28">
      <c r="U444084" s="5"/>
      <c r="AA444084" s="458"/>
      <c r="AB444084" s="5"/>
    </row>
    <row r="444085" spans="21:28">
      <c r="U444085" s="5"/>
      <c r="AA444085" s="458"/>
      <c r="AB444085" s="5"/>
    </row>
    <row r="444086" spans="21:28">
      <c r="U444086" s="5"/>
      <c r="AA444086" s="93"/>
      <c r="AB444086" s="5"/>
    </row>
    <row r="444087" spans="21:28">
      <c r="U444087" s="5"/>
      <c r="AA444087" s="94"/>
      <c r="AB444087" s="5"/>
    </row>
    <row r="444090" spans="21:28">
      <c r="U444090" s="5"/>
      <c r="AA444090" s="94"/>
      <c r="AB444090" s="5"/>
    </row>
    <row r="444140" spans="21:28">
      <c r="U444140" s="5"/>
      <c r="AA444140" s="94"/>
      <c r="AB444140" s="5"/>
    </row>
    <row r="444210" spans="21:28">
      <c r="U444210" s="5"/>
      <c r="AA444210" s="94"/>
      <c r="AB444210" s="5"/>
    </row>
    <row r="444211" spans="21:28">
      <c r="U444211" s="5"/>
      <c r="AA444211" s="94"/>
      <c r="AB444211" s="5"/>
    </row>
    <row r="444228" spans="21:28">
      <c r="U444228" s="5"/>
      <c r="AA444228" s="94"/>
      <c r="AB444228" s="5"/>
    </row>
    <row r="444230" spans="21:28">
      <c r="U444230" s="5"/>
      <c r="AA444230" s="458"/>
      <c r="AB444230" s="5"/>
    </row>
    <row r="444231" spans="21:28">
      <c r="U444231" s="5"/>
      <c r="AA444231" s="458"/>
      <c r="AB444231" s="5"/>
    </row>
    <row r="444232" spans="21:28">
      <c r="U444232" s="5"/>
      <c r="AA444232" s="93"/>
      <c r="AB444232" s="5"/>
    </row>
    <row r="444233" spans="21:28">
      <c r="U444233" s="5"/>
      <c r="AA444233" s="94"/>
      <c r="AB444233" s="5"/>
    </row>
    <row r="444236" spans="21:28">
      <c r="U444236" s="5"/>
      <c r="AA444236" s="94"/>
      <c r="AB444236" s="5"/>
    </row>
    <row r="444286" spans="21:28">
      <c r="U444286" s="5"/>
      <c r="AA444286" s="94"/>
      <c r="AB444286" s="5"/>
    </row>
    <row r="444356" spans="21:28">
      <c r="U444356" s="5"/>
      <c r="AA444356" s="94"/>
      <c r="AB444356" s="5"/>
    </row>
    <row r="444357" spans="21:28">
      <c r="U444357" s="5"/>
      <c r="AA444357" s="94"/>
      <c r="AB444357" s="5"/>
    </row>
    <row r="444374" spans="21:28">
      <c r="U444374" s="5"/>
      <c r="AA444374" s="94"/>
      <c r="AB444374" s="5"/>
    </row>
    <row r="444376" spans="21:28">
      <c r="U444376" s="5"/>
      <c r="AA444376" s="458"/>
      <c r="AB444376" s="5"/>
    </row>
    <row r="444377" spans="21:28">
      <c r="U444377" s="5"/>
      <c r="AA444377" s="458"/>
      <c r="AB444377" s="5"/>
    </row>
    <row r="444378" spans="21:28">
      <c r="U444378" s="5"/>
      <c r="AA444378" s="93"/>
      <c r="AB444378" s="5"/>
    </row>
    <row r="444379" spans="21:28">
      <c r="U444379" s="5"/>
      <c r="AA444379" s="94"/>
      <c r="AB444379" s="5"/>
    </row>
    <row r="444382" spans="21:28">
      <c r="U444382" s="5"/>
      <c r="AA444382" s="94"/>
      <c r="AB444382" s="5"/>
    </row>
    <row r="444432" spans="21:28">
      <c r="U444432" s="5"/>
      <c r="AA444432" s="94"/>
      <c r="AB444432" s="5"/>
    </row>
    <row r="444502" spans="21:28">
      <c r="U444502" s="5"/>
      <c r="AA444502" s="94"/>
      <c r="AB444502" s="5"/>
    </row>
    <row r="444503" spans="21:28">
      <c r="U444503" s="5"/>
      <c r="AA444503" s="94"/>
      <c r="AB444503" s="5"/>
    </row>
    <row r="444520" spans="21:28">
      <c r="U444520" s="5"/>
      <c r="AA444520" s="94"/>
      <c r="AB444520" s="5"/>
    </row>
    <row r="444522" spans="21:28">
      <c r="U444522" s="5"/>
      <c r="AA444522" s="458"/>
      <c r="AB444522" s="5"/>
    </row>
    <row r="444523" spans="21:28">
      <c r="U444523" s="5"/>
      <c r="AA444523" s="458"/>
      <c r="AB444523" s="5"/>
    </row>
    <row r="444524" spans="21:28">
      <c r="U444524" s="5"/>
      <c r="AA444524" s="93"/>
      <c r="AB444524" s="5"/>
    </row>
    <row r="444525" spans="21:28">
      <c r="U444525" s="5"/>
      <c r="AA444525" s="94"/>
      <c r="AB444525" s="5"/>
    </row>
    <row r="444528" spans="21:28">
      <c r="U444528" s="5"/>
      <c r="AA444528" s="94"/>
      <c r="AB444528" s="5"/>
    </row>
    <row r="444578" spans="21:28">
      <c r="U444578" s="5"/>
      <c r="AA444578" s="94"/>
      <c r="AB444578" s="5"/>
    </row>
    <row r="444648" spans="21:28">
      <c r="U444648" s="5"/>
      <c r="AA444648" s="94"/>
      <c r="AB444648" s="5"/>
    </row>
    <row r="444649" spans="21:28">
      <c r="U444649" s="5"/>
      <c r="AA444649" s="94"/>
      <c r="AB444649" s="5"/>
    </row>
    <row r="444666" spans="21:28">
      <c r="U444666" s="5"/>
      <c r="AA444666" s="94"/>
      <c r="AB444666" s="5"/>
    </row>
    <row r="444668" spans="21:28">
      <c r="U444668" s="5"/>
      <c r="AA444668" s="458"/>
      <c r="AB444668" s="5"/>
    </row>
    <row r="444669" spans="21:28">
      <c r="U444669" s="5"/>
      <c r="AA444669" s="458"/>
      <c r="AB444669" s="5"/>
    </row>
    <row r="444670" spans="21:28">
      <c r="U444670" s="5"/>
      <c r="AA444670" s="93"/>
      <c r="AB444670" s="5"/>
    </row>
    <row r="444671" spans="21:28">
      <c r="U444671" s="5"/>
      <c r="AA444671" s="94"/>
      <c r="AB444671" s="5"/>
    </row>
    <row r="444674" spans="21:28">
      <c r="U444674" s="5"/>
      <c r="AA444674" s="94"/>
      <c r="AB444674" s="5"/>
    </row>
    <row r="444724" spans="21:28">
      <c r="U444724" s="5"/>
      <c r="AA444724" s="94"/>
      <c r="AB444724" s="5"/>
    </row>
    <row r="444794" spans="21:28">
      <c r="U444794" s="5"/>
      <c r="AA444794" s="94"/>
      <c r="AB444794" s="5"/>
    </row>
    <row r="444795" spans="21:28">
      <c r="U444795" s="5"/>
      <c r="AA444795" s="94"/>
      <c r="AB444795" s="5"/>
    </row>
    <row r="444812" spans="21:28">
      <c r="U444812" s="5"/>
      <c r="AA444812" s="94"/>
      <c r="AB444812" s="5"/>
    </row>
    <row r="444814" spans="21:28">
      <c r="U444814" s="5"/>
      <c r="AA444814" s="458"/>
      <c r="AB444814" s="5"/>
    </row>
    <row r="444815" spans="21:28">
      <c r="U444815" s="5"/>
      <c r="AA444815" s="458"/>
      <c r="AB444815" s="5"/>
    </row>
    <row r="444816" spans="21:28">
      <c r="U444816" s="5"/>
      <c r="AA444816" s="93"/>
      <c r="AB444816" s="5"/>
    </row>
    <row r="444817" spans="21:28">
      <c r="U444817" s="5"/>
      <c r="AA444817" s="94"/>
      <c r="AB444817" s="5"/>
    </row>
    <row r="444820" spans="21:28">
      <c r="U444820" s="5"/>
      <c r="AA444820" s="94"/>
      <c r="AB444820" s="5"/>
    </row>
    <row r="444870" spans="21:28">
      <c r="U444870" s="5"/>
      <c r="AA444870" s="94"/>
      <c r="AB444870" s="5"/>
    </row>
    <row r="444940" spans="21:28">
      <c r="U444940" s="5"/>
      <c r="AA444940" s="94"/>
      <c r="AB444940" s="5"/>
    </row>
    <row r="444941" spans="21:28">
      <c r="U444941" s="5"/>
      <c r="AA444941" s="94"/>
      <c r="AB444941" s="5"/>
    </row>
    <row r="444958" spans="21:28">
      <c r="U444958" s="5"/>
      <c r="AA444958" s="94"/>
      <c r="AB444958" s="5"/>
    </row>
    <row r="444960" spans="21:28">
      <c r="U444960" s="5"/>
      <c r="AA444960" s="458"/>
      <c r="AB444960" s="5"/>
    </row>
    <row r="444961" spans="21:28">
      <c r="U444961" s="5"/>
      <c r="AA444961" s="458"/>
      <c r="AB444961" s="5"/>
    </row>
    <row r="444962" spans="21:28">
      <c r="U444962" s="5"/>
      <c r="AA444962" s="93"/>
      <c r="AB444962" s="5"/>
    </row>
    <row r="444963" spans="21:28">
      <c r="U444963" s="5"/>
      <c r="AA444963" s="94"/>
      <c r="AB444963" s="5"/>
    </row>
    <row r="444966" spans="21:28">
      <c r="U444966" s="5"/>
      <c r="AA444966" s="94"/>
      <c r="AB444966" s="5"/>
    </row>
    <row r="445016" spans="21:28">
      <c r="U445016" s="5"/>
      <c r="AA445016" s="94"/>
      <c r="AB445016" s="5"/>
    </row>
    <row r="445086" spans="21:28">
      <c r="U445086" s="5"/>
      <c r="AA445086" s="94"/>
      <c r="AB445086" s="5"/>
    </row>
    <row r="445087" spans="21:28">
      <c r="U445087" s="5"/>
      <c r="AA445087" s="94"/>
      <c r="AB445087" s="5"/>
    </row>
    <row r="445104" spans="21:28">
      <c r="U445104" s="5"/>
      <c r="AA445104" s="94"/>
      <c r="AB445104" s="5"/>
    </row>
    <row r="445106" spans="21:28">
      <c r="U445106" s="5"/>
      <c r="AA445106" s="458"/>
      <c r="AB445106" s="5"/>
    </row>
    <row r="445107" spans="21:28">
      <c r="U445107" s="5"/>
      <c r="AA445107" s="458"/>
      <c r="AB445107" s="5"/>
    </row>
    <row r="445108" spans="21:28">
      <c r="U445108" s="5"/>
      <c r="AA445108" s="93"/>
      <c r="AB445108" s="5"/>
    </row>
    <row r="445109" spans="21:28">
      <c r="U445109" s="5"/>
      <c r="AA445109" s="94"/>
      <c r="AB445109" s="5"/>
    </row>
    <row r="445112" spans="21:28">
      <c r="U445112" s="5"/>
      <c r="AA445112" s="94"/>
      <c r="AB445112" s="5"/>
    </row>
    <row r="445162" spans="21:28">
      <c r="U445162" s="5"/>
      <c r="AA445162" s="94"/>
      <c r="AB445162" s="5"/>
    </row>
    <row r="445232" spans="21:28">
      <c r="U445232" s="5"/>
      <c r="AA445232" s="94"/>
      <c r="AB445232" s="5"/>
    </row>
    <row r="445233" spans="21:28">
      <c r="U445233" s="5"/>
      <c r="AA445233" s="94"/>
      <c r="AB445233" s="5"/>
    </row>
    <row r="445250" spans="21:28">
      <c r="U445250" s="5"/>
      <c r="AA445250" s="94"/>
      <c r="AB445250" s="5"/>
    </row>
    <row r="445252" spans="21:28">
      <c r="U445252" s="5"/>
      <c r="AA445252" s="458"/>
      <c r="AB445252" s="5"/>
    </row>
    <row r="445253" spans="21:28">
      <c r="U445253" s="5"/>
      <c r="AA445253" s="458"/>
      <c r="AB445253" s="5"/>
    </row>
    <row r="445254" spans="21:28">
      <c r="U445254" s="5"/>
      <c r="AA445254" s="93"/>
      <c r="AB445254" s="5"/>
    </row>
    <row r="445255" spans="21:28">
      <c r="U445255" s="5"/>
      <c r="AA445255" s="94"/>
      <c r="AB445255" s="5"/>
    </row>
    <row r="445258" spans="21:28">
      <c r="U445258" s="5"/>
      <c r="AA445258" s="94"/>
      <c r="AB445258" s="5"/>
    </row>
    <row r="445308" spans="21:28">
      <c r="U445308" s="5"/>
      <c r="AA445308" s="94"/>
      <c r="AB445308" s="5"/>
    </row>
    <row r="445378" spans="21:28">
      <c r="U445378" s="5"/>
      <c r="AA445378" s="94"/>
      <c r="AB445378" s="5"/>
    </row>
    <row r="445379" spans="21:28">
      <c r="U445379" s="5"/>
      <c r="AA445379" s="94"/>
      <c r="AB445379" s="5"/>
    </row>
    <row r="445396" spans="21:28">
      <c r="U445396" s="5"/>
      <c r="AA445396" s="94"/>
      <c r="AB445396" s="5"/>
    </row>
    <row r="445398" spans="21:28">
      <c r="U445398" s="5"/>
      <c r="AA445398" s="458"/>
      <c r="AB445398" s="5"/>
    </row>
    <row r="445399" spans="21:28">
      <c r="U445399" s="5"/>
      <c r="AA445399" s="458"/>
      <c r="AB445399" s="5"/>
    </row>
    <row r="445400" spans="21:28">
      <c r="U445400" s="5"/>
      <c r="AA445400" s="93"/>
      <c r="AB445400" s="5"/>
    </row>
    <row r="445401" spans="21:28">
      <c r="U445401" s="5"/>
      <c r="AA445401" s="94"/>
      <c r="AB445401" s="5"/>
    </row>
    <row r="445404" spans="21:28">
      <c r="U445404" s="5"/>
      <c r="AA445404" s="94"/>
      <c r="AB445404" s="5"/>
    </row>
    <row r="445454" spans="21:28">
      <c r="U445454" s="5"/>
      <c r="AA445454" s="94"/>
      <c r="AB445454" s="5"/>
    </row>
    <row r="445524" spans="21:28">
      <c r="U445524" s="5"/>
      <c r="AA445524" s="94"/>
      <c r="AB445524" s="5"/>
    </row>
    <row r="445525" spans="21:28">
      <c r="U445525" s="5"/>
      <c r="AA445525" s="94"/>
      <c r="AB445525" s="5"/>
    </row>
    <row r="445542" spans="21:28">
      <c r="U445542" s="5"/>
      <c r="AA445542" s="94"/>
      <c r="AB445542" s="5"/>
    </row>
    <row r="445544" spans="21:28">
      <c r="U445544" s="5"/>
      <c r="AA445544" s="458"/>
      <c r="AB445544" s="5"/>
    </row>
    <row r="445545" spans="21:28">
      <c r="U445545" s="5"/>
      <c r="AA445545" s="458"/>
      <c r="AB445545" s="5"/>
    </row>
    <row r="445546" spans="21:28">
      <c r="U445546" s="5"/>
      <c r="AA445546" s="93"/>
      <c r="AB445546" s="5"/>
    </row>
    <row r="445547" spans="21:28">
      <c r="U445547" s="5"/>
      <c r="AA445547" s="94"/>
      <c r="AB445547" s="5"/>
    </row>
    <row r="445550" spans="21:28">
      <c r="U445550" s="5"/>
      <c r="AA445550" s="94"/>
      <c r="AB445550" s="5"/>
    </row>
    <row r="445600" spans="21:28">
      <c r="U445600" s="5"/>
      <c r="AA445600" s="94"/>
      <c r="AB445600" s="5"/>
    </row>
    <row r="445670" spans="21:28">
      <c r="U445670" s="5"/>
      <c r="AA445670" s="94"/>
      <c r="AB445670" s="5"/>
    </row>
    <row r="445671" spans="21:28">
      <c r="U445671" s="5"/>
      <c r="AA445671" s="94"/>
      <c r="AB445671" s="5"/>
    </row>
    <row r="445688" spans="21:28">
      <c r="U445688" s="5"/>
      <c r="AA445688" s="94"/>
      <c r="AB445688" s="5"/>
    </row>
    <row r="445690" spans="21:28">
      <c r="U445690" s="5"/>
      <c r="AA445690" s="458"/>
      <c r="AB445690" s="5"/>
    </row>
    <row r="445691" spans="21:28">
      <c r="U445691" s="5"/>
      <c r="AA445691" s="458"/>
      <c r="AB445691" s="5"/>
    </row>
    <row r="445692" spans="21:28">
      <c r="U445692" s="5"/>
      <c r="AA445692" s="93"/>
      <c r="AB445692" s="5"/>
    </row>
    <row r="445693" spans="21:28">
      <c r="U445693" s="5"/>
      <c r="AA445693" s="94"/>
      <c r="AB445693" s="5"/>
    </row>
    <row r="445696" spans="21:28">
      <c r="U445696" s="5"/>
      <c r="AA445696" s="94"/>
      <c r="AB445696" s="5"/>
    </row>
    <row r="445746" spans="21:28">
      <c r="U445746" s="5"/>
      <c r="AA445746" s="94"/>
      <c r="AB445746" s="5"/>
    </row>
    <row r="445816" spans="21:28">
      <c r="U445816" s="5"/>
      <c r="AA445816" s="94"/>
      <c r="AB445816" s="5"/>
    </row>
    <row r="445817" spans="21:28">
      <c r="U445817" s="5"/>
      <c r="AA445817" s="94"/>
      <c r="AB445817" s="5"/>
    </row>
    <row r="445834" spans="21:28">
      <c r="U445834" s="5"/>
      <c r="AA445834" s="94"/>
      <c r="AB445834" s="5"/>
    </row>
    <row r="445836" spans="21:28">
      <c r="U445836" s="5"/>
      <c r="AA445836" s="458"/>
      <c r="AB445836" s="5"/>
    </row>
    <row r="445837" spans="21:28">
      <c r="U445837" s="5"/>
      <c r="AA445837" s="458"/>
      <c r="AB445837" s="5"/>
    </row>
    <row r="445838" spans="21:28">
      <c r="U445838" s="5"/>
      <c r="AA445838" s="93"/>
      <c r="AB445838" s="5"/>
    </row>
    <row r="445839" spans="21:28">
      <c r="U445839" s="5"/>
      <c r="AA445839" s="94"/>
      <c r="AB445839" s="5"/>
    </row>
    <row r="445842" spans="21:28">
      <c r="U445842" s="5"/>
      <c r="AA445842" s="94"/>
      <c r="AB445842" s="5"/>
    </row>
    <row r="445892" spans="21:28">
      <c r="U445892" s="5"/>
      <c r="AA445892" s="94"/>
      <c r="AB445892" s="5"/>
    </row>
    <row r="445962" spans="21:28">
      <c r="U445962" s="5"/>
      <c r="AA445962" s="94"/>
      <c r="AB445962" s="5"/>
    </row>
    <row r="445963" spans="21:28">
      <c r="U445963" s="5"/>
      <c r="AA445963" s="94"/>
      <c r="AB445963" s="5"/>
    </row>
    <row r="445980" spans="21:28">
      <c r="U445980" s="5"/>
      <c r="AA445980" s="94"/>
      <c r="AB445980" s="5"/>
    </row>
    <row r="445982" spans="21:28">
      <c r="U445982" s="5"/>
      <c r="AA445982" s="458"/>
      <c r="AB445982" s="5"/>
    </row>
    <row r="445983" spans="21:28">
      <c r="U445983" s="5"/>
      <c r="AA445983" s="458"/>
      <c r="AB445983" s="5"/>
    </row>
    <row r="445984" spans="21:28">
      <c r="U445984" s="5"/>
      <c r="AA445984" s="93"/>
      <c r="AB445984" s="5"/>
    </row>
    <row r="445985" spans="21:28">
      <c r="U445985" s="5"/>
      <c r="AA445985" s="94"/>
      <c r="AB445985" s="5"/>
    </row>
    <row r="445988" spans="21:28">
      <c r="U445988" s="5"/>
      <c r="AA445988" s="94"/>
      <c r="AB445988" s="5"/>
    </row>
    <row r="446038" spans="21:28">
      <c r="U446038" s="5"/>
      <c r="AA446038" s="94"/>
      <c r="AB446038" s="5"/>
    </row>
    <row r="446108" spans="21:28">
      <c r="U446108" s="5"/>
      <c r="AA446108" s="94"/>
      <c r="AB446108" s="5"/>
    </row>
    <row r="446109" spans="21:28">
      <c r="U446109" s="5"/>
      <c r="AA446109" s="94"/>
      <c r="AB446109" s="5"/>
    </row>
    <row r="446126" spans="21:28">
      <c r="U446126" s="5"/>
      <c r="AA446126" s="94"/>
      <c r="AB446126" s="5"/>
    </row>
    <row r="446128" spans="21:28">
      <c r="U446128" s="5"/>
      <c r="AA446128" s="458"/>
      <c r="AB446128" s="5"/>
    </row>
    <row r="446129" spans="21:28">
      <c r="U446129" s="5"/>
      <c r="AA446129" s="458"/>
      <c r="AB446129" s="5"/>
    </row>
    <row r="446130" spans="21:28">
      <c r="U446130" s="5"/>
      <c r="AA446130" s="93"/>
      <c r="AB446130" s="5"/>
    </row>
    <row r="446131" spans="21:28">
      <c r="U446131" s="5"/>
      <c r="AA446131" s="94"/>
      <c r="AB446131" s="5"/>
    </row>
    <row r="446134" spans="21:28">
      <c r="U446134" s="5"/>
      <c r="AA446134" s="94"/>
      <c r="AB446134" s="5"/>
    </row>
    <row r="446184" spans="21:28">
      <c r="U446184" s="5"/>
      <c r="AA446184" s="94"/>
      <c r="AB446184" s="5"/>
    </row>
    <row r="446254" spans="21:28">
      <c r="U446254" s="5"/>
      <c r="AA446254" s="94"/>
      <c r="AB446254" s="5"/>
    </row>
    <row r="446255" spans="21:28">
      <c r="U446255" s="5"/>
      <c r="AA446255" s="94"/>
      <c r="AB446255" s="5"/>
    </row>
    <row r="446272" spans="21:28">
      <c r="U446272" s="5"/>
      <c r="AA446272" s="94"/>
      <c r="AB446272" s="5"/>
    </row>
    <row r="446274" spans="21:28">
      <c r="U446274" s="5"/>
      <c r="AA446274" s="458"/>
      <c r="AB446274" s="5"/>
    </row>
    <row r="446275" spans="21:28">
      <c r="U446275" s="5"/>
      <c r="AA446275" s="458"/>
      <c r="AB446275" s="5"/>
    </row>
    <row r="446276" spans="21:28">
      <c r="U446276" s="5"/>
      <c r="AA446276" s="93"/>
      <c r="AB446276" s="5"/>
    </row>
    <row r="446277" spans="21:28">
      <c r="U446277" s="5"/>
      <c r="AA446277" s="94"/>
      <c r="AB446277" s="5"/>
    </row>
    <row r="446280" spans="21:28">
      <c r="U446280" s="5"/>
      <c r="AA446280" s="94"/>
      <c r="AB446280" s="5"/>
    </row>
    <row r="446330" spans="21:28">
      <c r="U446330" s="5"/>
      <c r="AA446330" s="94"/>
      <c r="AB446330" s="5"/>
    </row>
    <row r="446400" spans="21:28">
      <c r="U446400" s="5"/>
      <c r="AA446400" s="94"/>
      <c r="AB446400" s="5"/>
    </row>
    <row r="446401" spans="21:28">
      <c r="U446401" s="5"/>
      <c r="AA446401" s="94"/>
      <c r="AB446401" s="5"/>
    </row>
    <row r="446418" spans="21:28">
      <c r="U446418" s="5"/>
      <c r="AA446418" s="94"/>
      <c r="AB446418" s="5"/>
    </row>
    <row r="446420" spans="21:28">
      <c r="U446420" s="5"/>
      <c r="AA446420" s="458"/>
      <c r="AB446420" s="5"/>
    </row>
    <row r="446421" spans="21:28">
      <c r="U446421" s="5"/>
      <c r="AA446421" s="458"/>
      <c r="AB446421" s="5"/>
    </row>
    <row r="446422" spans="21:28">
      <c r="U446422" s="5"/>
      <c r="AA446422" s="93"/>
      <c r="AB446422" s="5"/>
    </row>
    <row r="446423" spans="21:28">
      <c r="U446423" s="5"/>
      <c r="AA446423" s="94"/>
      <c r="AB446423" s="5"/>
    </row>
    <row r="446426" spans="21:28">
      <c r="U446426" s="5"/>
      <c r="AA446426" s="94"/>
      <c r="AB446426" s="5"/>
    </row>
    <row r="446476" spans="21:28">
      <c r="U446476" s="5"/>
      <c r="AA446476" s="94"/>
      <c r="AB446476" s="5"/>
    </row>
    <row r="446546" spans="21:28">
      <c r="U446546" s="5"/>
      <c r="AA446546" s="94"/>
      <c r="AB446546" s="5"/>
    </row>
    <row r="446547" spans="21:28">
      <c r="U446547" s="5"/>
      <c r="AA446547" s="94"/>
      <c r="AB446547" s="5"/>
    </row>
    <row r="446564" spans="21:28">
      <c r="U446564" s="5"/>
      <c r="AA446564" s="94"/>
      <c r="AB446564" s="5"/>
    </row>
    <row r="446566" spans="21:28">
      <c r="U446566" s="5"/>
      <c r="AA446566" s="458"/>
      <c r="AB446566" s="5"/>
    </row>
    <row r="446567" spans="21:28">
      <c r="U446567" s="5"/>
      <c r="AA446567" s="458"/>
      <c r="AB446567" s="5"/>
    </row>
    <row r="446568" spans="21:28">
      <c r="U446568" s="5"/>
      <c r="AA446568" s="93"/>
      <c r="AB446568" s="5"/>
    </row>
    <row r="446569" spans="21:28">
      <c r="U446569" s="5"/>
      <c r="AA446569" s="94"/>
      <c r="AB446569" s="5"/>
    </row>
    <row r="446572" spans="21:28">
      <c r="U446572" s="5"/>
      <c r="AA446572" s="94"/>
      <c r="AB446572" s="5"/>
    </row>
    <row r="446622" spans="21:28">
      <c r="U446622" s="5"/>
      <c r="AA446622" s="94"/>
      <c r="AB446622" s="5"/>
    </row>
    <row r="446692" spans="21:28">
      <c r="U446692" s="5"/>
      <c r="AA446692" s="94"/>
      <c r="AB446692" s="5"/>
    </row>
    <row r="446693" spans="21:28">
      <c r="U446693" s="5"/>
      <c r="AA446693" s="94"/>
      <c r="AB446693" s="5"/>
    </row>
    <row r="446710" spans="21:28">
      <c r="U446710" s="5"/>
      <c r="AA446710" s="94"/>
      <c r="AB446710" s="5"/>
    </row>
    <row r="446712" spans="21:28">
      <c r="U446712" s="5"/>
      <c r="AA446712" s="458"/>
      <c r="AB446712" s="5"/>
    </row>
    <row r="446713" spans="21:28">
      <c r="U446713" s="5"/>
      <c r="AA446713" s="458"/>
      <c r="AB446713" s="5"/>
    </row>
    <row r="446714" spans="21:28">
      <c r="U446714" s="5"/>
      <c r="AA446714" s="93"/>
      <c r="AB446714" s="5"/>
    </row>
    <row r="446715" spans="21:28">
      <c r="U446715" s="5"/>
      <c r="AA446715" s="94"/>
      <c r="AB446715" s="5"/>
    </row>
    <row r="446718" spans="21:28">
      <c r="U446718" s="5"/>
      <c r="AA446718" s="94"/>
      <c r="AB446718" s="5"/>
    </row>
    <row r="446768" spans="21:28">
      <c r="U446768" s="5"/>
      <c r="AA446768" s="94"/>
      <c r="AB446768" s="5"/>
    </row>
    <row r="446838" spans="21:28">
      <c r="U446838" s="5"/>
      <c r="AA446838" s="94"/>
      <c r="AB446838" s="5"/>
    </row>
    <row r="446839" spans="21:28">
      <c r="U446839" s="5"/>
      <c r="AA446839" s="94"/>
      <c r="AB446839" s="5"/>
    </row>
    <row r="446856" spans="21:28">
      <c r="U446856" s="5"/>
      <c r="AA446856" s="94"/>
      <c r="AB446856" s="5"/>
    </row>
    <row r="446858" spans="21:28">
      <c r="U446858" s="5"/>
      <c r="AA446858" s="458"/>
      <c r="AB446858" s="5"/>
    </row>
    <row r="446859" spans="21:28">
      <c r="U446859" s="5"/>
      <c r="AA446859" s="458"/>
      <c r="AB446859" s="5"/>
    </row>
    <row r="446860" spans="21:28">
      <c r="U446860" s="5"/>
      <c r="AA446860" s="93"/>
      <c r="AB446860" s="5"/>
    </row>
    <row r="446861" spans="21:28">
      <c r="U446861" s="5"/>
      <c r="AA446861" s="94"/>
      <c r="AB446861" s="5"/>
    </row>
    <row r="446864" spans="21:28">
      <c r="U446864" s="5"/>
      <c r="AA446864" s="94"/>
      <c r="AB446864" s="5"/>
    </row>
    <row r="446914" spans="21:28">
      <c r="U446914" s="5"/>
      <c r="AA446914" s="94"/>
      <c r="AB446914" s="5"/>
    </row>
    <row r="446984" spans="21:28">
      <c r="U446984" s="5"/>
      <c r="AA446984" s="94"/>
      <c r="AB446984" s="5"/>
    </row>
    <row r="446985" spans="21:28">
      <c r="U446985" s="5"/>
      <c r="AA446985" s="94"/>
      <c r="AB446985" s="5"/>
    </row>
    <row r="447002" spans="21:28">
      <c r="U447002" s="5"/>
      <c r="AA447002" s="94"/>
      <c r="AB447002" s="5"/>
    </row>
    <row r="447004" spans="21:28">
      <c r="U447004" s="5"/>
      <c r="AA447004" s="458"/>
      <c r="AB447004" s="5"/>
    </row>
    <row r="447005" spans="21:28">
      <c r="U447005" s="5"/>
      <c r="AA447005" s="458"/>
      <c r="AB447005" s="5"/>
    </row>
    <row r="447006" spans="21:28">
      <c r="U447006" s="5"/>
      <c r="AA447006" s="93"/>
      <c r="AB447006" s="5"/>
    </row>
    <row r="447007" spans="21:28">
      <c r="U447007" s="5"/>
      <c r="AA447007" s="94"/>
      <c r="AB447007" s="5"/>
    </row>
    <row r="447010" spans="21:28">
      <c r="U447010" s="5"/>
      <c r="AA447010" s="94"/>
      <c r="AB447010" s="5"/>
    </row>
    <row r="447060" spans="21:28">
      <c r="U447060" s="5"/>
      <c r="AA447060" s="94"/>
      <c r="AB447060" s="5"/>
    </row>
    <row r="447130" spans="21:28">
      <c r="U447130" s="5"/>
      <c r="AA447130" s="94"/>
      <c r="AB447130" s="5"/>
    </row>
    <row r="447131" spans="21:28">
      <c r="U447131" s="5"/>
      <c r="AA447131" s="94"/>
      <c r="AB447131" s="5"/>
    </row>
    <row r="447148" spans="21:28">
      <c r="U447148" s="5"/>
      <c r="AA447148" s="94"/>
      <c r="AB447148" s="5"/>
    </row>
    <row r="447150" spans="21:28">
      <c r="U447150" s="5"/>
      <c r="AA447150" s="458"/>
      <c r="AB447150" s="5"/>
    </row>
    <row r="447151" spans="21:28">
      <c r="U447151" s="5"/>
      <c r="AA447151" s="458"/>
      <c r="AB447151" s="5"/>
    </row>
    <row r="447152" spans="21:28">
      <c r="U447152" s="5"/>
      <c r="AA447152" s="93"/>
      <c r="AB447152" s="5"/>
    </row>
    <row r="447153" spans="21:28">
      <c r="U447153" s="5"/>
      <c r="AA447153" s="94"/>
      <c r="AB447153" s="5"/>
    </row>
    <row r="447156" spans="21:28">
      <c r="U447156" s="5"/>
      <c r="AA447156" s="94"/>
      <c r="AB447156" s="5"/>
    </row>
    <row r="447206" spans="21:28">
      <c r="U447206" s="5"/>
      <c r="AA447206" s="94"/>
      <c r="AB447206" s="5"/>
    </row>
    <row r="447276" spans="21:28">
      <c r="U447276" s="5"/>
      <c r="AA447276" s="94"/>
      <c r="AB447276" s="5"/>
    </row>
    <row r="447277" spans="21:28">
      <c r="U447277" s="5"/>
      <c r="AA447277" s="94"/>
      <c r="AB447277" s="5"/>
    </row>
    <row r="447294" spans="21:28">
      <c r="U447294" s="5"/>
      <c r="AA447294" s="94"/>
      <c r="AB447294" s="5"/>
    </row>
    <row r="447296" spans="21:28">
      <c r="U447296" s="5"/>
      <c r="AA447296" s="458"/>
      <c r="AB447296" s="5"/>
    </row>
    <row r="447297" spans="21:28">
      <c r="U447297" s="5"/>
      <c r="AA447297" s="458"/>
      <c r="AB447297" s="5"/>
    </row>
    <row r="447298" spans="21:28">
      <c r="U447298" s="5"/>
      <c r="AA447298" s="93"/>
      <c r="AB447298" s="5"/>
    </row>
    <row r="447299" spans="21:28">
      <c r="U447299" s="5"/>
      <c r="AA447299" s="94"/>
      <c r="AB447299" s="5"/>
    </row>
    <row r="447302" spans="21:28">
      <c r="U447302" s="5"/>
      <c r="AA447302" s="94"/>
      <c r="AB447302" s="5"/>
    </row>
    <row r="447352" spans="21:28">
      <c r="U447352" s="5"/>
      <c r="AA447352" s="94"/>
      <c r="AB447352" s="5"/>
    </row>
    <row r="447422" spans="21:28">
      <c r="U447422" s="5"/>
      <c r="AA447422" s="94"/>
      <c r="AB447422" s="5"/>
    </row>
    <row r="447423" spans="21:28">
      <c r="U447423" s="5"/>
      <c r="AA447423" s="94"/>
      <c r="AB447423" s="5"/>
    </row>
    <row r="447440" spans="21:28">
      <c r="U447440" s="5"/>
      <c r="AA447440" s="94"/>
      <c r="AB447440" s="5"/>
    </row>
    <row r="447442" spans="21:28">
      <c r="U447442" s="5"/>
      <c r="AA447442" s="458"/>
      <c r="AB447442" s="5"/>
    </row>
    <row r="447443" spans="21:28">
      <c r="U447443" s="5"/>
      <c r="AA447443" s="458"/>
      <c r="AB447443" s="5"/>
    </row>
    <row r="447444" spans="21:28">
      <c r="U447444" s="5"/>
      <c r="AA447444" s="93"/>
      <c r="AB447444" s="5"/>
    </row>
    <row r="447445" spans="21:28">
      <c r="U447445" s="5"/>
      <c r="AA447445" s="94"/>
      <c r="AB447445" s="5"/>
    </row>
    <row r="447448" spans="21:28">
      <c r="U447448" s="5"/>
      <c r="AA447448" s="94"/>
      <c r="AB447448" s="5"/>
    </row>
    <row r="447498" spans="21:28">
      <c r="U447498" s="5"/>
      <c r="AA447498" s="94"/>
      <c r="AB447498" s="5"/>
    </row>
    <row r="447568" spans="21:28">
      <c r="U447568" s="5"/>
      <c r="AA447568" s="94"/>
      <c r="AB447568" s="5"/>
    </row>
    <row r="447569" spans="21:28">
      <c r="U447569" s="5"/>
      <c r="AA447569" s="94"/>
      <c r="AB447569" s="5"/>
    </row>
    <row r="447586" spans="21:28">
      <c r="U447586" s="5"/>
      <c r="AA447586" s="94"/>
      <c r="AB447586" s="5"/>
    </row>
    <row r="447588" spans="21:28">
      <c r="U447588" s="5"/>
      <c r="AA447588" s="458"/>
      <c r="AB447588" s="5"/>
    </row>
    <row r="447589" spans="21:28">
      <c r="U447589" s="5"/>
      <c r="AA447589" s="458"/>
      <c r="AB447589" s="5"/>
    </row>
    <row r="447590" spans="21:28">
      <c r="U447590" s="5"/>
      <c r="AA447590" s="93"/>
      <c r="AB447590" s="5"/>
    </row>
    <row r="447591" spans="21:28">
      <c r="U447591" s="5"/>
      <c r="AA447591" s="94"/>
      <c r="AB447591" s="5"/>
    </row>
    <row r="447594" spans="21:28">
      <c r="U447594" s="5"/>
      <c r="AA447594" s="94"/>
      <c r="AB447594" s="5"/>
    </row>
    <row r="447644" spans="21:28">
      <c r="U447644" s="5"/>
      <c r="AA447644" s="94"/>
      <c r="AB447644" s="5"/>
    </row>
    <row r="447714" spans="21:28">
      <c r="U447714" s="5"/>
      <c r="AA447714" s="94"/>
      <c r="AB447714" s="5"/>
    </row>
    <row r="447715" spans="21:28">
      <c r="U447715" s="5"/>
      <c r="AA447715" s="94"/>
      <c r="AB447715" s="5"/>
    </row>
    <row r="447732" spans="21:28">
      <c r="U447732" s="5"/>
      <c r="AA447732" s="94"/>
      <c r="AB447732" s="5"/>
    </row>
    <row r="447734" spans="21:28">
      <c r="U447734" s="5"/>
      <c r="AA447734" s="458"/>
      <c r="AB447734" s="5"/>
    </row>
    <row r="447735" spans="21:28">
      <c r="U447735" s="5"/>
      <c r="AA447735" s="458"/>
      <c r="AB447735" s="5"/>
    </row>
    <row r="447736" spans="21:28">
      <c r="U447736" s="5"/>
      <c r="AA447736" s="93"/>
      <c r="AB447736" s="5"/>
    </row>
    <row r="447737" spans="21:28">
      <c r="U447737" s="5"/>
      <c r="AA447737" s="94"/>
      <c r="AB447737" s="5"/>
    </row>
    <row r="447740" spans="21:28">
      <c r="U447740" s="5"/>
      <c r="AA447740" s="94"/>
      <c r="AB447740" s="5"/>
    </row>
    <row r="447790" spans="21:28">
      <c r="U447790" s="5"/>
      <c r="AA447790" s="94"/>
      <c r="AB447790" s="5"/>
    </row>
    <row r="447860" spans="21:28">
      <c r="U447860" s="5"/>
      <c r="AA447860" s="94"/>
      <c r="AB447860" s="5"/>
    </row>
    <row r="447861" spans="21:28">
      <c r="U447861" s="5"/>
      <c r="AA447861" s="94"/>
      <c r="AB447861" s="5"/>
    </row>
    <row r="447878" spans="21:28">
      <c r="U447878" s="5"/>
      <c r="AA447878" s="94"/>
      <c r="AB447878" s="5"/>
    </row>
    <row r="447880" spans="21:28">
      <c r="U447880" s="5"/>
      <c r="AA447880" s="458"/>
      <c r="AB447880" s="5"/>
    </row>
    <row r="447881" spans="21:28">
      <c r="U447881" s="5"/>
      <c r="AA447881" s="458"/>
      <c r="AB447881" s="5"/>
    </row>
    <row r="447882" spans="21:28">
      <c r="U447882" s="5"/>
      <c r="AA447882" s="93"/>
      <c r="AB447882" s="5"/>
    </row>
    <row r="447883" spans="21:28">
      <c r="U447883" s="5"/>
      <c r="AA447883" s="94"/>
      <c r="AB447883" s="5"/>
    </row>
    <row r="447886" spans="21:28">
      <c r="U447886" s="5"/>
      <c r="AA447886" s="94"/>
      <c r="AB447886" s="5"/>
    </row>
    <row r="447936" spans="21:28">
      <c r="U447936" s="5"/>
      <c r="AA447936" s="94"/>
      <c r="AB447936" s="5"/>
    </row>
    <row r="448006" spans="21:28">
      <c r="U448006" s="5"/>
      <c r="AA448006" s="94"/>
      <c r="AB448006" s="5"/>
    </row>
    <row r="448007" spans="21:28">
      <c r="U448007" s="5"/>
      <c r="AA448007" s="94"/>
      <c r="AB448007" s="5"/>
    </row>
    <row r="448024" spans="21:28">
      <c r="U448024" s="5"/>
      <c r="AA448024" s="94"/>
      <c r="AB448024" s="5"/>
    </row>
    <row r="448026" spans="21:28">
      <c r="U448026" s="5"/>
      <c r="AA448026" s="458"/>
      <c r="AB448026" s="5"/>
    </row>
    <row r="448027" spans="21:28">
      <c r="U448027" s="5"/>
      <c r="AA448027" s="458"/>
      <c r="AB448027" s="5"/>
    </row>
    <row r="448028" spans="21:28">
      <c r="U448028" s="5"/>
      <c r="AA448028" s="93"/>
      <c r="AB448028" s="5"/>
    </row>
    <row r="448029" spans="21:28">
      <c r="U448029" s="5"/>
      <c r="AA448029" s="94"/>
      <c r="AB448029" s="5"/>
    </row>
    <row r="448032" spans="21:28">
      <c r="U448032" s="5"/>
      <c r="AA448032" s="94"/>
      <c r="AB448032" s="5"/>
    </row>
    <row r="448082" spans="21:28">
      <c r="U448082" s="5"/>
      <c r="AA448082" s="94"/>
      <c r="AB448082" s="5"/>
    </row>
    <row r="448152" spans="21:28">
      <c r="U448152" s="5"/>
      <c r="AA448152" s="94"/>
      <c r="AB448152" s="5"/>
    </row>
    <row r="448153" spans="21:28">
      <c r="U448153" s="5"/>
      <c r="AA448153" s="94"/>
      <c r="AB448153" s="5"/>
    </row>
    <row r="448170" spans="21:28">
      <c r="U448170" s="5"/>
      <c r="AA448170" s="94"/>
      <c r="AB448170" s="5"/>
    </row>
    <row r="448172" spans="21:28">
      <c r="U448172" s="5"/>
      <c r="AA448172" s="458"/>
      <c r="AB448172" s="5"/>
    </row>
    <row r="448173" spans="21:28">
      <c r="U448173" s="5"/>
      <c r="AA448173" s="458"/>
      <c r="AB448173" s="5"/>
    </row>
    <row r="448174" spans="21:28">
      <c r="U448174" s="5"/>
      <c r="AA448174" s="93"/>
      <c r="AB448174" s="5"/>
    </row>
    <row r="448175" spans="21:28">
      <c r="U448175" s="5"/>
      <c r="AA448175" s="94"/>
      <c r="AB448175" s="5"/>
    </row>
    <row r="448178" spans="21:28">
      <c r="U448178" s="5"/>
      <c r="AA448178" s="94"/>
      <c r="AB448178" s="5"/>
    </row>
    <row r="448228" spans="21:28">
      <c r="U448228" s="5"/>
      <c r="AA448228" s="94"/>
      <c r="AB448228" s="5"/>
    </row>
    <row r="448298" spans="21:28">
      <c r="U448298" s="5"/>
      <c r="AA448298" s="94"/>
      <c r="AB448298" s="5"/>
    </row>
    <row r="448299" spans="21:28">
      <c r="U448299" s="5"/>
      <c r="AA448299" s="94"/>
      <c r="AB448299" s="5"/>
    </row>
    <row r="448316" spans="21:28">
      <c r="U448316" s="5"/>
      <c r="AA448316" s="94"/>
      <c r="AB448316" s="5"/>
    </row>
    <row r="448318" spans="21:28">
      <c r="U448318" s="5"/>
      <c r="AA448318" s="458"/>
      <c r="AB448318" s="5"/>
    </row>
    <row r="448319" spans="21:28">
      <c r="U448319" s="5"/>
      <c r="AA448319" s="458"/>
      <c r="AB448319" s="5"/>
    </row>
    <row r="448320" spans="21:28">
      <c r="U448320" s="5"/>
      <c r="AA448320" s="93"/>
      <c r="AB448320" s="5"/>
    </row>
    <row r="448321" spans="21:28">
      <c r="U448321" s="5"/>
      <c r="AA448321" s="94"/>
      <c r="AB448321" s="5"/>
    </row>
    <row r="448324" spans="21:28">
      <c r="U448324" s="5"/>
      <c r="AA448324" s="94"/>
      <c r="AB448324" s="5"/>
    </row>
    <row r="448374" spans="21:28">
      <c r="U448374" s="5"/>
      <c r="AA448374" s="94"/>
      <c r="AB448374" s="5"/>
    </row>
    <row r="448444" spans="21:28">
      <c r="U448444" s="5"/>
      <c r="AA448444" s="94"/>
      <c r="AB448444" s="5"/>
    </row>
    <row r="448445" spans="21:28">
      <c r="U448445" s="5"/>
      <c r="AA448445" s="94"/>
      <c r="AB448445" s="5"/>
    </row>
    <row r="448462" spans="21:28">
      <c r="U448462" s="5"/>
      <c r="AA448462" s="94"/>
      <c r="AB448462" s="5"/>
    </row>
    <row r="448464" spans="21:28">
      <c r="U448464" s="5"/>
      <c r="AA448464" s="458"/>
      <c r="AB448464" s="5"/>
    </row>
    <row r="448465" spans="21:28">
      <c r="U448465" s="5"/>
      <c r="AA448465" s="458"/>
      <c r="AB448465" s="5"/>
    </row>
    <row r="448466" spans="21:28">
      <c r="U448466" s="5"/>
      <c r="AA448466" s="93"/>
      <c r="AB448466" s="5"/>
    </row>
    <row r="448467" spans="21:28">
      <c r="U448467" s="5"/>
      <c r="AA448467" s="94"/>
      <c r="AB448467" s="5"/>
    </row>
    <row r="448470" spans="21:28">
      <c r="U448470" s="5"/>
      <c r="AA448470" s="94"/>
      <c r="AB448470" s="5"/>
    </row>
    <row r="448520" spans="21:28">
      <c r="U448520" s="5"/>
      <c r="AA448520" s="94"/>
      <c r="AB448520" s="5"/>
    </row>
    <row r="448590" spans="21:28">
      <c r="U448590" s="5"/>
      <c r="AA448590" s="94"/>
      <c r="AB448590" s="5"/>
    </row>
    <row r="448591" spans="21:28">
      <c r="U448591" s="5"/>
      <c r="AA448591" s="94"/>
      <c r="AB448591" s="5"/>
    </row>
    <row r="448608" spans="21:28">
      <c r="U448608" s="5"/>
      <c r="AA448608" s="94"/>
      <c r="AB448608" s="5"/>
    </row>
    <row r="448610" spans="21:28">
      <c r="U448610" s="5"/>
      <c r="AA448610" s="458"/>
      <c r="AB448610" s="5"/>
    </row>
    <row r="448611" spans="21:28">
      <c r="U448611" s="5"/>
      <c r="AA448611" s="458"/>
      <c r="AB448611" s="5"/>
    </row>
    <row r="448612" spans="21:28">
      <c r="U448612" s="5"/>
      <c r="AA448612" s="93"/>
      <c r="AB448612" s="5"/>
    </row>
    <row r="448613" spans="21:28">
      <c r="U448613" s="5"/>
      <c r="AA448613" s="94"/>
      <c r="AB448613" s="5"/>
    </row>
    <row r="448616" spans="21:28">
      <c r="U448616" s="5"/>
      <c r="AA448616" s="94"/>
      <c r="AB448616" s="5"/>
    </row>
    <row r="448666" spans="21:28">
      <c r="U448666" s="5"/>
      <c r="AA448666" s="94"/>
      <c r="AB448666" s="5"/>
    </row>
    <row r="448736" spans="21:28">
      <c r="U448736" s="5"/>
      <c r="AA448736" s="94"/>
      <c r="AB448736" s="5"/>
    </row>
    <row r="448737" spans="21:28">
      <c r="U448737" s="5"/>
      <c r="AA448737" s="94"/>
      <c r="AB448737" s="5"/>
    </row>
    <row r="448754" spans="21:28">
      <c r="U448754" s="5"/>
      <c r="AA448754" s="94"/>
      <c r="AB448754" s="5"/>
    </row>
    <row r="448756" spans="21:28">
      <c r="U448756" s="5"/>
      <c r="AA448756" s="458"/>
      <c r="AB448756" s="5"/>
    </row>
    <row r="448757" spans="21:28">
      <c r="U448757" s="5"/>
      <c r="AA448757" s="458"/>
      <c r="AB448757" s="5"/>
    </row>
    <row r="448758" spans="21:28">
      <c r="U448758" s="5"/>
      <c r="AA448758" s="93"/>
      <c r="AB448758" s="5"/>
    </row>
    <row r="448759" spans="21:28">
      <c r="U448759" s="5"/>
      <c r="AA448759" s="94"/>
      <c r="AB448759" s="5"/>
    </row>
    <row r="448762" spans="21:28">
      <c r="U448762" s="5"/>
      <c r="AA448762" s="94"/>
      <c r="AB448762" s="5"/>
    </row>
    <row r="448812" spans="21:28">
      <c r="U448812" s="5"/>
      <c r="AA448812" s="94"/>
      <c r="AB448812" s="5"/>
    </row>
    <row r="448882" spans="21:28">
      <c r="U448882" s="5"/>
      <c r="AA448882" s="94"/>
      <c r="AB448882" s="5"/>
    </row>
    <row r="448883" spans="21:28">
      <c r="U448883" s="5"/>
      <c r="AA448883" s="94"/>
      <c r="AB448883" s="5"/>
    </row>
    <row r="448900" spans="21:28">
      <c r="U448900" s="5"/>
      <c r="AA448900" s="94"/>
      <c r="AB448900" s="5"/>
    </row>
    <row r="448902" spans="21:28">
      <c r="U448902" s="5"/>
      <c r="AA448902" s="458"/>
      <c r="AB448902" s="5"/>
    </row>
    <row r="448903" spans="21:28">
      <c r="U448903" s="5"/>
      <c r="AA448903" s="458"/>
      <c r="AB448903" s="5"/>
    </row>
    <row r="448904" spans="21:28">
      <c r="U448904" s="5"/>
      <c r="AA448904" s="93"/>
      <c r="AB448904" s="5"/>
    </row>
    <row r="448905" spans="21:28">
      <c r="U448905" s="5"/>
      <c r="AA448905" s="94"/>
      <c r="AB448905" s="5"/>
    </row>
    <row r="448908" spans="21:28">
      <c r="U448908" s="5"/>
      <c r="AA448908" s="94"/>
      <c r="AB448908" s="5"/>
    </row>
    <row r="448958" spans="21:28">
      <c r="U448958" s="5"/>
      <c r="AA448958" s="94"/>
      <c r="AB448958" s="5"/>
    </row>
    <row r="449028" spans="21:28">
      <c r="U449028" s="5"/>
      <c r="AA449028" s="94"/>
      <c r="AB449028" s="5"/>
    </row>
    <row r="449029" spans="21:28">
      <c r="U449029" s="5"/>
      <c r="AA449029" s="94"/>
      <c r="AB449029" s="5"/>
    </row>
    <row r="449046" spans="21:28">
      <c r="U449046" s="5"/>
      <c r="AA449046" s="94"/>
      <c r="AB449046" s="5"/>
    </row>
    <row r="449048" spans="21:28">
      <c r="U449048" s="5"/>
      <c r="AA449048" s="458"/>
      <c r="AB449048" s="5"/>
    </row>
    <row r="449049" spans="21:28">
      <c r="U449049" s="5"/>
      <c r="AA449049" s="458"/>
      <c r="AB449049" s="5"/>
    </row>
    <row r="449050" spans="21:28">
      <c r="U449050" s="5"/>
      <c r="AA449050" s="93"/>
      <c r="AB449050" s="5"/>
    </row>
    <row r="449051" spans="21:28">
      <c r="U449051" s="5"/>
      <c r="AA449051" s="94"/>
      <c r="AB449051" s="5"/>
    </row>
    <row r="449054" spans="21:28">
      <c r="U449054" s="5"/>
      <c r="AA449054" s="94"/>
      <c r="AB449054" s="5"/>
    </row>
    <row r="449104" spans="21:28">
      <c r="U449104" s="5"/>
      <c r="AA449104" s="94"/>
      <c r="AB449104" s="5"/>
    </row>
    <row r="449174" spans="21:28">
      <c r="U449174" s="5"/>
      <c r="AA449174" s="94"/>
      <c r="AB449174" s="5"/>
    </row>
    <row r="449175" spans="21:28">
      <c r="U449175" s="5"/>
      <c r="AA449175" s="94"/>
      <c r="AB449175" s="5"/>
    </row>
    <row r="449192" spans="21:28">
      <c r="U449192" s="5"/>
      <c r="AA449192" s="94"/>
      <c r="AB449192" s="5"/>
    </row>
    <row r="449194" spans="21:28">
      <c r="U449194" s="5"/>
      <c r="AA449194" s="458"/>
      <c r="AB449194" s="5"/>
    </row>
    <row r="449195" spans="21:28">
      <c r="U449195" s="5"/>
      <c r="AA449195" s="458"/>
      <c r="AB449195" s="5"/>
    </row>
    <row r="449196" spans="21:28">
      <c r="U449196" s="5"/>
      <c r="AA449196" s="93"/>
      <c r="AB449196" s="5"/>
    </row>
    <row r="449197" spans="21:28">
      <c r="U449197" s="5"/>
      <c r="AA449197" s="94"/>
      <c r="AB449197" s="5"/>
    </row>
    <row r="449200" spans="21:28">
      <c r="U449200" s="5"/>
      <c r="AA449200" s="94"/>
      <c r="AB449200" s="5"/>
    </row>
    <row r="449250" spans="21:28">
      <c r="U449250" s="5"/>
      <c r="AA449250" s="94"/>
      <c r="AB449250" s="5"/>
    </row>
    <row r="449320" spans="21:28">
      <c r="U449320" s="5"/>
      <c r="AA449320" s="94"/>
      <c r="AB449320" s="5"/>
    </row>
    <row r="449321" spans="21:28">
      <c r="U449321" s="5"/>
      <c r="AA449321" s="94"/>
      <c r="AB449321" s="5"/>
    </row>
    <row r="449338" spans="21:28">
      <c r="U449338" s="5"/>
      <c r="AA449338" s="94"/>
      <c r="AB449338" s="5"/>
    </row>
    <row r="449340" spans="21:28">
      <c r="U449340" s="5"/>
      <c r="AA449340" s="458"/>
      <c r="AB449340" s="5"/>
    </row>
    <row r="449341" spans="21:28">
      <c r="U449341" s="5"/>
      <c r="AA449341" s="458"/>
      <c r="AB449341" s="5"/>
    </row>
    <row r="449342" spans="21:28">
      <c r="U449342" s="5"/>
      <c r="AA449342" s="93"/>
      <c r="AB449342" s="5"/>
    </row>
    <row r="449343" spans="21:28">
      <c r="U449343" s="5"/>
      <c r="AA449343" s="94"/>
      <c r="AB449343" s="5"/>
    </row>
    <row r="449346" spans="21:28">
      <c r="U449346" s="5"/>
      <c r="AA449346" s="94"/>
      <c r="AB449346" s="5"/>
    </row>
    <row r="449396" spans="21:28">
      <c r="U449396" s="5"/>
      <c r="AA449396" s="94"/>
      <c r="AB449396" s="5"/>
    </row>
    <row r="449466" spans="21:28">
      <c r="U449466" s="5"/>
      <c r="AA449466" s="94"/>
      <c r="AB449466" s="5"/>
    </row>
    <row r="449467" spans="21:28">
      <c r="U449467" s="5"/>
      <c r="AA449467" s="94"/>
      <c r="AB449467" s="5"/>
    </row>
    <row r="449484" spans="21:28">
      <c r="U449484" s="5"/>
      <c r="AA449484" s="94"/>
      <c r="AB449484" s="5"/>
    </row>
    <row r="449486" spans="21:28">
      <c r="U449486" s="5"/>
      <c r="AA449486" s="458"/>
      <c r="AB449486" s="5"/>
    </row>
    <row r="449487" spans="21:28">
      <c r="U449487" s="5"/>
      <c r="AA449487" s="458"/>
      <c r="AB449487" s="5"/>
    </row>
    <row r="449488" spans="21:28">
      <c r="U449488" s="5"/>
      <c r="AA449488" s="93"/>
      <c r="AB449488" s="5"/>
    </row>
    <row r="449489" spans="21:28">
      <c r="U449489" s="5"/>
      <c r="AA449489" s="94"/>
      <c r="AB449489" s="5"/>
    </row>
    <row r="449492" spans="21:28">
      <c r="U449492" s="5"/>
      <c r="AA449492" s="94"/>
      <c r="AB449492" s="5"/>
    </row>
    <row r="449542" spans="21:28">
      <c r="U449542" s="5"/>
      <c r="AA449542" s="94"/>
      <c r="AB449542" s="5"/>
    </row>
    <row r="449612" spans="21:28">
      <c r="U449612" s="5"/>
      <c r="AA449612" s="94"/>
      <c r="AB449612" s="5"/>
    </row>
    <row r="449613" spans="21:28">
      <c r="U449613" s="5"/>
      <c r="AA449613" s="94"/>
      <c r="AB449613" s="5"/>
    </row>
    <row r="449630" spans="21:28">
      <c r="U449630" s="5"/>
      <c r="AA449630" s="94"/>
      <c r="AB449630" s="5"/>
    </row>
    <row r="449632" spans="21:28">
      <c r="U449632" s="5"/>
      <c r="AA449632" s="458"/>
      <c r="AB449632" s="5"/>
    </row>
    <row r="449633" spans="21:28">
      <c r="U449633" s="5"/>
      <c r="AA449633" s="458"/>
      <c r="AB449633" s="5"/>
    </row>
    <row r="449634" spans="21:28">
      <c r="U449634" s="5"/>
      <c r="AA449634" s="93"/>
      <c r="AB449634" s="5"/>
    </row>
    <row r="449635" spans="21:28">
      <c r="U449635" s="5"/>
      <c r="AA449635" s="94"/>
      <c r="AB449635" s="5"/>
    </row>
    <row r="449638" spans="21:28">
      <c r="U449638" s="5"/>
      <c r="AA449638" s="94"/>
      <c r="AB449638" s="5"/>
    </row>
    <row r="449688" spans="21:28">
      <c r="U449688" s="5"/>
      <c r="AA449688" s="94"/>
      <c r="AB449688" s="5"/>
    </row>
    <row r="449758" spans="21:28">
      <c r="U449758" s="5"/>
      <c r="AA449758" s="94"/>
      <c r="AB449758" s="5"/>
    </row>
    <row r="449759" spans="21:28">
      <c r="U449759" s="5"/>
      <c r="AA449759" s="94"/>
      <c r="AB449759" s="5"/>
    </row>
    <row r="449776" spans="21:28">
      <c r="U449776" s="5"/>
      <c r="AA449776" s="94"/>
      <c r="AB449776" s="5"/>
    </row>
    <row r="449778" spans="21:28">
      <c r="U449778" s="5"/>
      <c r="AA449778" s="458"/>
      <c r="AB449778" s="5"/>
    </row>
    <row r="449779" spans="21:28">
      <c r="U449779" s="5"/>
      <c r="AA449779" s="458"/>
      <c r="AB449779" s="5"/>
    </row>
    <row r="449780" spans="21:28">
      <c r="U449780" s="5"/>
      <c r="AA449780" s="93"/>
      <c r="AB449780" s="5"/>
    </row>
    <row r="449781" spans="21:28">
      <c r="U449781" s="5"/>
      <c r="AA449781" s="94"/>
      <c r="AB449781" s="5"/>
    </row>
    <row r="449784" spans="21:28">
      <c r="U449784" s="5"/>
      <c r="AA449784" s="94"/>
      <c r="AB449784" s="5"/>
    </row>
    <row r="449834" spans="21:28">
      <c r="U449834" s="5"/>
      <c r="AA449834" s="94"/>
      <c r="AB449834" s="5"/>
    </row>
    <row r="449904" spans="21:28">
      <c r="U449904" s="5"/>
      <c r="AA449904" s="94"/>
      <c r="AB449904" s="5"/>
    </row>
    <row r="449905" spans="21:28">
      <c r="U449905" s="5"/>
      <c r="AA449905" s="94"/>
      <c r="AB449905" s="5"/>
    </row>
    <row r="449922" spans="21:28">
      <c r="U449922" s="5"/>
      <c r="AA449922" s="94"/>
      <c r="AB449922" s="5"/>
    </row>
    <row r="449924" spans="21:28">
      <c r="U449924" s="5"/>
      <c r="AA449924" s="458"/>
      <c r="AB449924" s="5"/>
    </row>
    <row r="449925" spans="21:28">
      <c r="U449925" s="5"/>
      <c r="AA449925" s="458"/>
      <c r="AB449925" s="5"/>
    </row>
    <row r="449926" spans="21:28">
      <c r="U449926" s="5"/>
      <c r="AA449926" s="93"/>
      <c r="AB449926" s="5"/>
    </row>
    <row r="449927" spans="21:28">
      <c r="U449927" s="5"/>
      <c r="AA449927" s="94"/>
      <c r="AB449927" s="5"/>
    </row>
    <row r="449930" spans="21:28">
      <c r="U449930" s="5"/>
      <c r="AA449930" s="94"/>
      <c r="AB449930" s="5"/>
    </row>
    <row r="449980" spans="21:28">
      <c r="U449980" s="5"/>
      <c r="AA449980" s="94"/>
      <c r="AB449980" s="5"/>
    </row>
    <row r="450050" spans="21:28">
      <c r="U450050" s="5"/>
      <c r="AA450050" s="94"/>
      <c r="AB450050" s="5"/>
    </row>
    <row r="450051" spans="21:28">
      <c r="U450051" s="5"/>
      <c r="AA450051" s="94"/>
      <c r="AB450051" s="5"/>
    </row>
    <row r="450068" spans="21:28">
      <c r="U450068" s="5"/>
      <c r="AA450068" s="94"/>
      <c r="AB450068" s="5"/>
    </row>
    <row r="450070" spans="21:28">
      <c r="U450070" s="5"/>
      <c r="AA450070" s="458"/>
      <c r="AB450070" s="5"/>
    </row>
    <row r="450071" spans="21:28">
      <c r="U450071" s="5"/>
      <c r="AA450071" s="458"/>
      <c r="AB450071" s="5"/>
    </row>
    <row r="450072" spans="21:28">
      <c r="U450072" s="5"/>
      <c r="AA450072" s="93"/>
      <c r="AB450072" s="5"/>
    </row>
    <row r="450073" spans="21:28">
      <c r="U450073" s="5"/>
      <c r="AA450073" s="94"/>
      <c r="AB450073" s="5"/>
    </row>
    <row r="450076" spans="21:28">
      <c r="U450076" s="5"/>
      <c r="AA450076" s="94"/>
      <c r="AB450076" s="5"/>
    </row>
    <row r="450126" spans="21:28">
      <c r="U450126" s="5"/>
      <c r="AA450126" s="94"/>
      <c r="AB450126" s="5"/>
    </row>
    <row r="450196" spans="21:28">
      <c r="U450196" s="5"/>
      <c r="AA450196" s="94"/>
      <c r="AB450196" s="5"/>
    </row>
    <row r="450197" spans="21:28">
      <c r="U450197" s="5"/>
      <c r="AA450197" s="94"/>
      <c r="AB450197" s="5"/>
    </row>
    <row r="450214" spans="21:28">
      <c r="U450214" s="5"/>
      <c r="AA450214" s="94"/>
      <c r="AB450214" s="5"/>
    </row>
    <row r="450216" spans="21:28">
      <c r="U450216" s="5"/>
      <c r="AA450216" s="458"/>
      <c r="AB450216" s="5"/>
    </row>
    <row r="450217" spans="21:28">
      <c r="U450217" s="5"/>
      <c r="AA450217" s="458"/>
      <c r="AB450217" s="5"/>
    </row>
    <row r="450218" spans="21:28">
      <c r="U450218" s="5"/>
      <c r="AA450218" s="93"/>
      <c r="AB450218" s="5"/>
    </row>
    <row r="450219" spans="21:28">
      <c r="U450219" s="5"/>
      <c r="AA450219" s="94"/>
      <c r="AB450219" s="5"/>
    </row>
    <row r="450222" spans="21:28">
      <c r="U450222" s="5"/>
      <c r="AA450222" s="94"/>
      <c r="AB450222" s="5"/>
    </row>
    <row r="450272" spans="21:28">
      <c r="U450272" s="5"/>
      <c r="AA450272" s="94"/>
      <c r="AB450272" s="5"/>
    </row>
    <row r="450342" spans="21:28">
      <c r="U450342" s="5"/>
      <c r="AA450342" s="94"/>
      <c r="AB450342" s="5"/>
    </row>
    <row r="450343" spans="21:28">
      <c r="U450343" s="5"/>
      <c r="AA450343" s="94"/>
      <c r="AB450343" s="5"/>
    </row>
    <row r="450360" spans="21:28">
      <c r="U450360" s="5"/>
      <c r="AA450360" s="94"/>
      <c r="AB450360" s="5"/>
    </row>
    <row r="450362" spans="21:28">
      <c r="U450362" s="5"/>
      <c r="AA450362" s="458"/>
      <c r="AB450362" s="5"/>
    </row>
    <row r="450363" spans="21:28">
      <c r="U450363" s="5"/>
      <c r="AA450363" s="458"/>
      <c r="AB450363" s="5"/>
    </row>
    <row r="450364" spans="21:28">
      <c r="U450364" s="5"/>
      <c r="AA450364" s="93"/>
      <c r="AB450364" s="5"/>
    </row>
    <row r="450365" spans="21:28">
      <c r="U450365" s="5"/>
      <c r="AA450365" s="94"/>
      <c r="AB450365" s="5"/>
    </row>
    <row r="450368" spans="21:28">
      <c r="U450368" s="5"/>
      <c r="AA450368" s="94"/>
      <c r="AB450368" s="5"/>
    </row>
    <row r="450418" spans="21:28">
      <c r="U450418" s="5"/>
      <c r="AA450418" s="94"/>
      <c r="AB450418" s="5"/>
    </row>
    <row r="450488" spans="21:28">
      <c r="U450488" s="5"/>
      <c r="AA450488" s="94"/>
      <c r="AB450488" s="5"/>
    </row>
    <row r="450489" spans="21:28">
      <c r="U450489" s="5"/>
      <c r="AA450489" s="94"/>
      <c r="AB450489" s="5"/>
    </row>
    <row r="450506" spans="21:28">
      <c r="U450506" s="5"/>
      <c r="AA450506" s="94"/>
      <c r="AB450506" s="5"/>
    </row>
    <row r="450508" spans="21:28">
      <c r="U450508" s="5"/>
      <c r="AA450508" s="458"/>
      <c r="AB450508" s="5"/>
    </row>
    <row r="450509" spans="21:28">
      <c r="U450509" s="5"/>
      <c r="AA450509" s="458"/>
      <c r="AB450509" s="5"/>
    </row>
    <row r="450510" spans="21:28">
      <c r="U450510" s="5"/>
      <c r="AA450510" s="93"/>
      <c r="AB450510" s="5"/>
    </row>
    <row r="450511" spans="21:28">
      <c r="U450511" s="5"/>
      <c r="AA450511" s="94"/>
      <c r="AB450511" s="5"/>
    </row>
    <row r="450514" spans="21:28">
      <c r="U450514" s="5"/>
      <c r="AA450514" s="94"/>
      <c r="AB450514" s="5"/>
    </row>
    <row r="450564" spans="21:28">
      <c r="U450564" s="5"/>
      <c r="AA450564" s="94"/>
      <c r="AB450564" s="5"/>
    </row>
    <row r="450634" spans="21:28">
      <c r="U450634" s="5"/>
      <c r="AA450634" s="94"/>
      <c r="AB450634" s="5"/>
    </row>
    <row r="450635" spans="21:28">
      <c r="U450635" s="5"/>
      <c r="AA450635" s="94"/>
      <c r="AB450635" s="5"/>
    </row>
    <row r="450652" spans="21:28">
      <c r="U450652" s="5"/>
      <c r="AA450652" s="94"/>
      <c r="AB450652" s="5"/>
    </row>
    <row r="450654" spans="21:28">
      <c r="U450654" s="5"/>
      <c r="AA450654" s="458"/>
      <c r="AB450654" s="5"/>
    </row>
    <row r="450655" spans="21:28">
      <c r="U450655" s="5"/>
      <c r="AA450655" s="458"/>
      <c r="AB450655" s="5"/>
    </row>
    <row r="450656" spans="21:28">
      <c r="U450656" s="5"/>
      <c r="AA450656" s="93"/>
      <c r="AB450656" s="5"/>
    </row>
    <row r="450657" spans="21:28">
      <c r="U450657" s="5"/>
      <c r="AA450657" s="94"/>
      <c r="AB450657" s="5"/>
    </row>
    <row r="450660" spans="21:28">
      <c r="U450660" s="5"/>
      <c r="AA450660" s="94"/>
      <c r="AB450660" s="5"/>
    </row>
    <row r="450710" spans="21:28">
      <c r="U450710" s="5"/>
      <c r="AA450710" s="94"/>
      <c r="AB450710" s="5"/>
    </row>
    <row r="450780" spans="21:28">
      <c r="U450780" s="5"/>
      <c r="AA450780" s="94"/>
      <c r="AB450780" s="5"/>
    </row>
    <row r="450781" spans="21:28">
      <c r="U450781" s="5"/>
      <c r="AA450781" s="94"/>
      <c r="AB450781" s="5"/>
    </row>
    <row r="450798" spans="21:28">
      <c r="U450798" s="5"/>
      <c r="AA450798" s="94"/>
      <c r="AB450798" s="5"/>
    </row>
    <row r="450800" spans="21:28">
      <c r="U450800" s="5"/>
      <c r="AA450800" s="458"/>
      <c r="AB450800" s="5"/>
    </row>
    <row r="450801" spans="21:28">
      <c r="U450801" s="5"/>
      <c r="AA450801" s="458"/>
      <c r="AB450801" s="5"/>
    </row>
    <row r="450802" spans="21:28">
      <c r="U450802" s="5"/>
      <c r="AA450802" s="93"/>
      <c r="AB450802" s="5"/>
    </row>
    <row r="450803" spans="21:28">
      <c r="U450803" s="5"/>
      <c r="AA450803" s="94"/>
      <c r="AB450803" s="5"/>
    </row>
    <row r="450806" spans="21:28">
      <c r="U450806" s="5"/>
      <c r="AA450806" s="94"/>
      <c r="AB450806" s="5"/>
    </row>
    <row r="450856" spans="21:28">
      <c r="U450856" s="5"/>
      <c r="AA450856" s="94"/>
      <c r="AB450856" s="5"/>
    </row>
    <row r="450926" spans="21:28">
      <c r="U450926" s="5"/>
      <c r="AA450926" s="94"/>
      <c r="AB450926" s="5"/>
    </row>
    <row r="450927" spans="21:28">
      <c r="U450927" s="5"/>
      <c r="AA450927" s="94"/>
      <c r="AB450927" s="5"/>
    </row>
    <row r="450944" spans="21:28">
      <c r="U450944" s="5"/>
      <c r="AA450944" s="94"/>
      <c r="AB450944" s="5"/>
    </row>
    <row r="450946" spans="21:28">
      <c r="U450946" s="5"/>
      <c r="AA450946" s="458"/>
      <c r="AB450946" s="5"/>
    </row>
    <row r="450947" spans="21:28">
      <c r="U450947" s="5"/>
      <c r="AA450947" s="458"/>
      <c r="AB450947" s="5"/>
    </row>
    <row r="450948" spans="21:28">
      <c r="U450948" s="5"/>
      <c r="AA450948" s="93"/>
      <c r="AB450948" s="5"/>
    </row>
    <row r="450949" spans="21:28">
      <c r="U450949" s="5"/>
      <c r="AA450949" s="94"/>
      <c r="AB450949" s="5"/>
    </row>
    <row r="450952" spans="21:28">
      <c r="U450952" s="5"/>
      <c r="AA450952" s="94"/>
      <c r="AB450952" s="5"/>
    </row>
    <row r="451002" spans="21:28">
      <c r="U451002" s="5"/>
      <c r="AA451002" s="94"/>
      <c r="AB451002" s="5"/>
    </row>
    <row r="451072" spans="21:28">
      <c r="U451072" s="5"/>
      <c r="AA451072" s="94"/>
      <c r="AB451072" s="5"/>
    </row>
    <row r="451073" spans="21:28">
      <c r="U451073" s="5"/>
      <c r="AA451073" s="94"/>
      <c r="AB451073" s="5"/>
    </row>
    <row r="451090" spans="21:28">
      <c r="U451090" s="5"/>
      <c r="AA451090" s="94"/>
      <c r="AB451090" s="5"/>
    </row>
    <row r="451092" spans="21:28">
      <c r="U451092" s="5"/>
      <c r="AA451092" s="458"/>
      <c r="AB451092" s="5"/>
    </row>
    <row r="451093" spans="21:28">
      <c r="U451093" s="5"/>
      <c r="AA451093" s="458"/>
      <c r="AB451093" s="5"/>
    </row>
    <row r="451094" spans="21:28">
      <c r="U451094" s="5"/>
      <c r="AA451094" s="93"/>
      <c r="AB451094" s="5"/>
    </row>
    <row r="451095" spans="21:28">
      <c r="U451095" s="5"/>
      <c r="AA451095" s="94"/>
      <c r="AB451095" s="5"/>
    </row>
    <row r="451098" spans="21:28">
      <c r="U451098" s="5"/>
      <c r="AA451098" s="94"/>
      <c r="AB451098" s="5"/>
    </row>
    <row r="451148" spans="21:28">
      <c r="U451148" s="5"/>
      <c r="AA451148" s="94"/>
      <c r="AB451148" s="5"/>
    </row>
    <row r="451218" spans="21:28">
      <c r="U451218" s="5"/>
      <c r="AA451218" s="94"/>
      <c r="AB451218" s="5"/>
    </row>
    <row r="451219" spans="21:28">
      <c r="U451219" s="5"/>
      <c r="AA451219" s="94"/>
      <c r="AB451219" s="5"/>
    </row>
    <row r="451236" spans="21:28">
      <c r="U451236" s="5"/>
      <c r="AA451236" s="94"/>
      <c r="AB451236" s="5"/>
    </row>
    <row r="451238" spans="21:28">
      <c r="U451238" s="5"/>
      <c r="AA451238" s="458"/>
      <c r="AB451238" s="5"/>
    </row>
    <row r="451239" spans="21:28">
      <c r="U451239" s="5"/>
      <c r="AA451239" s="458"/>
      <c r="AB451239" s="5"/>
    </row>
    <row r="451240" spans="21:28">
      <c r="U451240" s="5"/>
      <c r="AA451240" s="93"/>
      <c r="AB451240" s="5"/>
    </row>
    <row r="451241" spans="21:28">
      <c r="U451241" s="5"/>
      <c r="AA451241" s="94"/>
      <c r="AB451241" s="5"/>
    </row>
    <row r="451244" spans="21:28">
      <c r="U451244" s="5"/>
      <c r="AA451244" s="94"/>
      <c r="AB451244" s="5"/>
    </row>
    <row r="451294" spans="21:28">
      <c r="U451294" s="5"/>
      <c r="AA451294" s="94"/>
      <c r="AB451294" s="5"/>
    </row>
    <row r="451364" spans="21:28">
      <c r="U451364" s="5"/>
      <c r="AA451364" s="94"/>
      <c r="AB451364" s="5"/>
    </row>
    <row r="451365" spans="21:28">
      <c r="U451365" s="5"/>
      <c r="AA451365" s="94"/>
      <c r="AB451365" s="5"/>
    </row>
    <row r="451382" spans="21:28">
      <c r="U451382" s="5"/>
      <c r="AA451382" s="94"/>
      <c r="AB451382" s="5"/>
    </row>
    <row r="451384" spans="21:28">
      <c r="U451384" s="5"/>
      <c r="AA451384" s="458"/>
      <c r="AB451384" s="5"/>
    </row>
    <row r="451385" spans="21:28">
      <c r="U451385" s="5"/>
      <c r="AA451385" s="458"/>
      <c r="AB451385" s="5"/>
    </row>
    <row r="451386" spans="21:28">
      <c r="U451386" s="5"/>
      <c r="AA451386" s="93"/>
      <c r="AB451386" s="5"/>
    </row>
    <row r="451387" spans="21:28">
      <c r="U451387" s="5"/>
      <c r="AA451387" s="94"/>
      <c r="AB451387" s="5"/>
    </row>
    <row r="451390" spans="21:28">
      <c r="U451390" s="5"/>
      <c r="AA451390" s="94"/>
      <c r="AB451390" s="5"/>
    </row>
    <row r="451440" spans="21:28">
      <c r="U451440" s="5"/>
      <c r="AA451440" s="94"/>
      <c r="AB451440" s="5"/>
    </row>
    <row r="451510" spans="21:28">
      <c r="U451510" s="5"/>
      <c r="AA451510" s="94"/>
      <c r="AB451510" s="5"/>
    </row>
    <row r="451511" spans="21:28">
      <c r="U451511" s="5"/>
      <c r="AA451511" s="94"/>
      <c r="AB451511" s="5"/>
    </row>
    <row r="451528" spans="21:28">
      <c r="U451528" s="5"/>
      <c r="AA451528" s="94"/>
      <c r="AB451528" s="5"/>
    </row>
    <row r="451530" spans="21:28">
      <c r="U451530" s="5"/>
      <c r="AA451530" s="458"/>
      <c r="AB451530" s="5"/>
    </row>
    <row r="451531" spans="21:28">
      <c r="U451531" s="5"/>
      <c r="AA451531" s="458"/>
      <c r="AB451531" s="5"/>
    </row>
    <row r="451532" spans="21:28">
      <c r="U451532" s="5"/>
      <c r="AA451532" s="93"/>
      <c r="AB451532" s="5"/>
    </row>
    <row r="451533" spans="21:28">
      <c r="U451533" s="5"/>
      <c r="AA451533" s="94"/>
      <c r="AB451533" s="5"/>
    </row>
    <row r="451536" spans="21:28">
      <c r="U451536" s="5"/>
      <c r="AA451536" s="94"/>
      <c r="AB451536" s="5"/>
    </row>
    <row r="451586" spans="21:28">
      <c r="U451586" s="5"/>
      <c r="AA451586" s="94"/>
      <c r="AB451586" s="5"/>
    </row>
    <row r="451656" spans="21:28">
      <c r="U451656" s="5"/>
      <c r="AA451656" s="94"/>
      <c r="AB451656" s="5"/>
    </row>
    <row r="451657" spans="21:28">
      <c r="U451657" s="5"/>
      <c r="AA451657" s="94"/>
      <c r="AB451657" s="5"/>
    </row>
    <row r="451674" spans="21:28">
      <c r="U451674" s="5"/>
      <c r="AA451674" s="94"/>
      <c r="AB451674" s="5"/>
    </row>
    <row r="451676" spans="21:28">
      <c r="U451676" s="5"/>
      <c r="AA451676" s="458"/>
      <c r="AB451676" s="5"/>
    </row>
    <row r="451677" spans="21:28">
      <c r="U451677" s="5"/>
      <c r="AA451677" s="458"/>
      <c r="AB451677" s="5"/>
    </row>
    <row r="451678" spans="21:28">
      <c r="U451678" s="5"/>
      <c r="AA451678" s="93"/>
      <c r="AB451678" s="5"/>
    </row>
    <row r="451679" spans="21:28">
      <c r="U451679" s="5"/>
      <c r="AA451679" s="94"/>
      <c r="AB451679" s="5"/>
    </row>
    <row r="451682" spans="21:28">
      <c r="U451682" s="5"/>
      <c r="AA451682" s="94"/>
      <c r="AB451682" s="5"/>
    </row>
    <row r="451732" spans="21:28">
      <c r="U451732" s="5"/>
      <c r="AA451732" s="94"/>
      <c r="AB451732" s="5"/>
    </row>
    <row r="451802" spans="21:28">
      <c r="U451802" s="5"/>
      <c r="AA451802" s="94"/>
      <c r="AB451802" s="5"/>
    </row>
    <row r="451803" spans="21:28">
      <c r="U451803" s="5"/>
      <c r="AA451803" s="94"/>
      <c r="AB451803" s="5"/>
    </row>
    <row r="451820" spans="21:28">
      <c r="U451820" s="5"/>
      <c r="AA451820" s="94"/>
      <c r="AB451820" s="5"/>
    </row>
    <row r="451822" spans="21:28">
      <c r="U451822" s="5"/>
      <c r="AA451822" s="458"/>
      <c r="AB451822" s="5"/>
    </row>
    <row r="451823" spans="21:28">
      <c r="U451823" s="5"/>
      <c r="AA451823" s="458"/>
      <c r="AB451823" s="5"/>
    </row>
    <row r="451824" spans="21:28">
      <c r="U451824" s="5"/>
      <c r="AA451824" s="93"/>
      <c r="AB451824" s="5"/>
    </row>
    <row r="451825" spans="21:28">
      <c r="U451825" s="5"/>
      <c r="AA451825" s="94"/>
      <c r="AB451825" s="5"/>
    </row>
    <row r="451828" spans="21:28">
      <c r="U451828" s="5"/>
      <c r="AA451828" s="94"/>
      <c r="AB451828" s="5"/>
    </row>
    <row r="451878" spans="21:28">
      <c r="U451878" s="5"/>
      <c r="AA451878" s="94"/>
      <c r="AB451878" s="5"/>
    </row>
    <row r="451948" spans="21:28">
      <c r="U451948" s="5"/>
      <c r="AA451948" s="94"/>
      <c r="AB451948" s="5"/>
    </row>
    <row r="451949" spans="21:28">
      <c r="U451949" s="5"/>
      <c r="AA451949" s="94"/>
      <c r="AB451949" s="5"/>
    </row>
    <row r="451966" spans="21:28">
      <c r="U451966" s="5"/>
      <c r="AA451966" s="94"/>
      <c r="AB451966" s="5"/>
    </row>
    <row r="451968" spans="21:28">
      <c r="U451968" s="5"/>
      <c r="AA451968" s="458"/>
      <c r="AB451968" s="5"/>
    </row>
    <row r="451969" spans="21:28">
      <c r="U451969" s="5"/>
      <c r="AA451969" s="458"/>
      <c r="AB451969" s="5"/>
    </row>
    <row r="451970" spans="21:28">
      <c r="U451970" s="5"/>
      <c r="AA451970" s="93"/>
      <c r="AB451970" s="5"/>
    </row>
    <row r="451971" spans="21:28">
      <c r="U451971" s="5"/>
      <c r="AA451971" s="94"/>
      <c r="AB451971" s="5"/>
    </row>
    <row r="451974" spans="21:28">
      <c r="U451974" s="5"/>
      <c r="AA451974" s="94"/>
      <c r="AB451974" s="5"/>
    </row>
    <row r="452024" spans="21:28">
      <c r="U452024" s="5"/>
      <c r="AA452024" s="94"/>
      <c r="AB452024" s="5"/>
    </row>
    <row r="452094" spans="21:28">
      <c r="U452094" s="5"/>
      <c r="AA452094" s="94"/>
      <c r="AB452094" s="5"/>
    </row>
    <row r="452095" spans="21:28">
      <c r="U452095" s="5"/>
      <c r="AA452095" s="94"/>
      <c r="AB452095" s="5"/>
    </row>
    <row r="452112" spans="21:28">
      <c r="U452112" s="5"/>
      <c r="AA452112" s="94"/>
      <c r="AB452112" s="5"/>
    </row>
    <row r="452114" spans="21:28">
      <c r="U452114" s="5"/>
      <c r="AA452114" s="458"/>
      <c r="AB452114" s="5"/>
    </row>
    <row r="452115" spans="21:28">
      <c r="U452115" s="5"/>
      <c r="AA452115" s="458"/>
      <c r="AB452115" s="5"/>
    </row>
    <row r="452116" spans="21:28">
      <c r="U452116" s="5"/>
      <c r="AA452116" s="93"/>
      <c r="AB452116" s="5"/>
    </row>
    <row r="452117" spans="21:28">
      <c r="U452117" s="5"/>
      <c r="AA452117" s="94"/>
      <c r="AB452117" s="5"/>
    </row>
    <row r="452120" spans="21:28">
      <c r="U452120" s="5"/>
      <c r="AA452120" s="94"/>
      <c r="AB452120" s="5"/>
    </row>
    <row r="452170" spans="21:28">
      <c r="U452170" s="5"/>
      <c r="AA452170" s="94"/>
      <c r="AB452170" s="5"/>
    </row>
    <row r="452240" spans="21:28">
      <c r="U452240" s="5"/>
      <c r="AA452240" s="94"/>
      <c r="AB452240" s="5"/>
    </row>
    <row r="452241" spans="21:28">
      <c r="U452241" s="5"/>
      <c r="AA452241" s="94"/>
      <c r="AB452241" s="5"/>
    </row>
    <row r="452258" spans="21:28">
      <c r="U452258" s="5"/>
      <c r="AA452258" s="94"/>
      <c r="AB452258" s="5"/>
    </row>
    <row r="452260" spans="21:28">
      <c r="U452260" s="5"/>
      <c r="AA452260" s="458"/>
      <c r="AB452260" s="5"/>
    </row>
    <row r="452261" spans="21:28">
      <c r="U452261" s="5"/>
      <c r="AA452261" s="458"/>
      <c r="AB452261" s="5"/>
    </row>
    <row r="452262" spans="21:28">
      <c r="U452262" s="5"/>
      <c r="AA452262" s="93"/>
      <c r="AB452262" s="5"/>
    </row>
    <row r="452263" spans="21:28">
      <c r="U452263" s="5"/>
      <c r="AA452263" s="94"/>
      <c r="AB452263" s="5"/>
    </row>
    <row r="452266" spans="21:28">
      <c r="U452266" s="5"/>
      <c r="AA452266" s="94"/>
      <c r="AB452266" s="5"/>
    </row>
    <row r="452316" spans="21:28">
      <c r="U452316" s="5"/>
      <c r="AA452316" s="94"/>
      <c r="AB452316" s="5"/>
    </row>
    <row r="452386" spans="21:28">
      <c r="U452386" s="5"/>
      <c r="AA452386" s="94"/>
      <c r="AB452386" s="5"/>
    </row>
    <row r="452387" spans="21:28">
      <c r="U452387" s="5"/>
      <c r="AA452387" s="94"/>
      <c r="AB452387" s="5"/>
    </row>
    <row r="452404" spans="21:28">
      <c r="U452404" s="5"/>
      <c r="AA452404" s="94"/>
      <c r="AB452404" s="5"/>
    </row>
    <row r="452406" spans="21:28">
      <c r="U452406" s="5"/>
      <c r="AA452406" s="458"/>
      <c r="AB452406" s="5"/>
    </row>
    <row r="452407" spans="21:28">
      <c r="U452407" s="5"/>
      <c r="AA452407" s="458"/>
      <c r="AB452407" s="5"/>
    </row>
    <row r="452408" spans="21:28">
      <c r="U452408" s="5"/>
      <c r="AA452408" s="93"/>
      <c r="AB452408" s="5"/>
    </row>
    <row r="452409" spans="21:28">
      <c r="U452409" s="5"/>
      <c r="AA452409" s="94"/>
      <c r="AB452409" s="5"/>
    </row>
    <row r="452412" spans="21:28">
      <c r="U452412" s="5"/>
      <c r="AA452412" s="94"/>
      <c r="AB452412" s="5"/>
    </row>
    <row r="452462" spans="21:28">
      <c r="U452462" s="5"/>
      <c r="AA452462" s="94"/>
      <c r="AB452462" s="5"/>
    </row>
    <row r="452532" spans="21:28">
      <c r="U452532" s="5"/>
      <c r="AA452532" s="94"/>
      <c r="AB452532" s="5"/>
    </row>
    <row r="452533" spans="21:28">
      <c r="U452533" s="5"/>
      <c r="AA452533" s="94"/>
      <c r="AB452533" s="5"/>
    </row>
    <row r="452550" spans="21:28">
      <c r="U452550" s="5"/>
      <c r="AA452550" s="94"/>
      <c r="AB452550" s="5"/>
    </row>
    <row r="452552" spans="21:28">
      <c r="U452552" s="5"/>
      <c r="AA452552" s="458"/>
      <c r="AB452552" s="5"/>
    </row>
    <row r="452553" spans="21:28">
      <c r="U452553" s="5"/>
      <c r="AA452553" s="458"/>
      <c r="AB452553" s="5"/>
    </row>
    <row r="452554" spans="21:28">
      <c r="U452554" s="5"/>
      <c r="AA452554" s="93"/>
      <c r="AB452554" s="5"/>
    </row>
    <row r="452555" spans="21:28">
      <c r="U452555" s="5"/>
      <c r="AA452555" s="94"/>
      <c r="AB452555" s="5"/>
    </row>
    <row r="452558" spans="21:28">
      <c r="U452558" s="5"/>
      <c r="AA452558" s="94"/>
      <c r="AB452558" s="5"/>
    </row>
    <row r="452608" spans="21:28">
      <c r="U452608" s="5"/>
      <c r="AA452608" s="94"/>
      <c r="AB452608" s="5"/>
    </row>
    <row r="452678" spans="21:28">
      <c r="U452678" s="5"/>
      <c r="AA452678" s="94"/>
      <c r="AB452678" s="5"/>
    </row>
    <row r="452679" spans="21:28">
      <c r="U452679" s="5"/>
      <c r="AA452679" s="94"/>
      <c r="AB452679" s="5"/>
    </row>
    <row r="452696" spans="21:28">
      <c r="U452696" s="5"/>
      <c r="AA452696" s="94"/>
      <c r="AB452696" s="5"/>
    </row>
    <row r="452698" spans="21:28">
      <c r="U452698" s="5"/>
      <c r="AA452698" s="458"/>
      <c r="AB452698" s="5"/>
    </row>
    <row r="452699" spans="21:28">
      <c r="U452699" s="5"/>
      <c r="AA452699" s="458"/>
      <c r="AB452699" s="5"/>
    </row>
    <row r="452700" spans="21:28">
      <c r="U452700" s="5"/>
      <c r="AA452700" s="93"/>
      <c r="AB452700" s="5"/>
    </row>
    <row r="452701" spans="21:28">
      <c r="U452701" s="5"/>
      <c r="AA452701" s="94"/>
      <c r="AB452701" s="5"/>
    </row>
    <row r="452704" spans="21:28">
      <c r="U452704" s="5"/>
      <c r="AA452704" s="94"/>
      <c r="AB452704" s="5"/>
    </row>
    <row r="452754" spans="21:28">
      <c r="U452754" s="5"/>
      <c r="AA452754" s="94"/>
      <c r="AB452754" s="5"/>
    </row>
    <row r="452824" spans="21:28">
      <c r="U452824" s="5"/>
      <c r="AA452824" s="94"/>
      <c r="AB452824" s="5"/>
    </row>
    <row r="452825" spans="21:28">
      <c r="U452825" s="5"/>
      <c r="AA452825" s="94"/>
      <c r="AB452825" s="5"/>
    </row>
    <row r="452842" spans="21:28">
      <c r="U452842" s="5"/>
      <c r="AA452842" s="94"/>
      <c r="AB452842" s="5"/>
    </row>
    <row r="452844" spans="21:28">
      <c r="U452844" s="5"/>
      <c r="AA452844" s="458"/>
      <c r="AB452844" s="5"/>
    </row>
    <row r="452845" spans="21:28">
      <c r="U452845" s="5"/>
      <c r="AA452845" s="458"/>
      <c r="AB452845" s="5"/>
    </row>
    <row r="452846" spans="21:28">
      <c r="U452846" s="5"/>
      <c r="AA452846" s="93"/>
      <c r="AB452846" s="5"/>
    </row>
    <row r="452847" spans="21:28">
      <c r="U452847" s="5"/>
      <c r="AA452847" s="94"/>
      <c r="AB452847" s="5"/>
    </row>
    <row r="452850" spans="21:28">
      <c r="U452850" s="5"/>
      <c r="AA452850" s="94"/>
      <c r="AB452850" s="5"/>
    </row>
    <row r="452900" spans="21:28">
      <c r="U452900" s="5"/>
      <c r="AA452900" s="94"/>
      <c r="AB452900" s="5"/>
    </row>
    <row r="452970" spans="21:28">
      <c r="U452970" s="5"/>
      <c r="AA452970" s="94"/>
      <c r="AB452970" s="5"/>
    </row>
    <row r="452971" spans="21:28">
      <c r="U452971" s="5"/>
      <c r="AA452971" s="94"/>
      <c r="AB452971" s="5"/>
    </row>
    <row r="452988" spans="21:28">
      <c r="U452988" s="5"/>
      <c r="AA452988" s="94"/>
      <c r="AB452988" s="5"/>
    </row>
    <row r="452990" spans="21:28">
      <c r="U452990" s="5"/>
      <c r="AA452990" s="458"/>
      <c r="AB452990" s="5"/>
    </row>
    <row r="452991" spans="21:28">
      <c r="U452991" s="5"/>
      <c r="AA452991" s="458"/>
      <c r="AB452991" s="5"/>
    </row>
    <row r="452992" spans="21:28">
      <c r="U452992" s="5"/>
      <c r="AA452992" s="93"/>
      <c r="AB452992" s="5"/>
    </row>
    <row r="452993" spans="21:28">
      <c r="U452993" s="5"/>
      <c r="AA452993" s="94"/>
      <c r="AB452993" s="5"/>
    </row>
    <row r="452996" spans="21:28">
      <c r="U452996" s="5"/>
      <c r="AA452996" s="94"/>
      <c r="AB452996" s="5"/>
    </row>
    <row r="453046" spans="21:28">
      <c r="U453046" s="5"/>
      <c r="AA453046" s="94"/>
      <c r="AB453046" s="5"/>
    </row>
    <row r="453116" spans="21:28">
      <c r="U453116" s="5"/>
      <c r="AA453116" s="94"/>
      <c r="AB453116" s="5"/>
    </row>
    <row r="453117" spans="21:28">
      <c r="U453117" s="5"/>
      <c r="AA453117" s="94"/>
      <c r="AB453117" s="5"/>
    </row>
    <row r="453134" spans="21:28">
      <c r="U453134" s="5"/>
      <c r="AA453134" s="94"/>
      <c r="AB453134" s="5"/>
    </row>
    <row r="453136" spans="21:28">
      <c r="U453136" s="5"/>
      <c r="AA453136" s="458"/>
      <c r="AB453136" s="5"/>
    </row>
    <row r="453137" spans="21:28">
      <c r="U453137" s="5"/>
      <c r="AA453137" s="458"/>
      <c r="AB453137" s="5"/>
    </row>
    <row r="453138" spans="21:28">
      <c r="U453138" s="5"/>
      <c r="AA453138" s="93"/>
      <c r="AB453138" s="5"/>
    </row>
    <row r="453139" spans="21:28">
      <c r="U453139" s="5"/>
      <c r="AA453139" s="94"/>
      <c r="AB453139" s="5"/>
    </row>
    <row r="453142" spans="21:28">
      <c r="U453142" s="5"/>
      <c r="AA453142" s="94"/>
      <c r="AB453142" s="5"/>
    </row>
    <row r="453192" spans="21:28">
      <c r="U453192" s="5"/>
      <c r="AA453192" s="94"/>
      <c r="AB453192" s="5"/>
    </row>
    <row r="453262" spans="21:28">
      <c r="U453262" s="5"/>
      <c r="AA453262" s="94"/>
      <c r="AB453262" s="5"/>
    </row>
    <row r="453263" spans="21:28">
      <c r="U453263" s="5"/>
      <c r="AA453263" s="94"/>
      <c r="AB453263" s="5"/>
    </row>
    <row r="453280" spans="21:28">
      <c r="U453280" s="5"/>
      <c r="AA453280" s="94"/>
      <c r="AB453280" s="5"/>
    </row>
    <row r="453282" spans="21:28">
      <c r="U453282" s="5"/>
      <c r="AA453282" s="458"/>
      <c r="AB453282" s="5"/>
    </row>
    <row r="453283" spans="21:28">
      <c r="U453283" s="5"/>
      <c r="AA453283" s="458"/>
      <c r="AB453283" s="5"/>
    </row>
    <row r="453284" spans="21:28">
      <c r="U453284" s="5"/>
      <c r="AA453284" s="93"/>
      <c r="AB453284" s="5"/>
    </row>
    <row r="453285" spans="21:28">
      <c r="U453285" s="5"/>
      <c r="AA453285" s="94"/>
      <c r="AB453285" s="5"/>
    </row>
    <row r="453288" spans="21:28">
      <c r="U453288" s="5"/>
      <c r="AA453288" s="94"/>
      <c r="AB453288" s="5"/>
    </row>
    <row r="453338" spans="21:28">
      <c r="U453338" s="5"/>
      <c r="AA453338" s="94"/>
      <c r="AB453338" s="5"/>
    </row>
    <row r="453408" spans="21:28">
      <c r="U453408" s="5"/>
      <c r="AA453408" s="94"/>
      <c r="AB453408" s="5"/>
    </row>
    <row r="453409" spans="21:28">
      <c r="U453409" s="5"/>
      <c r="AA453409" s="94"/>
      <c r="AB453409" s="5"/>
    </row>
    <row r="453426" spans="21:28">
      <c r="U453426" s="5"/>
      <c r="AA453426" s="94"/>
      <c r="AB453426" s="5"/>
    </row>
    <row r="453428" spans="21:28">
      <c r="U453428" s="5"/>
      <c r="AA453428" s="458"/>
      <c r="AB453428" s="5"/>
    </row>
    <row r="453429" spans="21:28">
      <c r="U453429" s="5"/>
      <c r="AA453429" s="458"/>
      <c r="AB453429" s="5"/>
    </row>
    <row r="453430" spans="21:28">
      <c r="U453430" s="5"/>
      <c r="AA453430" s="93"/>
      <c r="AB453430" s="5"/>
    </row>
    <row r="453431" spans="21:28">
      <c r="U453431" s="5"/>
      <c r="AA453431" s="94"/>
      <c r="AB453431" s="5"/>
    </row>
    <row r="453434" spans="21:28">
      <c r="U453434" s="5"/>
      <c r="AA453434" s="94"/>
      <c r="AB453434" s="5"/>
    </row>
    <row r="453484" spans="21:28">
      <c r="U453484" s="5"/>
      <c r="AA453484" s="94"/>
      <c r="AB453484" s="5"/>
    </row>
    <row r="453554" spans="21:28">
      <c r="U453554" s="5"/>
      <c r="AA453554" s="94"/>
      <c r="AB453554" s="5"/>
    </row>
    <row r="453555" spans="21:28">
      <c r="U453555" s="5"/>
      <c r="AA453555" s="94"/>
      <c r="AB453555" s="5"/>
    </row>
    <row r="453572" spans="21:28">
      <c r="U453572" s="5"/>
      <c r="AA453572" s="94"/>
      <c r="AB453572" s="5"/>
    </row>
    <row r="453574" spans="21:28">
      <c r="U453574" s="5"/>
      <c r="AA453574" s="458"/>
      <c r="AB453574" s="5"/>
    </row>
    <row r="453575" spans="21:28">
      <c r="U453575" s="5"/>
      <c r="AA453575" s="458"/>
      <c r="AB453575" s="5"/>
    </row>
    <row r="453576" spans="21:28">
      <c r="U453576" s="5"/>
      <c r="AA453576" s="93"/>
      <c r="AB453576" s="5"/>
    </row>
    <row r="453577" spans="21:28">
      <c r="U453577" s="5"/>
      <c r="AA453577" s="94"/>
      <c r="AB453577" s="5"/>
    </row>
    <row r="453580" spans="21:28">
      <c r="U453580" s="5"/>
      <c r="AA453580" s="94"/>
      <c r="AB453580" s="5"/>
    </row>
    <row r="453630" spans="21:28">
      <c r="U453630" s="5"/>
      <c r="AA453630" s="94"/>
      <c r="AB453630" s="5"/>
    </row>
    <row r="453700" spans="21:28">
      <c r="U453700" s="5"/>
      <c r="AA453700" s="94"/>
      <c r="AB453700" s="5"/>
    </row>
    <row r="453701" spans="21:28">
      <c r="U453701" s="5"/>
      <c r="AA453701" s="94"/>
      <c r="AB453701" s="5"/>
    </row>
    <row r="453718" spans="21:28">
      <c r="U453718" s="5"/>
      <c r="AA453718" s="94"/>
      <c r="AB453718" s="5"/>
    </row>
    <row r="453720" spans="21:28">
      <c r="U453720" s="5"/>
      <c r="AA453720" s="458"/>
      <c r="AB453720" s="5"/>
    </row>
    <row r="453721" spans="21:28">
      <c r="U453721" s="5"/>
      <c r="AA453721" s="458"/>
      <c r="AB453721" s="5"/>
    </row>
    <row r="453722" spans="21:28">
      <c r="U453722" s="5"/>
      <c r="AA453722" s="93"/>
      <c r="AB453722" s="5"/>
    </row>
    <row r="453723" spans="21:28">
      <c r="U453723" s="5"/>
      <c r="AA453723" s="94"/>
      <c r="AB453723" s="5"/>
    </row>
    <row r="453726" spans="21:28">
      <c r="U453726" s="5"/>
      <c r="AA453726" s="94"/>
      <c r="AB453726" s="5"/>
    </row>
    <row r="453776" spans="21:28">
      <c r="U453776" s="5"/>
      <c r="AA453776" s="94"/>
      <c r="AB453776" s="5"/>
    </row>
    <row r="453846" spans="21:28">
      <c r="U453846" s="5"/>
      <c r="AA453846" s="94"/>
      <c r="AB453846" s="5"/>
    </row>
    <row r="453847" spans="21:28">
      <c r="U453847" s="5"/>
      <c r="AA453847" s="94"/>
      <c r="AB453847" s="5"/>
    </row>
    <row r="453864" spans="21:28">
      <c r="U453864" s="5"/>
      <c r="AA453864" s="94"/>
      <c r="AB453864" s="5"/>
    </row>
    <row r="453866" spans="21:28">
      <c r="U453866" s="5"/>
      <c r="AA453866" s="458"/>
      <c r="AB453866" s="5"/>
    </row>
    <row r="453867" spans="21:28">
      <c r="U453867" s="5"/>
      <c r="AA453867" s="458"/>
      <c r="AB453867" s="5"/>
    </row>
    <row r="453868" spans="21:28">
      <c r="U453868" s="5"/>
      <c r="AA453868" s="93"/>
      <c r="AB453868" s="5"/>
    </row>
    <row r="453869" spans="21:28">
      <c r="U453869" s="5"/>
      <c r="AA453869" s="94"/>
      <c r="AB453869" s="5"/>
    </row>
    <row r="453872" spans="21:28">
      <c r="U453872" s="5"/>
      <c r="AA453872" s="94"/>
      <c r="AB453872" s="5"/>
    </row>
    <row r="453922" spans="21:28">
      <c r="U453922" s="5"/>
      <c r="AA453922" s="94"/>
      <c r="AB453922" s="5"/>
    </row>
    <row r="453992" spans="21:28">
      <c r="U453992" s="5"/>
      <c r="AA453992" s="94"/>
      <c r="AB453992" s="5"/>
    </row>
    <row r="453993" spans="21:28">
      <c r="U453993" s="5"/>
      <c r="AA453993" s="94"/>
      <c r="AB453993" s="5"/>
    </row>
    <row r="454010" spans="21:28">
      <c r="U454010" s="5"/>
      <c r="AA454010" s="94"/>
      <c r="AB454010" s="5"/>
    </row>
    <row r="454012" spans="21:28">
      <c r="U454012" s="5"/>
      <c r="AA454012" s="458"/>
      <c r="AB454012" s="5"/>
    </row>
    <row r="454013" spans="21:28">
      <c r="U454013" s="5"/>
      <c r="AA454013" s="458"/>
      <c r="AB454013" s="5"/>
    </row>
    <row r="454014" spans="21:28">
      <c r="U454014" s="5"/>
      <c r="AA454014" s="93"/>
      <c r="AB454014" s="5"/>
    </row>
    <row r="454015" spans="21:28">
      <c r="U454015" s="5"/>
      <c r="AA454015" s="94"/>
      <c r="AB454015" s="5"/>
    </row>
    <row r="454018" spans="21:28">
      <c r="U454018" s="5"/>
      <c r="AA454018" s="94"/>
      <c r="AB454018" s="5"/>
    </row>
    <row r="454068" spans="21:28">
      <c r="U454068" s="5"/>
      <c r="AA454068" s="94"/>
      <c r="AB454068" s="5"/>
    </row>
    <row r="454138" spans="21:28">
      <c r="U454138" s="5"/>
      <c r="AA454138" s="94"/>
      <c r="AB454138" s="5"/>
    </row>
    <row r="454139" spans="21:28">
      <c r="U454139" s="5"/>
      <c r="AA454139" s="94"/>
      <c r="AB454139" s="5"/>
    </row>
    <row r="454156" spans="21:28">
      <c r="U454156" s="5"/>
      <c r="AA454156" s="94"/>
      <c r="AB454156" s="5"/>
    </row>
    <row r="454158" spans="21:28">
      <c r="U454158" s="5"/>
      <c r="AA454158" s="458"/>
      <c r="AB454158" s="5"/>
    </row>
    <row r="454159" spans="21:28">
      <c r="U454159" s="5"/>
      <c r="AA454159" s="458"/>
      <c r="AB454159" s="5"/>
    </row>
    <row r="454160" spans="21:28">
      <c r="U454160" s="5"/>
      <c r="AA454160" s="93"/>
      <c r="AB454160" s="5"/>
    </row>
    <row r="454161" spans="21:28">
      <c r="U454161" s="5"/>
      <c r="AA454161" s="94"/>
      <c r="AB454161" s="5"/>
    </row>
    <row r="454164" spans="21:28">
      <c r="U454164" s="5"/>
      <c r="AA454164" s="94"/>
      <c r="AB454164" s="5"/>
    </row>
    <row r="454214" spans="21:28">
      <c r="U454214" s="5"/>
      <c r="AA454214" s="94"/>
      <c r="AB454214" s="5"/>
    </row>
    <row r="454284" spans="21:28">
      <c r="U454284" s="5"/>
      <c r="AA454284" s="94"/>
      <c r="AB454284" s="5"/>
    </row>
    <row r="454285" spans="21:28">
      <c r="U454285" s="5"/>
      <c r="AA454285" s="94"/>
      <c r="AB454285" s="5"/>
    </row>
    <row r="454302" spans="21:28">
      <c r="U454302" s="5"/>
      <c r="AA454302" s="94"/>
      <c r="AB454302" s="5"/>
    </row>
    <row r="454304" spans="21:28">
      <c r="U454304" s="5"/>
      <c r="AA454304" s="458"/>
      <c r="AB454304" s="5"/>
    </row>
    <row r="454305" spans="21:28">
      <c r="U454305" s="5"/>
      <c r="AA454305" s="458"/>
      <c r="AB454305" s="5"/>
    </row>
    <row r="454306" spans="21:28">
      <c r="U454306" s="5"/>
      <c r="AA454306" s="93"/>
      <c r="AB454306" s="5"/>
    </row>
    <row r="454307" spans="21:28">
      <c r="U454307" s="5"/>
      <c r="AA454307" s="94"/>
      <c r="AB454307" s="5"/>
    </row>
    <row r="454310" spans="21:28">
      <c r="U454310" s="5"/>
      <c r="AA454310" s="94"/>
      <c r="AB454310" s="5"/>
    </row>
    <row r="454360" spans="21:28">
      <c r="U454360" s="5"/>
      <c r="AA454360" s="94"/>
      <c r="AB454360" s="5"/>
    </row>
    <row r="454430" spans="21:28">
      <c r="U454430" s="5"/>
      <c r="AA454430" s="94"/>
      <c r="AB454430" s="5"/>
    </row>
    <row r="454431" spans="21:28">
      <c r="U454431" s="5"/>
      <c r="AA454431" s="94"/>
      <c r="AB454431" s="5"/>
    </row>
    <row r="454448" spans="21:28">
      <c r="U454448" s="5"/>
      <c r="AA454448" s="94"/>
      <c r="AB454448" s="5"/>
    </row>
    <row r="454450" spans="21:28">
      <c r="U454450" s="5"/>
      <c r="AA454450" s="458"/>
      <c r="AB454450" s="5"/>
    </row>
    <row r="454451" spans="21:28">
      <c r="U454451" s="5"/>
      <c r="AA454451" s="458"/>
      <c r="AB454451" s="5"/>
    </row>
    <row r="454452" spans="21:28">
      <c r="U454452" s="5"/>
      <c r="AA454452" s="93"/>
      <c r="AB454452" s="5"/>
    </row>
    <row r="454453" spans="21:28">
      <c r="U454453" s="5"/>
      <c r="AA454453" s="94"/>
      <c r="AB454453" s="5"/>
    </row>
    <row r="454456" spans="21:28">
      <c r="U454456" s="5"/>
      <c r="AA454456" s="94"/>
      <c r="AB454456" s="5"/>
    </row>
    <row r="454506" spans="21:28">
      <c r="U454506" s="5"/>
      <c r="AA454506" s="94"/>
      <c r="AB454506" s="5"/>
    </row>
    <row r="454576" spans="21:28">
      <c r="U454576" s="5"/>
      <c r="AA454576" s="94"/>
      <c r="AB454576" s="5"/>
    </row>
    <row r="454577" spans="21:28">
      <c r="U454577" s="5"/>
      <c r="AA454577" s="94"/>
      <c r="AB454577" s="5"/>
    </row>
    <row r="454594" spans="21:28">
      <c r="U454594" s="5"/>
      <c r="AA454594" s="94"/>
      <c r="AB454594" s="5"/>
    </row>
    <row r="454596" spans="21:28">
      <c r="U454596" s="5"/>
      <c r="AA454596" s="458"/>
      <c r="AB454596" s="5"/>
    </row>
    <row r="454597" spans="21:28">
      <c r="U454597" s="5"/>
      <c r="AA454597" s="458"/>
      <c r="AB454597" s="5"/>
    </row>
    <row r="454598" spans="21:28">
      <c r="U454598" s="5"/>
      <c r="AA454598" s="93"/>
      <c r="AB454598" s="5"/>
    </row>
    <row r="454599" spans="21:28">
      <c r="U454599" s="5"/>
      <c r="AA454599" s="94"/>
      <c r="AB454599" s="5"/>
    </row>
    <row r="454602" spans="21:28">
      <c r="U454602" s="5"/>
      <c r="AA454602" s="94"/>
      <c r="AB454602" s="5"/>
    </row>
    <row r="454652" spans="21:28">
      <c r="U454652" s="5"/>
      <c r="AA454652" s="94"/>
      <c r="AB454652" s="5"/>
    </row>
    <row r="454722" spans="21:28">
      <c r="U454722" s="5"/>
      <c r="AA454722" s="94"/>
      <c r="AB454722" s="5"/>
    </row>
    <row r="454723" spans="21:28">
      <c r="U454723" s="5"/>
      <c r="AA454723" s="94"/>
      <c r="AB454723" s="5"/>
    </row>
    <row r="454740" spans="21:28">
      <c r="U454740" s="5"/>
      <c r="AA454740" s="94"/>
      <c r="AB454740" s="5"/>
    </row>
    <row r="454742" spans="21:28">
      <c r="U454742" s="5"/>
      <c r="AA454742" s="458"/>
      <c r="AB454742" s="5"/>
    </row>
    <row r="454743" spans="21:28">
      <c r="U454743" s="5"/>
      <c r="AA454743" s="458"/>
      <c r="AB454743" s="5"/>
    </row>
    <row r="454744" spans="21:28">
      <c r="U454744" s="5"/>
      <c r="AA454744" s="93"/>
      <c r="AB454744" s="5"/>
    </row>
    <row r="454745" spans="21:28">
      <c r="U454745" s="5"/>
      <c r="AA454745" s="94"/>
      <c r="AB454745" s="5"/>
    </row>
    <row r="454748" spans="21:28">
      <c r="U454748" s="5"/>
      <c r="AA454748" s="94"/>
      <c r="AB454748" s="5"/>
    </row>
    <row r="454798" spans="21:28">
      <c r="U454798" s="5"/>
      <c r="AA454798" s="94"/>
      <c r="AB454798" s="5"/>
    </row>
    <row r="454868" spans="21:28">
      <c r="U454868" s="5"/>
      <c r="AA454868" s="94"/>
      <c r="AB454868" s="5"/>
    </row>
    <row r="454869" spans="21:28">
      <c r="U454869" s="5"/>
      <c r="AA454869" s="94"/>
      <c r="AB454869" s="5"/>
    </row>
    <row r="454886" spans="21:28">
      <c r="U454886" s="5"/>
      <c r="AA454886" s="94"/>
      <c r="AB454886" s="5"/>
    </row>
    <row r="454888" spans="21:28">
      <c r="U454888" s="5"/>
      <c r="AA454888" s="458"/>
      <c r="AB454888" s="5"/>
    </row>
    <row r="454889" spans="21:28">
      <c r="U454889" s="5"/>
      <c r="AA454889" s="458"/>
      <c r="AB454889" s="5"/>
    </row>
    <row r="454890" spans="21:28">
      <c r="U454890" s="5"/>
      <c r="AA454890" s="93"/>
      <c r="AB454890" s="5"/>
    </row>
    <row r="454891" spans="21:28">
      <c r="U454891" s="5"/>
      <c r="AA454891" s="94"/>
      <c r="AB454891" s="5"/>
    </row>
    <row r="454894" spans="21:28">
      <c r="U454894" s="5"/>
      <c r="AA454894" s="94"/>
      <c r="AB454894" s="5"/>
    </row>
    <row r="454944" spans="21:28">
      <c r="U454944" s="5"/>
      <c r="AA454944" s="94"/>
      <c r="AB454944" s="5"/>
    </row>
    <row r="455014" spans="21:28">
      <c r="U455014" s="5"/>
      <c r="AA455014" s="94"/>
      <c r="AB455014" s="5"/>
    </row>
    <row r="455015" spans="21:28">
      <c r="U455015" s="5"/>
      <c r="AA455015" s="94"/>
      <c r="AB455015" s="5"/>
    </row>
    <row r="455032" spans="21:28">
      <c r="U455032" s="5"/>
      <c r="AA455032" s="94"/>
      <c r="AB455032" s="5"/>
    </row>
    <row r="455034" spans="21:28">
      <c r="U455034" s="5"/>
      <c r="AA455034" s="458"/>
      <c r="AB455034" s="5"/>
    </row>
    <row r="455035" spans="21:28">
      <c r="U455035" s="5"/>
      <c r="AA455035" s="458"/>
      <c r="AB455035" s="5"/>
    </row>
    <row r="455036" spans="21:28">
      <c r="U455036" s="5"/>
      <c r="AA455036" s="93"/>
      <c r="AB455036" s="5"/>
    </row>
    <row r="455037" spans="21:28">
      <c r="U455037" s="5"/>
      <c r="AA455037" s="94"/>
      <c r="AB455037" s="5"/>
    </row>
    <row r="455040" spans="21:28">
      <c r="U455040" s="5"/>
      <c r="AA455040" s="94"/>
      <c r="AB455040" s="5"/>
    </row>
    <row r="455090" spans="21:28">
      <c r="U455090" s="5"/>
      <c r="AA455090" s="94"/>
      <c r="AB455090" s="5"/>
    </row>
    <row r="455160" spans="21:28">
      <c r="U455160" s="5"/>
      <c r="AA455160" s="94"/>
      <c r="AB455160" s="5"/>
    </row>
    <row r="455161" spans="21:28">
      <c r="U455161" s="5"/>
      <c r="AA455161" s="94"/>
      <c r="AB455161" s="5"/>
    </row>
    <row r="455178" spans="21:28">
      <c r="U455178" s="5"/>
      <c r="AA455178" s="94"/>
      <c r="AB455178" s="5"/>
    </row>
    <row r="455180" spans="21:28">
      <c r="U455180" s="5"/>
      <c r="AA455180" s="458"/>
      <c r="AB455180" s="5"/>
    </row>
    <row r="455181" spans="21:28">
      <c r="U455181" s="5"/>
      <c r="AA455181" s="458"/>
      <c r="AB455181" s="5"/>
    </row>
    <row r="455182" spans="21:28">
      <c r="U455182" s="5"/>
      <c r="AA455182" s="93"/>
      <c r="AB455182" s="5"/>
    </row>
    <row r="455183" spans="21:28">
      <c r="U455183" s="5"/>
      <c r="AA455183" s="94"/>
      <c r="AB455183" s="5"/>
    </row>
    <row r="455186" spans="21:28">
      <c r="U455186" s="5"/>
      <c r="AA455186" s="94"/>
      <c r="AB455186" s="5"/>
    </row>
    <row r="455236" spans="21:28">
      <c r="U455236" s="5"/>
      <c r="AA455236" s="94"/>
      <c r="AB455236" s="5"/>
    </row>
    <row r="455306" spans="21:28">
      <c r="U455306" s="5"/>
      <c r="AA455306" s="94"/>
      <c r="AB455306" s="5"/>
    </row>
    <row r="455307" spans="21:28">
      <c r="U455307" s="5"/>
      <c r="AA455307" s="94"/>
      <c r="AB455307" s="5"/>
    </row>
    <row r="455324" spans="21:28">
      <c r="U455324" s="5"/>
      <c r="AA455324" s="94"/>
      <c r="AB455324" s="5"/>
    </row>
    <row r="455326" spans="21:28">
      <c r="U455326" s="5"/>
      <c r="AA455326" s="458"/>
      <c r="AB455326" s="5"/>
    </row>
    <row r="455327" spans="21:28">
      <c r="U455327" s="5"/>
      <c r="AA455327" s="458"/>
      <c r="AB455327" s="5"/>
    </row>
    <row r="455328" spans="21:28">
      <c r="U455328" s="5"/>
      <c r="AA455328" s="93"/>
      <c r="AB455328" s="5"/>
    </row>
    <row r="455329" spans="21:28">
      <c r="U455329" s="5"/>
      <c r="AA455329" s="94"/>
      <c r="AB455329" s="5"/>
    </row>
    <row r="455332" spans="21:28">
      <c r="U455332" s="5"/>
      <c r="AA455332" s="94"/>
      <c r="AB455332" s="5"/>
    </row>
    <row r="455382" spans="21:28">
      <c r="U455382" s="5"/>
      <c r="AA455382" s="94"/>
      <c r="AB455382" s="5"/>
    </row>
    <row r="455452" spans="21:28">
      <c r="U455452" s="5"/>
      <c r="AA455452" s="94"/>
      <c r="AB455452" s="5"/>
    </row>
    <row r="455453" spans="21:28">
      <c r="U455453" s="5"/>
      <c r="AA455453" s="94"/>
      <c r="AB455453" s="5"/>
    </row>
    <row r="455470" spans="21:28">
      <c r="U455470" s="5"/>
      <c r="AA455470" s="94"/>
      <c r="AB455470" s="5"/>
    </row>
    <row r="455472" spans="21:28">
      <c r="U455472" s="5"/>
      <c r="AA455472" s="458"/>
      <c r="AB455472" s="5"/>
    </row>
    <row r="455473" spans="21:28">
      <c r="U455473" s="5"/>
      <c r="AA455473" s="458"/>
      <c r="AB455473" s="5"/>
    </row>
    <row r="455474" spans="21:28">
      <c r="U455474" s="5"/>
      <c r="AA455474" s="93"/>
      <c r="AB455474" s="5"/>
    </row>
    <row r="455475" spans="21:28">
      <c r="U455475" s="5"/>
      <c r="AA455475" s="94"/>
      <c r="AB455475" s="5"/>
    </row>
    <row r="455478" spans="21:28">
      <c r="U455478" s="5"/>
      <c r="AA455478" s="94"/>
      <c r="AB455478" s="5"/>
    </row>
    <row r="455528" spans="21:28">
      <c r="U455528" s="5"/>
      <c r="AA455528" s="94"/>
      <c r="AB455528" s="5"/>
    </row>
    <row r="455598" spans="21:28">
      <c r="U455598" s="5"/>
      <c r="AA455598" s="94"/>
      <c r="AB455598" s="5"/>
    </row>
    <row r="455599" spans="21:28">
      <c r="U455599" s="5"/>
      <c r="AA455599" s="94"/>
      <c r="AB455599" s="5"/>
    </row>
    <row r="455616" spans="21:28">
      <c r="U455616" s="5"/>
      <c r="AA455616" s="94"/>
      <c r="AB455616" s="5"/>
    </row>
    <row r="455618" spans="21:28">
      <c r="U455618" s="5"/>
      <c r="AA455618" s="458"/>
      <c r="AB455618" s="5"/>
    </row>
    <row r="455619" spans="21:28">
      <c r="U455619" s="5"/>
      <c r="AA455619" s="458"/>
      <c r="AB455619" s="5"/>
    </row>
    <row r="455620" spans="21:28">
      <c r="U455620" s="5"/>
      <c r="AA455620" s="93"/>
      <c r="AB455620" s="5"/>
    </row>
    <row r="455621" spans="21:28">
      <c r="U455621" s="5"/>
      <c r="AA455621" s="94"/>
      <c r="AB455621" s="5"/>
    </row>
    <row r="455624" spans="21:28">
      <c r="U455624" s="5"/>
      <c r="AA455624" s="94"/>
      <c r="AB455624" s="5"/>
    </row>
    <row r="455674" spans="21:28">
      <c r="U455674" s="5"/>
      <c r="AA455674" s="94"/>
      <c r="AB455674" s="5"/>
    </row>
    <row r="455744" spans="21:28">
      <c r="U455744" s="5"/>
      <c r="AA455744" s="94"/>
      <c r="AB455744" s="5"/>
    </row>
    <row r="455745" spans="21:28">
      <c r="U455745" s="5"/>
      <c r="AA455745" s="94"/>
      <c r="AB455745" s="5"/>
    </row>
    <row r="455762" spans="21:28">
      <c r="U455762" s="5"/>
      <c r="AA455762" s="94"/>
      <c r="AB455762" s="5"/>
    </row>
    <row r="455764" spans="21:28">
      <c r="U455764" s="5"/>
      <c r="AA455764" s="458"/>
      <c r="AB455764" s="5"/>
    </row>
    <row r="455765" spans="21:28">
      <c r="U455765" s="5"/>
      <c r="AA455765" s="458"/>
      <c r="AB455765" s="5"/>
    </row>
    <row r="455766" spans="21:28">
      <c r="U455766" s="5"/>
      <c r="AA455766" s="93"/>
      <c r="AB455766" s="5"/>
    </row>
    <row r="455767" spans="21:28">
      <c r="U455767" s="5"/>
      <c r="AA455767" s="94"/>
      <c r="AB455767" s="5"/>
    </row>
    <row r="455770" spans="21:28">
      <c r="U455770" s="5"/>
      <c r="AA455770" s="94"/>
      <c r="AB455770" s="5"/>
    </row>
    <row r="455820" spans="21:28">
      <c r="U455820" s="5"/>
      <c r="AA455820" s="94"/>
      <c r="AB455820" s="5"/>
    </row>
    <row r="455890" spans="21:28">
      <c r="U455890" s="5"/>
      <c r="AA455890" s="94"/>
      <c r="AB455890" s="5"/>
    </row>
    <row r="455891" spans="21:28">
      <c r="U455891" s="5"/>
      <c r="AA455891" s="94"/>
      <c r="AB455891" s="5"/>
    </row>
    <row r="455908" spans="21:28">
      <c r="U455908" s="5"/>
      <c r="AA455908" s="94"/>
      <c r="AB455908" s="5"/>
    </row>
    <row r="455910" spans="21:28">
      <c r="U455910" s="5"/>
      <c r="AA455910" s="458"/>
      <c r="AB455910" s="5"/>
    </row>
    <row r="455911" spans="21:28">
      <c r="U455911" s="5"/>
      <c r="AA455911" s="458"/>
      <c r="AB455911" s="5"/>
    </row>
    <row r="455912" spans="21:28">
      <c r="U455912" s="5"/>
      <c r="AA455912" s="93"/>
      <c r="AB455912" s="5"/>
    </row>
    <row r="455913" spans="21:28">
      <c r="U455913" s="5"/>
      <c r="AA455913" s="94"/>
      <c r="AB455913" s="5"/>
    </row>
    <row r="455916" spans="21:28">
      <c r="U455916" s="5"/>
      <c r="AA455916" s="94"/>
      <c r="AB455916" s="5"/>
    </row>
    <row r="455966" spans="21:28">
      <c r="U455966" s="5"/>
      <c r="AA455966" s="94"/>
      <c r="AB455966" s="5"/>
    </row>
    <row r="456036" spans="21:28">
      <c r="U456036" s="5"/>
      <c r="AA456036" s="94"/>
      <c r="AB456036" s="5"/>
    </row>
    <row r="456037" spans="21:28">
      <c r="U456037" s="5"/>
      <c r="AA456037" s="94"/>
      <c r="AB456037" s="5"/>
    </row>
    <row r="456054" spans="21:28">
      <c r="U456054" s="5"/>
      <c r="AA456054" s="94"/>
      <c r="AB456054" s="5"/>
    </row>
    <row r="456056" spans="21:28">
      <c r="U456056" s="5"/>
      <c r="AA456056" s="458"/>
      <c r="AB456056" s="5"/>
    </row>
    <row r="456057" spans="21:28">
      <c r="U456057" s="5"/>
      <c r="AA456057" s="458"/>
      <c r="AB456057" s="5"/>
    </row>
    <row r="456058" spans="21:28">
      <c r="U456058" s="5"/>
      <c r="AA456058" s="93"/>
      <c r="AB456058" s="5"/>
    </row>
    <row r="456059" spans="21:28">
      <c r="U456059" s="5"/>
      <c r="AA456059" s="94"/>
      <c r="AB456059" s="5"/>
    </row>
    <row r="456062" spans="21:28">
      <c r="U456062" s="5"/>
      <c r="AA456062" s="94"/>
      <c r="AB456062" s="5"/>
    </row>
    <row r="456112" spans="21:28">
      <c r="U456112" s="5"/>
      <c r="AA456112" s="94"/>
      <c r="AB456112" s="5"/>
    </row>
    <row r="456182" spans="21:28">
      <c r="U456182" s="5"/>
      <c r="AA456182" s="94"/>
      <c r="AB456182" s="5"/>
    </row>
    <row r="456183" spans="21:28">
      <c r="U456183" s="5"/>
      <c r="AA456183" s="94"/>
      <c r="AB456183" s="5"/>
    </row>
    <row r="456200" spans="21:28">
      <c r="U456200" s="5"/>
      <c r="AA456200" s="94"/>
      <c r="AB456200" s="5"/>
    </row>
    <row r="456202" spans="21:28">
      <c r="U456202" s="5"/>
      <c r="AA456202" s="458"/>
      <c r="AB456202" s="5"/>
    </row>
    <row r="456203" spans="21:28">
      <c r="U456203" s="5"/>
      <c r="AA456203" s="458"/>
      <c r="AB456203" s="5"/>
    </row>
    <row r="456204" spans="21:28">
      <c r="U456204" s="5"/>
      <c r="AA456204" s="93"/>
      <c r="AB456204" s="5"/>
    </row>
    <row r="456205" spans="21:28">
      <c r="U456205" s="5"/>
      <c r="AA456205" s="94"/>
      <c r="AB456205" s="5"/>
    </row>
    <row r="456208" spans="21:28">
      <c r="U456208" s="5"/>
      <c r="AA456208" s="94"/>
      <c r="AB456208" s="5"/>
    </row>
    <row r="456258" spans="21:28">
      <c r="U456258" s="5"/>
      <c r="AA456258" s="94"/>
      <c r="AB456258" s="5"/>
    </row>
    <row r="456328" spans="21:28">
      <c r="U456328" s="5"/>
      <c r="AA456328" s="94"/>
      <c r="AB456328" s="5"/>
    </row>
    <row r="456329" spans="21:28">
      <c r="U456329" s="5"/>
      <c r="AA456329" s="94"/>
      <c r="AB456329" s="5"/>
    </row>
    <row r="456346" spans="21:28">
      <c r="U456346" s="5"/>
      <c r="AA456346" s="94"/>
      <c r="AB456346" s="5"/>
    </row>
    <row r="456348" spans="21:28">
      <c r="U456348" s="5"/>
      <c r="AA456348" s="458"/>
      <c r="AB456348" s="5"/>
    </row>
    <row r="456349" spans="21:28">
      <c r="U456349" s="5"/>
      <c r="AA456349" s="458"/>
      <c r="AB456349" s="5"/>
    </row>
    <row r="456350" spans="21:28">
      <c r="U456350" s="5"/>
      <c r="AA456350" s="93"/>
      <c r="AB456350" s="5"/>
    </row>
    <row r="456351" spans="21:28">
      <c r="U456351" s="5"/>
      <c r="AA456351" s="94"/>
      <c r="AB456351" s="5"/>
    </row>
    <row r="456354" spans="21:28">
      <c r="U456354" s="5"/>
      <c r="AA456354" s="94"/>
      <c r="AB456354" s="5"/>
    </row>
    <row r="456404" spans="21:28">
      <c r="U456404" s="5"/>
      <c r="AA456404" s="94"/>
      <c r="AB456404" s="5"/>
    </row>
    <row r="456474" spans="21:28">
      <c r="U456474" s="5"/>
      <c r="AA456474" s="94"/>
      <c r="AB456474" s="5"/>
    </row>
    <row r="456475" spans="21:28">
      <c r="U456475" s="5"/>
      <c r="AA456475" s="94"/>
      <c r="AB456475" s="5"/>
    </row>
    <row r="456492" spans="21:28">
      <c r="U456492" s="5"/>
      <c r="AA456492" s="94"/>
      <c r="AB456492" s="5"/>
    </row>
    <row r="456494" spans="21:28">
      <c r="U456494" s="5"/>
      <c r="AA456494" s="458"/>
      <c r="AB456494" s="5"/>
    </row>
    <row r="456495" spans="21:28">
      <c r="U456495" s="5"/>
      <c r="AA456495" s="458"/>
      <c r="AB456495" s="5"/>
    </row>
    <row r="456496" spans="21:28">
      <c r="U456496" s="5"/>
      <c r="AA456496" s="93"/>
      <c r="AB456496" s="5"/>
    </row>
    <row r="456497" spans="21:28">
      <c r="U456497" s="5"/>
      <c r="AA456497" s="94"/>
      <c r="AB456497" s="5"/>
    </row>
    <row r="456500" spans="21:28">
      <c r="U456500" s="5"/>
      <c r="AA456500" s="94"/>
      <c r="AB456500" s="5"/>
    </row>
    <row r="456550" spans="21:28">
      <c r="U456550" s="5"/>
      <c r="AA456550" s="94"/>
      <c r="AB456550" s="5"/>
    </row>
    <row r="456620" spans="21:28">
      <c r="U456620" s="5"/>
      <c r="AA456620" s="94"/>
      <c r="AB456620" s="5"/>
    </row>
    <row r="456621" spans="21:28">
      <c r="U456621" s="5"/>
      <c r="AA456621" s="94"/>
      <c r="AB456621" s="5"/>
    </row>
    <row r="456638" spans="21:28">
      <c r="U456638" s="5"/>
      <c r="AA456638" s="94"/>
      <c r="AB456638" s="5"/>
    </row>
    <row r="456640" spans="21:28">
      <c r="U456640" s="5"/>
      <c r="AA456640" s="458"/>
      <c r="AB456640" s="5"/>
    </row>
    <row r="456641" spans="21:28">
      <c r="U456641" s="5"/>
      <c r="AA456641" s="458"/>
      <c r="AB456641" s="5"/>
    </row>
    <row r="456642" spans="21:28">
      <c r="U456642" s="5"/>
      <c r="AA456642" s="93"/>
      <c r="AB456642" s="5"/>
    </row>
    <row r="456643" spans="21:28">
      <c r="U456643" s="5"/>
      <c r="AA456643" s="94"/>
      <c r="AB456643" s="5"/>
    </row>
    <row r="456646" spans="21:28">
      <c r="U456646" s="5"/>
      <c r="AA456646" s="94"/>
      <c r="AB456646" s="5"/>
    </row>
    <row r="456696" spans="21:28">
      <c r="U456696" s="5"/>
      <c r="AA456696" s="94"/>
      <c r="AB456696" s="5"/>
    </row>
    <row r="456766" spans="21:28">
      <c r="U456766" s="5"/>
      <c r="AA456766" s="94"/>
      <c r="AB456766" s="5"/>
    </row>
    <row r="456767" spans="21:28">
      <c r="U456767" s="5"/>
      <c r="AA456767" s="94"/>
      <c r="AB456767" s="5"/>
    </row>
    <row r="456784" spans="21:28">
      <c r="U456784" s="5"/>
      <c r="AA456784" s="94"/>
      <c r="AB456784" s="5"/>
    </row>
    <row r="456786" spans="21:28">
      <c r="U456786" s="5"/>
      <c r="AA456786" s="458"/>
      <c r="AB456786" s="5"/>
    </row>
    <row r="456787" spans="21:28">
      <c r="U456787" s="5"/>
      <c r="AA456787" s="458"/>
      <c r="AB456787" s="5"/>
    </row>
    <row r="456788" spans="21:28">
      <c r="U456788" s="5"/>
      <c r="AA456788" s="93"/>
      <c r="AB456788" s="5"/>
    </row>
    <row r="456789" spans="21:28">
      <c r="U456789" s="5"/>
      <c r="AA456789" s="94"/>
      <c r="AB456789" s="5"/>
    </row>
    <row r="456792" spans="21:28">
      <c r="U456792" s="5"/>
      <c r="AA456792" s="94"/>
      <c r="AB456792" s="5"/>
    </row>
    <row r="456842" spans="21:28">
      <c r="U456842" s="5"/>
      <c r="AA456842" s="94"/>
      <c r="AB456842" s="5"/>
    </row>
    <row r="456912" spans="21:28">
      <c r="U456912" s="5"/>
      <c r="AA456912" s="94"/>
      <c r="AB456912" s="5"/>
    </row>
    <row r="456913" spans="21:28">
      <c r="U456913" s="5"/>
      <c r="AA456913" s="94"/>
      <c r="AB456913" s="5"/>
    </row>
    <row r="456930" spans="21:28">
      <c r="U456930" s="5"/>
      <c r="AA456930" s="94"/>
      <c r="AB456930" s="5"/>
    </row>
    <row r="456932" spans="21:28">
      <c r="U456932" s="5"/>
      <c r="AA456932" s="458"/>
      <c r="AB456932" s="5"/>
    </row>
    <row r="456933" spans="21:28">
      <c r="U456933" s="5"/>
      <c r="AA456933" s="458"/>
      <c r="AB456933" s="5"/>
    </row>
    <row r="456934" spans="21:28">
      <c r="U456934" s="5"/>
      <c r="AA456934" s="93"/>
      <c r="AB456934" s="5"/>
    </row>
    <row r="456935" spans="21:28">
      <c r="U456935" s="5"/>
      <c r="AA456935" s="94"/>
      <c r="AB456935" s="5"/>
    </row>
    <row r="456938" spans="21:28">
      <c r="U456938" s="5"/>
      <c r="AA456938" s="94"/>
      <c r="AB456938" s="5"/>
    </row>
    <row r="456988" spans="21:28">
      <c r="U456988" s="5"/>
      <c r="AA456988" s="94"/>
      <c r="AB456988" s="5"/>
    </row>
    <row r="457058" spans="21:28">
      <c r="U457058" s="5"/>
      <c r="AA457058" s="94"/>
      <c r="AB457058" s="5"/>
    </row>
    <row r="457059" spans="21:28">
      <c r="U457059" s="5"/>
      <c r="AA457059" s="94"/>
      <c r="AB457059" s="5"/>
    </row>
    <row r="457076" spans="21:28">
      <c r="U457076" s="5"/>
      <c r="AA457076" s="94"/>
      <c r="AB457076" s="5"/>
    </row>
    <row r="457078" spans="21:28">
      <c r="U457078" s="5"/>
      <c r="AA457078" s="458"/>
      <c r="AB457078" s="5"/>
    </row>
    <row r="457079" spans="21:28">
      <c r="U457079" s="5"/>
      <c r="AA457079" s="458"/>
      <c r="AB457079" s="5"/>
    </row>
    <row r="457080" spans="21:28">
      <c r="U457080" s="5"/>
      <c r="AA457080" s="93"/>
      <c r="AB457080" s="5"/>
    </row>
    <row r="457081" spans="21:28">
      <c r="U457081" s="5"/>
      <c r="AA457081" s="94"/>
      <c r="AB457081" s="5"/>
    </row>
    <row r="457084" spans="21:28">
      <c r="U457084" s="5"/>
      <c r="AA457084" s="94"/>
      <c r="AB457084" s="5"/>
    </row>
    <row r="457134" spans="21:28">
      <c r="U457134" s="5"/>
      <c r="AA457134" s="94"/>
      <c r="AB457134" s="5"/>
    </row>
    <row r="457204" spans="21:28">
      <c r="U457204" s="5"/>
      <c r="AA457204" s="94"/>
      <c r="AB457204" s="5"/>
    </row>
    <row r="457205" spans="21:28">
      <c r="U457205" s="5"/>
      <c r="AA457205" s="94"/>
      <c r="AB457205" s="5"/>
    </row>
    <row r="457222" spans="21:28">
      <c r="U457222" s="5"/>
      <c r="AA457222" s="94"/>
      <c r="AB457222" s="5"/>
    </row>
    <row r="457224" spans="21:28">
      <c r="U457224" s="5"/>
      <c r="AA457224" s="458"/>
      <c r="AB457224" s="5"/>
    </row>
    <row r="457225" spans="21:28">
      <c r="U457225" s="5"/>
      <c r="AA457225" s="458"/>
      <c r="AB457225" s="5"/>
    </row>
    <row r="457226" spans="21:28">
      <c r="U457226" s="5"/>
      <c r="AA457226" s="93"/>
      <c r="AB457226" s="5"/>
    </row>
    <row r="457227" spans="21:28">
      <c r="U457227" s="5"/>
      <c r="AA457227" s="94"/>
      <c r="AB457227" s="5"/>
    </row>
    <row r="457230" spans="21:28">
      <c r="U457230" s="5"/>
      <c r="AA457230" s="94"/>
      <c r="AB457230" s="5"/>
    </row>
    <row r="457280" spans="21:28">
      <c r="U457280" s="5"/>
      <c r="AA457280" s="94"/>
      <c r="AB457280" s="5"/>
    </row>
    <row r="457350" spans="21:28">
      <c r="U457350" s="5"/>
      <c r="AA457350" s="94"/>
      <c r="AB457350" s="5"/>
    </row>
    <row r="457351" spans="21:28">
      <c r="U457351" s="5"/>
      <c r="AA457351" s="94"/>
      <c r="AB457351" s="5"/>
    </row>
    <row r="457368" spans="21:28">
      <c r="U457368" s="5"/>
      <c r="AA457368" s="94"/>
      <c r="AB457368" s="5"/>
    </row>
    <row r="457370" spans="21:28">
      <c r="U457370" s="5"/>
      <c r="AA457370" s="458"/>
      <c r="AB457370" s="5"/>
    </row>
    <row r="457371" spans="21:28">
      <c r="U457371" s="5"/>
      <c r="AA457371" s="458"/>
      <c r="AB457371" s="5"/>
    </row>
    <row r="457372" spans="21:28">
      <c r="U457372" s="5"/>
      <c r="AA457372" s="93"/>
      <c r="AB457372" s="5"/>
    </row>
    <row r="457373" spans="21:28">
      <c r="U457373" s="5"/>
      <c r="AA457373" s="94"/>
      <c r="AB457373" s="5"/>
    </row>
    <row r="457376" spans="21:28">
      <c r="U457376" s="5"/>
      <c r="AA457376" s="94"/>
      <c r="AB457376" s="5"/>
    </row>
    <row r="457426" spans="21:28">
      <c r="U457426" s="5"/>
      <c r="AA457426" s="94"/>
      <c r="AB457426" s="5"/>
    </row>
    <row r="457496" spans="21:28">
      <c r="U457496" s="5"/>
      <c r="AA457496" s="94"/>
      <c r="AB457496" s="5"/>
    </row>
    <row r="457497" spans="21:28">
      <c r="U457497" s="5"/>
      <c r="AA457497" s="94"/>
      <c r="AB457497" s="5"/>
    </row>
    <row r="457514" spans="21:28">
      <c r="U457514" s="5"/>
      <c r="AA457514" s="94"/>
      <c r="AB457514" s="5"/>
    </row>
    <row r="457516" spans="21:28">
      <c r="U457516" s="5"/>
      <c r="AA457516" s="458"/>
      <c r="AB457516" s="5"/>
    </row>
    <row r="457517" spans="21:28">
      <c r="U457517" s="5"/>
      <c r="AA457517" s="458"/>
      <c r="AB457517" s="5"/>
    </row>
    <row r="457518" spans="21:28">
      <c r="U457518" s="5"/>
      <c r="AA457518" s="93"/>
      <c r="AB457518" s="5"/>
    </row>
    <row r="457519" spans="21:28">
      <c r="U457519" s="5"/>
      <c r="AA457519" s="94"/>
      <c r="AB457519" s="5"/>
    </row>
    <row r="457522" spans="21:28">
      <c r="U457522" s="5"/>
      <c r="AA457522" s="94"/>
      <c r="AB457522" s="5"/>
    </row>
    <row r="457572" spans="21:28">
      <c r="U457572" s="5"/>
      <c r="AA457572" s="94"/>
      <c r="AB457572" s="5"/>
    </row>
    <row r="457642" spans="21:28">
      <c r="U457642" s="5"/>
      <c r="AA457642" s="94"/>
      <c r="AB457642" s="5"/>
    </row>
    <row r="457643" spans="21:28">
      <c r="U457643" s="5"/>
      <c r="AA457643" s="94"/>
      <c r="AB457643" s="5"/>
    </row>
    <row r="457660" spans="21:28">
      <c r="U457660" s="5"/>
      <c r="AA457660" s="94"/>
      <c r="AB457660" s="5"/>
    </row>
    <row r="457662" spans="21:28">
      <c r="U457662" s="5"/>
      <c r="AA457662" s="458"/>
      <c r="AB457662" s="5"/>
    </row>
    <row r="457663" spans="21:28">
      <c r="U457663" s="5"/>
      <c r="AA457663" s="458"/>
      <c r="AB457663" s="5"/>
    </row>
    <row r="457664" spans="21:28">
      <c r="U457664" s="5"/>
      <c r="AA457664" s="93"/>
      <c r="AB457664" s="5"/>
    </row>
    <row r="457665" spans="21:28">
      <c r="U457665" s="5"/>
      <c r="AA457665" s="94"/>
      <c r="AB457665" s="5"/>
    </row>
    <row r="457668" spans="21:28">
      <c r="U457668" s="5"/>
      <c r="AA457668" s="94"/>
      <c r="AB457668" s="5"/>
    </row>
    <row r="457718" spans="21:28">
      <c r="U457718" s="5"/>
      <c r="AA457718" s="94"/>
      <c r="AB457718" s="5"/>
    </row>
    <row r="457788" spans="21:28">
      <c r="U457788" s="5"/>
      <c r="AA457788" s="94"/>
      <c r="AB457788" s="5"/>
    </row>
    <row r="457789" spans="21:28">
      <c r="U457789" s="5"/>
      <c r="AA457789" s="94"/>
      <c r="AB457789" s="5"/>
    </row>
    <row r="457806" spans="21:28">
      <c r="U457806" s="5"/>
      <c r="AA457806" s="94"/>
      <c r="AB457806" s="5"/>
    </row>
    <row r="457808" spans="21:28">
      <c r="U457808" s="5"/>
      <c r="AA457808" s="458"/>
      <c r="AB457808" s="5"/>
    </row>
    <row r="457809" spans="21:28">
      <c r="U457809" s="5"/>
      <c r="AA457809" s="458"/>
      <c r="AB457809" s="5"/>
    </row>
    <row r="457810" spans="21:28">
      <c r="U457810" s="5"/>
      <c r="AA457810" s="93"/>
      <c r="AB457810" s="5"/>
    </row>
    <row r="457811" spans="21:28">
      <c r="U457811" s="5"/>
      <c r="AA457811" s="94"/>
      <c r="AB457811" s="5"/>
    </row>
    <row r="457814" spans="21:28">
      <c r="U457814" s="5"/>
      <c r="AA457814" s="94"/>
      <c r="AB457814" s="5"/>
    </row>
    <row r="457864" spans="21:28">
      <c r="U457864" s="5"/>
      <c r="AA457864" s="94"/>
      <c r="AB457864" s="5"/>
    </row>
    <row r="457934" spans="21:28">
      <c r="U457934" s="5"/>
      <c r="AA457934" s="94"/>
      <c r="AB457934" s="5"/>
    </row>
    <row r="457935" spans="21:28">
      <c r="U457935" s="5"/>
      <c r="AA457935" s="94"/>
      <c r="AB457935" s="5"/>
    </row>
    <row r="457952" spans="21:28">
      <c r="U457952" s="5"/>
      <c r="AA457952" s="94"/>
      <c r="AB457952" s="5"/>
    </row>
    <row r="457954" spans="21:28">
      <c r="U457954" s="5"/>
      <c r="AA457954" s="458"/>
      <c r="AB457954" s="5"/>
    </row>
    <row r="457955" spans="21:28">
      <c r="U457955" s="5"/>
      <c r="AA457955" s="458"/>
      <c r="AB457955" s="5"/>
    </row>
    <row r="457956" spans="21:28">
      <c r="U457956" s="5"/>
      <c r="AA457956" s="93"/>
      <c r="AB457956" s="5"/>
    </row>
    <row r="457957" spans="21:28">
      <c r="U457957" s="5"/>
      <c r="AA457957" s="94"/>
      <c r="AB457957" s="5"/>
    </row>
    <row r="457960" spans="21:28">
      <c r="U457960" s="5"/>
      <c r="AA457960" s="94"/>
      <c r="AB457960" s="5"/>
    </row>
    <row r="458010" spans="21:28">
      <c r="U458010" s="5"/>
      <c r="AA458010" s="94"/>
      <c r="AB458010" s="5"/>
    </row>
    <row r="458080" spans="21:28">
      <c r="U458080" s="5"/>
      <c r="AA458080" s="94"/>
      <c r="AB458080" s="5"/>
    </row>
    <row r="458081" spans="21:28">
      <c r="U458081" s="5"/>
      <c r="AA458081" s="94"/>
      <c r="AB458081" s="5"/>
    </row>
    <row r="458098" spans="21:28">
      <c r="U458098" s="5"/>
      <c r="AA458098" s="94"/>
      <c r="AB458098" s="5"/>
    </row>
    <row r="458100" spans="21:28">
      <c r="U458100" s="5"/>
      <c r="AA458100" s="458"/>
      <c r="AB458100" s="5"/>
    </row>
    <row r="458101" spans="21:28">
      <c r="U458101" s="5"/>
      <c r="AA458101" s="458"/>
      <c r="AB458101" s="5"/>
    </row>
    <row r="458102" spans="21:28">
      <c r="U458102" s="5"/>
      <c r="AA458102" s="93"/>
      <c r="AB458102" s="5"/>
    </row>
    <row r="458103" spans="21:28">
      <c r="U458103" s="5"/>
      <c r="AA458103" s="94"/>
      <c r="AB458103" s="5"/>
    </row>
    <row r="458106" spans="21:28">
      <c r="U458106" s="5"/>
      <c r="AA458106" s="94"/>
      <c r="AB458106" s="5"/>
    </row>
    <row r="458156" spans="21:28">
      <c r="U458156" s="5"/>
      <c r="AA458156" s="94"/>
      <c r="AB458156" s="5"/>
    </row>
    <row r="458226" spans="21:28">
      <c r="U458226" s="5"/>
      <c r="AA458226" s="94"/>
      <c r="AB458226" s="5"/>
    </row>
    <row r="458227" spans="21:28">
      <c r="U458227" s="5"/>
      <c r="AA458227" s="94"/>
      <c r="AB458227" s="5"/>
    </row>
    <row r="458244" spans="21:28">
      <c r="U458244" s="5"/>
      <c r="AA458244" s="94"/>
      <c r="AB458244" s="5"/>
    </row>
    <row r="458246" spans="21:28">
      <c r="U458246" s="5"/>
      <c r="AA458246" s="458"/>
      <c r="AB458246" s="5"/>
    </row>
    <row r="458247" spans="21:28">
      <c r="U458247" s="5"/>
      <c r="AA458247" s="458"/>
      <c r="AB458247" s="5"/>
    </row>
    <row r="458248" spans="21:28">
      <c r="U458248" s="5"/>
      <c r="AA458248" s="93"/>
      <c r="AB458248" s="5"/>
    </row>
    <row r="458249" spans="21:28">
      <c r="U458249" s="5"/>
      <c r="AA458249" s="94"/>
      <c r="AB458249" s="5"/>
    </row>
    <row r="458252" spans="21:28">
      <c r="U458252" s="5"/>
      <c r="AA458252" s="94"/>
      <c r="AB458252" s="5"/>
    </row>
    <row r="458302" spans="21:28">
      <c r="U458302" s="5"/>
      <c r="AA458302" s="94"/>
      <c r="AB458302" s="5"/>
    </row>
    <row r="458372" spans="21:28">
      <c r="U458372" s="5"/>
      <c r="AA458372" s="94"/>
      <c r="AB458372" s="5"/>
    </row>
    <row r="458373" spans="21:28">
      <c r="U458373" s="5"/>
      <c r="AA458373" s="94"/>
      <c r="AB458373" s="5"/>
    </row>
    <row r="458390" spans="21:28">
      <c r="U458390" s="5"/>
      <c r="AA458390" s="94"/>
      <c r="AB458390" s="5"/>
    </row>
    <row r="458392" spans="21:28">
      <c r="U458392" s="5"/>
      <c r="AA458392" s="458"/>
      <c r="AB458392" s="5"/>
    </row>
    <row r="458393" spans="21:28">
      <c r="U458393" s="5"/>
      <c r="AA458393" s="458"/>
      <c r="AB458393" s="5"/>
    </row>
    <row r="458394" spans="21:28">
      <c r="U458394" s="5"/>
      <c r="AA458394" s="93"/>
      <c r="AB458394" s="5"/>
    </row>
    <row r="458395" spans="21:28">
      <c r="U458395" s="5"/>
      <c r="AA458395" s="94"/>
      <c r="AB458395" s="5"/>
    </row>
    <row r="458398" spans="21:28">
      <c r="U458398" s="5"/>
      <c r="AA458398" s="94"/>
      <c r="AB458398" s="5"/>
    </row>
    <row r="458448" spans="21:28">
      <c r="U458448" s="5"/>
      <c r="AA458448" s="94"/>
      <c r="AB458448" s="5"/>
    </row>
    <row r="458518" spans="21:28">
      <c r="U458518" s="5"/>
      <c r="AA458518" s="94"/>
      <c r="AB458518" s="5"/>
    </row>
    <row r="458519" spans="21:28">
      <c r="U458519" s="5"/>
      <c r="AA458519" s="94"/>
      <c r="AB458519" s="5"/>
    </row>
    <row r="458536" spans="21:28">
      <c r="U458536" s="5"/>
      <c r="AA458536" s="94"/>
      <c r="AB458536" s="5"/>
    </row>
    <row r="458538" spans="21:28">
      <c r="U458538" s="5"/>
      <c r="AA458538" s="458"/>
      <c r="AB458538" s="5"/>
    </row>
    <row r="458539" spans="21:28">
      <c r="U458539" s="5"/>
      <c r="AA458539" s="458"/>
      <c r="AB458539" s="5"/>
    </row>
    <row r="458540" spans="21:28">
      <c r="U458540" s="5"/>
      <c r="AA458540" s="93"/>
      <c r="AB458540" s="5"/>
    </row>
    <row r="458541" spans="21:28">
      <c r="U458541" s="5"/>
      <c r="AA458541" s="94"/>
      <c r="AB458541" s="5"/>
    </row>
    <row r="458544" spans="21:28">
      <c r="U458544" s="5"/>
      <c r="AA458544" s="94"/>
      <c r="AB458544" s="5"/>
    </row>
    <row r="458594" spans="21:28">
      <c r="U458594" s="5"/>
      <c r="AA458594" s="94"/>
      <c r="AB458594" s="5"/>
    </row>
    <row r="458664" spans="21:28">
      <c r="U458664" s="5"/>
      <c r="AA458664" s="94"/>
      <c r="AB458664" s="5"/>
    </row>
    <row r="458665" spans="21:28">
      <c r="U458665" s="5"/>
      <c r="AA458665" s="94"/>
      <c r="AB458665" s="5"/>
    </row>
    <row r="458682" spans="21:28">
      <c r="U458682" s="5"/>
      <c r="AA458682" s="94"/>
      <c r="AB458682" s="5"/>
    </row>
    <row r="458684" spans="21:28">
      <c r="U458684" s="5"/>
      <c r="AA458684" s="458"/>
      <c r="AB458684" s="5"/>
    </row>
    <row r="458685" spans="21:28">
      <c r="U458685" s="5"/>
      <c r="AA458685" s="458"/>
      <c r="AB458685" s="5"/>
    </row>
    <row r="458686" spans="21:28">
      <c r="U458686" s="5"/>
      <c r="AA458686" s="93"/>
      <c r="AB458686" s="5"/>
    </row>
    <row r="458687" spans="21:28">
      <c r="U458687" s="5"/>
      <c r="AA458687" s="94"/>
      <c r="AB458687" s="5"/>
    </row>
    <row r="458690" spans="21:28">
      <c r="U458690" s="5"/>
      <c r="AA458690" s="94"/>
      <c r="AB458690" s="5"/>
    </row>
    <row r="458740" spans="21:28">
      <c r="U458740" s="5"/>
      <c r="AA458740" s="94"/>
      <c r="AB458740" s="5"/>
    </row>
    <row r="458810" spans="21:28">
      <c r="U458810" s="5"/>
      <c r="AA458810" s="94"/>
      <c r="AB458810" s="5"/>
    </row>
    <row r="458811" spans="21:28">
      <c r="U458811" s="5"/>
      <c r="AA458811" s="94"/>
      <c r="AB458811" s="5"/>
    </row>
    <row r="458828" spans="21:28">
      <c r="U458828" s="5"/>
      <c r="AA458828" s="94"/>
      <c r="AB458828" s="5"/>
    </row>
    <row r="458830" spans="21:28">
      <c r="U458830" s="5"/>
      <c r="AA458830" s="458"/>
      <c r="AB458830" s="5"/>
    </row>
    <row r="458831" spans="21:28">
      <c r="U458831" s="5"/>
      <c r="AA458831" s="458"/>
      <c r="AB458831" s="5"/>
    </row>
    <row r="458832" spans="21:28">
      <c r="U458832" s="5"/>
      <c r="AA458832" s="93"/>
      <c r="AB458832" s="5"/>
    </row>
    <row r="458833" spans="21:28">
      <c r="U458833" s="5"/>
      <c r="AA458833" s="94"/>
      <c r="AB458833" s="5"/>
    </row>
    <row r="458836" spans="21:28">
      <c r="U458836" s="5"/>
      <c r="AA458836" s="94"/>
      <c r="AB458836" s="5"/>
    </row>
    <row r="458886" spans="21:28">
      <c r="U458886" s="5"/>
      <c r="AA458886" s="94"/>
      <c r="AB458886" s="5"/>
    </row>
    <row r="458956" spans="21:28">
      <c r="U458956" s="5"/>
      <c r="AA458956" s="94"/>
      <c r="AB458956" s="5"/>
    </row>
    <row r="458957" spans="21:28">
      <c r="U458957" s="5"/>
      <c r="AA458957" s="94"/>
      <c r="AB458957" s="5"/>
    </row>
    <row r="458974" spans="21:28">
      <c r="U458974" s="5"/>
      <c r="AA458974" s="94"/>
      <c r="AB458974" s="5"/>
    </row>
    <row r="458976" spans="21:28">
      <c r="U458976" s="5"/>
      <c r="AA458976" s="458"/>
      <c r="AB458976" s="5"/>
    </row>
    <row r="458977" spans="21:28">
      <c r="U458977" s="5"/>
      <c r="AA458977" s="458"/>
      <c r="AB458977" s="5"/>
    </row>
    <row r="458978" spans="21:28">
      <c r="U458978" s="5"/>
      <c r="AA458978" s="93"/>
      <c r="AB458978" s="5"/>
    </row>
    <row r="458979" spans="21:28">
      <c r="U458979" s="5"/>
      <c r="AA458979" s="94"/>
      <c r="AB458979" s="5"/>
    </row>
    <row r="458982" spans="21:28">
      <c r="U458982" s="5"/>
      <c r="AA458982" s="94"/>
      <c r="AB458982" s="5"/>
    </row>
    <row r="459032" spans="21:28">
      <c r="U459032" s="5"/>
      <c r="AA459032" s="94"/>
      <c r="AB459032" s="5"/>
    </row>
    <row r="459102" spans="21:28">
      <c r="U459102" s="5"/>
      <c r="AA459102" s="94"/>
      <c r="AB459102" s="5"/>
    </row>
    <row r="459103" spans="21:28">
      <c r="U459103" s="5"/>
      <c r="AA459103" s="94"/>
      <c r="AB459103" s="5"/>
    </row>
    <row r="459120" spans="21:28">
      <c r="U459120" s="5"/>
      <c r="AA459120" s="94"/>
      <c r="AB459120" s="5"/>
    </row>
    <row r="459122" spans="21:28">
      <c r="U459122" s="5"/>
      <c r="AA459122" s="458"/>
      <c r="AB459122" s="5"/>
    </row>
    <row r="459123" spans="21:28">
      <c r="U459123" s="5"/>
      <c r="AA459123" s="458"/>
      <c r="AB459123" s="5"/>
    </row>
    <row r="459124" spans="21:28">
      <c r="U459124" s="5"/>
      <c r="AA459124" s="93"/>
      <c r="AB459124" s="5"/>
    </row>
    <row r="459125" spans="21:28">
      <c r="U459125" s="5"/>
      <c r="AA459125" s="94"/>
      <c r="AB459125" s="5"/>
    </row>
    <row r="459128" spans="21:28">
      <c r="U459128" s="5"/>
      <c r="AA459128" s="94"/>
      <c r="AB459128" s="5"/>
    </row>
    <row r="459178" spans="21:28">
      <c r="U459178" s="5"/>
      <c r="AA459178" s="94"/>
      <c r="AB459178" s="5"/>
    </row>
    <row r="459248" spans="21:28">
      <c r="U459248" s="5"/>
      <c r="AA459248" s="94"/>
      <c r="AB459248" s="5"/>
    </row>
    <row r="459249" spans="21:28">
      <c r="U459249" s="5"/>
      <c r="AA459249" s="94"/>
      <c r="AB459249" s="5"/>
    </row>
    <row r="459266" spans="21:28">
      <c r="U459266" s="5"/>
      <c r="AA459266" s="94"/>
      <c r="AB459266" s="5"/>
    </row>
    <row r="459268" spans="21:28">
      <c r="U459268" s="5"/>
      <c r="AA459268" s="458"/>
      <c r="AB459268" s="5"/>
    </row>
    <row r="459269" spans="21:28">
      <c r="U459269" s="5"/>
      <c r="AA459269" s="458"/>
      <c r="AB459269" s="5"/>
    </row>
    <row r="459270" spans="21:28">
      <c r="U459270" s="5"/>
      <c r="AA459270" s="93"/>
      <c r="AB459270" s="5"/>
    </row>
    <row r="459271" spans="21:28">
      <c r="U459271" s="5"/>
      <c r="AA459271" s="94"/>
      <c r="AB459271" s="5"/>
    </row>
    <row r="459274" spans="21:28">
      <c r="U459274" s="5"/>
      <c r="AA459274" s="94"/>
      <c r="AB459274" s="5"/>
    </row>
    <row r="459324" spans="21:28">
      <c r="U459324" s="5"/>
      <c r="AA459324" s="94"/>
      <c r="AB459324" s="5"/>
    </row>
    <row r="459394" spans="21:28">
      <c r="U459394" s="5"/>
      <c r="AA459394" s="94"/>
      <c r="AB459394" s="5"/>
    </row>
    <row r="459395" spans="21:28">
      <c r="U459395" s="5"/>
      <c r="AA459395" s="94"/>
      <c r="AB459395" s="5"/>
    </row>
    <row r="459412" spans="21:28">
      <c r="U459412" s="5"/>
      <c r="AA459412" s="94"/>
      <c r="AB459412" s="5"/>
    </row>
    <row r="459414" spans="21:28">
      <c r="U459414" s="5"/>
      <c r="AA459414" s="458"/>
      <c r="AB459414" s="5"/>
    </row>
    <row r="459415" spans="21:28">
      <c r="U459415" s="5"/>
      <c r="AA459415" s="458"/>
      <c r="AB459415" s="5"/>
    </row>
    <row r="459416" spans="21:28">
      <c r="U459416" s="5"/>
      <c r="AA459416" s="93"/>
      <c r="AB459416" s="5"/>
    </row>
    <row r="459417" spans="21:28">
      <c r="U459417" s="5"/>
      <c r="AA459417" s="94"/>
      <c r="AB459417" s="5"/>
    </row>
    <row r="459420" spans="21:28">
      <c r="U459420" s="5"/>
      <c r="AA459420" s="94"/>
      <c r="AB459420" s="5"/>
    </row>
    <row r="459470" spans="21:28">
      <c r="U459470" s="5"/>
      <c r="AA459470" s="94"/>
      <c r="AB459470" s="5"/>
    </row>
    <row r="459540" spans="21:28">
      <c r="U459540" s="5"/>
      <c r="AA459540" s="94"/>
      <c r="AB459540" s="5"/>
    </row>
    <row r="459541" spans="21:28">
      <c r="U459541" s="5"/>
      <c r="AA459541" s="94"/>
      <c r="AB459541" s="5"/>
    </row>
    <row r="459558" spans="21:28">
      <c r="U459558" s="5"/>
      <c r="AA459558" s="94"/>
      <c r="AB459558" s="5"/>
    </row>
    <row r="459560" spans="21:28">
      <c r="U459560" s="5"/>
      <c r="AA459560" s="458"/>
      <c r="AB459560" s="5"/>
    </row>
    <row r="459561" spans="21:28">
      <c r="U459561" s="5"/>
      <c r="AA459561" s="458"/>
      <c r="AB459561" s="5"/>
    </row>
    <row r="459562" spans="21:28">
      <c r="U459562" s="5"/>
      <c r="AA459562" s="93"/>
      <c r="AB459562" s="5"/>
    </row>
    <row r="459563" spans="21:28">
      <c r="U459563" s="5"/>
      <c r="AA459563" s="94"/>
      <c r="AB459563" s="5"/>
    </row>
    <row r="459566" spans="21:28">
      <c r="U459566" s="5"/>
      <c r="AA459566" s="94"/>
      <c r="AB459566" s="5"/>
    </row>
    <row r="459616" spans="21:28">
      <c r="U459616" s="5"/>
      <c r="AA459616" s="94"/>
      <c r="AB459616" s="5"/>
    </row>
    <row r="459686" spans="21:28">
      <c r="U459686" s="5"/>
      <c r="AA459686" s="94"/>
      <c r="AB459686" s="5"/>
    </row>
    <row r="459687" spans="21:28">
      <c r="U459687" s="5"/>
      <c r="AA459687" s="94"/>
      <c r="AB459687" s="5"/>
    </row>
    <row r="459704" spans="21:28">
      <c r="U459704" s="5"/>
      <c r="AA459704" s="94"/>
      <c r="AB459704" s="5"/>
    </row>
    <row r="459706" spans="21:28">
      <c r="U459706" s="5"/>
      <c r="AA459706" s="458"/>
      <c r="AB459706" s="5"/>
    </row>
    <row r="459707" spans="21:28">
      <c r="U459707" s="5"/>
      <c r="AA459707" s="458"/>
      <c r="AB459707" s="5"/>
    </row>
    <row r="459708" spans="21:28">
      <c r="U459708" s="5"/>
      <c r="AA459708" s="93"/>
      <c r="AB459708" s="5"/>
    </row>
    <row r="459709" spans="21:28">
      <c r="U459709" s="5"/>
      <c r="AA459709" s="94"/>
      <c r="AB459709" s="5"/>
    </row>
    <row r="459712" spans="21:28">
      <c r="U459712" s="5"/>
      <c r="AA459712" s="94"/>
      <c r="AB459712" s="5"/>
    </row>
    <row r="459762" spans="21:28">
      <c r="U459762" s="5"/>
      <c r="AA459762" s="94"/>
      <c r="AB459762" s="5"/>
    </row>
    <row r="459832" spans="21:28">
      <c r="U459832" s="5"/>
      <c r="AA459832" s="94"/>
      <c r="AB459832" s="5"/>
    </row>
    <row r="459833" spans="21:28">
      <c r="U459833" s="5"/>
      <c r="AA459833" s="94"/>
      <c r="AB459833" s="5"/>
    </row>
    <row r="459850" spans="21:28">
      <c r="U459850" s="5"/>
      <c r="AA459850" s="94"/>
      <c r="AB459850" s="5"/>
    </row>
    <row r="459852" spans="21:28">
      <c r="U459852" s="5"/>
      <c r="AA459852" s="458"/>
      <c r="AB459852" s="5"/>
    </row>
    <row r="459853" spans="21:28">
      <c r="U459853" s="5"/>
      <c r="AA459853" s="458"/>
      <c r="AB459853" s="5"/>
    </row>
    <row r="459854" spans="21:28">
      <c r="U459854" s="5"/>
      <c r="AA459854" s="93"/>
      <c r="AB459854" s="5"/>
    </row>
    <row r="459855" spans="21:28">
      <c r="U459855" s="5"/>
      <c r="AA459855" s="94"/>
      <c r="AB459855" s="5"/>
    </row>
    <row r="459858" spans="21:28">
      <c r="U459858" s="5"/>
      <c r="AA459858" s="94"/>
      <c r="AB459858" s="5"/>
    </row>
    <row r="459908" spans="21:28">
      <c r="U459908" s="5"/>
      <c r="AA459908" s="94"/>
      <c r="AB459908" s="5"/>
    </row>
    <row r="459978" spans="21:28">
      <c r="U459978" s="5"/>
      <c r="AA459978" s="94"/>
      <c r="AB459978" s="5"/>
    </row>
    <row r="459979" spans="21:28">
      <c r="U459979" s="5"/>
      <c r="AA459979" s="94"/>
      <c r="AB459979" s="5"/>
    </row>
    <row r="459996" spans="21:28">
      <c r="U459996" s="5"/>
      <c r="AA459996" s="94"/>
      <c r="AB459996" s="5"/>
    </row>
    <row r="459998" spans="21:28">
      <c r="U459998" s="5"/>
      <c r="AA459998" s="458"/>
      <c r="AB459998" s="5"/>
    </row>
    <row r="459999" spans="21:28">
      <c r="U459999" s="5"/>
      <c r="AA459999" s="458"/>
      <c r="AB459999" s="5"/>
    </row>
    <row r="460000" spans="21:28">
      <c r="U460000" s="5"/>
      <c r="AA460000" s="93"/>
      <c r="AB460000" s="5"/>
    </row>
    <row r="460001" spans="21:28">
      <c r="U460001" s="5"/>
      <c r="AA460001" s="94"/>
      <c r="AB460001" s="5"/>
    </row>
    <row r="460004" spans="21:28">
      <c r="U460004" s="5"/>
      <c r="AA460004" s="94"/>
      <c r="AB460004" s="5"/>
    </row>
    <row r="460054" spans="21:28">
      <c r="U460054" s="5"/>
      <c r="AA460054" s="94"/>
      <c r="AB460054" s="5"/>
    </row>
    <row r="460124" spans="21:28">
      <c r="U460124" s="5"/>
      <c r="AA460124" s="94"/>
      <c r="AB460124" s="5"/>
    </row>
    <row r="460125" spans="21:28">
      <c r="U460125" s="5"/>
      <c r="AA460125" s="94"/>
      <c r="AB460125" s="5"/>
    </row>
    <row r="460142" spans="21:28">
      <c r="U460142" s="5"/>
      <c r="AA460142" s="94"/>
      <c r="AB460142" s="5"/>
    </row>
    <row r="460144" spans="21:28">
      <c r="U460144" s="5"/>
      <c r="AA460144" s="458"/>
      <c r="AB460144" s="5"/>
    </row>
    <row r="460145" spans="21:28">
      <c r="U460145" s="5"/>
      <c r="AA460145" s="458"/>
      <c r="AB460145" s="5"/>
    </row>
    <row r="460146" spans="21:28">
      <c r="U460146" s="5"/>
      <c r="AA460146" s="93"/>
      <c r="AB460146" s="5"/>
    </row>
    <row r="460147" spans="21:28">
      <c r="U460147" s="5"/>
      <c r="AA460147" s="94"/>
      <c r="AB460147" s="5"/>
    </row>
    <row r="460150" spans="21:28">
      <c r="U460150" s="5"/>
      <c r="AA460150" s="94"/>
      <c r="AB460150" s="5"/>
    </row>
    <row r="460200" spans="21:28">
      <c r="U460200" s="5"/>
      <c r="AA460200" s="94"/>
      <c r="AB460200" s="5"/>
    </row>
    <row r="460270" spans="21:28">
      <c r="U460270" s="5"/>
      <c r="AA460270" s="94"/>
      <c r="AB460270" s="5"/>
    </row>
    <row r="460271" spans="21:28">
      <c r="U460271" s="5"/>
      <c r="AA460271" s="94"/>
      <c r="AB460271" s="5"/>
    </row>
    <row r="460288" spans="21:28">
      <c r="U460288" s="5"/>
      <c r="AA460288" s="94"/>
      <c r="AB460288" s="5"/>
    </row>
    <row r="460290" spans="21:28">
      <c r="U460290" s="5"/>
      <c r="AA460290" s="458"/>
      <c r="AB460290" s="5"/>
    </row>
    <row r="460291" spans="21:28">
      <c r="U460291" s="5"/>
      <c r="AA460291" s="458"/>
      <c r="AB460291" s="5"/>
    </row>
    <row r="460292" spans="21:28">
      <c r="U460292" s="5"/>
      <c r="AA460292" s="93"/>
      <c r="AB460292" s="5"/>
    </row>
    <row r="460293" spans="21:28">
      <c r="U460293" s="5"/>
      <c r="AA460293" s="94"/>
      <c r="AB460293" s="5"/>
    </row>
    <row r="460296" spans="21:28">
      <c r="U460296" s="5"/>
      <c r="AA460296" s="94"/>
      <c r="AB460296" s="5"/>
    </row>
    <row r="460346" spans="21:28">
      <c r="U460346" s="5"/>
      <c r="AA460346" s="94"/>
      <c r="AB460346" s="5"/>
    </row>
    <row r="460416" spans="21:28">
      <c r="U460416" s="5"/>
      <c r="AA460416" s="94"/>
      <c r="AB460416" s="5"/>
    </row>
    <row r="460417" spans="21:28">
      <c r="U460417" s="5"/>
      <c r="AA460417" s="94"/>
      <c r="AB460417" s="5"/>
    </row>
    <row r="460434" spans="21:28">
      <c r="U460434" s="5"/>
      <c r="AA460434" s="94"/>
      <c r="AB460434" s="5"/>
    </row>
    <row r="460436" spans="21:28">
      <c r="U460436" s="5"/>
      <c r="AA460436" s="458"/>
      <c r="AB460436" s="5"/>
    </row>
    <row r="460437" spans="21:28">
      <c r="U460437" s="5"/>
      <c r="AA460437" s="458"/>
      <c r="AB460437" s="5"/>
    </row>
    <row r="460438" spans="21:28">
      <c r="U460438" s="5"/>
      <c r="AA460438" s="93"/>
      <c r="AB460438" s="5"/>
    </row>
    <row r="460439" spans="21:28">
      <c r="U460439" s="5"/>
      <c r="AA460439" s="94"/>
      <c r="AB460439" s="5"/>
    </row>
    <row r="460442" spans="21:28">
      <c r="U460442" s="5"/>
      <c r="AA460442" s="94"/>
      <c r="AB460442" s="5"/>
    </row>
    <row r="460492" spans="21:28">
      <c r="U460492" s="5"/>
      <c r="AA460492" s="94"/>
      <c r="AB460492" s="5"/>
    </row>
    <row r="460562" spans="21:28">
      <c r="U460562" s="5"/>
      <c r="AA460562" s="94"/>
      <c r="AB460562" s="5"/>
    </row>
    <row r="460563" spans="21:28">
      <c r="U460563" s="5"/>
      <c r="AA460563" s="94"/>
      <c r="AB460563" s="5"/>
    </row>
    <row r="460580" spans="21:28">
      <c r="U460580" s="5"/>
      <c r="AA460580" s="94"/>
      <c r="AB460580" s="5"/>
    </row>
    <row r="460582" spans="21:28">
      <c r="U460582" s="5"/>
      <c r="AA460582" s="458"/>
      <c r="AB460582" s="5"/>
    </row>
    <row r="460583" spans="21:28">
      <c r="U460583" s="5"/>
      <c r="AA460583" s="458"/>
      <c r="AB460583" s="5"/>
    </row>
    <row r="460584" spans="21:28">
      <c r="U460584" s="5"/>
      <c r="AA460584" s="93"/>
      <c r="AB460584" s="5"/>
    </row>
    <row r="460585" spans="21:28">
      <c r="U460585" s="5"/>
      <c r="AA460585" s="94"/>
      <c r="AB460585" s="5"/>
    </row>
    <row r="460588" spans="21:28">
      <c r="U460588" s="5"/>
      <c r="AA460588" s="94"/>
      <c r="AB460588" s="5"/>
    </row>
    <row r="460638" spans="21:28">
      <c r="U460638" s="5"/>
      <c r="AA460638" s="94"/>
      <c r="AB460638" s="5"/>
    </row>
    <row r="460708" spans="21:28">
      <c r="U460708" s="5"/>
      <c r="AA460708" s="94"/>
      <c r="AB460708" s="5"/>
    </row>
    <row r="460709" spans="21:28">
      <c r="U460709" s="5"/>
      <c r="AA460709" s="94"/>
      <c r="AB460709" s="5"/>
    </row>
    <row r="460726" spans="21:28">
      <c r="U460726" s="5"/>
      <c r="AA460726" s="94"/>
      <c r="AB460726" s="5"/>
    </row>
    <row r="460728" spans="21:28">
      <c r="U460728" s="5"/>
      <c r="AA460728" s="458"/>
      <c r="AB460728" s="5"/>
    </row>
    <row r="460729" spans="21:28">
      <c r="U460729" s="5"/>
      <c r="AA460729" s="458"/>
      <c r="AB460729" s="5"/>
    </row>
    <row r="460730" spans="21:28">
      <c r="U460730" s="5"/>
      <c r="AA460730" s="93"/>
      <c r="AB460730" s="5"/>
    </row>
    <row r="460731" spans="21:28">
      <c r="U460731" s="5"/>
      <c r="AA460731" s="94"/>
      <c r="AB460731" s="5"/>
    </row>
    <row r="460734" spans="21:28">
      <c r="U460734" s="5"/>
      <c r="AA460734" s="94"/>
      <c r="AB460734" s="5"/>
    </row>
    <row r="460784" spans="21:28">
      <c r="U460784" s="5"/>
      <c r="AA460784" s="94"/>
      <c r="AB460784" s="5"/>
    </row>
    <row r="460854" spans="21:28">
      <c r="U460854" s="5"/>
      <c r="AA460854" s="94"/>
      <c r="AB460854" s="5"/>
    </row>
    <row r="460855" spans="21:28">
      <c r="U460855" s="5"/>
      <c r="AA460855" s="94"/>
      <c r="AB460855" s="5"/>
    </row>
    <row r="460872" spans="21:28">
      <c r="U460872" s="5"/>
      <c r="AA460872" s="94"/>
      <c r="AB460872" s="5"/>
    </row>
    <row r="460874" spans="21:28">
      <c r="U460874" s="5"/>
      <c r="AA460874" s="458"/>
      <c r="AB460874" s="5"/>
    </row>
    <row r="460875" spans="21:28">
      <c r="U460875" s="5"/>
      <c r="AA460875" s="458"/>
      <c r="AB460875" s="5"/>
    </row>
    <row r="460876" spans="21:28">
      <c r="U460876" s="5"/>
      <c r="AA460876" s="93"/>
      <c r="AB460876" s="5"/>
    </row>
    <row r="460877" spans="21:28">
      <c r="U460877" s="5"/>
      <c r="AA460877" s="94"/>
      <c r="AB460877" s="5"/>
    </row>
    <row r="460880" spans="21:28">
      <c r="U460880" s="5"/>
      <c r="AA460880" s="94"/>
      <c r="AB460880" s="5"/>
    </row>
    <row r="460930" spans="21:28">
      <c r="U460930" s="5"/>
      <c r="AA460930" s="94"/>
      <c r="AB460930" s="5"/>
    </row>
    <row r="461000" spans="21:28">
      <c r="U461000" s="5"/>
      <c r="AA461000" s="94"/>
      <c r="AB461000" s="5"/>
    </row>
    <row r="461001" spans="21:28">
      <c r="U461001" s="5"/>
      <c r="AA461001" s="94"/>
      <c r="AB461001" s="5"/>
    </row>
    <row r="461018" spans="21:28">
      <c r="U461018" s="5"/>
      <c r="AA461018" s="94"/>
      <c r="AB461018" s="5"/>
    </row>
    <row r="461020" spans="21:28">
      <c r="U461020" s="5"/>
      <c r="AA461020" s="458"/>
      <c r="AB461020" s="5"/>
    </row>
    <row r="461021" spans="21:28">
      <c r="U461021" s="5"/>
      <c r="AA461021" s="458"/>
      <c r="AB461021" s="5"/>
    </row>
    <row r="461022" spans="21:28">
      <c r="U461022" s="5"/>
      <c r="AA461022" s="93"/>
      <c r="AB461022" s="5"/>
    </row>
    <row r="461023" spans="21:28">
      <c r="U461023" s="5"/>
      <c r="AA461023" s="94"/>
      <c r="AB461023" s="5"/>
    </row>
    <row r="461026" spans="21:28">
      <c r="U461026" s="5"/>
      <c r="AA461026" s="94"/>
      <c r="AB461026" s="5"/>
    </row>
    <row r="461076" spans="21:28">
      <c r="U461076" s="5"/>
      <c r="AA461076" s="94"/>
      <c r="AB461076" s="5"/>
    </row>
    <row r="461146" spans="21:28">
      <c r="U461146" s="5"/>
      <c r="AA461146" s="94"/>
      <c r="AB461146" s="5"/>
    </row>
    <row r="461147" spans="21:28">
      <c r="U461147" s="5"/>
      <c r="AA461147" s="94"/>
      <c r="AB461147" s="5"/>
    </row>
    <row r="461164" spans="21:28">
      <c r="U461164" s="5"/>
      <c r="AA461164" s="94"/>
      <c r="AB461164" s="5"/>
    </row>
    <row r="461166" spans="21:28">
      <c r="U461166" s="5"/>
      <c r="AA461166" s="458"/>
      <c r="AB461166" s="5"/>
    </row>
    <row r="461167" spans="21:28">
      <c r="U461167" s="5"/>
      <c r="AA461167" s="458"/>
      <c r="AB461167" s="5"/>
    </row>
    <row r="461168" spans="21:28">
      <c r="U461168" s="5"/>
      <c r="AA461168" s="93"/>
      <c r="AB461168" s="5"/>
    </row>
    <row r="461169" spans="21:28">
      <c r="U461169" s="5"/>
      <c r="AA461169" s="94"/>
      <c r="AB461169" s="5"/>
    </row>
    <row r="461172" spans="21:28">
      <c r="U461172" s="5"/>
      <c r="AA461172" s="94"/>
      <c r="AB461172" s="5"/>
    </row>
    <row r="461222" spans="21:28">
      <c r="U461222" s="5"/>
      <c r="AA461222" s="94"/>
      <c r="AB461222" s="5"/>
    </row>
    <row r="461292" spans="21:28">
      <c r="U461292" s="5"/>
      <c r="AA461292" s="94"/>
      <c r="AB461292" s="5"/>
    </row>
    <row r="461293" spans="21:28">
      <c r="U461293" s="5"/>
      <c r="AA461293" s="94"/>
      <c r="AB461293" s="5"/>
    </row>
    <row r="461310" spans="21:28">
      <c r="U461310" s="5"/>
      <c r="AA461310" s="94"/>
      <c r="AB461310" s="5"/>
    </row>
    <row r="461312" spans="21:28">
      <c r="U461312" s="5"/>
      <c r="AA461312" s="458"/>
      <c r="AB461312" s="5"/>
    </row>
    <row r="461313" spans="21:28">
      <c r="U461313" s="5"/>
      <c r="AA461313" s="458"/>
      <c r="AB461313" s="5"/>
    </row>
    <row r="461314" spans="21:28">
      <c r="U461314" s="5"/>
      <c r="AA461314" s="93"/>
      <c r="AB461314" s="5"/>
    </row>
    <row r="461315" spans="21:28">
      <c r="U461315" s="5"/>
      <c r="AA461315" s="94"/>
      <c r="AB461315" s="5"/>
    </row>
    <row r="461318" spans="21:28">
      <c r="U461318" s="5"/>
      <c r="AA461318" s="94"/>
      <c r="AB461318" s="5"/>
    </row>
    <row r="461368" spans="21:28">
      <c r="U461368" s="5"/>
      <c r="AA461368" s="94"/>
      <c r="AB461368" s="5"/>
    </row>
    <row r="461438" spans="21:28">
      <c r="U461438" s="5"/>
      <c r="AA461438" s="94"/>
      <c r="AB461438" s="5"/>
    </row>
    <row r="461439" spans="21:28">
      <c r="U461439" s="5"/>
      <c r="AA461439" s="94"/>
      <c r="AB461439" s="5"/>
    </row>
    <row r="461456" spans="21:28">
      <c r="U461456" s="5"/>
      <c r="AA461456" s="94"/>
      <c r="AB461456" s="5"/>
    </row>
    <row r="461458" spans="21:28">
      <c r="U461458" s="5"/>
      <c r="AA461458" s="458"/>
      <c r="AB461458" s="5"/>
    </row>
    <row r="461459" spans="21:28">
      <c r="U461459" s="5"/>
      <c r="AA461459" s="458"/>
      <c r="AB461459" s="5"/>
    </row>
    <row r="461460" spans="21:28">
      <c r="U461460" s="5"/>
      <c r="AA461460" s="93"/>
      <c r="AB461460" s="5"/>
    </row>
    <row r="461461" spans="21:28">
      <c r="U461461" s="5"/>
      <c r="AA461461" s="94"/>
      <c r="AB461461" s="5"/>
    </row>
    <row r="461464" spans="21:28">
      <c r="U461464" s="5"/>
      <c r="AA461464" s="94"/>
      <c r="AB461464" s="5"/>
    </row>
    <row r="461514" spans="21:28">
      <c r="U461514" s="5"/>
      <c r="AA461514" s="94"/>
      <c r="AB461514" s="5"/>
    </row>
    <row r="461584" spans="21:28">
      <c r="U461584" s="5"/>
      <c r="AA461584" s="94"/>
      <c r="AB461584" s="5"/>
    </row>
    <row r="461585" spans="21:28">
      <c r="U461585" s="5"/>
      <c r="AA461585" s="94"/>
      <c r="AB461585" s="5"/>
    </row>
    <row r="461602" spans="21:28">
      <c r="U461602" s="5"/>
      <c r="AA461602" s="94"/>
      <c r="AB461602" s="5"/>
    </row>
    <row r="461604" spans="21:28">
      <c r="U461604" s="5"/>
      <c r="AA461604" s="458"/>
      <c r="AB461604" s="5"/>
    </row>
    <row r="461605" spans="21:28">
      <c r="U461605" s="5"/>
      <c r="AA461605" s="458"/>
      <c r="AB461605" s="5"/>
    </row>
    <row r="461606" spans="21:28">
      <c r="U461606" s="5"/>
      <c r="AA461606" s="93"/>
      <c r="AB461606" s="5"/>
    </row>
    <row r="461607" spans="21:28">
      <c r="U461607" s="5"/>
      <c r="AA461607" s="94"/>
      <c r="AB461607" s="5"/>
    </row>
    <row r="461610" spans="21:28">
      <c r="U461610" s="5"/>
      <c r="AA461610" s="94"/>
      <c r="AB461610" s="5"/>
    </row>
    <row r="461660" spans="21:28">
      <c r="U461660" s="5"/>
      <c r="AA461660" s="94"/>
      <c r="AB461660" s="5"/>
    </row>
    <row r="461730" spans="21:28">
      <c r="U461730" s="5"/>
      <c r="AA461730" s="94"/>
      <c r="AB461730" s="5"/>
    </row>
    <row r="461731" spans="21:28">
      <c r="U461731" s="5"/>
      <c r="AA461731" s="94"/>
      <c r="AB461731" s="5"/>
    </row>
    <row r="461748" spans="21:28">
      <c r="U461748" s="5"/>
      <c r="AA461748" s="94"/>
      <c r="AB461748" s="5"/>
    </row>
    <row r="461750" spans="21:28">
      <c r="U461750" s="5"/>
      <c r="AA461750" s="458"/>
      <c r="AB461750" s="5"/>
    </row>
    <row r="461751" spans="21:28">
      <c r="U461751" s="5"/>
      <c r="AA461751" s="458"/>
      <c r="AB461751" s="5"/>
    </row>
    <row r="461752" spans="21:28">
      <c r="U461752" s="5"/>
      <c r="AA461752" s="93"/>
      <c r="AB461752" s="5"/>
    </row>
    <row r="461753" spans="21:28">
      <c r="U461753" s="5"/>
      <c r="AA461753" s="94"/>
      <c r="AB461753" s="5"/>
    </row>
    <row r="461756" spans="21:28">
      <c r="U461756" s="5"/>
      <c r="AA461756" s="94"/>
      <c r="AB461756" s="5"/>
    </row>
    <row r="461806" spans="21:28">
      <c r="U461806" s="5"/>
      <c r="AA461806" s="94"/>
      <c r="AB461806" s="5"/>
    </row>
    <row r="461876" spans="21:28">
      <c r="U461876" s="5"/>
      <c r="AA461876" s="94"/>
      <c r="AB461876" s="5"/>
    </row>
    <row r="461877" spans="21:28">
      <c r="U461877" s="5"/>
      <c r="AA461877" s="94"/>
      <c r="AB461877" s="5"/>
    </row>
    <row r="461894" spans="21:28">
      <c r="U461894" s="5"/>
      <c r="AA461894" s="94"/>
      <c r="AB461894" s="5"/>
    </row>
    <row r="461896" spans="21:28">
      <c r="U461896" s="5"/>
      <c r="AA461896" s="458"/>
      <c r="AB461896" s="5"/>
    </row>
    <row r="461897" spans="21:28">
      <c r="U461897" s="5"/>
      <c r="AA461897" s="458"/>
      <c r="AB461897" s="5"/>
    </row>
    <row r="461898" spans="21:28">
      <c r="U461898" s="5"/>
      <c r="AA461898" s="93"/>
      <c r="AB461898" s="5"/>
    </row>
    <row r="461899" spans="21:28">
      <c r="U461899" s="5"/>
      <c r="AA461899" s="94"/>
      <c r="AB461899" s="5"/>
    </row>
    <row r="461902" spans="21:28">
      <c r="U461902" s="5"/>
      <c r="AA461902" s="94"/>
      <c r="AB461902" s="5"/>
    </row>
    <row r="461952" spans="21:28">
      <c r="U461952" s="5"/>
      <c r="AA461952" s="94"/>
      <c r="AB461952" s="5"/>
    </row>
    <row r="462022" spans="21:28">
      <c r="U462022" s="5"/>
      <c r="AA462022" s="94"/>
      <c r="AB462022" s="5"/>
    </row>
    <row r="462023" spans="21:28">
      <c r="U462023" s="5"/>
      <c r="AA462023" s="94"/>
      <c r="AB462023" s="5"/>
    </row>
    <row r="462040" spans="21:28">
      <c r="U462040" s="5"/>
      <c r="AA462040" s="94"/>
      <c r="AB462040" s="5"/>
    </row>
    <row r="462042" spans="21:28">
      <c r="U462042" s="5"/>
      <c r="AA462042" s="458"/>
      <c r="AB462042" s="5"/>
    </row>
    <row r="462043" spans="21:28">
      <c r="U462043" s="5"/>
      <c r="AA462043" s="458"/>
      <c r="AB462043" s="5"/>
    </row>
    <row r="462044" spans="21:28">
      <c r="U462044" s="5"/>
      <c r="AA462044" s="93"/>
      <c r="AB462044" s="5"/>
    </row>
    <row r="462045" spans="21:28">
      <c r="U462045" s="5"/>
      <c r="AA462045" s="94"/>
      <c r="AB462045" s="5"/>
    </row>
    <row r="462048" spans="21:28">
      <c r="U462048" s="5"/>
      <c r="AA462048" s="94"/>
      <c r="AB462048" s="5"/>
    </row>
    <row r="462098" spans="21:28">
      <c r="U462098" s="5"/>
      <c r="AA462098" s="94"/>
      <c r="AB462098" s="5"/>
    </row>
    <row r="462168" spans="21:28">
      <c r="U462168" s="5"/>
      <c r="AA462168" s="94"/>
      <c r="AB462168" s="5"/>
    </row>
    <row r="462169" spans="21:28">
      <c r="U462169" s="5"/>
      <c r="AA462169" s="94"/>
      <c r="AB462169" s="5"/>
    </row>
    <row r="462186" spans="21:28">
      <c r="U462186" s="5"/>
      <c r="AA462186" s="94"/>
      <c r="AB462186" s="5"/>
    </row>
    <row r="462188" spans="21:28">
      <c r="U462188" s="5"/>
      <c r="AA462188" s="458"/>
      <c r="AB462188" s="5"/>
    </row>
    <row r="462189" spans="21:28">
      <c r="U462189" s="5"/>
      <c r="AA462189" s="458"/>
      <c r="AB462189" s="5"/>
    </row>
    <row r="462190" spans="21:28">
      <c r="U462190" s="5"/>
      <c r="AA462190" s="93"/>
      <c r="AB462190" s="5"/>
    </row>
    <row r="462191" spans="21:28">
      <c r="U462191" s="5"/>
      <c r="AA462191" s="94"/>
      <c r="AB462191" s="5"/>
    </row>
    <row r="462194" spans="21:28">
      <c r="U462194" s="5"/>
      <c r="AA462194" s="94"/>
      <c r="AB462194" s="5"/>
    </row>
    <row r="462244" spans="21:28">
      <c r="U462244" s="5"/>
      <c r="AA462244" s="94"/>
      <c r="AB462244" s="5"/>
    </row>
    <row r="462314" spans="21:28">
      <c r="U462314" s="5"/>
      <c r="AA462314" s="94"/>
      <c r="AB462314" s="5"/>
    </row>
    <row r="462315" spans="21:28">
      <c r="U462315" s="5"/>
      <c r="AA462315" s="94"/>
      <c r="AB462315" s="5"/>
    </row>
    <row r="462332" spans="21:28">
      <c r="U462332" s="5"/>
      <c r="AA462332" s="94"/>
      <c r="AB462332" s="5"/>
    </row>
    <row r="462334" spans="21:28">
      <c r="U462334" s="5"/>
      <c r="AA462334" s="458"/>
      <c r="AB462334" s="5"/>
    </row>
    <row r="462335" spans="21:28">
      <c r="U462335" s="5"/>
      <c r="AA462335" s="458"/>
      <c r="AB462335" s="5"/>
    </row>
    <row r="462336" spans="21:28">
      <c r="U462336" s="5"/>
      <c r="AA462336" s="93"/>
      <c r="AB462336" s="5"/>
    </row>
    <row r="462337" spans="21:28">
      <c r="U462337" s="5"/>
      <c r="AA462337" s="94"/>
      <c r="AB462337" s="5"/>
    </row>
    <row r="462340" spans="21:28">
      <c r="U462340" s="5"/>
      <c r="AA462340" s="94"/>
      <c r="AB462340" s="5"/>
    </row>
    <row r="462390" spans="21:28">
      <c r="U462390" s="5"/>
      <c r="AA462390" s="94"/>
      <c r="AB462390" s="5"/>
    </row>
    <row r="462460" spans="21:28">
      <c r="U462460" s="5"/>
      <c r="AA462460" s="94"/>
      <c r="AB462460" s="5"/>
    </row>
    <row r="462461" spans="21:28">
      <c r="U462461" s="5"/>
      <c r="AA462461" s="94"/>
      <c r="AB462461" s="5"/>
    </row>
    <row r="462478" spans="21:28">
      <c r="U462478" s="5"/>
      <c r="AA462478" s="94"/>
      <c r="AB462478" s="5"/>
    </row>
    <row r="462480" spans="21:28">
      <c r="U462480" s="5"/>
      <c r="AA462480" s="458"/>
      <c r="AB462480" s="5"/>
    </row>
    <row r="462481" spans="21:28">
      <c r="U462481" s="5"/>
      <c r="AA462481" s="458"/>
      <c r="AB462481" s="5"/>
    </row>
    <row r="462482" spans="21:28">
      <c r="U462482" s="5"/>
      <c r="AA462482" s="93"/>
      <c r="AB462482" s="5"/>
    </row>
    <row r="462483" spans="21:28">
      <c r="U462483" s="5"/>
      <c r="AA462483" s="94"/>
      <c r="AB462483" s="5"/>
    </row>
    <row r="462486" spans="21:28">
      <c r="U462486" s="5"/>
      <c r="AA462486" s="94"/>
      <c r="AB462486" s="5"/>
    </row>
    <row r="462536" spans="21:28">
      <c r="U462536" s="5"/>
      <c r="AA462536" s="94"/>
      <c r="AB462536" s="5"/>
    </row>
    <row r="462606" spans="21:28">
      <c r="U462606" s="5"/>
      <c r="AA462606" s="94"/>
      <c r="AB462606" s="5"/>
    </row>
    <row r="462607" spans="21:28">
      <c r="U462607" s="5"/>
      <c r="AA462607" s="94"/>
      <c r="AB462607" s="5"/>
    </row>
    <row r="462624" spans="21:28">
      <c r="U462624" s="5"/>
      <c r="AA462624" s="94"/>
      <c r="AB462624" s="5"/>
    </row>
    <row r="462626" spans="21:28">
      <c r="U462626" s="5"/>
      <c r="AA462626" s="458"/>
      <c r="AB462626" s="5"/>
    </row>
    <row r="462627" spans="21:28">
      <c r="U462627" s="5"/>
      <c r="AA462627" s="458"/>
      <c r="AB462627" s="5"/>
    </row>
    <row r="462628" spans="21:28">
      <c r="U462628" s="5"/>
      <c r="AA462628" s="93"/>
      <c r="AB462628" s="5"/>
    </row>
    <row r="462629" spans="21:28">
      <c r="U462629" s="5"/>
      <c r="AA462629" s="94"/>
      <c r="AB462629" s="5"/>
    </row>
    <row r="462632" spans="21:28">
      <c r="U462632" s="5"/>
      <c r="AA462632" s="94"/>
      <c r="AB462632" s="5"/>
    </row>
    <row r="462682" spans="21:28">
      <c r="U462682" s="5"/>
      <c r="AA462682" s="94"/>
      <c r="AB462682" s="5"/>
    </row>
    <row r="462752" spans="21:28">
      <c r="U462752" s="5"/>
      <c r="AA462752" s="94"/>
      <c r="AB462752" s="5"/>
    </row>
    <row r="462753" spans="21:28">
      <c r="U462753" s="5"/>
      <c r="AA462753" s="94"/>
      <c r="AB462753" s="5"/>
    </row>
    <row r="462770" spans="21:28">
      <c r="U462770" s="5"/>
      <c r="AA462770" s="94"/>
      <c r="AB462770" s="5"/>
    </row>
    <row r="462772" spans="21:28">
      <c r="U462772" s="5"/>
      <c r="AA462772" s="458"/>
      <c r="AB462772" s="5"/>
    </row>
    <row r="462773" spans="21:28">
      <c r="U462773" s="5"/>
      <c r="AA462773" s="458"/>
      <c r="AB462773" s="5"/>
    </row>
    <row r="462774" spans="21:28">
      <c r="U462774" s="5"/>
      <c r="AA462774" s="93"/>
      <c r="AB462774" s="5"/>
    </row>
    <row r="462775" spans="21:28">
      <c r="U462775" s="5"/>
      <c r="AA462775" s="94"/>
      <c r="AB462775" s="5"/>
    </row>
    <row r="462778" spans="21:28">
      <c r="U462778" s="5"/>
      <c r="AA462778" s="94"/>
      <c r="AB462778" s="5"/>
    </row>
    <row r="462828" spans="21:28">
      <c r="U462828" s="5"/>
      <c r="AA462828" s="94"/>
      <c r="AB462828" s="5"/>
    </row>
    <row r="462898" spans="21:28">
      <c r="U462898" s="5"/>
      <c r="AA462898" s="94"/>
      <c r="AB462898" s="5"/>
    </row>
    <row r="462899" spans="21:28">
      <c r="U462899" s="5"/>
      <c r="AA462899" s="94"/>
      <c r="AB462899" s="5"/>
    </row>
    <row r="462916" spans="21:28">
      <c r="U462916" s="5"/>
      <c r="AA462916" s="94"/>
      <c r="AB462916" s="5"/>
    </row>
    <row r="462918" spans="21:28">
      <c r="U462918" s="5"/>
      <c r="AA462918" s="458"/>
      <c r="AB462918" s="5"/>
    </row>
    <row r="462919" spans="21:28">
      <c r="U462919" s="5"/>
      <c r="AA462919" s="458"/>
      <c r="AB462919" s="5"/>
    </row>
    <row r="462920" spans="21:28">
      <c r="U462920" s="5"/>
      <c r="AA462920" s="93"/>
      <c r="AB462920" s="5"/>
    </row>
    <row r="462921" spans="21:28">
      <c r="U462921" s="5"/>
      <c r="AA462921" s="94"/>
      <c r="AB462921" s="5"/>
    </row>
    <row r="462924" spans="21:28">
      <c r="U462924" s="5"/>
      <c r="AA462924" s="94"/>
      <c r="AB462924" s="5"/>
    </row>
    <row r="462974" spans="21:28">
      <c r="U462974" s="5"/>
      <c r="AA462974" s="94"/>
      <c r="AB462974" s="5"/>
    </row>
    <row r="463044" spans="21:28">
      <c r="U463044" s="5"/>
      <c r="AA463044" s="94"/>
      <c r="AB463044" s="5"/>
    </row>
    <row r="463045" spans="21:28">
      <c r="U463045" s="5"/>
      <c r="AA463045" s="94"/>
      <c r="AB463045" s="5"/>
    </row>
    <row r="463062" spans="21:28">
      <c r="U463062" s="5"/>
      <c r="AA463062" s="94"/>
      <c r="AB463062" s="5"/>
    </row>
    <row r="463064" spans="21:28">
      <c r="U463064" s="5"/>
      <c r="AA463064" s="458"/>
      <c r="AB463064" s="5"/>
    </row>
    <row r="463065" spans="21:28">
      <c r="U463065" s="5"/>
      <c r="AA463065" s="458"/>
      <c r="AB463065" s="5"/>
    </row>
    <row r="463066" spans="21:28">
      <c r="U463066" s="5"/>
      <c r="AA463066" s="93"/>
      <c r="AB463066" s="5"/>
    </row>
    <row r="463067" spans="21:28">
      <c r="U463067" s="5"/>
      <c r="AA463067" s="94"/>
      <c r="AB463067" s="5"/>
    </row>
    <row r="463070" spans="21:28">
      <c r="U463070" s="5"/>
      <c r="AA463070" s="94"/>
      <c r="AB463070" s="5"/>
    </row>
    <row r="463120" spans="21:28">
      <c r="U463120" s="5"/>
      <c r="AA463120" s="94"/>
      <c r="AB463120" s="5"/>
    </row>
    <row r="463190" spans="21:28">
      <c r="U463190" s="5"/>
      <c r="AA463190" s="94"/>
      <c r="AB463190" s="5"/>
    </row>
    <row r="463191" spans="21:28">
      <c r="U463191" s="5"/>
      <c r="AA463191" s="94"/>
      <c r="AB463191" s="5"/>
    </row>
    <row r="463208" spans="21:28">
      <c r="U463208" s="5"/>
      <c r="AA463208" s="94"/>
      <c r="AB463208" s="5"/>
    </row>
    <row r="463210" spans="21:28">
      <c r="U463210" s="5"/>
      <c r="AA463210" s="458"/>
      <c r="AB463210" s="5"/>
    </row>
    <row r="463211" spans="21:28">
      <c r="U463211" s="5"/>
      <c r="AA463211" s="458"/>
      <c r="AB463211" s="5"/>
    </row>
    <row r="463212" spans="21:28">
      <c r="U463212" s="5"/>
      <c r="AA463212" s="93"/>
      <c r="AB463212" s="5"/>
    </row>
    <row r="463213" spans="21:28">
      <c r="U463213" s="5"/>
      <c r="AA463213" s="94"/>
      <c r="AB463213" s="5"/>
    </row>
    <row r="463216" spans="21:28">
      <c r="U463216" s="5"/>
      <c r="AA463216" s="94"/>
      <c r="AB463216" s="5"/>
    </row>
    <row r="463266" spans="21:28">
      <c r="U463266" s="5"/>
      <c r="AA463266" s="94"/>
      <c r="AB463266" s="5"/>
    </row>
    <row r="463336" spans="21:28">
      <c r="U463336" s="5"/>
      <c r="AA463336" s="94"/>
      <c r="AB463336" s="5"/>
    </row>
    <row r="463337" spans="21:28">
      <c r="U463337" s="5"/>
      <c r="AA463337" s="94"/>
      <c r="AB463337" s="5"/>
    </row>
    <row r="463354" spans="21:28">
      <c r="U463354" s="5"/>
      <c r="AA463354" s="94"/>
      <c r="AB463354" s="5"/>
    </row>
    <row r="463356" spans="21:28">
      <c r="U463356" s="5"/>
      <c r="AA463356" s="458"/>
      <c r="AB463356" s="5"/>
    </row>
    <row r="463357" spans="21:28">
      <c r="U463357" s="5"/>
      <c r="AA463357" s="458"/>
      <c r="AB463357" s="5"/>
    </row>
    <row r="463358" spans="21:28">
      <c r="U463358" s="5"/>
      <c r="AA463358" s="93"/>
      <c r="AB463358" s="5"/>
    </row>
    <row r="463359" spans="21:28">
      <c r="U463359" s="5"/>
      <c r="AA463359" s="94"/>
      <c r="AB463359" s="5"/>
    </row>
    <row r="463362" spans="21:28">
      <c r="U463362" s="5"/>
      <c r="AA463362" s="94"/>
      <c r="AB463362" s="5"/>
    </row>
    <row r="463412" spans="21:28">
      <c r="U463412" s="5"/>
      <c r="AA463412" s="94"/>
      <c r="AB463412" s="5"/>
    </row>
    <row r="463482" spans="21:28">
      <c r="U463482" s="5"/>
      <c r="AA463482" s="94"/>
      <c r="AB463482" s="5"/>
    </row>
    <row r="463483" spans="21:28">
      <c r="U463483" s="5"/>
      <c r="AA463483" s="94"/>
      <c r="AB463483" s="5"/>
    </row>
    <row r="463500" spans="21:28">
      <c r="U463500" s="5"/>
      <c r="AA463500" s="94"/>
      <c r="AB463500" s="5"/>
    </row>
    <row r="463502" spans="21:28">
      <c r="U463502" s="5"/>
      <c r="AA463502" s="458"/>
      <c r="AB463502" s="5"/>
    </row>
    <row r="463503" spans="21:28">
      <c r="U463503" s="5"/>
      <c r="AA463503" s="458"/>
      <c r="AB463503" s="5"/>
    </row>
    <row r="463504" spans="21:28">
      <c r="U463504" s="5"/>
      <c r="AA463504" s="93"/>
      <c r="AB463504" s="5"/>
    </row>
    <row r="463505" spans="21:28">
      <c r="U463505" s="5"/>
      <c r="AA463505" s="94"/>
      <c r="AB463505" s="5"/>
    </row>
    <row r="463508" spans="21:28">
      <c r="U463508" s="5"/>
      <c r="AA463508" s="94"/>
      <c r="AB463508" s="5"/>
    </row>
    <row r="463558" spans="21:28">
      <c r="U463558" s="5"/>
      <c r="AA463558" s="94"/>
      <c r="AB463558" s="5"/>
    </row>
    <row r="463628" spans="21:28">
      <c r="U463628" s="5"/>
      <c r="AA463628" s="94"/>
      <c r="AB463628" s="5"/>
    </row>
    <row r="463629" spans="21:28">
      <c r="U463629" s="5"/>
      <c r="AA463629" s="94"/>
      <c r="AB463629" s="5"/>
    </row>
    <row r="463646" spans="21:28">
      <c r="U463646" s="5"/>
      <c r="AA463646" s="94"/>
      <c r="AB463646" s="5"/>
    </row>
    <row r="463648" spans="21:28">
      <c r="U463648" s="5"/>
      <c r="AA463648" s="458"/>
      <c r="AB463648" s="5"/>
    </row>
    <row r="463649" spans="21:28">
      <c r="U463649" s="5"/>
      <c r="AA463649" s="458"/>
      <c r="AB463649" s="5"/>
    </row>
    <row r="463650" spans="21:28">
      <c r="U463650" s="5"/>
      <c r="AA463650" s="93"/>
      <c r="AB463650" s="5"/>
    </row>
    <row r="463651" spans="21:28">
      <c r="U463651" s="5"/>
      <c r="AA463651" s="94"/>
      <c r="AB463651" s="5"/>
    </row>
    <row r="463654" spans="21:28">
      <c r="U463654" s="5"/>
      <c r="AA463654" s="94"/>
      <c r="AB463654" s="5"/>
    </row>
    <row r="463704" spans="21:28">
      <c r="U463704" s="5"/>
      <c r="AA463704" s="94"/>
      <c r="AB463704" s="5"/>
    </row>
    <row r="463774" spans="21:28">
      <c r="U463774" s="5"/>
      <c r="AA463774" s="94"/>
      <c r="AB463774" s="5"/>
    </row>
    <row r="463775" spans="21:28">
      <c r="U463775" s="5"/>
      <c r="AA463775" s="94"/>
      <c r="AB463775" s="5"/>
    </row>
    <row r="463792" spans="21:28">
      <c r="U463792" s="5"/>
      <c r="AA463792" s="94"/>
      <c r="AB463792" s="5"/>
    </row>
    <row r="463794" spans="21:28">
      <c r="U463794" s="5"/>
      <c r="AA463794" s="458"/>
      <c r="AB463794" s="5"/>
    </row>
    <row r="463795" spans="21:28">
      <c r="U463795" s="5"/>
      <c r="AA463795" s="458"/>
      <c r="AB463795" s="5"/>
    </row>
    <row r="463796" spans="21:28">
      <c r="U463796" s="5"/>
      <c r="AA463796" s="93"/>
      <c r="AB463796" s="5"/>
    </row>
    <row r="463797" spans="21:28">
      <c r="U463797" s="5"/>
      <c r="AA463797" s="94"/>
      <c r="AB463797" s="5"/>
    </row>
    <row r="463800" spans="21:28">
      <c r="U463800" s="5"/>
      <c r="AA463800" s="94"/>
      <c r="AB463800" s="5"/>
    </row>
    <row r="463850" spans="21:28">
      <c r="U463850" s="5"/>
      <c r="AA463850" s="94"/>
      <c r="AB463850" s="5"/>
    </row>
    <row r="463920" spans="21:28">
      <c r="U463920" s="5"/>
      <c r="AA463920" s="94"/>
      <c r="AB463920" s="5"/>
    </row>
    <row r="463921" spans="21:28">
      <c r="U463921" s="5"/>
      <c r="AA463921" s="94"/>
      <c r="AB463921" s="5"/>
    </row>
    <row r="463938" spans="21:28">
      <c r="U463938" s="5"/>
      <c r="AA463938" s="94"/>
      <c r="AB463938" s="5"/>
    </row>
    <row r="463940" spans="21:28">
      <c r="U463940" s="5"/>
      <c r="AA463940" s="458"/>
      <c r="AB463940" s="5"/>
    </row>
    <row r="463941" spans="21:28">
      <c r="U463941" s="5"/>
      <c r="AA463941" s="458"/>
      <c r="AB463941" s="5"/>
    </row>
    <row r="463942" spans="21:28">
      <c r="U463942" s="5"/>
      <c r="AA463942" s="93"/>
      <c r="AB463942" s="5"/>
    </row>
    <row r="463943" spans="21:28">
      <c r="U463943" s="5"/>
      <c r="AA463943" s="94"/>
      <c r="AB463943" s="5"/>
    </row>
    <row r="463946" spans="21:28">
      <c r="U463946" s="5"/>
      <c r="AA463946" s="94"/>
      <c r="AB463946" s="5"/>
    </row>
    <row r="463996" spans="21:28">
      <c r="U463996" s="5"/>
      <c r="AA463996" s="94"/>
      <c r="AB463996" s="5"/>
    </row>
    <row r="464066" spans="21:28">
      <c r="U464066" s="5"/>
      <c r="AA464066" s="94"/>
      <c r="AB464066" s="5"/>
    </row>
    <row r="464067" spans="21:28">
      <c r="U464067" s="5"/>
      <c r="AA464067" s="94"/>
      <c r="AB464067" s="5"/>
    </row>
    <row r="464084" spans="21:28">
      <c r="U464084" s="5"/>
      <c r="AA464084" s="94"/>
      <c r="AB464084" s="5"/>
    </row>
    <row r="464086" spans="21:28">
      <c r="U464086" s="5"/>
      <c r="AA464086" s="458"/>
      <c r="AB464086" s="5"/>
    </row>
    <row r="464087" spans="21:28">
      <c r="U464087" s="5"/>
      <c r="AA464087" s="458"/>
      <c r="AB464087" s="5"/>
    </row>
    <row r="464088" spans="21:28">
      <c r="U464088" s="5"/>
      <c r="AA464088" s="93"/>
      <c r="AB464088" s="5"/>
    </row>
    <row r="464089" spans="21:28">
      <c r="U464089" s="5"/>
      <c r="AA464089" s="94"/>
      <c r="AB464089" s="5"/>
    </row>
    <row r="464092" spans="21:28">
      <c r="U464092" s="5"/>
      <c r="AA464092" s="94"/>
      <c r="AB464092" s="5"/>
    </row>
    <row r="464142" spans="21:28">
      <c r="U464142" s="5"/>
      <c r="AA464142" s="94"/>
      <c r="AB464142" s="5"/>
    </row>
    <row r="464212" spans="21:28">
      <c r="U464212" s="5"/>
      <c r="AA464212" s="94"/>
      <c r="AB464212" s="5"/>
    </row>
    <row r="464213" spans="21:28">
      <c r="U464213" s="5"/>
      <c r="AA464213" s="94"/>
      <c r="AB464213" s="5"/>
    </row>
    <row r="464230" spans="21:28">
      <c r="U464230" s="5"/>
      <c r="AA464230" s="94"/>
      <c r="AB464230" s="5"/>
    </row>
    <row r="464232" spans="21:28">
      <c r="U464232" s="5"/>
      <c r="AA464232" s="458"/>
      <c r="AB464232" s="5"/>
    </row>
    <row r="464233" spans="21:28">
      <c r="U464233" s="5"/>
      <c r="AA464233" s="458"/>
      <c r="AB464233" s="5"/>
    </row>
    <row r="464234" spans="21:28">
      <c r="U464234" s="5"/>
      <c r="AA464234" s="93"/>
      <c r="AB464234" s="5"/>
    </row>
    <row r="464235" spans="21:28">
      <c r="U464235" s="5"/>
      <c r="AA464235" s="94"/>
      <c r="AB464235" s="5"/>
    </row>
    <row r="464238" spans="21:28">
      <c r="U464238" s="5"/>
      <c r="AA464238" s="94"/>
      <c r="AB464238" s="5"/>
    </row>
    <row r="464288" spans="21:28">
      <c r="U464288" s="5"/>
      <c r="AA464288" s="94"/>
      <c r="AB464288" s="5"/>
    </row>
    <row r="464358" spans="21:28">
      <c r="U464358" s="5"/>
      <c r="AA464358" s="94"/>
      <c r="AB464358" s="5"/>
    </row>
    <row r="464359" spans="21:28">
      <c r="U464359" s="5"/>
      <c r="AA464359" s="94"/>
      <c r="AB464359" s="5"/>
    </row>
    <row r="464376" spans="21:28">
      <c r="U464376" s="5"/>
      <c r="AA464376" s="94"/>
      <c r="AB464376" s="5"/>
    </row>
    <row r="464378" spans="21:28">
      <c r="U464378" s="5"/>
      <c r="AA464378" s="458"/>
      <c r="AB464378" s="5"/>
    </row>
    <row r="464379" spans="21:28">
      <c r="U464379" s="5"/>
      <c r="AA464379" s="458"/>
      <c r="AB464379" s="5"/>
    </row>
    <row r="464380" spans="21:28">
      <c r="U464380" s="5"/>
      <c r="AA464380" s="93"/>
      <c r="AB464380" s="5"/>
    </row>
    <row r="464381" spans="21:28">
      <c r="U464381" s="5"/>
      <c r="AA464381" s="94"/>
      <c r="AB464381" s="5"/>
    </row>
    <row r="464384" spans="21:28">
      <c r="U464384" s="5"/>
      <c r="AA464384" s="94"/>
      <c r="AB464384" s="5"/>
    </row>
    <row r="464434" spans="21:28">
      <c r="U464434" s="5"/>
      <c r="AA464434" s="94"/>
      <c r="AB464434" s="5"/>
    </row>
    <row r="464504" spans="21:28">
      <c r="U464504" s="5"/>
      <c r="AA464504" s="94"/>
      <c r="AB464504" s="5"/>
    </row>
    <row r="464505" spans="21:28">
      <c r="U464505" s="5"/>
      <c r="AA464505" s="94"/>
      <c r="AB464505" s="5"/>
    </row>
    <row r="464522" spans="21:28">
      <c r="U464522" s="5"/>
      <c r="AA464522" s="94"/>
      <c r="AB464522" s="5"/>
    </row>
    <row r="464524" spans="21:28">
      <c r="U464524" s="5"/>
      <c r="AA464524" s="458"/>
      <c r="AB464524" s="5"/>
    </row>
    <row r="464525" spans="21:28">
      <c r="U464525" s="5"/>
      <c r="AA464525" s="458"/>
      <c r="AB464525" s="5"/>
    </row>
    <row r="464526" spans="21:28">
      <c r="U464526" s="5"/>
      <c r="AA464526" s="93"/>
      <c r="AB464526" s="5"/>
    </row>
    <row r="464527" spans="21:28">
      <c r="U464527" s="5"/>
      <c r="AA464527" s="94"/>
      <c r="AB464527" s="5"/>
    </row>
    <row r="464530" spans="21:28">
      <c r="U464530" s="5"/>
      <c r="AA464530" s="94"/>
      <c r="AB464530" s="5"/>
    </row>
    <row r="464580" spans="21:28">
      <c r="U464580" s="5"/>
      <c r="AA464580" s="94"/>
      <c r="AB464580" s="5"/>
    </row>
    <row r="464650" spans="21:28">
      <c r="U464650" s="5"/>
      <c r="AA464650" s="94"/>
      <c r="AB464650" s="5"/>
    </row>
    <row r="464651" spans="21:28">
      <c r="U464651" s="5"/>
      <c r="AA464651" s="94"/>
      <c r="AB464651" s="5"/>
    </row>
    <row r="464668" spans="21:28">
      <c r="U464668" s="5"/>
      <c r="AA464668" s="94"/>
      <c r="AB464668" s="5"/>
    </row>
    <row r="464670" spans="21:28">
      <c r="U464670" s="5"/>
      <c r="AA464670" s="458"/>
      <c r="AB464670" s="5"/>
    </row>
    <row r="464671" spans="21:28">
      <c r="U464671" s="5"/>
      <c r="AA464671" s="458"/>
      <c r="AB464671" s="5"/>
    </row>
    <row r="464672" spans="21:28">
      <c r="U464672" s="5"/>
      <c r="AA464672" s="93"/>
      <c r="AB464672" s="5"/>
    </row>
    <row r="464673" spans="21:28">
      <c r="U464673" s="5"/>
      <c r="AA464673" s="94"/>
      <c r="AB464673" s="5"/>
    </row>
    <row r="464676" spans="21:28">
      <c r="U464676" s="5"/>
      <c r="AA464676" s="94"/>
      <c r="AB464676" s="5"/>
    </row>
    <row r="464726" spans="21:28">
      <c r="U464726" s="5"/>
      <c r="AA464726" s="94"/>
      <c r="AB464726" s="5"/>
    </row>
    <row r="464796" spans="21:28">
      <c r="U464796" s="5"/>
      <c r="AA464796" s="94"/>
      <c r="AB464796" s="5"/>
    </row>
    <row r="464797" spans="21:28">
      <c r="U464797" s="5"/>
      <c r="AA464797" s="94"/>
      <c r="AB464797" s="5"/>
    </row>
    <row r="464814" spans="21:28">
      <c r="U464814" s="5"/>
      <c r="AA464814" s="94"/>
      <c r="AB464814" s="5"/>
    </row>
    <row r="464816" spans="21:28">
      <c r="U464816" s="5"/>
      <c r="AA464816" s="458"/>
      <c r="AB464816" s="5"/>
    </row>
    <row r="464817" spans="21:28">
      <c r="U464817" s="5"/>
      <c r="AA464817" s="458"/>
      <c r="AB464817" s="5"/>
    </row>
    <row r="464818" spans="21:28">
      <c r="U464818" s="5"/>
      <c r="AA464818" s="93"/>
      <c r="AB464818" s="5"/>
    </row>
    <row r="464819" spans="21:28">
      <c r="U464819" s="5"/>
      <c r="AA464819" s="94"/>
      <c r="AB464819" s="5"/>
    </row>
    <row r="464822" spans="21:28">
      <c r="U464822" s="5"/>
      <c r="AA464822" s="94"/>
      <c r="AB464822" s="5"/>
    </row>
    <row r="464872" spans="21:28">
      <c r="U464872" s="5"/>
      <c r="AA464872" s="94"/>
      <c r="AB464872" s="5"/>
    </row>
    <row r="464942" spans="21:28">
      <c r="U464942" s="5"/>
      <c r="AA464942" s="94"/>
      <c r="AB464942" s="5"/>
    </row>
    <row r="464943" spans="21:28">
      <c r="U464943" s="5"/>
      <c r="AA464943" s="94"/>
      <c r="AB464943" s="5"/>
    </row>
    <row r="464960" spans="21:28">
      <c r="U464960" s="5"/>
      <c r="AA464960" s="94"/>
      <c r="AB464960" s="5"/>
    </row>
    <row r="464962" spans="21:28">
      <c r="U464962" s="5"/>
      <c r="AA464962" s="458"/>
      <c r="AB464962" s="5"/>
    </row>
    <row r="464963" spans="21:28">
      <c r="U464963" s="5"/>
      <c r="AA464963" s="458"/>
      <c r="AB464963" s="5"/>
    </row>
    <row r="464964" spans="21:28">
      <c r="U464964" s="5"/>
      <c r="AA464964" s="93"/>
      <c r="AB464964" s="5"/>
    </row>
    <row r="464965" spans="21:28">
      <c r="U464965" s="5"/>
      <c r="AA464965" s="94"/>
      <c r="AB464965" s="5"/>
    </row>
    <row r="464968" spans="21:28">
      <c r="U464968" s="5"/>
      <c r="AA464968" s="94"/>
      <c r="AB464968" s="5"/>
    </row>
    <row r="465018" spans="21:28">
      <c r="U465018" s="5"/>
      <c r="AA465018" s="94"/>
      <c r="AB465018" s="5"/>
    </row>
    <row r="465088" spans="21:28">
      <c r="U465088" s="5"/>
      <c r="AA465088" s="94"/>
      <c r="AB465088" s="5"/>
    </row>
    <row r="465089" spans="21:28">
      <c r="U465089" s="5"/>
      <c r="AA465089" s="94"/>
      <c r="AB465089" s="5"/>
    </row>
    <row r="465106" spans="21:28">
      <c r="U465106" s="5"/>
      <c r="AA465106" s="94"/>
      <c r="AB465106" s="5"/>
    </row>
    <row r="465108" spans="21:28">
      <c r="U465108" s="5"/>
      <c r="AA465108" s="458"/>
      <c r="AB465108" s="5"/>
    </row>
    <row r="465109" spans="21:28">
      <c r="U465109" s="5"/>
      <c r="AA465109" s="458"/>
      <c r="AB465109" s="5"/>
    </row>
    <row r="465110" spans="21:28">
      <c r="U465110" s="5"/>
      <c r="AA465110" s="93"/>
      <c r="AB465110" s="5"/>
    </row>
    <row r="465111" spans="21:28">
      <c r="U465111" s="5"/>
      <c r="AA465111" s="94"/>
      <c r="AB465111" s="5"/>
    </row>
    <row r="465114" spans="21:28">
      <c r="U465114" s="5"/>
      <c r="AA465114" s="94"/>
      <c r="AB465114" s="5"/>
    </row>
    <row r="465164" spans="21:28">
      <c r="U465164" s="5"/>
      <c r="AA465164" s="94"/>
      <c r="AB465164" s="5"/>
    </row>
    <row r="465234" spans="21:28">
      <c r="U465234" s="5"/>
      <c r="AA465234" s="94"/>
      <c r="AB465234" s="5"/>
    </row>
    <row r="465235" spans="21:28">
      <c r="U465235" s="5"/>
      <c r="AA465235" s="94"/>
      <c r="AB465235" s="5"/>
    </row>
    <row r="465252" spans="21:28">
      <c r="U465252" s="5"/>
      <c r="AA465252" s="94"/>
      <c r="AB465252" s="5"/>
    </row>
    <row r="465254" spans="21:28">
      <c r="U465254" s="5"/>
      <c r="AA465254" s="458"/>
      <c r="AB465254" s="5"/>
    </row>
    <row r="465255" spans="21:28">
      <c r="U465255" s="5"/>
      <c r="AA465255" s="458"/>
      <c r="AB465255" s="5"/>
    </row>
    <row r="465256" spans="21:28">
      <c r="U465256" s="5"/>
      <c r="AA465256" s="93"/>
      <c r="AB465256" s="5"/>
    </row>
    <row r="465257" spans="21:28">
      <c r="U465257" s="5"/>
      <c r="AA465257" s="94"/>
      <c r="AB465257" s="5"/>
    </row>
    <row r="465260" spans="21:28">
      <c r="U465260" s="5"/>
      <c r="AA465260" s="94"/>
      <c r="AB465260" s="5"/>
    </row>
    <row r="465310" spans="21:28">
      <c r="U465310" s="5"/>
      <c r="AA465310" s="94"/>
      <c r="AB465310" s="5"/>
    </row>
    <row r="465380" spans="21:28">
      <c r="U465380" s="5"/>
      <c r="AA465380" s="94"/>
      <c r="AB465380" s="5"/>
    </row>
    <row r="465381" spans="21:28">
      <c r="U465381" s="5"/>
      <c r="AA465381" s="94"/>
      <c r="AB465381" s="5"/>
    </row>
    <row r="465398" spans="21:28">
      <c r="U465398" s="5"/>
      <c r="AA465398" s="94"/>
      <c r="AB465398" s="5"/>
    </row>
    <row r="465400" spans="21:28">
      <c r="U465400" s="5"/>
      <c r="AA465400" s="458"/>
      <c r="AB465400" s="5"/>
    </row>
    <row r="465401" spans="21:28">
      <c r="U465401" s="5"/>
      <c r="AA465401" s="458"/>
      <c r="AB465401" s="5"/>
    </row>
    <row r="465402" spans="21:28">
      <c r="U465402" s="5"/>
      <c r="AA465402" s="93"/>
      <c r="AB465402" s="5"/>
    </row>
    <row r="465403" spans="21:28">
      <c r="U465403" s="5"/>
      <c r="AA465403" s="94"/>
      <c r="AB465403" s="5"/>
    </row>
    <row r="465406" spans="21:28">
      <c r="U465406" s="5"/>
      <c r="AA465406" s="94"/>
      <c r="AB465406" s="5"/>
    </row>
    <row r="465456" spans="21:28">
      <c r="U465456" s="5"/>
      <c r="AA465456" s="94"/>
      <c r="AB465456" s="5"/>
    </row>
    <row r="465526" spans="21:28">
      <c r="U465526" s="5"/>
      <c r="AA465526" s="94"/>
      <c r="AB465526" s="5"/>
    </row>
    <row r="465527" spans="21:28">
      <c r="U465527" s="5"/>
      <c r="AA465527" s="94"/>
      <c r="AB465527" s="5"/>
    </row>
    <row r="465544" spans="21:28">
      <c r="U465544" s="5"/>
      <c r="AA465544" s="94"/>
      <c r="AB465544" s="5"/>
    </row>
    <row r="465546" spans="21:28">
      <c r="U465546" s="5"/>
      <c r="AA465546" s="458"/>
      <c r="AB465546" s="5"/>
    </row>
    <row r="465547" spans="21:28">
      <c r="U465547" s="5"/>
      <c r="AA465547" s="458"/>
      <c r="AB465547" s="5"/>
    </row>
    <row r="465548" spans="21:28">
      <c r="U465548" s="5"/>
      <c r="AA465548" s="93"/>
      <c r="AB465548" s="5"/>
    </row>
    <row r="465549" spans="21:28">
      <c r="U465549" s="5"/>
      <c r="AA465549" s="94"/>
      <c r="AB465549" s="5"/>
    </row>
    <row r="465552" spans="21:28">
      <c r="U465552" s="5"/>
      <c r="AA465552" s="94"/>
      <c r="AB465552" s="5"/>
    </row>
    <row r="465602" spans="21:28">
      <c r="U465602" s="5"/>
      <c r="AA465602" s="94"/>
      <c r="AB465602" s="5"/>
    </row>
    <row r="465672" spans="21:28">
      <c r="U465672" s="5"/>
      <c r="AA465672" s="94"/>
      <c r="AB465672" s="5"/>
    </row>
    <row r="465673" spans="21:28">
      <c r="U465673" s="5"/>
      <c r="AA465673" s="94"/>
      <c r="AB465673" s="5"/>
    </row>
    <row r="465690" spans="21:28">
      <c r="U465690" s="5"/>
      <c r="AA465690" s="94"/>
      <c r="AB465690" s="5"/>
    </row>
    <row r="465692" spans="21:28">
      <c r="U465692" s="5"/>
      <c r="AA465692" s="458"/>
      <c r="AB465692" s="5"/>
    </row>
    <row r="465693" spans="21:28">
      <c r="U465693" s="5"/>
      <c r="AA465693" s="458"/>
      <c r="AB465693" s="5"/>
    </row>
    <row r="465694" spans="21:28">
      <c r="U465694" s="5"/>
      <c r="AA465694" s="93"/>
      <c r="AB465694" s="5"/>
    </row>
    <row r="465695" spans="21:28">
      <c r="U465695" s="5"/>
      <c r="AA465695" s="94"/>
      <c r="AB465695" s="5"/>
    </row>
    <row r="465698" spans="21:28">
      <c r="U465698" s="5"/>
      <c r="AA465698" s="94"/>
      <c r="AB465698" s="5"/>
    </row>
    <row r="465748" spans="21:28">
      <c r="U465748" s="5"/>
      <c r="AA465748" s="94"/>
      <c r="AB465748" s="5"/>
    </row>
    <row r="465818" spans="21:28">
      <c r="U465818" s="5"/>
      <c r="AA465818" s="94"/>
      <c r="AB465818" s="5"/>
    </row>
    <row r="465819" spans="21:28">
      <c r="U465819" s="5"/>
      <c r="AA465819" s="94"/>
      <c r="AB465819" s="5"/>
    </row>
    <row r="465836" spans="21:28">
      <c r="U465836" s="5"/>
      <c r="AA465836" s="94"/>
      <c r="AB465836" s="5"/>
    </row>
    <row r="465838" spans="21:28">
      <c r="U465838" s="5"/>
      <c r="AA465838" s="458"/>
      <c r="AB465838" s="5"/>
    </row>
    <row r="465839" spans="21:28">
      <c r="U465839" s="5"/>
      <c r="AA465839" s="458"/>
      <c r="AB465839" s="5"/>
    </row>
    <row r="465840" spans="21:28">
      <c r="U465840" s="5"/>
      <c r="AA465840" s="93"/>
      <c r="AB465840" s="5"/>
    </row>
    <row r="465841" spans="21:28">
      <c r="U465841" s="5"/>
      <c r="AA465841" s="94"/>
      <c r="AB465841" s="5"/>
    </row>
    <row r="465844" spans="21:28">
      <c r="U465844" s="5"/>
      <c r="AA465844" s="94"/>
      <c r="AB465844" s="5"/>
    </row>
    <row r="465894" spans="21:28">
      <c r="U465894" s="5"/>
      <c r="AA465894" s="94"/>
      <c r="AB465894" s="5"/>
    </row>
    <row r="465964" spans="21:28">
      <c r="U465964" s="5"/>
      <c r="AA465964" s="94"/>
      <c r="AB465964" s="5"/>
    </row>
    <row r="465965" spans="21:28">
      <c r="U465965" s="5"/>
      <c r="AA465965" s="94"/>
      <c r="AB465965" s="5"/>
    </row>
    <row r="465982" spans="21:28">
      <c r="U465982" s="5"/>
      <c r="AA465982" s="94"/>
      <c r="AB465982" s="5"/>
    </row>
    <row r="465984" spans="21:28">
      <c r="U465984" s="5"/>
      <c r="AA465984" s="458"/>
      <c r="AB465984" s="5"/>
    </row>
    <row r="465985" spans="21:28">
      <c r="U465985" s="5"/>
      <c r="AA465985" s="458"/>
      <c r="AB465985" s="5"/>
    </row>
    <row r="465986" spans="21:28">
      <c r="U465986" s="5"/>
      <c r="AA465986" s="93"/>
      <c r="AB465986" s="5"/>
    </row>
    <row r="465987" spans="21:28">
      <c r="U465987" s="5"/>
      <c r="AA465987" s="94"/>
      <c r="AB465987" s="5"/>
    </row>
    <row r="465990" spans="21:28">
      <c r="U465990" s="5"/>
      <c r="AA465990" s="94"/>
      <c r="AB465990" s="5"/>
    </row>
    <row r="466040" spans="21:28">
      <c r="U466040" s="5"/>
      <c r="AA466040" s="94"/>
      <c r="AB466040" s="5"/>
    </row>
    <row r="466110" spans="21:28">
      <c r="U466110" s="5"/>
      <c r="AA466110" s="94"/>
      <c r="AB466110" s="5"/>
    </row>
    <row r="466111" spans="21:28">
      <c r="U466111" s="5"/>
      <c r="AA466111" s="94"/>
      <c r="AB466111" s="5"/>
    </row>
    <row r="466128" spans="21:28">
      <c r="U466128" s="5"/>
      <c r="AA466128" s="94"/>
      <c r="AB466128" s="5"/>
    </row>
    <row r="466130" spans="21:28">
      <c r="U466130" s="5"/>
      <c r="AA466130" s="458"/>
      <c r="AB466130" s="5"/>
    </row>
    <row r="466131" spans="21:28">
      <c r="U466131" s="5"/>
      <c r="AA466131" s="458"/>
      <c r="AB466131" s="5"/>
    </row>
    <row r="466132" spans="21:28">
      <c r="U466132" s="5"/>
      <c r="AA466132" s="93"/>
      <c r="AB466132" s="5"/>
    </row>
    <row r="466133" spans="21:28">
      <c r="U466133" s="5"/>
      <c r="AA466133" s="94"/>
      <c r="AB466133" s="5"/>
    </row>
    <row r="466136" spans="21:28">
      <c r="U466136" s="5"/>
      <c r="AA466136" s="94"/>
      <c r="AB466136" s="5"/>
    </row>
    <row r="466186" spans="21:28">
      <c r="U466186" s="5"/>
      <c r="AA466186" s="94"/>
      <c r="AB466186" s="5"/>
    </row>
    <row r="466256" spans="21:28">
      <c r="U466256" s="5"/>
      <c r="AA466256" s="94"/>
      <c r="AB466256" s="5"/>
    </row>
    <row r="466257" spans="21:28">
      <c r="U466257" s="5"/>
      <c r="AA466257" s="94"/>
      <c r="AB466257" s="5"/>
    </row>
    <row r="466274" spans="21:28">
      <c r="U466274" s="5"/>
      <c r="AA466274" s="94"/>
      <c r="AB466274" s="5"/>
    </row>
    <row r="466276" spans="21:28">
      <c r="U466276" s="5"/>
      <c r="AA466276" s="458"/>
      <c r="AB466276" s="5"/>
    </row>
    <row r="466277" spans="21:28">
      <c r="U466277" s="5"/>
      <c r="AA466277" s="458"/>
      <c r="AB466277" s="5"/>
    </row>
    <row r="466278" spans="21:28">
      <c r="U466278" s="5"/>
      <c r="AA466278" s="93"/>
      <c r="AB466278" s="5"/>
    </row>
    <row r="466279" spans="21:28">
      <c r="U466279" s="5"/>
      <c r="AA466279" s="94"/>
      <c r="AB466279" s="5"/>
    </row>
    <row r="466282" spans="21:28">
      <c r="U466282" s="5"/>
      <c r="AA466282" s="94"/>
      <c r="AB466282" s="5"/>
    </row>
    <row r="466332" spans="21:28">
      <c r="U466332" s="5"/>
      <c r="AA466332" s="94"/>
      <c r="AB466332" s="5"/>
    </row>
    <row r="466402" spans="21:28">
      <c r="U466402" s="5"/>
      <c r="AA466402" s="94"/>
      <c r="AB466402" s="5"/>
    </row>
    <row r="466403" spans="21:28">
      <c r="U466403" s="5"/>
      <c r="AA466403" s="94"/>
      <c r="AB466403" s="5"/>
    </row>
    <row r="466420" spans="21:28">
      <c r="U466420" s="5"/>
      <c r="AA466420" s="94"/>
      <c r="AB466420" s="5"/>
    </row>
    <row r="466422" spans="21:28">
      <c r="U466422" s="5"/>
      <c r="AA466422" s="458"/>
      <c r="AB466422" s="5"/>
    </row>
    <row r="466423" spans="21:28">
      <c r="U466423" s="5"/>
      <c r="AA466423" s="458"/>
      <c r="AB466423" s="5"/>
    </row>
    <row r="466424" spans="21:28">
      <c r="U466424" s="5"/>
      <c r="AA466424" s="93"/>
      <c r="AB466424" s="5"/>
    </row>
    <row r="466425" spans="21:28">
      <c r="U466425" s="5"/>
      <c r="AA466425" s="94"/>
      <c r="AB466425" s="5"/>
    </row>
    <row r="466428" spans="21:28">
      <c r="U466428" s="5"/>
      <c r="AA466428" s="94"/>
      <c r="AB466428" s="5"/>
    </row>
    <row r="466478" spans="21:28">
      <c r="U466478" s="5"/>
      <c r="AA466478" s="94"/>
      <c r="AB466478" s="5"/>
    </row>
    <row r="466548" spans="21:28">
      <c r="U466548" s="5"/>
      <c r="AA466548" s="94"/>
      <c r="AB466548" s="5"/>
    </row>
    <row r="466549" spans="21:28">
      <c r="U466549" s="5"/>
      <c r="AA466549" s="94"/>
      <c r="AB466549" s="5"/>
    </row>
    <row r="466566" spans="21:28">
      <c r="U466566" s="5"/>
      <c r="AA466566" s="94"/>
      <c r="AB466566" s="5"/>
    </row>
    <row r="466568" spans="21:28">
      <c r="U466568" s="5"/>
      <c r="AA466568" s="458"/>
      <c r="AB466568" s="5"/>
    </row>
    <row r="466569" spans="21:28">
      <c r="U466569" s="5"/>
      <c r="AA466569" s="458"/>
      <c r="AB466569" s="5"/>
    </row>
    <row r="466570" spans="21:28">
      <c r="U466570" s="5"/>
      <c r="AA466570" s="93"/>
      <c r="AB466570" s="5"/>
    </row>
    <row r="466571" spans="21:28">
      <c r="U466571" s="5"/>
      <c r="AA466571" s="94"/>
      <c r="AB466571" s="5"/>
    </row>
    <row r="466574" spans="21:28">
      <c r="U466574" s="5"/>
      <c r="AA466574" s="94"/>
      <c r="AB466574" s="5"/>
    </row>
    <row r="466624" spans="21:28">
      <c r="U466624" s="5"/>
      <c r="AA466624" s="94"/>
      <c r="AB466624" s="5"/>
    </row>
    <row r="466694" spans="21:28">
      <c r="U466694" s="5"/>
      <c r="AA466694" s="94"/>
      <c r="AB466694" s="5"/>
    </row>
    <row r="466695" spans="21:28">
      <c r="U466695" s="5"/>
      <c r="AA466695" s="94"/>
      <c r="AB466695" s="5"/>
    </row>
    <row r="466712" spans="21:28">
      <c r="U466712" s="5"/>
      <c r="AA466712" s="94"/>
      <c r="AB466712" s="5"/>
    </row>
    <row r="466714" spans="21:28">
      <c r="U466714" s="5"/>
      <c r="AA466714" s="458"/>
      <c r="AB466714" s="5"/>
    </row>
    <row r="466715" spans="21:28">
      <c r="U466715" s="5"/>
      <c r="AA466715" s="458"/>
      <c r="AB466715" s="5"/>
    </row>
    <row r="466716" spans="21:28">
      <c r="U466716" s="5"/>
      <c r="AA466716" s="93"/>
      <c r="AB466716" s="5"/>
    </row>
    <row r="466717" spans="21:28">
      <c r="U466717" s="5"/>
      <c r="AA466717" s="94"/>
      <c r="AB466717" s="5"/>
    </row>
    <row r="466720" spans="21:28">
      <c r="U466720" s="5"/>
      <c r="AA466720" s="94"/>
      <c r="AB466720" s="5"/>
    </row>
    <row r="466770" spans="21:28">
      <c r="U466770" s="5"/>
      <c r="AA466770" s="94"/>
      <c r="AB466770" s="5"/>
    </row>
    <row r="466840" spans="21:28">
      <c r="U466840" s="5"/>
      <c r="AA466840" s="94"/>
      <c r="AB466840" s="5"/>
    </row>
    <row r="466841" spans="21:28">
      <c r="U466841" s="5"/>
      <c r="AA466841" s="94"/>
      <c r="AB466841" s="5"/>
    </row>
    <row r="466858" spans="21:28">
      <c r="U466858" s="5"/>
      <c r="AA466858" s="94"/>
      <c r="AB466858" s="5"/>
    </row>
    <row r="466860" spans="21:28">
      <c r="U466860" s="5"/>
      <c r="AA466860" s="458"/>
      <c r="AB466860" s="5"/>
    </row>
    <row r="466861" spans="21:28">
      <c r="U466861" s="5"/>
      <c r="AA466861" s="458"/>
      <c r="AB466861" s="5"/>
    </row>
    <row r="466862" spans="21:28">
      <c r="U466862" s="5"/>
      <c r="AA466862" s="93"/>
      <c r="AB466862" s="5"/>
    </row>
    <row r="466863" spans="21:28">
      <c r="U466863" s="5"/>
      <c r="AA466863" s="94"/>
      <c r="AB466863" s="5"/>
    </row>
    <row r="466866" spans="21:28">
      <c r="U466866" s="5"/>
      <c r="AA466866" s="94"/>
      <c r="AB466866" s="5"/>
    </row>
    <row r="466916" spans="21:28">
      <c r="U466916" s="5"/>
      <c r="AA466916" s="94"/>
      <c r="AB466916" s="5"/>
    </row>
    <row r="466986" spans="21:28">
      <c r="U466986" s="5"/>
      <c r="AA466986" s="94"/>
      <c r="AB466986" s="5"/>
    </row>
    <row r="466987" spans="21:28">
      <c r="U466987" s="5"/>
      <c r="AA466987" s="94"/>
      <c r="AB466987" s="5"/>
    </row>
    <row r="467004" spans="21:28">
      <c r="U467004" s="5"/>
      <c r="AA467004" s="94"/>
      <c r="AB467004" s="5"/>
    </row>
    <row r="467006" spans="21:28">
      <c r="U467006" s="5"/>
      <c r="AA467006" s="458"/>
      <c r="AB467006" s="5"/>
    </row>
    <row r="467007" spans="21:28">
      <c r="U467007" s="5"/>
      <c r="AA467007" s="458"/>
      <c r="AB467007" s="5"/>
    </row>
    <row r="467008" spans="21:28">
      <c r="U467008" s="5"/>
      <c r="AA467008" s="93"/>
      <c r="AB467008" s="5"/>
    </row>
    <row r="467009" spans="21:28">
      <c r="U467009" s="5"/>
      <c r="AA467009" s="94"/>
      <c r="AB467009" s="5"/>
    </row>
    <row r="467012" spans="21:28">
      <c r="U467012" s="5"/>
      <c r="AA467012" s="94"/>
      <c r="AB467012" s="5"/>
    </row>
    <row r="467062" spans="21:28">
      <c r="U467062" s="5"/>
      <c r="AA467062" s="94"/>
      <c r="AB467062" s="5"/>
    </row>
    <row r="467132" spans="21:28">
      <c r="U467132" s="5"/>
      <c r="AA467132" s="94"/>
      <c r="AB467132" s="5"/>
    </row>
    <row r="467133" spans="21:28">
      <c r="U467133" s="5"/>
      <c r="AA467133" s="94"/>
      <c r="AB467133" s="5"/>
    </row>
    <row r="467150" spans="21:28">
      <c r="U467150" s="5"/>
      <c r="AA467150" s="94"/>
      <c r="AB467150" s="5"/>
    </row>
    <row r="467152" spans="21:28">
      <c r="U467152" s="5"/>
      <c r="AA467152" s="458"/>
      <c r="AB467152" s="5"/>
    </row>
    <row r="467153" spans="21:28">
      <c r="U467153" s="5"/>
      <c r="AA467153" s="458"/>
      <c r="AB467153" s="5"/>
    </row>
    <row r="467154" spans="21:28">
      <c r="U467154" s="5"/>
      <c r="AA467154" s="93"/>
      <c r="AB467154" s="5"/>
    </row>
    <row r="467155" spans="21:28">
      <c r="U467155" s="5"/>
      <c r="AA467155" s="94"/>
      <c r="AB467155" s="5"/>
    </row>
    <row r="467158" spans="21:28">
      <c r="U467158" s="5"/>
      <c r="AA467158" s="94"/>
      <c r="AB467158" s="5"/>
    </row>
    <row r="467208" spans="21:28">
      <c r="U467208" s="5"/>
      <c r="AA467208" s="94"/>
      <c r="AB467208" s="5"/>
    </row>
    <row r="467278" spans="21:28">
      <c r="U467278" s="5"/>
      <c r="AA467278" s="94"/>
      <c r="AB467278" s="5"/>
    </row>
    <row r="467279" spans="21:28">
      <c r="U467279" s="5"/>
      <c r="AA467279" s="94"/>
      <c r="AB467279" s="5"/>
    </row>
    <row r="467296" spans="21:28">
      <c r="U467296" s="5"/>
      <c r="AA467296" s="94"/>
      <c r="AB467296" s="5"/>
    </row>
    <row r="467298" spans="21:28">
      <c r="U467298" s="5"/>
      <c r="AA467298" s="458"/>
      <c r="AB467298" s="5"/>
    </row>
    <row r="467299" spans="21:28">
      <c r="U467299" s="5"/>
      <c r="AA467299" s="458"/>
      <c r="AB467299" s="5"/>
    </row>
    <row r="467300" spans="21:28">
      <c r="U467300" s="5"/>
      <c r="AA467300" s="93"/>
      <c r="AB467300" s="5"/>
    </row>
    <row r="467301" spans="21:28">
      <c r="U467301" s="5"/>
      <c r="AA467301" s="94"/>
      <c r="AB467301" s="5"/>
    </row>
    <row r="467304" spans="21:28">
      <c r="U467304" s="5"/>
      <c r="AA467304" s="94"/>
      <c r="AB467304" s="5"/>
    </row>
    <row r="467354" spans="21:28">
      <c r="U467354" s="5"/>
      <c r="AA467354" s="94"/>
      <c r="AB467354" s="5"/>
    </row>
    <row r="467424" spans="21:28">
      <c r="U467424" s="5"/>
      <c r="AA467424" s="94"/>
      <c r="AB467424" s="5"/>
    </row>
    <row r="467425" spans="21:28">
      <c r="U467425" s="5"/>
      <c r="AA467425" s="94"/>
      <c r="AB467425" s="5"/>
    </row>
    <row r="467442" spans="21:28">
      <c r="U467442" s="5"/>
      <c r="AA467442" s="94"/>
      <c r="AB467442" s="5"/>
    </row>
    <row r="467444" spans="21:28">
      <c r="U467444" s="5"/>
      <c r="AA467444" s="458"/>
      <c r="AB467444" s="5"/>
    </row>
    <row r="467445" spans="21:28">
      <c r="U467445" s="5"/>
      <c r="AA467445" s="458"/>
      <c r="AB467445" s="5"/>
    </row>
    <row r="467446" spans="21:28">
      <c r="U467446" s="5"/>
      <c r="AA467446" s="93"/>
      <c r="AB467446" s="5"/>
    </row>
    <row r="467447" spans="21:28">
      <c r="U467447" s="5"/>
      <c r="AA467447" s="94"/>
      <c r="AB467447" s="5"/>
    </row>
    <row r="467450" spans="21:28">
      <c r="U467450" s="5"/>
      <c r="AA467450" s="94"/>
      <c r="AB467450" s="5"/>
    </row>
    <row r="467500" spans="21:28">
      <c r="U467500" s="5"/>
      <c r="AA467500" s="94"/>
      <c r="AB467500" s="5"/>
    </row>
    <row r="467570" spans="21:28">
      <c r="U467570" s="5"/>
      <c r="AA467570" s="94"/>
      <c r="AB467570" s="5"/>
    </row>
    <row r="467571" spans="21:28">
      <c r="U467571" s="5"/>
      <c r="AA467571" s="94"/>
      <c r="AB467571" s="5"/>
    </row>
    <row r="467588" spans="21:28">
      <c r="U467588" s="5"/>
      <c r="AA467588" s="94"/>
      <c r="AB467588" s="5"/>
    </row>
    <row r="467590" spans="21:28">
      <c r="U467590" s="5"/>
      <c r="AA467590" s="458"/>
      <c r="AB467590" s="5"/>
    </row>
    <row r="467591" spans="21:28">
      <c r="U467591" s="5"/>
      <c r="AA467591" s="458"/>
      <c r="AB467591" s="5"/>
    </row>
    <row r="467592" spans="21:28">
      <c r="U467592" s="5"/>
      <c r="AA467592" s="93"/>
      <c r="AB467592" s="5"/>
    </row>
    <row r="467593" spans="21:28">
      <c r="U467593" s="5"/>
      <c r="AA467593" s="94"/>
      <c r="AB467593" s="5"/>
    </row>
    <row r="467596" spans="21:28">
      <c r="U467596" s="5"/>
      <c r="AA467596" s="94"/>
      <c r="AB467596" s="5"/>
    </row>
    <row r="467646" spans="21:28">
      <c r="U467646" s="5"/>
      <c r="AA467646" s="94"/>
      <c r="AB467646" s="5"/>
    </row>
    <row r="467716" spans="21:28">
      <c r="U467716" s="5"/>
      <c r="AA467716" s="94"/>
      <c r="AB467716" s="5"/>
    </row>
    <row r="467717" spans="21:28">
      <c r="U467717" s="5"/>
      <c r="AA467717" s="94"/>
      <c r="AB467717" s="5"/>
    </row>
    <row r="467734" spans="21:28">
      <c r="U467734" s="5"/>
      <c r="AA467734" s="94"/>
      <c r="AB467734" s="5"/>
    </row>
    <row r="467736" spans="21:28">
      <c r="U467736" s="5"/>
      <c r="AA467736" s="458"/>
      <c r="AB467736" s="5"/>
    </row>
    <row r="467737" spans="21:28">
      <c r="U467737" s="5"/>
      <c r="AA467737" s="458"/>
      <c r="AB467737" s="5"/>
    </row>
    <row r="467738" spans="21:28">
      <c r="U467738" s="5"/>
      <c r="AA467738" s="93"/>
      <c r="AB467738" s="5"/>
    </row>
    <row r="467739" spans="21:28">
      <c r="U467739" s="5"/>
      <c r="AA467739" s="94"/>
      <c r="AB467739" s="5"/>
    </row>
    <row r="467742" spans="21:28">
      <c r="U467742" s="5"/>
      <c r="AA467742" s="94"/>
      <c r="AB467742" s="5"/>
    </row>
    <row r="467792" spans="21:28">
      <c r="U467792" s="5"/>
      <c r="AA467792" s="94"/>
      <c r="AB467792" s="5"/>
    </row>
    <row r="467862" spans="21:28">
      <c r="U467862" s="5"/>
      <c r="AA467862" s="94"/>
      <c r="AB467862" s="5"/>
    </row>
    <row r="467863" spans="21:28">
      <c r="U467863" s="5"/>
      <c r="AA467863" s="94"/>
      <c r="AB467863" s="5"/>
    </row>
    <row r="467880" spans="21:28">
      <c r="U467880" s="5"/>
      <c r="AA467880" s="94"/>
      <c r="AB467880" s="5"/>
    </row>
    <row r="467882" spans="21:28">
      <c r="U467882" s="5"/>
      <c r="AA467882" s="458"/>
      <c r="AB467882" s="5"/>
    </row>
    <row r="467883" spans="21:28">
      <c r="U467883" s="5"/>
      <c r="AA467883" s="458"/>
      <c r="AB467883" s="5"/>
    </row>
    <row r="467884" spans="21:28">
      <c r="U467884" s="5"/>
      <c r="AA467884" s="93"/>
      <c r="AB467884" s="5"/>
    </row>
    <row r="467885" spans="21:28">
      <c r="U467885" s="5"/>
      <c r="AA467885" s="94"/>
      <c r="AB467885" s="5"/>
    </row>
    <row r="467888" spans="21:28">
      <c r="U467888" s="5"/>
      <c r="AA467888" s="94"/>
      <c r="AB467888" s="5"/>
    </row>
    <row r="467938" spans="21:28">
      <c r="U467938" s="5"/>
      <c r="AA467938" s="94"/>
      <c r="AB467938" s="5"/>
    </row>
    <row r="468008" spans="21:28">
      <c r="U468008" s="5"/>
      <c r="AA468008" s="94"/>
      <c r="AB468008" s="5"/>
    </row>
    <row r="468009" spans="21:28">
      <c r="U468009" s="5"/>
      <c r="AA468009" s="94"/>
      <c r="AB468009" s="5"/>
    </row>
    <row r="468026" spans="21:28">
      <c r="U468026" s="5"/>
      <c r="AA468026" s="94"/>
      <c r="AB468026" s="5"/>
    </row>
    <row r="468028" spans="21:28">
      <c r="U468028" s="5"/>
      <c r="AA468028" s="458"/>
      <c r="AB468028" s="5"/>
    </row>
    <row r="468029" spans="21:28">
      <c r="U468029" s="5"/>
      <c r="AA468029" s="458"/>
      <c r="AB468029" s="5"/>
    </row>
    <row r="468030" spans="21:28">
      <c r="U468030" s="5"/>
      <c r="AA468030" s="93"/>
      <c r="AB468030" s="5"/>
    </row>
    <row r="468031" spans="21:28">
      <c r="U468031" s="5"/>
      <c r="AA468031" s="94"/>
      <c r="AB468031" s="5"/>
    </row>
    <row r="468034" spans="21:28">
      <c r="U468034" s="5"/>
      <c r="AA468034" s="94"/>
      <c r="AB468034" s="5"/>
    </row>
    <row r="468084" spans="21:28">
      <c r="U468084" s="5"/>
      <c r="AA468084" s="94"/>
      <c r="AB468084" s="5"/>
    </row>
    <row r="468154" spans="21:28">
      <c r="U468154" s="5"/>
      <c r="AA468154" s="94"/>
      <c r="AB468154" s="5"/>
    </row>
    <row r="468155" spans="21:28">
      <c r="U468155" s="5"/>
      <c r="AA468155" s="94"/>
      <c r="AB468155" s="5"/>
    </row>
    <row r="468172" spans="21:28">
      <c r="U468172" s="5"/>
      <c r="AA468172" s="94"/>
      <c r="AB468172" s="5"/>
    </row>
    <row r="468174" spans="21:28">
      <c r="U468174" s="5"/>
      <c r="AA468174" s="458"/>
      <c r="AB468174" s="5"/>
    </row>
    <row r="468175" spans="21:28">
      <c r="U468175" s="5"/>
      <c r="AA468175" s="458"/>
      <c r="AB468175" s="5"/>
    </row>
    <row r="468176" spans="21:28">
      <c r="U468176" s="5"/>
      <c r="AA468176" s="93"/>
      <c r="AB468176" s="5"/>
    </row>
    <row r="468177" spans="21:28">
      <c r="U468177" s="5"/>
      <c r="AA468177" s="94"/>
      <c r="AB468177" s="5"/>
    </row>
    <row r="468180" spans="21:28">
      <c r="U468180" s="5"/>
      <c r="AA468180" s="94"/>
      <c r="AB468180" s="5"/>
    </row>
    <row r="468230" spans="21:28">
      <c r="U468230" s="5"/>
      <c r="AA468230" s="94"/>
      <c r="AB468230" s="5"/>
    </row>
    <row r="468300" spans="21:28">
      <c r="U468300" s="5"/>
      <c r="AA468300" s="94"/>
      <c r="AB468300" s="5"/>
    </row>
    <row r="468301" spans="21:28">
      <c r="U468301" s="5"/>
      <c r="AA468301" s="94"/>
      <c r="AB468301" s="5"/>
    </row>
    <row r="468318" spans="21:28">
      <c r="U468318" s="5"/>
      <c r="AA468318" s="94"/>
      <c r="AB468318" s="5"/>
    </row>
    <row r="468320" spans="21:28">
      <c r="U468320" s="5"/>
      <c r="AA468320" s="458"/>
      <c r="AB468320" s="5"/>
    </row>
    <row r="468321" spans="21:28">
      <c r="U468321" s="5"/>
      <c r="AA468321" s="458"/>
      <c r="AB468321" s="5"/>
    </row>
    <row r="468322" spans="21:28">
      <c r="U468322" s="5"/>
      <c r="AA468322" s="93"/>
      <c r="AB468322" s="5"/>
    </row>
    <row r="468323" spans="21:28">
      <c r="U468323" s="5"/>
      <c r="AA468323" s="94"/>
      <c r="AB468323" s="5"/>
    </row>
    <row r="468326" spans="21:28">
      <c r="U468326" s="5"/>
      <c r="AA468326" s="94"/>
      <c r="AB468326" s="5"/>
    </row>
    <row r="468376" spans="21:28">
      <c r="U468376" s="5"/>
      <c r="AA468376" s="94"/>
      <c r="AB468376" s="5"/>
    </row>
    <row r="468446" spans="21:28">
      <c r="U468446" s="5"/>
      <c r="AA468446" s="94"/>
      <c r="AB468446" s="5"/>
    </row>
    <row r="468447" spans="21:28">
      <c r="U468447" s="5"/>
      <c r="AA468447" s="94"/>
      <c r="AB468447" s="5"/>
    </row>
    <row r="468464" spans="21:28">
      <c r="U468464" s="5"/>
      <c r="AA468464" s="94"/>
      <c r="AB468464" s="5"/>
    </row>
    <row r="468466" spans="21:28">
      <c r="U468466" s="5"/>
      <c r="AA468466" s="458"/>
      <c r="AB468466" s="5"/>
    </row>
    <row r="468467" spans="21:28">
      <c r="U468467" s="5"/>
      <c r="AA468467" s="458"/>
      <c r="AB468467" s="5"/>
    </row>
    <row r="468468" spans="21:28">
      <c r="U468468" s="5"/>
      <c r="AA468468" s="93"/>
      <c r="AB468468" s="5"/>
    </row>
    <row r="468469" spans="21:28">
      <c r="U468469" s="5"/>
      <c r="AA468469" s="94"/>
      <c r="AB468469" s="5"/>
    </row>
    <row r="468472" spans="21:28">
      <c r="U468472" s="5"/>
      <c r="AA468472" s="94"/>
      <c r="AB468472" s="5"/>
    </row>
    <row r="468522" spans="21:28">
      <c r="U468522" s="5"/>
      <c r="AA468522" s="94"/>
      <c r="AB468522" s="5"/>
    </row>
    <row r="468592" spans="21:28">
      <c r="U468592" s="5"/>
      <c r="AA468592" s="94"/>
      <c r="AB468592" s="5"/>
    </row>
    <row r="468593" spans="21:28">
      <c r="U468593" s="5"/>
      <c r="AA468593" s="94"/>
      <c r="AB468593" s="5"/>
    </row>
    <row r="468610" spans="21:28">
      <c r="U468610" s="5"/>
      <c r="AA468610" s="94"/>
      <c r="AB468610" s="5"/>
    </row>
    <row r="468612" spans="21:28">
      <c r="U468612" s="5"/>
      <c r="AA468612" s="458"/>
      <c r="AB468612" s="5"/>
    </row>
    <row r="468613" spans="21:28">
      <c r="U468613" s="5"/>
      <c r="AA468613" s="458"/>
      <c r="AB468613" s="5"/>
    </row>
    <row r="468614" spans="21:28">
      <c r="U468614" s="5"/>
      <c r="AA468614" s="93"/>
      <c r="AB468614" s="5"/>
    </row>
    <row r="468615" spans="21:28">
      <c r="U468615" s="5"/>
      <c r="AA468615" s="94"/>
      <c r="AB468615" s="5"/>
    </row>
    <row r="468618" spans="21:28">
      <c r="U468618" s="5"/>
      <c r="AA468618" s="94"/>
      <c r="AB468618" s="5"/>
    </row>
    <row r="468668" spans="21:28">
      <c r="U468668" s="5"/>
      <c r="AA468668" s="94"/>
      <c r="AB468668" s="5"/>
    </row>
    <row r="468738" spans="21:28">
      <c r="U468738" s="5"/>
      <c r="AA468738" s="94"/>
      <c r="AB468738" s="5"/>
    </row>
    <row r="468739" spans="21:28">
      <c r="U468739" s="5"/>
      <c r="AA468739" s="94"/>
      <c r="AB468739" s="5"/>
    </row>
    <row r="468756" spans="21:28">
      <c r="U468756" s="5"/>
      <c r="AA468756" s="94"/>
      <c r="AB468756" s="5"/>
    </row>
    <row r="468758" spans="21:28">
      <c r="U468758" s="5"/>
      <c r="AA468758" s="458"/>
      <c r="AB468758" s="5"/>
    </row>
    <row r="468759" spans="21:28">
      <c r="U468759" s="5"/>
      <c r="AA468759" s="458"/>
      <c r="AB468759" s="5"/>
    </row>
    <row r="468760" spans="21:28">
      <c r="U468760" s="5"/>
      <c r="AA468760" s="93"/>
      <c r="AB468760" s="5"/>
    </row>
    <row r="468761" spans="21:28">
      <c r="U468761" s="5"/>
      <c r="AA468761" s="94"/>
      <c r="AB468761" s="5"/>
    </row>
    <row r="468764" spans="21:28">
      <c r="U468764" s="5"/>
      <c r="AA468764" s="94"/>
      <c r="AB468764" s="5"/>
    </row>
    <row r="468814" spans="21:28">
      <c r="U468814" s="5"/>
      <c r="AA468814" s="94"/>
      <c r="AB468814" s="5"/>
    </row>
    <row r="468884" spans="21:28">
      <c r="U468884" s="5"/>
      <c r="AA468884" s="94"/>
      <c r="AB468884" s="5"/>
    </row>
    <row r="468885" spans="21:28">
      <c r="U468885" s="5"/>
      <c r="AA468885" s="94"/>
      <c r="AB468885" s="5"/>
    </row>
    <row r="468902" spans="21:28">
      <c r="U468902" s="5"/>
      <c r="AA468902" s="94"/>
      <c r="AB468902" s="5"/>
    </row>
    <row r="468904" spans="21:28">
      <c r="U468904" s="5"/>
      <c r="AA468904" s="458"/>
      <c r="AB468904" s="5"/>
    </row>
    <row r="468905" spans="21:28">
      <c r="U468905" s="5"/>
      <c r="AA468905" s="458"/>
      <c r="AB468905" s="5"/>
    </row>
    <row r="468906" spans="21:28">
      <c r="U468906" s="5"/>
      <c r="AA468906" s="93"/>
      <c r="AB468906" s="5"/>
    </row>
    <row r="468907" spans="21:28">
      <c r="U468907" s="5"/>
      <c r="AA468907" s="94"/>
      <c r="AB468907" s="5"/>
    </row>
    <row r="468910" spans="21:28">
      <c r="U468910" s="5"/>
      <c r="AA468910" s="94"/>
      <c r="AB468910" s="5"/>
    </row>
    <row r="468960" spans="21:28">
      <c r="U468960" s="5"/>
      <c r="AA468960" s="94"/>
      <c r="AB468960" s="5"/>
    </row>
    <row r="469030" spans="21:28">
      <c r="U469030" s="5"/>
      <c r="AA469030" s="94"/>
      <c r="AB469030" s="5"/>
    </row>
    <row r="469031" spans="21:28">
      <c r="U469031" s="5"/>
      <c r="AA469031" s="94"/>
      <c r="AB469031" s="5"/>
    </row>
    <row r="469048" spans="21:28">
      <c r="U469048" s="5"/>
      <c r="AA469048" s="94"/>
      <c r="AB469048" s="5"/>
    </row>
    <row r="469050" spans="21:28">
      <c r="U469050" s="5"/>
      <c r="AA469050" s="458"/>
      <c r="AB469050" s="5"/>
    </row>
    <row r="469051" spans="21:28">
      <c r="U469051" s="5"/>
      <c r="AA469051" s="458"/>
      <c r="AB469051" s="5"/>
    </row>
    <row r="469052" spans="21:28">
      <c r="U469052" s="5"/>
      <c r="AA469052" s="93"/>
      <c r="AB469052" s="5"/>
    </row>
    <row r="469053" spans="21:28">
      <c r="U469053" s="5"/>
      <c r="AA469053" s="94"/>
      <c r="AB469053" s="5"/>
    </row>
    <row r="469056" spans="21:28">
      <c r="U469056" s="5"/>
      <c r="AA469056" s="94"/>
      <c r="AB469056" s="5"/>
    </row>
    <row r="469106" spans="21:28">
      <c r="U469106" s="5"/>
      <c r="AA469106" s="94"/>
      <c r="AB469106" s="5"/>
    </row>
    <row r="469176" spans="21:28">
      <c r="U469176" s="5"/>
      <c r="AA469176" s="94"/>
      <c r="AB469176" s="5"/>
    </row>
    <row r="469177" spans="21:28">
      <c r="U469177" s="5"/>
      <c r="AA469177" s="94"/>
      <c r="AB469177" s="5"/>
    </row>
    <row r="469194" spans="21:28">
      <c r="U469194" s="5"/>
      <c r="AA469194" s="94"/>
      <c r="AB469194" s="5"/>
    </row>
    <row r="469196" spans="21:28">
      <c r="U469196" s="5"/>
      <c r="AA469196" s="458"/>
      <c r="AB469196" s="5"/>
    </row>
    <row r="469197" spans="21:28">
      <c r="U469197" s="5"/>
      <c r="AA469197" s="458"/>
      <c r="AB469197" s="5"/>
    </row>
    <row r="469198" spans="21:28">
      <c r="U469198" s="5"/>
      <c r="AA469198" s="93"/>
      <c r="AB469198" s="5"/>
    </row>
    <row r="469199" spans="21:28">
      <c r="U469199" s="5"/>
      <c r="AA469199" s="94"/>
      <c r="AB469199" s="5"/>
    </row>
    <row r="469202" spans="21:28">
      <c r="U469202" s="5"/>
      <c r="AA469202" s="94"/>
      <c r="AB469202" s="5"/>
    </row>
    <row r="469252" spans="21:28">
      <c r="U469252" s="5"/>
      <c r="AA469252" s="94"/>
      <c r="AB469252" s="5"/>
    </row>
    <row r="469322" spans="21:28">
      <c r="U469322" s="5"/>
      <c r="AA469322" s="94"/>
      <c r="AB469322" s="5"/>
    </row>
    <row r="469323" spans="21:28">
      <c r="U469323" s="5"/>
      <c r="AA469323" s="94"/>
      <c r="AB469323" s="5"/>
    </row>
    <row r="469340" spans="21:28">
      <c r="U469340" s="5"/>
      <c r="AA469340" s="94"/>
      <c r="AB469340" s="5"/>
    </row>
    <row r="469342" spans="21:28">
      <c r="U469342" s="5"/>
      <c r="AA469342" s="458"/>
      <c r="AB469342" s="5"/>
    </row>
    <row r="469343" spans="21:28">
      <c r="U469343" s="5"/>
      <c r="AA469343" s="458"/>
      <c r="AB469343" s="5"/>
    </row>
    <row r="469344" spans="21:28">
      <c r="U469344" s="5"/>
      <c r="AA469344" s="93"/>
      <c r="AB469344" s="5"/>
    </row>
    <row r="469345" spans="21:28">
      <c r="U469345" s="5"/>
      <c r="AA469345" s="94"/>
      <c r="AB469345" s="5"/>
    </row>
    <row r="469348" spans="21:28">
      <c r="U469348" s="5"/>
      <c r="AA469348" s="94"/>
      <c r="AB469348" s="5"/>
    </row>
    <row r="469398" spans="21:28">
      <c r="U469398" s="5"/>
      <c r="AA469398" s="94"/>
      <c r="AB469398" s="5"/>
    </row>
    <row r="469468" spans="21:28">
      <c r="U469468" s="5"/>
      <c r="AA469468" s="94"/>
      <c r="AB469468" s="5"/>
    </row>
    <row r="469469" spans="21:28">
      <c r="U469469" s="5"/>
      <c r="AA469469" s="94"/>
      <c r="AB469469" s="5"/>
    </row>
    <row r="469486" spans="21:28">
      <c r="U469486" s="5"/>
      <c r="AA469486" s="94"/>
      <c r="AB469486" s="5"/>
    </row>
    <row r="469488" spans="21:28">
      <c r="U469488" s="5"/>
      <c r="AA469488" s="458"/>
      <c r="AB469488" s="5"/>
    </row>
    <row r="469489" spans="21:28">
      <c r="U469489" s="5"/>
      <c r="AA469489" s="458"/>
      <c r="AB469489" s="5"/>
    </row>
    <row r="469490" spans="21:28">
      <c r="U469490" s="5"/>
      <c r="AA469490" s="93"/>
      <c r="AB469490" s="5"/>
    </row>
    <row r="469491" spans="21:28">
      <c r="U469491" s="5"/>
      <c r="AA469491" s="94"/>
      <c r="AB469491" s="5"/>
    </row>
    <row r="469494" spans="21:28">
      <c r="U469494" s="5"/>
      <c r="AA469494" s="94"/>
      <c r="AB469494" s="5"/>
    </row>
    <row r="469544" spans="21:28">
      <c r="U469544" s="5"/>
      <c r="AA469544" s="94"/>
      <c r="AB469544" s="5"/>
    </row>
    <row r="469614" spans="21:28">
      <c r="U469614" s="5"/>
      <c r="AA469614" s="94"/>
      <c r="AB469614" s="5"/>
    </row>
    <row r="469615" spans="21:28">
      <c r="U469615" s="5"/>
      <c r="AA469615" s="94"/>
      <c r="AB469615" s="5"/>
    </row>
    <row r="469632" spans="21:28">
      <c r="U469632" s="5"/>
      <c r="AA469632" s="94"/>
      <c r="AB469632" s="5"/>
    </row>
    <row r="469634" spans="21:28">
      <c r="U469634" s="5"/>
      <c r="AA469634" s="458"/>
      <c r="AB469634" s="5"/>
    </row>
    <row r="469635" spans="21:28">
      <c r="U469635" s="5"/>
      <c r="AA469635" s="458"/>
      <c r="AB469635" s="5"/>
    </row>
    <row r="469636" spans="21:28">
      <c r="U469636" s="5"/>
      <c r="AA469636" s="93"/>
      <c r="AB469636" s="5"/>
    </row>
    <row r="469637" spans="21:28">
      <c r="U469637" s="5"/>
      <c r="AA469637" s="94"/>
      <c r="AB469637" s="5"/>
    </row>
    <row r="469640" spans="21:28">
      <c r="U469640" s="5"/>
      <c r="AA469640" s="94"/>
      <c r="AB469640" s="5"/>
    </row>
    <row r="469690" spans="21:28">
      <c r="U469690" s="5"/>
      <c r="AA469690" s="94"/>
      <c r="AB469690" s="5"/>
    </row>
    <row r="469760" spans="21:28">
      <c r="U469760" s="5"/>
      <c r="AA469760" s="94"/>
      <c r="AB469760" s="5"/>
    </row>
    <row r="469761" spans="21:28">
      <c r="U469761" s="5"/>
      <c r="AA469761" s="94"/>
      <c r="AB469761" s="5"/>
    </row>
    <row r="469778" spans="21:28">
      <c r="U469778" s="5"/>
      <c r="AA469778" s="94"/>
      <c r="AB469778" s="5"/>
    </row>
    <row r="469780" spans="21:28">
      <c r="U469780" s="5"/>
      <c r="AA469780" s="458"/>
      <c r="AB469780" s="5"/>
    </row>
    <row r="469781" spans="21:28">
      <c r="U469781" s="5"/>
      <c r="AA469781" s="458"/>
      <c r="AB469781" s="5"/>
    </row>
    <row r="469782" spans="21:28">
      <c r="U469782" s="5"/>
      <c r="AA469782" s="93"/>
      <c r="AB469782" s="5"/>
    </row>
    <row r="469783" spans="21:28">
      <c r="U469783" s="5"/>
      <c r="AA469783" s="94"/>
      <c r="AB469783" s="5"/>
    </row>
    <row r="469786" spans="21:28">
      <c r="U469786" s="5"/>
      <c r="AA469786" s="94"/>
      <c r="AB469786" s="5"/>
    </row>
    <row r="469836" spans="21:28">
      <c r="U469836" s="5"/>
      <c r="AA469836" s="94"/>
      <c r="AB469836" s="5"/>
    </row>
    <row r="469906" spans="21:28">
      <c r="U469906" s="5"/>
      <c r="AA469906" s="94"/>
      <c r="AB469906" s="5"/>
    </row>
    <row r="469907" spans="21:28">
      <c r="U469907" s="5"/>
      <c r="AA469907" s="94"/>
      <c r="AB469907" s="5"/>
    </row>
    <row r="469924" spans="21:28">
      <c r="U469924" s="5"/>
      <c r="AA469924" s="94"/>
      <c r="AB469924" s="5"/>
    </row>
    <row r="469926" spans="21:28">
      <c r="U469926" s="5"/>
      <c r="AA469926" s="458"/>
      <c r="AB469926" s="5"/>
    </row>
    <row r="469927" spans="21:28">
      <c r="U469927" s="5"/>
      <c r="AA469927" s="458"/>
      <c r="AB469927" s="5"/>
    </row>
    <row r="469928" spans="21:28">
      <c r="U469928" s="5"/>
      <c r="AA469928" s="93"/>
      <c r="AB469928" s="5"/>
    </row>
    <row r="469929" spans="21:28">
      <c r="U469929" s="5"/>
      <c r="AA469929" s="94"/>
      <c r="AB469929" s="5"/>
    </row>
    <row r="469932" spans="21:28">
      <c r="U469932" s="5"/>
      <c r="AA469932" s="94"/>
      <c r="AB469932" s="5"/>
    </row>
    <row r="469982" spans="21:28">
      <c r="U469982" s="5"/>
      <c r="AA469982" s="94"/>
      <c r="AB469982" s="5"/>
    </row>
    <row r="470052" spans="21:28">
      <c r="U470052" s="5"/>
      <c r="AA470052" s="94"/>
      <c r="AB470052" s="5"/>
    </row>
    <row r="470053" spans="21:28">
      <c r="U470053" s="5"/>
      <c r="AA470053" s="94"/>
      <c r="AB470053" s="5"/>
    </row>
    <row r="470070" spans="21:28">
      <c r="U470070" s="5"/>
      <c r="AA470070" s="94"/>
      <c r="AB470070" s="5"/>
    </row>
    <row r="470072" spans="21:28">
      <c r="U470072" s="5"/>
      <c r="AA470072" s="458"/>
      <c r="AB470072" s="5"/>
    </row>
    <row r="470073" spans="21:28">
      <c r="U470073" s="5"/>
      <c r="AA470073" s="458"/>
      <c r="AB470073" s="5"/>
    </row>
    <row r="470074" spans="21:28">
      <c r="U470074" s="5"/>
      <c r="AA470074" s="93"/>
      <c r="AB470074" s="5"/>
    </row>
    <row r="470075" spans="21:28">
      <c r="U470075" s="5"/>
      <c r="AA470075" s="94"/>
      <c r="AB470075" s="5"/>
    </row>
    <row r="470078" spans="21:28">
      <c r="U470078" s="5"/>
      <c r="AA470078" s="94"/>
      <c r="AB470078" s="5"/>
    </row>
    <row r="470128" spans="21:28">
      <c r="U470128" s="5"/>
      <c r="AA470128" s="94"/>
      <c r="AB470128" s="5"/>
    </row>
    <row r="470198" spans="21:28">
      <c r="U470198" s="5"/>
      <c r="AA470198" s="94"/>
      <c r="AB470198" s="5"/>
    </row>
    <row r="470199" spans="21:28">
      <c r="U470199" s="5"/>
      <c r="AA470199" s="94"/>
      <c r="AB470199" s="5"/>
    </row>
    <row r="470216" spans="21:28">
      <c r="U470216" s="5"/>
      <c r="AA470216" s="94"/>
      <c r="AB470216" s="5"/>
    </row>
    <row r="470218" spans="21:28">
      <c r="U470218" s="5"/>
      <c r="AA470218" s="458"/>
      <c r="AB470218" s="5"/>
    </row>
    <row r="470219" spans="21:28">
      <c r="U470219" s="5"/>
      <c r="AA470219" s="458"/>
      <c r="AB470219" s="5"/>
    </row>
    <row r="470220" spans="21:28">
      <c r="U470220" s="5"/>
      <c r="AA470220" s="93"/>
      <c r="AB470220" s="5"/>
    </row>
    <row r="470221" spans="21:28">
      <c r="U470221" s="5"/>
      <c r="AA470221" s="94"/>
      <c r="AB470221" s="5"/>
    </row>
    <row r="470224" spans="21:28">
      <c r="U470224" s="5"/>
      <c r="AA470224" s="94"/>
      <c r="AB470224" s="5"/>
    </row>
    <row r="470274" spans="21:28">
      <c r="U470274" s="5"/>
      <c r="AA470274" s="94"/>
      <c r="AB470274" s="5"/>
    </row>
    <row r="470344" spans="21:28">
      <c r="U470344" s="5"/>
      <c r="AA470344" s="94"/>
      <c r="AB470344" s="5"/>
    </row>
    <row r="470345" spans="21:28">
      <c r="U470345" s="5"/>
      <c r="AA470345" s="94"/>
      <c r="AB470345" s="5"/>
    </row>
    <row r="470362" spans="21:28">
      <c r="U470362" s="5"/>
      <c r="AA470362" s="94"/>
      <c r="AB470362" s="5"/>
    </row>
    <row r="470364" spans="21:28">
      <c r="U470364" s="5"/>
      <c r="AA470364" s="458"/>
      <c r="AB470364" s="5"/>
    </row>
    <row r="470365" spans="21:28">
      <c r="U470365" s="5"/>
      <c r="AA470365" s="458"/>
      <c r="AB470365" s="5"/>
    </row>
    <row r="470366" spans="21:28">
      <c r="U470366" s="5"/>
      <c r="AA470366" s="93"/>
      <c r="AB470366" s="5"/>
    </row>
    <row r="470367" spans="21:28">
      <c r="U470367" s="5"/>
      <c r="AA470367" s="94"/>
      <c r="AB470367" s="5"/>
    </row>
    <row r="470370" spans="21:28">
      <c r="U470370" s="5"/>
      <c r="AA470370" s="94"/>
      <c r="AB470370" s="5"/>
    </row>
    <row r="470420" spans="21:28">
      <c r="U470420" s="5"/>
      <c r="AA470420" s="94"/>
      <c r="AB470420" s="5"/>
    </row>
    <row r="470490" spans="21:28">
      <c r="U470490" s="5"/>
      <c r="AA470490" s="94"/>
      <c r="AB470490" s="5"/>
    </row>
    <row r="470491" spans="21:28">
      <c r="U470491" s="5"/>
      <c r="AA470491" s="94"/>
      <c r="AB470491" s="5"/>
    </row>
    <row r="470508" spans="21:28">
      <c r="U470508" s="5"/>
      <c r="AA470508" s="94"/>
      <c r="AB470508" s="5"/>
    </row>
    <row r="470510" spans="21:28">
      <c r="U470510" s="5"/>
      <c r="AA470510" s="458"/>
      <c r="AB470510" s="5"/>
    </row>
    <row r="470511" spans="21:28">
      <c r="U470511" s="5"/>
      <c r="AA470511" s="458"/>
      <c r="AB470511" s="5"/>
    </row>
    <row r="470512" spans="21:28">
      <c r="U470512" s="5"/>
      <c r="AA470512" s="93"/>
      <c r="AB470512" s="5"/>
    </row>
    <row r="470513" spans="21:28">
      <c r="U470513" s="5"/>
      <c r="AA470513" s="94"/>
      <c r="AB470513" s="5"/>
    </row>
    <row r="470516" spans="21:28">
      <c r="U470516" s="5"/>
      <c r="AA470516" s="94"/>
      <c r="AB470516" s="5"/>
    </row>
    <row r="470566" spans="21:28">
      <c r="U470566" s="5"/>
      <c r="AA470566" s="94"/>
      <c r="AB470566" s="5"/>
    </row>
    <row r="470636" spans="21:28">
      <c r="U470636" s="5"/>
      <c r="AA470636" s="94"/>
      <c r="AB470636" s="5"/>
    </row>
    <row r="470637" spans="21:28">
      <c r="U470637" s="5"/>
      <c r="AA470637" s="94"/>
      <c r="AB470637" s="5"/>
    </row>
    <row r="470654" spans="21:28">
      <c r="U470654" s="5"/>
      <c r="AA470654" s="94"/>
      <c r="AB470654" s="5"/>
    </row>
    <row r="470656" spans="21:28">
      <c r="U470656" s="5"/>
      <c r="AA470656" s="458"/>
      <c r="AB470656" s="5"/>
    </row>
    <row r="470657" spans="21:28">
      <c r="U470657" s="5"/>
      <c r="AA470657" s="458"/>
      <c r="AB470657" s="5"/>
    </row>
    <row r="470658" spans="21:28">
      <c r="U470658" s="5"/>
      <c r="AA470658" s="93"/>
      <c r="AB470658" s="5"/>
    </row>
    <row r="470659" spans="21:28">
      <c r="U470659" s="5"/>
      <c r="AA470659" s="94"/>
      <c r="AB470659" s="5"/>
    </row>
    <row r="470662" spans="21:28">
      <c r="U470662" s="5"/>
      <c r="AA470662" s="94"/>
      <c r="AB470662" s="5"/>
    </row>
    <row r="470712" spans="21:28">
      <c r="U470712" s="5"/>
      <c r="AA470712" s="94"/>
      <c r="AB470712" s="5"/>
    </row>
    <row r="470782" spans="21:28">
      <c r="U470782" s="5"/>
      <c r="AA470782" s="94"/>
      <c r="AB470782" s="5"/>
    </row>
    <row r="470783" spans="21:28">
      <c r="U470783" s="5"/>
      <c r="AA470783" s="94"/>
      <c r="AB470783" s="5"/>
    </row>
    <row r="470800" spans="21:28">
      <c r="U470800" s="5"/>
      <c r="AA470800" s="94"/>
      <c r="AB470800" s="5"/>
    </row>
    <row r="470802" spans="21:28">
      <c r="U470802" s="5"/>
      <c r="AA470802" s="458"/>
      <c r="AB470802" s="5"/>
    </row>
    <row r="470803" spans="21:28">
      <c r="U470803" s="5"/>
      <c r="AA470803" s="458"/>
      <c r="AB470803" s="5"/>
    </row>
    <row r="470804" spans="21:28">
      <c r="U470804" s="5"/>
      <c r="AA470804" s="93"/>
      <c r="AB470804" s="5"/>
    </row>
    <row r="470805" spans="21:28">
      <c r="U470805" s="5"/>
      <c r="AA470805" s="94"/>
      <c r="AB470805" s="5"/>
    </row>
    <row r="470808" spans="21:28">
      <c r="U470808" s="5"/>
      <c r="AA470808" s="94"/>
      <c r="AB470808" s="5"/>
    </row>
    <row r="470858" spans="21:28">
      <c r="U470858" s="5"/>
      <c r="AA470858" s="94"/>
      <c r="AB470858" s="5"/>
    </row>
    <row r="470928" spans="21:28">
      <c r="U470928" s="5"/>
      <c r="AA470928" s="94"/>
      <c r="AB470928" s="5"/>
    </row>
    <row r="470929" spans="21:28">
      <c r="U470929" s="5"/>
      <c r="AA470929" s="94"/>
      <c r="AB470929" s="5"/>
    </row>
    <row r="470946" spans="21:28">
      <c r="U470946" s="5"/>
      <c r="AA470946" s="94"/>
      <c r="AB470946" s="5"/>
    </row>
    <row r="470948" spans="21:28">
      <c r="U470948" s="5"/>
      <c r="AA470948" s="458"/>
      <c r="AB470948" s="5"/>
    </row>
    <row r="470949" spans="21:28">
      <c r="U470949" s="5"/>
      <c r="AA470949" s="458"/>
      <c r="AB470949" s="5"/>
    </row>
    <row r="470950" spans="21:28">
      <c r="U470950" s="5"/>
      <c r="AA470950" s="93"/>
      <c r="AB470950" s="5"/>
    </row>
    <row r="470951" spans="21:28">
      <c r="U470951" s="5"/>
      <c r="AA470951" s="94"/>
      <c r="AB470951" s="5"/>
    </row>
    <row r="470954" spans="21:28">
      <c r="U470954" s="5"/>
      <c r="AA470954" s="94"/>
      <c r="AB470954" s="5"/>
    </row>
    <row r="471004" spans="21:28">
      <c r="U471004" s="5"/>
      <c r="AA471004" s="94"/>
      <c r="AB471004" s="5"/>
    </row>
    <row r="471074" spans="21:28">
      <c r="U471074" s="5"/>
      <c r="AA471074" s="94"/>
      <c r="AB471074" s="5"/>
    </row>
    <row r="471075" spans="21:28">
      <c r="U471075" s="5"/>
      <c r="AA471075" s="94"/>
      <c r="AB471075" s="5"/>
    </row>
    <row r="471092" spans="21:28">
      <c r="U471092" s="5"/>
      <c r="AA471092" s="94"/>
      <c r="AB471092" s="5"/>
    </row>
    <row r="471094" spans="21:28">
      <c r="U471094" s="5"/>
      <c r="AA471094" s="458"/>
      <c r="AB471094" s="5"/>
    </row>
    <row r="471095" spans="21:28">
      <c r="U471095" s="5"/>
      <c r="AA471095" s="458"/>
      <c r="AB471095" s="5"/>
    </row>
    <row r="471096" spans="21:28">
      <c r="U471096" s="5"/>
      <c r="AA471096" s="93"/>
      <c r="AB471096" s="5"/>
    </row>
    <row r="471097" spans="21:28">
      <c r="U471097" s="5"/>
      <c r="AA471097" s="94"/>
      <c r="AB471097" s="5"/>
    </row>
    <row r="471100" spans="21:28">
      <c r="U471100" s="5"/>
      <c r="AA471100" s="94"/>
      <c r="AB471100" s="5"/>
    </row>
    <row r="471150" spans="21:28">
      <c r="U471150" s="5"/>
      <c r="AA471150" s="94"/>
      <c r="AB471150" s="5"/>
    </row>
    <row r="471220" spans="21:28">
      <c r="U471220" s="5"/>
      <c r="AA471220" s="94"/>
      <c r="AB471220" s="5"/>
    </row>
    <row r="471221" spans="21:28">
      <c r="U471221" s="5"/>
      <c r="AA471221" s="94"/>
      <c r="AB471221" s="5"/>
    </row>
    <row r="471238" spans="21:28">
      <c r="U471238" s="5"/>
      <c r="AA471238" s="94"/>
      <c r="AB471238" s="5"/>
    </row>
    <row r="471240" spans="21:28">
      <c r="U471240" s="5"/>
      <c r="AA471240" s="458"/>
      <c r="AB471240" s="5"/>
    </row>
    <row r="471241" spans="21:28">
      <c r="U471241" s="5"/>
      <c r="AA471241" s="458"/>
      <c r="AB471241" s="5"/>
    </row>
    <row r="471242" spans="21:28">
      <c r="U471242" s="5"/>
      <c r="AA471242" s="93"/>
      <c r="AB471242" s="5"/>
    </row>
    <row r="471243" spans="21:28">
      <c r="U471243" s="5"/>
      <c r="AA471243" s="94"/>
      <c r="AB471243" s="5"/>
    </row>
    <row r="471246" spans="21:28">
      <c r="U471246" s="5"/>
      <c r="AA471246" s="94"/>
      <c r="AB471246" s="5"/>
    </row>
    <row r="471296" spans="21:28">
      <c r="U471296" s="5"/>
      <c r="AA471296" s="94"/>
      <c r="AB471296" s="5"/>
    </row>
    <row r="471366" spans="21:28">
      <c r="U471366" s="5"/>
      <c r="AA471366" s="94"/>
      <c r="AB471366" s="5"/>
    </row>
    <row r="471367" spans="21:28">
      <c r="U471367" s="5"/>
      <c r="AA471367" s="94"/>
      <c r="AB471367" s="5"/>
    </row>
    <row r="471384" spans="21:28">
      <c r="U471384" s="5"/>
      <c r="AA471384" s="94"/>
      <c r="AB471384" s="5"/>
    </row>
    <row r="471386" spans="21:28">
      <c r="U471386" s="5"/>
      <c r="AA471386" s="458"/>
      <c r="AB471386" s="5"/>
    </row>
    <row r="471387" spans="21:28">
      <c r="U471387" s="5"/>
      <c r="AA471387" s="458"/>
      <c r="AB471387" s="5"/>
    </row>
    <row r="471388" spans="21:28">
      <c r="U471388" s="5"/>
      <c r="AA471388" s="93"/>
      <c r="AB471388" s="5"/>
    </row>
    <row r="471389" spans="21:28">
      <c r="U471389" s="5"/>
      <c r="AA471389" s="94"/>
      <c r="AB471389" s="5"/>
    </row>
    <row r="471392" spans="21:28">
      <c r="U471392" s="5"/>
      <c r="AA471392" s="94"/>
      <c r="AB471392" s="5"/>
    </row>
    <row r="471442" spans="21:28">
      <c r="U471442" s="5"/>
      <c r="AA471442" s="94"/>
      <c r="AB471442" s="5"/>
    </row>
    <row r="471512" spans="21:28">
      <c r="U471512" s="5"/>
      <c r="AA471512" s="94"/>
      <c r="AB471512" s="5"/>
    </row>
    <row r="471513" spans="21:28">
      <c r="U471513" s="5"/>
      <c r="AA471513" s="94"/>
      <c r="AB471513" s="5"/>
    </row>
    <row r="471530" spans="21:28">
      <c r="U471530" s="5"/>
      <c r="AA471530" s="94"/>
      <c r="AB471530" s="5"/>
    </row>
    <row r="471532" spans="21:28">
      <c r="U471532" s="5"/>
      <c r="AA471532" s="458"/>
      <c r="AB471532" s="5"/>
    </row>
    <row r="471533" spans="21:28">
      <c r="U471533" s="5"/>
      <c r="AA471533" s="458"/>
      <c r="AB471533" s="5"/>
    </row>
    <row r="471534" spans="21:28">
      <c r="U471534" s="5"/>
      <c r="AA471534" s="93"/>
      <c r="AB471534" s="5"/>
    </row>
    <row r="471535" spans="21:28">
      <c r="U471535" s="5"/>
      <c r="AA471535" s="94"/>
      <c r="AB471535" s="5"/>
    </row>
    <row r="471538" spans="21:28">
      <c r="U471538" s="5"/>
      <c r="AA471538" s="94"/>
      <c r="AB471538" s="5"/>
    </row>
    <row r="471588" spans="21:28">
      <c r="U471588" s="5"/>
      <c r="AA471588" s="94"/>
      <c r="AB471588" s="5"/>
    </row>
    <row r="471658" spans="21:28">
      <c r="U471658" s="5"/>
      <c r="AA471658" s="94"/>
      <c r="AB471658" s="5"/>
    </row>
    <row r="471659" spans="21:28">
      <c r="U471659" s="5"/>
      <c r="AA471659" s="94"/>
      <c r="AB471659" s="5"/>
    </row>
    <row r="471676" spans="21:28">
      <c r="U471676" s="5"/>
      <c r="AA471676" s="94"/>
      <c r="AB471676" s="5"/>
    </row>
    <row r="471678" spans="21:28">
      <c r="U471678" s="5"/>
      <c r="AA471678" s="458"/>
      <c r="AB471678" s="5"/>
    </row>
    <row r="471679" spans="21:28">
      <c r="U471679" s="5"/>
      <c r="AA471679" s="458"/>
      <c r="AB471679" s="5"/>
    </row>
    <row r="471680" spans="21:28">
      <c r="U471680" s="5"/>
      <c r="AA471680" s="93"/>
      <c r="AB471680" s="5"/>
    </row>
    <row r="471681" spans="21:28">
      <c r="U471681" s="5"/>
      <c r="AA471681" s="94"/>
      <c r="AB471681" s="5"/>
    </row>
    <row r="471684" spans="21:28">
      <c r="U471684" s="5"/>
      <c r="AA471684" s="94"/>
      <c r="AB471684" s="5"/>
    </row>
    <row r="471734" spans="21:28">
      <c r="U471734" s="5"/>
      <c r="AA471734" s="94"/>
      <c r="AB471734" s="5"/>
    </row>
    <row r="471804" spans="21:28">
      <c r="U471804" s="5"/>
      <c r="AA471804" s="94"/>
      <c r="AB471804" s="5"/>
    </row>
    <row r="471805" spans="21:28">
      <c r="U471805" s="5"/>
      <c r="AA471805" s="94"/>
      <c r="AB471805" s="5"/>
    </row>
    <row r="471822" spans="21:28">
      <c r="U471822" s="5"/>
      <c r="AA471822" s="94"/>
      <c r="AB471822" s="5"/>
    </row>
    <row r="471824" spans="21:28">
      <c r="U471824" s="5"/>
      <c r="AA471824" s="458"/>
      <c r="AB471824" s="5"/>
    </row>
    <row r="471825" spans="21:28">
      <c r="U471825" s="5"/>
      <c r="AA471825" s="458"/>
      <c r="AB471825" s="5"/>
    </row>
    <row r="471826" spans="21:28">
      <c r="U471826" s="5"/>
      <c r="AA471826" s="93"/>
      <c r="AB471826" s="5"/>
    </row>
    <row r="471827" spans="21:28">
      <c r="U471827" s="5"/>
      <c r="AA471827" s="94"/>
      <c r="AB471827" s="5"/>
    </row>
    <row r="471830" spans="21:28">
      <c r="U471830" s="5"/>
      <c r="AA471830" s="94"/>
      <c r="AB471830" s="5"/>
    </row>
    <row r="471880" spans="21:28">
      <c r="U471880" s="5"/>
      <c r="AA471880" s="94"/>
      <c r="AB471880" s="5"/>
    </row>
    <row r="471950" spans="21:28">
      <c r="U471950" s="5"/>
      <c r="AA471950" s="94"/>
      <c r="AB471950" s="5"/>
    </row>
    <row r="471951" spans="21:28">
      <c r="U471951" s="5"/>
      <c r="AA471951" s="94"/>
      <c r="AB471951" s="5"/>
    </row>
    <row r="471968" spans="21:28">
      <c r="U471968" s="5"/>
      <c r="AA471968" s="94"/>
      <c r="AB471968" s="5"/>
    </row>
    <row r="471970" spans="21:28">
      <c r="U471970" s="5"/>
      <c r="AA471970" s="458"/>
      <c r="AB471970" s="5"/>
    </row>
    <row r="471971" spans="21:28">
      <c r="U471971" s="5"/>
      <c r="AA471971" s="458"/>
      <c r="AB471971" s="5"/>
    </row>
    <row r="471972" spans="21:28">
      <c r="U471972" s="5"/>
      <c r="AA471972" s="93"/>
      <c r="AB471972" s="5"/>
    </row>
    <row r="471973" spans="21:28">
      <c r="U471973" s="5"/>
      <c r="AA471973" s="94"/>
      <c r="AB471973" s="5"/>
    </row>
    <row r="471976" spans="21:28">
      <c r="U471976" s="5"/>
      <c r="AA471976" s="94"/>
      <c r="AB471976" s="5"/>
    </row>
    <row r="472026" spans="21:28">
      <c r="U472026" s="5"/>
      <c r="AA472026" s="94"/>
      <c r="AB472026" s="5"/>
    </row>
    <row r="472096" spans="21:28">
      <c r="U472096" s="5"/>
      <c r="AA472096" s="94"/>
      <c r="AB472096" s="5"/>
    </row>
    <row r="472097" spans="21:28">
      <c r="U472097" s="5"/>
      <c r="AA472097" s="94"/>
      <c r="AB472097" s="5"/>
    </row>
    <row r="472114" spans="21:28">
      <c r="U472114" s="5"/>
      <c r="AA472114" s="94"/>
      <c r="AB472114" s="5"/>
    </row>
    <row r="472116" spans="21:28">
      <c r="U472116" s="5"/>
      <c r="AA472116" s="458"/>
      <c r="AB472116" s="5"/>
    </row>
    <row r="472117" spans="21:28">
      <c r="U472117" s="5"/>
      <c r="AA472117" s="458"/>
      <c r="AB472117" s="5"/>
    </row>
    <row r="472118" spans="21:28">
      <c r="U472118" s="5"/>
      <c r="AA472118" s="93"/>
      <c r="AB472118" s="5"/>
    </row>
    <row r="472119" spans="21:28">
      <c r="U472119" s="5"/>
      <c r="AA472119" s="94"/>
      <c r="AB472119" s="5"/>
    </row>
    <row r="472122" spans="21:28">
      <c r="U472122" s="5"/>
      <c r="AA472122" s="94"/>
      <c r="AB472122" s="5"/>
    </row>
    <row r="472172" spans="21:28">
      <c r="U472172" s="5"/>
      <c r="AA472172" s="94"/>
      <c r="AB472172" s="5"/>
    </row>
    <row r="472242" spans="21:28">
      <c r="U472242" s="5"/>
      <c r="AA472242" s="94"/>
      <c r="AB472242" s="5"/>
    </row>
    <row r="472243" spans="21:28">
      <c r="U472243" s="5"/>
      <c r="AA472243" s="94"/>
      <c r="AB472243" s="5"/>
    </row>
    <row r="472260" spans="21:28">
      <c r="U472260" s="5"/>
      <c r="AA472260" s="94"/>
      <c r="AB472260" s="5"/>
    </row>
    <row r="472262" spans="21:28">
      <c r="U472262" s="5"/>
      <c r="AA472262" s="458"/>
      <c r="AB472262" s="5"/>
    </row>
    <row r="472263" spans="21:28">
      <c r="U472263" s="5"/>
      <c r="AA472263" s="458"/>
      <c r="AB472263" s="5"/>
    </row>
    <row r="472264" spans="21:28">
      <c r="U472264" s="5"/>
      <c r="AA472264" s="93"/>
      <c r="AB472264" s="5"/>
    </row>
    <row r="472265" spans="21:28">
      <c r="U472265" s="5"/>
      <c r="AA472265" s="94"/>
      <c r="AB472265" s="5"/>
    </row>
    <row r="472268" spans="21:28">
      <c r="U472268" s="5"/>
      <c r="AA472268" s="94"/>
      <c r="AB472268" s="5"/>
    </row>
    <row r="472318" spans="21:28">
      <c r="U472318" s="5"/>
      <c r="AA472318" s="94"/>
      <c r="AB472318" s="5"/>
    </row>
    <row r="472388" spans="21:28">
      <c r="U472388" s="5"/>
      <c r="AA472388" s="94"/>
      <c r="AB472388" s="5"/>
    </row>
    <row r="472389" spans="21:28">
      <c r="U472389" s="5"/>
      <c r="AA472389" s="94"/>
      <c r="AB472389" s="5"/>
    </row>
    <row r="472406" spans="21:28">
      <c r="U472406" s="5"/>
      <c r="AA472406" s="94"/>
      <c r="AB472406" s="5"/>
    </row>
    <row r="472408" spans="21:28">
      <c r="U472408" s="5"/>
      <c r="AA472408" s="458"/>
      <c r="AB472408" s="5"/>
    </row>
    <row r="472409" spans="21:28">
      <c r="U472409" s="5"/>
      <c r="AA472409" s="458"/>
      <c r="AB472409" s="5"/>
    </row>
    <row r="472410" spans="21:28">
      <c r="U472410" s="5"/>
      <c r="AA472410" s="93"/>
      <c r="AB472410" s="5"/>
    </row>
    <row r="472411" spans="21:28">
      <c r="U472411" s="5"/>
      <c r="AA472411" s="94"/>
      <c r="AB472411" s="5"/>
    </row>
    <row r="472414" spans="21:28">
      <c r="U472414" s="5"/>
      <c r="AA472414" s="94"/>
      <c r="AB472414" s="5"/>
    </row>
    <row r="472464" spans="21:28">
      <c r="U472464" s="5"/>
      <c r="AA472464" s="94"/>
      <c r="AB472464" s="5"/>
    </row>
    <row r="472534" spans="21:28">
      <c r="U472534" s="5"/>
      <c r="AA472534" s="94"/>
      <c r="AB472534" s="5"/>
    </row>
    <row r="472535" spans="21:28">
      <c r="U472535" s="5"/>
      <c r="AA472535" s="94"/>
      <c r="AB472535" s="5"/>
    </row>
    <row r="472552" spans="21:28">
      <c r="U472552" s="5"/>
      <c r="AA472552" s="94"/>
      <c r="AB472552" s="5"/>
    </row>
    <row r="472554" spans="21:28">
      <c r="U472554" s="5"/>
      <c r="AA472554" s="458"/>
      <c r="AB472554" s="5"/>
    </row>
    <row r="472555" spans="21:28">
      <c r="U472555" s="5"/>
      <c r="AA472555" s="458"/>
      <c r="AB472555" s="5"/>
    </row>
    <row r="472556" spans="21:28">
      <c r="U472556" s="5"/>
      <c r="AA472556" s="93"/>
      <c r="AB472556" s="5"/>
    </row>
    <row r="472557" spans="21:28">
      <c r="U472557" s="5"/>
      <c r="AA472557" s="94"/>
      <c r="AB472557" s="5"/>
    </row>
    <row r="472560" spans="21:28">
      <c r="U472560" s="5"/>
      <c r="AA472560" s="94"/>
      <c r="AB472560" s="5"/>
    </row>
    <row r="472610" spans="21:28">
      <c r="U472610" s="5"/>
      <c r="AA472610" s="94"/>
      <c r="AB472610" s="5"/>
    </row>
    <row r="472680" spans="21:28">
      <c r="U472680" s="5"/>
      <c r="AA472680" s="94"/>
      <c r="AB472680" s="5"/>
    </row>
    <row r="472681" spans="21:28">
      <c r="U472681" s="5"/>
      <c r="AA472681" s="94"/>
      <c r="AB472681" s="5"/>
    </row>
    <row r="472698" spans="21:28">
      <c r="U472698" s="5"/>
      <c r="AA472698" s="94"/>
      <c r="AB472698" s="5"/>
    </row>
    <row r="472700" spans="21:28">
      <c r="U472700" s="5"/>
      <c r="AA472700" s="458"/>
      <c r="AB472700" s="5"/>
    </row>
    <row r="472701" spans="21:28">
      <c r="U472701" s="5"/>
      <c r="AA472701" s="458"/>
      <c r="AB472701" s="5"/>
    </row>
    <row r="472702" spans="21:28">
      <c r="U472702" s="5"/>
      <c r="AA472702" s="93"/>
      <c r="AB472702" s="5"/>
    </row>
    <row r="472703" spans="21:28">
      <c r="U472703" s="5"/>
      <c r="AA472703" s="94"/>
      <c r="AB472703" s="5"/>
    </row>
    <row r="472706" spans="21:28">
      <c r="U472706" s="5"/>
      <c r="AA472706" s="94"/>
      <c r="AB472706" s="5"/>
    </row>
    <row r="472756" spans="21:28">
      <c r="U472756" s="5"/>
      <c r="AA472756" s="94"/>
      <c r="AB472756" s="5"/>
    </row>
    <row r="472826" spans="21:28">
      <c r="U472826" s="5"/>
      <c r="AA472826" s="94"/>
      <c r="AB472826" s="5"/>
    </row>
    <row r="472827" spans="21:28">
      <c r="U472827" s="5"/>
      <c r="AA472827" s="94"/>
      <c r="AB472827" s="5"/>
    </row>
    <row r="472844" spans="21:28">
      <c r="U472844" s="5"/>
      <c r="AA472844" s="94"/>
      <c r="AB472844" s="5"/>
    </row>
    <row r="472846" spans="21:28">
      <c r="U472846" s="5"/>
      <c r="AA472846" s="458"/>
      <c r="AB472846" s="5"/>
    </row>
    <row r="472847" spans="21:28">
      <c r="U472847" s="5"/>
      <c r="AA472847" s="458"/>
      <c r="AB472847" s="5"/>
    </row>
    <row r="472848" spans="21:28">
      <c r="U472848" s="5"/>
      <c r="AA472848" s="93"/>
      <c r="AB472848" s="5"/>
    </row>
    <row r="472849" spans="21:28">
      <c r="U472849" s="5"/>
      <c r="AA472849" s="94"/>
      <c r="AB472849" s="5"/>
    </row>
    <row r="472852" spans="21:28">
      <c r="U472852" s="5"/>
      <c r="AA472852" s="94"/>
      <c r="AB472852" s="5"/>
    </row>
    <row r="472902" spans="21:28">
      <c r="U472902" s="5"/>
      <c r="AA472902" s="94"/>
      <c r="AB472902" s="5"/>
    </row>
    <row r="472972" spans="21:28">
      <c r="U472972" s="5"/>
      <c r="AA472972" s="94"/>
      <c r="AB472972" s="5"/>
    </row>
    <row r="472973" spans="21:28">
      <c r="U472973" s="5"/>
      <c r="AA472973" s="94"/>
      <c r="AB472973" s="5"/>
    </row>
    <row r="472990" spans="21:28">
      <c r="U472990" s="5"/>
      <c r="AA472990" s="94"/>
      <c r="AB472990" s="5"/>
    </row>
    <row r="472992" spans="21:28">
      <c r="U472992" s="5"/>
      <c r="AA472992" s="458"/>
      <c r="AB472992" s="5"/>
    </row>
    <row r="472993" spans="21:28">
      <c r="U472993" s="5"/>
      <c r="AA472993" s="458"/>
      <c r="AB472993" s="5"/>
    </row>
    <row r="472994" spans="21:28">
      <c r="U472994" s="5"/>
      <c r="AA472994" s="93"/>
      <c r="AB472994" s="5"/>
    </row>
    <row r="472995" spans="21:28">
      <c r="U472995" s="5"/>
      <c r="AA472995" s="94"/>
      <c r="AB472995" s="5"/>
    </row>
    <row r="472998" spans="21:28">
      <c r="U472998" s="5"/>
      <c r="AA472998" s="94"/>
      <c r="AB472998" s="5"/>
    </row>
    <row r="473048" spans="21:28">
      <c r="U473048" s="5"/>
      <c r="AA473048" s="94"/>
      <c r="AB473048" s="5"/>
    </row>
    <row r="473118" spans="21:28">
      <c r="U473118" s="5"/>
      <c r="AA473118" s="94"/>
      <c r="AB473118" s="5"/>
    </row>
    <row r="473119" spans="21:28">
      <c r="U473119" s="5"/>
      <c r="AA473119" s="94"/>
      <c r="AB473119" s="5"/>
    </row>
    <row r="473136" spans="21:28">
      <c r="U473136" s="5"/>
      <c r="AA473136" s="94"/>
      <c r="AB473136" s="5"/>
    </row>
    <row r="473138" spans="21:28">
      <c r="U473138" s="5"/>
      <c r="AA473138" s="458"/>
      <c r="AB473138" s="5"/>
    </row>
    <row r="473139" spans="21:28">
      <c r="U473139" s="5"/>
      <c r="AA473139" s="458"/>
      <c r="AB473139" s="5"/>
    </row>
    <row r="473140" spans="21:28">
      <c r="U473140" s="5"/>
      <c r="AA473140" s="93"/>
      <c r="AB473140" s="5"/>
    </row>
    <row r="473141" spans="21:28">
      <c r="U473141" s="5"/>
      <c r="AA473141" s="94"/>
      <c r="AB473141" s="5"/>
    </row>
    <row r="473144" spans="21:28">
      <c r="U473144" s="5"/>
      <c r="AA473144" s="94"/>
      <c r="AB473144" s="5"/>
    </row>
    <row r="473194" spans="21:28">
      <c r="U473194" s="5"/>
      <c r="AA473194" s="94"/>
      <c r="AB473194" s="5"/>
    </row>
    <row r="473264" spans="21:28">
      <c r="U473264" s="5"/>
      <c r="AA473264" s="94"/>
      <c r="AB473264" s="5"/>
    </row>
    <row r="473265" spans="21:28">
      <c r="U473265" s="5"/>
      <c r="AA473265" s="94"/>
      <c r="AB473265" s="5"/>
    </row>
    <row r="473282" spans="21:28">
      <c r="U473282" s="5"/>
      <c r="AA473282" s="94"/>
      <c r="AB473282" s="5"/>
    </row>
    <row r="473284" spans="21:28">
      <c r="U473284" s="5"/>
      <c r="AA473284" s="458"/>
      <c r="AB473284" s="5"/>
    </row>
    <row r="473285" spans="21:28">
      <c r="U473285" s="5"/>
      <c r="AA473285" s="458"/>
      <c r="AB473285" s="5"/>
    </row>
    <row r="473286" spans="21:28">
      <c r="U473286" s="5"/>
      <c r="AA473286" s="93"/>
      <c r="AB473286" s="5"/>
    </row>
    <row r="473287" spans="21:28">
      <c r="U473287" s="5"/>
      <c r="AA473287" s="94"/>
      <c r="AB473287" s="5"/>
    </row>
    <row r="473290" spans="21:28">
      <c r="U473290" s="5"/>
      <c r="AA473290" s="94"/>
      <c r="AB473290" s="5"/>
    </row>
    <row r="473340" spans="21:28">
      <c r="U473340" s="5"/>
      <c r="AA473340" s="94"/>
      <c r="AB473340" s="5"/>
    </row>
    <row r="473410" spans="21:28">
      <c r="U473410" s="5"/>
      <c r="AA473410" s="94"/>
      <c r="AB473410" s="5"/>
    </row>
    <row r="473411" spans="21:28">
      <c r="U473411" s="5"/>
      <c r="AA473411" s="94"/>
      <c r="AB473411" s="5"/>
    </row>
    <row r="473428" spans="21:28">
      <c r="U473428" s="5"/>
      <c r="AA473428" s="94"/>
      <c r="AB473428" s="5"/>
    </row>
    <row r="473430" spans="21:28">
      <c r="U473430" s="5"/>
      <c r="AA473430" s="458"/>
      <c r="AB473430" s="5"/>
    </row>
    <row r="473431" spans="21:28">
      <c r="U473431" s="5"/>
      <c r="AA473431" s="458"/>
      <c r="AB473431" s="5"/>
    </row>
    <row r="473432" spans="21:28">
      <c r="U473432" s="5"/>
      <c r="AA473432" s="93"/>
      <c r="AB473432" s="5"/>
    </row>
    <row r="473433" spans="21:28">
      <c r="U473433" s="5"/>
      <c r="AA473433" s="94"/>
      <c r="AB473433" s="5"/>
    </row>
    <row r="473436" spans="21:28">
      <c r="U473436" s="5"/>
      <c r="AA473436" s="94"/>
      <c r="AB473436" s="5"/>
    </row>
    <row r="473486" spans="21:28">
      <c r="U473486" s="5"/>
      <c r="AA473486" s="94"/>
      <c r="AB473486" s="5"/>
    </row>
    <row r="473556" spans="21:28">
      <c r="U473556" s="5"/>
      <c r="AA473556" s="94"/>
      <c r="AB473556" s="5"/>
    </row>
    <row r="473557" spans="21:28">
      <c r="U473557" s="5"/>
      <c r="AA473557" s="94"/>
      <c r="AB473557" s="5"/>
    </row>
    <row r="473574" spans="21:28">
      <c r="U473574" s="5"/>
      <c r="AA473574" s="94"/>
      <c r="AB473574" s="5"/>
    </row>
    <row r="473576" spans="21:28">
      <c r="U473576" s="5"/>
      <c r="AA473576" s="458"/>
      <c r="AB473576" s="5"/>
    </row>
    <row r="473577" spans="21:28">
      <c r="U473577" s="5"/>
      <c r="AA473577" s="458"/>
      <c r="AB473577" s="5"/>
    </row>
    <row r="473578" spans="21:28">
      <c r="U473578" s="5"/>
      <c r="AA473578" s="93"/>
      <c r="AB473578" s="5"/>
    </row>
    <row r="473579" spans="21:28">
      <c r="U473579" s="5"/>
      <c r="AA473579" s="94"/>
      <c r="AB473579" s="5"/>
    </row>
    <row r="473582" spans="21:28">
      <c r="U473582" s="5"/>
      <c r="AA473582" s="94"/>
      <c r="AB473582" s="5"/>
    </row>
    <row r="473632" spans="21:28">
      <c r="U473632" s="5"/>
      <c r="AA473632" s="94"/>
      <c r="AB473632" s="5"/>
    </row>
    <row r="473702" spans="21:28">
      <c r="U473702" s="5"/>
      <c r="AA473702" s="94"/>
      <c r="AB473702" s="5"/>
    </row>
    <row r="473703" spans="21:28">
      <c r="U473703" s="5"/>
      <c r="AA473703" s="94"/>
      <c r="AB473703" s="5"/>
    </row>
    <row r="473720" spans="21:28">
      <c r="U473720" s="5"/>
      <c r="AA473720" s="94"/>
      <c r="AB473720" s="5"/>
    </row>
    <row r="473722" spans="21:28">
      <c r="U473722" s="5"/>
      <c r="AA473722" s="458"/>
      <c r="AB473722" s="5"/>
    </row>
    <row r="473723" spans="21:28">
      <c r="U473723" s="5"/>
      <c r="AA473723" s="458"/>
      <c r="AB473723" s="5"/>
    </row>
    <row r="473724" spans="21:28">
      <c r="U473724" s="5"/>
      <c r="AA473724" s="93"/>
      <c r="AB473724" s="5"/>
    </row>
    <row r="473725" spans="21:28">
      <c r="U473725" s="5"/>
      <c r="AA473725" s="94"/>
      <c r="AB473725" s="5"/>
    </row>
    <row r="473728" spans="21:28">
      <c r="U473728" s="5"/>
      <c r="AA473728" s="94"/>
      <c r="AB473728" s="5"/>
    </row>
    <row r="473778" spans="21:28">
      <c r="U473778" s="5"/>
      <c r="AA473778" s="94"/>
      <c r="AB473778" s="5"/>
    </row>
    <row r="473848" spans="21:28">
      <c r="U473848" s="5"/>
      <c r="AA473848" s="94"/>
      <c r="AB473848" s="5"/>
    </row>
    <row r="473849" spans="21:28">
      <c r="U473849" s="5"/>
      <c r="AA473849" s="94"/>
      <c r="AB473849" s="5"/>
    </row>
    <row r="473866" spans="21:28">
      <c r="U473866" s="5"/>
      <c r="AA473866" s="94"/>
      <c r="AB473866" s="5"/>
    </row>
    <row r="473868" spans="21:28">
      <c r="U473868" s="5"/>
      <c r="AA473868" s="458"/>
      <c r="AB473868" s="5"/>
    </row>
    <row r="473869" spans="21:28">
      <c r="U473869" s="5"/>
      <c r="AA473869" s="458"/>
      <c r="AB473869" s="5"/>
    </row>
    <row r="473870" spans="21:28">
      <c r="U473870" s="5"/>
      <c r="AA473870" s="93"/>
      <c r="AB473870" s="5"/>
    </row>
    <row r="473871" spans="21:28">
      <c r="U473871" s="5"/>
      <c r="AA473871" s="94"/>
      <c r="AB473871" s="5"/>
    </row>
    <row r="473874" spans="21:28">
      <c r="U473874" s="5"/>
      <c r="AA473874" s="94"/>
      <c r="AB473874" s="5"/>
    </row>
    <row r="473924" spans="21:28">
      <c r="U473924" s="5"/>
      <c r="AA473924" s="94"/>
      <c r="AB473924" s="5"/>
    </row>
    <row r="473994" spans="21:28">
      <c r="U473994" s="5"/>
      <c r="AA473994" s="94"/>
      <c r="AB473994" s="5"/>
    </row>
    <row r="473995" spans="21:28">
      <c r="U473995" s="5"/>
      <c r="AA473995" s="94"/>
      <c r="AB473995" s="5"/>
    </row>
    <row r="474012" spans="21:28">
      <c r="U474012" s="5"/>
      <c r="AA474012" s="94"/>
      <c r="AB474012" s="5"/>
    </row>
    <row r="474014" spans="21:28">
      <c r="U474014" s="5"/>
      <c r="AA474014" s="458"/>
      <c r="AB474014" s="5"/>
    </row>
    <row r="474015" spans="21:28">
      <c r="U474015" s="5"/>
      <c r="AA474015" s="458"/>
      <c r="AB474015" s="5"/>
    </row>
    <row r="474016" spans="21:28">
      <c r="U474016" s="5"/>
      <c r="AA474016" s="93"/>
      <c r="AB474016" s="5"/>
    </row>
    <row r="474017" spans="21:28">
      <c r="U474017" s="5"/>
      <c r="AA474017" s="94"/>
      <c r="AB474017" s="5"/>
    </row>
    <row r="474020" spans="21:28">
      <c r="U474020" s="5"/>
      <c r="AA474020" s="94"/>
      <c r="AB474020" s="5"/>
    </row>
    <row r="474070" spans="21:28">
      <c r="U474070" s="5"/>
      <c r="AA474070" s="94"/>
      <c r="AB474070" s="5"/>
    </row>
    <row r="474140" spans="21:28">
      <c r="U474140" s="5"/>
      <c r="AA474140" s="94"/>
      <c r="AB474140" s="5"/>
    </row>
    <row r="474141" spans="21:28">
      <c r="U474141" s="5"/>
      <c r="AA474141" s="94"/>
      <c r="AB474141" s="5"/>
    </row>
    <row r="474158" spans="21:28">
      <c r="U474158" s="5"/>
      <c r="AA474158" s="94"/>
      <c r="AB474158" s="5"/>
    </row>
    <row r="474160" spans="21:28">
      <c r="U474160" s="5"/>
      <c r="AA474160" s="458"/>
      <c r="AB474160" s="5"/>
    </row>
    <row r="474161" spans="21:28">
      <c r="U474161" s="5"/>
      <c r="AA474161" s="458"/>
      <c r="AB474161" s="5"/>
    </row>
    <row r="474162" spans="21:28">
      <c r="U474162" s="5"/>
      <c r="AA474162" s="93"/>
      <c r="AB474162" s="5"/>
    </row>
    <row r="474163" spans="21:28">
      <c r="U474163" s="5"/>
      <c r="AA474163" s="94"/>
      <c r="AB474163" s="5"/>
    </row>
    <row r="474166" spans="21:28">
      <c r="U474166" s="5"/>
      <c r="AA474166" s="94"/>
      <c r="AB474166" s="5"/>
    </row>
    <row r="474216" spans="21:28">
      <c r="U474216" s="5"/>
      <c r="AA474216" s="94"/>
      <c r="AB474216" s="5"/>
    </row>
    <row r="474286" spans="21:28">
      <c r="U474286" s="5"/>
      <c r="AA474286" s="94"/>
      <c r="AB474286" s="5"/>
    </row>
    <row r="474287" spans="21:28">
      <c r="U474287" s="5"/>
      <c r="AA474287" s="94"/>
      <c r="AB474287" s="5"/>
    </row>
    <row r="474304" spans="21:28">
      <c r="U474304" s="5"/>
      <c r="AA474304" s="94"/>
      <c r="AB474304" s="5"/>
    </row>
    <row r="474306" spans="21:28">
      <c r="U474306" s="5"/>
      <c r="AA474306" s="458"/>
      <c r="AB474306" s="5"/>
    </row>
    <row r="474307" spans="21:28">
      <c r="U474307" s="5"/>
      <c r="AA474307" s="458"/>
      <c r="AB474307" s="5"/>
    </row>
    <row r="474308" spans="21:28">
      <c r="U474308" s="5"/>
      <c r="AA474308" s="93"/>
      <c r="AB474308" s="5"/>
    </row>
    <row r="474309" spans="21:28">
      <c r="U474309" s="5"/>
      <c r="AA474309" s="94"/>
      <c r="AB474309" s="5"/>
    </row>
    <row r="474312" spans="21:28">
      <c r="U474312" s="5"/>
      <c r="AA474312" s="94"/>
      <c r="AB474312" s="5"/>
    </row>
    <row r="474362" spans="21:28">
      <c r="U474362" s="5"/>
      <c r="AA474362" s="94"/>
      <c r="AB474362" s="5"/>
    </row>
    <row r="474432" spans="21:28">
      <c r="U474432" s="5"/>
      <c r="AA474432" s="94"/>
      <c r="AB474432" s="5"/>
    </row>
    <row r="474433" spans="21:28">
      <c r="U474433" s="5"/>
      <c r="AA474433" s="94"/>
      <c r="AB474433" s="5"/>
    </row>
    <row r="474450" spans="21:28">
      <c r="U474450" s="5"/>
      <c r="AA474450" s="94"/>
      <c r="AB474450" s="5"/>
    </row>
    <row r="474452" spans="21:28">
      <c r="U474452" s="5"/>
      <c r="AA474452" s="458"/>
      <c r="AB474452" s="5"/>
    </row>
    <row r="474453" spans="21:28">
      <c r="U474453" s="5"/>
      <c r="AA474453" s="458"/>
      <c r="AB474453" s="5"/>
    </row>
    <row r="474454" spans="21:28">
      <c r="U474454" s="5"/>
      <c r="AA474454" s="93"/>
      <c r="AB474454" s="5"/>
    </row>
    <row r="474455" spans="21:28">
      <c r="U474455" s="5"/>
      <c r="AA474455" s="94"/>
      <c r="AB474455" s="5"/>
    </row>
    <row r="474458" spans="21:28">
      <c r="U474458" s="5"/>
      <c r="AA474458" s="94"/>
      <c r="AB474458" s="5"/>
    </row>
    <row r="474508" spans="21:28">
      <c r="U474508" s="5"/>
      <c r="AA474508" s="94"/>
      <c r="AB474508" s="5"/>
    </row>
    <row r="474578" spans="21:28">
      <c r="U474578" s="5"/>
      <c r="AA474578" s="94"/>
      <c r="AB474578" s="5"/>
    </row>
    <row r="474579" spans="21:28">
      <c r="U474579" s="5"/>
      <c r="AA474579" s="94"/>
      <c r="AB474579" s="5"/>
    </row>
    <row r="474596" spans="21:28">
      <c r="U474596" s="5"/>
      <c r="AA474596" s="94"/>
      <c r="AB474596" s="5"/>
    </row>
    <row r="474598" spans="21:28">
      <c r="U474598" s="5"/>
      <c r="AA474598" s="458"/>
      <c r="AB474598" s="5"/>
    </row>
    <row r="474599" spans="21:28">
      <c r="U474599" s="5"/>
      <c r="AA474599" s="458"/>
      <c r="AB474599" s="5"/>
    </row>
    <row r="474600" spans="21:28">
      <c r="U474600" s="5"/>
      <c r="AA474600" s="93"/>
      <c r="AB474600" s="5"/>
    </row>
    <row r="474601" spans="21:28">
      <c r="U474601" s="5"/>
      <c r="AA474601" s="94"/>
      <c r="AB474601" s="5"/>
    </row>
    <row r="474604" spans="21:28">
      <c r="U474604" s="5"/>
      <c r="AA474604" s="94"/>
      <c r="AB474604" s="5"/>
    </row>
    <row r="474654" spans="21:28">
      <c r="U474654" s="5"/>
      <c r="AA474654" s="94"/>
      <c r="AB474654" s="5"/>
    </row>
    <row r="474724" spans="21:28">
      <c r="U474724" s="5"/>
      <c r="AA474724" s="94"/>
      <c r="AB474724" s="5"/>
    </row>
    <row r="474725" spans="21:28">
      <c r="U474725" s="5"/>
      <c r="AA474725" s="94"/>
      <c r="AB474725" s="5"/>
    </row>
    <row r="474742" spans="21:28">
      <c r="U474742" s="5"/>
      <c r="AA474742" s="94"/>
      <c r="AB474742" s="5"/>
    </row>
    <row r="474744" spans="21:28">
      <c r="U474744" s="5"/>
      <c r="AA474744" s="458"/>
      <c r="AB474744" s="5"/>
    </row>
    <row r="474745" spans="21:28">
      <c r="U474745" s="5"/>
      <c r="AA474745" s="458"/>
      <c r="AB474745" s="5"/>
    </row>
    <row r="474746" spans="21:28">
      <c r="U474746" s="5"/>
      <c r="AA474746" s="93"/>
      <c r="AB474746" s="5"/>
    </row>
    <row r="474747" spans="21:28">
      <c r="U474747" s="5"/>
      <c r="AA474747" s="94"/>
      <c r="AB474747" s="5"/>
    </row>
    <row r="474750" spans="21:28">
      <c r="U474750" s="5"/>
      <c r="AA474750" s="94"/>
      <c r="AB474750" s="5"/>
    </row>
    <row r="474800" spans="21:28">
      <c r="U474800" s="5"/>
      <c r="AA474800" s="94"/>
      <c r="AB474800" s="5"/>
    </row>
    <row r="474870" spans="21:28">
      <c r="U474870" s="5"/>
      <c r="AA474870" s="94"/>
      <c r="AB474870" s="5"/>
    </row>
    <row r="474871" spans="21:28">
      <c r="U474871" s="5"/>
      <c r="AA474871" s="94"/>
      <c r="AB474871" s="5"/>
    </row>
    <row r="474888" spans="21:28">
      <c r="U474888" s="5"/>
      <c r="AA474888" s="94"/>
      <c r="AB474888" s="5"/>
    </row>
    <row r="474890" spans="21:28">
      <c r="U474890" s="5"/>
      <c r="AA474890" s="458"/>
      <c r="AB474890" s="5"/>
    </row>
    <row r="474891" spans="21:28">
      <c r="U474891" s="5"/>
      <c r="AA474891" s="458"/>
      <c r="AB474891" s="5"/>
    </row>
    <row r="474892" spans="21:28">
      <c r="U474892" s="5"/>
      <c r="AA474892" s="93"/>
      <c r="AB474892" s="5"/>
    </row>
    <row r="474893" spans="21:28">
      <c r="U474893" s="5"/>
      <c r="AA474893" s="94"/>
      <c r="AB474893" s="5"/>
    </row>
    <row r="474896" spans="21:28">
      <c r="U474896" s="5"/>
      <c r="AA474896" s="94"/>
      <c r="AB474896" s="5"/>
    </row>
    <row r="474946" spans="21:28">
      <c r="U474946" s="5"/>
      <c r="AA474946" s="94"/>
      <c r="AB474946" s="5"/>
    </row>
    <row r="475016" spans="21:28">
      <c r="U475016" s="5"/>
      <c r="AA475016" s="94"/>
      <c r="AB475016" s="5"/>
    </row>
    <row r="475017" spans="21:28">
      <c r="U475017" s="5"/>
      <c r="AA475017" s="94"/>
      <c r="AB475017" s="5"/>
    </row>
    <row r="475034" spans="21:28">
      <c r="U475034" s="5"/>
      <c r="AA475034" s="94"/>
      <c r="AB475034" s="5"/>
    </row>
    <row r="475036" spans="21:28">
      <c r="U475036" s="5"/>
      <c r="AA475036" s="458"/>
      <c r="AB475036" s="5"/>
    </row>
    <row r="475037" spans="21:28">
      <c r="U475037" s="5"/>
      <c r="AA475037" s="458"/>
      <c r="AB475037" s="5"/>
    </row>
    <row r="475038" spans="21:28">
      <c r="U475038" s="5"/>
      <c r="AA475038" s="93"/>
      <c r="AB475038" s="5"/>
    </row>
    <row r="475039" spans="21:28">
      <c r="U475039" s="5"/>
      <c r="AA475039" s="94"/>
      <c r="AB475039" s="5"/>
    </row>
    <row r="475042" spans="21:28">
      <c r="U475042" s="5"/>
      <c r="AA475042" s="94"/>
      <c r="AB475042" s="5"/>
    </row>
    <row r="475092" spans="21:28">
      <c r="U475092" s="5"/>
      <c r="AA475092" s="94"/>
      <c r="AB475092" s="5"/>
    </row>
    <row r="475162" spans="21:28">
      <c r="U475162" s="5"/>
      <c r="AA475162" s="94"/>
      <c r="AB475162" s="5"/>
    </row>
    <row r="475163" spans="21:28">
      <c r="U475163" s="5"/>
      <c r="AA475163" s="94"/>
      <c r="AB475163" s="5"/>
    </row>
    <row r="475180" spans="21:28">
      <c r="U475180" s="5"/>
      <c r="AA475180" s="94"/>
      <c r="AB475180" s="5"/>
    </row>
    <row r="475182" spans="21:28">
      <c r="U475182" s="5"/>
      <c r="AA475182" s="458"/>
      <c r="AB475182" s="5"/>
    </row>
    <row r="475183" spans="21:28">
      <c r="U475183" s="5"/>
      <c r="AA475183" s="458"/>
      <c r="AB475183" s="5"/>
    </row>
    <row r="475184" spans="21:28">
      <c r="U475184" s="5"/>
      <c r="AA475184" s="93"/>
      <c r="AB475184" s="5"/>
    </row>
    <row r="475185" spans="21:28">
      <c r="U475185" s="5"/>
      <c r="AA475185" s="94"/>
      <c r="AB475185" s="5"/>
    </row>
    <row r="475188" spans="21:28">
      <c r="U475188" s="5"/>
      <c r="AA475188" s="94"/>
      <c r="AB475188" s="5"/>
    </row>
    <row r="475238" spans="21:28">
      <c r="U475238" s="5"/>
      <c r="AA475238" s="94"/>
      <c r="AB475238" s="5"/>
    </row>
    <row r="475308" spans="21:28">
      <c r="U475308" s="5"/>
      <c r="AA475308" s="94"/>
      <c r="AB475308" s="5"/>
    </row>
    <row r="475309" spans="21:28">
      <c r="U475309" s="5"/>
      <c r="AA475309" s="94"/>
      <c r="AB475309" s="5"/>
    </row>
    <row r="475326" spans="21:28">
      <c r="U475326" s="5"/>
      <c r="AA475326" s="94"/>
      <c r="AB475326" s="5"/>
    </row>
    <row r="475328" spans="21:28">
      <c r="U475328" s="5"/>
      <c r="AA475328" s="458"/>
      <c r="AB475328" s="5"/>
    </row>
    <row r="475329" spans="21:28">
      <c r="U475329" s="5"/>
      <c r="AA475329" s="458"/>
      <c r="AB475329" s="5"/>
    </row>
    <row r="475330" spans="21:28">
      <c r="U475330" s="5"/>
      <c r="AA475330" s="93"/>
      <c r="AB475330" s="5"/>
    </row>
    <row r="475331" spans="21:28">
      <c r="U475331" s="5"/>
      <c r="AA475331" s="94"/>
      <c r="AB475331" s="5"/>
    </row>
    <row r="475334" spans="21:28">
      <c r="U475334" s="5"/>
      <c r="AA475334" s="94"/>
      <c r="AB475334" s="5"/>
    </row>
    <row r="475384" spans="21:28">
      <c r="U475384" s="5"/>
      <c r="AA475384" s="94"/>
      <c r="AB475384" s="5"/>
    </row>
    <row r="475454" spans="21:28">
      <c r="U475454" s="5"/>
      <c r="AA475454" s="94"/>
      <c r="AB475454" s="5"/>
    </row>
    <row r="475455" spans="21:28">
      <c r="U475455" s="5"/>
      <c r="AA475455" s="94"/>
      <c r="AB475455" s="5"/>
    </row>
    <row r="475472" spans="21:28">
      <c r="U475472" s="5"/>
      <c r="AA475472" s="94"/>
      <c r="AB475472" s="5"/>
    </row>
    <row r="475474" spans="21:28">
      <c r="U475474" s="5"/>
      <c r="AA475474" s="458"/>
      <c r="AB475474" s="5"/>
    </row>
    <row r="475475" spans="21:28">
      <c r="U475475" s="5"/>
      <c r="AA475475" s="458"/>
      <c r="AB475475" s="5"/>
    </row>
    <row r="475476" spans="21:28">
      <c r="U475476" s="5"/>
      <c r="AA475476" s="93"/>
      <c r="AB475476" s="5"/>
    </row>
    <row r="475477" spans="21:28">
      <c r="U475477" s="5"/>
      <c r="AA475477" s="94"/>
      <c r="AB475477" s="5"/>
    </row>
    <row r="475480" spans="21:28">
      <c r="U475480" s="5"/>
      <c r="AA475480" s="94"/>
      <c r="AB475480" s="5"/>
    </row>
    <row r="475530" spans="21:28">
      <c r="U475530" s="5"/>
      <c r="AA475530" s="94"/>
      <c r="AB475530" s="5"/>
    </row>
    <row r="475600" spans="21:28">
      <c r="U475600" s="5"/>
      <c r="AA475600" s="94"/>
      <c r="AB475600" s="5"/>
    </row>
    <row r="475601" spans="21:28">
      <c r="U475601" s="5"/>
      <c r="AA475601" s="94"/>
      <c r="AB475601" s="5"/>
    </row>
    <row r="475618" spans="21:28">
      <c r="U475618" s="5"/>
      <c r="AA475618" s="94"/>
      <c r="AB475618" s="5"/>
    </row>
    <row r="475620" spans="21:28">
      <c r="U475620" s="5"/>
      <c r="AA475620" s="458"/>
      <c r="AB475620" s="5"/>
    </row>
    <row r="475621" spans="21:28">
      <c r="U475621" s="5"/>
      <c r="AA475621" s="458"/>
      <c r="AB475621" s="5"/>
    </row>
    <row r="475622" spans="21:28">
      <c r="U475622" s="5"/>
      <c r="AA475622" s="93"/>
      <c r="AB475622" s="5"/>
    </row>
    <row r="475623" spans="21:28">
      <c r="U475623" s="5"/>
      <c r="AA475623" s="94"/>
      <c r="AB475623" s="5"/>
    </row>
    <row r="475626" spans="21:28">
      <c r="U475626" s="5"/>
      <c r="AA475626" s="94"/>
      <c r="AB475626" s="5"/>
    </row>
    <row r="475676" spans="21:28">
      <c r="U475676" s="5"/>
      <c r="AA475676" s="94"/>
      <c r="AB475676" s="5"/>
    </row>
    <row r="475746" spans="21:28">
      <c r="U475746" s="5"/>
      <c r="AA475746" s="94"/>
      <c r="AB475746" s="5"/>
    </row>
    <row r="475747" spans="21:28">
      <c r="U475747" s="5"/>
      <c r="AA475747" s="94"/>
      <c r="AB475747" s="5"/>
    </row>
    <row r="475764" spans="21:28">
      <c r="U475764" s="5"/>
      <c r="AA475764" s="94"/>
      <c r="AB475764" s="5"/>
    </row>
    <row r="475766" spans="21:28">
      <c r="U475766" s="5"/>
      <c r="AA475766" s="458"/>
      <c r="AB475766" s="5"/>
    </row>
    <row r="475767" spans="21:28">
      <c r="U475767" s="5"/>
      <c r="AA475767" s="458"/>
      <c r="AB475767" s="5"/>
    </row>
    <row r="475768" spans="21:28">
      <c r="U475768" s="5"/>
      <c r="AA475768" s="93"/>
      <c r="AB475768" s="5"/>
    </row>
    <row r="475769" spans="21:28">
      <c r="U475769" s="5"/>
      <c r="AA475769" s="94"/>
      <c r="AB475769" s="5"/>
    </row>
    <row r="475772" spans="21:28">
      <c r="U475772" s="5"/>
      <c r="AA475772" s="94"/>
      <c r="AB475772" s="5"/>
    </row>
    <row r="475822" spans="21:28">
      <c r="U475822" s="5"/>
      <c r="AA475822" s="94"/>
      <c r="AB475822" s="5"/>
    </row>
    <row r="475892" spans="21:28">
      <c r="U475892" s="5"/>
      <c r="AA475892" s="94"/>
      <c r="AB475892" s="5"/>
    </row>
    <row r="475893" spans="21:28">
      <c r="U475893" s="5"/>
      <c r="AA475893" s="94"/>
      <c r="AB475893" s="5"/>
    </row>
    <row r="475910" spans="21:28">
      <c r="U475910" s="5"/>
      <c r="AA475910" s="94"/>
      <c r="AB475910" s="5"/>
    </row>
    <row r="475912" spans="21:28">
      <c r="U475912" s="5"/>
      <c r="AA475912" s="458"/>
      <c r="AB475912" s="5"/>
    </row>
    <row r="475913" spans="21:28">
      <c r="U475913" s="5"/>
      <c r="AA475913" s="458"/>
      <c r="AB475913" s="5"/>
    </row>
    <row r="475914" spans="21:28">
      <c r="U475914" s="5"/>
      <c r="AA475914" s="93"/>
      <c r="AB475914" s="5"/>
    </row>
    <row r="475915" spans="21:28">
      <c r="U475915" s="5"/>
      <c r="AA475915" s="94"/>
      <c r="AB475915" s="5"/>
    </row>
    <row r="475918" spans="21:28">
      <c r="U475918" s="5"/>
      <c r="AA475918" s="94"/>
      <c r="AB475918" s="5"/>
    </row>
    <row r="475968" spans="21:28">
      <c r="U475968" s="5"/>
      <c r="AA475968" s="94"/>
      <c r="AB475968" s="5"/>
    </row>
    <row r="476038" spans="21:28">
      <c r="U476038" s="5"/>
      <c r="AA476038" s="94"/>
      <c r="AB476038" s="5"/>
    </row>
    <row r="476039" spans="21:28">
      <c r="U476039" s="5"/>
      <c r="AA476039" s="94"/>
      <c r="AB476039" s="5"/>
    </row>
    <row r="476056" spans="21:28">
      <c r="U476056" s="5"/>
      <c r="AA476056" s="94"/>
      <c r="AB476056" s="5"/>
    </row>
    <row r="476058" spans="21:28">
      <c r="U476058" s="5"/>
      <c r="AA476058" s="458"/>
      <c r="AB476058" s="5"/>
    </row>
    <row r="476059" spans="21:28">
      <c r="U476059" s="5"/>
      <c r="AA476059" s="458"/>
      <c r="AB476059" s="5"/>
    </row>
    <row r="476060" spans="21:28">
      <c r="U476060" s="5"/>
      <c r="AA476060" s="93"/>
      <c r="AB476060" s="5"/>
    </row>
    <row r="476061" spans="21:28">
      <c r="U476061" s="5"/>
      <c r="AA476061" s="94"/>
      <c r="AB476061" s="5"/>
    </row>
    <row r="476064" spans="21:28">
      <c r="U476064" s="5"/>
      <c r="AA476064" s="94"/>
      <c r="AB476064" s="5"/>
    </row>
    <row r="476114" spans="21:28">
      <c r="U476114" s="5"/>
      <c r="AA476114" s="94"/>
      <c r="AB476114" s="5"/>
    </row>
    <row r="476184" spans="21:28">
      <c r="U476184" s="5"/>
      <c r="AA476184" s="94"/>
      <c r="AB476184" s="5"/>
    </row>
    <row r="476185" spans="21:28">
      <c r="U476185" s="5"/>
      <c r="AA476185" s="94"/>
      <c r="AB476185" s="5"/>
    </row>
    <row r="476202" spans="21:28">
      <c r="U476202" s="5"/>
      <c r="AA476202" s="94"/>
      <c r="AB476202" s="5"/>
    </row>
    <row r="476204" spans="21:28">
      <c r="U476204" s="5"/>
      <c r="AA476204" s="458"/>
      <c r="AB476204" s="5"/>
    </row>
    <row r="476205" spans="21:28">
      <c r="U476205" s="5"/>
      <c r="AA476205" s="458"/>
      <c r="AB476205" s="5"/>
    </row>
    <row r="476206" spans="21:28">
      <c r="U476206" s="5"/>
      <c r="AA476206" s="93"/>
      <c r="AB476206" s="5"/>
    </row>
    <row r="476207" spans="21:28">
      <c r="U476207" s="5"/>
      <c r="AA476207" s="94"/>
      <c r="AB476207" s="5"/>
    </row>
    <row r="476210" spans="21:28">
      <c r="U476210" s="5"/>
      <c r="AA476210" s="94"/>
      <c r="AB476210" s="5"/>
    </row>
    <row r="476260" spans="21:28">
      <c r="U476260" s="5"/>
      <c r="AA476260" s="94"/>
      <c r="AB476260" s="5"/>
    </row>
    <row r="476330" spans="21:28">
      <c r="U476330" s="5"/>
      <c r="AA476330" s="94"/>
      <c r="AB476330" s="5"/>
    </row>
    <row r="476331" spans="21:28">
      <c r="U476331" s="5"/>
      <c r="AA476331" s="94"/>
      <c r="AB476331" s="5"/>
    </row>
    <row r="476348" spans="21:28">
      <c r="U476348" s="5"/>
      <c r="AA476348" s="94"/>
      <c r="AB476348" s="5"/>
    </row>
    <row r="476350" spans="21:28">
      <c r="U476350" s="5"/>
      <c r="AA476350" s="458"/>
      <c r="AB476350" s="5"/>
    </row>
    <row r="476351" spans="21:28">
      <c r="U476351" s="5"/>
      <c r="AA476351" s="458"/>
      <c r="AB476351" s="5"/>
    </row>
    <row r="476352" spans="21:28">
      <c r="U476352" s="5"/>
      <c r="AA476352" s="93"/>
      <c r="AB476352" s="5"/>
    </row>
    <row r="476353" spans="21:28">
      <c r="U476353" s="5"/>
      <c r="AA476353" s="94"/>
      <c r="AB476353" s="5"/>
    </row>
    <row r="476356" spans="21:28">
      <c r="U476356" s="5"/>
      <c r="AA476356" s="94"/>
      <c r="AB476356" s="5"/>
    </row>
    <row r="476406" spans="21:28">
      <c r="U476406" s="5"/>
      <c r="AA476406" s="94"/>
      <c r="AB476406" s="5"/>
    </row>
    <row r="476476" spans="21:28">
      <c r="U476476" s="5"/>
      <c r="AA476476" s="94"/>
      <c r="AB476476" s="5"/>
    </row>
    <row r="476477" spans="21:28">
      <c r="U476477" s="5"/>
      <c r="AA476477" s="94"/>
      <c r="AB476477" s="5"/>
    </row>
    <row r="476494" spans="21:28">
      <c r="U476494" s="5"/>
      <c r="AA476494" s="94"/>
      <c r="AB476494" s="5"/>
    </row>
    <row r="476496" spans="21:28">
      <c r="U476496" s="5"/>
      <c r="AA476496" s="458"/>
      <c r="AB476496" s="5"/>
    </row>
    <row r="476497" spans="21:28">
      <c r="U476497" s="5"/>
      <c r="AA476497" s="458"/>
      <c r="AB476497" s="5"/>
    </row>
    <row r="476498" spans="21:28">
      <c r="U476498" s="5"/>
      <c r="AA476498" s="93"/>
      <c r="AB476498" s="5"/>
    </row>
    <row r="476499" spans="21:28">
      <c r="U476499" s="5"/>
      <c r="AA476499" s="94"/>
      <c r="AB476499" s="5"/>
    </row>
    <row r="476502" spans="21:28">
      <c r="U476502" s="5"/>
      <c r="AA476502" s="94"/>
      <c r="AB476502" s="5"/>
    </row>
    <row r="476552" spans="21:28">
      <c r="U476552" s="5"/>
      <c r="AA476552" s="94"/>
      <c r="AB476552" s="5"/>
    </row>
    <row r="476622" spans="21:28">
      <c r="U476622" s="5"/>
      <c r="AA476622" s="94"/>
      <c r="AB476622" s="5"/>
    </row>
    <row r="476623" spans="21:28">
      <c r="U476623" s="5"/>
      <c r="AA476623" s="94"/>
      <c r="AB476623" s="5"/>
    </row>
    <row r="476640" spans="21:28">
      <c r="U476640" s="5"/>
      <c r="AA476640" s="94"/>
      <c r="AB476640" s="5"/>
    </row>
    <row r="476642" spans="21:28">
      <c r="U476642" s="5"/>
      <c r="AA476642" s="458"/>
      <c r="AB476642" s="5"/>
    </row>
    <row r="476643" spans="21:28">
      <c r="U476643" s="5"/>
      <c r="AA476643" s="458"/>
      <c r="AB476643" s="5"/>
    </row>
    <row r="476644" spans="21:28">
      <c r="U476644" s="5"/>
      <c r="AA476644" s="93"/>
      <c r="AB476644" s="5"/>
    </row>
    <row r="476645" spans="21:28">
      <c r="U476645" s="5"/>
      <c r="AA476645" s="94"/>
      <c r="AB476645" s="5"/>
    </row>
    <row r="476648" spans="21:28">
      <c r="U476648" s="5"/>
      <c r="AA476648" s="94"/>
      <c r="AB476648" s="5"/>
    </row>
    <row r="476698" spans="21:28">
      <c r="U476698" s="5"/>
      <c r="AA476698" s="94"/>
      <c r="AB476698" s="5"/>
    </row>
    <row r="476768" spans="21:28">
      <c r="U476768" s="5"/>
      <c r="AA476768" s="94"/>
      <c r="AB476768" s="5"/>
    </row>
    <row r="476769" spans="21:28">
      <c r="U476769" s="5"/>
      <c r="AA476769" s="94"/>
      <c r="AB476769" s="5"/>
    </row>
    <row r="476786" spans="21:28">
      <c r="U476786" s="5"/>
      <c r="AA476786" s="94"/>
      <c r="AB476786" s="5"/>
    </row>
    <row r="476788" spans="21:28">
      <c r="U476788" s="5"/>
      <c r="AA476788" s="458"/>
      <c r="AB476788" s="5"/>
    </row>
    <row r="476789" spans="21:28">
      <c r="U476789" s="5"/>
      <c r="AA476789" s="458"/>
      <c r="AB476789" s="5"/>
    </row>
    <row r="476790" spans="21:28">
      <c r="U476790" s="5"/>
      <c r="AA476790" s="93"/>
      <c r="AB476790" s="5"/>
    </row>
    <row r="476791" spans="21:28">
      <c r="U476791" s="5"/>
      <c r="AA476791" s="94"/>
      <c r="AB476791" s="5"/>
    </row>
    <row r="476794" spans="21:28">
      <c r="U476794" s="5"/>
      <c r="AA476794" s="94"/>
      <c r="AB476794" s="5"/>
    </row>
    <row r="476844" spans="21:28">
      <c r="U476844" s="5"/>
      <c r="AA476844" s="94"/>
      <c r="AB476844" s="5"/>
    </row>
    <row r="476914" spans="21:28">
      <c r="U476914" s="5"/>
      <c r="AA476914" s="94"/>
      <c r="AB476914" s="5"/>
    </row>
    <row r="476915" spans="21:28">
      <c r="U476915" s="5"/>
      <c r="AA476915" s="94"/>
      <c r="AB476915" s="5"/>
    </row>
    <row r="476932" spans="21:28">
      <c r="U476932" s="5"/>
      <c r="AA476932" s="94"/>
      <c r="AB476932" s="5"/>
    </row>
    <row r="476934" spans="21:28">
      <c r="U476934" s="5"/>
      <c r="AA476934" s="458"/>
      <c r="AB476934" s="5"/>
    </row>
    <row r="476935" spans="21:28">
      <c r="U476935" s="5"/>
      <c r="AA476935" s="458"/>
      <c r="AB476935" s="5"/>
    </row>
    <row r="476936" spans="21:28">
      <c r="U476936" s="5"/>
      <c r="AA476936" s="93"/>
      <c r="AB476936" s="5"/>
    </row>
    <row r="476937" spans="21:28">
      <c r="U476937" s="5"/>
      <c r="AA476937" s="94"/>
      <c r="AB476937" s="5"/>
    </row>
    <row r="476940" spans="21:28">
      <c r="U476940" s="5"/>
      <c r="AA476940" s="94"/>
      <c r="AB476940" s="5"/>
    </row>
    <row r="476990" spans="21:28">
      <c r="U476990" s="5"/>
      <c r="AA476990" s="94"/>
      <c r="AB476990" s="5"/>
    </row>
    <row r="477060" spans="21:28">
      <c r="U477060" s="5"/>
      <c r="AA477060" s="94"/>
      <c r="AB477060" s="5"/>
    </row>
    <row r="477061" spans="21:28">
      <c r="U477061" s="5"/>
      <c r="AA477061" s="94"/>
      <c r="AB477061" s="5"/>
    </row>
    <row r="477078" spans="21:28">
      <c r="U477078" s="5"/>
      <c r="AA477078" s="94"/>
      <c r="AB477078" s="5"/>
    </row>
    <row r="477080" spans="21:28">
      <c r="U477080" s="5"/>
      <c r="AA477080" s="458"/>
      <c r="AB477080" s="5"/>
    </row>
    <row r="477081" spans="21:28">
      <c r="U477081" s="5"/>
      <c r="AA477081" s="458"/>
      <c r="AB477081" s="5"/>
    </row>
    <row r="477082" spans="21:28">
      <c r="U477082" s="5"/>
      <c r="AA477082" s="93"/>
      <c r="AB477082" s="5"/>
    </row>
    <row r="477083" spans="21:28">
      <c r="U477083" s="5"/>
      <c r="AA477083" s="94"/>
      <c r="AB477083" s="5"/>
    </row>
    <row r="477086" spans="21:28">
      <c r="U477086" s="5"/>
      <c r="AA477086" s="94"/>
      <c r="AB477086" s="5"/>
    </row>
    <row r="477136" spans="21:28">
      <c r="U477136" s="5"/>
      <c r="AA477136" s="94"/>
      <c r="AB477136" s="5"/>
    </row>
    <row r="477206" spans="21:28">
      <c r="U477206" s="5"/>
      <c r="AA477206" s="94"/>
      <c r="AB477206" s="5"/>
    </row>
    <row r="477207" spans="21:28">
      <c r="U477207" s="5"/>
      <c r="AA477207" s="94"/>
      <c r="AB477207" s="5"/>
    </row>
    <row r="477224" spans="21:28">
      <c r="U477224" s="5"/>
      <c r="AA477224" s="94"/>
      <c r="AB477224" s="5"/>
    </row>
    <row r="477226" spans="21:28">
      <c r="U477226" s="5"/>
      <c r="AA477226" s="458"/>
      <c r="AB477226" s="5"/>
    </row>
    <row r="477227" spans="21:28">
      <c r="U477227" s="5"/>
      <c r="AA477227" s="458"/>
      <c r="AB477227" s="5"/>
    </row>
    <row r="477228" spans="21:28">
      <c r="U477228" s="5"/>
      <c r="AA477228" s="93"/>
      <c r="AB477228" s="5"/>
    </row>
    <row r="477229" spans="21:28">
      <c r="U477229" s="5"/>
      <c r="AA477229" s="94"/>
      <c r="AB477229" s="5"/>
    </row>
    <row r="477232" spans="21:28">
      <c r="U477232" s="5"/>
      <c r="AA477232" s="94"/>
      <c r="AB477232" s="5"/>
    </row>
    <row r="477282" spans="21:28">
      <c r="U477282" s="5"/>
      <c r="AA477282" s="94"/>
      <c r="AB477282" s="5"/>
    </row>
    <row r="477352" spans="21:28">
      <c r="U477352" s="5"/>
      <c r="AA477352" s="94"/>
      <c r="AB477352" s="5"/>
    </row>
    <row r="477353" spans="21:28">
      <c r="U477353" s="5"/>
      <c r="AA477353" s="94"/>
      <c r="AB477353" s="5"/>
    </row>
    <row r="477370" spans="21:28">
      <c r="U477370" s="5"/>
      <c r="AA477370" s="94"/>
      <c r="AB477370" s="5"/>
    </row>
    <row r="477372" spans="21:28">
      <c r="U477372" s="5"/>
      <c r="AA477372" s="458"/>
      <c r="AB477372" s="5"/>
    </row>
    <row r="477373" spans="21:28">
      <c r="U477373" s="5"/>
      <c r="AA477373" s="458"/>
      <c r="AB477373" s="5"/>
    </row>
    <row r="477374" spans="21:28">
      <c r="U477374" s="5"/>
      <c r="AA477374" s="93"/>
      <c r="AB477374" s="5"/>
    </row>
    <row r="477375" spans="21:28">
      <c r="U477375" s="5"/>
      <c r="AA477375" s="94"/>
      <c r="AB477375" s="5"/>
    </row>
    <row r="477378" spans="21:28">
      <c r="U477378" s="5"/>
      <c r="AA477378" s="94"/>
      <c r="AB477378" s="5"/>
    </row>
    <row r="477428" spans="21:28">
      <c r="U477428" s="5"/>
      <c r="AA477428" s="94"/>
      <c r="AB477428" s="5"/>
    </row>
    <row r="477498" spans="21:28">
      <c r="U477498" s="5"/>
      <c r="AA477498" s="94"/>
      <c r="AB477498" s="5"/>
    </row>
    <row r="477499" spans="21:28">
      <c r="U477499" s="5"/>
      <c r="AA477499" s="94"/>
      <c r="AB477499" s="5"/>
    </row>
    <row r="477516" spans="21:28">
      <c r="U477516" s="5"/>
      <c r="AA477516" s="94"/>
      <c r="AB477516" s="5"/>
    </row>
    <row r="477518" spans="21:28">
      <c r="U477518" s="5"/>
      <c r="AA477518" s="458"/>
      <c r="AB477518" s="5"/>
    </row>
    <row r="477519" spans="21:28">
      <c r="U477519" s="5"/>
      <c r="AA477519" s="458"/>
      <c r="AB477519" s="5"/>
    </row>
    <row r="477520" spans="21:28">
      <c r="U477520" s="5"/>
      <c r="AA477520" s="93"/>
      <c r="AB477520" s="5"/>
    </row>
    <row r="477521" spans="21:28">
      <c r="U477521" s="5"/>
      <c r="AA477521" s="94"/>
      <c r="AB477521" s="5"/>
    </row>
    <row r="477524" spans="21:28">
      <c r="U477524" s="5"/>
      <c r="AA477524" s="94"/>
      <c r="AB477524" s="5"/>
    </row>
    <row r="477574" spans="21:28">
      <c r="U477574" s="5"/>
      <c r="AA477574" s="94"/>
      <c r="AB477574" s="5"/>
    </row>
    <row r="477644" spans="21:28">
      <c r="U477644" s="5"/>
      <c r="AA477644" s="94"/>
      <c r="AB477644" s="5"/>
    </row>
    <row r="477645" spans="21:28">
      <c r="U477645" s="5"/>
      <c r="AA477645" s="94"/>
      <c r="AB477645" s="5"/>
    </row>
    <row r="477662" spans="21:28">
      <c r="U477662" s="5"/>
      <c r="AA477662" s="94"/>
      <c r="AB477662" s="5"/>
    </row>
    <row r="477664" spans="21:28">
      <c r="U477664" s="5"/>
      <c r="AA477664" s="458"/>
      <c r="AB477664" s="5"/>
    </row>
    <row r="477665" spans="21:28">
      <c r="U477665" s="5"/>
      <c r="AA477665" s="458"/>
      <c r="AB477665" s="5"/>
    </row>
    <row r="477666" spans="21:28">
      <c r="U477666" s="5"/>
      <c r="AA477666" s="93"/>
      <c r="AB477666" s="5"/>
    </row>
    <row r="477667" spans="21:28">
      <c r="U477667" s="5"/>
      <c r="AA477667" s="94"/>
      <c r="AB477667" s="5"/>
    </row>
    <row r="477670" spans="21:28">
      <c r="U477670" s="5"/>
      <c r="AA477670" s="94"/>
      <c r="AB477670" s="5"/>
    </row>
    <row r="477720" spans="21:28">
      <c r="U477720" s="5"/>
      <c r="AA477720" s="94"/>
      <c r="AB477720" s="5"/>
    </row>
    <row r="477790" spans="21:28">
      <c r="U477790" s="5"/>
      <c r="AA477790" s="94"/>
      <c r="AB477790" s="5"/>
    </row>
    <row r="477791" spans="21:28">
      <c r="U477791" s="5"/>
      <c r="AA477791" s="94"/>
      <c r="AB477791" s="5"/>
    </row>
    <row r="477808" spans="21:28">
      <c r="U477808" s="5"/>
      <c r="AA477808" s="94"/>
      <c r="AB477808" s="5"/>
    </row>
    <row r="477810" spans="21:28">
      <c r="U477810" s="5"/>
      <c r="AA477810" s="458"/>
      <c r="AB477810" s="5"/>
    </row>
    <row r="477811" spans="21:28">
      <c r="U477811" s="5"/>
      <c r="AA477811" s="458"/>
      <c r="AB477811" s="5"/>
    </row>
    <row r="477812" spans="21:28">
      <c r="U477812" s="5"/>
      <c r="AA477812" s="93"/>
      <c r="AB477812" s="5"/>
    </row>
    <row r="477813" spans="21:28">
      <c r="U477813" s="5"/>
      <c r="AA477813" s="94"/>
      <c r="AB477813" s="5"/>
    </row>
    <row r="477816" spans="21:28">
      <c r="U477816" s="5"/>
      <c r="AA477816" s="94"/>
      <c r="AB477816" s="5"/>
    </row>
    <row r="477866" spans="21:28">
      <c r="U477866" s="5"/>
      <c r="AA477866" s="94"/>
      <c r="AB477866" s="5"/>
    </row>
    <row r="477936" spans="21:28">
      <c r="U477936" s="5"/>
      <c r="AA477936" s="94"/>
      <c r="AB477936" s="5"/>
    </row>
    <row r="477937" spans="21:28">
      <c r="U477937" s="5"/>
      <c r="AA477937" s="94"/>
      <c r="AB477937" s="5"/>
    </row>
    <row r="477954" spans="21:28">
      <c r="U477954" s="5"/>
      <c r="AA477954" s="94"/>
      <c r="AB477954" s="5"/>
    </row>
    <row r="477956" spans="21:28">
      <c r="U477956" s="5"/>
      <c r="AA477956" s="458"/>
      <c r="AB477956" s="5"/>
    </row>
    <row r="477957" spans="21:28">
      <c r="U477957" s="5"/>
      <c r="AA477957" s="458"/>
      <c r="AB477957" s="5"/>
    </row>
    <row r="477958" spans="21:28">
      <c r="U477958" s="5"/>
      <c r="AA477958" s="93"/>
      <c r="AB477958" s="5"/>
    </row>
    <row r="477959" spans="21:28">
      <c r="U477959" s="5"/>
      <c r="AA477959" s="94"/>
      <c r="AB477959" s="5"/>
    </row>
    <row r="477962" spans="21:28">
      <c r="U477962" s="5"/>
      <c r="AA477962" s="94"/>
      <c r="AB477962" s="5"/>
    </row>
    <row r="478012" spans="21:28">
      <c r="U478012" s="5"/>
      <c r="AA478012" s="94"/>
      <c r="AB478012" s="5"/>
    </row>
    <row r="478082" spans="21:28">
      <c r="U478082" s="5"/>
      <c r="AA478082" s="94"/>
      <c r="AB478082" s="5"/>
    </row>
    <row r="478083" spans="21:28">
      <c r="U478083" s="5"/>
      <c r="AA478083" s="94"/>
      <c r="AB478083" s="5"/>
    </row>
    <row r="478100" spans="21:28">
      <c r="U478100" s="5"/>
      <c r="AA478100" s="94"/>
      <c r="AB478100" s="5"/>
    </row>
    <row r="478102" spans="21:28">
      <c r="U478102" s="5"/>
      <c r="AA478102" s="458"/>
      <c r="AB478102" s="5"/>
    </row>
    <row r="478103" spans="21:28">
      <c r="U478103" s="5"/>
      <c r="AA478103" s="458"/>
      <c r="AB478103" s="5"/>
    </row>
    <row r="478104" spans="21:28">
      <c r="U478104" s="5"/>
      <c r="AA478104" s="93"/>
      <c r="AB478104" s="5"/>
    </row>
    <row r="478105" spans="21:28">
      <c r="U478105" s="5"/>
      <c r="AA478105" s="94"/>
      <c r="AB478105" s="5"/>
    </row>
    <row r="478108" spans="21:28">
      <c r="U478108" s="5"/>
      <c r="AA478108" s="94"/>
      <c r="AB478108" s="5"/>
    </row>
    <row r="478158" spans="21:28">
      <c r="U478158" s="5"/>
      <c r="AA478158" s="94"/>
      <c r="AB478158" s="5"/>
    </row>
    <row r="478228" spans="21:28">
      <c r="U478228" s="5"/>
      <c r="AA478228" s="94"/>
      <c r="AB478228" s="5"/>
    </row>
    <row r="478229" spans="21:28">
      <c r="U478229" s="5"/>
      <c r="AA478229" s="94"/>
      <c r="AB478229" s="5"/>
    </row>
    <row r="478246" spans="21:28">
      <c r="U478246" s="5"/>
      <c r="AA478246" s="94"/>
      <c r="AB478246" s="5"/>
    </row>
    <row r="478248" spans="21:28">
      <c r="U478248" s="5"/>
      <c r="AA478248" s="458"/>
      <c r="AB478248" s="5"/>
    </row>
    <row r="478249" spans="21:28">
      <c r="U478249" s="5"/>
      <c r="AA478249" s="458"/>
      <c r="AB478249" s="5"/>
    </row>
    <row r="478250" spans="21:28">
      <c r="U478250" s="5"/>
      <c r="AA478250" s="93"/>
      <c r="AB478250" s="5"/>
    </row>
    <row r="478251" spans="21:28">
      <c r="U478251" s="5"/>
      <c r="AA478251" s="94"/>
      <c r="AB478251" s="5"/>
    </row>
    <row r="478254" spans="21:28">
      <c r="U478254" s="5"/>
      <c r="AA478254" s="94"/>
      <c r="AB478254" s="5"/>
    </row>
    <row r="478304" spans="21:28">
      <c r="U478304" s="5"/>
      <c r="AA478304" s="94"/>
      <c r="AB478304" s="5"/>
    </row>
    <row r="478374" spans="21:28">
      <c r="U478374" s="5"/>
      <c r="AA478374" s="94"/>
      <c r="AB478374" s="5"/>
    </row>
    <row r="478375" spans="21:28">
      <c r="U478375" s="5"/>
      <c r="AA478375" s="94"/>
      <c r="AB478375" s="5"/>
    </row>
    <row r="478392" spans="21:28">
      <c r="U478392" s="5"/>
      <c r="AA478392" s="94"/>
      <c r="AB478392" s="5"/>
    </row>
    <row r="478394" spans="21:28">
      <c r="U478394" s="5"/>
      <c r="AA478394" s="458"/>
      <c r="AB478394" s="5"/>
    </row>
    <row r="478395" spans="21:28">
      <c r="U478395" s="5"/>
      <c r="AA478395" s="458"/>
      <c r="AB478395" s="5"/>
    </row>
    <row r="478396" spans="21:28">
      <c r="U478396" s="5"/>
      <c r="AA478396" s="93"/>
      <c r="AB478396" s="5"/>
    </row>
    <row r="478397" spans="21:28">
      <c r="U478397" s="5"/>
      <c r="AA478397" s="94"/>
      <c r="AB478397" s="5"/>
    </row>
    <row r="478400" spans="21:28">
      <c r="U478400" s="5"/>
      <c r="AA478400" s="94"/>
      <c r="AB478400" s="5"/>
    </row>
    <row r="478450" spans="21:28">
      <c r="U478450" s="5"/>
      <c r="AA478450" s="94"/>
      <c r="AB478450" s="5"/>
    </row>
    <row r="478520" spans="21:28">
      <c r="U478520" s="5"/>
      <c r="AA478520" s="94"/>
      <c r="AB478520" s="5"/>
    </row>
    <row r="478521" spans="21:28">
      <c r="U478521" s="5"/>
      <c r="AA478521" s="94"/>
      <c r="AB478521" s="5"/>
    </row>
    <row r="478538" spans="21:28">
      <c r="U478538" s="5"/>
      <c r="AA478538" s="94"/>
      <c r="AB478538" s="5"/>
    </row>
    <row r="478540" spans="21:28">
      <c r="U478540" s="5"/>
      <c r="AA478540" s="458"/>
      <c r="AB478540" s="5"/>
    </row>
    <row r="478541" spans="21:28">
      <c r="U478541" s="5"/>
      <c r="AA478541" s="458"/>
      <c r="AB478541" s="5"/>
    </row>
    <row r="478542" spans="21:28">
      <c r="U478542" s="5"/>
      <c r="AA478542" s="93"/>
      <c r="AB478542" s="5"/>
    </row>
    <row r="478543" spans="21:28">
      <c r="U478543" s="5"/>
      <c r="AA478543" s="94"/>
      <c r="AB478543" s="5"/>
    </row>
    <row r="478546" spans="21:28">
      <c r="U478546" s="5"/>
      <c r="AA478546" s="94"/>
      <c r="AB478546" s="5"/>
    </row>
    <row r="478596" spans="21:28">
      <c r="U478596" s="5"/>
      <c r="AA478596" s="94"/>
      <c r="AB478596" s="5"/>
    </row>
    <row r="478666" spans="21:28">
      <c r="U478666" s="5"/>
      <c r="AA478666" s="94"/>
      <c r="AB478666" s="5"/>
    </row>
    <row r="478667" spans="21:28">
      <c r="U478667" s="5"/>
      <c r="AA478667" s="94"/>
      <c r="AB478667" s="5"/>
    </row>
    <row r="478684" spans="21:28">
      <c r="U478684" s="5"/>
      <c r="AA478684" s="94"/>
      <c r="AB478684" s="5"/>
    </row>
    <row r="478686" spans="21:28">
      <c r="U478686" s="5"/>
      <c r="AA478686" s="458"/>
      <c r="AB478686" s="5"/>
    </row>
    <row r="478687" spans="21:28">
      <c r="U478687" s="5"/>
      <c r="AA478687" s="458"/>
      <c r="AB478687" s="5"/>
    </row>
    <row r="478688" spans="21:28">
      <c r="U478688" s="5"/>
      <c r="AA478688" s="93"/>
      <c r="AB478688" s="5"/>
    </row>
    <row r="478689" spans="21:28">
      <c r="U478689" s="5"/>
      <c r="AA478689" s="94"/>
      <c r="AB478689" s="5"/>
    </row>
    <row r="478692" spans="21:28">
      <c r="U478692" s="5"/>
      <c r="AA478692" s="94"/>
      <c r="AB478692" s="5"/>
    </row>
    <row r="478742" spans="21:28">
      <c r="U478742" s="5"/>
      <c r="AA478742" s="94"/>
      <c r="AB478742" s="5"/>
    </row>
    <row r="478812" spans="21:28">
      <c r="U478812" s="5"/>
      <c r="AA478812" s="94"/>
      <c r="AB478812" s="5"/>
    </row>
    <row r="478813" spans="21:28">
      <c r="U478813" s="5"/>
      <c r="AA478813" s="94"/>
      <c r="AB478813" s="5"/>
    </row>
    <row r="478830" spans="21:28">
      <c r="U478830" s="5"/>
      <c r="AA478830" s="94"/>
      <c r="AB478830" s="5"/>
    </row>
    <row r="478832" spans="21:28">
      <c r="U478832" s="5"/>
      <c r="AA478832" s="458"/>
      <c r="AB478832" s="5"/>
    </row>
    <row r="478833" spans="21:28">
      <c r="U478833" s="5"/>
      <c r="AA478833" s="458"/>
      <c r="AB478833" s="5"/>
    </row>
    <row r="478834" spans="21:28">
      <c r="U478834" s="5"/>
      <c r="AA478834" s="93"/>
      <c r="AB478834" s="5"/>
    </row>
    <row r="478835" spans="21:28">
      <c r="U478835" s="5"/>
      <c r="AA478835" s="94"/>
      <c r="AB478835" s="5"/>
    </row>
    <row r="478838" spans="21:28">
      <c r="U478838" s="5"/>
      <c r="AA478838" s="94"/>
      <c r="AB478838" s="5"/>
    </row>
    <row r="478888" spans="21:28">
      <c r="U478888" s="5"/>
      <c r="AA478888" s="94"/>
      <c r="AB478888" s="5"/>
    </row>
    <row r="478958" spans="21:28">
      <c r="U478958" s="5"/>
      <c r="AA478958" s="94"/>
      <c r="AB478958" s="5"/>
    </row>
    <row r="478959" spans="21:28">
      <c r="U478959" s="5"/>
      <c r="AA478959" s="94"/>
      <c r="AB478959" s="5"/>
    </row>
    <row r="478976" spans="21:28">
      <c r="U478976" s="5"/>
      <c r="AA478976" s="94"/>
      <c r="AB478976" s="5"/>
    </row>
    <row r="478978" spans="21:28">
      <c r="U478978" s="5"/>
      <c r="AA478978" s="458"/>
      <c r="AB478978" s="5"/>
    </row>
    <row r="478979" spans="21:28">
      <c r="U478979" s="5"/>
      <c r="AA478979" s="458"/>
      <c r="AB478979" s="5"/>
    </row>
    <row r="478980" spans="21:28">
      <c r="U478980" s="5"/>
      <c r="AA478980" s="93"/>
      <c r="AB478980" s="5"/>
    </row>
    <row r="478981" spans="21:28">
      <c r="U478981" s="5"/>
      <c r="AA478981" s="94"/>
      <c r="AB478981" s="5"/>
    </row>
    <row r="478984" spans="21:28">
      <c r="U478984" s="5"/>
      <c r="AA478984" s="94"/>
      <c r="AB478984" s="5"/>
    </row>
    <row r="479034" spans="21:28">
      <c r="U479034" s="5"/>
      <c r="AA479034" s="94"/>
      <c r="AB479034" s="5"/>
    </row>
    <row r="479104" spans="21:28">
      <c r="U479104" s="5"/>
      <c r="AA479104" s="94"/>
      <c r="AB479104" s="5"/>
    </row>
    <row r="479105" spans="21:28">
      <c r="U479105" s="5"/>
      <c r="AA479105" s="94"/>
      <c r="AB479105" s="5"/>
    </row>
    <row r="479122" spans="21:28">
      <c r="U479122" s="5"/>
      <c r="AA479122" s="94"/>
      <c r="AB479122" s="5"/>
    </row>
    <row r="479124" spans="21:28">
      <c r="U479124" s="5"/>
      <c r="AA479124" s="458"/>
      <c r="AB479124" s="5"/>
    </row>
    <row r="479125" spans="21:28">
      <c r="U479125" s="5"/>
      <c r="AA479125" s="458"/>
      <c r="AB479125" s="5"/>
    </row>
    <row r="479126" spans="21:28">
      <c r="U479126" s="5"/>
      <c r="AA479126" s="93"/>
      <c r="AB479126" s="5"/>
    </row>
    <row r="479127" spans="21:28">
      <c r="U479127" s="5"/>
      <c r="AA479127" s="94"/>
      <c r="AB479127" s="5"/>
    </row>
    <row r="479130" spans="21:28">
      <c r="U479130" s="5"/>
      <c r="AA479130" s="94"/>
      <c r="AB479130" s="5"/>
    </row>
    <row r="479180" spans="21:28">
      <c r="U479180" s="5"/>
      <c r="AA479180" s="94"/>
      <c r="AB479180" s="5"/>
    </row>
    <row r="479250" spans="21:28">
      <c r="U479250" s="5"/>
      <c r="AA479250" s="94"/>
      <c r="AB479250" s="5"/>
    </row>
    <row r="479251" spans="21:28">
      <c r="U479251" s="5"/>
      <c r="AA479251" s="94"/>
      <c r="AB479251" s="5"/>
    </row>
    <row r="479268" spans="21:28">
      <c r="U479268" s="5"/>
      <c r="AA479268" s="94"/>
      <c r="AB479268" s="5"/>
    </row>
    <row r="479270" spans="21:28">
      <c r="U479270" s="5"/>
      <c r="AA479270" s="458"/>
      <c r="AB479270" s="5"/>
    </row>
    <row r="479271" spans="21:28">
      <c r="U479271" s="5"/>
      <c r="AA479271" s="458"/>
      <c r="AB479271" s="5"/>
    </row>
    <row r="479272" spans="21:28">
      <c r="U479272" s="5"/>
      <c r="AA479272" s="93"/>
      <c r="AB479272" s="5"/>
    </row>
    <row r="479273" spans="21:28">
      <c r="U479273" s="5"/>
      <c r="AA479273" s="94"/>
      <c r="AB479273" s="5"/>
    </row>
    <row r="479276" spans="21:28">
      <c r="U479276" s="5"/>
      <c r="AA479276" s="94"/>
      <c r="AB479276" s="5"/>
    </row>
    <row r="479326" spans="21:28">
      <c r="U479326" s="5"/>
      <c r="AA479326" s="94"/>
      <c r="AB479326" s="5"/>
    </row>
    <row r="479396" spans="21:28">
      <c r="U479396" s="5"/>
      <c r="AA479396" s="94"/>
      <c r="AB479396" s="5"/>
    </row>
    <row r="479397" spans="21:28">
      <c r="U479397" s="5"/>
      <c r="AA479397" s="94"/>
      <c r="AB479397" s="5"/>
    </row>
    <row r="479414" spans="21:28">
      <c r="U479414" s="5"/>
      <c r="AA479414" s="94"/>
      <c r="AB479414" s="5"/>
    </row>
    <row r="479416" spans="21:28">
      <c r="U479416" s="5"/>
      <c r="AA479416" s="458"/>
      <c r="AB479416" s="5"/>
    </row>
    <row r="479417" spans="21:28">
      <c r="U479417" s="5"/>
      <c r="AA479417" s="458"/>
      <c r="AB479417" s="5"/>
    </row>
    <row r="479418" spans="21:28">
      <c r="U479418" s="5"/>
      <c r="AA479418" s="93"/>
      <c r="AB479418" s="5"/>
    </row>
    <row r="479419" spans="21:28">
      <c r="U479419" s="5"/>
      <c r="AA479419" s="94"/>
      <c r="AB479419" s="5"/>
    </row>
    <row r="479422" spans="21:28">
      <c r="U479422" s="5"/>
      <c r="AA479422" s="94"/>
      <c r="AB479422" s="5"/>
    </row>
    <row r="479472" spans="21:28">
      <c r="U479472" s="5"/>
      <c r="AA479472" s="94"/>
      <c r="AB479472" s="5"/>
    </row>
    <row r="479542" spans="21:28">
      <c r="U479542" s="5"/>
      <c r="AA479542" s="94"/>
      <c r="AB479542" s="5"/>
    </row>
    <row r="479543" spans="21:28">
      <c r="U479543" s="5"/>
      <c r="AA479543" s="94"/>
      <c r="AB479543" s="5"/>
    </row>
    <row r="479560" spans="21:28">
      <c r="U479560" s="5"/>
      <c r="AA479560" s="94"/>
      <c r="AB479560" s="5"/>
    </row>
    <row r="479562" spans="21:28">
      <c r="U479562" s="5"/>
      <c r="AA479562" s="458"/>
      <c r="AB479562" s="5"/>
    </row>
    <row r="479563" spans="21:28">
      <c r="U479563" s="5"/>
      <c r="AA479563" s="458"/>
      <c r="AB479563" s="5"/>
    </row>
    <row r="479564" spans="21:28">
      <c r="U479564" s="5"/>
      <c r="AA479564" s="93"/>
      <c r="AB479564" s="5"/>
    </row>
    <row r="479565" spans="21:28">
      <c r="U479565" s="5"/>
      <c r="AA479565" s="94"/>
      <c r="AB479565" s="5"/>
    </row>
    <row r="479568" spans="21:28">
      <c r="U479568" s="5"/>
      <c r="AA479568" s="94"/>
      <c r="AB479568" s="5"/>
    </row>
    <row r="479618" spans="21:28">
      <c r="U479618" s="5"/>
      <c r="AA479618" s="94"/>
      <c r="AB479618" s="5"/>
    </row>
    <row r="479688" spans="21:28">
      <c r="U479688" s="5"/>
      <c r="AA479688" s="94"/>
      <c r="AB479688" s="5"/>
    </row>
    <row r="479689" spans="21:28">
      <c r="U479689" s="5"/>
      <c r="AA479689" s="94"/>
      <c r="AB479689" s="5"/>
    </row>
    <row r="479706" spans="21:28">
      <c r="U479706" s="5"/>
      <c r="AA479706" s="94"/>
      <c r="AB479706" s="5"/>
    </row>
    <row r="479708" spans="21:28">
      <c r="U479708" s="5"/>
      <c r="AA479708" s="458"/>
      <c r="AB479708" s="5"/>
    </row>
    <row r="479709" spans="21:28">
      <c r="U479709" s="5"/>
      <c r="AA479709" s="458"/>
      <c r="AB479709" s="5"/>
    </row>
    <row r="479710" spans="21:28">
      <c r="U479710" s="5"/>
      <c r="AA479710" s="93"/>
      <c r="AB479710" s="5"/>
    </row>
    <row r="479711" spans="21:28">
      <c r="U479711" s="5"/>
      <c r="AA479711" s="94"/>
      <c r="AB479711" s="5"/>
    </row>
    <row r="479714" spans="21:28">
      <c r="U479714" s="5"/>
      <c r="AA479714" s="94"/>
      <c r="AB479714" s="5"/>
    </row>
    <row r="479764" spans="21:28">
      <c r="U479764" s="5"/>
      <c r="AA479764" s="94"/>
      <c r="AB479764" s="5"/>
    </row>
    <row r="479834" spans="21:28">
      <c r="U479834" s="5"/>
      <c r="AA479834" s="94"/>
      <c r="AB479834" s="5"/>
    </row>
    <row r="479835" spans="21:28">
      <c r="U479835" s="5"/>
      <c r="AA479835" s="94"/>
      <c r="AB479835" s="5"/>
    </row>
    <row r="479852" spans="21:28">
      <c r="U479852" s="5"/>
      <c r="AA479852" s="94"/>
      <c r="AB479852" s="5"/>
    </row>
    <row r="479854" spans="21:28">
      <c r="U479854" s="5"/>
      <c r="AA479854" s="458"/>
      <c r="AB479854" s="5"/>
    </row>
    <row r="479855" spans="21:28">
      <c r="U479855" s="5"/>
      <c r="AA479855" s="458"/>
      <c r="AB479855" s="5"/>
    </row>
    <row r="479856" spans="21:28">
      <c r="U479856" s="5"/>
      <c r="AA479856" s="93"/>
      <c r="AB479856" s="5"/>
    </row>
    <row r="479857" spans="21:28">
      <c r="U479857" s="5"/>
      <c r="AA479857" s="94"/>
      <c r="AB479857" s="5"/>
    </row>
    <row r="479860" spans="21:28">
      <c r="U479860" s="5"/>
      <c r="AA479860" s="94"/>
      <c r="AB479860" s="5"/>
    </row>
    <row r="479910" spans="21:28">
      <c r="U479910" s="5"/>
      <c r="AA479910" s="94"/>
      <c r="AB479910" s="5"/>
    </row>
    <row r="479980" spans="21:28">
      <c r="U479980" s="5"/>
      <c r="AA479980" s="94"/>
      <c r="AB479980" s="5"/>
    </row>
    <row r="479981" spans="21:28">
      <c r="U479981" s="5"/>
      <c r="AA479981" s="94"/>
      <c r="AB479981" s="5"/>
    </row>
    <row r="479998" spans="21:28">
      <c r="U479998" s="5"/>
      <c r="AA479998" s="94"/>
      <c r="AB479998" s="5"/>
    </row>
    <row r="480000" spans="21:28">
      <c r="U480000" s="5"/>
      <c r="AA480000" s="458"/>
      <c r="AB480000" s="5"/>
    </row>
    <row r="480001" spans="21:28">
      <c r="U480001" s="5"/>
      <c r="AA480001" s="458"/>
      <c r="AB480001" s="5"/>
    </row>
    <row r="480002" spans="21:28">
      <c r="U480002" s="5"/>
      <c r="AA480002" s="93"/>
      <c r="AB480002" s="5"/>
    </row>
    <row r="480003" spans="21:28">
      <c r="U480003" s="5"/>
      <c r="AA480003" s="94"/>
      <c r="AB480003" s="5"/>
    </row>
    <row r="480006" spans="21:28">
      <c r="U480006" s="5"/>
      <c r="AA480006" s="94"/>
      <c r="AB480006" s="5"/>
    </row>
    <row r="480056" spans="21:28">
      <c r="U480056" s="5"/>
      <c r="AA480056" s="94"/>
      <c r="AB480056" s="5"/>
    </row>
    <row r="480126" spans="21:28">
      <c r="U480126" s="5"/>
      <c r="AA480126" s="94"/>
      <c r="AB480126" s="5"/>
    </row>
    <row r="480127" spans="21:28">
      <c r="U480127" s="5"/>
      <c r="AA480127" s="94"/>
      <c r="AB480127" s="5"/>
    </row>
    <row r="480144" spans="21:28">
      <c r="U480144" s="5"/>
      <c r="AA480144" s="94"/>
      <c r="AB480144" s="5"/>
    </row>
    <row r="480146" spans="21:28">
      <c r="U480146" s="5"/>
      <c r="AA480146" s="458"/>
      <c r="AB480146" s="5"/>
    </row>
    <row r="480147" spans="21:28">
      <c r="U480147" s="5"/>
      <c r="AA480147" s="458"/>
      <c r="AB480147" s="5"/>
    </row>
    <row r="480148" spans="21:28">
      <c r="U480148" s="5"/>
      <c r="AA480148" s="93"/>
      <c r="AB480148" s="5"/>
    </row>
    <row r="480149" spans="21:28">
      <c r="U480149" s="5"/>
      <c r="AA480149" s="94"/>
      <c r="AB480149" s="5"/>
    </row>
    <row r="480152" spans="21:28">
      <c r="U480152" s="5"/>
      <c r="AA480152" s="94"/>
      <c r="AB480152" s="5"/>
    </row>
    <row r="480202" spans="21:28">
      <c r="U480202" s="5"/>
      <c r="AA480202" s="94"/>
      <c r="AB480202" s="5"/>
    </row>
    <row r="480272" spans="21:28">
      <c r="U480272" s="5"/>
      <c r="AA480272" s="94"/>
      <c r="AB480272" s="5"/>
    </row>
    <row r="480273" spans="21:28">
      <c r="U480273" s="5"/>
      <c r="AA480273" s="94"/>
      <c r="AB480273" s="5"/>
    </row>
    <row r="480290" spans="21:28">
      <c r="U480290" s="5"/>
      <c r="AA480290" s="94"/>
      <c r="AB480290" s="5"/>
    </row>
    <row r="480292" spans="21:28">
      <c r="U480292" s="5"/>
      <c r="AA480292" s="458"/>
      <c r="AB480292" s="5"/>
    </row>
    <row r="480293" spans="21:28">
      <c r="U480293" s="5"/>
      <c r="AA480293" s="458"/>
      <c r="AB480293" s="5"/>
    </row>
    <row r="480294" spans="21:28">
      <c r="U480294" s="5"/>
      <c r="AA480294" s="93"/>
      <c r="AB480294" s="5"/>
    </row>
    <row r="480295" spans="21:28">
      <c r="U480295" s="5"/>
      <c r="AA480295" s="94"/>
      <c r="AB480295" s="5"/>
    </row>
    <row r="480298" spans="21:28">
      <c r="U480298" s="5"/>
      <c r="AA480298" s="94"/>
      <c r="AB480298" s="5"/>
    </row>
    <row r="480348" spans="21:28">
      <c r="U480348" s="5"/>
      <c r="AA480348" s="94"/>
      <c r="AB480348" s="5"/>
    </row>
    <row r="480418" spans="21:28">
      <c r="U480418" s="5"/>
      <c r="AA480418" s="94"/>
      <c r="AB480418" s="5"/>
    </row>
    <row r="480419" spans="21:28">
      <c r="U480419" s="5"/>
      <c r="AA480419" s="94"/>
      <c r="AB480419" s="5"/>
    </row>
    <row r="480436" spans="21:28">
      <c r="U480436" s="5"/>
      <c r="AA480436" s="94"/>
      <c r="AB480436" s="5"/>
    </row>
    <row r="480438" spans="21:28">
      <c r="U480438" s="5"/>
      <c r="AA480438" s="458"/>
      <c r="AB480438" s="5"/>
    </row>
    <row r="480439" spans="21:28">
      <c r="U480439" s="5"/>
      <c r="AA480439" s="458"/>
      <c r="AB480439" s="5"/>
    </row>
    <row r="480440" spans="21:28">
      <c r="U480440" s="5"/>
      <c r="AA480440" s="93"/>
      <c r="AB480440" s="5"/>
    </row>
    <row r="480441" spans="21:28">
      <c r="U480441" s="5"/>
      <c r="AA480441" s="94"/>
      <c r="AB480441" s="5"/>
    </row>
    <row r="480444" spans="21:28">
      <c r="U480444" s="5"/>
      <c r="AA480444" s="94"/>
      <c r="AB480444" s="5"/>
    </row>
    <row r="480494" spans="21:28">
      <c r="U480494" s="5"/>
      <c r="AA480494" s="94"/>
      <c r="AB480494" s="5"/>
    </row>
    <row r="480564" spans="21:28">
      <c r="U480564" s="5"/>
      <c r="AA480564" s="94"/>
      <c r="AB480564" s="5"/>
    </row>
    <row r="480565" spans="21:28">
      <c r="U480565" s="5"/>
      <c r="AA480565" s="94"/>
      <c r="AB480565" s="5"/>
    </row>
    <row r="480582" spans="21:28">
      <c r="U480582" s="5"/>
      <c r="AA480582" s="94"/>
      <c r="AB480582" s="5"/>
    </row>
    <row r="480584" spans="21:28">
      <c r="U480584" s="5"/>
      <c r="AA480584" s="458"/>
      <c r="AB480584" s="5"/>
    </row>
    <row r="480585" spans="21:28">
      <c r="U480585" s="5"/>
      <c r="AA480585" s="458"/>
      <c r="AB480585" s="5"/>
    </row>
    <row r="480586" spans="21:28">
      <c r="U480586" s="5"/>
      <c r="AA480586" s="93"/>
      <c r="AB480586" s="5"/>
    </row>
    <row r="480587" spans="21:28">
      <c r="U480587" s="5"/>
      <c r="AA480587" s="94"/>
      <c r="AB480587" s="5"/>
    </row>
    <row r="480590" spans="21:28">
      <c r="U480590" s="5"/>
      <c r="AA480590" s="94"/>
      <c r="AB480590" s="5"/>
    </row>
    <row r="480640" spans="21:28">
      <c r="U480640" s="5"/>
      <c r="AA480640" s="94"/>
      <c r="AB480640" s="5"/>
    </row>
    <row r="480710" spans="21:28">
      <c r="U480710" s="5"/>
      <c r="AA480710" s="94"/>
      <c r="AB480710" s="5"/>
    </row>
    <row r="480711" spans="21:28">
      <c r="U480711" s="5"/>
      <c r="AA480711" s="94"/>
      <c r="AB480711" s="5"/>
    </row>
    <row r="480728" spans="21:28">
      <c r="U480728" s="5"/>
      <c r="AA480728" s="94"/>
      <c r="AB480728" s="5"/>
    </row>
    <row r="480730" spans="21:28">
      <c r="U480730" s="5"/>
      <c r="AA480730" s="458"/>
      <c r="AB480730" s="5"/>
    </row>
    <row r="480731" spans="21:28">
      <c r="U480731" s="5"/>
      <c r="AA480731" s="458"/>
      <c r="AB480731" s="5"/>
    </row>
    <row r="480732" spans="21:28">
      <c r="U480732" s="5"/>
      <c r="AA480732" s="93"/>
      <c r="AB480732" s="5"/>
    </row>
    <row r="480733" spans="21:28">
      <c r="U480733" s="5"/>
      <c r="AA480733" s="94"/>
      <c r="AB480733" s="5"/>
    </row>
    <row r="480736" spans="21:28">
      <c r="U480736" s="5"/>
      <c r="AA480736" s="94"/>
      <c r="AB480736" s="5"/>
    </row>
    <row r="480786" spans="21:28">
      <c r="U480786" s="5"/>
      <c r="AA480786" s="94"/>
      <c r="AB480786" s="5"/>
    </row>
    <row r="480856" spans="21:28">
      <c r="U480856" s="5"/>
      <c r="AA480856" s="94"/>
      <c r="AB480856" s="5"/>
    </row>
    <row r="480857" spans="21:28">
      <c r="U480857" s="5"/>
      <c r="AA480857" s="94"/>
      <c r="AB480857" s="5"/>
    </row>
    <row r="480874" spans="21:28">
      <c r="U480874" s="5"/>
      <c r="AA480874" s="94"/>
      <c r="AB480874" s="5"/>
    </row>
    <row r="480876" spans="21:28">
      <c r="U480876" s="5"/>
      <c r="AA480876" s="458"/>
      <c r="AB480876" s="5"/>
    </row>
    <row r="480877" spans="21:28">
      <c r="U480877" s="5"/>
      <c r="AA480877" s="458"/>
      <c r="AB480877" s="5"/>
    </row>
    <row r="480878" spans="21:28">
      <c r="U480878" s="5"/>
      <c r="AA480878" s="93"/>
      <c r="AB480878" s="5"/>
    </row>
    <row r="480879" spans="21:28">
      <c r="U480879" s="5"/>
      <c r="AA480879" s="94"/>
      <c r="AB480879" s="5"/>
    </row>
    <row r="480882" spans="21:28">
      <c r="U480882" s="5"/>
      <c r="AA480882" s="94"/>
      <c r="AB480882" s="5"/>
    </row>
    <row r="480932" spans="21:28">
      <c r="U480932" s="5"/>
      <c r="AA480932" s="94"/>
      <c r="AB480932" s="5"/>
    </row>
    <row r="481002" spans="21:28">
      <c r="U481002" s="5"/>
      <c r="AA481002" s="94"/>
      <c r="AB481002" s="5"/>
    </row>
    <row r="481003" spans="21:28">
      <c r="U481003" s="5"/>
      <c r="AA481003" s="94"/>
      <c r="AB481003" s="5"/>
    </row>
    <row r="481020" spans="21:28">
      <c r="U481020" s="5"/>
      <c r="AA481020" s="94"/>
      <c r="AB481020" s="5"/>
    </row>
    <row r="481022" spans="21:28">
      <c r="U481022" s="5"/>
      <c r="AA481022" s="458"/>
      <c r="AB481022" s="5"/>
    </row>
    <row r="481023" spans="21:28">
      <c r="U481023" s="5"/>
      <c r="AA481023" s="458"/>
      <c r="AB481023" s="5"/>
    </row>
    <row r="481024" spans="21:28">
      <c r="U481024" s="5"/>
      <c r="AA481024" s="93"/>
      <c r="AB481024" s="5"/>
    </row>
    <row r="481025" spans="21:28">
      <c r="U481025" s="5"/>
      <c r="AA481025" s="94"/>
      <c r="AB481025" s="5"/>
    </row>
    <row r="481028" spans="21:28">
      <c r="U481028" s="5"/>
      <c r="AA481028" s="94"/>
      <c r="AB481028" s="5"/>
    </row>
    <row r="481078" spans="21:28">
      <c r="U481078" s="5"/>
      <c r="AA481078" s="94"/>
      <c r="AB481078" s="5"/>
    </row>
    <row r="481148" spans="21:28">
      <c r="U481148" s="5"/>
      <c r="AA481148" s="94"/>
      <c r="AB481148" s="5"/>
    </row>
    <row r="481149" spans="21:28">
      <c r="U481149" s="5"/>
      <c r="AA481149" s="94"/>
      <c r="AB481149" s="5"/>
    </row>
    <row r="481166" spans="21:28">
      <c r="U481166" s="5"/>
      <c r="AA481166" s="94"/>
      <c r="AB481166" s="5"/>
    </row>
    <row r="481168" spans="21:28">
      <c r="U481168" s="5"/>
      <c r="AA481168" s="458"/>
      <c r="AB481168" s="5"/>
    </row>
    <row r="481169" spans="21:28">
      <c r="U481169" s="5"/>
      <c r="AA481169" s="458"/>
      <c r="AB481169" s="5"/>
    </row>
    <row r="481170" spans="21:28">
      <c r="U481170" s="5"/>
      <c r="AA481170" s="93"/>
      <c r="AB481170" s="5"/>
    </row>
    <row r="481171" spans="21:28">
      <c r="U481171" s="5"/>
      <c r="AA481171" s="94"/>
      <c r="AB481171" s="5"/>
    </row>
    <row r="481174" spans="21:28">
      <c r="U481174" s="5"/>
      <c r="AA481174" s="94"/>
      <c r="AB481174" s="5"/>
    </row>
    <row r="481224" spans="21:28">
      <c r="U481224" s="5"/>
      <c r="AA481224" s="94"/>
      <c r="AB481224" s="5"/>
    </row>
    <row r="481294" spans="21:28">
      <c r="U481294" s="5"/>
      <c r="AA481294" s="94"/>
      <c r="AB481294" s="5"/>
    </row>
    <row r="481295" spans="21:28">
      <c r="U481295" s="5"/>
      <c r="AA481295" s="94"/>
      <c r="AB481295" s="5"/>
    </row>
    <row r="481312" spans="21:28">
      <c r="U481312" s="5"/>
      <c r="AA481312" s="94"/>
      <c r="AB481312" s="5"/>
    </row>
    <row r="481314" spans="21:28">
      <c r="U481314" s="5"/>
      <c r="AA481314" s="458"/>
      <c r="AB481314" s="5"/>
    </row>
    <row r="481315" spans="21:28">
      <c r="U481315" s="5"/>
      <c r="AA481315" s="458"/>
      <c r="AB481315" s="5"/>
    </row>
    <row r="481316" spans="21:28">
      <c r="U481316" s="5"/>
      <c r="AA481316" s="93"/>
      <c r="AB481316" s="5"/>
    </row>
    <row r="481317" spans="21:28">
      <c r="U481317" s="5"/>
      <c r="AA481317" s="94"/>
      <c r="AB481317" s="5"/>
    </row>
    <row r="481320" spans="21:28">
      <c r="U481320" s="5"/>
      <c r="AA481320" s="94"/>
      <c r="AB481320" s="5"/>
    </row>
    <row r="481370" spans="21:28">
      <c r="U481370" s="5"/>
      <c r="AA481370" s="94"/>
      <c r="AB481370" s="5"/>
    </row>
    <row r="481440" spans="21:28">
      <c r="U481440" s="5"/>
      <c r="AA481440" s="94"/>
      <c r="AB481440" s="5"/>
    </row>
    <row r="481441" spans="21:28">
      <c r="U481441" s="5"/>
      <c r="AA481441" s="94"/>
      <c r="AB481441" s="5"/>
    </row>
    <row r="481458" spans="21:28">
      <c r="U481458" s="5"/>
      <c r="AA481458" s="94"/>
      <c r="AB481458" s="5"/>
    </row>
    <row r="481460" spans="21:28">
      <c r="U481460" s="5"/>
      <c r="AA481460" s="458"/>
      <c r="AB481460" s="5"/>
    </row>
    <row r="481461" spans="21:28">
      <c r="U481461" s="5"/>
      <c r="AA481461" s="458"/>
      <c r="AB481461" s="5"/>
    </row>
    <row r="481462" spans="21:28">
      <c r="U481462" s="5"/>
      <c r="AA481462" s="93"/>
      <c r="AB481462" s="5"/>
    </row>
    <row r="481463" spans="21:28">
      <c r="U481463" s="5"/>
      <c r="AA481463" s="94"/>
      <c r="AB481463" s="5"/>
    </row>
    <row r="481466" spans="21:28">
      <c r="U481466" s="5"/>
      <c r="AA481466" s="94"/>
      <c r="AB481466" s="5"/>
    </row>
    <row r="481516" spans="21:28">
      <c r="U481516" s="5"/>
      <c r="AA481516" s="94"/>
      <c r="AB481516" s="5"/>
    </row>
    <row r="481586" spans="21:28">
      <c r="U481586" s="5"/>
      <c r="AA481586" s="94"/>
      <c r="AB481586" s="5"/>
    </row>
    <row r="481587" spans="21:28">
      <c r="U481587" s="5"/>
      <c r="AA481587" s="94"/>
      <c r="AB481587" s="5"/>
    </row>
    <row r="481604" spans="21:28">
      <c r="U481604" s="5"/>
      <c r="AA481604" s="94"/>
      <c r="AB481604" s="5"/>
    </row>
    <row r="481606" spans="21:28">
      <c r="U481606" s="5"/>
      <c r="AA481606" s="458"/>
      <c r="AB481606" s="5"/>
    </row>
    <row r="481607" spans="21:28">
      <c r="U481607" s="5"/>
      <c r="AA481607" s="458"/>
      <c r="AB481607" s="5"/>
    </row>
    <row r="481608" spans="21:28">
      <c r="U481608" s="5"/>
      <c r="AA481608" s="93"/>
      <c r="AB481608" s="5"/>
    </row>
    <row r="481609" spans="21:28">
      <c r="U481609" s="5"/>
      <c r="AA481609" s="94"/>
      <c r="AB481609" s="5"/>
    </row>
    <row r="481612" spans="21:28">
      <c r="U481612" s="5"/>
      <c r="AA481612" s="94"/>
      <c r="AB481612" s="5"/>
    </row>
    <row r="481662" spans="21:28">
      <c r="U481662" s="5"/>
      <c r="AA481662" s="94"/>
      <c r="AB481662" s="5"/>
    </row>
    <row r="481732" spans="21:28">
      <c r="U481732" s="5"/>
      <c r="AA481732" s="94"/>
      <c r="AB481732" s="5"/>
    </row>
    <row r="481733" spans="21:28">
      <c r="U481733" s="5"/>
      <c r="AA481733" s="94"/>
      <c r="AB481733" s="5"/>
    </row>
    <row r="481750" spans="21:28">
      <c r="U481750" s="5"/>
      <c r="AA481750" s="94"/>
      <c r="AB481750" s="5"/>
    </row>
    <row r="481752" spans="21:28">
      <c r="U481752" s="5"/>
      <c r="AA481752" s="458"/>
      <c r="AB481752" s="5"/>
    </row>
    <row r="481753" spans="21:28">
      <c r="U481753" s="5"/>
      <c r="AA481753" s="458"/>
      <c r="AB481753" s="5"/>
    </row>
    <row r="481754" spans="21:28">
      <c r="U481754" s="5"/>
      <c r="AA481754" s="93"/>
      <c r="AB481754" s="5"/>
    </row>
    <row r="481755" spans="21:28">
      <c r="U481755" s="5"/>
      <c r="AA481755" s="94"/>
      <c r="AB481755" s="5"/>
    </row>
    <row r="481758" spans="21:28">
      <c r="U481758" s="5"/>
      <c r="AA481758" s="94"/>
      <c r="AB481758" s="5"/>
    </row>
    <row r="481808" spans="21:28">
      <c r="U481808" s="5"/>
      <c r="AA481808" s="94"/>
      <c r="AB481808" s="5"/>
    </row>
    <row r="481878" spans="21:28">
      <c r="U481878" s="5"/>
      <c r="AA481878" s="94"/>
      <c r="AB481878" s="5"/>
    </row>
    <row r="481879" spans="21:28">
      <c r="U481879" s="5"/>
      <c r="AA481879" s="94"/>
      <c r="AB481879" s="5"/>
    </row>
    <row r="481896" spans="21:28">
      <c r="U481896" s="5"/>
      <c r="AA481896" s="94"/>
      <c r="AB481896" s="5"/>
    </row>
    <row r="481898" spans="21:28">
      <c r="U481898" s="5"/>
      <c r="AA481898" s="458"/>
      <c r="AB481898" s="5"/>
    </row>
    <row r="481899" spans="21:28">
      <c r="U481899" s="5"/>
      <c r="AA481899" s="458"/>
      <c r="AB481899" s="5"/>
    </row>
    <row r="481900" spans="21:28">
      <c r="U481900" s="5"/>
      <c r="AA481900" s="93"/>
      <c r="AB481900" s="5"/>
    </row>
    <row r="481901" spans="21:28">
      <c r="U481901" s="5"/>
      <c r="AA481901" s="94"/>
      <c r="AB481901" s="5"/>
    </row>
    <row r="481904" spans="21:28">
      <c r="U481904" s="5"/>
      <c r="AA481904" s="94"/>
      <c r="AB481904" s="5"/>
    </row>
    <row r="481954" spans="21:28">
      <c r="U481954" s="5"/>
      <c r="AA481954" s="94"/>
      <c r="AB481954" s="5"/>
    </row>
    <row r="482024" spans="21:28">
      <c r="U482024" s="5"/>
      <c r="AA482024" s="94"/>
      <c r="AB482024" s="5"/>
    </row>
    <row r="482025" spans="21:28">
      <c r="U482025" s="5"/>
      <c r="AA482025" s="94"/>
      <c r="AB482025" s="5"/>
    </row>
    <row r="482042" spans="21:28">
      <c r="U482042" s="5"/>
      <c r="AA482042" s="94"/>
      <c r="AB482042" s="5"/>
    </row>
    <row r="482044" spans="21:28">
      <c r="U482044" s="5"/>
      <c r="AA482044" s="458"/>
      <c r="AB482044" s="5"/>
    </row>
    <row r="482045" spans="21:28">
      <c r="U482045" s="5"/>
      <c r="AA482045" s="458"/>
      <c r="AB482045" s="5"/>
    </row>
    <row r="482046" spans="21:28">
      <c r="U482046" s="5"/>
      <c r="AA482046" s="93"/>
      <c r="AB482046" s="5"/>
    </row>
    <row r="482047" spans="21:28">
      <c r="U482047" s="5"/>
      <c r="AA482047" s="94"/>
      <c r="AB482047" s="5"/>
    </row>
    <row r="482050" spans="21:28">
      <c r="U482050" s="5"/>
      <c r="AA482050" s="94"/>
      <c r="AB482050" s="5"/>
    </row>
    <row r="482100" spans="21:28">
      <c r="U482100" s="5"/>
      <c r="AA482100" s="94"/>
      <c r="AB482100" s="5"/>
    </row>
    <row r="482170" spans="21:28">
      <c r="U482170" s="5"/>
      <c r="AA482170" s="94"/>
      <c r="AB482170" s="5"/>
    </row>
    <row r="482171" spans="21:28">
      <c r="U482171" s="5"/>
      <c r="AA482171" s="94"/>
      <c r="AB482171" s="5"/>
    </row>
    <row r="482188" spans="21:28">
      <c r="U482188" s="5"/>
      <c r="AA482188" s="94"/>
      <c r="AB482188" s="5"/>
    </row>
    <row r="482190" spans="21:28">
      <c r="U482190" s="5"/>
      <c r="AA482190" s="458"/>
      <c r="AB482190" s="5"/>
    </row>
    <row r="482191" spans="21:28">
      <c r="U482191" s="5"/>
      <c r="AA482191" s="458"/>
      <c r="AB482191" s="5"/>
    </row>
    <row r="482192" spans="21:28">
      <c r="U482192" s="5"/>
      <c r="AA482192" s="93"/>
      <c r="AB482192" s="5"/>
    </row>
    <row r="482193" spans="21:28">
      <c r="U482193" s="5"/>
      <c r="AA482193" s="94"/>
      <c r="AB482193" s="5"/>
    </row>
    <row r="482196" spans="21:28">
      <c r="U482196" s="5"/>
      <c r="AA482196" s="94"/>
      <c r="AB482196" s="5"/>
    </row>
    <row r="482246" spans="21:28">
      <c r="U482246" s="5"/>
      <c r="AA482246" s="94"/>
      <c r="AB482246" s="5"/>
    </row>
    <row r="482316" spans="21:28">
      <c r="U482316" s="5"/>
      <c r="AA482316" s="94"/>
      <c r="AB482316" s="5"/>
    </row>
    <row r="482317" spans="21:28">
      <c r="U482317" s="5"/>
      <c r="AA482317" s="94"/>
      <c r="AB482317" s="5"/>
    </row>
    <row r="482334" spans="21:28">
      <c r="U482334" s="5"/>
      <c r="AA482334" s="94"/>
      <c r="AB482334" s="5"/>
    </row>
    <row r="482336" spans="21:28">
      <c r="U482336" s="5"/>
      <c r="AA482336" s="458"/>
      <c r="AB482336" s="5"/>
    </row>
    <row r="482337" spans="21:28">
      <c r="U482337" s="5"/>
      <c r="AA482337" s="458"/>
      <c r="AB482337" s="5"/>
    </row>
    <row r="482338" spans="21:28">
      <c r="U482338" s="5"/>
      <c r="AA482338" s="93"/>
      <c r="AB482338" s="5"/>
    </row>
    <row r="482339" spans="21:28">
      <c r="U482339" s="5"/>
      <c r="AA482339" s="94"/>
      <c r="AB482339" s="5"/>
    </row>
    <row r="482342" spans="21:28">
      <c r="U482342" s="5"/>
      <c r="AA482342" s="94"/>
      <c r="AB482342" s="5"/>
    </row>
    <row r="482392" spans="21:28">
      <c r="U482392" s="5"/>
      <c r="AA482392" s="94"/>
      <c r="AB482392" s="5"/>
    </row>
    <row r="482462" spans="21:28">
      <c r="U482462" s="5"/>
      <c r="AA482462" s="94"/>
      <c r="AB482462" s="5"/>
    </row>
    <row r="482463" spans="21:28">
      <c r="U482463" s="5"/>
      <c r="AA482463" s="94"/>
      <c r="AB482463" s="5"/>
    </row>
    <row r="482480" spans="21:28">
      <c r="U482480" s="5"/>
      <c r="AA482480" s="94"/>
      <c r="AB482480" s="5"/>
    </row>
    <row r="482482" spans="21:28">
      <c r="U482482" s="5"/>
      <c r="AA482482" s="458"/>
      <c r="AB482482" s="5"/>
    </row>
    <row r="482483" spans="21:28">
      <c r="U482483" s="5"/>
      <c r="AA482483" s="458"/>
      <c r="AB482483" s="5"/>
    </row>
    <row r="482484" spans="21:28">
      <c r="U482484" s="5"/>
      <c r="AA482484" s="93"/>
      <c r="AB482484" s="5"/>
    </row>
    <row r="482485" spans="21:28">
      <c r="U482485" s="5"/>
      <c r="AA482485" s="94"/>
      <c r="AB482485" s="5"/>
    </row>
    <row r="482488" spans="21:28">
      <c r="U482488" s="5"/>
      <c r="AA482488" s="94"/>
      <c r="AB482488" s="5"/>
    </row>
    <row r="482538" spans="21:28">
      <c r="U482538" s="5"/>
      <c r="AA482538" s="94"/>
      <c r="AB482538" s="5"/>
    </row>
    <row r="482608" spans="21:28">
      <c r="U482608" s="5"/>
      <c r="AA482608" s="94"/>
      <c r="AB482608" s="5"/>
    </row>
    <row r="482609" spans="21:28">
      <c r="U482609" s="5"/>
      <c r="AA482609" s="94"/>
      <c r="AB482609" s="5"/>
    </row>
    <row r="482626" spans="21:28">
      <c r="U482626" s="5"/>
      <c r="AA482626" s="94"/>
      <c r="AB482626" s="5"/>
    </row>
    <row r="482628" spans="21:28">
      <c r="U482628" s="5"/>
      <c r="AA482628" s="458"/>
      <c r="AB482628" s="5"/>
    </row>
    <row r="482629" spans="21:28">
      <c r="U482629" s="5"/>
      <c r="AA482629" s="458"/>
      <c r="AB482629" s="5"/>
    </row>
    <row r="482630" spans="21:28">
      <c r="U482630" s="5"/>
      <c r="AA482630" s="93"/>
      <c r="AB482630" s="5"/>
    </row>
    <row r="482631" spans="21:28">
      <c r="U482631" s="5"/>
      <c r="AA482631" s="94"/>
      <c r="AB482631" s="5"/>
    </row>
    <row r="482634" spans="21:28">
      <c r="U482634" s="5"/>
      <c r="AA482634" s="94"/>
      <c r="AB482634" s="5"/>
    </row>
    <row r="482684" spans="21:28">
      <c r="U482684" s="5"/>
      <c r="AA482684" s="94"/>
      <c r="AB482684" s="5"/>
    </row>
    <row r="482754" spans="21:28">
      <c r="U482754" s="5"/>
      <c r="AA482754" s="94"/>
      <c r="AB482754" s="5"/>
    </row>
    <row r="482755" spans="21:28">
      <c r="U482755" s="5"/>
      <c r="AA482755" s="94"/>
      <c r="AB482755" s="5"/>
    </row>
    <row r="482772" spans="21:28">
      <c r="U482772" s="5"/>
      <c r="AA482772" s="94"/>
      <c r="AB482772" s="5"/>
    </row>
    <row r="482774" spans="21:28">
      <c r="U482774" s="5"/>
      <c r="AA482774" s="458"/>
      <c r="AB482774" s="5"/>
    </row>
    <row r="482775" spans="21:28">
      <c r="U482775" s="5"/>
      <c r="AA482775" s="458"/>
      <c r="AB482775" s="5"/>
    </row>
    <row r="482776" spans="21:28">
      <c r="U482776" s="5"/>
      <c r="AA482776" s="93"/>
      <c r="AB482776" s="5"/>
    </row>
    <row r="482777" spans="21:28">
      <c r="U482777" s="5"/>
      <c r="AA482777" s="94"/>
      <c r="AB482777" s="5"/>
    </row>
    <row r="482780" spans="21:28">
      <c r="U482780" s="5"/>
      <c r="AA482780" s="94"/>
      <c r="AB482780" s="5"/>
    </row>
    <row r="482830" spans="21:28">
      <c r="U482830" s="5"/>
      <c r="AA482830" s="94"/>
      <c r="AB482830" s="5"/>
    </row>
    <row r="482900" spans="21:28">
      <c r="U482900" s="5"/>
      <c r="AA482900" s="94"/>
      <c r="AB482900" s="5"/>
    </row>
    <row r="482901" spans="21:28">
      <c r="U482901" s="5"/>
      <c r="AA482901" s="94"/>
      <c r="AB482901" s="5"/>
    </row>
    <row r="482918" spans="21:28">
      <c r="U482918" s="5"/>
      <c r="AA482918" s="94"/>
      <c r="AB482918" s="5"/>
    </row>
    <row r="482920" spans="21:28">
      <c r="U482920" s="5"/>
      <c r="AA482920" s="458"/>
      <c r="AB482920" s="5"/>
    </row>
    <row r="482921" spans="21:28">
      <c r="U482921" s="5"/>
      <c r="AA482921" s="458"/>
      <c r="AB482921" s="5"/>
    </row>
    <row r="482922" spans="21:28">
      <c r="U482922" s="5"/>
      <c r="AA482922" s="93"/>
      <c r="AB482922" s="5"/>
    </row>
    <row r="482923" spans="21:28">
      <c r="U482923" s="5"/>
      <c r="AA482923" s="94"/>
      <c r="AB482923" s="5"/>
    </row>
    <row r="482926" spans="21:28">
      <c r="U482926" s="5"/>
      <c r="AA482926" s="94"/>
      <c r="AB482926" s="5"/>
    </row>
    <row r="482976" spans="21:28">
      <c r="U482976" s="5"/>
      <c r="AA482976" s="94"/>
      <c r="AB482976" s="5"/>
    </row>
    <row r="483046" spans="21:28">
      <c r="U483046" s="5"/>
      <c r="AA483046" s="94"/>
      <c r="AB483046" s="5"/>
    </row>
    <row r="483047" spans="21:28">
      <c r="U483047" s="5"/>
      <c r="AA483047" s="94"/>
      <c r="AB483047" s="5"/>
    </row>
    <row r="483064" spans="21:28">
      <c r="U483064" s="5"/>
      <c r="AA483064" s="94"/>
      <c r="AB483064" s="5"/>
    </row>
    <row r="483066" spans="21:28">
      <c r="U483066" s="5"/>
      <c r="AA483066" s="458"/>
      <c r="AB483066" s="5"/>
    </row>
    <row r="483067" spans="21:28">
      <c r="U483067" s="5"/>
      <c r="AA483067" s="458"/>
      <c r="AB483067" s="5"/>
    </row>
    <row r="483068" spans="21:28">
      <c r="U483068" s="5"/>
      <c r="AA483068" s="93"/>
      <c r="AB483068" s="5"/>
    </row>
    <row r="483069" spans="21:28">
      <c r="U483069" s="5"/>
      <c r="AA483069" s="94"/>
      <c r="AB483069" s="5"/>
    </row>
    <row r="483072" spans="21:28">
      <c r="U483072" s="5"/>
      <c r="AA483072" s="94"/>
      <c r="AB483072" s="5"/>
    </row>
    <row r="483122" spans="21:28">
      <c r="U483122" s="5"/>
      <c r="AA483122" s="94"/>
      <c r="AB483122" s="5"/>
    </row>
    <row r="483192" spans="21:28">
      <c r="U483192" s="5"/>
      <c r="AA483192" s="94"/>
      <c r="AB483192" s="5"/>
    </row>
    <row r="483193" spans="21:28">
      <c r="U483193" s="5"/>
      <c r="AA483193" s="94"/>
      <c r="AB483193" s="5"/>
    </row>
    <row r="483210" spans="21:28">
      <c r="U483210" s="5"/>
      <c r="AA483210" s="94"/>
      <c r="AB483210" s="5"/>
    </row>
    <row r="483212" spans="21:28">
      <c r="U483212" s="5"/>
      <c r="AA483212" s="458"/>
      <c r="AB483212" s="5"/>
    </row>
    <row r="483213" spans="21:28">
      <c r="U483213" s="5"/>
      <c r="AA483213" s="458"/>
      <c r="AB483213" s="5"/>
    </row>
    <row r="483214" spans="21:28">
      <c r="U483214" s="5"/>
      <c r="AA483214" s="93"/>
      <c r="AB483214" s="5"/>
    </row>
    <row r="483215" spans="21:28">
      <c r="U483215" s="5"/>
      <c r="AA483215" s="94"/>
      <c r="AB483215" s="5"/>
    </row>
    <row r="483218" spans="21:28">
      <c r="U483218" s="5"/>
      <c r="AA483218" s="94"/>
      <c r="AB483218" s="5"/>
    </row>
    <row r="483268" spans="21:28">
      <c r="U483268" s="5"/>
      <c r="AA483268" s="94"/>
      <c r="AB483268" s="5"/>
    </row>
    <row r="483338" spans="21:28">
      <c r="U483338" s="5"/>
      <c r="AA483338" s="94"/>
      <c r="AB483338" s="5"/>
    </row>
    <row r="483339" spans="21:28">
      <c r="U483339" s="5"/>
      <c r="AA483339" s="94"/>
      <c r="AB483339" s="5"/>
    </row>
    <row r="483356" spans="21:28">
      <c r="U483356" s="5"/>
      <c r="AA483356" s="94"/>
      <c r="AB483356" s="5"/>
    </row>
    <row r="483358" spans="21:28">
      <c r="U483358" s="5"/>
      <c r="AA483358" s="458"/>
      <c r="AB483358" s="5"/>
    </row>
    <row r="483359" spans="21:28">
      <c r="U483359" s="5"/>
      <c r="AA483359" s="458"/>
      <c r="AB483359" s="5"/>
    </row>
    <row r="483360" spans="21:28">
      <c r="U483360" s="5"/>
      <c r="AA483360" s="93"/>
      <c r="AB483360" s="5"/>
    </row>
    <row r="483361" spans="21:28">
      <c r="U483361" s="5"/>
      <c r="AA483361" s="94"/>
      <c r="AB483361" s="5"/>
    </row>
    <row r="483364" spans="21:28">
      <c r="U483364" s="5"/>
      <c r="AA483364" s="94"/>
      <c r="AB483364" s="5"/>
    </row>
    <row r="483414" spans="21:28">
      <c r="U483414" s="5"/>
      <c r="AA483414" s="94"/>
      <c r="AB483414" s="5"/>
    </row>
    <row r="483484" spans="21:28">
      <c r="U483484" s="5"/>
      <c r="AA483484" s="94"/>
      <c r="AB483484" s="5"/>
    </row>
    <row r="483485" spans="21:28">
      <c r="U483485" s="5"/>
      <c r="AA483485" s="94"/>
      <c r="AB483485" s="5"/>
    </row>
    <row r="483502" spans="21:28">
      <c r="U483502" s="5"/>
      <c r="AA483502" s="94"/>
      <c r="AB483502" s="5"/>
    </row>
    <row r="483504" spans="21:28">
      <c r="U483504" s="5"/>
      <c r="AA483504" s="458"/>
      <c r="AB483504" s="5"/>
    </row>
    <row r="483505" spans="21:28">
      <c r="U483505" s="5"/>
      <c r="AA483505" s="458"/>
      <c r="AB483505" s="5"/>
    </row>
    <row r="483506" spans="21:28">
      <c r="U483506" s="5"/>
      <c r="AA483506" s="93"/>
      <c r="AB483506" s="5"/>
    </row>
    <row r="483507" spans="21:28">
      <c r="U483507" s="5"/>
      <c r="AA483507" s="94"/>
      <c r="AB483507" s="5"/>
    </row>
    <row r="483510" spans="21:28">
      <c r="U483510" s="5"/>
      <c r="AA483510" s="94"/>
      <c r="AB483510" s="5"/>
    </row>
    <row r="483560" spans="21:28">
      <c r="U483560" s="5"/>
      <c r="AA483560" s="94"/>
      <c r="AB483560" s="5"/>
    </row>
    <row r="483630" spans="21:28">
      <c r="U483630" s="5"/>
      <c r="AA483630" s="94"/>
      <c r="AB483630" s="5"/>
    </row>
    <row r="483631" spans="21:28">
      <c r="U483631" s="5"/>
      <c r="AA483631" s="94"/>
      <c r="AB483631" s="5"/>
    </row>
    <row r="483648" spans="21:28">
      <c r="U483648" s="5"/>
      <c r="AA483648" s="94"/>
      <c r="AB483648" s="5"/>
    </row>
    <row r="483650" spans="21:28">
      <c r="U483650" s="5"/>
      <c r="AA483650" s="458"/>
      <c r="AB483650" s="5"/>
    </row>
    <row r="483651" spans="21:28">
      <c r="U483651" s="5"/>
      <c r="AA483651" s="458"/>
      <c r="AB483651" s="5"/>
    </row>
    <row r="483652" spans="21:28">
      <c r="U483652" s="5"/>
      <c r="AA483652" s="93"/>
      <c r="AB483652" s="5"/>
    </row>
    <row r="483653" spans="21:28">
      <c r="U483653" s="5"/>
      <c r="AA483653" s="94"/>
      <c r="AB483653" s="5"/>
    </row>
    <row r="483656" spans="21:28">
      <c r="U483656" s="5"/>
      <c r="AA483656" s="94"/>
      <c r="AB483656" s="5"/>
    </row>
    <row r="483706" spans="21:28">
      <c r="U483706" s="5"/>
      <c r="AA483706" s="94"/>
      <c r="AB483706" s="5"/>
    </row>
    <row r="483776" spans="21:28">
      <c r="U483776" s="5"/>
      <c r="AA483776" s="94"/>
      <c r="AB483776" s="5"/>
    </row>
    <row r="483777" spans="21:28">
      <c r="U483777" s="5"/>
      <c r="AA483777" s="94"/>
      <c r="AB483777" s="5"/>
    </row>
    <row r="483794" spans="21:28">
      <c r="U483794" s="5"/>
      <c r="AA483794" s="94"/>
      <c r="AB483794" s="5"/>
    </row>
    <row r="483796" spans="21:28">
      <c r="U483796" s="5"/>
      <c r="AA483796" s="458"/>
      <c r="AB483796" s="5"/>
    </row>
    <row r="483797" spans="21:28">
      <c r="U483797" s="5"/>
      <c r="AA483797" s="458"/>
      <c r="AB483797" s="5"/>
    </row>
    <row r="483798" spans="21:28">
      <c r="U483798" s="5"/>
      <c r="AA483798" s="93"/>
      <c r="AB483798" s="5"/>
    </row>
    <row r="483799" spans="21:28">
      <c r="U483799" s="5"/>
      <c r="AA483799" s="94"/>
      <c r="AB483799" s="5"/>
    </row>
    <row r="483802" spans="21:28">
      <c r="U483802" s="5"/>
      <c r="AA483802" s="94"/>
      <c r="AB483802" s="5"/>
    </row>
    <row r="483852" spans="21:28">
      <c r="U483852" s="5"/>
      <c r="AA483852" s="94"/>
      <c r="AB483852" s="5"/>
    </row>
    <row r="483922" spans="21:28">
      <c r="U483922" s="5"/>
      <c r="AA483922" s="94"/>
      <c r="AB483922" s="5"/>
    </row>
    <row r="483923" spans="21:28">
      <c r="U483923" s="5"/>
      <c r="AA483923" s="94"/>
      <c r="AB483923" s="5"/>
    </row>
    <row r="483940" spans="21:28">
      <c r="U483940" s="5"/>
      <c r="AA483940" s="94"/>
      <c r="AB483940" s="5"/>
    </row>
    <row r="483942" spans="21:28">
      <c r="U483942" s="5"/>
      <c r="AA483942" s="458"/>
      <c r="AB483942" s="5"/>
    </row>
    <row r="483943" spans="21:28">
      <c r="U483943" s="5"/>
      <c r="AA483943" s="458"/>
      <c r="AB483943" s="5"/>
    </row>
    <row r="483944" spans="21:28">
      <c r="U483944" s="5"/>
      <c r="AA483944" s="93"/>
      <c r="AB483944" s="5"/>
    </row>
    <row r="483945" spans="21:28">
      <c r="U483945" s="5"/>
      <c r="AA483945" s="94"/>
      <c r="AB483945" s="5"/>
    </row>
    <row r="483948" spans="21:28">
      <c r="U483948" s="5"/>
      <c r="AA483948" s="94"/>
      <c r="AB483948" s="5"/>
    </row>
    <row r="483998" spans="21:28">
      <c r="U483998" s="5"/>
      <c r="AA483998" s="94"/>
      <c r="AB483998" s="5"/>
    </row>
    <row r="484068" spans="21:28">
      <c r="U484068" s="5"/>
      <c r="AA484068" s="94"/>
      <c r="AB484068" s="5"/>
    </row>
    <row r="484069" spans="21:28">
      <c r="U484069" s="5"/>
      <c r="AA484069" s="94"/>
      <c r="AB484069" s="5"/>
    </row>
    <row r="484086" spans="21:28">
      <c r="U484086" s="5"/>
      <c r="AA484086" s="94"/>
      <c r="AB484086" s="5"/>
    </row>
    <row r="484088" spans="21:28">
      <c r="U484088" s="5"/>
      <c r="AA484088" s="458"/>
      <c r="AB484088" s="5"/>
    </row>
    <row r="484089" spans="21:28">
      <c r="U484089" s="5"/>
      <c r="AA484089" s="458"/>
      <c r="AB484089" s="5"/>
    </row>
    <row r="484090" spans="21:28">
      <c r="U484090" s="5"/>
      <c r="AA484090" s="93"/>
      <c r="AB484090" s="5"/>
    </row>
    <row r="484091" spans="21:28">
      <c r="U484091" s="5"/>
      <c r="AA484091" s="94"/>
      <c r="AB484091" s="5"/>
    </row>
    <row r="484094" spans="21:28">
      <c r="U484094" s="5"/>
      <c r="AA484094" s="94"/>
      <c r="AB484094" s="5"/>
    </row>
    <row r="484144" spans="21:28">
      <c r="U484144" s="5"/>
      <c r="AA484144" s="94"/>
      <c r="AB484144" s="5"/>
    </row>
    <row r="484214" spans="21:28">
      <c r="U484214" s="5"/>
      <c r="AA484214" s="94"/>
      <c r="AB484214" s="5"/>
    </row>
    <row r="484215" spans="21:28">
      <c r="U484215" s="5"/>
      <c r="AA484215" s="94"/>
      <c r="AB484215" s="5"/>
    </row>
    <row r="484232" spans="21:28">
      <c r="U484232" s="5"/>
      <c r="AA484232" s="94"/>
      <c r="AB484232" s="5"/>
    </row>
    <row r="484234" spans="21:28">
      <c r="U484234" s="5"/>
      <c r="AA484234" s="458"/>
      <c r="AB484234" s="5"/>
    </row>
    <row r="484235" spans="21:28">
      <c r="U484235" s="5"/>
      <c r="AA484235" s="458"/>
      <c r="AB484235" s="5"/>
    </row>
    <row r="484236" spans="21:28">
      <c r="U484236" s="5"/>
      <c r="AA484236" s="93"/>
      <c r="AB484236" s="5"/>
    </row>
    <row r="484237" spans="21:28">
      <c r="U484237" s="5"/>
      <c r="AA484237" s="94"/>
      <c r="AB484237" s="5"/>
    </row>
    <row r="484240" spans="21:28">
      <c r="U484240" s="5"/>
      <c r="AA484240" s="94"/>
      <c r="AB484240" s="5"/>
    </row>
    <row r="484290" spans="21:28">
      <c r="U484290" s="5"/>
      <c r="AA484290" s="94"/>
      <c r="AB484290" s="5"/>
    </row>
    <row r="484360" spans="21:28">
      <c r="U484360" s="5"/>
      <c r="AA484360" s="94"/>
      <c r="AB484360" s="5"/>
    </row>
    <row r="484361" spans="21:28">
      <c r="U484361" s="5"/>
      <c r="AA484361" s="94"/>
      <c r="AB484361" s="5"/>
    </row>
    <row r="484378" spans="21:28">
      <c r="U484378" s="5"/>
      <c r="AA484378" s="94"/>
      <c r="AB484378" s="5"/>
    </row>
    <row r="484380" spans="21:28">
      <c r="U484380" s="5"/>
      <c r="AA484380" s="458"/>
      <c r="AB484380" s="5"/>
    </row>
    <row r="484381" spans="21:28">
      <c r="U484381" s="5"/>
      <c r="AA484381" s="458"/>
      <c r="AB484381" s="5"/>
    </row>
    <row r="484382" spans="21:28">
      <c r="U484382" s="5"/>
      <c r="AA484382" s="93"/>
      <c r="AB484382" s="5"/>
    </row>
    <row r="484383" spans="21:28">
      <c r="U484383" s="5"/>
      <c r="AA484383" s="94"/>
      <c r="AB484383" s="5"/>
    </row>
    <row r="484386" spans="21:28">
      <c r="U484386" s="5"/>
      <c r="AA484386" s="94"/>
      <c r="AB484386" s="5"/>
    </row>
    <row r="484436" spans="21:28">
      <c r="U484436" s="5"/>
      <c r="AA484436" s="94"/>
      <c r="AB484436" s="5"/>
    </row>
    <row r="484506" spans="21:28">
      <c r="U484506" s="5"/>
      <c r="AA484506" s="94"/>
      <c r="AB484506" s="5"/>
    </row>
    <row r="484507" spans="21:28">
      <c r="U484507" s="5"/>
      <c r="AA484507" s="94"/>
      <c r="AB484507" s="5"/>
    </row>
    <row r="484524" spans="21:28">
      <c r="U484524" s="5"/>
      <c r="AA484524" s="94"/>
      <c r="AB484524" s="5"/>
    </row>
    <row r="484526" spans="21:28">
      <c r="U484526" s="5"/>
      <c r="AA484526" s="458"/>
      <c r="AB484526" s="5"/>
    </row>
    <row r="484527" spans="21:28">
      <c r="U484527" s="5"/>
      <c r="AA484527" s="458"/>
      <c r="AB484527" s="5"/>
    </row>
    <row r="484528" spans="21:28">
      <c r="U484528" s="5"/>
      <c r="AA484528" s="93"/>
      <c r="AB484528" s="5"/>
    </row>
    <row r="484529" spans="21:28">
      <c r="U484529" s="5"/>
      <c r="AA484529" s="94"/>
      <c r="AB484529" s="5"/>
    </row>
    <row r="484532" spans="21:28">
      <c r="U484532" s="5"/>
      <c r="AA484532" s="94"/>
      <c r="AB484532" s="5"/>
    </row>
    <row r="484582" spans="21:28">
      <c r="U484582" s="5"/>
      <c r="AA484582" s="94"/>
      <c r="AB484582" s="5"/>
    </row>
    <row r="484652" spans="21:28">
      <c r="U484652" s="5"/>
      <c r="AA484652" s="94"/>
      <c r="AB484652" s="5"/>
    </row>
    <row r="484653" spans="21:28">
      <c r="U484653" s="5"/>
      <c r="AA484653" s="94"/>
      <c r="AB484653" s="5"/>
    </row>
    <row r="484670" spans="21:28">
      <c r="U484670" s="5"/>
      <c r="AA484670" s="94"/>
      <c r="AB484670" s="5"/>
    </row>
    <row r="484672" spans="21:28">
      <c r="U484672" s="5"/>
      <c r="AA484672" s="458"/>
      <c r="AB484672" s="5"/>
    </row>
    <row r="484673" spans="21:28">
      <c r="U484673" s="5"/>
      <c r="AA484673" s="458"/>
      <c r="AB484673" s="5"/>
    </row>
    <row r="484674" spans="21:28">
      <c r="U484674" s="5"/>
      <c r="AA484674" s="93"/>
      <c r="AB484674" s="5"/>
    </row>
    <row r="484675" spans="21:28">
      <c r="U484675" s="5"/>
      <c r="AA484675" s="94"/>
      <c r="AB484675" s="5"/>
    </row>
    <row r="484678" spans="21:28">
      <c r="U484678" s="5"/>
      <c r="AA484678" s="94"/>
      <c r="AB484678" s="5"/>
    </row>
    <row r="484728" spans="21:28">
      <c r="U484728" s="5"/>
      <c r="AA484728" s="94"/>
      <c r="AB484728" s="5"/>
    </row>
    <row r="484798" spans="21:28">
      <c r="U484798" s="5"/>
      <c r="AA484798" s="94"/>
      <c r="AB484798" s="5"/>
    </row>
    <row r="484799" spans="21:28">
      <c r="U484799" s="5"/>
      <c r="AA484799" s="94"/>
      <c r="AB484799" s="5"/>
    </row>
    <row r="484816" spans="21:28">
      <c r="U484816" s="5"/>
      <c r="AA484816" s="94"/>
      <c r="AB484816" s="5"/>
    </row>
    <row r="484818" spans="21:28">
      <c r="U484818" s="5"/>
      <c r="AA484818" s="458"/>
      <c r="AB484818" s="5"/>
    </row>
    <row r="484819" spans="21:28">
      <c r="U484819" s="5"/>
      <c r="AA484819" s="458"/>
      <c r="AB484819" s="5"/>
    </row>
    <row r="484820" spans="21:28">
      <c r="U484820" s="5"/>
      <c r="AA484820" s="93"/>
      <c r="AB484820" s="5"/>
    </row>
    <row r="484821" spans="21:28">
      <c r="U484821" s="5"/>
      <c r="AA484821" s="94"/>
      <c r="AB484821" s="5"/>
    </row>
    <row r="484824" spans="21:28">
      <c r="U484824" s="5"/>
      <c r="AA484824" s="94"/>
      <c r="AB484824" s="5"/>
    </row>
    <row r="484874" spans="21:28">
      <c r="U484874" s="5"/>
      <c r="AA484874" s="94"/>
      <c r="AB484874" s="5"/>
    </row>
    <row r="484944" spans="21:28">
      <c r="U484944" s="5"/>
      <c r="AA484944" s="94"/>
      <c r="AB484944" s="5"/>
    </row>
    <row r="484945" spans="21:28">
      <c r="U484945" s="5"/>
      <c r="AA484945" s="94"/>
      <c r="AB484945" s="5"/>
    </row>
    <row r="484962" spans="21:28">
      <c r="U484962" s="5"/>
      <c r="AA484962" s="94"/>
      <c r="AB484962" s="5"/>
    </row>
    <row r="484964" spans="21:28">
      <c r="U484964" s="5"/>
      <c r="AA484964" s="458"/>
      <c r="AB484964" s="5"/>
    </row>
    <row r="484965" spans="21:28">
      <c r="U484965" s="5"/>
      <c r="AA484965" s="458"/>
      <c r="AB484965" s="5"/>
    </row>
    <row r="484966" spans="21:28">
      <c r="U484966" s="5"/>
      <c r="AA484966" s="93"/>
      <c r="AB484966" s="5"/>
    </row>
    <row r="484967" spans="21:28">
      <c r="U484967" s="5"/>
      <c r="AA484967" s="94"/>
      <c r="AB484967" s="5"/>
    </row>
    <row r="484970" spans="21:28">
      <c r="U484970" s="5"/>
      <c r="AA484970" s="94"/>
      <c r="AB484970" s="5"/>
    </row>
    <row r="485020" spans="21:28">
      <c r="U485020" s="5"/>
      <c r="AA485020" s="94"/>
      <c r="AB485020" s="5"/>
    </row>
    <row r="485090" spans="21:28">
      <c r="U485090" s="5"/>
      <c r="AA485090" s="94"/>
      <c r="AB485090" s="5"/>
    </row>
    <row r="485091" spans="21:28">
      <c r="U485091" s="5"/>
      <c r="AA485091" s="94"/>
      <c r="AB485091" s="5"/>
    </row>
    <row r="485108" spans="21:28">
      <c r="U485108" s="5"/>
      <c r="AA485108" s="94"/>
      <c r="AB485108" s="5"/>
    </row>
    <row r="485110" spans="21:28">
      <c r="U485110" s="5"/>
      <c r="AA485110" s="458"/>
      <c r="AB485110" s="5"/>
    </row>
    <row r="485111" spans="21:28">
      <c r="U485111" s="5"/>
      <c r="AA485111" s="458"/>
      <c r="AB485111" s="5"/>
    </row>
    <row r="485112" spans="21:28">
      <c r="U485112" s="5"/>
      <c r="AA485112" s="93"/>
      <c r="AB485112" s="5"/>
    </row>
    <row r="485113" spans="21:28">
      <c r="U485113" s="5"/>
      <c r="AA485113" s="94"/>
      <c r="AB485113" s="5"/>
    </row>
    <row r="485116" spans="21:28">
      <c r="U485116" s="5"/>
      <c r="AA485116" s="94"/>
      <c r="AB485116" s="5"/>
    </row>
    <row r="485166" spans="21:28">
      <c r="U485166" s="5"/>
      <c r="AA485166" s="94"/>
      <c r="AB485166" s="5"/>
    </row>
    <row r="485236" spans="21:28">
      <c r="U485236" s="5"/>
      <c r="AA485236" s="94"/>
      <c r="AB485236" s="5"/>
    </row>
    <row r="485237" spans="21:28">
      <c r="U485237" s="5"/>
      <c r="AA485237" s="94"/>
      <c r="AB485237" s="5"/>
    </row>
    <row r="485254" spans="21:28">
      <c r="U485254" s="5"/>
      <c r="AA485254" s="94"/>
      <c r="AB485254" s="5"/>
    </row>
    <row r="485256" spans="21:28">
      <c r="U485256" s="5"/>
      <c r="AA485256" s="458"/>
      <c r="AB485256" s="5"/>
    </row>
    <row r="485257" spans="21:28">
      <c r="U485257" s="5"/>
      <c r="AA485257" s="458"/>
      <c r="AB485257" s="5"/>
    </row>
    <row r="485258" spans="21:28">
      <c r="U485258" s="5"/>
      <c r="AA485258" s="93"/>
      <c r="AB485258" s="5"/>
    </row>
    <row r="485259" spans="21:28">
      <c r="U485259" s="5"/>
      <c r="AA485259" s="94"/>
      <c r="AB485259" s="5"/>
    </row>
    <row r="485262" spans="21:28">
      <c r="U485262" s="5"/>
      <c r="AA485262" s="94"/>
      <c r="AB485262" s="5"/>
    </row>
    <row r="485312" spans="21:28">
      <c r="U485312" s="5"/>
      <c r="AA485312" s="94"/>
      <c r="AB485312" s="5"/>
    </row>
    <row r="485382" spans="21:28">
      <c r="U485382" s="5"/>
      <c r="AA485382" s="94"/>
      <c r="AB485382" s="5"/>
    </row>
    <row r="485383" spans="21:28">
      <c r="U485383" s="5"/>
      <c r="AA485383" s="94"/>
      <c r="AB485383" s="5"/>
    </row>
    <row r="485400" spans="21:28">
      <c r="U485400" s="5"/>
      <c r="AA485400" s="94"/>
      <c r="AB485400" s="5"/>
    </row>
    <row r="485402" spans="21:28">
      <c r="U485402" s="5"/>
      <c r="AA485402" s="458"/>
      <c r="AB485402" s="5"/>
    </row>
    <row r="485403" spans="21:28">
      <c r="U485403" s="5"/>
      <c r="AA485403" s="458"/>
      <c r="AB485403" s="5"/>
    </row>
    <row r="485404" spans="21:28">
      <c r="U485404" s="5"/>
      <c r="AA485404" s="93"/>
      <c r="AB485404" s="5"/>
    </row>
    <row r="485405" spans="21:28">
      <c r="U485405" s="5"/>
      <c r="AA485405" s="94"/>
      <c r="AB485405" s="5"/>
    </row>
    <row r="485408" spans="21:28">
      <c r="U485408" s="5"/>
      <c r="AA485408" s="94"/>
      <c r="AB485408" s="5"/>
    </row>
    <row r="485458" spans="21:28">
      <c r="U485458" s="5"/>
      <c r="AA485458" s="94"/>
      <c r="AB485458" s="5"/>
    </row>
    <row r="485528" spans="21:28">
      <c r="U485528" s="5"/>
      <c r="AA485528" s="94"/>
      <c r="AB485528" s="5"/>
    </row>
    <row r="485529" spans="21:28">
      <c r="U485529" s="5"/>
      <c r="AA485529" s="94"/>
      <c r="AB485529" s="5"/>
    </row>
    <row r="485546" spans="21:28">
      <c r="U485546" s="5"/>
      <c r="AA485546" s="94"/>
      <c r="AB485546" s="5"/>
    </row>
    <row r="485548" spans="21:28">
      <c r="U485548" s="5"/>
      <c r="AA485548" s="458"/>
      <c r="AB485548" s="5"/>
    </row>
    <row r="485549" spans="21:28">
      <c r="U485549" s="5"/>
      <c r="AA485549" s="458"/>
      <c r="AB485549" s="5"/>
    </row>
    <row r="485550" spans="21:28">
      <c r="U485550" s="5"/>
      <c r="AA485550" s="93"/>
      <c r="AB485550" s="5"/>
    </row>
    <row r="485551" spans="21:28">
      <c r="U485551" s="5"/>
      <c r="AA485551" s="94"/>
      <c r="AB485551" s="5"/>
    </row>
    <row r="485554" spans="21:28">
      <c r="U485554" s="5"/>
      <c r="AA485554" s="94"/>
      <c r="AB485554" s="5"/>
    </row>
    <row r="485604" spans="21:28">
      <c r="U485604" s="5"/>
      <c r="AA485604" s="94"/>
      <c r="AB485604" s="5"/>
    </row>
    <row r="485674" spans="21:28">
      <c r="U485674" s="5"/>
      <c r="AA485674" s="94"/>
      <c r="AB485674" s="5"/>
    </row>
    <row r="485675" spans="21:28">
      <c r="U485675" s="5"/>
      <c r="AA485675" s="94"/>
      <c r="AB485675" s="5"/>
    </row>
    <row r="485692" spans="21:28">
      <c r="U485692" s="5"/>
      <c r="AA485692" s="94"/>
      <c r="AB485692" s="5"/>
    </row>
    <row r="485694" spans="21:28">
      <c r="U485694" s="5"/>
      <c r="AA485694" s="458"/>
      <c r="AB485694" s="5"/>
    </row>
    <row r="485695" spans="21:28">
      <c r="U485695" s="5"/>
      <c r="AA485695" s="458"/>
      <c r="AB485695" s="5"/>
    </row>
    <row r="485696" spans="21:28">
      <c r="U485696" s="5"/>
      <c r="AA485696" s="93"/>
      <c r="AB485696" s="5"/>
    </row>
    <row r="485697" spans="21:28">
      <c r="U485697" s="5"/>
      <c r="AA485697" s="94"/>
      <c r="AB485697" s="5"/>
    </row>
    <row r="485700" spans="21:28">
      <c r="U485700" s="5"/>
      <c r="AA485700" s="94"/>
      <c r="AB485700" s="5"/>
    </row>
    <row r="485750" spans="21:28">
      <c r="U485750" s="5"/>
      <c r="AA485750" s="94"/>
      <c r="AB485750" s="5"/>
    </row>
    <row r="485820" spans="21:28">
      <c r="U485820" s="5"/>
      <c r="AA485820" s="94"/>
      <c r="AB485820" s="5"/>
    </row>
    <row r="485821" spans="21:28">
      <c r="U485821" s="5"/>
      <c r="AA485821" s="94"/>
      <c r="AB485821" s="5"/>
    </row>
    <row r="485838" spans="21:28">
      <c r="U485838" s="5"/>
      <c r="AA485838" s="94"/>
      <c r="AB485838" s="5"/>
    </row>
    <row r="485840" spans="21:28">
      <c r="U485840" s="5"/>
      <c r="AA485840" s="458"/>
      <c r="AB485840" s="5"/>
    </row>
    <row r="485841" spans="21:28">
      <c r="U485841" s="5"/>
      <c r="AA485841" s="458"/>
      <c r="AB485841" s="5"/>
    </row>
    <row r="485842" spans="21:28">
      <c r="U485842" s="5"/>
      <c r="AA485842" s="93"/>
      <c r="AB485842" s="5"/>
    </row>
    <row r="485843" spans="21:28">
      <c r="U485843" s="5"/>
      <c r="AA485843" s="94"/>
      <c r="AB485843" s="5"/>
    </row>
    <row r="485846" spans="21:28">
      <c r="U485846" s="5"/>
      <c r="AA485846" s="94"/>
      <c r="AB485846" s="5"/>
    </row>
    <row r="485896" spans="21:28">
      <c r="U485896" s="5"/>
      <c r="AA485896" s="94"/>
      <c r="AB485896" s="5"/>
    </row>
    <row r="485966" spans="21:28">
      <c r="U485966" s="5"/>
      <c r="AA485966" s="94"/>
      <c r="AB485966" s="5"/>
    </row>
    <row r="485967" spans="21:28">
      <c r="U485967" s="5"/>
      <c r="AA485967" s="94"/>
      <c r="AB485967" s="5"/>
    </row>
    <row r="485984" spans="21:28">
      <c r="U485984" s="5"/>
      <c r="AA485984" s="94"/>
      <c r="AB485984" s="5"/>
    </row>
    <row r="485986" spans="21:28">
      <c r="U485986" s="5"/>
      <c r="AA485986" s="458"/>
      <c r="AB485986" s="5"/>
    </row>
    <row r="485987" spans="21:28">
      <c r="U485987" s="5"/>
      <c r="AA485987" s="458"/>
      <c r="AB485987" s="5"/>
    </row>
    <row r="485988" spans="21:28">
      <c r="U485988" s="5"/>
      <c r="AA485988" s="93"/>
      <c r="AB485988" s="5"/>
    </row>
    <row r="485989" spans="21:28">
      <c r="U485989" s="5"/>
      <c r="AA485989" s="94"/>
      <c r="AB485989" s="5"/>
    </row>
    <row r="485992" spans="21:28">
      <c r="U485992" s="5"/>
      <c r="AA485992" s="94"/>
      <c r="AB485992" s="5"/>
    </row>
    <row r="486042" spans="21:28">
      <c r="U486042" s="5"/>
      <c r="AA486042" s="94"/>
      <c r="AB486042" s="5"/>
    </row>
    <row r="486112" spans="21:28">
      <c r="U486112" s="5"/>
      <c r="AA486112" s="94"/>
      <c r="AB486112" s="5"/>
    </row>
    <row r="486113" spans="21:28">
      <c r="U486113" s="5"/>
      <c r="AA486113" s="94"/>
      <c r="AB486113" s="5"/>
    </row>
    <row r="486130" spans="21:28">
      <c r="U486130" s="5"/>
      <c r="AA486130" s="94"/>
      <c r="AB486130" s="5"/>
    </row>
    <row r="486132" spans="21:28">
      <c r="U486132" s="5"/>
      <c r="AA486132" s="458"/>
      <c r="AB486132" s="5"/>
    </row>
    <row r="486133" spans="21:28">
      <c r="U486133" s="5"/>
      <c r="AA486133" s="458"/>
      <c r="AB486133" s="5"/>
    </row>
    <row r="486134" spans="21:28">
      <c r="U486134" s="5"/>
      <c r="AA486134" s="93"/>
      <c r="AB486134" s="5"/>
    </row>
    <row r="486135" spans="21:28">
      <c r="U486135" s="5"/>
      <c r="AA486135" s="94"/>
      <c r="AB486135" s="5"/>
    </row>
    <row r="486138" spans="21:28">
      <c r="U486138" s="5"/>
      <c r="AA486138" s="94"/>
      <c r="AB486138" s="5"/>
    </row>
    <row r="486188" spans="21:28">
      <c r="U486188" s="5"/>
      <c r="AA486188" s="94"/>
      <c r="AB486188" s="5"/>
    </row>
    <row r="486258" spans="21:28">
      <c r="U486258" s="5"/>
      <c r="AA486258" s="94"/>
      <c r="AB486258" s="5"/>
    </row>
    <row r="486259" spans="21:28">
      <c r="U486259" s="5"/>
      <c r="AA486259" s="94"/>
      <c r="AB486259" s="5"/>
    </row>
    <row r="486276" spans="21:28">
      <c r="U486276" s="5"/>
      <c r="AA486276" s="94"/>
      <c r="AB486276" s="5"/>
    </row>
    <row r="486278" spans="21:28">
      <c r="U486278" s="5"/>
      <c r="AA486278" s="458"/>
      <c r="AB486278" s="5"/>
    </row>
    <row r="486279" spans="21:28">
      <c r="U486279" s="5"/>
      <c r="AA486279" s="458"/>
      <c r="AB486279" s="5"/>
    </row>
    <row r="486280" spans="21:28">
      <c r="U486280" s="5"/>
      <c r="AA486280" s="93"/>
      <c r="AB486280" s="5"/>
    </row>
    <row r="486281" spans="21:28">
      <c r="U486281" s="5"/>
      <c r="AA486281" s="94"/>
      <c r="AB486281" s="5"/>
    </row>
    <row r="486284" spans="21:28">
      <c r="U486284" s="5"/>
      <c r="AA486284" s="94"/>
      <c r="AB486284" s="5"/>
    </row>
    <row r="486334" spans="21:28">
      <c r="U486334" s="5"/>
      <c r="AA486334" s="94"/>
      <c r="AB486334" s="5"/>
    </row>
    <row r="486404" spans="21:28">
      <c r="U486404" s="5"/>
      <c r="AA486404" s="94"/>
      <c r="AB486404" s="5"/>
    </row>
    <row r="486405" spans="21:28">
      <c r="U486405" s="5"/>
      <c r="AA486405" s="94"/>
      <c r="AB486405" s="5"/>
    </row>
    <row r="486422" spans="21:28">
      <c r="U486422" s="5"/>
      <c r="AA486422" s="94"/>
      <c r="AB486422" s="5"/>
    </row>
    <row r="486424" spans="21:28">
      <c r="U486424" s="5"/>
      <c r="AA486424" s="458"/>
      <c r="AB486424" s="5"/>
    </row>
    <row r="486425" spans="21:28">
      <c r="U486425" s="5"/>
      <c r="AA486425" s="458"/>
      <c r="AB486425" s="5"/>
    </row>
    <row r="486426" spans="21:28">
      <c r="U486426" s="5"/>
      <c r="AA486426" s="93"/>
      <c r="AB486426" s="5"/>
    </row>
    <row r="486427" spans="21:28">
      <c r="U486427" s="5"/>
      <c r="AA486427" s="94"/>
      <c r="AB486427" s="5"/>
    </row>
    <row r="486430" spans="21:28">
      <c r="U486430" s="5"/>
      <c r="AA486430" s="94"/>
      <c r="AB486430" s="5"/>
    </row>
    <row r="486480" spans="21:28">
      <c r="U486480" s="5"/>
      <c r="AA486480" s="94"/>
      <c r="AB486480" s="5"/>
    </row>
    <row r="486550" spans="21:28">
      <c r="U486550" s="5"/>
      <c r="AA486550" s="94"/>
      <c r="AB486550" s="5"/>
    </row>
    <row r="486551" spans="21:28">
      <c r="U486551" s="5"/>
      <c r="AA486551" s="94"/>
      <c r="AB486551" s="5"/>
    </row>
    <row r="486568" spans="21:28">
      <c r="U486568" s="5"/>
      <c r="AA486568" s="94"/>
      <c r="AB486568" s="5"/>
    </row>
    <row r="486570" spans="21:28">
      <c r="U486570" s="5"/>
      <c r="AA486570" s="458"/>
      <c r="AB486570" s="5"/>
    </row>
    <row r="486571" spans="21:28">
      <c r="U486571" s="5"/>
      <c r="AA486571" s="458"/>
      <c r="AB486571" s="5"/>
    </row>
    <row r="486572" spans="21:28">
      <c r="U486572" s="5"/>
      <c r="AA486572" s="93"/>
      <c r="AB486572" s="5"/>
    </row>
    <row r="486573" spans="21:28">
      <c r="U486573" s="5"/>
      <c r="AA486573" s="94"/>
      <c r="AB486573" s="5"/>
    </row>
    <row r="486576" spans="21:28">
      <c r="U486576" s="5"/>
      <c r="AA486576" s="94"/>
      <c r="AB486576" s="5"/>
    </row>
    <row r="486626" spans="21:28">
      <c r="U486626" s="5"/>
      <c r="AA486626" s="94"/>
      <c r="AB486626" s="5"/>
    </row>
    <row r="486696" spans="21:28">
      <c r="U486696" s="5"/>
      <c r="AA486696" s="94"/>
      <c r="AB486696" s="5"/>
    </row>
    <row r="486697" spans="21:28">
      <c r="U486697" s="5"/>
      <c r="AA486697" s="94"/>
      <c r="AB486697" s="5"/>
    </row>
    <row r="486714" spans="21:28">
      <c r="U486714" s="5"/>
      <c r="AA486714" s="94"/>
      <c r="AB486714" s="5"/>
    </row>
    <row r="486716" spans="21:28">
      <c r="U486716" s="5"/>
      <c r="AA486716" s="458"/>
      <c r="AB486716" s="5"/>
    </row>
    <row r="486717" spans="21:28">
      <c r="U486717" s="5"/>
      <c r="AA486717" s="458"/>
      <c r="AB486717" s="5"/>
    </row>
    <row r="486718" spans="21:28">
      <c r="U486718" s="5"/>
      <c r="AA486718" s="93"/>
      <c r="AB486718" s="5"/>
    </row>
    <row r="486719" spans="21:28">
      <c r="U486719" s="5"/>
      <c r="AA486719" s="94"/>
      <c r="AB486719" s="5"/>
    </row>
    <row r="486722" spans="21:28">
      <c r="U486722" s="5"/>
      <c r="AA486722" s="94"/>
      <c r="AB486722" s="5"/>
    </row>
    <row r="486772" spans="21:28">
      <c r="U486772" s="5"/>
      <c r="AA486772" s="94"/>
      <c r="AB486772" s="5"/>
    </row>
    <row r="486842" spans="21:28">
      <c r="U486842" s="5"/>
      <c r="AA486842" s="94"/>
      <c r="AB486842" s="5"/>
    </row>
    <row r="486843" spans="21:28">
      <c r="U486843" s="5"/>
      <c r="AA486843" s="94"/>
      <c r="AB486843" s="5"/>
    </row>
    <row r="486860" spans="21:28">
      <c r="U486860" s="5"/>
      <c r="AA486860" s="94"/>
      <c r="AB486860" s="5"/>
    </row>
    <row r="486862" spans="21:28">
      <c r="U486862" s="5"/>
      <c r="AA486862" s="458"/>
      <c r="AB486862" s="5"/>
    </row>
    <row r="486863" spans="21:28">
      <c r="U486863" s="5"/>
      <c r="AA486863" s="458"/>
      <c r="AB486863" s="5"/>
    </row>
    <row r="486864" spans="21:28">
      <c r="U486864" s="5"/>
      <c r="AA486864" s="93"/>
      <c r="AB486864" s="5"/>
    </row>
    <row r="486865" spans="21:28">
      <c r="U486865" s="5"/>
      <c r="AA486865" s="94"/>
      <c r="AB486865" s="5"/>
    </row>
    <row r="486868" spans="21:28">
      <c r="U486868" s="5"/>
      <c r="AA486868" s="94"/>
      <c r="AB486868" s="5"/>
    </row>
    <row r="486918" spans="21:28">
      <c r="U486918" s="5"/>
      <c r="AA486918" s="94"/>
      <c r="AB486918" s="5"/>
    </row>
    <row r="486988" spans="21:28">
      <c r="U486988" s="5"/>
      <c r="AA486988" s="94"/>
      <c r="AB486988" s="5"/>
    </row>
    <row r="486989" spans="21:28">
      <c r="U486989" s="5"/>
      <c r="AA486989" s="94"/>
      <c r="AB486989" s="5"/>
    </row>
    <row r="487006" spans="21:28">
      <c r="U487006" s="5"/>
      <c r="AA487006" s="94"/>
      <c r="AB487006" s="5"/>
    </row>
    <row r="487008" spans="21:28">
      <c r="U487008" s="5"/>
      <c r="AA487008" s="458"/>
      <c r="AB487008" s="5"/>
    </row>
    <row r="487009" spans="21:28">
      <c r="U487009" s="5"/>
      <c r="AA487009" s="458"/>
      <c r="AB487009" s="5"/>
    </row>
    <row r="487010" spans="21:28">
      <c r="U487010" s="5"/>
      <c r="AA487010" s="93"/>
      <c r="AB487010" s="5"/>
    </row>
    <row r="487011" spans="21:28">
      <c r="U487011" s="5"/>
      <c r="AA487011" s="94"/>
      <c r="AB487011" s="5"/>
    </row>
    <row r="487014" spans="21:28">
      <c r="U487014" s="5"/>
      <c r="AA487014" s="94"/>
      <c r="AB487014" s="5"/>
    </row>
    <row r="487064" spans="21:28">
      <c r="U487064" s="5"/>
      <c r="AA487064" s="94"/>
      <c r="AB487064" s="5"/>
    </row>
    <row r="487134" spans="21:28">
      <c r="U487134" s="5"/>
      <c r="AA487134" s="94"/>
      <c r="AB487134" s="5"/>
    </row>
    <row r="487135" spans="21:28">
      <c r="U487135" s="5"/>
      <c r="AA487135" s="94"/>
      <c r="AB487135" s="5"/>
    </row>
    <row r="487152" spans="21:28">
      <c r="U487152" s="5"/>
      <c r="AA487152" s="94"/>
      <c r="AB487152" s="5"/>
    </row>
    <row r="487154" spans="21:28">
      <c r="U487154" s="5"/>
      <c r="AA487154" s="458"/>
      <c r="AB487154" s="5"/>
    </row>
    <row r="487155" spans="21:28">
      <c r="U487155" s="5"/>
      <c r="AA487155" s="458"/>
      <c r="AB487155" s="5"/>
    </row>
    <row r="487156" spans="21:28">
      <c r="U487156" s="5"/>
      <c r="AA487156" s="93"/>
      <c r="AB487156" s="5"/>
    </row>
    <row r="487157" spans="21:28">
      <c r="U487157" s="5"/>
      <c r="AA487157" s="94"/>
      <c r="AB487157" s="5"/>
    </row>
    <row r="487160" spans="21:28">
      <c r="U487160" s="5"/>
      <c r="AA487160" s="94"/>
      <c r="AB487160" s="5"/>
    </row>
    <row r="487210" spans="21:28">
      <c r="U487210" s="5"/>
      <c r="AA487210" s="94"/>
      <c r="AB487210" s="5"/>
    </row>
    <row r="487280" spans="21:28">
      <c r="U487280" s="5"/>
      <c r="AA487280" s="94"/>
      <c r="AB487280" s="5"/>
    </row>
    <row r="487281" spans="21:28">
      <c r="U487281" s="5"/>
      <c r="AA487281" s="94"/>
      <c r="AB487281" s="5"/>
    </row>
    <row r="487298" spans="21:28">
      <c r="U487298" s="5"/>
      <c r="AA487298" s="94"/>
      <c r="AB487298" s="5"/>
    </row>
    <row r="487300" spans="21:28">
      <c r="U487300" s="5"/>
      <c r="AA487300" s="458"/>
      <c r="AB487300" s="5"/>
    </row>
    <row r="487301" spans="21:28">
      <c r="U487301" s="5"/>
      <c r="AA487301" s="458"/>
      <c r="AB487301" s="5"/>
    </row>
    <row r="487302" spans="21:28">
      <c r="U487302" s="5"/>
      <c r="AA487302" s="93"/>
      <c r="AB487302" s="5"/>
    </row>
    <row r="487303" spans="21:28">
      <c r="U487303" s="5"/>
      <c r="AA487303" s="94"/>
      <c r="AB487303" s="5"/>
    </row>
    <row r="487306" spans="21:28">
      <c r="U487306" s="5"/>
      <c r="AA487306" s="94"/>
      <c r="AB487306" s="5"/>
    </row>
    <row r="487356" spans="21:28">
      <c r="U487356" s="5"/>
      <c r="AA487356" s="94"/>
      <c r="AB487356" s="5"/>
    </row>
    <row r="487426" spans="21:28">
      <c r="U487426" s="5"/>
      <c r="AA487426" s="94"/>
      <c r="AB487426" s="5"/>
    </row>
    <row r="487427" spans="21:28">
      <c r="U487427" s="5"/>
      <c r="AA487427" s="94"/>
      <c r="AB487427" s="5"/>
    </row>
    <row r="487444" spans="21:28">
      <c r="U487444" s="5"/>
      <c r="AA487444" s="94"/>
      <c r="AB487444" s="5"/>
    </row>
    <row r="487446" spans="21:28">
      <c r="U487446" s="5"/>
      <c r="AA487446" s="458"/>
      <c r="AB487446" s="5"/>
    </row>
    <row r="487447" spans="21:28">
      <c r="U487447" s="5"/>
      <c r="AA487447" s="458"/>
      <c r="AB487447" s="5"/>
    </row>
    <row r="487448" spans="21:28">
      <c r="U487448" s="5"/>
      <c r="AA487448" s="93"/>
      <c r="AB487448" s="5"/>
    </row>
    <row r="487449" spans="21:28">
      <c r="U487449" s="5"/>
      <c r="AA487449" s="94"/>
      <c r="AB487449" s="5"/>
    </row>
    <row r="487452" spans="21:28">
      <c r="U487452" s="5"/>
      <c r="AA487452" s="94"/>
      <c r="AB487452" s="5"/>
    </row>
    <row r="487502" spans="21:28">
      <c r="U487502" s="5"/>
      <c r="AA487502" s="94"/>
      <c r="AB487502" s="5"/>
    </row>
    <row r="487572" spans="21:28">
      <c r="U487572" s="5"/>
      <c r="AA487572" s="94"/>
      <c r="AB487572" s="5"/>
    </row>
    <row r="487573" spans="21:28">
      <c r="U487573" s="5"/>
      <c r="AA487573" s="94"/>
      <c r="AB487573" s="5"/>
    </row>
    <row r="487590" spans="21:28">
      <c r="U487590" s="5"/>
      <c r="AA487590" s="94"/>
      <c r="AB487590" s="5"/>
    </row>
    <row r="487592" spans="21:28">
      <c r="U487592" s="5"/>
      <c r="AA487592" s="458"/>
      <c r="AB487592" s="5"/>
    </row>
    <row r="487593" spans="21:28">
      <c r="U487593" s="5"/>
      <c r="AA487593" s="458"/>
      <c r="AB487593" s="5"/>
    </row>
    <row r="487594" spans="21:28">
      <c r="U487594" s="5"/>
      <c r="AA487594" s="93"/>
      <c r="AB487594" s="5"/>
    </row>
    <row r="487595" spans="21:28">
      <c r="U487595" s="5"/>
      <c r="AA487595" s="94"/>
      <c r="AB487595" s="5"/>
    </row>
    <row r="487598" spans="21:28">
      <c r="U487598" s="5"/>
      <c r="AA487598" s="94"/>
      <c r="AB487598" s="5"/>
    </row>
    <row r="487648" spans="21:28">
      <c r="U487648" s="5"/>
      <c r="AA487648" s="94"/>
      <c r="AB487648" s="5"/>
    </row>
    <row r="487718" spans="21:28">
      <c r="U487718" s="5"/>
      <c r="AA487718" s="94"/>
      <c r="AB487718" s="5"/>
    </row>
    <row r="487719" spans="21:28">
      <c r="U487719" s="5"/>
      <c r="AA487719" s="94"/>
      <c r="AB487719" s="5"/>
    </row>
    <row r="487736" spans="21:28">
      <c r="U487736" s="5"/>
      <c r="AA487736" s="94"/>
      <c r="AB487736" s="5"/>
    </row>
    <row r="487738" spans="21:28">
      <c r="U487738" s="5"/>
      <c r="AA487738" s="458"/>
      <c r="AB487738" s="5"/>
    </row>
    <row r="487739" spans="21:28">
      <c r="U487739" s="5"/>
      <c r="AA487739" s="458"/>
      <c r="AB487739" s="5"/>
    </row>
    <row r="487740" spans="21:28">
      <c r="U487740" s="5"/>
      <c r="AA487740" s="93"/>
      <c r="AB487740" s="5"/>
    </row>
    <row r="487741" spans="21:28">
      <c r="U487741" s="5"/>
      <c r="AA487741" s="94"/>
      <c r="AB487741" s="5"/>
    </row>
    <row r="487744" spans="21:28">
      <c r="U487744" s="5"/>
      <c r="AA487744" s="94"/>
      <c r="AB487744" s="5"/>
    </row>
    <row r="487794" spans="21:28">
      <c r="U487794" s="5"/>
      <c r="AA487794" s="94"/>
      <c r="AB487794" s="5"/>
    </row>
    <row r="487864" spans="21:28">
      <c r="U487864" s="5"/>
      <c r="AA487864" s="94"/>
      <c r="AB487864" s="5"/>
    </row>
    <row r="487865" spans="21:28">
      <c r="U487865" s="5"/>
      <c r="AA487865" s="94"/>
      <c r="AB487865" s="5"/>
    </row>
    <row r="487882" spans="21:28">
      <c r="U487882" s="5"/>
      <c r="AA487882" s="94"/>
      <c r="AB487882" s="5"/>
    </row>
    <row r="487884" spans="21:28">
      <c r="U487884" s="5"/>
      <c r="AA487884" s="458"/>
      <c r="AB487884" s="5"/>
    </row>
    <row r="487885" spans="21:28">
      <c r="U487885" s="5"/>
      <c r="AA487885" s="458"/>
      <c r="AB487885" s="5"/>
    </row>
    <row r="487886" spans="21:28">
      <c r="U487886" s="5"/>
      <c r="AA487886" s="93"/>
      <c r="AB487886" s="5"/>
    </row>
    <row r="487887" spans="21:28">
      <c r="U487887" s="5"/>
      <c r="AA487887" s="94"/>
      <c r="AB487887" s="5"/>
    </row>
    <row r="487890" spans="21:28">
      <c r="U487890" s="5"/>
      <c r="AA487890" s="94"/>
      <c r="AB487890" s="5"/>
    </row>
    <row r="487940" spans="21:28">
      <c r="U487940" s="5"/>
      <c r="AA487940" s="94"/>
      <c r="AB487940" s="5"/>
    </row>
    <row r="488010" spans="21:28">
      <c r="U488010" s="5"/>
      <c r="AA488010" s="94"/>
      <c r="AB488010" s="5"/>
    </row>
    <row r="488011" spans="21:28">
      <c r="U488011" s="5"/>
      <c r="AA488011" s="94"/>
      <c r="AB488011" s="5"/>
    </row>
    <row r="488028" spans="21:28">
      <c r="U488028" s="5"/>
      <c r="AA488028" s="94"/>
      <c r="AB488028" s="5"/>
    </row>
    <row r="488030" spans="21:28">
      <c r="U488030" s="5"/>
      <c r="AA488030" s="458"/>
      <c r="AB488030" s="5"/>
    </row>
    <row r="488031" spans="21:28">
      <c r="U488031" s="5"/>
      <c r="AA488031" s="458"/>
      <c r="AB488031" s="5"/>
    </row>
    <row r="488032" spans="21:28">
      <c r="U488032" s="5"/>
      <c r="AA488032" s="93"/>
      <c r="AB488032" s="5"/>
    </row>
    <row r="488033" spans="21:28">
      <c r="U488033" s="5"/>
      <c r="AA488033" s="94"/>
      <c r="AB488033" s="5"/>
    </row>
    <row r="488036" spans="21:28">
      <c r="U488036" s="5"/>
      <c r="AA488036" s="94"/>
      <c r="AB488036" s="5"/>
    </row>
    <row r="488086" spans="21:28">
      <c r="U488086" s="5"/>
      <c r="AA488086" s="94"/>
      <c r="AB488086" s="5"/>
    </row>
    <row r="488156" spans="21:28">
      <c r="U488156" s="5"/>
      <c r="AA488156" s="94"/>
      <c r="AB488156" s="5"/>
    </row>
    <row r="488157" spans="21:28">
      <c r="U488157" s="5"/>
      <c r="AA488157" s="94"/>
      <c r="AB488157" s="5"/>
    </row>
    <row r="488174" spans="21:28">
      <c r="U488174" s="5"/>
      <c r="AA488174" s="94"/>
      <c r="AB488174" s="5"/>
    </row>
    <row r="488176" spans="21:28">
      <c r="U488176" s="5"/>
      <c r="AA488176" s="458"/>
      <c r="AB488176" s="5"/>
    </row>
    <row r="488177" spans="21:28">
      <c r="U488177" s="5"/>
      <c r="AA488177" s="458"/>
      <c r="AB488177" s="5"/>
    </row>
    <row r="488178" spans="21:28">
      <c r="U488178" s="5"/>
      <c r="AA488178" s="93"/>
      <c r="AB488178" s="5"/>
    </row>
    <row r="488179" spans="21:28">
      <c r="U488179" s="5"/>
      <c r="AA488179" s="94"/>
      <c r="AB488179" s="5"/>
    </row>
    <row r="488182" spans="21:28">
      <c r="U488182" s="5"/>
      <c r="AA488182" s="94"/>
      <c r="AB488182" s="5"/>
    </row>
    <row r="488232" spans="21:28">
      <c r="U488232" s="5"/>
      <c r="AA488232" s="94"/>
      <c r="AB488232" s="5"/>
    </row>
    <row r="488302" spans="21:28">
      <c r="U488302" s="5"/>
      <c r="AA488302" s="94"/>
      <c r="AB488302" s="5"/>
    </row>
    <row r="488303" spans="21:28">
      <c r="U488303" s="5"/>
      <c r="AA488303" s="94"/>
      <c r="AB488303" s="5"/>
    </row>
    <row r="488320" spans="21:28">
      <c r="U488320" s="5"/>
      <c r="AA488320" s="94"/>
      <c r="AB488320" s="5"/>
    </row>
    <row r="488322" spans="21:28">
      <c r="U488322" s="5"/>
      <c r="AA488322" s="458"/>
      <c r="AB488322" s="5"/>
    </row>
    <row r="488323" spans="21:28">
      <c r="U488323" s="5"/>
      <c r="AA488323" s="458"/>
      <c r="AB488323" s="5"/>
    </row>
    <row r="488324" spans="21:28">
      <c r="U488324" s="5"/>
      <c r="AA488324" s="93"/>
      <c r="AB488324" s="5"/>
    </row>
    <row r="488325" spans="21:28">
      <c r="U488325" s="5"/>
      <c r="AA488325" s="94"/>
      <c r="AB488325" s="5"/>
    </row>
    <row r="488328" spans="21:28">
      <c r="U488328" s="5"/>
      <c r="AA488328" s="94"/>
      <c r="AB488328" s="5"/>
    </row>
    <row r="488378" spans="21:28">
      <c r="U488378" s="5"/>
      <c r="AA488378" s="94"/>
      <c r="AB488378" s="5"/>
    </row>
    <row r="488448" spans="21:28">
      <c r="U488448" s="5"/>
      <c r="AA488448" s="94"/>
      <c r="AB488448" s="5"/>
    </row>
    <row r="488449" spans="21:28">
      <c r="U488449" s="5"/>
      <c r="AA488449" s="94"/>
      <c r="AB488449" s="5"/>
    </row>
    <row r="488466" spans="21:28">
      <c r="U488466" s="5"/>
      <c r="AA488466" s="94"/>
      <c r="AB488466" s="5"/>
    </row>
    <row r="488468" spans="21:28">
      <c r="U488468" s="5"/>
      <c r="AA488468" s="458"/>
      <c r="AB488468" s="5"/>
    </row>
    <row r="488469" spans="21:28">
      <c r="U488469" s="5"/>
      <c r="AA488469" s="458"/>
      <c r="AB488469" s="5"/>
    </row>
    <row r="488470" spans="21:28">
      <c r="U488470" s="5"/>
      <c r="AA488470" s="93"/>
      <c r="AB488470" s="5"/>
    </row>
    <row r="488471" spans="21:28">
      <c r="U488471" s="5"/>
      <c r="AA488471" s="94"/>
      <c r="AB488471" s="5"/>
    </row>
    <row r="488474" spans="21:28">
      <c r="U488474" s="5"/>
      <c r="AA488474" s="94"/>
      <c r="AB488474" s="5"/>
    </row>
    <row r="488524" spans="21:28">
      <c r="U488524" s="5"/>
      <c r="AA488524" s="94"/>
      <c r="AB488524" s="5"/>
    </row>
    <row r="488594" spans="21:28">
      <c r="U488594" s="5"/>
      <c r="AA488594" s="94"/>
      <c r="AB488594" s="5"/>
    </row>
    <row r="488595" spans="21:28">
      <c r="U488595" s="5"/>
      <c r="AA488595" s="94"/>
      <c r="AB488595" s="5"/>
    </row>
    <row r="488612" spans="21:28">
      <c r="U488612" s="5"/>
      <c r="AA488612" s="94"/>
      <c r="AB488612" s="5"/>
    </row>
    <row r="488614" spans="21:28">
      <c r="U488614" s="5"/>
      <c r="AA488614" s="458"/>
      <c r="AB488614" s="5"/>
    </row>
    <row r="488615" spans="21:28">
      <c r="U488615" s="5"/>
      <c r="AA488615" s="458"/>
      <c r="AB488615" s="5"/>
    </row>
    <row r="488616" spans="21:28">
      <c r="U488616" s="5"/>
      <c r="AA488616" s="93"/>
      <c r="AB488616" s="5"/>
    </row>
    <row r="488617" spans="21:28">
      <c r="U488617" s="5"/>
      <c r="AA488617" s="94"/>
      <c r="AB488617" s="5"/>
    </row>
    <row r="488620" spans="21:28">
      <c r="U488620" s="5"/>
      <c r="AA488620" s="94"/>
      <c r="AB488620" s="5"/>
    </row>
    <row r="488670" spans="21:28">
      <c r="U488670" s="5"/>
      <c r="AA488670" s="94"/>
      <c r="AB488670" s="5"/>
    </row>
    <row r="488740" spans="21:28">
      <c r="U488740" s="5"/>
      <c r="AA488740" s="94"/>
      <c r="AB488740" s="5"/>
    </row>
    <row r="488741" spans="21:28">
      <c r="U488741" s="5"/>
      <c r="AA488741" s="94"/>
      <c r="AB488741" s="5"/>
    </row>
    <row r="488758" spans="21:28">
      <c r="U488758" s="5"/>
      <c r="AA488758" s="94"/>
      <c r="AB488758" s="5"/>
    </row>
    <row r="488760" spans="21:28">
      <c r="U488760" s="5"/>
      <c r="AA488760" s="458"/>
      <c r="AB488760" s="5"/>
    </row>
    <row r="488761" spans="21:28">
      <c r="U488761" s="5"/>
      <c r="AA488761" s="458"/>
      <c r="AB488761" s="5"/>
    </row>
    <row r="488762" spans="21:28">
      <c r="U488762" s="5"/>
      <c r="AA488762" s="93"/>
      <c r="AB488762" s="5"/>
    </row>
    <row r="488763" spans="21:28">
      <c r="U488763" s="5"/>
      <c r="AA488763" s="94"/>
      <c r="AB488763" s="5"/>
    </row>
    <row r="488766" spans="21:28">
      <c r="U488766" s="5"/>
      <c r="AA488766" s="94"/>
      <c r="AB488766" s="5"/>
    </row>
    <row r="488816" spans="21:28">
      <c r="U488816" s="5"/>
      <c r="AA488816" s="94"/>
      <c r="AB488816" s="5"/>
    </row>
    <row r="488886" spans="21:28">
      <c r="U488886" s="5"/>
      <c r="AA488886" s="94"/>
      <c r="AB488886" s="5"/>
    </row>
    <row r="488887" spans="21:28">
      <c r="U488887" s="5"/>
      <c r="AA488887" s="94"/>
      <c r="AB488887" s="5"/>
    </row>
    <row r="488904" spans="21:28">
      <c r="U488904" s="5"/>
      <c r="AA488904" s="94"/>
      <c r="AB488904" s="5"/>
    </row>
    <row r="488906" spans="21:28">
      <c r="U488906" s="5"/>
      <c r="AA488906" s="458"/>
      <c r="AB488906" s="5"/>
    </row>
    <row r="488907" spans="21:28">
      <c r="U488907" s="5"/>
      <c r="AA488907" s="458"/>
      <c r="AB488907" s="5"/>
    </row>
    <row r="488908" spans="21:28">
      <c r="U488908" s="5"/>
      <c r="AA488908" s="93"/>
      <c r="AB488908" s="5"/>
    </row>
    <row r="488909" spans="21:28">
      <c r="U488909" s="5"/>
      <c r="AA488909" s="94"/>
      <c r="AB488909" s="5"/>
    </row>
    <row r="488912" spans="21:28">
      <c r="U488912" s="5"/>
      <c r="AA488912" s="94"/>
      <c r="AB488912" s="5"/>
    </row>
    <row r="488962" spans="21:28">
      <c r="U488962" s="5"/>
      <c r="AA488962" s="94"/>
      <c r="AB488962" s="5"/>
    </row>
    <row r="489032" spans="21:28">
      <c r="U489032" s="5"/>
      <c r="AA489032" s="94"/>
      <c r="AB489032" s="5"/>
    </row>
    <row r="489033" spans="21:28">
      <c r="U489033" s="5"/>
      <c r="AA489033" s="94"/>
      <c r="AB489033" s="5"/>
    </row>
    <row r="489050" spans="21:28">
      <c r="U489050" s="5"/>
      <c r="AA489050" s="94"/>
      <c r="AB489050" s="5"/>
    </row>
    <row r="489052" spans="21:28">
      <c r="U489052" s="5"/>
      <c r="AA489052" s="458"/>
      <c r="AB489052" s="5"/>
    </row>
    <row r="489053" spans="21:28">
      <c r="U489053" s="5"/>
      <c r="AA489053" s="458"/>
      <c r="AB489053" s="5"/>
    </row>
    <row r="489054" spans="21:28">
      <c r="U489054" s="5"/>
      <c r="AA489054" s="93"/>
      <c r="AB489054" s="5"/>
    </row>
    <row r="489055" spans="21:28">
      <c r="U489055" s="5"/>
      <c r="AA489055" s="94"/>
      <c r="AB489055" s="5"/>
    </row>
    <row r="489058" spans="21:28">
      <c r="U489058" s="5"/>
      <c r="AA489058" s="94"/>
      <c r="AB489058" s="5"/>
    </row>
    <row r="489108" spans="21:28">
      <c r="U489108" s="5"/>
      <c r="AA489108" s="94"/>
      <c r="AB489108" s="5"/>
    </row>
    <row r="489178" spans="21:28">
      <c r="U489178" s="5"/>
      <c r="AA489178" s="94"/>
      <c r="AB489178" s="5"/>
    </row>
    <row r="489179" spans="21:28">
      <c r="U489179" s="5"/>
      <c r="AA489179" s="94"/>
      <c r="AB489179" s="5"/>
    </row>
    <row r="489196" spans="21:28">
      <c r="U489196" s="5"/>
      <c r="AA489196" s="94"/>
      <c r="AB489196" s="5"/>
    </row>
    <row r="489198" spans="21:28">
      <c r="U489198" s="5"/>
      <c r="AA489198" s="458"/>
      <c r="AB489198" s="5"/>
    </row>
    <row r="489199" spans="21:28">
      <c r="U489199" s="5"/>
      <c r="AA489199" s="458"/>
      <c r="AB489199" s="5"/>
    </row>
    <row r="489200" spans="21:28">
      <c r="U489200" s="5"/>
      <c r="AA489200" s="93"/>
      <c r="AB489200" s="5"/>
    </row>
    <row r="489201" spans="21:28">
      <c r="U489201" s="5"/>
      <c r="AA489201" s="94"/>
      <c r="AB489201" s="5"/>
    </row>
    <row r="489204" spans="21:28">
      <c r="U489204" s="5"/>
      <c r="AA489204" s="94"/>
      <c r="AB489204" s="5"/>
    </row>
    <row r="489254" spans="21:28">
      <c r="U489254" s="5"/>
      <c r="AA489254" s="94"/>
      <c r="AB489254" s="5"/>
    </row>
    <row r="489324" spans="21:28">
      <c r="U489324" s="5"/>
      <c r="AA489324" s="94"/>
      <c r="AB489324" s="5"/>
    </row>
    <row r="489325" spans="21:28">
      <c r="U489325" s="5"/>
      <c r="AA489325" s="94"/>
      <c r="AB489325" s="5"/>
    </row>
    <row r="489342" spans="21:28">
      <c r="U489342" s="5"/>
      <c r="AA489342" s="94"/>
      <c r="AB489342" s="5"/>
    </row>
    <row r="489344" spans="21:28">
      <c r="U489344" s="5"/>
      <c r="AA489344" s="458"/>
      <c r="AB489344" s="5"/>
    </row>
    <row r="489345" spans="21:28">
      <c r="U489345" s="5"/>
      <c r="AA489345" s="458"/>
      <c r="AB489345" s="5"/>
    </row>
    <row r="489346" spans="21:28">
      <c r="U489346" s="5"/>
      <c r="AA489346" s="93"/>
      <c r="AB489346" s="5"/>
    </row>
    <row r="489347" spans="21:28">
      <c r="U489347" s="5"/>
      <c r="AA489347" s="94"/>
      <c r="AB489347" s="5"/>
    </row>
    <row r="489350" spans="21:28">
      <c r="U489350" s="5"/>
      <c r="AA489350" s="94"/>
      <c r="AB489350" s="5"/>
    </row>
    <row r="489400" spans="21:28">
      <c r="U489400" s="5"/>
      <c r="AA489400" s="94"/>
      <c r="AB489400" s="5"/>
    </row>
    <row r="489470" spans="21:28">
      <c r="U489470" s="5"/>
      <c r="AA489470" s="94"/>
      <c r="AB489470" s="5"/>
    </row>
    <row r="489471" spans="21:28">
      <c r="U489471" s="5"/>
      <c r="AA489471" s="94"/>
      <c r="AB489471" s="5"/>
    </row>
    <row r="489488" spans="21:28">
      <c r="U489488" s="5"/>
      <c r="AA489488" s="94"/>
      <c r="AB489488" s="5"/>
    </row>
    <row r="489490" spans="21:28">
      <c r="U489490" s="5"/>
      <c r="AA489490" s="458"/>
      <c r="AB489490" s="5"/>
    </row>
    <row r="489491" spans="21:28">
      <c r="U489491" s="5"/>
      <c r="AA489491" s="458"/>
      <c r="AB489491" s="5"/>
    </row>
    <row r="489492" spans="21:28">
      <c r="U489492" s="5"/>
      <c r="AA489492" s="93"/>
      <c r="AB489492" s="5"/>
    </row>
    <row r="489493" spans="21:28">
      <c r="U489493" s="5"/>
      <c r="AA489493" s="94"/>
      <c r="AB489493" s="5"/>
    </row>
    <row r="489496" spans="21:28">
      <c r="U489496" s="5"/>
      <c r="AA489496" s="94"/>
      <c r="AB489496" s="5"/>
    </row>
    <row r="489546" spans="21:28">
      <c r="U489546" s="5"/>
      <c r="AA489546" s="94"/>
      <c r="AB489546" s="5"/>
    </row>
    <row r="489616" spans="21:28">
      <c r="U489616" s="5"/>
      <c r="AA489616" s="94"/>
      <c r="AB489616" s="5"/>
    </row>
    <row r="489617" spans="21:28">
      <c r="U489617" s="5"/>
      <c r="AA489617" s="94"/>
      <c r="AB489617" s="5"/>
    </row>
    <row r="489634" spans="21:28">
      <c r="U489634" s="5"/>
      <c r="AA489634" s="94"/>
      <c r="AB489634" s="5"/>
    </row>
    <row r="489636" spans="21:28">
      <c r="U489636" s="5"/>
      <c r="AA489636" s="458"/>
      <c r="AB489636" s="5"/>
    </row>
    <row r="489637" spans="21:28">
      <c r="U489637" s="5"/>
      <c r="AA489637" s="458"/>
      <c r="AB489637" s="5"/>
    </row>
    <row r="489638" spans="21:28">
      <c r="U489638" s="5"/>
      <c r="AA489638" s="93"/>
      <c r="AB489638" s="5"/>
    </row>
    <row r="489639" spans="21:28">
      <c r="U489639" s="5"/>
      <c r="AA489639" s="94"/>
      <c r="AB489639" s="5"/>
    </row>
    <row r="489642" spans="21:28">
      <c r="U489642" s="5"/>
      <c r="AA489642" s="94"/>
      <c r="AB489642" s="5"/>
    </row>
    <row r="489692" spans="21:28">
      <c r="U489692" s="5"/>
      <c r="AA489692" s="94"/>
      <c r="AB489692" s="5"/>
    </row>
    <row r="489762" spans="21:28">
      <c r="U489762" s="5"/>
      <c r="AA489762" s="94"/>
      <c r="AB489762" s="5"/>
    </row>
    <row r="489763" spans="21:28">
      <c r="U489763" s="5"/>
      <c r="AA489763" s="94"/>
      <c r="AB489763" s="5"/>
    </row>
    <row r="489780" spans="21:28">
      <c r="U489780" s="5"/>
      <c r="AA489780" s="94"/>
      <c r="AB489780" s="5"/>
    </row>
    <row r="489782" spans="21:28">
      <c r="U489782" s="5"/>
      <c r="AA489782" s="458"/>
      <c r="AB489782" s="5"/>
    </row>
    <row r="489783" spans="21:28">
      <c r="U489783" s="5"/>
      <c r="AA489783" s="458"/>
      <c r="AB489783" s="5"/>
    </row>
    <row r="489784" spans="21:28">
      <c r="U489784" s="5"/>
      <c r="AA489784" s="93"/>
      <c r="AB489784" s="5"/>
    </row>
    <row r="489785" spans="21:28">
      <c r="U489785" s="5"/>
      <c r="AA489785" s="94"/>
      <c r="AB489785" s="5"/>
    </row>
    <row r="489788" spans="21:28">
      <c r="U489788" s="5"/>
      <c r="AA489788" s="94"/>
      <c r="AB489788" s="5"/>
    </row>
    <row r="489838" spans="21:28">
      <c r="U489838" s="5"/>
      <c r="AA489838" s="94"/>
      <c r="AB489838" s="5"/>
    </row>
    <row r="489908" spans="21:28">
      <c r="U489908" s="5"/>
      <c r="AA489908" s="94"/>
      <c r="AB489908" s="5"/>
    </row>
    <row r="489909" spans="21:28">
      <c r="U489909" s="5"/>
      <c r="AA489909" s="94"/>
      <c r="AB489909" s="5"/>
    </row>
    <row r="489926" spans="21:28">
      <c r="U489926" s="5"/>
      <c r="AA489926" s="94"/>
      <c r="AB489926" s="5"/>
    </row>
    <row r="489928" spans="21:28">
      <c r="U489928" s="5"/>
      <c r="AA489928" s="458"/>
      <c r="AB489928" s="5"/>
    </row>
    <row r="489929" spans="21:28">
      <c r="U489929" s="5"/>
      <c r="AA489929" s="458"/>
      <c r="AB489929" s="5"/>
    </row>
    <row r="489930" spans="21:28">
      <c r="U489930" s="5"/>
      <c r="AA489930" s="93"/>
      <c r="AB489930" s="5"/>
    </row>
    <row r="489931" spans="21:28">
      <c r="U489931" s="5"/>
      <c r="AA489931" s="94"/>
      <c r="AB489931" s="5"/>
    </row>
    <row r="489934" spans="21:28">
      <c r="U489934" s="5"/>
      <c r="AA489934" s="94"/>
      <c r="AB489934" s="5"/>
    </row>
    <row r="489984" spans="21:28">
      <c r="U489984" s="5"/>
      <c r="AA489984" s="94"/>
      <c r="AB489984" s="5"/>
    </row>
    <row r="490054" spans="21:28">
      <c r="U490054" s="5"/>
      <c r="AA490054" s="94"/>
      <c r="AB490054" s="5"/>
    </row>
    <row r="490055" spans="21:28">
      <c r="U490055" s="5"/>
      <c r="AA490055" s="94"/>
      <c r="AB490055" s="5"/>
    </row>
    <row r="490072" spans="21:28">
      <c r="U490072" s="5"/>
      <c r="AA490072" s="94"/>
      <c r="AB490072" s="5"/>
    </row>
    <row r="490074" spans="21:28">
      <c r="U490074" s="5"/>
      <c r="AA490074" s="458"/>
      <c r="AB490074" s="5"/>
    </row>
    <row r="490075" spans="21:28">
      <c r="U490075" s="5"/>
      <c r="AA490075" s="458"/>
      <c r="AB490075" s="5"/>
    </row>
    <row r="490076" spans="21:28">
      <c r="U490076" s="5"/>
      <c r="AA490076" s="93"/>
      <c r="AB490076" s="5"/>
    </row>
    <row r="490077" spans="21:28">
      <c r="U490077" s="5"/>
      <c r="AA490077" s="94"/>
      <c r="AB490077" s="5"/>
    </row>
    <row r="490080" spans="21:28">
      <c r="U490080" s="5"/>
      <c r="AA490080" s="94"/>
      <c r="AB490080" s="5"/>
    </row>
    <row r="490130" spans="21:28">
      <c r="U490130" s="5"/>
      <c r="AA490130" s="94"/>
      <c r="AB490130" s="5"/>
    </row>
    <row r="490200" spans="21:28">
      <c r="U490200" s="5"/>
      <c r="AA490200" s="94"/>
      <c r="AB490200" s="5"/>
    </row>
    <row r="490201" spans="21:28">
      <c r="U490201" s="5"/>
      <c r="AA490201" s="94"/>
      <c r="AB490201" s="5"/>
    </row>
    <row r="490218" spans="21:28">
      <c r="U490218" s="5"/>
      <c r="AA490218" s="94"/>
      <c r="AB490218" s="5"/>
    </row>
    <row r="490220" spans="21:28">
      <c r="U490220" s="5"/>
      <c r="AA490220" s="458"/>
      <c r="AB490220" s="5"/>
    </row>
    <row r="490221" spans="21:28">
      <c r="U490221" s="5"/>
      <c r="AA490221" s="458"/>
      <c r="AB490221" s="5"/>
    </row>
    <row r="490222" spans="21:28">
      <c r="U490222" s="5"/>
      <c r="AA490222" s="93"/>
      <c r="AB490222" s="5"/>
    </row>
    <row r="490223" spans="21:28">
      <c r="U490223" s="5"/>
      <c r="AA490223" s="94"/>
      <c r="AB490223" s="5"/>
    </row>
    <row r="490226" spans="21:28">
      <c r="U490226" s="5"/>
      <c r="AA490226" s="94"/>
      <c r="AB490226" s="5"/>
    </row>
    <row r="490276" spans="21:28">
      <c r="U490276" s="5"/>
      <c r="AA490276" s="94"/>
      <c r="AB490276" s="5"/>
    </row>
    <row r="490346" spans="21:28">
      <c r="U490346" s="5"/>
      <c r="AA490346" s="94"/>
      <c r="AB490346" s="5"/>
    </row>
    <row r="490347" spans="21:28">
      <c r="U490347" s="5"/>
      <c r="AA490347" s="94"/>
      <c r="AB490347" s="5"/>
    </row>
    <row r="490364" spans="21:28">
      <c r="U490364" s="5"/>
      <c r="AA490364" s="94"/>
      <c r="AB490364" s="5"/>
    </row>
    <row r="490366" spans="21:28">
      <c r="U490366" s="5"/>
      <c r="AA490366" s="458"/>
      <c r="AB490366" s="5"/>
    </row>
    <row r="490367" spans="21:28">
      <c r="U490367" s="5"/>
      <c r="AA490367" s="458"/>
      <c r="AB490367" s="5"/>
    </row>
    <row r="490368" spans="21:28">
      <c r="U490368" s="5"/>
      <c r="AA490368" s="93"/>
      <c r="AB490368" s="5"/>
    </row>
    <row r="490369" spans="21:28">
      <c r="U490369" s="5"/>
      <c r="AA490369" s="94"/>
      <c r="AB490369" s="5"/>
    </row>
    <row r="490372" spans="21:28">
      <c r="U490372" s="5"/>
      <c r="AA490372" s="94"/>
      <c r="AB490372" s="5"/>
    </row>
    <row r="490422" spans="21:28">
      <c r="U490422" s="5"/>
      <c r="AA490422" s="94"/>
      <c r="AB490422" s="5"/>
    </row>
    <row r="490492" spans="21:28">
      <c r="U490492" s="5"/>
      <c r="AA490492" s="94"/>
      <c r="AB490492" s="5"/>
    </row>
    <row r="490493" spans="21:28">
      <c r="U490493" s="5"/>
      <c r="AA490493" s="94"/>
      <c r="AB490493" s="5"/>
    </row>
    <row r="490510" spans="21:28">
      <c r="U490510" s="5"/>
      <c r="AA490510" s="94"/>
      <c r="AB490510" s="5"/>
    </row>
    <row r="490512" spans="21:28">
      <c r="U490512" s="5"/>
      <c r="AA490512" s="458"/>
      <c r="AB490512" s="5"/>
    </row>
    <row r="490513" spans="21:28">
      <c r="U490513" s="5"/>
      <c r="AA490513" s="458"/>
      <c r="AB490513" s="5"/>
    </row>
    <row r="490514" spans="21:28">
      <c r="U490514" s="5"/>
      <c r="AA490514" s="93"/>
      <c r="AB490514" s="5"/>
    </row>
    <row r="490515" spans="21:28">
      <c r="U490515" s="5"/>
      <c r="AA490515" s="94"/>
      <c r="AB490515" s="5"/>
    </row>
    <row r="490518" spans="21:28">
      <c r="U490518" s="5"/>
      <c r="AA490518" s="94"/>
      <c r="AB490518" s="5"/>
    </row>
    <row r="490568" spans="21:28">
      <c r="U490568" s="5"/>
      <c r="AA490568" s="94"/>
      <c r="AB490568" s="5"/>
    </row>
    <row r="490638" spans="21:28">
      <c r="U490638" s="5"/>
      <c r="AA490638" s="94"/>
      <c r="AB490638" s="5"/>
    </row>
    <row r="490639" spans="21:28">
      <c r="U490639" s="5"/>
      <c r="AA490639" s="94"/>
      <c r="AB490639" s="5"/>
    </row>
    <row r="490656" spans="21:28">
      <c r="U490656" s="5"/>
      <c r="AA490656" s="94"/>
      <c r="AB490656" s="5"/>
    </row>
    <row r="490658" spans="21:28">
      <c r="U490658" s="5"/>
      <c r="AA490658" s="458"/>
      <c r="AB490658" s="5"/>
    </row>
    <row r="490659" spans="21:28">
      <c r="U490659" s="5"/>
      <c r="AA490659" s="458"/>
      <c r="AB490659" s="5"/>
    </row>
    <row r="490660" spans="21:28">
      <c r="U490660" s="5"/>
      <c r="AA490660" s="93"/>
      <c r="AB490660" s="5"/>
    </row>
    <row r="490661" spans="21:28">
      <c r="U490661" s="5"/>
      <c r="AA490661" s="94"/>
      <c r="AB490661" s="5"/>
    </row>
    <row r="490664" spans="21:28">
      <c r="U490664" s="5"/>
      <c r="AA490664" s="94"/>
      <c r="AB490664" s="5"/>
    </row>
    <row r="490714" spans="21:28">
      <c r="U490714" s="5"/>
      <c r="AA490714" s="94"/>
      <c r="AB490714" s="5"/>
    </row>
    <row r="490784" spans="21:28">
      <c r="U490784" s="5"/>
      <c r="AA490784" s="94"/>
      <c r="AB490784" s="5"/>
    </row>
    <row r="490785" spans="21:28">
      <c r="U490785" s="5"/>
      <c r="AA490785" s="94"/>
      <c r="AB490785" s="5"/>
    </row>
    <row r="490802" spans="21:28">
      <c r="U490802" s="5"/>
      <c r="AA490802" s="94"/>
      <c r="AB490802" s="5"/>
    </row>
    <row r="490804" spans="21:28">
      <c r="U490804" s="5"/>
      <c r="AA490804" s="458"/>
      <c r="AB490804" s="5"/>
    </row>
    <row r="490805" spans="21:28">
      <c r="U490805" s="5"/>
      <c r="AA490805" s="458"/>
      <c r="AB490805" s="5"/>
    </row>
    <row r="490806" spans="21:28">
      <c r="U490806" s="5"/>
      <c r="AA490806" s="93"/>
      <c r="AB490806" s="5"/>
    </row>
    <row r="490807" spans="21:28">
      <c r="U490807" s="5"/>
      <c r="AA490807" s="94"/>
      <c r="AB490807" s="5"/>
    </row>
    <row r="490810" spans="21:28">
      <c r="U490810" s="5"/>
      <c r="AA490810" s="94"/>
      <c r="AB490810" s="5"/>
    </row>
    <row r="490860" spans="21:28">
      <c r="U490860" s="5"/>
      <c r="AA490860" s="94"/>
      <c r="AB490860" s="5"/>
    </row>
    <row r="490930" spans="21:28">
      <c r="U490930" s="5"/>
      <c r="AA490930" s="94"/>
      <c r="AB490930" s="5"/>
    </row>
    <row r="490931" spans="21:28">
      <c r="U490931" s="5"/>
      <c r="AA490931" s="94"/>
      <c r="AB490931" s="5"/>
    </row>
    <row r="490948" spans="21:28">
      <c r="U490948" s="5"/>
      <c r="AA490948" s="94"/>
      <c r="AB490948" s="5"/>
    </row>
    <row r="490950" spans="21:28">
      <c r="U490950" s="5"/>
      <c r="AA490950" s="458"/>
      <c r="AB490950" s="5"/>
    </row>
    <row r="490951" spans="21:28">
      <c r="U490951" s="5"/>
      <c r="AA490951" s="458"/>
      <c r="AB490951" s="5"/>
    </row>
    <row r="490952" spans="21:28">
      <c r="U490952" s="5"/>
      <c r="AA490952" s="93"/>
      <c r="AB490952" s="5"/>
    </row>
    <row r="490953" spans="21:28">
      <c r="U490953" s="5"/>
      <c r="AA490953" s="94"/>
      <c r="AB490953" s="5"/>
    </row>
    <row r="490956" spans="21:28">
      <c r="U490956" s="5"/>
      <c r="AA490956" s="94"/>
      <c r="AB490956" s="5"/>
    </row>
    <row r="491006" spans="21:28">
      <c r="U491006" s="5"/>
      <c r="AA491006" s="94"/>
      <c r="AB491006" s="5"/>
    </row>
    <row r="491076" spans="21:28">
      <c r="U491076" s="5"/>
      <c r="AA491076" s="94"/>
      <c r="AB491076" s="5"/>
    </row>
    <row r="491077" spans="21:28">
      <c r="U491077" s="5"/>
      <c r="AA491077" s="94"/>
      <c r="AB491077" s="5"/>
    </row>
    <row r="491094" spans="21:28">
      <c r="U491094" s="5"/>
      <c r="AA491094" s="94"/>
      <c r="AB491094" s="5"/>
    </row>
    <row r="491096" spans="21:28">
      <c r="U491096" s="5"/>
      <c r="AA491096" s="458"/>
      <c r="AB491096" s="5"/>
    </row>
    <row r="491097" spans="21:28">
      <c r="U491097" s="5"/>
      <c r="AA491097" s="458"/>
      <c r="AB491097" s="5"/>
    </row>
    <row r="491098" spans="21:28">
      <c r="U491098" s="5"/>
      <c r="AA491098" s="93"/>
      <c r="AB491098" s="5"/>
    </row>
    <row r="491099" spans="21:28">
      <c r="U491099" s="5"/>
      <c r="AA491099" s="94"/>
      <c r="AB491099" s="5"/>
    </row>
    <row r="491102" spans="21:28">
      <c r="U491102" s="5"/>
      <c r="AA491102" s="94"/>
      <c r="AB491102" s="5"/>
    </row>
    <row r="491152" spans="21:28">
      <c r="U491152" s="5"/>
      <c r="AA491152" s="94"/>
      <c r="AB491152" s="5"/>
    </row>
    <row r="491222" spans="21:28">
      <c r="U491222" s="5"/>
      <c r="AA491222" s="94"/>
      <c r="AB491222" s="5"/>
    </row>
    <row r="491223" spans="21:28">
      <c r="U491223" s="5"/>
      <c r="AA491223" s="94"/>
      <c r="AB491223" s="5"/>
    </row>
    <row r="491240" spans="21:28">
      <c r="U491240" s="5"/>
      <c r="AA491240" s="94"/>
      <c r="AB491240" s="5"/>
    </row>
    <row r="491242" spans="21:28">
      <c r="U491242" s="5"/>
      <c r="AA491242" s="458"/>
      <c r="AB491242" s="5"/>
    </row>
    <row r="491243" spans="21:28">
      <c r="U491243" s="5"/>
      <c r="AA491243" s="458"/>
      <c r="AB491243" s="5"/>
    </row>
    <row r="491244" spans="21:28">
      <c r="U491244" s="5"/>
      <c r="AA491244" s="93"/>
      <c r="AB491244" s="5"/>
    </row>
    <row r="491245" spans="21:28">
      <c r="U491245" s="5"/>
      <c r="AA491245" s="94"/>
      <c r="AB491245" s="5"/>
    </row>
    <row r="491248" spans="21:28">
      <c r="U491248" s="5"/>
      <c r="AA491248" s="94"/>
      <c r="AB491248" s="5"/>
    </row>
    <row r="491298" spans="21:28">
      <c r="U491298" s="5"/>
      <c r="AA491298" s="94"/>
      <c r="AB491298" s="5"/>
    </row>
    <row r="491368" spans="21:28">
      <c r="U491368" s="5"/>
      <c r="AA491368" s="94"/>
      <c r="AB491368" s="5"/>
    </row>
    <row r="491369" spans="21:28">
      <c r="U491369" s="5"/>
      <c r="AA491369" s="94"/>
      <c r="AB491369" s="5"/>
    </row>
    <row r="491386" spans="21:28">
      <c r="U491386" s="5"/>
      <c r="AA491386" s="94"/>
      <c r="AB491386" s="5"/>
    </row>
    <row r="491388" spans="21:28">
      <c r="U491388" s="5"/>
      <c r="AA491388" s="458"/>
      <c r="AB491388" s="5"/>
    </row>
    <row r="491389" spans="21:28">
      <c r="U491389" s="5"/>
      <c r="AA491389" s="458"/>
      <c r="AB491389" s="5"/>
    </row>
    <row r="491390" spans="21:28">
      <c r="U491390" s="5"/>
      <c r="AA491390" s="93"/>
      <c r="AB491390" s="5"/>
    </row>
    <row r="491391" spans="21:28">
      <c r="U491391" s="5"/>
      <c r="AA491391" s="94"/>
      <c r="AB491391" s="5"/>
    </row>
    <row r="491394" spans="21:28">
      <c r="U491394" s="5"/>
      <c r="AA491394" s="94"/>
      <c r="AB491394" s="5"/>
    </row>
    <row r="491444" spans="21:28">
      <c r="U491444" s="5"/>
      <c r="AA491444" s="94"/>
      <c r="AB491444" s="5"/>
    </row>
    <row r="491514" spans="21:28">
      <c r="U491514" s="5"/>
      <c r="AA491514" s="94"/>
      <c r="AB491514" s="5"/>
    </row>
    <row r="491515" spans="21:28">
      <c r="U491515" s="5"/>
      <c r="AA491515" s="94"/>
      <c r="AB491515" s="5"/>
    </row>
    <row r="491532" spans="21:28">
      <c r="U491532" s="5"/>
      <c r="AA491532" s="94"/>
      <c r="AB491532" s="5"/>
    </row>
    <row r="491534" spans="21:28">
      <c r="U491534" s="5"/>
      <c r="AA491534" s="458"/>
      <c r="AB491534" s="5"/>
    </row>
    <row r="491535" spans="21:28">
      <c r="U491535" s="5"/>
      <c r="AA491535" s="458"/>
      <c r="AB491535" s="5"/>
    </row>
    <row r="491536" spans="21:28">
      <c r="U491536" s="5"/>
      <c r="AA491536" s="93"/>
      <c r="AB491536" s="5"/>
    </row>
    <row r="491537" spans="21:28">
      <c r="U491537" s="5"/>
      <c r="AA491537" s="94"/>
      <c r="AB491537" s="5"/>
    </row>
    <row r="491540" spans="21:28">
      <c r="U491540" s="5"/>
      <c r="AA491540" s="94"/>
      <c r="AB491540" s="5"/>
    </row>
    <row r="491590" spans="21:28">
      <c r="U491590" s="5"/>
      <c r="AA491590" s="94"/>
      <c r="AB491590" s="5"/>
    </row>
    <row r="491660" spans="21:28">
      <c r="U491660" s="5"/>
      <c r="AA491660" s="94"/>
      <c r="AB491660" s="5"/>
    </row>
    <row r="491661" spans="21:28">
      <c r="U491661" s="5"/>
      <c r="AA491661" s="94"/>
      <c r="AB491661" s="5"/>
    </row>
    <row r="491678" spans="21:28">
      <c r="U491678" s="5"/>
      <c r="AA491678" s="94"/>
      <c r="AB491678" s="5"/>
    </row>
    <row r="491680" spans="21:28">
      <c r="U491680" s="5"/>
      <c r="AA491680" s="458"/>
      <c r="AB491680" s="5"/>
    </row>
    <row r="491681" spans="21:28">
      <c r="U491681" s="5"/>
      <c r="AA491681" s="458"/>
      <c r="AB491681" s="5"/>
    </row>
    <row r="491682" spans="21:28">
      <c r="U491682" s="5"/>
      <c r="AA491682" s="93"/>
      <c r="AB491682" s="5"/>
    </row>
    <row r="491683" spans="21:28">
      <c r="U491683" s="5"/>
      <c r="AA491683" s="94"/>
      <c r="AB491683" s="5"/>
    </row>
    <row r="491686" spans="21:28">
      <c r="U491686" s="5"/>
      <c r="AA491686" s="94"/>
      <c r="AB491686" s="5"/>
    </row>
    <row r="491736" spans="21:28">
      <c r="U491736" s="5"/>
      <c r="AA491736" s="94"/>
      <c r="AB491736" s="5"/>
    </row>
    <row r="491806" spans="21:28">
      <c r="U491806" s="5"/>
      <c r="AA491806" s="94"/>
      <c r="AB491806" s="5"/>
    </row>
    <row r="491807" spans="21:28">
      <c r="U491807" s="5"/>
      <c r="AA491807" s="94"/>
      <c r="AB491807" s="5"/>
    </row>
    <row r="491824" spans="21:28">
      <c r="U491824" s="5"/>
      <c r="AA491824" s="94"/>
      <c r="AB491824" s="5"/>
    </row>
    <row r="491826" spans="21:28">
      <c r="U491826" s="5"/>
      <c r="AA491826" s="458"/>
      <c r="AB491826" s="5"/>
    </row>
    <row r="491827" spans="21:28">
      <c r="U491827" s="5"/>
      <c r="AA491827" s="458"/>
      <c r="AB491827" s="5"/>
    </row>
    <row r="491828" spans="21:28">
      <c r="U491828" s="5"/>
      <c r="AA491828" s="93"/>
      <c r="AB491828" s="5"/>
    </row>
    <row r="491829" spans="21:28">
      <c r="U491829" s="5"/>
      <c r="AA491829" s="94"/>
      <c r="AB491829" s="5"/>
    </row>
    <row r="491832" spans="21:28">
      <c r="U491832" s="5"/>
      <c r="AA491832" s="94"/>
      <c r="AB491832" s="5"/>
    </row>
    <row r="491882" spans="21:28">
      <c r="U491882" s="5"/>
      <c r="AA491882" s="94"/>
      <c r="AB491882" s="5"/>
    </row>
    <row r="491952" spans="21:28">
      <c r="U491952" s="5"/>
      <c r="AA491952" s="94"/>
      <c r="AB491952" s="5"/>
    </row>
    <row r="491953" spans="21:28">
      <c r="U491953" s="5"/>
      <c r="AA491953" s="94"/>
      <c r="AB491953" s="5"/>
    </row>
    <row r="491970" spans="21:28">
      <c r="U491970" s="5"/>
      <c r="AA491970" s="94"/>
      <c r="AB491970" s="5"/>
    </row>
    <row r="491972" spans="21:28">
      <c r="U491972" s="5"/>
      <c r="AA491972" s="458"/>
      <c r="AB491972" s="5"/>
    </row>
    <row r="491973" spans="21:28">
      <c r="U491973" s="5"/>
      <c r="AA491973" s="458"/>
      <c r="AB491973" s="5"/>
    </row>
    <row r="491974" spans="21:28">
      <c r="U491974" s="5"/>
      <c r="AA491974" s="93"/>
      <c r="AB491974" s="5"/>
    </row>
    <row r="491975" spans="21:28">
      <c r="U491975" s="5"/>
      <c r="AA491975" s="94"/>
      <c r="AB491975" s="5"/>
    </row>
    <row r="491978" spans="21:28">
      <c r="U491978" s="5"/>
      <c r="AA491978" s="94"/>
      <c r="AB491978" s="5"/>
    </row>
    <row r="492028" spans="21:28">
      <c r="U492028" s="5"/>
      <c r="AA492028" s="94"/>
      <c r="AB492028" s="5"/>
    </row>
    <row r="492098" spans="21:28">
      <c r="U492098" s="5"/>
      <c r="AA492098" s="94"/>
      <c r="AB492098" s="5"/>
    </row>
    <row r="492099" spans="21:28">
      <c r="U492099" s="5"/>
      <c r="AA492099" s="94"/>
      <c r="AB492099" s="5"/>
    </row>
    <row r="492116" spans="21:28">
      <c r="U492116" s="5"/>
      <c r="AA492116" s="94"/>
      <c r="AB492116" s="5"/>
    </row>
    <row r="492118" spans="21:28">
      <c r="U492118" s="5"/>
      <c r="AA492118" s="458"/>
      <c r="AB492118" s="5"/>
    </row>
    <row r="492119" spans="21:28">
      <c r="U492119" s="5"/>
      <c r="AA492119" s="458"/>
      <c r="AB492119" s="5"/>
    </row>
    <row r="492120" spans="21:28">
      <c r="U492120" s="5"/>
      <c r="AA492120" s="93"/>
      <c r="AB492120" s="5"/>
    </row>
    <row r="492121" spans="21:28">
      <c r="U492121" s="5"/>
      <c r="AA492121" s="94"/>
      <c r="AB492121" s="5"/>
    </row>
    <row r="492124" spans="21:28">
      <c r="U492124" s="5"/>
      <c r="AA492124" s="94"/>
      <c r="AB492124" s="5"/>
    </row>
    <row r="492174" spans="21:28">
      <c r="U492174" s="5"/>
      <c r="AA492174" s="94"/>
      <c r="AB492174" s="5"/>
    </row>
    <row r="492244" spans="21:28">
      <c r="U492244" s="5"/>
      <c r="AA492244" s="94"/>
      <c r="AB492244" s="5"/>
    </row>
    <row r="492245" spans="21:28">
      <c r="U492245" s="5"/>
      <c r="AA492245" s="94"/>
      <c r="AB492245" s="5"/>
    </row>
    <row r="492262" spans="21:28">
      <c r="U492262" s="5"/>
      <c r="AA492262" s="94"/>
      <c r="AB492262" s="5"/>
    </row>
    <row r="492264" spans="21:28">
      <c r="U492264" s="5"/>
      <c r="AA492264" s="458"/>
      <c r="AB492264" s="5"/>
    </row>
    <row r="492265" spans="21:28">
      <c r="U492265" s="5"/>
      <c r="AA492265" s="458"/>
      <c r="AB492265" s="5"/>
    </row>
    <row r="492266" spans="21:28">
      <c r="U492266" s="5"/>
      <c r="AA492266" s="93"/>
      <c r="AB492266" s="5"/>
    </row>
    <row r="492267" spans="21:28">
      <c r="U492267" s="5"/>
      <c r="AA492267" s="94"/>
      <c r="AB492267" s="5"/>
    </row>
    <row r="492270" spans="21:28">
      <c r="U492270" s="5"/>
      <c r="AA492270" s="94"/>
      <c r="AB492270" s="5"/>
    </row>
    <row r="492320" spans="21:28">
      <c r="U492320" s="5"/>
      <c r="AA492320" s="94"/>
      <c r="AB492320" s="5"/>
    </row>
    <row r="492390" spans="21:28">
      <c r="U492390" s="5"/>
      <c r="AA492390" s="94"/>
      <c r="AB492390" s="5"/>
    </row>
    <row r="492391" spans="21:28">
      <c r="U492391" s="5"/>
      <c r="AA492391" s="94"/>
      <c r="AB492391" s="5"/>
    </row>
    <row r="492408" spans="21:28">
      <c r="U492408" s="5"/>
      <c r="AA492408" s="94"/>
      <c r="AB492408" s="5"/>
    </row>
    <row r="492410" spans="21:28">
      <c r="U492410" s="5"/>
      <c r="AA492410" s="458"/>
      <c r="AB492410" s="5"/>
    </row>
    <row r="492411" spans="21:28">
      <c r="U492411" s="5"/>
      <c r="AA492411" s="458"/>
      <c r="AB492411" s="5"/>
    </row>
    <row r="492412" spans="21:28">
      <c r="U492412" s="5"/>
      <c r="AA492412" s="93"/>
      <c r="AB492412" s="5"/>
    </row>
    <row r="492413" spans="21:28">
      <c r="U492413" s="5"/>
      <c r="AA492413" s="94"/>
      <c r="AB492413" s="5"/>
    </row>
    <row r="492416" spans="21:28">
      <c r="U492416" s="5"/>
      <c r="AA492416" s="94"/>
      <c r="AB492416" s="5"/>
    </row>
    <row r="492466" spans="21:28">
      <c r="U492466" s="5"/>
      <c r="AA492466" s="94"/>
      <c r="AB492466" s="5"/>
    </row>
    <row r="492536" spans="21:28">
      <c r="U492536" s="5"/>
      <c r="AA492536" s="94"/>
      <c r="AB492536" s="5"/>
    </row>
    <row r="492537" spans="21:28">
      <c r="U492537" s="5"/>
      <c r="AA492537" s="94"/>
      <c r="AB492537" s="5"/>
    </row>
    <row r="492554" spans="21:28">
      <c r="U492554" s="5"/>
      <c r="AA492554" s="94"/>
      <c r="AB492554" s="5"/>
    </row>
    <row r="492556" spans="21:28">
      <c r="U492556" s="5"/>
      <c r="AA492556" s="458"/>
      <c r="AB492556" s="5"/>
    </row>
    <row r="492557" spans="21:28">
      <c r="U492557" s="5"/>
      <c r="AA492557" s="458"/>
      <c r="AB492557" s="5"/>
    </row>
    <row r="492558" spans="21:28">
      <c r="U492558" s="5"/>
      <c r="AA492558" s="93"/>
      <c r="AB492558" s="5"/>
    </row>
    <row r="492559" spans="21:28">
      <c r="U492559" s="5"/>
      <c r="AA492559" s="94"/>
      <c r="AB492559" s="5"/>
    </row>
    <row r="492562" spans="21:28">
      <c r="U492562" s="5"/>
      <c r="AA492562" s="94"/>
      <c r="AB492562" s="5"/>
    </row>
    <row r="492612" spans="21:28">
      <c r="U492612" s="5"/>
      <c r="AA492612" s="94"/>
      <c r="AB492612" s="5"/>
    </row>
    <row r="492682" spans="21:28">
      <c r="U492682" s="5"/>
      <c r="AA492682" s="94"/>
      <c r="AB492682" s="5"/>
    </row>
    <row r="492683" spans="21:28">
      <c r="U492683" s="5"/>
      <c r="AA492683" s="94"/>
      <c r="AB492683" s="5"/>
    </row>
    <row r="492700" spans="21:28">
      <c r="U492700" s="5"/>
      <c r="AA492700" s="94"/>
      <c r="AB492700" s="5"/>
    </row>
    <row r="492702" spans="21:28">
      <c r="U492702" s="5"/>
      <c r="AA492702" s="458"/>
      <c r="AB492702" s="5"/>
    </row>
    <row r="492703" spans="21:28">
      <c r="U492703" s="5"/>
      <c r="AA492703" s="458"/>
      <c r="AB492703" s="5"/>
    </row>
    <row r="492704" spans="21:28">
      <c r="U492704" s="5"/>
      <c r="AA492704" s="93"/>
      <c r="AB492704" s="5"/>
    </row>
    <row r="492705" spans="21:28">
      <c r="U492705" s="5"/>
      <c r="AA492705" s="94"/>
      <c r="AB492705" s="5"/>
    </row>
    <row r="492708" spans="21:28">
      <c r="U492708" s="5"/>
      <c r="AA492708" s="94"/>
      <c r="AB492708" s="5"/>
    </row>
    <row r="492758" spans="21:28">
      <c r="U492758" s="5"/>
      <c r="AA492758" s="94"/>
      <c r="AB492758" s="5"/>
    </row>
    <row r="492828" spans="21:28">
      <c r="U492828" s="5"/>
      <c r="AA492828" s="94"/>
      <c r="AB492828" s="5"/>
    </row>
    <row r="492829" spans="21:28">
      <c r="U492829" s="5"/>
      <c r="AA492829" s="94"/>
      <c r="AB492829" s="5"/>
    </row>
    <row r="492846" spans="21:28">
      <c r="U492846" s="5"/>
      <c r="AA492846" s="94"/>
      <c r="AB492846" s="5"/>
    </row>
    <row r="492848" spans="21:28">
      <c r="U492848" s="5"/>
      <c r="AA492848" s="458"/>
      <c r="AB492848" s="5"/>
    </row>
    <row r="492849" spans="21:28">
      <c r="U492849" s="5"/>
      <c r="AA492849" s="458"/>
      <c r="AB492849" s="5"/>
    </row>
    <row r="492850" spans="21:28">
      <c r="U492850" s="5"/>
      <c r="AA492850" s="93"/>
      <c r="AB492850" s="5"/>
    </row>
    <row r="492851" spans="21:28">
      <c r="U492851" s="5"/>
      <c r="AA492851" s="94"/>
      <c r="AB492851" s="5"/>
    </row>
    <row r="492854" spans="21:28">
      <c r="U492854" s="5"/>
      <c r="AA492854" s="94"/>
      <c r="AB492854" s="5"/>
    </row>
    <row r="492904" spans="21:28">
      <c r="U492904" s="5"/>
      <c r="AA492904" s="94"/>
      <c r="AB492904" s="5"/>
    </row>
    <row r="492974" spans="21:28">
      <c r="U492974" s="5"/>
      <c r="AA492974" s="94"/>
      <c r="AB492974" s="5"/>
    </row>
    <row r="492975" spans="21:28">
      <c r="U492975" s="5"/>
      <c r="AA492975" s="94"/>
      <c r="AB492975" s="5"/>
    </row>
    <row r="492992" spans="21:28">
      <c r="U492992" s="5"/>
      <c r="AA492992" s="94"/>
      <c r="AB492992" s="5"/>
    </row>
    <row r="492994" spans="21:28">
      <c r="U492994" s="5"/>
      <c r="AA492994" s="458"/>
      <c r="AB492994" s="5"/>
    </row>
    <row r="492995" spans="21:28">
      <c r="U492995" s="5"/>
      <c r="AA492995" s="458"/>
      <c r="AB492995" s="5"/>
    </row>
    <row r="492996" spans="21:28">
      <c r="U492996" s="5"/>
      <c r="AA492996" s="93"/>
      <c r="AB492996" s="5"/>
    </row>
    <row r="492997" spans="21:28">
      <c r="U492997" s="5"/>
      <c r="AA492997" s="94"/>
      <c r="AB492997" s="5"/>
    </row>
    <row r="493000" spans="21:28">
      <c r="U493000" s="5"/>
      <c r="AA493000" s="94"/>
      <c r="AB493000" s="5"/>
    </row>
    <row r="493050" spans="21:28">
      <c r="U493050" s="5"/>
      <c r="AA493050" s="94"/>
      <c r="AB493050" s="5"/>
    </row>
    <row r="493120" spans="21:28">
      <c r="U493120" s="5"/>
      <c r="AA493120" s="94"/>
      <c r="AB493120" s="5"/>
    </row>
    <row r="493121" spans="21:28">
      <c r="U493121" s="5"/>
      <c r="AA493121" s="94"/>
      <c r="AB493121" s="5"/>
    </row>
    <row r="493138" spans="21:28">
      <c r="U493138" s="5"/>
      <c r="AA493138" s="94"/>
      <c r="AB493138" s="5"/>
    </row>
    <row r="493140" spans="21:28">
      <c r="U493140" s="5"/>
      <c r="AA493140" s="458"/>
      <c r="AB493140" s="5"/>
    </row>
    <row r="493141" spans="21:28">
      <c r="U493141" s="5"/>
      <c r="AA493141" s="458"/>
      <c r="AB493141" s="5"/>
    </row>
    <row r="493142" spans="21:28">
      <c r="U493142" s="5"/>
      <c r="AA493142" s="93"/>
      <c r="AB493142" s="5"/>
    </row>
    <row r="493143" spans="21:28">
      <c r="U493143" s="5"/>
      <c r="AA493143" s="94"/>
      <c r="AB493143" s="5"/>
    </row>
    <row r="493146" spans="21:28">
      <c r="U493146" s="5"/>
      <c r="AA493146" s="94"/>
      <c r="AB493146" s="5"/>
    </row>
    <row r="493196" spans="21:28">
      <c r="U493196" s="5"/>
      <c r="AA493196" s="94"/>
      <c r="AB493196" s="5"/>
    </row>
    <row r="493266" spans="21:28">
      <c r="U493266" s="5"/>
      <c r="AA493266" s="94"/>
      <c r="AB493266" s="5"/>
    </row>
    <row r="493267" spans="21:28">
      <c r="U493267" s="5"/>
      <c r="AA493267" s="94"/>
      <c r="AB493267" s="5"/>
    </row>
    <row r="493284" spans="21:28">
      <c r="U493284" s="5"/>
      <c r="AA493284" s="94"/>
      <c r="AB493284" s="5"/>
    </row>
    <row r="493286" spans="21:28">
      <c r="U493286" s="5"/>
      <c r="AA493286" s="458"/>
      <c r="AB493286" s="5"/>
    </row>
    <row r="493287" spans="21:28">
      <c r="U493287" s="5"/>
      <c r="AA493287" s="458"/>
      <c r="AB493287" s="5"/>
    </row>
    <row r="493288" spans="21:28">
      <c r="U493288" s="5"/>
      <c r="AA493288" s="93"/>
      <c r="AB493288" s="5"/>
    </row>
    <row r="493289" spans="21:28">
      <c r="U493289" s="5"/>
      <c r="AA493289" s="94"/>
      <c r="AB493289" s="5"/>
    </row>
    <row r="493292" spans="21:28">
      <c r="U493292" s="5"/>
      <c r="AA493292" s="94"/>
      <c r="AB493292" s="5"/>
    </row>
    <row r="493342" spans="21:28">
      <c r="U493342" s="5"/>
      <c r="AA493342" s="94"/>
      <c r="AB493342" s="5"/>
    </row>
    <row r="493412" spans="21:28">
      <c r="U493412" s="5"/>
      <c r="AA493412" s="94"/>
      <c r="AB493412" s="5"/>
    </row>
    <row r="493413" spans="21:28">
      <c r="U493413" s="5"/>
      <c r="AA493413" s="94"/>
      <c r="AB493413" s="5"/>
    </row>
    <row r="493430" spans="21:28">
      <c r="U493430" s="5"/>
      <c r="AA493430" s="94"/>
      <c r="AB493430" s="5"/>
    </row>
    <row r="493432" spans="21:28">
      <c r="U493432" s="5"/>
      <c r="AA493432" s="458"/>
      <c r="AB493432" s="5"/>
    </row>
    <row r="493433" spans="21:28">
      <c r="U493433" s="5"/>
      <c r="AA493433" s="458"/>
      <c r="AB493433" s="5"/>
    </row>
    <row r="493434" spans="21:28">
      <c r="U493434" s="5"/>
      <c r="AA493434" s="93"/>
      <c r="AB493434" s="5"/>
    </row>
    <row r="493435" spans="21:28">
      <c r="U493435" s="5"/>
      <c r="AA493435" s="94"/>
      <c r="AB493435" s="5"/>
    </row>
    <row r="493438" spans="21:28">
      <c r="U493438" s="5"/>
      <c r="AA493438" s="94"/>
      <c r="AB493438" s="5"/>
    </row>
    <row r="493488" spans="21:28">
      <c r="U493488" s="5"/>
      <c r="AA493488" s="94"/>
      <c r="AB493488" s="5"/>
    </row>
    <row r="493558" spans="21:28">
      <c r="U493558" s="5"/>
      <c r="AA493558" s="94"/>
      <c r="AB493558" s="5"/>
    </row>
    <row r="493559" spans="21:28">
      <c r="U493559" s="5"/>
      <c r="AA493559" s="94"/>
      <c r="AB493559" s="5"/>
    </row>
    <row r="493576" spans="21:28">
      <c r="U493576" s="5"/>
      <c r="AA493576" s="94"/>
      <c r="AB493576" s="5"/>
    </row>
    <row r="493578" spans="21:28">
      <c r="U493578" s="5"/>
      <c r="AA493578" s="458"/>
      <c r="AB493578" s="5"/>
    </row>
    <row r="493579" spans="21:28">
      <c r="U493579" s="5"/>
      <c r="AA493579" s="458"/>
      <c r="AB493579" s="5"/>
    </row>
    <row r="493580" spans="21:28">
      <c r="U493580" s="5"/>
      <c r="AA493580" s="93"/>
      <c r="AB493580" s="5"/>
    </row>
    <row r="493581" spans="21:28">
      <c r="U493581" s="5"/>
      <c r="AA493581" s="94"/>
      <c r="AB493581" s="5"/>
    </row>
    <row r="493584" spans="21:28">
      <c r="U493584" s="5"/>
      <c r="AA493584" s="94"/>
      <c r="AB493584" s="5"/>
    </row>
    <row r="493634" spans="21:28">
      <c r="U493634" s="5"/>
      <c r="AA493634" s="94"/>
      <c r="AB493634" s="5"/>
    </row>
    <row r="493704" spans="21:28">
      <c r="U493704" s="5"/>
      <c r="AA493704" s="94"/>
      <c r="AB493704" s="5"/>
    </row>
    <row r="493705" spans="21:28">
      <c r="U493705" s="5"/>
      <c r="AA493705" s="94"/>
      <c r="AB493705" s="5"/>
    </row>
    <row r="493722" spans="21:28">
      <c r="U493722" s="5"/>
      <c r="AA493722" s="94"/>
      <c r="AB493722" s="5"/>
    </row>
    <row r="493724" spans="21:28">
      <c r="U493724" s="5"/>
      <c r="AA493724" s="458"/>
      <c r="AB493724" s="5"/>
    </row>
    <row r="493725" spans="21:28">
      <c r="U493725" s="5"/>
      <c r="AA493725" s="458"/>
      <c r="AB493725" s="5"/>
    </row>
    <row r="493726" spans="21:28">
      <c r="U493726" s="5"/>
      <c r="AA493726" s="93"/>
      <c r="AB493726" s="5"/>
    </row>
    <row r="493727" spans="21:28">
      <c r="U493727" s="5"/>
      <c r="AA493727" s="94"/>
      <c r="AB493727" s="5"/>
    </row>
    <row r="493730" spans="21:28">
      <c r="U493730" s="5"/>
      <c r="AA493730" s="94"/>
      <c r="AB493730" s="5"/>
    </row>
    <row r="493780" spans="21:28">
      <c r="U493780" s="5"/>
      <c r="AA493780" s="94"/>
      <c r="AB493780" s="5"/>
    </row>
    <row r="493850" spans="21:28">
      <c r="U493850" s="5"/>
      <c r="AA493850" s="94"/>
      <c r="AB493850" s="5"/>
    </row>
    <row r="493851" spans="21:28">
      <c r="U493851" s="5"/>
      <c r="AA493851" s="94"/>
      <c r="AB493851" s="5"/>
    </row>
    <row r="493868" spans="21:28">
      <c r="U493868" s="5"/>
      <c r="AA493868" s="94"/>
      <c r="AB493868" s="5"/>
    </row>
    <row r="493870" spans="21:28">
      <c r="U493870" s="5"/>
      <c r="AA493870" s="458"/>
      <c r="AB493870" s="5"/>
    </row>
    <row r="493871" spans="21:28">
      <c r="U493871" s="5"/>
      <c r="AA493871" s="458"/>
      <c r="AB493871" s="5"/>
    </row>
    <row r="493872" spans="21:28">
      <c r="U493872" s="5"/>
      <c r="AA493872" s="93"/>
      <c r="AB493872" s="5"/>
    </row>
    <row r="493873" spans="21:28">
      <c r="U493873" s="5"/>
      <c r="AA493873" s="94"/>
      <c r="AB493873" s="5"/>
    </row>
    <row r="493876" spans="21:28">
      <c r="U493876" s="5"/>
      <c r="AA493876" s="94"/>
      <c r="AB493876" s="5"/>
    </row>
    <row r="493926" spans="21:28">
      <c r="U493926" s="5"/>
      <c r="AA493926" s="94"/>
      <c r="AB493926" s="5"/>
    </row>
    <row r="493996" spans="21:28">
      <c r="U493996" s="5"/>
      <c r="AA493996" s="94"/>
      <c r="AB493996" s="5"/>
    </row>
    <row r="493997" spans="21:28">
      <c r="U493997" s="5"/>
      <c r="AA493997" s="94"/>
      <c r="AB493997" s="5"/>
    </row>
    <row r="494014" spans="21:28">
      <c r="U494014" s="5"/>
      <c r="AA494014" s="94"/>
      <c r="AB494014" s="5"/>
    </row>
    <row r="494016" spans="21:28">
      <c r="U494016" s="5"/>
      <c r="AA494016" s="458"/>
      <c r="AB494016" s="5"/>
    </row>
    <row r="494017" spans="21:28">
      <c r="U494017" s="5"/>
      <c r="AA494017" s="458"/>
      <c r="AB494017" s="5"/>
    </row>
    <row r="494018" spans="21:28">
      <c r="U494018" s="5"/>
      <c r="AA494018" s="93"/>
      <c r="AB494018" s="5"/>
    </row>
    <row r="494019" spans="21:28">
      <c r="U494019" s="5"/>
      <c r="AA494019" s="94"/>
      <c r="AB494019" s="5"/>
    </row>
    <row r="494022" spans="21:28">
      <c r="U494022" s="5"/>
      <c r="AA494022" s="94"/>
      <c r="AB494022" s="5"/>
    </row>
    <row r="494072" spans="21:28">
      <c r="U494072" s="5"/>
      <c r="AA494072" s="94"/>
      <c r="AB494072" s="5"/>
    </row>
    <row r="494142" spans="21:28">
      <c r="U494142" s="5"/>
      <c r="AA494142" s="94"/>
      <c r="AB494142" s="5"/>
    </row>
    <row r="494143" spans="21:28">
      <c r="U494143" s="5"/>
      <c r="AA494143" s="94"/>
      <c r="AB494143" s="5"/>
    </row>
    <row r="494160" spans="21:28">
      <c r="U494160" s="5"/>
      <c r="AA494160" s="94"/>
      <c r="AB494160" s="5"/>
    </row>
    <row r="494162" spans="21:28">
      <c r="U494162" s="5"/>
      <c r="AA494162" s="458"/>
      <c r="AB494162" s="5"/>
    </row>
    <row r="494163" spans="21:28">
      <c r="U494163" s="5"/>
      <c r="AA494163" s="458"/>
      <c r="AB494163" s="5"/>
    </row>
    <row r="494164" spans="21:28">
      <c r="U494164" s="5"/>
      <c r="AA494164" s="93"/>
      <c r="AB494164" s="5"/>
    </row>
    <row r="494165" spans="21:28">
      <c r="U494165" s="5"/>
      <c r="AA494165" s="94"/>
      <c r="AB494165" s="5"/>
    </row>
    <row r="494168" spans="21:28">
      <c r="U494168" s="5"/>
      <c r="AA494168" s="94"/>
      <c r="AB494168" s="5"/>
    </row>
    <row r="494218" spans="21:28">
      <c r="U494218" s="5"/>
      <c r="AA494218" s="94"/>
      <c r="AB494218" s="5"/>
    </row>
    <row r="494288" spans="21:28">
      <c r="U494288" s="5"/>
      <c r="AA494288" s="94"/>
      <c r="AB494288" s="5"/>
    </row>
    <row r="494289" spans="21:28">
      <c r="U494289" s="5"/>
      <c r="AA494289" s="94"/>
      <c r="AB494289" s="5"/>
    </row>
    <row r="494306" spans="21:28">
      <c r="U494306" s="5"/>
      <c r="AA494306" s="94"/>
      <c r="AB494306" s="5"/>
    </row>
    <row r="494308" spans="21:28">
      <c r="U494308" s="5"/>
      <c r="AA494308" s="458"/>
      <c r="AB494308" s="5"/>
    </row>
    <row r="494309" spans="21:28">
      <c r="U494309" s="5"/>
      <c r="AA494309" s="458"/>
      <c r="AB494309" s="5"/>
    </row>
    <row r="494310" spans="21:28">
      <c r="U494310" s="5"/>
      <c r="AA494310" s="93"/>
      <c r="AB494310" s="5"/>
    </row>
    <row r="494311" spans="21:28">
      <c r="U494311" s="5"/>
      <c r="AA494311" s="94"/>
      <c r="AB494311" s="5"/>
    </row>
    <row r="494314" spans="21:28">
      <c r="U494314" s="5"/>
      <c r="AA494314" s="94"/>
      <c r="AB494314" s="5"/>
    </row>
    <row r="494364" spans="21:28">
      <c r="U494364" s="5"/>
      <c r="AA494364" s="94"/>
      <c r="AB494364" s="5"/>
    </row>
    <row r="494434" spans="21:28">
      <c r="U494434" s="5"/>
      <c r="AA494434" s="94"/>
      <c r="AB494434" s="5"/>
    </row>
    <row r="494435" spans="21:28">
      <c r="U494435" s="5"/>
      <c r="AA494435" s="94"/>
      <c r="AB494435" s="5"/>
    </row>
    <row r="494452" spans="21:28">
      <c r="U494452" s="5"/>
      <c r="AA494452" s="94"/>
      <c r="AB494452" s="5"/>
    </row>
    <row r="494454" spans="21:28">
      <c r="U494454" s="5"/>
      <c r="AA494454" s="458"/>
      <c r="AB494454" s="5"/>
    </row>
    <row r="494455" spans="21:28">
      <c r="U494455" s="5"/>
      <c r="AA494455" s="458"/>
      <c r="AB494455" s="5"/>
    </row>
    <row r="494456" spans="21:28">
      <c r="U494456" s="5"/>
      <c r="AA494456" s="93"/>
      <c r="AB494456" s="5"/>
    </row>
    <row r="494457" spans="21:28">
      <c r="U494457" s="5"/>
      <c r="AA494457" s="94"/>
      <c r="AB494457" s="5"/>
    </row>
    <row r="494460" spans="21:28">
      <c r="U494460" s="5"/>
      <c r="AA494460" s="94"/>
      <c r="AB494460" s="5"/>
    </row>
    <row r="494510" spans="21:28">
      <c r="U494510" s="5"/>
      <c r="AA494510" s="94"/>
      <c r="AB494510" s="5"/>
    </row>
    <row r="494580" spans="21:28">
      <c r="U494580" s="5"/>
      <c r="AA494580" s="94"/>
      <c r="AB494580" s="5"/>
    </row>
    <row r="494581" spans="21:28">
      <c r="U494581" s="5"/>
      <c r="AA494581" s="94"/>
      <c r="AB494581" s="5"/>
    </row>
    <row r="494598" spans="21:28">
      <c r="U494598" s="5"/>
      <c r="AA494598" s="94"/>
      <c r="AB494598" s="5"/>
    </row>
    <row r="494600" spans="21:28">
      <c r="U494600" s="5"/>
      <c r="AA494600" s="458"/>
      <c r="AB494600" s="5"/>
    </row>
    <row r="494601" spans="21:28">
      <c r="U494601" s="5"/>
      <c r="AA494601" s="458"/>
      <c r="AB494601" s="5"/>
    </row>
    <row r="494602" spans="21:28">
      <c r="U494602" s="5"/>
      <c r="AA494602" s="93"/>
      <c r="AB494602" s="5"/>
    </row>
    <row r="494603" spans="21:28">
      <c r="U494603" s="5"/>
      <c r="AA494603" s="94"/>
      <c r="AB494603" s="5"/>
    </row>
    <row r="494606" spans="21:28">
      <c r="U494606" s="5"/>
      <c r="AA494606" s="94"/>
      <c r="AB494606" s="5"/>
    </row>
    <row r="494656" spans="21:28">
      <c r="U494656" s="5"/>
      <c r="AA494656" s="94"/>
      <c r="AB494656" s="5"/>
    </row>
    <row r="494726" spans="21:28">
      <c r="U494726" s="5"/>
      <c r="AA494726" s="94"/>
      <c r="AB494726" s="5"/>
    </row>
    <row r="494727" spans="21:28">
      <c r="U494727" s="5"/>
      <c r="AA494727" s="94"/>
      <c r="AB494727" s="5"/>
    </row>
    <row r="494744" spans="21:28">
      <c r="U494744" s="5"/>
      <c r="AA494744" s="94"/>
      <c r="AB494744" s="5"/>
    </row>
    <row r="494746" spans="21:28">
      <c r="U494746" s="5"/>
      <c r="AA494746" s="458"/>
      <c r="AB494746" s="5"/>
    </row>
    <row r="494747" spans="21:28">
      <c r="U494747" s="5"/>
      <c r="AA494747" s="458"/>
      <c r="AB494747" s="5"/>
    </row>
    <row r="494748" spans="21:28">
      <c r="U494748" s="5"/>
      <c r="AA494748" s="93"/>
      <c r="AB494748" s="5"/>
    </row>
    <row r="494749" spans="21:28">
      <c r="U494749" s="5"/>
      <c r="AA494749" s="94"/>
      <c r="AB494749" s="5"/>
    </row>
    <row r="494752" spans="21:28">
      <c r="U494752" s="5"/>
      <c r="AA494752" s="94"/>
      <c r="AB494752" s="5"/>
    </row>
    <row r="494802" spans="21:28">
      <c r="U494802" s="5"/>
      <c r="AA494802" s="94"/>
      <c r="AB494802" s="5"/>
    </row>
    <row r="494872" spans="21:28">
      <c r="U494872" s="5"/>
      <c r="AA494872" s="94"/>
      <c r="AB494872" s="5"/>
    </row>
    <row r="494873" spans="21:28">
      <c r="U494873" s="5"/>
      <c r="AA494873" s="94"/>
      <c r="AB494873" s="5"/>
    </row>
    <row r="494890" spans="21:28">
      <c r="U494890" s="5"/>
      <c r="AA494890" s="94"/>
      <c r="AB494890" s="5"/>
    </row>
    <row r="494892" spans="21:28">
      <c r="U494892" s="5"/>
      <c r="AA494892" s="458"/>
      <c r="AB494892" s="5"/>
    </row>
    <row r="494893" spans="21:28">
      <c r="U494893" s="5"/>
      <c r="AA494893" s="458"/>
      <c r="AB494893" s="5"/>
    </row>
    <row r="494894" spans="21:28">
      <c r="U494894" s="5"/>
      <c r="AA494894" s="93"/>
      <c r="AB494894" s="5"/>
    </row>
    <row r="494895" spans="21:28">
      <c r="U494895" s="5"/>
      <c r="AA494895" s="94"/>
      <c r="AB494895" s="5"/>
    </row>
    <row r="494898" spans="21:28">
      <c r="U494898" s="5"/>
      <c r="AA494898" s="94"/>
      <c r="AB494898" s="5"/>
    </row>
    <row r="494948" spans="21:28">
      <c r="U494948" s="5"/>
      <c r="AA494948" s="94"/>
      <c r="AB494948" s="5"/>
    </row>
    <row r="495018" spans="21:28">
      <c r="U495018" s="5"/>
      <c r="AA495018" s="94"/>
      <c r="AB495018" s="5"/>
    </row>
    <row r="495019" spans="21:28">
      <c r="U495019" s="5"/>
      <c r="AA495019" s="94"/>
      <c r="AB495019" s="5"/>
    </row>
    <row r="495036" spans="21:28">
      <c r="U495036" s="5"/>
      <c r="AA495036" s="94"/>
      <c r="AB495036" s="5"/>
    </row>
    <row r="495038" spans="21:28">
      <c r="U495038" s="5"/>
      <c r="AA495038" s="458"/>
      <c r="AB495038" s="5"/>
    </row>
    <row r="495039" spans="21:28">
      <c r="U495039" s="5"/>
      <c r="AA495039" s="458"/>
      <c r="AB495039" s="5"/>
    </row>
    <row r="495040" spans="21:28">
      <c r="U495040" s="5"/>
      <c r="AA495040" s="93"/>
      <c r="AB495040" s="5"/>
    </row>
    <row r="495041" spans="21:28">
      <c r="U495041" s="5"/>
      <c r="AA495041" s="94"/>
      <c r="AB495041" s="5"/>
    </row>
    <row r="495044" spans="21:28">
      <c r="U495044" s="5"/>
      <c r="AA495044" s="94"/>
      <c r="AB495044" s="5"/>
    </row>
    <row r="495094" spans="21:28">
      <c r="U495094" s="5"/>
      <c r="AA495094" s="94"/>
      <c r="AB495094" s="5"/>
    </row>
    <row r="495164" spans="21:28">
      <c r="U495164" s="5"/>
      <c r="AA495164" s="94"/>
      <c r="AB495164" s="5"/>
    </row>
    <row r="495165" spans="21:28">
      <c r="U495165" s="5"/>
      <c r="AA495165" s="94"/>
      <c r="AB495165" s="5"/>
    </row>
    <row r="495182" spans="21:28">
      <c r="U495182" s="5"/>
      <c r="AA495182" s="94"/>
      <c r="AB495182" s="5"/>
    </row>
    <row r="495184" spans="21:28">
      <c r="U495184" s="5"/>
      <c r="AA495184" s="458"/>
      <c r="AB495184" s="5"/>
    </row>
    <row r="495185" spans="21:28">
      <c r="U495185" s="5"/>
      <c r="AA495185" s="458"/>
      <c r="AB495185" s="5"/>
    </row>
    <row r="495186" spans="21:28">
      <c r="U495186" s="5"/>
      <c r="AA495186" s="93"/>
      <c r="AB495186" s="5"/>
    </row>
    <row r="495187" spans="21:28">
      <c r="U495187" s="5"/>
      <c r="AA495187" s="94"/>
      <c r="AB495187" s="5"/>
    </row>
    <row r="495190" spans="21:28">
      <c r="U495190" s="5"/>
      <c r="AA495190" s="94"/>
      <c r="AB495190" s="5"/>
    </row>
    <row r="495240" spans="21:28">
      <c r="U495240" s="5"/>
      <c r="AA495240" s="94"/>
      <c r="AB495240" s="5"/>
    </row>
    <row r="495310" spans="21:28">
      <c r="U495310" s="5"/>
      <c r="AA495310" s="94"/>
      <c r="AB495310" s="5"/>
    </row>
    <row r="495311" spans="21:28">
      <c r="U495311" s="5"/>
      <c r="AA495311" s="94"/>
      <c r="AB495311" s="5"/>
    </row>
    <row r="495328" spans="21:28">
      <c r="U495328" s="5"/>
      <c r="AA495328" s="94"/>
      <c r="AB495328" s="5"/>
    </row>
    <row r="495330" spans="21:28">
      <c r="U495330" s="5"/>
      <c r="AA495330" s="458"/>
      <c r="AB495330" s="5"/>
    </row>
    <row r="495331" spans="21:28">
      <c r="U495331" s="5"/>
      <c r="AA495331" s="458"/>
      <c r="AB495331" s="5"/>
    </row>
    <row r="495332" spans="21:28">
      <c r="U495332" s="5"/>
      <c r="AA495332" s="93"/>
      <c r="AB495332" s="5"/>
    </row>
    <row r="495333" spans="21:28">
      <c r="U495333" s="5"/>
      <c r="AA495333" s="94"/>
      <c r="AB495333" s="5"/>
    </row>
    <row r="495336" spans="21:28">
      <c r="U495336" s="5"/>
      <c r="AA495336" s="94"/>
      <c r="AB495336" s="5"/>
    </row>
    <row r="495386" spans="21:28">
      <c r="U495386" s="5"/>
      <c r="AA495386" s="94"/>
      <c r="AB495386" s="5"/>
    </row>
    <row r="495456" spans="21:28">
      <c r="U495456" s="5"/>
      <c r="AA495456" s="94"/>
      <c r="AB495456" s="5"/>
    </row>
    <row r="495457" spans="21:28">
      <c r="U495457" s="5"/>
      <c r="AA495457" s="94"/>
      <c r="AB495457" s="5"/>
    </row>
    <row r="495474" spans="21:28">
      <c r="U495474" s="5"/>
      <c r="AA495474" s="94"/>
      <c r="AB495474" s="5"/>
    </row>
    <row r="495476" spans="21:28">
      <c r="U495476" s="5"/>
      <c r="AA495476" s="458"/>
      <c r="AB495476" s="5"/>
    </row>
    <row r="495477" spans="21:28">
      <c r="U495477" s="5"/>
      <c r="AA495477" s="458"/>
      <c r="AB495477" s="5"/>
    </row>
    <row r="495478" spans="21:28">
      <c r="U495478" s="5"/>
      <c r="AA495478" s="93"/>
      <c r="AB495478" s="5"/>
    </row>
    <row r="495479" spans="21:28">
      <c r="U495479" s="5"/>
      <c r="AA495479" s="94"/>
      <c r="AB495479" s="5"/>
    </row>
    <row r="495482" spans="21:28">
      <c r="U495482" s="5"/>
      <c r="AA495482" s="94"/>
      <c r="AB495482" s="5"/>
    </row>
    <row r="495532" spans="21:28">
      <c r="U495532" s="5"/>
      <c r="AA495532" s="94"/>
      <c r="AB495532" s="5"/>
    </row>
    <row r="495602" spans="21:28">
      <c r="U495602" s="5"/>
      <c r="AA495602" s="94"/>
      <c r="AB495602" s="5"/>
    </row>
    <row r="495603" spans="21:28">
      <c r="U495603" s="5"/>
      <c r="AA495603" s="94"/>
      <c r="AB495603" s="5"/>
    </row>
    <row r="495620" spans="21:28">
      <c r="U495620" s="5"/>
      <c r="AA495620" s="94"/>
      <c r="AB495620" s="5"/>
    </row>
    <row r="495622" spans="21:28">
      <c r="U495622" s="5"/>
      <c r="AA495622" s="458"/>
      <c r="AB495622" s="5"/>
    </row>
    <row r="495623" spans="21:28">
      <c r="U495623" s="5"/>
      <c r="AA495623" s="458"/>
      <c r="AB495623" s="5"/>
    </row>
    <row r="495624" spans="21:28">
      <c r="U495624" s="5"/>
      <c r="AA495624" s="93"/>
      <c r="AB495624" s="5"/>
    </row>
    <row r="495625" spans="21:28">
      <c r="U495625" s="5"/>
      <c r="AA495625" s="94"/>
      <c r="AB495625" s="5"/>
    </row>
    <row r="495628" spans="21:28">
      <c r="U495628" s="5"/>
      <c r="AA495628" s="94"/>
      <c r="AB495628" s="5"/>
    </row>
    <row r="495678" spans="21:28">
      <c r="U495678" s="5"/>
      <c r="AA495678" s="94"/>
      <c r="AB495678" s="5"/>
    </row>
    <row r="495748" spans="21:28">
      <c r="U495748" s="5"/>
      <c r="AA495748" s="94"/>
      <c r="AB495748" s="5"/>
    </row>
    <row r="495749" spans="21:28">
      <c r="U495749" s="5"/>
      <c r="AA495749" s="94"/>
      <c r="AB495749" s="5"/>
    </row>
    <row r="495766" spans="21:28">
      <c r="U495766" s="5"/>
      <c r="AA495766" s="94"/>
      <c r="AB495766" s="5"/>
    </row>
    <row r="495768" spans="21:28">
      <c r="U495768" s="5"/>
      <c r="AA495768" s="458"/>
      <c r="AB495768" s="5"/>
    </row>
    <row r="495769" spans="21:28">
      <c r="U495769" s="5"/>
      <c r="AA495769" s="458"/>
      <c r="AB495769" s="5"/>
    </row>
    <row r="495770" spans="21:28">
      <c r="U495770" s="5"/>
      <c r="AA495770" s="93"/>
      <c r="AB495770" s="5"/>
    </row>
    <row r="495771" spans="21:28">
      <c r="U495771" s="5"/>
      <c r="AA495771" s="94"/>
      <c r="AB495771" s="5"/>
    </row>
    <row r="495774" spans="21:28">
      <c r="U495774" s="5"/>
      <c r="AA495774" s="94"/>
      <c r="AB495774" s="5"/>
    </row>
    <row r="495824" spans="21:28">
      <c r="U495824" s="5"/>
      <c r="AA495824" s="94"/>
      <c r="AB495824" s="5"/>
    </row>
    <row r="495894" spans="21:28">
      <c r="U495894" s="5"/>
      <c r="AA495894" s="94"/>
      <c r="AB495894" s="5"/>
    </row>
    <row r="495895" spans="21:28">
      <c r="U495895" s="5"/>
      <c r="AA495895" s="94"/>
      <c r="AB495895" s="5"/>
    </row>
    <row r="495912" spans="21:28">
      <c r="U495912" s="5"/>
      <c r="AA495912" s="94"/>
      <c r="AB495912" s="5"/>
    </row>
    <row r="495914" spans="21:28">
      <c r="U495914" s="5"/>
      <c r="AA495914" s="458"/>
      <c r="AB495914" s="5"/>
    </row>
    <row r="495915" spans="21:28">
      <c r="U495915" s="5"/>
      <c r="AA495915" s="458"/>
      <c r="AB495915" s="5"/>
    </row>
    <row r="495916" spans="21:28">
      <c r="U495916" s="5"/>
      <c r="AA495916" s="93"/>
      <c r="AB495916" s="5"/>
    </row>
    <row r="495917" spans="21:28">
      <c r="U495917" s="5"/>
      <c r="AA495917" s="94"/>
      <c r="AB495917" s="5"/>
    </row>
    <row r="495920" spans="21:28">
      <c r="U495920" s="5"/>
      <c r="AA495920" s="94"/>
      <c r="AB495920" s="5"/>
    </row>
    <row r="495970" spans="21:28">
      <c r="U495970" s="5"/>
      <c r="AA495970" s="94"/>
      <c r="AB495970" s="5"/>
    </row>
    <row r="496040" spans="21:28">
      <c r="U496040" s="5"/>
      <c r="AA496040" s="94"/>
      <c r="AB496040" s="5"/>
    </row>
    <row r="496041" spans="21:28">
      <c r="U496041" s="5"/>
      <c r="AA496041" s="94"/>
      <c r="AB496041" s="5"/>
    </row>
    <row r="496058" spans="21:28">
      <c r="U496058" s="5"/>
      <c r="AA496058" s="94"/>
      <c r="AB496058" s="5"/>
    </row>
    <row r="496060" spans="21:28">
      <c r="U496060" s="5"/>
      <c r="AA496060" s="458"/>
      <c r="AB496060" s="5"/>
    </row>
    <row r="496061" spans="21:28">
      <c r="U496061" s="5"/>
      <c r="AA496061" s="458"/>
      <c r="AB496061" s="5"/>
    </row>
    <row r="496062" spans="21:28">
      <c r="U496062" s="5"/>
      <c r="AA496062" s="93"/>
      <c r="AB496062" s="5"/>
    </row>
    <row r="496063" spans="21:28">
      <c r="U496063" s="5"/>
      <c r="AA496063" s="94"/>
      <c r="AB496063" s="5"/>
    </row>
    <row r="496066" spans="21:28">
      <c r="U496066" s="5"/>
      <c r="AA496066" s="94"/>
      <c r="AB496066" s="5"/>
    </row>
    <row r="496116" spans="21:28">
      <c r="U496116" s="5"/>
      <c r="AA496116" s="94"/>
      <c r="AB496116" s="5"/>
    </row>
    <row r="496186" spans="21:28">
      <c r="U496186" s="5"/>
      <c r="AA496186" s="94"/>
      <c r="AB496186" s="5"/>
    </row>
    <row r="496187" spans="21:28">
      <c r="U496187" s="5"/>
      <c r="AA496187" s="94"/>
      <c r="AB496187" s="5"/>
    </row>
    <row r="496204" spans="21:28">
      <c r="U496204" s="5"/>
      <c r="AA496204" s="94"/>
      <c r="AB496204" s="5"/>
    </row>
    <row r="496206" spans="21:28">
      <c r="U496206" s="5"/>
      <c r="AA496206" s="458"/>
      <c r="AB496206" s="5"/>
    </row>
    <row r="496207" spans="21:28">
      <c r="U496207" s="5"/>
      <c r="AA496207" s="458"/>
      <c r="AB496207" s="5"/>
    </row>
    <row r="496208" spans="21:28">
      <c r="U496208" s="5"/>
      <c r="AA496208" s="93"/>
      <c r="AB496208" s="5"/>
    </row>
    <row r="496209" spans="21:28">
      <c r="U496209" s="5"/>
      <c r="AA496209" s="94"/>
      <c r="AB496209" s="5"/>
    </row>
    <row r="496212" spans="21:28">
      <c r="U496212" s="5"/>
      <c r="AA496212" s="94"/>
      <c r="AB496212" s="5"/>
    </row>
    <row r="496262" spans="21:28">
      <c r="U496262" s="5"/>
      <c r="AA496262" s="94"/>
      <c r="AB496262" s="5"/>
    </row>
    <row r="496332" spans="21:28">
      <c r="U496332" s="5"/>
      <c r="AA496332" s="94"/>
      <c r="AB496332" s="5"/>
    </row>
    <row r="496333" spans="21:28">
      <c r="U496333" s="5"/>
      <c r="AA496333" s="94"/>
      <c r="AB496333" s="5"/>
    </row>
    <row r="496350" spans="21:28">
      <c r="U496350" s="5"/>
      <c r="AA496350" s="94"/>
      <c r="AB496350" s="5"/>
    </row>
    <row r="496352" spans="21:28">
      <c r="U496352" s="5"/>
      <c r="AA496352" s="458"/>
      <c r="AB496352" s="5"/>
    </row>
    <row r="496353" spans="21:28">
      <c r="U496353" s="5"/>
      <c r="AA496353" s="458"/>
      <c r="AB496353" s="5"/>
    </row>
    <row r="496354" spans="21:28">
      <c r="U496354" s="5"/>
      <c r="AA496354" s="93"/>
      <c r="AB496354" s="5"/>
    </row>
    <row r="496355" spans="21:28">
      <c r="U496355" s="5"/>
      <c r="AA496355" s="94"/>
      <c r="AB496355" s="5"/>
    </row>
    <row r="496358" spans="21:28">
      <c r="U496358" s="5"/>
      <c r="AA496358" s="94"/>
      <c r="AB496358" s="5"/>
    </row>
    <row r="496408" spans="21:28">
      <c r="U496408" s="5"/>
      <c r="AA496408" s="94"/>
      <c r="AB496408" s="5"/>
    </row>
    <row r="496478" spans="21:28">
      <c r="U496478" s="5"/>
      <c r="AA496478" s="94"/>
      <c r="AB496478" s="5"/>
    </row>
    <row r="496479" spans="21:28">
      <c r="U496479" s="5"/>
      <c r="AA496479" s="94"/>
      <c r="AB496479" s="5"/>
    </row>
    <row r="496496" spans="21:28">
      <c r="U496496" s="5"/>
      <c r="AA496496" s="94"/>
      <c r="AB496496" s="5"/>
    </row>
    <row r="496498" spans="21:28">
      <c r="U496498" s="5"/>
      <c r="AA496498" s="458"/>
      <c r="AB496498" s="5"/>
    </row>
    <row r="496499" spans="21:28">
      <c r="U496499" s="5"/>
      <c r="AA496499" s="458"/>
      <c r="AB496499" s="5"/>
    </row>
    <row r="496500" spans="21:28">
      <c r="U496500" s="5"/>
      <c r="AA496500" s="93"/>
      <c r="AB496500" s="5"/>
    </row>
    <row r="496501" spans="21:28">
      <c r="U496501" s="5"/>
      <c r="AA496501" s="94"/>
      <c r="AB496501" s="5"/>
    </row>
    <row r="496504" spans="21:28">
      <c r="U496504" s="5"/>
      <c r="AA496504" s="94"/>
      <c r="AB496504" s="5"/>
    </row>
    <row r="496554" spans="21:28">
      <c r="U496554" s="5"/>
      <c r="AA496554" s="94"/>
      <c r="AB496554" s="5"/>
    </row>
    <row r="496624" spans="21:28">
      <c r="U496624" s="5"/>
      <c r="AA496624" s="94"/>
      <c r="AB496624" s="5"/>
    </row>
    <row r="496625" spans="21:28">
      <c r="U496625" s="5"/>
      <c r="AA496625" s="94"/>
      <c r="AB496625" s="5"/>
    </row>
    <row r="496642" spans="21:28">
      <c r="U496642" s="5"/>
      <c r="AA496642" s="94"/>
      <c r="AB496642" s="5"/>
    </row>
    <row r="496644" spans="21:28">
      <c r="U496644" s="5"/>
      <c r="AA496644" s="458"/>
      <c r="AB496644" s="5"/>
    </row>
    <row r="496645" spans="21:28">
      <c r="U496645" s="5"/>
      <c r="AA496645" s="458"/>
      <c r="AB496645" s="5"/>
    </row>
    <row r="496646" spans="21:28">
      <c r="U496646" s="5"/>
      <c r="AA496646" s="93"/>
      <c r="AB496646" s="5"/>
    </row>
    <row r="496647" spans="21:28">
      <c r="U496647" s="5"/>
      <c r="AA496647" s="94"/>
      <c r="AB496647" s="5"/>
    </row>
    <row r="496650" spans="21:28">
      <c r="U496650" s="5"/>
      <c r="AA496650" s="94"/>
      <c r="AB496650" s="5"/>
    </row>
    <row r="496700" spans="21:28">
      <c r="U496700" s="5"/>
      <c r="AA496700" s="94"/>
      <c r="AB496700" s="5"/>
    </row>
    <row r="496770" spans="21:28">
      <c r="U496770" s="5"/>
      <c r="AA496770" s="94"/>
      <c r="AB496770" s="5"/>
    </row>
    <row r="496771" spans="21:28">
      <c r="U496771" s="5"/>
      <c r="AA496771" s="94"/>
      <c r="AB496771" s="5"/>
    </row>
    <row r="496788" spans="21:28">
      <c r="U496788" s="5"/>
      <c r="AA496788" s="94"/>
      <c r="AB496788" s="5"/>
    </row>
    <row r="496790" spans="21:28">
      <c r="U496790" s="5"/>
      <c r="AA496790" s="458"/>
      <c r="AB496790" s="5"/>
    </row>
    <row r="496791" spans="21:28">
      <c r="U496791" s="5"/>
      <c r="AA496791" s="458"/>
      <c r="AB496791" s="5"/>
    </row>
    <row r="496792" spans="21:28">
      <c r="U496792" s="5"/>
      <c r="AA496792" s="93"/>
      <c r="AB496792" s="5"/>
    </row>
    <row r="496793" spans="21:28">
      <c r="U496793" s="5"/>
      <c r="AA496793" s="94"/>
      <c r="AB496793" s="5"/>
    </row>
    <row r="496796" spans="21:28">
      <c r="U496796" s="5"/>
      <c r="AA496796" s="94"/>
      <c r="AB496796" s="5"/>
    </row>
    <row r="496846" spans="21:28">
      <c r="U496846" s="5"/>
      <c r="AA496846" s="94"/>
      <c r="AB496846" s="5"/>
    </row>
    <row r="496916" spans="21:28">
      <c r="U496916" s="5"/>
      <c r="AA496916" s="94"/>
      <c r="AB496916" s="5"/>
    </row>
    <row r="496917" spans="21:28">
      <c r="U496917" s="5"/>
      <c r="AA496917" s="94"/>
      <c r="AB496917" s="5"/>
    </row>
    <row r="496934" spans="21:28">
      <c r="U496934" s="5"/>
      <c r="AA496934" s="94"/>
      <c r="AB496934" s="5"/>
    </row>
    <row r="496936" spans="21:28">
      <c r="U496936" s="5"/>
      <c r="AA496936" s="458"/>
      <c r="AB496936" s="5"/>
    </row>
    <row r="496937" spans="21:28">
      <c r="U496937" s="5"/>
      <c r="AA496937" s="458"/>
      <c r="AB496937" s="5"/>
    </row>
    <row r="496938" spans="21:28">
      <c r="U496938" s="5"/>
      <c r="AA496938" s="93"/>
      <c r="AB496938" s="5"/>
    </row>
    <row r="496939" spans="21:28">
      <c r="U496939" s="5"/>
      <c r="AA496939" s="94"/>
      <c r="AB496939" s="5"/>
    </row>
    <row r="496942" spans="21:28">
      <c r="U496942" s="5"/>
      <c r="AA496942" s="94"/>
      <c r="AB496942" s="5"/>
    </row>
    <row r="496992" spans="21:28">
      <c r="U496992" s="5"/>
      <c r="AA496992" s="94"/>
      <c r="AB496992" s="5"/>
    </row>
    <row r="497062" spans="21:28">
      <c r="U497062" s="5"/>
      <c r="AA497062" s="94"/>
      <c r="AB497062" s="5"/>
    </row>
    <row r="497063" spans="21:28">
      <c r="U497063" s="5"/>
      <c r="AA497063" s="94"/>
      <c r="AB497063" s="5"/>
    </row>
    <row r="497080" spans="21:28">
      <c r="U497080" s="5"/>
      <c r="AA497080" s="94"/>
      <c r="AB497080" s="5"/>
    </row>
    <row r="497082" spans="21:28">
      <c r="U497082" s="5"/>
      <c r="AA497082" s="458"/>
      <c r="AB497082" s="5"/>
    </row>
    <row r="497083" spans="21:28">
      <c r="U497083" s="5"/>
      <c r="AA497083" s="458"/>
      <c r="AB497083" s="5"/>
    </row>
    <row r="497084" spans="21:28">
      <c r="U497084" s="5"/>
      <c r="AA497084" s="93"/>
      <c r="AB497084" s="5"/>
    </row>
    <row r="497085" spans="21:28">
      <c r="U497085" s="5"/>
      <c r="AA497085" s="94"/>
      <c r="AB497085" s="5"/>
    </row>
    <row r="497088" spans="21:28">
      <c r="U497088" s="5"/>
      <c r="AA497088" s="94"/>
      <c r="AB497088" s="5"/>
    </row>
    <row r="497138" spans="21:28">
      <c r="U497138" s="5"/>
      <c r="AA497138" s="94"/>
      <c r="AB497138" s="5"/>
    </row>
    <row r="497208" spans="21:28">
      <c r="U497208" s="5"/>
      <c r="AA497208" s="94"/>
      <c r="AB497208" s="5"/>
    </row>
    <row r="497209" spans="21:28">
      <c r="U497209" s="5"/>
      <c r="AA497209" s="94"/>
      <c r="AB497209" s="5"/>
    </row>
    <row r="497226" spans="21:28">
      <c r="U497226" s="5"/>
      <c r="AA497226" s="94"/>
      <c r="AB497226" s="5"/>
    </row>
    <row r="497228" spans="21:28">
      <c r="U497228" s="5"/>
      <c r="AA497228" s="458"/>
      <c r="AB497228" s="5"/>
    </row>
    <row r="497229" spans="21:28">
      <c r="U497229" s="5"/>
      <c r="AA497229" s="458"/>
      <c r="AB497229" s="5"/>
    </row>
    <row r="497230" spans="21:28">
      <c r="U497230" s="5"/>
      <c r="AA497230" s="93"/>
      <c r="AB497230" s="5"/>
    </row>
    <row r="497231" spans="21:28">
      <c r="U497231" s="5"/>
      <c r="AA497231" s="94"/>
      <c r="AB497231" s="5"/>
    </row>
    <row r="497234" spans="21:28">
      <c r="U497234" s="5"/>
      <c r="AA497234" s="94"/>
      <c r="AB497234" s="5"/>
    </row>
    <row r="497284" spans="21:28">
      <c r="U497284" s="5"/>
      <c r="AA497284" s="94"/>
      <c r="AB497284" s="5"/>
    </row>
    <row r="497354" spans="21:28">
      <c r="U497354" s="5"/>
      <c r="AA497354" s="94"/>
      <c r="AB497354" s="5"/>
    </row>
    <row r="497355" spans="21:28">
      <c r="U497355" s="5"/>
      <c r="AA497355" s="94"/>
      <c r="AB497355" s="5"/>
    </row>
    <row r="497372" spans="21:28">
      <c r="U497372" s="5"/>
      <c r="AA497372" s="94"/>
      <c r="AB497372" s="5"/>
    </row>
    <row r="497374" spans="21:28">
      <c r="U497374" s="5"/>
      <c r="AA497374" s="458"/>
      <c r="AB497374" s="5"/>
    </row>
    <row r="497375" spans="21:28">
      <c r="U497375" s="5"/>
      <c r="AA497375" s="458"/>
      <c r="AB497375" s="5"/>
    </row>
    <row r="497376" spans="21:28">
      <c r="U497376" s="5"/>
      <c r="AA497376" s="93"/>
      <c r="AB497376" s="5"/>
    </row>
    <row r="497377" spans="21:28">
      <c r="U497377" s="5"/>
      <c r="AA497377" s="94"/>
      <c r="AB497377" s="5"/>
    </row>
    <row r="497380" spans="21:28">
      <c r="U497380" s="5"/>
      <c r="AA497380" s="94"/>
      <c r="AB497380" s="5"/>
    </row>
    <row r="497430" spans="21:28">
      <c r="U497430" s="5"/>
      <c r="AA497430" s="94"/>
      <c r="AB497430" s="5"/>
    </row>
    <row r="497500" spans="21:28">
      <c r="U497500" s="5"/>
      <c r="AA497500" s="94"/>
      <c r="AB497500" s="5"/>
    </row>
    <row r="497501" spans="21:28">
      <c r="U497501" s="5"/>
      <c r="AA497501" s="94"/>
      <c r="AB497501" s="5"/>
    </row>
    <row r="497518" spans="21:28">
      <c r="U497518" s="5"/>
      <c r="AA497518" s="94"/>
      <c r="AB497518" s="5"/>
    </row>
    <row r="497520" spans="21:28">
      <c r="U497520" s="5"/>
      <c r="AA497520" s="458"/>
      <c r="AB497520" s="5"/>
    </row>
    <row r="497521" spans="21:28">
      <c r="U497521" s="5"/>
      <c r="AA497521" s="458"/>
      <c r="AB497521" s="5"/>
    </row>
    <row r="497522" spans="21:28">
      <c r="U497522" s="5"/>
      <c r="AA497522" s="93"/>
      <c r="AB497522" s="5"/>
    </row>
    <row r="497523" spans="21:28">
      <c r="U497523" s="5"/>
      <c r="AA497523" s="94"/>
      <c r="AB497523" s="5"/>
    </row>
    <row r="497526" spans="21:28">
      <c r="U497526" s="5"/>
      <c r="AA497526" s="94"/>
      <c r="AB497526" s="5"/>
    </row>
    <row r="497576" spans="21:28">
      <c r="U497576" s="5"/>
      <c r="AA497576" s="94"/>
      <c r="AB497576" s="5"/>
    </row>
    <row r="497646" spans="21:28">
      <c r="U497646" s="5"/>
      <c r="AA497646" s="94"/>
      <c r="AB497646" s="5"/>
    </row>
    <row r="497647" spans="21:28">
      <c r="U497647" s="5"/>
      <c r="AA497647" s="94"/>
      <c r="AB497647" s="5"/>
    </row>
    <row r="497664" spans="21:28">
      <c r="U497664" s="5"/>
      <c r="AA497664" s="94"/>
      <c r="AB497664" s="5"/>
    </row>
    <row r="497666" spans="21:28">
      <c r="U497666" s="5"/>
      <c r="AA497666" s="458"/>
      <c r="AB497666" s="5"/>
    </row>
    <row r="497667" spans="21:28">
      <c r="U497667" s="5"/>
      <c r="AA497667" s="458"/>
      <c r="AB497667" s="5"/>
    </row>
    <row r="497668" spans="21:28">
      <c r="U497668" s="5"/>
      <c r="AA497668" s="93"/>
      <c r="AB497668" s="5"/>
    </row>
    <row r="497669" spans="21:28">
      <c r="U497669" s="5"/>
      <c r="AA497669" s="94"/>
      <c r="AB497669" s="5"/>
    </row>
    <row r="497672" spans="21:28">
      <c r="U497672" s="5"/>
      <c r="AA497672" s="94"/>
      <c r="AB497672" s="5"/>
    </row>
    <row r="497722" spans="21:28">
      <c r="U497722" s="5"/>
      <c r="AA497722" s="94"/>
      <c r="AB497722" s="5"/>
    </row>
    <row r="497792" spans="21:28">
      <c r="U497792" s="5"/>
      <c r="AA497792" s="94"/>
      <c r="AB497792" s="5"/>
    </row>
    <row r="497793" spans="21:28">
      <c r="U497793" s="5"/>
      <c r="AA497793" s="94"/>
      <c r="AB497793" s="5"/>
    </row>
    <row r="497810" spans="21:28">
      <c r="U497810" s="5"/>
      <c r="AA497810" s="94"/>
      <c r="AB497810" s="5"/>
    </row>
    <row r="497812" spans="21:28">
      <c r="U497812" s="5"/>
      <c r="AA497812" s="458"/>
      <c r="AB497812" s="5"/>
    </row>
    <row r="497813" spans="21:28">
      <c r="U497813" s="5"/>
      <c r="AA497813" s="458"/>
      <c r="AB497813" s="5"/>
    </row>
    <row r="497814" spans="21:28">
      <c r="U497814" s="5"/>
      <c r="AA497814" s="93"/>
      <c r="AB497814" s="5"/>
    </row>
    <row r="497815" spans="21:28">
      <c r="U497815" s="5"/>
      <c r="AA497815" s="94"/>
      <c r="AB497815" s="5"/>
    </row>
    <row r="497818" spans="21:28">
      <c r="U497818" s="5"/>
      <c r="AA497818" s="94"/>
      <c r="AB497818" s="5"/>
    </row>
    <row r="497868" spans="21:28">
      <c r="U497868" s="5"/>
      <c r="AA497868" s="94"/>
      <c r="AB497868" s="5"/>
    </row>
    <row r="497938" spans="21:28">
      <c r="U497938" s="5"/>
      <c r="AA497938" s="94"/>
      <c r="AB497938" s="5"/>
    </row>
    <row r="497939" spans="21:28">
      <c r="U497939" s="5"/>
      <c r="AA497939" s="94"/>
      <c r="AB497939" s="5"/>
    </row>
    <row r="497956" spans="21:28">
      <c r="U497956" s="5"/>
      <c r="AA497956" s="94"/>
      <c r="AB497956" s="5"/>
    </row>
    <row r="497958" spans="21:28">
      <c r="U497958" s="5"/>
      <c r="AA497958" s="458"/>
      <c r="AB497958" s="5"/>
    </row>
    <row r="497959" spans="21:28">
      <c r="U497959" s="5"/>
      <c r="AA497959" s="458"/>
      <c r="AB497959" s="5"/>
    </row>
    <row r="497960" spans="21:28">
      <c r="U497960" s="5"/>
      <c r="AA497960" s="93"/>
      <c r="AB497960" s="5"/>
    </row>
    <row r="497961" spans="21:28">
      <c r="U497961" s="5"/>
      <c r="AA497961" s="94"/>
      <c r="AB497961" s="5"/>
    </row>
    <row r="497964" spans="21:28">
      <c r="U497964" s="5"/>
      <c r="AA497964" s="94"/>
      <c r="AB497964" s="5"/>
    </row>
    <row r="498014" spans="21:28">
      <c r="U498014" s="5"/>
      <c r="AA498014" s="94"/>
      <c r="AB498014" s="5"/>
    </row>
    <row r="498084" spans="21:28">
      <c r="U498084" s="5"/>
      <c r="AA498084" s="94"/>
      <c r="AB498084" s="5"/>
    </row>
    <row r="498085" spans="21:28">
      <c r="U498085" s="5"/>
      <c r="AA498085" s="94"/>
      <c r="AB498085" s="5"/>
    </row>
    <row r="498102" spans="21:28">
      <c r="U498102" s="5"/>
      <c r="AA498102" s="94"/>
      <c r="AB498102" s="5"/>
    </row>
    <row r="498104" spans="21:28">
      <c r="U498104" s="5"/>
      <c r="AA498104" s="458"/>
      <c r="AB498104" s="5"/>
    </row>
    <row r="498105" spans="21:28">
      <c r="U498105" s="5"/>
      <c r="AA498105" s="458"/>
      <c r="AB498105" s="5"/>
    </row>
    <row r="498106" spans="21:28">
      <c r="U498106" s="5"/>
      <c r="AA498106" s="93"/>
      <c r="AB498106" s="5"/>
    </row>
    <row r="498107" spans="21:28">
      <c r="U498107" s="5"/>
      <c r="AA498107" s="94"/>
      <c r="AB498107" s="5"/>
    </row>
    <row r="498110" spans="21:28">
      <c r="U498110" s="5"/>
      <c r="AA498110" s="94"/>
      <c r="AB498110" s="5"/>
    </row>
    <row r="498160" spans="21:28">
      <c r="U498160" s="5"/>
      <c r="AA498160" s="94"/>
      <c r="AB498160" s="5"/>
    </row>
    <row r="498230" spans="21:28">
      <c r="U498230" s="5"/>
      <c r="AA498230" s="94"/>
      <c r="AB498230" s="5"/>
    </row>
    <row r="498231" spans="21:28">
      <c r="U498231" s="5"/>
      <c r="AA498231" s="94"/>
      <c r="AB498231" s="5"/>
    </row>
    <row r="498248" spans="21:28">
      <c r="U498248" s="5"/>
      <c r="AA498248" s="94"/>
      <c r="AB498248" s="5"/>
    </row>
    <row r="498250" spans="21:28">
      <c r="U498250" s="5"/>
      <c r="AA498250" s="458"/>
      <c r="AB498250" s="5"/>
    </row>
    <row r="498251" spans="21:28">
      <c r="U498251" s="5"/>
      <c r="AA498251" s="458"/>
      <c r="AB498251" s="5"/>
    </row>
    <row r="498252" spans="21:28">
      <c r="U498252" s="5"/>
      <c r="AA498252" s="93"/>
      <c r="AB498252" s="5"/>
    </row>
    <row r="498253" spans="21:28">
      <c r="U498253" s="5"/>
      <c r="AA498253" s="94"/>
      <c r="AB498253" s="5"/>
    </row>
    <row r="498256" spans="21:28">
      <c r="U498256" s="5"/>
      <c r="AA498256" s="94"/>
      <c r="AB498256" s="5"/>
    </row>
    <row r="498306" spans="21:28">
      <c r="U498306" s="5"/>
      <c r="AA498306" s="94"/>
      <c r="AB498306" s="5"/>
    </row>
    <row r="498376" spans="21:28">
      <c r="U498376" s="5"/>
      <c r="AA498376" s="94"/>
      <c r="AB498376" s="5"/>
    </row>
    <row r="498377" spans="21:28">
      <c r="U498377" s="5"/>
      <c r="AA498377" s="94"/>
      <c r="AB498377" s="5"/>
    </row>
    <row r="498394" spans="21:28">
      <c r="U498394" s="5"/>
      <c r="AA498394" s="94"/>
      <c r="AB498394" s="5"/>
    </row>
    <row r="498396" spans="21:28">
      <c r="U498396" s="5"/>
      <c r="AA498396" s="458"/>
      <c r="AB498396" s="5"/>
    </row>
    <row r="498397" spans="21:28">
      <c r="U498397" s="5"/>
      <c r="AA498397" s="458"/>
      <c r="AB498397" s="5"/>
    </row>
    <row r="498398" spans="21:28">
      <c r="U498398" s="5"/>
      <c r="AA498398" s="93"/>
      <c r="AB498398" s="5"/>
    </row>
    <row r="498399" spans="21:28">
      <c r="U498399" s="5"/>
      <c r="AA498399" s="94"/>
      <c r="AB498399" s="5"/>
    </row>
    <row r="498402" spans="21:28">
      <c r="U498402" s="5"/>
      <c r="AA498402" s="94"/>
      <c r="AB498402" s="5"/>
    </row>
    <row r="498452" spans="21:28">
      <c r="U498452" s="5"/>
      <c r="AA498452" s="94"/>
      <c r="AB498452" s="5"/>
    </row>
    <row r="498522" spans="21:28">
      <c r="U498522" s="5"/>
      <c r="AA498522" s="94"/>
      <c r="AB498522" s="5"/>
    </row>
    <row r="498523" spans="21:28">
      <c r="U498523" s="5"/>
      <c r="AA498523" s="94"/>
      <c r="AB498523" s="5"/>
    </row>
    <row r="498540" spans="21:28">
      <c r="U498540" s="5"/>
      <c r="AA498540" s="94"/>
      <c r="AB498540" s="5"/>
    </row>
    <row r="498542" spans="21:28">
      <c r="U498542" s="5"/>
      <c r="AA498542" s="458"/>
      <c r="AB498542" s="5"/>
    </row>
    <row r="498543" spans="21:28">
      <c r="U498543" s="5"/>
      <c r="AA498543" s="458"/>
      <c r="AB498543" s="5"/>
    </row>
    <row r="498544" spans="21:28">
      <c r="U498544" s="5"/>
      <c r="AA498544" s="93"/>
      <c r="AB498544" s="5"/>
    </row>
    <row r="498545" spans="21:28">
      <c r="U498545" s="5"/>
      <c r="AA498545" s="94"/>
      <c r="AB498545" s="5"/>
    </row>
    <row r="498548" spans="21:28">
      <c r="U498548" s="5"/>
      <c r="AA498548" s="94"/>
      <c r="AB498548" s="5"/>
    </row>
    <row r="498598" spans="21:28">
      <c r="U498598" s="5"/>
      <c r="AA498598" s="94"/>
      <c r="AB498598" s="5"/>
    </row>
    <row r="498668" spans="21:28">
      <c r="U498668" s="5"/>
      <c r="AA498668" s="94"/>
      <c r="AB498668" s="5"/>
    </row>
    <row r="498669" spans="21:28">
      <c r="U498669" s="5"/>
      <c r="AA498669" s="94"/>
      <c r="AB498669" s="5"/>
    </row>
    <row r="498686" spans="21:28">
      <c r="U498686" s="5"/>
      <c r="AA498686" s="94"/>
      <c r="AB498686" s="5"/>
    </row>
    <row r="498688" spans="21:28">
      <c r="U498688" s="5"/>
      <c r="AA498688" s="458"/>
      <c r="AB498688" s="5"/>
    </row>
    <row r="498689" spans="21:28">
      <c r="U498689" s="5"/>
      <c r="AA498689" s="458"/>
      <c r="AB498689" s="5"/>
    </row>
    <row r="498690" spans="21:28">
      <c r="U498690" s="5"/>
      <c r="AA498690" s="93"/>
      <c r="AB498690" s="5"/>
    </row>
    <row r="498691" spans="21:28">
      <c r="U498691" s="5"/>
      <c r="AA498691" s="94"/>
      <c r="AB498691" s="5"/>
    </row>
    <row r="498694" spans="21:28">
      <c r="U498694" s="5"/>
      <c r="AA498694" s="94"/>
      <c r="AB498694" s="5"/>
    </row>
    <row r="498744" spans="21:28">
      <c r="U498744" s="5"/>
      <c r="AA498744" s="94"/>
      <c r="AB498744" s="5"/>
    </row>
    <row r="498814" spans="21:28">
      <c r="U498814" s="5"/>
      <c r="AA498814" s="94"/>
      <c r="AB498814" s="5"/>
    </row>
    <row r="498815" spans="21:28">
      <c r="U498815" s="5"/>
      <c r="AA498815" s="94"/>
      <c r="AB498815" s="5"/>
    </row>
    <row r="498832" spans="21:28">
      <c r="U498832" s="5"/>
      <c r="AA498832" s="94"/>
      <c r="AB498832" s="5"/>
    </row>
    <row r="498834" spans="21:28">
      <c r="U498834" s="5"/>
      <c r="AA498834" s="458"/>
      <c r="AB498834" s="5"/>
    </row>
    <row r="498835" spans="21:28">
      <c r="U498835" s="5"/>
      <c r="AA498835" s="458"/>
      <c r="AB498835" s="5"/>
    </row>
    <row r="498836" spans="21:28">
      <c r="U498836" s="5"/>
      <c r="AA498836" s="93"/>
      <c r="AB498836" s="5"/>
    </row>
    <row r="498837" spans="21:28">
      <c r="U498837" s="5"/>
      <c r="AA498837" s="94"/>
      <c r="AB498837" s="5"/>
    </row>
    <row r="498840" spans="21:28">
      <c r="U498840" s="5"/>
      <c r="AA498840" s="94"/>
      <c r="AB498840" s="5"/>
    </row>
    <row r="498890" spans="21:28">
      <c r="U498890" s="5"/>
      <c r="AA498890" s="94"/>
      <c r="AB498890" s="5"/>
    </row>
    <row r="498960" spans="21:28">
      <c r="U498960" s="5"/>
      <c r="AA498960" s="94"/>
      <c r="AB498960" s="5"/>
    </row>
    <row r="498961" spans="21:28">
      <c r="U498961" s="5"/>
      <c r="AA498961" s="94"/>
      <c r="AB498961" s="5"/>
    </row>
    <row r="498978" spans="21:28">
      <c r="U498978" s="5"/>
      <c r="AA498978" s="94"/>
      <c r="AB498978" s="5"/>
    </row>
    <row r="498980" spans="21:28">
      <c r="U498980" s="5"/>
      <c r="AA498980" s="458"/>
      <c r="AB498980" s="5"/>
    </row>
    <row r="498981" spans="21:28">
      <c r="U498981" s="5"/>
      <c r="AA498981" s="458"/>
      <c r="AB498981" s="5"/>
    </row>
    <row r="498982" spans="21:28">
      <c r="U498982" s="5"/>
      <c r="AA498982" s="93"/>
      <c r="AB498982" s="5"/>
    </row>
    <row r="498983" spans="21:28">
      <c r="U498983" s="5"/>
      <c r="AA498983" s="94"/>
      <c r="AB498983" s="5"/>
    </row>
    <row r="498986" spans="21:28">
      <c r="U498986" s="5"/>
      <c r="AA498986" s="94"/>
      <c r="AB498986" s="5"/>
    </row>
    <row r="499036" spans="21:28">
      <c r="U499036" s="5"/>
      <c r="AA499036" s="94"/>
      <c r="AB499036" s="5"/>
    </row>
    <row r="499106" spans="21:28">
      <c r="U499106" s="5"/>
      <c r="AA499106" s="94"/>
      <c r="AB499106" s="5"/>
    </row>
    <row r="499107" spans="21:28">
      <c r="U499107" s="5"/>
      <c r="AA499107" s="94"/>
      <c r="AB499107" s="5"/>
    </row>
    <row r="499124" spans="21:28">
      <c r="U499124" s="5"/>
      <c r="AA499124" s="94"/>
      <c r="AB499124" s="5"/>
    </row>
    <row r="499126" spans="21:28">
      <c r="U499126" s="5"/>
      <c r="AA499126" s="458"/>
      <c r="AB499126" s="5"/>
    </row>
    <row r="499127" spans="21:28">
      <c r="U499127" s="5"/>
      <c r="AA499127" s="458"/>
      <c r="AB499127" s="5"/>
    </row>
    <row r="499128" spans="21:28">
      <c r="U499128" s="5"/>
      <c r="AA499128" s="93"/>
      <c r="AB499128" s="5"/>
    </row>
    <row r="499129" spans="21:28">
      <c r="U499129" s="5"/>
      <c r="AA499129" s="94"/>
      <c r="AB499129" s="5"/>
    </row>
    <row r="499132" spans="21:28">
      <c r="U499132" s="5"/>
      <c r="AA499132" s="94"/>
      <c r="AB499132" s="5"/>
    </row>
    <row r="499182" spans="21:28">
      <c r="U499182" s="5"/>
      <c r="AA499182" s="94"/>
      <c r="AB499182" s="5"/>
    </row>
    <row r="499252" spans="21:28">
      <c r="U499252" s="5"/>
      <c r="AA499252" s="94"/>
      <c r="AB499252" s="5"/>
    </row>
    <row r="499253" spans="21:28">
      <c r="U499253" s="5"/>
      <c r="AA499253" s="94"/>
      <c r="AB499253" s="5"/>
    </row>
    <row r="499270" spans="21:28">
      <c r="U499270" s="5"/>
      <c r="AA499270" s="94"/>
      <c r="AB499270" s="5"/>
    </row>
    <row r="499272" spans="21:28">
      <c r="U499272" s="5"/>
      <c r="AA499272" s="458"/>
      <c r="AB499272" s="5"/>
    </row>
    <row r="499273" spans="21:28">
      <c r="U499273" s="5"/>
      <c r="AA499273" s="458"/>
      <c r="AB499273" s="5"/>
    </row>
    <row r="499274" spans="21:28">
      <c r="U499274" s="5"/>
      <c r="AA499274" s="93"/>
      <c r="AB499274" s="5"/>
    </row>
    <row r="499275" spans="21:28">
      <c r="U499275" s="5"/>
      <c r="AA499275" s="94"/>
      <c r="AB499275" s="5"/>
    </row>
    <row r="499278" spans="21:28">
      <c r="U499278" s="5"/>
      <c r="AA499278" s="94"/>
      <c r="AB499278" s="5"/>
    </row>
    <row r="499328" spans="21:28">
      <c r="U499328" s="5"/>
      <c r="AA499328" s="94"/>
      <c r="AB499328" s="5"/>
    </row>
    <row r="499398" spans="21:28">
      <c r="U499398" s="5"/>
      <c r="AA499398" s="94"/>
      <c r="AB499398" s="5"/>
    </row>
    <row r="499399" spans="21:28">
      <c r="U499399" s="5"/>
      <c r="AA499399" s="94"/>
      <c r="AB499399" s="5"/>
    </row>
    <row r="499416" spans="21:28">
      <c r="U499416" s="5"/>
      <c r="AA499416" s="94"/>
      <c r="AB499416" s="5"/>
    </row>
    <row r="499418" spans="21:28">
      <c r="U499418" s="5"/>
      <c r="AA499418" s="458"/>
      <c r="AB499418" s="5"/>
    </row>
    <row r="499419" spans="21:28">
      <c r="U499419" s="5"/>
      <c r="AA499419" s="458"/>
      <c r="AB499419" s="5"/>
    </row>
    <row r="499420" spans="21:28">
      <c r="U499420" s="5"/>
      <c r="AA499420" s="93"/>
      <c r="AB499420" s="5"/>
    </row>
    <row r="499421" spans="21:28">
      <c r="U499421" s="5"/>
      <c r="AA499421" s="94"/>
      <c r="AB499421" s="5"/>
    </row>
    <row r="499424" spans="21:28">
      <c r="U499424" s="5"/>
      <c r="AA499424" s="94"/>
      <c r="AB499424" s="5"/>
    </row>
    <row r="499474" spans="21:28">
      <c r="U499474" s="5"/>
      <c r="AA499474" s="94"/>
      <c r="AB499474" s="5"/>
    </row>
    <row r="499544" spans="21:28">
      <c r="U499544" s="5"/>
      <c r="AA499544" s="94"/>
      <c r="AB499544" s="5"/>
    </row>
    <row r="499545" spans="21:28">
      <c r="U499545" s="5"/>
      <c r="AA499545" s="94"/>
      <c r="AB499545" s="5"/>
    </row>
    <row r="499562" spans="21:28">
      <c r="U499562" s="5"/>
      <c r="AA499562" s="94"/>
      <c r="AB499562" s="5"/>
    </row>
    <row r="499564" spans="21:28">
      <c r="U499564" s="5"/>
      <c r="AA499564" s="458"/>
      <c r="AB499564" s="5"/>
    </row>
    <row r="499565" spans="21:28">
      <c r="U499565" s="5"/>
      <c r="AA499565" s="458"/>
      <c r="AB499565" s="5"/>
    </row>
    <row r="499566" spans="21:28">
      <c r="U499566" s="5"/>
      <c r="AA499566" s="93"/>
      <c r="AB499566" s="5"/>
    </row>
    <row r="499567" spans="21:28">
      <c r="U499567" s="5"/>
      <c r="AA499567" s="94"/>
      <c r="AB499567" s="5"/>
    </row>
    <row r="499570" spans="21:28">
      <c r="U499570" s="5"/>
      <c r="AA499570" s="94"/>
      <c r="AB499570" s="5"/>
    </row>
    <row r="499620" spans="21:28">
      <c r="U499620" s="5"/>
      <c r="AA499620" s="94"/>
      <c r="AB499620" s="5"/>
    </row>
    <row r="499690" spans="21:28">
      <c r="U499690" s="5"/>
      <c r="AA499690" s="94"/>
      <c r="AB499690" s="5"/>
    </row>
    <row r="499691" spans="21:28">
      <c r="U499691" s="5"/>
      <c r="AA499691" s="94"/>
      <c r="AB499691" s="5"/>
    </row>
    <row r="499708" spans="21:28">
      <c r="U499708" s="5"/>
      <c r="AA499708" s="94"/>
      <c r="AB499708" s="5"/>
    </row>
    <row r="499710" spans="21:28">
      <c r="U499710" s="5"/>
      <c r="AA499710" s="458"/>
      <c r="AB499710" s="5"/>
    </row>
    <row r="499711" spans="21:28">
      <c r="U499711" s="5"/>
      <c r="AA499711" s="458"/>
      <c r="AB499711" s="5"/>
    </row>
    <row r="499712" spans="21:28">
      <c r="U499712" s="5"/>
      <c r="AA499712" s="93"/>
      <c r="AB499712" s="5"/>
    </row>
    <row r="499713" spans="21:28">
      <c r="U499713" s="5"/>
      <c r="AA499713" s="94"/>
      <c r="AB499713" s="5"/>
    </row>
    <row r="499716" spans="21:28">
      <c r="U499716" s="5"/>
      <c r="AA499716" s="94"/>
      <c r="AB499716" s="5"/>
    </row>
    <row r="499766" spans="21:28">
      <c r="U499766" s="5"/>
      <c r="AA499766" s="94"/>
      <c r="AB499766" s="5"/>
    </row>
    <row r="499836" spans="21:28">
      <c r="U499836" s="5"/>
      <c r="AA499836" s="94"/>
      <c r="AB499836" s="5"/>
    </row>
    <row r="499837" spans="21:28">
      <c r="U499837" s="5"/>
      <c r="AA499837" s="94"/>
      <c r="AB499837" s="5"/>
    </row>
    <row r="499854" spans="21:28">
      <c r="U499854" s="5"/>
      <c r="AA499854" s="94"/>
      <c r="AB499854" s="5"/>
    </row>
    <row r="499856" spans="21:28">
      <c r="U499856" s="5"/>
      <c r="AA499856" s="458"/>
      <c r="AB499856" s="5"/>
    </row>
    <row r="499857" spans="21:28">
      <c r="U499857" s="5"/>
      <c r="AA499857" s="458"/>
      <c r="AB499857" s="5"/>
    </row>
    <row r="499858" spans="21:28">
      <c r="U499858" s="5"/>
      <c r="AA499858" s="93"/>
      <c r="AB499858" s="5"/>
    </row>
    <row r="499859" spans="21:28">
      <c r="U499859" s="5"/>
      <c r="AA499859" s="94"/>
      <c r="AB499859" s="5"/>
    </row>
    <row r="499862" spans="21:28">
      <c r="U499862" s="5"/>
      <c r="AA499862" s="94"/>
      <c r="AB499862" s="5"/>
    </row>
    <row r="499912" spans="21:28">
      <c r="U499912" s="5"/>
      <c r="AA499912" s="94"/>
      <c r="AB499912" s="5"/>
    </row>
    <row r="499982" spans="21:28">
      <c r="U499982" s="5"/>
      <c r="AA499982" s="94"/>
      <c r="AB499982" s="5"/>
    </row>
    <row r="499983" spans="21:28">
      <c r="U499983" s="5"/>
      <c r="AA499983" s="94"/>
      <c r="AB499983" s="5"/>
    </row>
    <row r="500000" spans="21:28">
      <c r="U500000" s="5"/>
      <c r="AA500000" s="94"/>
      <c r="AB500000" s="5"/>
    </row>
    <row r="500002" spans="21:28">
      <c r="U500002" s="5"/>
      <c r="AA500002" s="458"/>
      <c r="AB500002" s="5"/>
    </row>
    <row r="500003" spans="21:28">
      <c r="U500003" s="5"/>
      <c r="AA500003" s="458"/>
      <c r="AB500003" s="5"/>
    </row>
    <row r="500004" spans="21:28">
      <c r="U500004" s="5"/>
      <c r="AA500004" s="93"/>
      <c r="AB500004" s="5"/>
    </row>
    <row r="500005" spans="21:28">
      <c r="U500005" s="5"/>
      <c r="AA500005" s="94"/>
      <c r="AB500005" s="5"/>
    </row>
    <row r="500008" spans="21:28">
      <c r="U500008" s="5"/>
      <c r="AA500008" s="94"/>
      <c r="AB500008" s="5"/>
    </row>
    <row r="500058" spans="21:28">
      <c r="U500058" s="5"/>
      <c r="AA500058" s="94"/>
      <c r="AB500058" s="5"/>
    </row>
    <row r="500128" spans="21:28">
      <c r="U500128" s="5"/>
      <c r="AA500128" s="94"/>
      <c r="AB500128" s="5"/>
    </row>
    <row r="500129" spans="21:28">
      <c r="U500129" s="5"/>
      <c r="AA500129" s="94"/>
      <c r="AB500129" s="5"/>
    </row>
    <row r="500146" spans="21:28">
      <c r="U500146" s="5"/>
      <c r="AA500146" s="94"/>
      <c r="AB500146" s="5"/>
    </row>
    <row r="500148" spans="21:28">
      <c r="U500148" s="5"/>
      <c r="AA500148" s="458"/>
      <c r="AB500148" s="5"/>
    </row>
    <row r="500149" spans="21:28">
      <c r="U500149" s="5"/>
      <c r="AA500149" s="458"/>
      <c r="AB500149" s="5"/>
    </row>
    <row r="500150" spans="21:28">
      <c r="U500150" s="5"/>
      <c r="AA500150" s="93"/>
      <c r="AB500150" s="5"/>
    </row>
    <row r="500151" spans="21:28">
      <c r="U500151" s="5"/>
      <c r="AA500151" s="94"/>
      <c r="AB500151" s="5"/>
    </row>
    <row r="500154" spans="21:28">
      <c r="U500154" s="5"/>
      <c r="AA500154" s="94"/>
      <c r="AB500154" s="5"/>
    </row>
    <row r="500204" spans="21:28">
      <c r="U500204" s="5"/>
      <c r="AA500204" s="94"/>
      <c r="AB500204" s="5"/>
    </row>
    <row r="500274" spans="21:28">
      <c r="U500274" s="5"/>
      <c r="AA500274" s="94"/>
      <c r="AB500274" s="5"/>
    </row>
    <row r="500275" spans="21:28">
      <c r="U500275" s="5"/>
      <c r="AA500275" s="94"/>
      <c r="AB500275" s="5"/>
    </row>
    <row r="500292" spans="21:28">
      <c r="U500292" s="5"/>
      <c r="AA500292" s="94"/>
      <c r="AB500292" s="5"/>
    </row>
    <row r="500294" spans="21:28">
      <c r="U500294" s="5"/>
      <c r="AA500294" s="458"/>
      <c r="AB500294" s="5"/>
    </row>
    <row r="500295" spans="21:28">
      <c r="U500295" s="5"/>
      <c r="AA500295" s="458"/>
      <c r="AB500295" s="5"/>
    </row>
    <row r="500296" spans="21:28">
      <c r="U500296" s="5"/>
      <c r="AA500296" s="93"/>
      <c r="AB500296" s="5"/>
    </row>
    <row r="500297" spans="21:28">
      <c r="U500297" s="5"/>
      <c r="AA500297" s="94"/>
      <c r="AB500297" s="5"/>
    </row>
    <row r="500300" spans="21:28">
      <c r="U500300" s="5"/>
      <c r="AA500300" s="94"/>
      <c r="AB500300" s="5"/>
    </row>
    <row r="500350" spans="21:28">
      <c r="U500350" s="5"/>
      <c r="AA500350" s="94"/>
      <c r="AB500350" s="5"/>
    </row>
    <row r="500420" spans="21:28">
      <c r="U500420" s="5"/>
      <c r="AA500420" s="94"/>
      <c r="AB500420" s="5"/>
    </row>
    <row r="500421" spans="21:28">
      <c r="U500421" s="5"/>
      <c r="AA500421" s="94"/>
      <c r="AB500421" s="5"/>
    </row>
    <row r="500438" spans="21:28">
      <c r="U500438" s="5"/>
      <c r="AA500438" s="94"/>
      <c r="AB500438" s="5"/>
    </row>
    <row r="500440" spans="21:28">
      <c r="U500440" s="5"/>
      <c r="AA500440" s="458"/>
      <c r="AB500440" s="5"/>
    </row>
    <row r="500441" spans="21:28">
      <c r="U500441" s="5"/>
      <c r="AA500441" s="458"/>
      <c r="AB500441" s="5"/>
    </row>
    <row r="500442" spans="21:28">
      <c r="U500442" s="5"/>
      <c r="AA500442" s="93"/>
      <c r="AB500442" s="5"/>
    </row>
    <row r="500443" spans="21:28">
      <c r="U500443" s="5"/>
      <c r="AA500443" s="94"/>
      <c r="AB500443" s="5"/>
    </row>
    <row r="500446" spans="21:28">
      <c r="U500446" s="5"/>
      <c r="AA500446" s="94"/>
      <c r="AB500446" s="5"/>
    </row>
    <row r="500496" spans="21:28">
      <c r="U500496" s="5"/>
      <c r="AA500496" s="94"/>
      <c r="AB500496" s="5"/>
    </row>
    <row r="500566" spans="21:28">
      <c r="U500566" s="5"/>
      <c r="AA500566" s="94"/>
      <c r="AB500566" s="5"/>
    </row>
    <row r="500567" spans="21:28">
      <c r="U500567" s="5"/>
      <c r="AA500567" s="94"/>
      <c r="AB500567" s="5"/>
    </row>
    <row r="500584" spans="21:28">
      <c r="U500584" s="5"/>
      <c r="AA500584" s="94"/>
      <c r="AB500584" s="5"/>
    </row>
    <row r="500586" spans="21:28">
      <c r="U500586" s="5"/>
      <c r="AA500586" s="458"/>
      <c r="AB500586" s="5"/>
    </row>
    <row r="500587" spans="21:28">
      <c r="U500587" s="5"/>
      <c r="AA500587" s="458"/>
      <c r="AB500587" s="5"/>
    </row>
    <row r="500588" spans="21:28">
      <c r="U500588" s="5"/>
      <c r="AA500588" s="93"/>
      <c r="AB500588" s="5"/>
    </row>
    <row r="500589" spans="21:28">
      <c r="U500589" s="5"/>
      <c r="AA500589" s="94"/>
      <c r="AB500589" s="5"/>
    </row>
    <row r="500592" spans="21:28">
      <c r="U500592" s="5"/>
      <c r="AA500592" s="94"/>
      <c r="AB500592" s="5"/>
    </row>
    <row r="500642" spans="21:28">
      <c r="U500642" s="5"/>
      <c r="AA500642" s="94"/>
      <c r="AB500642" s="5"/>
    </row>
    <row r="500712" spans="21:28">
      <c r="U500712" s="5"/>
      <c r="AA500712" s="94"/>
      <c r="AB500712" s="5"/>
    </row>
    <row r="500713" spans="21:28">
      <c r="U500713" s="5"/>
      <c r="AA500713" s="94"/>
      <c r="AB500713" s="5"/>
    </row>
    <row r="500730" spans="21:28">
      <c r="U500730" s="5"/>
      <c r="AA500730" s="94"/>
      <c r="AB500730" s="5"/>
    </row>
    <row r="500732" spans="21:28">
      <c r="U500732" s="5"/>
      <c r="AA500732" s="458"/>
      <c r="AB500732" s="5"/>
    </row>
    <row r="500733" spans="21:28">
      <c r="U500733" s="5"/>
      <c r="AA500733" s="458"/>
      <c r="AB500733" s="5"/>
    </row>
    <row r="500734" spans="21:28">
      <c r="U500734" s="5"/>
      <c r="AA500734" s="93"/>
      <c r="AB500734" s="5"/>
    </row>
    <row r="500735" spans="21:28">
      <c r="U500735" s="5"/>
      <c r="AA500735" s="94"/>
      <c r="AB500735" s="5"/>
    </row>
    <row r="500738" spans="21:28">
      <c r="U500738" s="5"/>
      <c r="AA500738" s="94"/>
      <c r="AB500738" s="5"/>
    </row>
    <row r="500788" spans="21:28">
      <c r="U500788" s="5"/>
      <c r="AA500788" s="94"/>
      <c r="AB500788" s="5"/>
    </row>
    <row r="500858" spans="21:28">
      <c r="U500858" s="5"/>
      <c r="AA500858" s="94"/>
      <c r="AB500858" s="5"/>
    </row>
    <row r="500859" spans="21:28">
      <c r="U500859" s="5"/>
      <c r="AA500859" s="94"/>
      <c r="AB500859" s="5"/>
    </row>
    <row r="500876" spans="21:28">
      <c r="U500876" s="5"/>
      <c r="AA500876" s="94"/>
      <c r="AB500876" s="5"/>
    </row>
    <row r="500878" spans="21:28">
      <c r="U500878" s="5"/>
      <c r="AA500878" s="458"/>
      <c r="AB500878" s="5"/>
    </row>
    <row r="500879" spans="21:28">
      <c r="U500879" s="5"/>
      <c r="AA500879" s="458"/>
      <c r="AB500879" s="5"/>
    </row>
    <row r="500880" spans="21:28">
      <c r="U500880" s="5"/>
      <c r="AA500880" s="93"/>
      <c r="AB500880" s="5"/>
    </row>
    <row r="500881" spans="21:28">
      <c r="U500881" s="5"/>
      <c r="AA500881" s="94"/>
      <c r="AB500881" s="5"/>
    </row>
    <row r="500884" spans="21:28">
      <c r="U500884" s="5"/>
      <c r="AA500884" s="94"/>
      <c r="AB500884" s="5"/>
    </row>
    <row r="500934" spans="21:28">
      <c r="U500934" s="5"/>
      <c r="AA500934" s="94"/>
      <c r="AB500934" s="5"/>
    </row>
    <row r="501004" spans="21:28">
      <c r="U501004" s="5"/>
      <c r="AA501004" s="94"/>
      <c r="AB501004" s="5"/>
    </row>
    <row r="501005" spans="21:28">
      <c r="U501005" s="5"/>
      <c r="AA501005" s="94"/>
      <c r="AB501005" s="5"/>
    </row>
    <row r="501022" spans="21:28">
      <c r="U501022" s="5"/>
      <c r="AA501022" s="94"/>
      <c r="AB501022" s="5"/>
    </row>
    <row r="501024" spans="21:28">
      <c r="U501024" s="5"/>
      <c r="AA501024" s="458"/>
      <c r="AB501024" s="5"/>
    </row>
    <row r="501025" spans="21:28">
      <c r="U501025" s="5"/>
      <c r="AA501025" s="458"/>
      <c r="AB501025" s="5"/>
    </row>
    <row r="501026" spans="21:28">
      <c r="U501026" s="5"/>
      <c r="AA501026" s="93"/>
      <c r="AB501026" s="5"/>
    </row>
    <row r="501027" spans="21:28">
      <c r="U501027" s="5"/>
      <c r="AA501027" s="94"/>
      <c r="AB501027" s="5"/>
    </row>
    <row r="501030" spans="21:28">
      <c r="U501030" s="5"/>
      <c r="AA501030" s="94"/>
      <c r="AB501030" s="5"/>
    </row>
    <row r="501080" spans="21:28">
      <c r="U501080" s="5"/>
      <c r="AA501080" s="94"/>
      <c r="AB501080" s="5"/>
    </row>
    <row r="501150" spans="21:28">
      <c r="U501150" s="5"/>
      <c r="AA501150" s="94"/>
      <c r="AB501150" s="5"/>
    </row>
    <row r="501151" spans="21:28">
      <c r="U501151" s="5"/>
      <c r="AA501151" s="94"/>
      <c r="AB501151" s="5"/>
    </row>
    <row r="501168" spans="21:28">
      <c r="U501168" s="5"/>
      <c r="AA501168" s="94"/>
      <c r="AB501168" s="5"/>
    </row>
    <row r="501170" spans="21:28">
      <c r="U501170" s="5"/>
      <c r="AA501170" s="458"/>
      <c r="AB501170" s="5"/>
    </row>
    <row r="501171" spans="21:28">
      <c r="U501171" s="5"/>
      <c r="AA501171" s="458"/>
      <c r="AB501171" s="5"/>
    </row>
    <row r="501172" spans="21:28">
      <c r="U501172" s="5"/>
      <c r="AA501172" s="93"/>
      <c r="AB501172" s="5"/>
    </row>
    <row r="501173" spans="21:28">
      <c r="U501173" s="5"/>
      <c r="AA501173" s="94"/>
      <c r="AB501173" s="5"/>
    </row>
    <row r="501176" spans="21:28">
      <c r="U501176" s="5"/>
      <c r="AA501176" s="94"/>
      <c r="AB501176" s="5"/>
    </row>
    <row r="501226" spans="21:28">
      <c r="U501226" s="5"/>
      <c r="AA501226" s="94"/>
      <c r="AB501226" s="5"/>
    </row>
    <row r="501296" spans="21:28">
      <c r="U501296" s="5"/>
      <c r="AA501296" s="94"/>
      <c r="AB501296" s="5"/>
    </row>
    <row r="501297" spans="21:28">
      <c r="U501297" s="5"/>
      <c r="AA501297" s="94"/>
      <c r="AB501297" s="5"/>
    </row>
    <row r="501314" spans="21:28">
      <c r="U501314" s="5"/>
      <c r="AA501314" s="94"/>
      <c r="AB501314" s="5"/>
    </row>
    <row r="501316" spans="21:28">
      <c r="U501316" s="5"/>
      <c r="AA501316" s="458"/>
      <c r="AB501316" s="5"/>
    </row>
    <row r="501317" spans="21:28">
      <c r="U501317" s="5"/>
      <c r="AA501317" s="458"/>
      <c r="AB501317" s="5"/>
    </row>
    <row r="501318" spans="21:28">
      <c r="U501318" s="5"/>
      <c r="AA501318" s="93"/>
      <c r="AB501318" s="5"/>
    </row>
    <row r="501319" spans="21:28">
      <c r="U501319" s="5"/>
      <c r="AA501319" s="94"/>
      <c r="AB501319" s="5"/>
    </row>
    <row r="501322" spans="21:28">
      <c r="U501322" s="5"/>
      <c r="AA501322" s="94"/>
      <c r="AB501322" s="5"/>
    </row>
    <row r="501372" spans="21:28">
      <c r="U501372" s="5"/>
      <c r="AA501372" s="94"/>
      <c r="AB501372" s="5"/>
    </row>
    <row r="501442" spans="21:28">
      <c r="U501442" s="5"/>
      <c r="AA501442" s="94"/>
      <c r="AB501442" s="5"/>
    </row>
    <row r="501443" spans="21:28">
      <c r="U501443" s="5"/>
      <c r="AA501443" s="94"/>
      <c r="AB501443" s="5"/>
    </row>
    <row r="501460" spans="21:28">
      <c r="U501460" s="5"/>
      <c r="AA501460" s="94"/>
      <c r="AB501460" s="5"/>
    </row>
    <row r="501462" spans="21:28">
      <c r="U501462" s="5"/>
      <c r="AA501462" s="458"/>
      <c r="AB501462" s="5"/>
    </row>
    <row r="501463" spans="21:28">
      <c r="U501463" s="5"/>
      <c r="AA501463" s="458"/>
      <c r="AB501463" s="5"/>
    </row>
    <row r="501464" spans="21:28">
      <c r="U501464" s="5"/>
      <c r="AA501464" s="93"/>
      <c r="AB501464" s="5"/>
    </row>
    <row r="501465" spans="21:28">
      <c r="U501465" s="5"/>
      <c r="AA501465" s="94"/>
      <c r="AB501465" s="5"/>
    </row>
    <row r="501468" spans="21:28">
      <c r="U501468" s="5"/>
      <c r="AA501468" s="94"/>
      <c r="AB501468" s="5"/>
    </row>
    <row r="501518" spans="21:28">
      <c r="U501518" s="5"/>
      <c r="AA501518" s="94"/>
      <c r="AB501518" s="5"/>
    </row>
    <row r="501588" spans="21:28">
      <c r="U501588" s="5"/>
      <c r="AA501588" s="94"/>
      <c r="AB501588" s="5"/>
    </row>
    <row r="501589" spans="21:28">
      <c r="U501589" s="5"/>
      <c r="AA501589" s="94"/>
      <c r="AB501589" s="5"/>
    </row>
    <row r="501606" spans="21:28">
      <c r="U501606" s="5"/>
      <c r="AA501606" s="94"/>
      <c r="AB501606" s="5"/>
    </row>
    <row r="501608" spans="21:28">
      <c r="U501608" s="5"/>
      <c r="AA501608" s="458"/>
      <c r="AB501608" s="5"/>
    </row>
    <row r="501609" spans="21:28">
      <c r="U501609" s="5"/>
      <c r="AA501609" s="458"/>
      <c r="AB501609" s="5"/>
    </row>
    <row r="501610" spans="21:28">
      <c r="U501610" s="5"/>
      <c r="AA501610" s="93"/>
      <c r="AB501610" s="5"/>
    </row>
    <row r="501611" spans="21:28">
      <c r="U501611" s="5"/>
      <c r="AA501611" s="94"/>
      <c r="AB501611" s="5"/>
    </row>
    <row r="501614" spans="21:28">
      <c r="U501614" s="5"/>
      <c r="AA501614" s="94"/>
      <c r="AB501614" s="5"/>
    </row>
    <row r="501664" spans="21:28">
      <c r="U501664" s="5"/>
      <c r="AA501664" s="94"/>
      <c r="AB501664" s="5"/>
    </row>
    <row r="501734" spans="21:28">
      <c r="U501734" s="5"/>
      <c r="AA501734" s="94"/>
      <c r="AB501734" s="5"/>
    </row>
    <row r="501735" spans="21:28">
      <c r="U501735" s="5"/>
      <c r="AA501735" s="94"/>
      <c r="AB501735" s="5"/>
    </row>
    <row r="501752" spans="21:28">
      <c r="U501752" s="5"/>
      <c r="AA501752" s="94"/>
      <c r="AB501752" s="5"/>
    </row>
    <row r="501754" spans="21:28">
      <c r="U501754" s="5"/>
      <c r="AA501754" s="458"/>
      <c r="AB501754" s="5"/>
    </row>
    <row r="501755" spans="21:28">
      <c r="U501755" s="5"/>
      <c r="AA501755" s="458"/>
      <c r="AB501755" s="5"/>
    </row>
    <row r="501756" spans="21:28">
      <c r="U501756" s="5"/>
      <c r="AA501756" s="93"/>
      <c r="AB501756" s="5"/>
    </row>
    <row r="501757" spans="21:28">
      <c r="U501757" s="5"/>
      <c r="AA501757" s="94"/>
      <c r="AB501757" s="5"/>
    </row>
    <row r="501760" spans="21:28">
      <c r="U501760" s="5"/>
      <c r="AA501760" s="94"/>
      <c r="AB501760" s="5"/>
    </row>
    <row r="501810" spans="21:28">
      <c r="U501810" s="5"/>
      <c r="AA501810" s="94"/>
      <c r="AB501810" s="5"/>
    </row>
    <row r="501880" spans="21:28">
      <c r="U501880" s="5"/>
      <c r="AA501880" s="94"/>
      <c r="AB501880" s="5"/>
    </row>
    <row r="501881" spans="21:28">
      <c r="U501881" s="5"/>
      <c r="AA501881" s="94"/>
      <c r="AB501881" s="5"/>
    </row>
    <row r="501898" spans="21:28">
      <c r="U501898" s="5"/>
      <c r="AA501898" s="94"/>
      <c r="AB501898" s="5"/>
    </row>
    <row r="501900" spans="21:28">
      <c r="U501900" s="5"/>
      <c r="AA501900" s="458"/>
      <c r="AB501900" s="5"/>
    </row>
    <row r="501901" spans="21:28">
      <c r="U501901" s="5"/>
      <c r="AA501901" s="458"/>
      <c r="AB501901" s="5"/>
    </row>
    <row r="501902" spans="21:28">
      <c r="U501902" s="5"/>
      <c r="AA501902" s="93"/>
      <c r="AB501902" s="5"/>
    </row>
    <row r="501903" spans="21:28">
      <c r="U501903" s="5"/>
      <c r="AA501903" s="94"/>
      <c r="AB501903" s="5"/>
    </row>
    <row r="501906" spans="21:28">
      <c r="U501906" s="5"/>
      <c r="AA501906" s="94"/>
      <c r="AB501906" s="5"/>
    </row>
    <row r="501956" spans="21:28">
      <c r="U501956" s="5"/>
      <c r="AA501956" s="94"/>
      <c r="AB501956" s="5"/>
    </row>
    <row r="502026" spans="21:28">
      <c r="U502026" s="5"/>
      <c r="AA502026" s="94"/>
      <c r="AB502026" s="5"/>
    </row>
    <row r="502027" spans="21:28">
      <c r="U502027" s="5"/>
      <c r="AA502027" s="94"/>
      <c r="AB502027" s="5"/>
    </row>
    <row r="502044" spans="21:28">
      <c r="U502044" s="5"/>
      <c r="AA502044" s="94"/>
      <c r="AB502044" s="5"/>
    </row>
    <row r="502046" spans="21:28">
      <c r="U502046" s="5"/>
      <c r="AA502046" s="458"/>
      <c r="AB502046" s="5"/>
    </row>
    <row r="502047" spans="21:28">
      <c r="U502047" s="5"/>
      <c r="AA502047" s="458"/>
      <c r="AB502047" s="5"/>
    </row>
    <row r="502048" spans="21:28">
      <c r="U502048" s="5"/>
      <c r="AA502048" s="93"/>
      <c r="AB502048" s="5"/>
    </row>
    <row r="502049" spans="21:28">
      <c r="U502049" s="5"/>
      <c r="AA502049" s="94"/>
      <c r="AB502049" s="5"/>
    </row>
    <row r="502052" spans="21:28">
      <c r="U502052" s="5"/>
      <c r="AA502052" s="94"/>
      <c r="AB502052" s="5"/>
    </row>
    <row r="502102" spans="21:28">
      <c r="U502102" s="5"/>
      <c r="AA502102" s="94"/>
      <c r="AB502102" s="5"/>
    </row>
    <row r="502172" spans="21:28">
      <c r="U502172" s="5"/>
      <c r="AA502172" s="94"/>
      <c r="AB502172" s="5"/>
    </row>
    <row r="502173" spans="21:28">
      <c r="U502173" s="5"/>
      <c r="AA502173" s="94"/>
      <c r="AB502173" s="5"/>
    </row>
    <row r="502190" spans="21:28">
      <c r="U502190" s="5"/>
      <c r="AA502190" s="94"/>
      <c r="AB502190" s="5"/>
    </row>
    <row r="502192" spans="21:28">
      <c r="U502192" s="5"/>
      <c r="AA502192" s="458"/>
      <c r="AB502192" s="5"/>
    </row>
    <row r="502193" spans="21:28">
      <c r="U502193" s="5"/>
      <c r="AA502193" s="458"/>
      <c r="AB502193" s="5"/>
    </row>
    <row r="502194" spans="21:28">
      <c r="U502194" s="5"/>
      <c r="AA502194" s="93"/>
      <c r="AB502194" s="5"/>
    </row>
    <row r="502195" spans="21:28">
      <c r="U502195" s="5"/>
      <c r="AA502195" s="94"/>
      <c r="AB502195" s="5"/>
    </row>
    <row r="502198" spans="21:28">
      <c r="U502198" s="5"/>
      <c r="AA502198" s="94"/>
      <c r="AB502198" s="5"/>
    </row>
    <row r="502248" spans="21:28">
      <c r="U502248" s="5"/>
      <c r="AA502248" s="94"/>
      <c r="AB502248" s="5"/>
    </row>
    <row r="502318" spans="21:28">
      <c r="U502318" s="5"/>
      <c r="AA502318" s="94"/>
      <c r="AB502318" s="5"/>
    </row>
    <row r="502319" spans="21:28">
      <c r="U502319" s="5"/>
      <c r="AA502319" s="94"/>
      <c r="AB502319" s="5"/>
    </row>
    <row r="502336" spans="21:28">
      <c r="U502336" s="5"/>
      <c r="AA502336" s="94"/>
      <c r="AB502336" s="5"/>
    </row>
    <row r="502338" spans="21:28">
      <c r="U502338" s="5"/>
      <c r="AA502338" s="458"/>
      <c r="AB502338" s="5"/>
    </row>
    <row r="502339" spans="21:28">
      <c r="U502339" s="5"/>
      <c r="AA502339" s="458"/>
      <c r="AB502339" s="5"/>
    </row>
    <row r="502340" spans="21:28">
      <c r="U502340" s="5"/>
      <c r="AA502340" s="93"/>
      <c r="AB502340" s="5"/>
    </row>
    <row r="502341" spans="21:28">
      <c r="U502341" s="5"/>
      <c r="AA502341" s="94"/>
      <c r="AB502341" s="5"/>
    </row>
    <row r="502344" spans="21:28">
      <c r="U502344" s="5"/>
      <c r="AA502344" s="94"/>
      <c r="AB502344" s="5"/>
    </row>
    <row r="502394" spans="21:28">
      <c r="U502394" s="5"/>
      <c r="AA502394" s="94"/>
      <c r="AB502394" s="5"/>
    </row>
    <row r="502464" spans="21:28">
      <c r="U502464" s="5"/>
      <c r="AA502464" s="94"/>
      <c r="AB502464" s="5"/>
    </row>
    <row r="502465" spans="21:28">
      <c r="U502465" s="5"/>
      <c r="AA502465" s="94"/>
      <c r="AB502465" s="5"/>
    </row>
    <row r="502482" spans="21:28">
      <c r="U502482" s="5"/>
      <c r="AA502482" s="94"/>
      <c r="AB502482" s="5"/>
    </row>
    <row r="502484" spans="21:28">
      <c r="U502484" s="5"/>
      <c r="AA502484" s="458"/>
      <c r="AB502484" s="5"/>
    </row>
    <row r="502485" spans="21:28">
      <c r="U502485" s="5"/>
      <c r="AA502485" s="458"/>
      <c r="AB502485" s="5"/>
    </row>
    <row r="502486" spans="21:28">
      <c r="U502486" s="5"/>
      <c r="AA502486" s="93"/>
      <c r="AB502486" s="5"/>
    </row>
    <row r="502487" spans="21:28">
      <c r="U502487" s="5"/>
      <c r="AA502487" s="94"/>
      <c r="AB502487" s="5"/>
    </row>
    <row r="502490" spans="21:28">
      <c r="U502490" s="5"/>
      <c r="AA502490" s="94"/>
      <c r="AB502490" s="5"/>
    </row>
    <row r="502540" spans="21:28">
      <c r="U502540" s="5"/>
      <c r="AA502540" s="94"/>
      <c r="AB502540" s="5"/>
    </row>
    <row r="502610" spans="21:28">
      <c r="U502610" s="5"/>
      <c r="AA502610" s="94"/>
      <c r="AB502610" s="5"/>
    </row>
    <row r="502611" spans="21:28">
      <c r="U502611" s="5"/>
      <c r="AA502611" s="94"/>
      <c r="AB502611" s="5"/>
    </row>
    <row r="502628" spans="21:28">
      <c r="U502628" s="5"/>
      <c r="AA502628" s="94"/>
      <c r="AB502628" s="5"/>
    </row>
    <row r="502630" spans="21:28">
      <c r="U502630" s="5"/>
      <c r="AA502630" s="458"/>
      <c r="AB502630" s="5"/>
    </row>
    <row r="502631" spans="21:28">
      <c r="U502631" s="5"/>
      <c r="AA502631" s="458"/>
      <c r="AB502631" s="5"/>
    </row>
    <row r="502632" spans="21:28">
      <c r="U502632" s="5"/>
      <c r="AA502632" s="93"/>
      <c r="AB502632" s="5"/>
    </row>
    <row r="502633" spans="21:28">
      <c r="U502633" s="5"/>
      <c r="AA502633" s="94"/>
      <c r="AB502633" s="5"/>
    </row>
    <row r="502636" spans="21:28">
      <c r="U502636" s="5"/>
      <c r="AA502636" s="94"/>
      <c r="AB502636" s="5"/>
    </row>
    <row r="502686" spans="21:28">
      <c r="U502686" s="5"/>
      <c r="AA502686" s="94"/>
      <c r="AB502686" s="5"/>
    </row>
    <row r="502756" spans="21:28">
      <c r="U502756" s="5"/>
      <c r="AA502756" s="94"/>
      <c r="AB502756" s="5"/>
    </row>
    <row r="502757" spans="21:28">
      <c r="U502757" s="5"/>
      <c r="AA502757" s="94"/>
      <c r="AB502757" s="5"/>
    </row>
    <row r="502774" spans="21:28">
      <c r="U502774" s="5"/>
      <c r="AA502774" s="94"/>
      <c r="AB502774" s="5"/>
    </row>
    <row r="502776" spans="21:28">
      <c r="U502776" s="5"/>
      <c r="AA502776" s="458"/>
      <c r="AB502776" s="5"/>
    </row>
    <row r="502777" spans="21:28">
      <c r="U502777" s="5"/>
      <c r="AA502777" s="458"/>
      <c r="AB502777" s="5"/>
    </row>
    <row r="502778" spans="21:28">
      <c r="U502778" s="5"/>
      <c r="AA502778" s="93"/>
      <c r="AB502778" s="5"/>
    </row>
    <row r="502779" spans="21:28">
      <c r="U502779" s="5"/>
      <c r="AA502779" s="94"/>
      <c r="AB502779" s="5"/>
    </row>
    <row r="502782" spans="21:28">
      <c r="U502782" s="5"/>
      <c r="AA502782" s="94"/>
      <c r="AB502782" s="5"/>
    </row>
    <row r="502832" spans="21:28">
      <c r="U502832" s="5"/>
      <c r="AA502832" s="94"/>
      <c r="AB502832" s="5"/>
    </row>
    <row r="502902" spans="21:28">
      <c r="U502902" s="5"/>
      <c r="AA502902" s="94"/>
      <c r="AB502902" s="5"/>
    </row>
    <row r="502903" spans="21:28">
      <c r="U502903" s="5"/>
      <c r="AA502903" s="94"/>
      <c r="AB502903" s="5"/>
    </row>
    <row r="502920" spans="21:28">
      <c r="U502920" s="5"/>
      <c r="AA502920" s="94"/>
      <c r="AB502920" s="5"/>
    </row>
    <row r="502922" spans="21:28">
      <c r="U502922" s="5"/>
      <c r="AA502922" s="458"/>
      <c r="AB502922" s="5"/>
    </row>
    <row r="502923" spans="21:28">
      <c r="U502923" s="5"/>
      <c r="AA502923" s="458"/>
      <c r="AB502923" s="5"/>
    </row>
    <row r="502924" spans="21:28">
      <c r="U502924" s="5"/>
      <c r="AA502924" s="93"/>
      <c r="AB502924" s="5"/>
    </row>
    <row r="502925" spans="21:28">
      <c r="U502925" s="5"/>
      <c r="AA502925" s="94"/>
      <c r="AB502925" s="5"/>
    </row>
    <row r="502928" spans="21:28">
      <c r="U502928" s="5"/>
      <c r="AA502928" s="94"/>
      <c r="AB502928" s="5"/>
    </row>
    <row r="502978" spans="21:28">
      <c r="U502978" s="5"/>
      <c r="AA502978" s="94"/>
      <c r="AB502978" s="5"/>
    </row>
    <row r="503048" spans="21:28">
      <c r="U503048" s="5"/>
      <c r="AA503048" s="94"/>
      <c r="AB503048" s="5"/>
    </row>
    <row r="503049" spans="21:28">
      <c r="U503049" s="5"/>
      <c r="AA503049" s="94"/>
      <c r="AB503049" s="5"/>
    </row>
    <row r="503066" spans="21:28">
      <c r="U503066" s="5"/>
      <c r="AA503066" s="94"/>
      <c r="AB503066" s="5"/>
    </row>
    <row r="503068" spans="21:28">
      <c r="U503068" s="5"/>
      <c r="AA503068" s="458"/>
      <c r="AB503068" s="5"/>
    </row>
    <row r="503069" spans="21:28">
      <c r="U503069" s="5"/>
      <c r="AA503069" s="458"/>
      <c r="AB503069" s="5"/>
    </row>
    <row r="503070" spans="21:28">
      <c r="U503070" s="5"/>
      <c r="AA503070" s="93"/>
      <c r="AB503070" s="5"/>
    </row>
    <row r="503071" spans="21:28">
      <c r="U503071" s="5"/>
      <c r="AA503071" s="94"/>
      <c r="AB503071" s="5"/>
    </row>
    <row r="503074" spans="21:28">
      <c r="U503074" s="5"/>
      <c r="AA503074" s="94"/>
      <c r="AB503074" s="5"/>
    </row>
    <row r="503124" spans="21:28">
      <c r="U503124" s="5"/>
      <c r="AA503124" s="94"/>
      <c r="AB503124" s="5"/>
    </row>
    <row r="503194" spans="21:28">
      <c r="U503194" s="5"/>
      <c r="AA503194" s="94"/>
      <c r="AB503194" s="5"/>
    </row>
    <row r="503195" spans="21:28">
      <c r="U503195" s="5"/>
      <c r="AA503195" s="94"/>
      <c r="AB503195" s="5"/>
    </row>
    <row r="503212" spans="21:28">
      <c r="U503212" s="5"/>
      <c r="AA503212" s="94"/>
      <c r="AB503212" s="5"/>
    </row>
    <row r="503214" spans="21:28">
      <c r="U503214" s="5"/>
      <c r="AA503214" s="458"/>
      <c r="AB503214" s="5"/>
    </row>
    <row r="503215" spans="21:28">
      <c r="U503215" s="5"/>
      <c r="AA503215" s="458"/>
      <c r="AB503215" s="5"/>
    </row>
    <row r="503216" spans="21:28">
      <c r="U503216" s="5"/>
      <c r="AA503216" s="93"/>
      <c r="AB503216" s="5"/>
    </row>
    <row r="503217" spans="21:28">
      <c r="U503217" s="5"/>
      <c r="AA503217" s="94"/>
      <c r="AB503217" s="5"/>
    </row>
    <row r="503220" spans="21:28">
      <c r="U503220" s="5"/>
      <c r="AA503220" s="94"/>
      <c r="AB503220" s="5"/>
    </row>
    <row r="503270" spans="21:28">
      <c r="U503270" s="5"/>
      <c r="AA503270" s="94"/>
      <c r="AB503270" s="5"/>
    </row>
    <row r="503340" spans="21:28">
      <c r="U503340" s="5"/>
      <c r="AA503340" s="94"/>
      <c r="AB503340" s="5"/>
    </row>
    <row r="503341" spans="21:28">
      <c r="U503341" s="5"/>
      <c r="AA503341" s="94"/>
      <c r="AB503341" s="5"/>
    </row>
    <row r="503358" spans="21:28">
      <c r="U503358" s="5"/>
      <c r="AA503358" s="94"/>
      <c r="AB503358" s="5"/>
    </row>
    <row r="503360" spans="21:28">
      <c r="U503360" s="5"/>
      <c r="AA503360" s="458"/>
      <c r="AB503360" s="5"/>
    </row>
    <row r="503361" spans="21:28">
      <c r="U503361" s="5"/>
      <c r="AA503361" s="458"/>
      <c r="AB503361" s="5"/>
    </row>
    <row r="503362" spans="21:28">
      <c r="U503362" s="5"/>
      <c r="AA503362" s="93"/>
      <c r="AB503362" s="5"/>
    </row>
    <row r="503363" spans="21:28">
      <c r="U503363" s="5"/>
      <c r="AA503363" s="94"/>
      <c r="AB503363" s="5"/>
    </row>
    <row r="503366" spans="21:28">
      <c r="U503366" s="5"/>
      <c r="AA503366" s="94"/>
      <c r="AB503366" s="5"/>
    </row>
    <row r="503416" spans="21:28">
      <c r="U503416" s="5"/>
      <c r="AA503416" s="94"/>
      <c r="AB503416" s="5"/>
    </row>
    <row r="503486" spans="21:28">
      <c r="U503486" s="5"/>
      <c r="AA503486" s="94"/>
      <c r="AB503486" s="5"/>
    </row>
    <row r="503487" spans="21:28">
      <c r="U503487" s="5"/>
      <c r="AA503487" s="94"/>
      <c r="AB503487" s="5"/>
    </row>
    <row r="503504" spans="21:28">
      <c r="U503504" s="5"/>
      <c r="AA503504" s="94"/>
      <c r="AB503504" s="5"/>
    </row>
    <row r="503506" spans="21:28">
      <c r="U503506" s="5"/>
      <c r="AA503506" s="458"/>
      <c r="AB503506" s="5"/>
    </row>
    <row r="503507" spans="21:28">
      <c r="U503507" s="5"/>
      <c r="AA503507" s="458"/>
      <c r="AB503507" s="5"/>
    </row>
    <row r="503508" spans="21:28">
      <c r="U503508" s="5"/>
      <c r="AA503508" s="93"/>
      <c r="AB503508" s="5"/>
    </row>
    <row r="503509" spans="21:28">
      <c r="U503509" s="5"/>
      <c r="AA503509" s="94"/>
      <c r="AB503509" s="5"/>
    </row>
    <row r="503512" spans="21:28">
      <c r="U503512" s="5"/>
      <c r="AA503512" s="94"/>
      <c r="AB503512" s="5"/>
    </row>
    <row r="503562" spans="21:28">
      <c r="U503562" s="5"/>
      <c r="AA503562" s="94"/>
      <c r="AB503562" s="5"/>
    </row>
    <row r="503632" spans="21:28">
      <c r="U503632" s="5"/>
      <c r="AA503632" s="94"/>
      <c r="AB503632" s="5"/>
    </row>
    <row r="503633" spans="21:28">
      <c r="U503633" s="5"/>
      <c r="AA503633" s="94"/>
      <c r="AB503633" s="5"/>
    </row>
    <row r="503650" spans="21:28">
      <c r="U503650" s="5"/>
      <c r="AA503650" s="94"/>
      <c r="AB503650" s="5"/>
    </row>
    <row r="503652" spans="21:28">
      <c r="U503652" s="5"/>
      <c r="AA503652" s="458"/>
      <c r="AB503652" s="5"/>
    </row>
    <row r="503653" spans="21:28">
      <c r="U503653" s="5"/>
      <c r="AA503653" s="458"/>
      <c r="AB503653" s="5"/>
    </row>
    <row r="503654" spans="21:28">
      <c r="U503654" s="5"/>
      <c r="AA503654" s="93"/>
      <c r="AB503654" s="5"/>
    </row>
    <row r="503655" spans="21:28">
      <c r="U503655" s="5"/>
      <c r="AA503655" s="94"/>
      <c r="AB503655" s="5"/>
    </row>
    <row r="503658" spans="21:28">
      <c r="U503658" s="5"/>
      <c r="AA503658" s="94"/>
      <c r="AB503658" s="5"/>
    </row>
    <row r="503708" spans="21:28">
      <c r="U503708" s="5"/>
      <c r="AA503708" s="94"/>
      <c r="AB503708" s="5"/>
    </row>
    <row r="503778" spans="21:28">
      <c r="U503778" s="5"/>
      <c r="AA503778" s="94"/>
      <c r="AB503778" s="5"/>
    </row>
    <row r="503779" spans="21:28">
      <c r="U503779" s="5"/>
      <c r="AA503779" s="94"/>
      <c r="AB503779" s="5"/>
    </row>
    <row r="503796" spans="21:28">
      <c r="U503796" s="5"/>
      <c r="AA503796" s="94"/>
      <c r="AB503796" s="5"/>
    </row>
    <row r="503798" spans="21:28">
      <c r="U503798" s="5"/>
      <c r="AA503798" s="458"/>
      <c r="AB503798" s="5"/>
    </row>
    <row r="503799" spans="21:28">
      <c r="U503799" s="5"/>
      <c r="AA503799" s="458"/>
      <c r="AB503799" s="5"/>
    </row>
    <row r="503800" spans="21:28">
      <c r="U503800" s="5"/>
      <c r="AA503800" s="93"/>
      <c r="AB503800" s="5"/>
    </row>
    <row r="503801" spans="21:28">
      <c r="U503801" s="5"/>
      <c r="AA503801" s="94"/>
      <c r="AB503801" s="5"/>
    </row>
    <row r="503804" spans="21:28">
      <c r="U503804" s="5"/>
      <c r="AA503804" s="94"/>
      <c r="AB503804" s="5"/>
    </row>
    <row r="503854" spans="21:28">
      <c r="U503854" s="5"/>
      <c r="AA503854" s="94"/>
      <c r="AB503854" s="5"/>
    </row>
    <row r="503924" spans="21:28">
      <c r="U503924" s="5"/>
      <c r="AA503924" s="94"/>
      <c r="AB503924" s="5"/>
    </row>
    <row r="503925" spans="21:28">
      <c r="U503925" s="5"/>
      <c r="AA503925" s="94"/>
      <c r="AB503925" s="5"/>
    </row>
    <row r="503942" spans="21:28">
      <c r="U503942" s="5"/>
      <c r="AA503942" s="94"/>
      <c r="AB503942" s="5"/>
    </row>
    <row r="503944" spans="21:28">
      <c r="U503944" s="5"/>
      <c r="AA503944" s="458"/>
      <c r="AB503944" s="5"/>
    </row>
    <row r="503945" spans="21:28">
      <c r="U503945" s="5"/>
      <c r="AA503945" s="458"/>
      <c r="AB503945" s="5"/>
    </row>
    <row r="503946" spans="21:28">
      <c r="U503946" s="5"/>
      <c r="AA503946" s="93"/>
      <c r="AB503946" s="5"/>
    </row>
    <row r="503947" spans="21:28">
      <c r="U503947" s="5"/>
      <c r="AA503947" s="94"/>
      <c r="AB503947" s="5"/>
    </row>
    <row r="503950" spans="21:28">
      <c r="U503950" s="5"/>
      <c r="AA503950" s="94"/>
      <c r="AB503950" s="5"/>
    </row>
    <row r="504000" spans="21:28">
      <c r="U504000" s="5"/>
      <c r="AA504000" s="94"/>
      <c r="AB504000" s="5"/>
    </row>
    <row r="504070" spans="21:28">
      <c r="U504070" s="5"/>
      <c r="AA504070" s="94"/>
      <c r="AB504070" s="5"/>
    </row>
    <row r="504071" spans="21:28">
      <c r="U504071" s="5"/>
      <c r="AA504071" s="94"/>
      <c r="AB504071" s="5"/>
    </row>
    <row r="504088" spans="21:28">
      <c r="U504088" s="5"/>
      <c r="AA504088" s="94"/>
      <c r="AB504088" s="5"/>
    </row>
    <row r="504090" spans="21:28">
      <c r="U504090" s="5"/>
      <c r="AA504090" s="458"/>
      <c r="AB504090" s="5"/>
    </row>
    <row r="504091" spans="21:28">
      <c r="U504091" s="5"/>
      <c r="AA504091" s="458"/>
      <c r="AB504091" s="5"/>
    </row>
    <row r="504092" spans="21:28">
      <c r="U504092" s="5"/>
      <c r="AA504092" s="93"/>
      <c r="AB504092" s="5"/>
    </row>
    <row r="504093" spans="21:28">
      <c r="U504093" s="5"/>
      <c r="AA504093" s="94"/>
      <c r="AB504093" s="5"/>
    </row>
    <row r="504096" spans="21:28">
      <c r="U504096" s="5"/>
      <c r="AA504096" s="94"/>
      <c r="AB504096" s="5"/>
    </row>
    <row r="504146" spans="21:28">
      <c r="U504146" s="5"/>
      <c r="AA504146" s="94"/>
      <c r="AB504146" s="5"/>
    </row>
    <row r="504216" spans="21:28">
      <c r="U504216" s="5"/>
      <c r="AA504216" s="94"/>
      <c r="AB504216" s="5"/>
    </row>
    <row r="504217" spans="21:28">
      <c r="U504217" s="5"/>
      <c r="AA504217" s="94"/>
      <c r="AB504217" s="5"/>
    </row>
    <row r="504234" spans="21:28">
      <c r="U504234" s="5"/>
      <c r="AA504234" s="94"/>
      <c r="AB504234" s="5"/>
    </row>
    <row r="504236" spans="21:28">
      <c r="U504236" s="5"/>
      <c r="AA504236" s="458"/>
      <c r="AB504236" s="5"/>
    </row>
    <row r="504237" spans="21:28">
      <c r="U504237" s="5"/>
      <c r="AA504237" s="458"/>
      <c r="AB504237" s="5"/>
    </row>
    <row r="504238" spans="21:28">
      <c r="U504238" s="5"/>
      <c r="AA504238" s="93"/>
      <c r="AB504238" s="5"/>
    </row>
    <row r="504239" spans="21:28">
      <c r="U504239" s="5"/>
      <c r="AA504239" s="94"/>
      <c r="AB504239" s="5"/>
    </row>
    <row r="504242" spans="21:28">
      <c r="U504242" s="5"/>
      <c r="AA504242" s="94"/>
      <c r="AB504242" s="5"/>
    </row>
    <row r="504292" spans="21:28">
      <c r="U504292" s="5"/>
      <c r="AA504292" s="94"/>
      <c r="AB504292" s="5"/>
    </row>
    <row r="504362" spans="21:28">
      <c r="U504362" s="5"/>
      <c r="AA504362" s="94"/>
      <c r="AB504362" s="5"/>
    </row>
    <row r="504363" spans="21:28">
      <c r="U504363" s="5"/>
      <c r="AA504363" s="94"/>
      <c r="AB504363" s="5"/>
    </row>
    <row r="504380" spans="21:28">
      <c r="U504380" s="5"/>
      <c r="AA504380" s="94"/>
      <c r="AB504380" s="5"/>
    </row>
    <row r="504382" spans="21:28">
      <c r="U504382" s="5"/>
      <c r="AA504382" s="458"/>
      <c r="AB504382" s="5"/>
    </row>
    <row r="504383" spans="21:28">
      <c r="U504383" s="5"/>
      <c r="AA504383" s="458"/>
      <c r="AB504383" s="5"/>
    </row>
    <row r="504384" spans="21:28">
      <c r="U504384" s="5"/>
      <c r="AA504384" s="93"/>
      <c r="AB504384" s="5"/>
    </row>
    <row r="504385" spans="21:28">
      <c r="U504385" s="5"/>
      <c r="AA504385" s="94"/>
      <c r="AB504385" s="5"/>
    </row>
    <row r="504388" spans="21:28">
      <c r="U504388" s="5"/>
      <c r="AA504388" s="94"/>
      <c r="AB504388" s="5"/>
    </row>
    <row r="504438" spans="21:28">
      <c r="U504438" s="5"/>
      <c r="AA504438" s="94"/>
      <c r="AB504438" s="5"/>
    </row>
    <row r="504508" spans="21:28">
      <c r="U504508" s="5"/>
      <c r="AA504508" s="94"/>
      <c r="AB504508" s="5"/>
    </row>
    <row r="504509" spans="21:28">
      <c r="U504509" s="5"/>
      <c r="AA504509" s="94"/>
      <c r="AB504509" s="5"/>
    </row>
    <row r="504526" spans="21:28">
      <c r="U504526" s="5"/>
      <c r="AA504526" s="94"/>
      <c r="AB504526" s="5"/>
    </row>
    <row r="504528" spans="21:28">
      <c r="U504528" s="5"/>
      <c r="AA504528" s="458"/>
      <c r="AB504528" s="5"/>
    </row>
    <row r="504529" spans="21:28">
      <c r="U504529" s="5"/>
      <c r="AA504529" s="458"/>
      <c r="AB504529" s="5"/>
    </row>
    <row r="504530" spans="21:28">
      <c r="U504530" s="5"/>
      <c r="AA504530" s="93"/>
      <c r="AB504530" s="5"/>
    </row>
    <row r="504531" spans="21:28">
      <c r="U504531" s="5"/>
      <c r="AA504531" s="94"/>
      <c r="AB504531" s="5"/>
    </row>
    <row r="504534" spans="21:28">
      <c r="U504534" s="5"/>
      <c r="AA504534" s="94"/>
      <c r="AB504534" s="5"/>
    </row>
    <row r="504584" spans="21:28">
      <c r="U504584" s="5"/>
      <c r="AA504584" s="94"/>
      <c r="AB504584" s="5"/>
    </row>
    <row r="504654" spans="21:28">
      <c r="U504654" s="5"/>
      <c r="AA504654" s="94"/>
      <c r="AB504654" s="5"/>
    </row>
    <row r="504655" spans="21:28">
      <c r="U504655" s="5"/>
      <c r="AA504655" s="94"/>
      <c r="AB504655" s="5"/>
    </row>
    <row r="504672" spans="21:28">
      <c r="U504672" s="5"/>
      <c r="AA504672" s="94"/>
      <c r="AB504672" s="5"/>
    </row>
    <row r="504674" spans="21:28">
      <c r="U504674" s="5"/>
      <c r="AA504674" s="458"/>
      <c r="AB504674" s="5"/>
    </row>
    <row r="504675" spans="21:28">
      <c r="U504675" s="5"/>
      <c r="AA504675" s="458"/>
      <c r="AB504675" s="5"/>
    </row>
    <row r="504676" spans="21:28">
      <c r="U504676" s="5"/>
      <c r="AA504676" s="93"/>
      <c r="AB504676" s="5"/>
    </row>
    <row r="504677" spans="21:28">
      <c r="U504677" s="5"/>
      <c r="AA504677" s="94"/>
      <c r="AB504677" s="5"/>
    </row>
    <row r="504680" spans="21:28">
      <c r="U504680" s="5"/>
      <c r="AA504680" s="94"/>
      <c r="AB504680" s="5"/>
    </row>
    <row r="504730" spans="21:28">
      <c r="U504730" s="5"/>
      <c r="AA504730" s="94"/>
      <c r="AB504730" s="5"/>
    </row>
    <row r="504800" spans="21:28">
      <c r="U504800" s="5"/>
      <c r="AA504800" s="94"/>
      <c r="AB504800" s="5"/>
    </row>
    <row r="504801" spans="21:28">
      <c r="U504801" s="5"/>
      <c r="AA504801" s="94"/>
      <c r="AB504801" s="5"/>
    </row>
    <row r="504818" spans="21:28">
      <c r="U504818" s="5"/>
      <c r="AA504818" s="94"/>
      <c r="AB504818" s="5"/>
    </row>
    <row r="504820" spans="21:28">
      <c r="U504820" s="5"/>
      <c r="AA504820" s="458"/>
      <c r="AB504820" s="5"/>
    </row>
    <row r="504821" spans="21:28">
      <c r="U504821" s="5"/>
      <c r="AA504821" s="458"/>
      <c r="AB504821" s="5"/>
    </row>
    <row r="504822" spans="21:28">
      <c r="U504822" s="5"/>
      <c r="AA504822" s="93"/>
      <c r="AB504822" s="5"/>
    </row>
    <row r="504823" spans="21:28">
      <c r="U504823" s="5"/>
      <c r="AA504823" s="94"/>
      <c r="AB504823" s="5"/>
    </row>
    <row r="504826" spans="21:28">
      <c r="U504826" s="5"/>
      <c r="AA504826" s="94"/>
      <c r="AB504826" s="5"/>
    </row>
    <row r="504876" spans="21:28">
      <c r="U504876" s="5"/>
      <c r="AA504876" s="94"/>
      <c r="AB504876" s="5"/>
    </row>
    <row r="504946" spans="21:28">
      <c r="U504946" s="5"/>
      <c r="AA504946" s="94"/>
      <c r="AB504946" s="5"/>
    </row>
    <row r="504947" spans="21:28">
      <c r="U504947" s="5"/>
      <c r="AA504947" s="94"/>
      <c r="AB504947" s="5"/>
    </row>
    <row r="504964" spans="21:28">
      <c r="U504964" s="5"/>
      <c r="AA504964" s="94"/>
      <c r="AB504964" s="5"/>
    </row>
    <row r="504966" spans="21:28">
      <c r="U504966" s="5"/>
      <c r="AA504966" s="458"/>
      <c r="AB504966" s="5"/>
    </row>
    <row r="504967" spans="21:28">
      <c r="U504967" s="5"/>
      <c r="AA504967" s="458"/>
      <c r="AB504967" s="5"/>
    </row>
    <row r="504968" spans="21:28">
      <c r="U504968" s="5"/>
      <c r="AA504968" s="93"/>
      <c r="AB504968" s="5"/>
    </row>
    <row r="504969" spans="21:28">
      <c r="U504969" s="5"/>
      <c r="AA504969" s="94"/>
      <c r="AB504969" s="5"/>
    </row>
    <row r="504972" spans="21:28">
      <c r="U504972" s="5"/>
      <c r="AA504972" s="94"/>
      <c r="AB504972" s="5"/>
    </row>
    <row r="505022" spans="21:28">
      <c r="U505022" s="5"/>
      <c r="AA505022" s="94"/>
      <c r="AB505022" s="5"/>
    </row>
    <row r="505092" spans="21:28">
      <c r="U505092" s="5"/>
      <c r="AA505092" s="94"/>
      <c r="AB505092" s="5"/>
    </row>
    <row r="505093" spans="21:28">
      <c r="U505093" s="5"/>
      <c r="AA505093" s="94"/>
      <c r="AB505093" s="5"/>
    </row>
    <row r="505110" spans="21:28">
      <c r="U505110" s="5"/>
      <c r="AA505110" s="94"/>
      <c r="AB505110" s="5"/>
    </row>
    <row r="505112" spans="21:28">
      <c r="U505112" s="5"/>
      <c r="AA505112" s="458"/>
      <c r="AB505112" s="5"/>
    </row>
    <row r="505113" spans="21:28">
      <c r="U505113" s="5"/>
      <c r="AA505113" s="458"/>
      <c r="AB505113" s="5"/>
    </row>
    <row r="505114" spans="21:28">
      <c r="U505114" s="5"/>
      <c r="AA505114" s="93"/>
      <c r="AB505114" s="5"/>
    </row>
    <row r="505115" spans="21:28">
      <c r="U505115" s="5"/>
      <c r="AA505115" s="94"/>
      <c r="AB505115" s="5"/>
    </row>
    <row r="505118" spans="21:28">
      <c r="U505118" s="5"/>
      <c r="AA505118" s="94"/>
      <c r="AB505118" s="5"/>
    </row>
    <row r="505168" spans="21:28">
      <c r="U505168" s="5"/>
      <c r="AA505168" s="94"/>
      <c r="AB505168" s="5"/>
    </row>
    <row r="505238" spans="21:28">
      <c r="U505238" s="5"/>
      <c r="AA505238" s="94"/>
      <c r="AB505238" s="5"/>
    </row>
    <row r="505239" spans="21:28">
      <c r="U505239" s="5"/>
      <c r="AA505239" s="94"/>
      <c r="AB505239" s="5"/>
    </row>
    <row r="505256" spans="21:28">
      <c r="U505256" s="5"/>
      <c r="AA505256" s="94"/>
      <c r="AB505256" s="5"/>
    </row>
    <row r="505258" spans="21:28">
      <c r="U505258" s="5"/>
      <c r="AA505258" s="458"/>
      <c r="AB505258" s="5"/>
    </row>
    <row r="505259" spans="21:28">
      <c r="U505259" s="5"/>
      <c r="AA505259" s="458"/>
      <c r="AB505259" s="5"/>
    </row>
    <row r="505260" spans="21:28">
      <c r="U505260" s="5"/>
      <c r="AA505260" s="93"/>
      <c r="AB505260" s="5"/>
    </row>
    <row r="505261" spans="21:28">
      <c r="U505261" s="5"/>
      <c r="AA505261" s="94"/>
      <c r="AB505261" s="5"/>
    </row>
    <row r="505264" spans="21:28">
      <c r="U505264" s="5"/>
      <c r="AA505264" s="94"/>
      <c r="AB505264" s="5"/>
    </row>
    <row r="505314" spans="21:28">
      <c r="U505314" s="5"/>
      <c r="AA505314" s="94"/>
      <c r="AB505314" s="5"/>
    </row>
    <row r="505384" spans="21:28">
      <c r="U505384" s="5"/>
      <c r="AA505384" s="94"/>
      <c r="AB505384" s="5"/>
    </row>
    <row r="505385" spans="21:28">
      <c r="U505385" s="5"/>
      <c r="AA505385" s="94"/>
      <c r="AB505385" s="5"/>
    </row>
    <row r="505402" spans="21:28">
      <c r="U505402" s="5"/>
      <c r="AA505402" s="94"/>
      <c r="AB505402" s="5"/>
    </row>
    <row r="505404" spans="21:28">
      <c r="U505404" s="5"/>
      <c r="AA505404" s="458"/>
      <c r="AB505404" s="5"/>
    </row>
    <row r="505405" spans="21:28">
      <c r="U505405" s="5"/>
      <c r="AA505405" s="458"/>
      <c r="AB505405" s="5"/>
    </row>
    <row r="505406" spans="21:28">
      <c r="U505406" s="5"/>
      <c r="AA505406" s="93"/>
      <c r="AB505406" s="5"/>
    </row>
    <row r="505407" spans="21:28">
      <c r="U505407" s="5"/>
      <c r="AA505407" s="94"/>
      <c r="AB505407" s="5"/>
    </row>
    <row r="505410" spans="21:28">
      <c r="U505410" s="5"/>
      <c r="AA505410" s="94"/>
      <c r="AB505410" s="5"/>
    </row>
    <row r="505460" spans="21:28">
      <c r="U505460" s="5"/>
      <c r="AA505460" s="94"/>
      <c r="AB505460" s="5"/>
    </row>
    <row r="505530" spans="21:28">
      <c r="U505530" s="5"/>
      <c r="AA505530" s="94"/>
      <c r="AB505530" s="5"/>
    </row>
    <row r="505531" spans="21:28">
      <c r="U505531" s="5"/>
      <c r="AA505531" s="94"/>
      <c r="AB505531" s="5"/>
    </row>
    <row r="505548" spans="21:28">
      <c r="U505548" s="5"/>
      <c r="AA505548" s="94"/>
      <c r="AB505548" s="5"/>
    </row>
    <row r="505550" spans="21:28">
      <c r="U505550" s="5"/>
      <c r="AA505550" s="458"/>
      <c r="AB505550" s="5"/>
    </row>
    <row r="505551" spans="21:28">
      <c r="U505551" s="5"/>
      <c r="AA505551" s="458"/>
      <c r="AB505551" s="5"/>
    </row>
    <row r="505552" spans="21:28">
      <c r="U505552" s="5"/>
      <c r="AA505552" s="93"/>
      <c r="AB505552" s="5"/>
    </row>
    <row r="505553" spans="21:28">
      <c r="U505553" s="5"/>
      <c r="AA505553" s="94"/>
      <c r="AB505553" s="5"/>
    </row>
    <row r="505556" spans="21:28">
      <c r="U505556" s="5"/>
      <c r="AA505556" s="94"/>
      <c r="AB505556" s="5"/>
    </row>
    <row r="505606" spans="21:28">
      <c r="U505606" s="5"/>
      <c r="AA505606" s="94"/>
      <c r="AB505606" s="5"/>
    </row>
    <row r="505676" spans="21:28">
      <c r="U505676" s="5"/>
      <c r="AA505676" s="94"/>
      <c r="AB505676" s="5"/>
    </row>
    <row r="505677" spans="21:28">
      <c r="U505677" s="5"/>
      <c r="AA505677" s="94"/>
      <c r="AB505677" s="5"/>
    </row>
    <row r="505694" spans="21:28">
      <c r="U505694" s="5"/>
      <c r="AA505694" s="94"/>
      <c r="AB505694" s="5"/>
    </row>
    <row r="505696" spans="21:28">
      <c r="U505696" s="5"/>
      <c r="AA505696" s="458"/>
      <c r="AB505696" s="5"/>
    </row>
    <row r="505697" spans="21:28">
      <c r="U505697" s="5"/>
      <c r="AA505697" s="458"/>
      <c r="AB505697" s="5"/>
    </row>
    <row r="505698" spans="21:28">
      <c r="U505698" s="5"/>
      <c r="AA505698" s="93"/>
      <c r="AB505698" s="5"/>
    </row>
    <row r="505699" spans="21:28">
      <c r="U505699" s="5"/>
      <c r="AA505699" s="94"/>
      <c r="AB505699" s="5"/>
    </row>
    <row r="505702" spans="21:28">
      <c r="U505702" s="5"/>
      <c r="AA505702" s="94"/>
      <c r="AB505702" s="5"/>
    </row>
    <row r="505752" spans="21:28">
      <c r="U505752" s="5"/>
      <c r="AA505752" s="94"/>
      <c r="AB505752" s="5"/>
    </row>
    <row r="505822" spans="21:28">
      <c r="U505822" s="5"/>
      <c r="AA505822" s="94"/>
      <c r="AB505822" s="5"/>
    </row>
    <row r="505823" spans="21:28">
      <c r="U505823" s="5"/>
      <c r="AA505823" s="94"/>
      <c r="AB505823" s="5"/>
    </row>
    <row r="505840" spans="21:28">
      <c r="U505840" s="5"/>
      <c r="AA505840" s="94"/>
      <c r="AB505840" s="5"/>
    </row>
    <row r="505842" spans="21:28">
      <c r="U505842" s="5"/>
      <c r="AA505842" s="458"/>
      <c r="AB505842" s="5"/>
    </row>
    <row r="505843" spans="21:28">
      <c r="U505843" s="5"/>
      <c r="AA505843" s="458"/>
      <c r="AB505843" s="5"/>
    </row>
    <row r="505844" spans="21:28">
      <c r="U505844" s="5"/>
      <c r="AA505844" s="93"/>
      <c r="AB505844" s="5"/>
    </row>
    <row r="505845" spans="21:28">
      <c r="U505845" s="5"/>
      <c r="AA505845" s="94"/>
      <c r="AB505845" s="5"/>
    </row>
    <row r="505848" spans="21:28">
      <c r="U505848" s="5"/>
      <c r="AA505848" s="94"/>
      <c r="AB505848" s="5"/>
    </row>
    <row r="505898" spans="21:28">
      <c r="U505898" s="5"/>
      <c r="AA505898" s="94"/>
      <c r="AB505898" s="5"/>
    </row>
    <row r="505968" spans="21:28">
      <c r="U505968" s="5"/>
      <c r="AA505968" s="94"/>
      <c r="AB505968" s="5"/>
    </row>
    <row r="505969" spans="21:28">
      <c r="U505969" s="5"/>
      <c r="AA505969" s="94"/>
      <c r="AB505969" s="5"/>
    </row>
    <row r="505986" spans="21:28">
      <c r="U505986" s="5"/>
      <c r="AA505986" s="94"/>
      <c r="AB505986" s="5"/>
    </row>
    <row r="505988" spans="21:28">
      <c r="U505988" s="5"/>
      <c r="AA505988" s="458"/>
      <c r="AB505988" s="5"/>
    </row>
    <row r="505989" spans="21:28">
      <c r="U505989" s="5"/>
      <c r="AA505989" s="458"/>
      <c r="AB505989" s="5"/>
    </row>
    <row r="505990" spans="21:28">
      <c r="U505990" s="5"/>
      <c r="AA505990" s="93"/>
      <c r="AB505990" s="5"/>
    </row>
    <row r="505991" spans="21:28">
      <c r="U505991" s="5"/>
      <c r="AA505991" s="94"/>
      <c r="AB505991" s="5"/>
    </row>
    <row r="505994" spans="21:28">
      <c r="U505994" s="5"/>
      <c r="AA505994" s="94"/>
      <c r="AB505994" s="5"/>
    </row>
    <row r="506044" spans="21:28">
      <c r="U506044" s="5"/>
      <c r="AA506044" s="94"/>
      <c r="AB506044" s="5"/>
    </row>
    <row r="506114" spans="21:28">
      <c r="U506114" s="5"/>
      <c r="AA506114" s="94"/>
      <c r="AB506114" s="5"/>
    </row>
    <row r="506115" spans="21:28">
      <c r="U506115" s="5"/>
      <c r="AA506115" s="94"/>
      <c r="AB506115" s="5"/>
    </row>
    <row r="506132" spans="21:28">
      <c r="U506132" s="5"/>
      <c r="AA506132" s="94"/>
      <c r="AB506132" s="5"/>
    </row>
    <row r="506134" spans="21:28">
      <c r="U506134" s="5"/>
      <c r="AA506134" s="458"/>
      <c r="AB506134" s="5"/>
    </row>
    <row r="506135" spans="21:28">
      <c r="U506135" s="5"/>
      <c r="AA506135" s="458"/>
      <c r="AB506135" s="5"/>
    </row>
    <row r="506136" spans="21:28">
      <c r="U506136" s="5"/>
      <c r="AA506136" s="93"/>
      <c r="AB506136" s="5"/>
    </row>
    <row r="506137" spans="21:28">
      <c r="U506137" s="5"/>
      <c r="AA506137" s="94"/>
      <c r="AB506137" s="5"/>
    </row>
    <row r="506140" spans="21:28">
      <c r="U506140" s="5"/>
      <c r="AA506140" s="94"/>
      <c r="AB506140" s="5"/>
    </row>
    <row r="506190" spans="21:28">
      <c r="U506190" s="5"/>
      <c r="AA506190" s="94"/>
      <c r="AB506190" s="5"/>
    </row>
    <row r="506260" spans="21:28">
      <c r="U506260" s="5"/>
      <c r="AA506260" s="94"/>
      <c r="AB506260" s="5"/>
    </row>
    <row r="506261" spans="21:28">
      <c r="U506261" s="5"/>
      <c r="AA506261" s="94"/>
      <c r="AB506261" s="5"/>
    </row>
    <row r="506278" spans="21:28">
      <c r="U506278" s="5"/>
      <c r="AA506278" s="94"/>
      <c r="AB506278" s="5"/>
    </row>
    <row r="506280" spans="21:28">
      <c r="U506280" s="5"/>
      <c r="AA506280" s="458"/>
      <c r="AB506280" s="5"/>
    </row>
    <row r="506281" spans="21:28">
      <c r="U506281" s="5"/>
      <c r="AA506281" s="458"/>
      <c r="AB506281" s="5"/>
    </row>
    <row r="506282" spans="21:28">
      <c r="U506282" s="5"/>
      <c r="AA506282" s="93"/>
      <c r="AB506282" s="5"/>
    </row>
    <row r="506283" spans="21:28">
      <c r="U506283" s="5"/>
      <c r="AA506283" s="94"/>
      <c r="AB506283" s="5"/>
    </row>
    <row r="506286" spans="21:28">
      <c r="U506286" s="5"/>
      <c r="AA506286" s="94"/>
      <c r="AB506286" s="5"/>
    </row>
    <row r="506336" spans="21:28">
      <c r="U506336" s="5"/>
      <c r="AA506336" s="94"/>
      <c r="AB506336" s="5"/>
    </row>
    <row r="506406" spans="21:28">
      <c r="U506406" s="5"/>
      <c r="AA506406" s="94"/>
      <c r="AB506406" s="5"/>
    </row>
    <row r="506407" spans="21:28">
      <c r="U506407" s="5"/>
      <c r="AA506407" s="94"/>
      <c r="AB506407" s="5"/>
    </row>
    <row r="506424" spans="21:28">
      <c r="U506424" s="5"/>
      <c r="AA506424" s="94"/>
      <c r="AB506424" s="5"/>
    </row>
    <row r="506426" spans="21:28">
      <c r="U506426" s="5"/>
      <c r="AA506426" s="458"/>
      <c r="AB506426" s="5"/>
    </row>
    <row r="506427" spans="21:28">
      <c r="U506427" s="5"/>
      <c r="AA506427" s="458"/>
      <c r="AB506427" s="5"/>
    </row>
    <row r="506428" spans="21:28">
      <c r="U506428" s="5"/>
      <c r="AA506428" s="93"/>
      <c r="AB506428" s="5"/>
    </row>
    <row r="506429" spans="21:28">
      <c r="U506429" s="5"/>
      <c r="AA506429" s="94"/>
      <c r="AB506429" s="5"/>
    </row>
    <row r="506432" spans="21:28">
      <c r="U506432" s="5"/>
      <c r="AA506432" s="94"/>
      <c r="AB506432" s="5"/>
    </row>
    <row r="506482" spans="21:28">
      <c r="U506482" s="5"/>
      <c r="AA506482" s="94"/>
      <c r="AB506482" s="5"/>
    </row>
    <row r="506552" spans="21:28">
      <c r="U506552" s="5"/>
      <c r="AA506552" s="94"/>
      <c r="AB506552" s="5"/>
    </row>
    <row r="506553" spans="21:28">
      <c r="U506553" s="5"/>
      <c r="AA506553" s="94"/>
      <c r="AB506553" s="5"/>
    </row>
    <row r="506570" spans="21:28">
      <c r="U506570" s="5"/>
      <c r="AA506570" s="94"/>
      <c r="AB506570" s="5"/>
    </row>
    <row r="506572" spans="21:28">
      <c r="U506572" s="5"/>
      <c r="AA506572" s="458"/>
      <c r="AB506572" s="5"/>
    </row>
    <row r="506573" spans="21:28">
      <c r="U506573" s="5"/>
      <c r="AA506573" s="458"/>
      <c r="AB506573" s="5"/>
    </row>
    <row r="506574" spans="21:28">
      <c r="U506574" s="5"/>
      <c r="AA506574" s="93"/>
      <c r="AB506574" s="5"/>
    </row>
    <row r="506575" spans="21:28">
      <c r="U506575" s="5"/>
      <c r="AA506575" s="94"/>
      <c r="AB506575" s="5"/>
    </row>
    <row r="506578" spans="21:28">
      <c r="U506578" s="5"/>
      <c r="AA506578" s="94"/>
      <c r="AB506578" s="5"/>
    </row>
    <row r="506628" spans="21:28">
      <c r="U506628" s="5"/>
      <c r="AA506628" s="94"/>
      <c r="AB506628" s="5"/>
    </row>
    <row r="506698" spans="21:28">
      <c r="U506698" s="5"/>
      <c r="AA506698" s="94"/>
      <c r="AB506698" s="5"/>
    </row>
    <row r="506699" spans="21:28">
      <c r="U506699" s="5"/>
      <c r="AA506699" s="94"/>
      <c r="AB506699" s="5"/>
    </row>
    <row r="506716" spans="21:28">
      <c r="U506716" s="5"/>
      <c r="AA506716" s="94"/>
      <c r="AB506716" s="5"/>
    </row>
    <row r="506718" spans="21:28">
      <c r="U506718" s="5"/>
      <c r="AA506718" s="458"/>
      <c r="AB506718" s="5"/>
    </row>
    <row r="506719" spans="21:28">
      <c r="U506719" s="5"/>
      <c r="AA506719" s="458"/>
      <c r="AB506719" s="5"/>
    </row>
    <row r="506720" spans="21:28">
      <c r="U506720" s="5"/>
      <c r="AA506720" s="93"/>
      <c r="AB506720" s="5"/>
    </row>
    <row r="506721" spans="21:28">
      <c r="U506721" s="5"/>
      <c r="AA506721" s="94"/>
      <c r="AB506721" s="5"/>
    </row>
    <row r="506724" spans="21:28">
      <c r="U506724" s="5"/>
      <c r="AA506724" s="94"/>
      <c r="AB506724" s="5"/>
    </row>
    <row r="506774" spans="21:28">
      <c r="U506774" s="5"/>
      <c r="AA506774" s="94"/>
      <c r="AB506774" s="5"/>
    </row>
    <row r="506844" spans="21:28">
      <c r="U506844" s="5"/>
      <c r="AA506844" s="94"/>
      <c r="AB506844" s="5"/>
    </row>
    <row r="506845" spans="21:28">
      <c r="U506845" s="5"/>
      <c r="AA506845" s="94"/>
      <c r="AB506845" s="5"/>
    </row>
    <row r="506862" spans="21:28">
      <c r="U506862" s="5"/>
      <c r="AA506862" s="94"/>
      <c r="AB506862" s="5"/>
    </row>
    <row r="506864" spans="21:28">
      <c r="U506864" s="5"/>
      <c r="AA506864" s="458"/>
      <c r="AB506864" s="5"/>
    </row>
    <row r="506865" spans="21:28">
      <c r="U506865" s="5"/>
      <c r="AA506865" s="458"/>
      <c r="AB506865" s="5"/>
    </row>
    <row r="506866" spans="21:28">
      <c r="U506866" s="5"/>
      <c r="AA506866" s="93"/>
      <c r="AB506866" s="5"/>
    </row>
    <row r="506867" spans="21:28">
      <c r="U506867" s="5"/>
      <c r="AA506867" s="94"/>
      <c r="AB506867" s="5"/>
    </row>
    <row r="506870" spans="21:28">
      <c r="U506870" s="5"/>
      <c r="AA506870" s="94"/>
      <c r="AB506870" s="5"/>
    </row>
    <row r="506920" spans="21:28">
      <c r="U506920" s="5"/>
      <c r="AA506920" s="94"/>
      <c r="AB506920" s="5"/>
    </row>
    <row r="506990" spans="21:28">
      <c r="U506990" s="5"/>
      <c r="AA506990" s="94"/>
      <c r="AB506990" s="5"/>
    </row>
    <row r="506991" spans="21:28">
      <c r="U506991" s="5"/>
      <c r="AA506991" s="94"/>
      <c r="AB506991" s="5"/>
    </row>
    <row r="507008" spans="21:28">
      <c r="U507008" s="5"/>
      <c r="AA507008" s="94"/>
      <c r="AB507008" s="5"/>
    </row>
    <row r="507010" spans="21:28">
      <c r="U507010" s="5"/>
      <c r="AA507010" s="458"/>
      <c r="AB507010" s="5"/>
    </row>
    <row r="507011" spans="21:28">
      <c r="U507011" s="5"/>
      <c r="AA507011" s="458"/>
      <c r="AB507011" s="5"/>
    </row>
    <row r="507012" spans="21:28">
      <c r="U507012" s="5"/>
      <c r="AA507012" s="93"/>
      <c r="AB507012" s="5"/>
    </row>
    <row r="507013" spans="21:28">
      <c r="U507013" s="5"/>
      <c r="AA507013" s="94"/>
      <c r="AB507013" s="5"/>
    </row>
    <row r="507016" spans="21:28">
      <c r="U507016" s="5"/>
      <c r="AA507016" s="94"/>
      <c r="AB507016" s="5"/>
    </row>
    <row r="507066" spans="21:28">
      <c r="U507066" s="5"/>
      <c r="AA507066" s="94"/>
      <c r="AB507066" s="5"/>
    </row>
    <row r="507136" spans="21:28">
      <c r="U507136" s="5"/>
      <c r="AA507136" s="94"/>
      <c r="AB507136" s="5"/>
    </row>
    <row r="507137" spans="21:28">
      <c r="U507137" s="5"/>
      <c r="AA507137" s="94"/>
      <c r="AB507137" s="5"/>
    </row>
    <row r="507154" spans="21:28">
      <c r="U507154" s="5"/>
      <c r="AA507154" s="94"/>
      <c r="AB507154" s="5"/>
    </row>
    <row r="507156" spans="21:28">
      <c r="U507156" s="5"/>
      <c r="AA507156" s="458"/>
      <c r="AB507156" s="5"/>
    </row>
    <row r="507157" spans="21:28">
      <c r="U507157" s="5"/>
      <c r="AA507157" s="458"/>
      <c r="AB507157" s="5"/>
    </row>
    <row r="507158" spans="21:28">
      <c r="U507158" s="5"/>
      <c r="AA507158" s="93"/>
      <c r="AB507158" s="5"/>
    </row>
    <row r="507159" spans="21:28">
      <c r="U507159" s="5"/>
      <c r="AA507159" s="94"/>
      <c r="AB507159" s="5"/>
    </row>
    <row r="507162" spans="21:28">
      <c r="U507162" s="5"/>
      <c r="AA507162" s="94"/>
      <c r="AB507162" s="5"/>
    </row>
    <row r="507212" spans="21:28">
      <c r="U507212" s="5"/>
      <c r="AA507212" s="94"/>
      <c r="AB507212" s="5"/>
    </row>
    <row r="507282" spans="21:28">
      <c r="U507282" s="5"/>
      <c r="AA507282" s="94"/>
      <c r="AB507282" s="5"/>
    </row>
    <row r="507283" spans="21:28">
      <c r="U507283" s="5"/>
      <c r="AA507283" s="94"/>
      <c r="AB507283" s="5"/>
    </row>
    <row r="507300" spans="21:28">
      <c r="U507300" s="5"/>
      <c r="AA507300" s="94"/>
      <c r="AB507300" s="5"/>
    </row>
    <row r="507302" spans="21:28">
      <c r="U507302" s="5"/>
      <c r="AA507302" s="458"/>
      <c r="AB507302" s="5"/>
    </row>
    <row r="507303" spans="21:28">
      <c r="U507303" s="5"/>
      <c r="AA507303" s="458"/>
      <c r="AB507303" s="5"/>
    </row>
    <row r="507304" spans="21:28">
      <c r="U507304" s="5"/>
      <c r="AA507304" s="93"/>
      <c r="AB507304" s="5"/>
    </row>
    <row r="507305" spans="21:28">
      <c r="U507305" s="5"/>
      <c r="AA507305" s="94"/>
      <c r="AB507305" s="5"/>
    </row>
    <row r="507308" spans="21:28">
      <c r="U507308" s="5"/>
      <c r="AA507308" s="94"/>
      <c r="AB507308" s="5"/>
    </row>
    <row r="507358" spans="21:28">
      <c r="U507358" s="5"/>
      <c r="AA507358" s="94"/>
      <c r="AB507358" s="5"/>
    </row>
    <row r="507428" spans="21:28">
      <c r="U507428" s="5"/>
      <c r="AA507428" s="94"/>
      <c r="AB507428" s="5"/>
    </row>
    <row r="507429" spans="21:28">
      <c r="U507429" s="5"/>
      <c r="AA507429" s="94"/>
      <c r="AB507429" s="5"/>
    </row>
    <row r="507446" spans="21:28">
      <c r="U507446" s="5"/>
      <c r="AA507446" s="94"/>
      <c r="AB507446" s="5"/>
    </row>
    <row r="507448" spans="21:28">
      <c r="U507448" s="5"/>
      <c r="AA507448" s="458"/>
      <c r="AB507448" s="5"/>
    </row>
    <row r="507449" spans="21:28">
      <c r="U507449" s="5"/>
      <c r="AA507449" s="458"/>
      <c r="AB507449" s="5"/>
    </row>
    <row r="507450" spans="21:28">
      <c r="U507450" s="5"/>
      <c r="AA507450" s="93"/>
      <c r="AB507450" s="5"/>
    </row>
    <row r="507451" spans="21:28">
      <c r="U507451" s="5"/>
      <c r="AA507451" s="94"/>
      <c r="AB507451" s="5"/>
    </row>
    <row r="507454" spans="21:28">
      <c r="U507454" s="5"/>
      <c r="AA507454" s="94"/>
      <c r="AB507454" s="5"/>
    </row>
    <row r="507504" spans="21:28">
      <c r="U507504" s="5"/>
      <c r="AA507504" s="94"/>
      <c r="AB507504" s="5"/>
    </row>
    <row r="507574" spans="21:28">
      <c r="U507574" s="5"/>
      <c r="AA507574" s="94"/>
      <c r="AB507574" s="5"/>
    </row>
    <row r="507575" spans="21:28">
      <c r="U507575" s="5"/>
      <c r="AA507575" s="94"/>
      <c r="AB507575" s="5"/>
    </row>
    <row r="507592" spans="21:28">
      <c r="U507592" s="5"/>
      <c r="AA507592" s="94"/>
      <c r="AB507592" s="5"/>
    </row>
    <row r="507594" spans="21:28">
      <c r="U507594" s="5"/>
      <c r="AA507594" s="458"/>
      <c r="AB507594" s="5"/>
    </row>
    <row r="507595" spans="21:28">
      <c r="U507595" s="5"/>
      <c r="AA507595" s="458"/>
      <c r="AB507595" s="5"/>
    </row>
    <row r="507596" spans="21:28">
      <c r="U507596" s="5"/>
      <c r="AA507596" s="93"/>
      <c r="AB507596" s="5"/>
    </row>
    <row r="507597" spans="21:28">
      <c r="U507597" s="5"/>
      <c r="AA507597" s="94"/>
      <c r="AB507597" s="5"/>
    </row>
    <row r="507600" spans="21:28">
      <c r="U507600" s="5"/>
      <c r="AA507600" s="94"/>
      <c r="AB507600" s="5"/>
    </row>
    <row r="507650" spans="21:28">
      <c r="U507650" s="5"/>
      <c r="AA507650" s="94"/>
      <c r="AB507650" s="5"/>
    </row>
    <row r="507720" spans="21:28">
      <c r="U507720" s="5"/>
      <c r="AA507720" s="94"/>
      <c r="AB507720" s="5"/>
    </row>
    <row r="507721" spans="21:28">
      <c r="U507721" s="5"/>
      <c r="AA507721" s="94"/>
      <c r="AB507721" s="5"/>
    </row>
    <row r="507738" spans="21:28">
      <c r="U507738" s="5"/>
      <c r="AA507738" s="94"/>
      <c r="AB507738" s="5"/>
    </row>
    <row r="507740" spans="21:28">
      <c r="U507740" s="5"/>
      <c r="AA507740" s="458"/>
      <c r="AB507740" s="5"/>
    </row>
    <row r="507741" spans="21:28">
      <c r="U507741" s="5"/>
      <c r="AA507741" s="458"/>
      <c r="AB507741" s="5"/>
    </row>
    <row r="507742" spans="21:28">
      <c r="U507742" s="5"/>
      <c r="AA507742" s="93"/>
      <c r="AB507742" s="5"/>
    </row>
    <row r="507743" spans="21:28">
      <c r="U507743" s="5"/>
      <c r="AA507743" s="94"/>
      <c r="AB507743" s="5"/>
    </row>
    <row r="507746" spans="21:28">
      <c r="U507746" s="5"/>
      <c r="AA507746" s="94"/>
      <c r="AB507746" s="5"/>
    </row>
    <row r="507796" spans="21:28">
      <c r="U507796" s="5"/>
      <c r="AA507796" s="94"/>
      <c r="AB507796" s="5"/>
    </row>
    <row r="507866" spans="21:28">
      <c r="U507866" s="5"/>
      <c r="AA507866" s="94"/>
      <c r="AB507866" s="5"/>
    </row>
    <row r="507867" spans="21:28">
      <c r="U507867" s="5"/>
      <c r="AA507867" s="94"/>
      <c r="AB507867" s="5"/>
    </row>
    <row r="507884" spans="21:28">
      <c r="U507884" s="5"/>
      <c r="AA507884" s="94"/>
      <c r="AB507884" s="5"/>
    </row>
    <row r="507886" spans="21:28">
      <c r="U507886" s="5"/>
      <c r="AA507886" s="458"/>
      <c r="AB507886" s="5"/>
    </row>
    <row r="507887" spans="21:28">
      <c r="U507887" s="5"/>
      <c r="AA507887" s="458"/>
      <c r="AB507887" s="5"/>
    </row>
    <row r="507888" spans="21:28">
      <c r="U507888" s="5"/>
      <c r="AA507888" s="93"/>
      <c r="AB507888" s="5"/>
    </row>
    <row r="507889" spans="21:28">
      <c r="U507889" s="5"/>
      <c r="AA507889" s="94"/>
      <c r="AB507889" s="5"/>
    </row>
    <row r="507892" spans="21:28">
      <c r="U507892" s="5"/>
      <c r="AA507892" s="94"/>
      <c r="AB507892" s="5"/>
    </row>
    <row r="507942" spans="21:28">
      <c r="U507942" s="5"/>
      <c r="AA507942" s="94"/>
      <c r="AB507942" s="5"/>
    </row>
    <row r="508012" spans="21:28">
      <c r="U508012" s="5"/>
      <c r="AA508012" s="94"/>
      <c r="AB508012" s="5"/>
    </row>
    <row r="508013" spans="21:28">
      <c r="U508013" s="5"/>
      <c r="AA508013" s="94"/>
      <c r="AB508013" s="5"/>
    </row>
    <row r="508030" spans="21:28">
      <c r="U508030" s="5"/>
      <c r="AA508030" s="94"/>
      <c r="AB508030" s="5"/>
    </row>
    <row r="508032" spans="21:28">
      <c r="U508032" s="5"/>
      <c r="AA508032" s="458"/>
      <c r="AB508032" s="5"/>
    </row>
    <row r="508033" spans="21:28">
      <c r="U508033" s="5"/>
      <c r="AA508033" s="458"/>
      <c r="AB508033" s="5"/>
    </row>
    <row r="508034" spans="21:28">
      <c r="U508034" s="5"/>
      <c r="AA508034" s="93"/>
      <c r="AB508034" s="5"/>
    </row>
    <row r="508035" spans="21:28">
      <c r="U508035" s="5"/>
      <c r="AA508035" s="94"/>
      <c r="AB508035" s="5"/>
    </row>
    <row r="508038" spans="21:28">
      <c r="U508038" s="5"/>
      <c r="AA508038" s="94"/>
      <c r="AB508038" s="5"/>
    </row>
    <row r="508088" spans="21:28">
      <c r="U508088" s="5"/>
      <c r="AA508088" s="94"/>
      <c r="AB508088" s="5"/>
    </row>
    <row r="508158" spans="21:28">
      <c r="U508158" s="5"/>
      <c r="AA508158" s="94"/>
      <c r="AB508158" s="5"/>
    </row>
    <row r="508159" spans="21:28">
      <c r="U508159" s="5"/>
      <c r="AA508159" s="94"/>
      <c r="AB508159" s="5"/>
    </row>
    <row r="508176" spans="21:28">
      <c r="U508176" s="5"/>
      <c r="AA508176" s="94"/>
      <c r="AB508176" s="5"/>
    </row>
    <row r="508178" spans="21:28">
      <c r="U508178" s="5"/>
      <c r="AA508178" s="458"/>
      <c r="AB508178" s="5"/>
    </row>
    <row r="508179" spans="21:28">
      <c r="U508179" s="5"/>
      <c r="AA508179" s="458"/>
      <c r="AB508179" s="5"/>
    </row>
    <row r="508180" spans="21:28">
      <c r="U508180" s="5"/>
      <c r="AA508180" s="93"/>
      <c r="AB508180" s="5"/>
    </row>
    <row r="508181" spans="21:28">
      <c r="U508181" s="5"/>
      <c r="AA508181" s="94"/>
      <c r="AB508181" s="5"/>
    </row>
    <row r="508184" spans="21:28">
      <c r="U508184" s="5"/>
      <c r="AA508184" s="94"/>
      <c r="AB508184" s="5"/>
    </row>
    <row r="508234" spans="21:28">
      <c r="U508234" s="5"/>
      <c r="AA508234" s="94"/>
      <c r="AB508234" s="5"/>
    </row>
    <row r="508304" spans="21:28">
      <c r="U508304" s="5"/>
      <c r="AA508304" s="94"/>
      <c r="AB508304" s="5"/>
    </row>
    <row r="508305" spans="21:28">
      <c r="U508305" s="5"/>
      <c r="AA508305" s="94"/>
      <c r="AB508305" s="5"/>
    </row>
    <row r="508322" spans="21:28">
      <c r="U508322" s="5"/>
      <c r="AA508322" s="94"/>
      <c r="AB508322" s="5"/>
    </row>
    <row r="508324" spans="21:28">
      <c r="U508324" s="5"/>
      <c r="AA508324" s="458"/>
      <c r="AB508324" s="5"/>
    </row>
    <row r="508325" spans="21:28">
      <c r="U508325" s="5"/>
      <c r="AA508325" s="458"/>
      <c r="AB508325" s="5"/>
    </row>
    <row r="508326" spans="21:28">
      <c r="U508326" s="5"/>
      <c r="AA508326" s="93"/>
      <c r="AB508326" s="5"/>
    </row>
    <row r="508327" spans="21:28">
      <c r="U508327" s="5"/>
      <c r="AA508327" s="94"/>
      <c r="AB508327" s="5"/>
    </row>
    <row r="508330" spans="21:28">
      <c r="U508330" s="5"/>
      <c r="AA508330" s="94"/>
      <c r="AB508330" s="5"/>
    </row>
    <row r="508380" spans="21:28">
      <c r="U508380" s="5"/>
      <c r="AA508380" s="94"/>
      <c r="AB508380" s="5"/>
    </row>
    <row r="508450" spans="21:28">
      <c r="U508450" s="5"/>
      <c r="AA508450" s="94"/>
      <c r="AB508450" s="5"/>
    </row>
    <row r="508451" spans="21:28">
      <c r="U508451" s="5"/>
      <c r="AA508451" s="94"/>
      <c r="AB508451" s="5"/>
    </row>
    <row r="508468" spans="21:28">
      <c r="U508468" s="5"/>
      <c r="AA508468" s="94"/>
      <c r="AB508468" s="5"/>
    </row>
    <row r="508470" spans="21:28">
      <c r="U508470" s="5"/>
      <c r="AA508470" s="458"/>
      <c r="AB508470" s="5"/>
    </row>
    <row r="508471" spans="21:28">
      <c r="U508471" s="5"/>
      <c r="AA508471" s="458"/>
      <c r="AB508471" s="5"/>
    </row>
    <row r="508472" spans="21:28">
      <c r="U508472" s="5"/>
      <c r="AA508472" s="93"/>
      <c r="AB508472" s="5"/>
    </row>
    <row r="508473" spans="21:28">
      <c r="U508473" s="5"/>
      <c r="AA508473" s="94"/>
      <c r="AB508473" s="5"/>
    </row>
    <row r="508476" spans="21:28">
      <c r="U508476" s="5"/>
      <c r="AA508476" s="94"/>
      <c r="AB508476" s="5"/>
    </row>
    <row r="508526" spans="21:28">
      <c r="U508526" s="5"/>
      <c r="AA508526" s="94"/>
      <c r="AB508526" s="5"/>
    </row>
    <row r="508596" spans="21:28">
      <c r="U508596" s="5"/>
      <c r="AA508596" s="94"/>
      <c r="AB508596" s="5"/>
    </row>
    <row r="508597" spans="21:28">
      <c r="U508597" s="5"/>
      <c r="AA508597" s="94"/>
      <c r="AB508597" s="5"/>
    </row>
    <row r="508614" spans="21:28">
      <c r="U508614" s="5"/>
      <c r="AA508614" s="94"/>
      <c r="AB508614" s="5"/>
    </row>
    <row r="508616" spans="21:28">
      <c r="U508616" s="5"/>
      <c r="AA508616" s="458"/>
      <c r="AB508616" s="5"/>
    </row>
    <row r="508617" spans="21:28">
      <c r="U508617" s="5"/>
      <c r="AA508617" s="458"/>
      <c r="AB508617" s="5"/>
    </row>
    <row r="508618" spans="21:28">
      <c r="U508618" s="5"/>
      <c r="AA508618" s="93"/>
      <c r="AB508618" s="5"/>
    </row>
    <row r="508619" spans="21:28">
      <c r="U508619" s="5"/>
      <c r="AA508619" s="94"/>
      <c r="AB508619" s="5"/>
    </row>
    <row r="508622" spans="21:28">
      <c r="U508622" s="5"/>
      <c r="AA508622" s="94"/>
      <c r="AB508622" s="5"/>
    </row>
    <row r="508672" spans="21:28">
      <c r="U508672" s="5"/>
      <c r="AA508672" s="94"/>
      <c r="AB508672" s="5"/>
    </row>
    <row r="508742" spans="21:28">
      <c r="U508742" s="5"/>
      <c r="AA508742" s="94"/>
      <c r="AB508742" s="5"/>
    </row>
    <row r="508743" spans="21:28">
      <c r="U508743" s="5"/>
      <c r="AA508743" s="94"/>
      <c r="AB508743" s="5"/>
    </row>
    <row r="508760" spans="21:28">
      <c r="U508760" s="5"/>
      <c r="AA508760" s="94"/>
      <c r="AB508760" s="5"/>
    </row>
    <row r="508762" spans="21:28">
      <c r="U508762" s="5"/>
      <c r="AA508762" s="458"/>
      <c r="AB508762" s="5"/>
    </row>
    <row r="508763" spans="21:28">
      <c r="U508763" s="5"/>
      <c r="AA508763" s="458"/>
      <c r="AB508763" s="5"/>
    </row>
    <row r="508764" spans="21:28">
      <c r="U508764" s="5"/>
      <c r="AA508764" s="93"/>
      <c r="AB508764" s="5"/>
    </row>
    <row r="508765" spans="21:28">
      <c r="U508765" s="5"/>
      <c r="AA508765" s="94"/>
      <c r="AB508765" s="5"/>
    </row>
    <row r="508768" spans="21:28">
      <c r="U508768" s="5"/>
      <c r="AA508768" s="94"/>
      <c r="AB508768" s="5"/>
    </row>
    <row r="508818" spans="21:28">
      <c r="U508818" s="5"/>
      <c r="AA508818" s="94"/>
      <c r="AB508818" s="5"/>
    </row>
    <row r="508888" spans="21:28">
      <c r="U508888" s="5"/>
      <c r="AA508888" s="94"/>
      <c r="AB508888" s="5"/>
    </row>
    <row r="508889" spans="21:28">
      <c r="U508889" s="5"/>
      <c r="AA508889" s="94"/>
      <c r="AB508889" s="5"/>
    </row>
    <row r="508906" spans="21:28">
      <c r="U508906" s="5"/>
      <c r="AA508906" s="94"/>
      <c r="AB508906" s="5"/>
    </row>
    <row r="508908" spans="21:28">
      <c r="U508908" s="5"/>
      <c r="AA508908" s="458"/>
      <c r="AB508908" s="5"/>
    </row>
    <row r="508909" spans="21:28">
      <c r="U508909" s="5"/>
      <c r="AA508909" s="458"/>
      <c r="AB508909" s="5"/>
    </row>
    <row r="508910" spans="21:28">
      <c r="U508910" s="5"/>
      <c r="AA508910" s="93"/>
      <c r="AB508910" s="5"/>
    </row>
    <row r="508911" spans="21:28">
      <c r="U508911" s="5"/>
      <c r="AA508911" s="94"/>
      <c r="AB508911" s="5"/>
    </row>
    <row r="508914" spans="21:28">
      <c r="U508914" s="5"/>
      <c r="AA508914" s="94"/>
      <c r="AB508914" s="5"/>
    </row>
    <row r="508964" spans="21:28">
      <c r="U508964" s="5"/>
      <c r="AA508964" s="94"/>
      <c r="AB508964" s="5"/>
    </row>
    <row r="509034" spans="21:28">
      <c r="U509034" s="5"/>
      <c r="AA509034" s="94"/>
      <c r="AB509034" s="5"/>
    </row>
    <row r="509035" spans="21:28">
      <c r="U509035" s="5"/>
      <c r="AA509035" s="94"/>
      <c r="AB509035" s="5"/>
    </row>
    <row r="509052" spans="21:28">
      <c r="U509052" s="5"/>
      <c r="AA509052" s="94"/>
      <c r="AB509052" s="5"/>
    </row>
    <row r="509054" spans="21:28">
      <c r="U509054" s="5"/>
      <c r="AA509054" s="458"/>
      <c r="AB509054" s="5"/>
    </row>
    <row r="509055" spans="21:28">
      <c r="U509055" s="5"/>
      <c r="AA509055" s="458"/>
      <c r="AB509055" s="5"/>
    </row>
    <row r="509056" spans="21:28">
      <c r="U509056" s="5"/>
      <c r="AA509056" s="93"/>
      <c r="AB509056" s="5"/>
    </row>
    <row r="509057" spans="21:28">
      <c r="U509057" s="5"/>
      <c r="AA509057" s="94"/>
      <c r="AB509057" s="5"/>
    </row>
    <row r="509060" spans="21:28">
      <c r="U509060" s="5"/>
      <c r="AA509060" s="94"/>
      <c r="AB509060" s="5"/>
    </row>
    <row r="509110" spans="21:28">
      <c r="U509110" s="5"/>
      <c r="AA509110" s="94"/>
      <c r="AB509110" s="5"/>
    </row>
    <row r="509180" spans="21:28">
      <c r="U509180" s="5"/>
      <c r="AA509180" s="94"/>
      <c r="AB509180" s="5"/>
    </row>
    <row r="509181" spans="21:28">
      <c r="U509181" s="5"/>
      <c r="AA509181" s="94"/>
      <c r="AB509181" s="5"/>
    </row>
    <row r="509198" spans="21:28">
      <c r="U509198" s="5"/>
      <c r="AA509198" s="94"/>
      <c r="AB509198" s="5"/>
    </row>
    <row r="509200" spans="21:28">
      <c r="U509200" s="5"/>
      <c r="AA509200" s="458"/>
      <c r="AB509200" s="5"/>
    </row>
    <row r="509201" spans="21:28">
      <c r="U509201" s="5"/>
      <c r="AA509201" s="458"/>
      <c r="AB509201" s="5"/>
    </row>
    <row r="509202" spans="21:28">
      <c r="U509202" s="5"/>
      <c r="AA509202" s="93"/>
      <c r="AB509202" s="5"/>
    </row>
    <row r="509203" spans="21:28">
      <c r="U509203" s="5"/>
      <c r="AA509203" s="94"/>
      <c r="AB509203" s="5"/>
    </row>
    <row r="509206" spans="21:28">
      <c r="U509206" s="5"/>
      <c r="AA509206" s="94"/>
      <c r="AB509206" s="5"/>
    </row>
    <row r="509256" spans="21:28">
      <c r="U509256" s="5"/>
      <c r="AA509256" s="94"/>
      <c r="AB509256" s="5"/>
    </row>
    <row r="509326" spans="21:28">
      <c r="U509326" s="5"/>
      <c r="AA509326" s="94"/>
      <c r="AB509326" s="5"/>
    </row>
    <row r="509327" spans="21:28">
      <c r="U509327" s="5"/>
      <c r="AA509327" s="94"/>
      <c r="AB509327" s="5"/>
    </row>
    <row r="509344" spans="21:28">
      <c r="U509344" s="5"/>
      <c r="AA509344" s="94"/>
      <c r="AB509344" s="5"/>
    </row>
    <row r="509346" spans="21:28">
      <c r="U509346" s="5"/>
      <c r="AA509346" s="458"/>
      <c r="AB509346" s="5"/>
    </row>
    <row r="509347" spans="21:28">
      <c r="U509347" s="5"/>
      <c r="AA509347" s="458"/>
      <c r="AB509347" s="5"/>
    </row>
    <row r="509348" spans="21:28">
      <c r="U509348" s="5"/>
      <c r="AA509348" s="93"/>
      <c r="AB509348" s="5"/>
    </row>
    <row r="509349" spans="21:28">
      <c r="U509349" s="5"/>
      <c r="AA509349" s="94"/>
      <c r="AB509349" s="5"/>
    </row>
    <row r="509352" spans="21:28">
      <c r="U509352" s="5"/>
      <c r="AA509352" s="94"/>
      <c r="AB509352" s="5"/>
    </row>
    <row r="509402" spans="21:28">
      <c r="U509402" s="5"/>
      <c r="AA509402" s="94"/>
      <c r="AB509402" s="5"/>
    </row>
    <row r="509472" spans="21:28">
      <c r="U509472" s="5"/>
      <c r="AA509472" s="94"/>
      <c r="AB509472" s="5"/>
    </row>
    <row r="509473" spans="21:28">
      <c r="U509473" s="5"/>
      <c r="AA509473" s="94"/>
      <c r="AB509473" s="5"/>
    </row>
    <row r="509490" spans="21:28">
      <c r="U509490" s="5"/>
      <c r="AA509490" s="94"/>
      <c r="AB509490" s="5"/>
    </row>
    <row r="509492" spans="21:28">
      <c r="U509492" s="5"/>
      <c r="AA509492" s="458"/>
      <c r="AB509492" s="5"/>
    </row>
    <row r="509493" spans="21:28">
      <c r="U509493" s="5"/>
      <c r="AA509493" s="458"/>
      <c r="AB509493" s="5"/>
    </row>
    <row r="509494" spans="21:28">
      <c r="U509494" s="5"/>
      <c r="AA509494" s="93"/>
      <c r="AB509494" s="5"/>
    </row>
    <row r="509495" spans="21:28">
      <c r="U509495" s="5"/>
      <c r="AA509495" s="94"/>
      <c r="AB509495" s="5"/>
    </row>
    <row r="509498" spans="21:28">
      <c r="U509498" s="5"/>
      <c r="AA509498" s="94"/>
      <c r="AB509498" s="5"/>
    </row>
    <row r="509548" spans="21:28">
      <c r="U509548" s="5"/>
      <c r="AA509548" s="94"/>
      <c r="AB509548" s="5"/>
    </row>
    <row r="509618" spans="21:28">
      <c r="U509618" s="5"/>
      <c r="AA509618" s="94"/>
      <c r="AB509618" s="5"/>
    </row>
    <row r="509619" spans="21:28">
      <c r="U509619" s="5"/>
      <c r="AA509619" s="94"/>
      <c r="AB509619" s="5"/>
    </row>
    <row r="509636" spans="21:28">
      <c r="U509636" s="5"/>
      <c r="AA509636" s="94"/>
      <c r="AB509636" s="5"/>
    </row>
    <row r="509638" spans="21:28">
      <c r="U509638" s="5"/>
      <c r="AA509638" s="458"/>
      <c r="AB509638" s="5"/>
    </row>
    <row r="509639" spans="21:28">
      <c r="U509639" s="5"/>
      <c r="AA509639" s="458"/>
      <c r="AB509639" s="5"/>
    </row>
    <row r="509640" spans="21:28">
      <c r="U509640" s="5"/>
      <c r="AA509640" s="93"/>
      <c r="AB509640" s="5"/>
    </row>
    <row r="509641" spans="21:28">
      <c r="U509641" s="5"/>
      <c r="AA509641" s="94"/>
      <c r="AB509641" s="5"/>
    </row>
    <row r="509644" spans="21:28">
      <c r="U509644" s="5"/>
      <c r="AA509644" s="94"/>
      <c r="AB509644" s="5"/>
    </row>
    <row r="509694" spans="21:28">
      <c r="U509694" s="5"/>
      <c r="AA509694" s="94"/>
      <c r="AB509694" s="5"/>
    </row>
    <row r="509764" spans="21:28">
      <c r="U509764" s="5"/>
      <c r="AA509764" s="94"/>
      <c r="AB509764" s="5"/>
    </row>
    <row r="509765" spans="21:28">
      <c r="U509765" s="5"/>
      <c r="AA509765" s="94"/>
      <c r="AB509765" s="5"/>
    </row>
    <row r="509782" spans="21:28">
      <c r="U509782" s="5"/>
      <c r="AA509782" s="94"/>
      <c r="AB509782" s="5"/>
    </row>
    <row r="509784" spans="21:28">
      <c r="U509784" s="5"/>
      <c r="AA509784" s="458"/>
      <c r="AB509784" s="5"/>
    </row>
    <row r="509785" spans="21:28">
      <c r="U509785" s="5"/>
      <c r="AA509785" s="458"/>
      <c r="AB509785" s="5"/>
    </row>
    <row r="509786" spans="21:28">
      <c r="U509786" s="5"/>
      <c r="AA509786" s="93"/>
      <c r="AB509786" s="5"/>
    </row>
    <row r="509787" spans="21:28">
      <c r="U509787" s="5"/>
      <c r="AA509787" s="94"/>
      <c r="AB509787" s="5"/>
    </row>
    <row r="509790" spans="21:28">
      <c r="U509790" s="5"/>
      <c r="AA509790" s="94"/>
      <c r="AB509790" s="5"/>
    </row>
    <row r="509840" spans="21:28">
      <c r="U509840" s="5"/>
      <c r="AA509840" s="94"/>
      <c r="AB509840" s="5"/>
    </row>
    <row r="509910" spans="21:28">
      <c r="U509910" s="5"/>
      <c r="AA509910" s="94"/>
      <c r="AB509910" s="5"/>
    </row>
    <row r="509911" spans="21:28">
      <c r="U509911" s="5"/>
      <c r="AA509911" s="94"/>
      <c r="AB509911" s="5"/>
    </row>
    <row r="509928" spans="21:28">
      <c r="U509928" s="5"/>
      <c r="AA509928" s="94"/>
      <c r="AB509928" s="5"/>
    </row>
    <row r="509930" spans="21:28">
      <c r="U509930" s="5"/>
      <c r="AA509930" s="458"/>
      <c r="AB509930" s="5"/>
    </row>
    <row r="509931" spans="21:28">
      <c r="U509931" s="5"/>
      <c r="AA509931" s="458"/>
      <c r="AB509931" s="5"/>
    </row>
    <row r="509932" spans="21:28">
      <c r="U509932" s="5"/>
      <c r="AA509932" s="93"/>
      <c r="AB509932" s="5"/>
    </row>
    <row r="509933" spans="21:28">
      <c r="U509933" s="5"/>
      <c r="AA509933" s="94"/>
      <c r="AB509933" s="5"/>
    </row>
    <row r="509936" spans="21:28">
      <c r="U509936" s="5"/>
      <c r="AA509936" s="94"/>
      <c r="AB509936" s="5"/>
    </row>
    <row r="509986" spans="21:28">
      <c r="U509986" s="5"/>
      <c r="AA509986" s="94"/>
      <c r="AB509986" s="5"/>
    </row>
    <row r="510056" spans="21:28">
      <c r="U510056" s="5"/>
      <c r="AA510056" s="94"/>
      <c r="AB510056" s="5"/>
    </row>
    <row r="510057" spans="21:28">
      <c r="U510057" s="5"/>
      <c r="AA510057" s="94"/>
      <c r="AB510057" s="5"/>
    </row>
    <row r="510074" spans="21:28">
      <c r="U510074" s="5"/>
      <c r="AA510074" s="94"/>
      <c r="AB510074" s="5"/>
    </row>
    <row r="510076" spans="21:28">
      <c r="U510076" s="5"/>
      <c r="AA510076" s="458"/>
      <c r="AB510076" s="5"/>
    </row>
    <row r="510077" spans="21:28">
      <c r="U510077" s="5"/>
      <c r="AA510077" s="458"/>
      <c r="AB510077" s="5"/>
    </row>
    <row r="510078" spans="21:28">
      <c r="U510078" s="5"/>
      <c r="AA510078" s="93"/>
      <c r="AB510078" s="5"/>
    </row>
    <row r="510079" spans="21:28">
      <c r="U510079" s="5"/>
      <c r="AA510079" s="94"/>
      <c r="AB510079" s="5"/>
    </row>
    <row r="510082" spans="21:28">
      <c r="U510082" s="5"/>
      <c r="AA510082" s="94"/>
      <c r="AB510082" s="5"/>
    </row>
    <row r="510132" spans="21:28">
      <c r="U510132" s="5"/>
      <c r="AA510132" s="94"/>
      <c r="AB510132" s="5"/>
    </row>
    <row r="510202" spans="21:28">
      <c r="U510202" s="5"/>
      <c r="AA510202" s="94"/>
      <c r="AB510202" s="5"/>
    </row>
    <row r="510203" spans="21:28">
      <c r="U510203" s="5"/>
      <c r="AA510203" s="94"/>
      <c r="AB510203" s="5"/>
    </row>
    <row r="510220" spans="21:28">
      <c r="U510220" s="5"/>
      <c r="AA510220" s="94"/>
      <c r="AB510220" s="5"/>
    </row>
    <row r="510222" spans="21:28">
      <c r="U510222" s="5"/>
      <c r="AA510222" s="458"/>
      <c r="AB510222" s="5"/>
    </row>
    <row r="510223" spans="21:28">
      <c r="U510223" s="5"/>
      <c r="AA510223" s="458"/>
      <c r="AB510223" s="5"/>
    </row>
    <row r="510224" spans="21:28">
      <c r="U510224" s="5"/>
      <c r="AA510224" s="93"/>
      <c r="AB510224" s="5"/>
    </row>
    <row r="510225" spans="21:28">
      <c r="U510225" s="5"/>
      <c r="AA510225" s="94"/>
      <c r="AB510225" s="5"/>
    </row>
    <row r="510228" spans="21:28">
      <c r="U510228" s="5"/>
      <c r="AA510228" s="94"/>
      <c r="AB510228" s="5"/>
    </row>
    <row r="510278" spans="21:28">
      <c r="U510278" s="5"/>
      <c r="AA510278" s="94"/>
      <c r="AB510278" s="5"/>
    </row>
    <row r="510348" spans="21:28">
      <c r="U510348" s="5"/>
      <c r="AA510348" s="94"/>
      <c r="AB510348" s="5"/>
    </row>
    <row r="510349" spans="21:28">
      <c r="U510349" s="5"/>
      <c r="AA510349" s="94"/>
      <c r="AB510349" s="5"/>
    </row>
    <row r="510366" spans="21:28">
      <c r="U510366" s="5"/>
      <c r="AA510366" s="94"/>
      <c r="AB510366" s="5"/>
    </row>
    <row r="510368" spans="21:28">
      <c r="U510368" s="5"/>
      <c r="AA510368" s="458"/>
      <c r="AB510368" s="5"/>
    </row>
    <row r="510369" spans="21:28">
      <c r="U510369" s="5"/>
      <c r="AA510369" s="458"/>
      <c r="AB510369" s="5"/>
    </row>
    <row r="510370" spans="21:28">
      <c r="U510370" s="5"/>
      <c r="AA510370" s="93"/>
      <c r="AB510370" s="5"/>
    </row>
    <row r="510371" spans="21:28">
      <c r="U510371" s="5"/>
      <c r="AA510371" s="94"/>
      <c r="AB510371" s="5"/>
    </row>
    <row r="510374" spans="21:28">
      <c r="U510374" s="5"/>
      <c r="AA510374" s="94"/>
      <c r="AB510374" s="5"/>
    </row>
    <row r="510424" spans="21:28">
      <c r="U510424" s="5"/>
      <c r="AA510424" s="94"/>
      <c r="AB510424" s="5"/>
    </row>
    <row r="510494" spans="21:28">
      <c r="U510494" s="5"/>
      <c r="AA510494" s="94"/>
      <c r="AB510494" s="5"/>
    </row>
    <row r="510495" spans="21:28">
      <c r="U510495" s="5"/>
      <c r="AA510495" s="94"/>
      <c r="AB510495" s="5"/>
    </row>
    <row r="510512" spans="21:28">
      <c r="U510512" s="5"/>
      <c r="AA510512" s="94"/>
      <c r="AB510512" s="5"/>
    </row>
    <row r="510514" spans="21:28">
      <c r="U510514" s="5"/>
      <c r="AA510514" s="458"/>
      <c r="AB510514" s="5"/>
    </row>
    <row r="510515" spans="21:28">
      <c r="U510515" s="5"/>
      <c r="AA510515" s="458"/>
      <c r="AB510515" s="5"/>
    </row>
    <row r="510516" spans="21:28">
      <c r="U510516" s="5"/>
      <c r="AA510516" s="93"/>
      <c r="AB510516" s="5"/>
    </row>
    <row r="510517" spans="21:28">
      <c r="U510517" s="5"/>
      <c r="AA510517" s="94"/>
      <c r="AB510517" s="5"/>
    </row>
    <row r="510520" spans="21:28">
      <c r="U510520" s="5"/>
      <c r="AA510520" s="94"/>
      <c r="AB510520" s="5"/>
    </row>
    <row r="510570" spans="21:28">
      <c r="U510570" s="5"/>
      <c r="AA510570" s="94"/>
      <c r="AB510570" s="5"/>
    </row>
    <row r="510640" spans="21:28">
      <c r="U510640" s="5"/>
      <c r="AA510640" s="94"/>
      <c r="AB510640" s="5"/>
    </row>
    <row r="510641" spans="21:28">
      <c r="U510641" s="5"/>
      <c r="AA510641" s="94"/>
      <c r="AB510641" s="5"/>
    </row>
    <row r="510658" spans="21:28">
      <c r="U510658" s="5"/>
      <c r="AA510658" s="94"/>
      <c r="AB510658" s="5"/>
    </row>
    <row r="510660" spans="21:28">
      <c r="U510660" s="5"/>
      <c r="AA510660" s="458"/>
      <c r="AB510660" s="5"/>
    </row>
    <row r="510661" spans="21:28">
      <c r="U510661" s="5"/>
      <c r="AA510661" s="458"/>
      <c r="AB510661" s="5"/>
    </row>
    <row r="510662" spans="21:28">
      <c r="U510662" s="5"/>
      <c r="AA510662" s="93"/>
      <c r="AB510662" s="5"/>
    </row>
    <row r="510663" spans="21:28">
      <c r="U510663" s="5"/>
      <c r="AA510663" s="94"/>
      <c r="AB510663" s="5"/>
    </row>
    <row r="510666" spans="21:28">
      <c r="U510666" s="5"/>
      <c r="AA510666" s="94"/>
      <c r="AB510666" s="5"/>
    </row>
    <row r="510716" spans="21:28">
      <c r="U510716" s="5"/>
      <c r="AA510716" s="94"/>
      <c r="AB510716" s="5"/>
    </row>
    <row r="510786" spans="21:28">
      <c r="U510786" s="5"/>
      <c r="AA510786" s="94"/>
      <c r="AB510786" s="5"/>
    </row>
    <row r="510787" spans="21:28">
      <c r="U510787" s="5"/>
      <c r="AA510787" s="94"/>
      <c r="AB510787" s="5"/>
    </row>
    <row r="510804" spans="21:28">
      <c r="U510804" s="5"/>
      <c r="AA510804" s="94"/>
      <c r="AB510804" s="5"/>
    </row>
    <row r="510806" spans="21:28">
      <c r="U510806" s="5"/>
      <c r="AA510806" s="458"/>
      <c r="AB510806" s="5"/>
    </row>
    <row r="510807" spans="21:28">
      <c r="U510807" s="5"/>
      <c r="AA510807" s="458"/>
      <c r="AB510807" s="5"/>
    </row>
    <row r="510808" spans="21:28">
      <c r="U510808" s="5"/>
      <c r="AA510808" s="93"/>
      <c r="AB510808" s="5"/>
    </row>
    <row r="510809" spans="21:28">
      <c r="U510809" s="5"/>
      <c r="AA510809" s="94"/>
      <c r="AB510809" s="5"/>
    </row>
    <row r="510812" spans="21:28">
      <c r="U510812" s="5"/>
      <c r="AA510812" s="94"/>
      <c r="AB510812" s="5"/>
    </row>
    <row r="510862" spans="21:28">
      <c r="U510862" s="5"/>
      <c r="AA510862" s="94"/>
      <c r="AB510862" s="5"/>
    </row>
    <row r="510932" spans="21:28">
      <c r="U510932" s="5"/>
      <c r="AA510932" s="94"/>
      <c r="AB510932" s="5"/>
    </row>
    <row r="510933" spans="21:28">
      <c r="U510933" s="5"/>
      <c r="AA510933" s="94"/>
      <c r="AB510933" s="5"/>
    </row>
    <row r="510950" spans="21:28">
      <c r="U510950" s="5"/>
      <c r="AA510950" s="94"/>
      <c r="AB510950" s="5"/>
    </row>
    <row r="510952" spans="21:28">
      <c r="U510952" s="5"/>
      <c r="AA510952" s="458"/>
      <c r="AB510952" s="5"/>
    </row>
    <row r="510953" spans="21:28">
      <c r="U510953" s="5"/>
      <c r="AA510953" s="458"/>
      <c r="AB510953" s="5"/>
    </row>
    <row r="510954" spans="21:28">
      <c r="U510954" s="5"/>
      <c r="AA510954" s="93"/>
      <c r="AB510954" s="5"/>
    </row>
    <row r="510955" spans="21:28">
      <c r="U510955" s="5"/>
      <c r="AA510955" s="94"/>
      <c r="AB510955" s="5"/>
    </row>
    <row r="510958" spans="21:28">
      <c r="U510958" s="5"/>
      <c r="AA510958" s="94"/>
      <c r="AB510958" s="5"/>
    </row>
    <row r="511008" spans="21:28">
      <c r="U511008" s="5"/>
      <c r="AA511008" s="94"/>
      <c r="AB511008" s="5"/>
    </row>
    <row r="511078" spans="21:28">
      <c r="U511078" s="5"/>
      <c r="AA511078" s="94"/>
      <c r="AB511078" s="5"/>
    </row>
    <row r="511079" spans="21:28">
      <c r="U511079" s="5"/>
      <c r="AA511079" s="94"/>
      <c r="AB511079" s="5"/>
    </row>
    <row r="511096" spans="21:28">
      <c r="U511096" s="5"/>
      <c r="AA511096" s="94"/>
      <c r="AB511096" s="5"/>
    </row>
    <row r="511098" spans="21:28">
      <c r="U511098" s="5"/>
      <c r="AA511098" s="458"/>
      <c r="AB511098" s="5"/>
    </row>
    <row r="511099" spans="21:28">
      <c r="U511099" s="5"/>
      <c r="AA511099" s="458"/>
      <c r="AB511099" s="5"/>
    </row>
    <row r="511100" spans="21:28">
      <c r="U511100" s="5"/>
      <c r="AA511100" s="93"/>
      <c r="AB511100" s="5"/>
    </row>
    <row r="511101" spans="21:28">
      <c r="U511101" s="5"/>
      <c r="AA511101" s="94"/>
      <c r="AB511101" s="5"/>
    </row>
    <row r="511104" spans="21:28">
      <c r="U511104" s="5"/>
      <c r="AA511104" s="94"/>
      <c r="AB511104" s="5"/>
    </row>
    <row r="511154" spans="21:28">
      <c r="U511154" s="5"/>
      <c r="AA511154" s="94"/>
      <c r="AB511154" s="5"/>
    </row>
    <row r="511224" spans="21:28">
      <c r="U511224" s="5"/>
      <c r="AA511224" s="94"/>
      <c r="AB511224" s="5"/>
    </row>
    <row r="511225" spans="21:28">
      <c r="U511225" s="5"/>
      <c r="AA511225" s="94"/>
      <c r="AB511225" s="5"/>
    </row>
    <row r="511242" spans="21:28">
      <c r="U511242" s="5"/>
      <c r="AA511242" s="94"/>
      <c r="AB511242" s="5"/>
    </row>
    <row r="511244" spans="21:28">
      <c r="U511244" s="5"/>
      <c r="AA511244" s="458"/>
      <c r="AB511244" s="5"/>
    </row>
    <row r="511245" spans="21:28">
      <c r="U511245" s="5"/>
      <c r="AA511245" s="458"/>
      <c r="AB511245" s="5"/>
    </row>
    <row r="511246" spans="21:28">
      <c r="U511246" s="5"/>
      <c r="AA511246" s="93"/>
      <c r="AB511246" s="5"/>
    </row>
    <row r="511247" spans="21:28">
      <c r="U511247" s="5"/>
      <c r="AA511247" s="94"/>
      <c r="AB511247" s="5"/>
    </row>
    <row r="511250" spans="21:28">
      <c r="U511250" s="5"/>
      <c r="AA511250" s="94"/>
      <c r="AB511250" s="5"/>
    </row>
    <row r="511300" spans="21:28">
      <c r="U511300" s="5"/>
      <c r="AA511300" s="94"/>
      <c r="AB511300" s="5"/>
    </row>
    <row r="511370" spans="21:28">
      <c r="U511370" s="5"/>
      <c r="AA511370" s="94"/>
      <c r="AB511370" s="5"/>
    </row>
    <row r="511371" spans="21:28">
      <c r="U511371" s="5"/>
      <c r="AA511371" s="94"/>
      <c r="AB511371" s="5"/>
    </row>
    <row r="511388" spans="21:28">
      <c r="U511388" s="5"/>
      <c r="AA511388" s="94"/>
      <c r="AB511388" s="5"/>
    </row>
    <row r="511390" spans="21:28">
      <c r="U511390" s="5"/>
      <c r="AA511390" s="458"/>
      <c r="AB511390" s="5"/>
    </row>
    <row r="511391" spans="21:28">
      <c r="U511391" s="5"/>
      <c r="AA511391" s="458"/>
      <c r="AB511391" s="5"/>
    </row>
    <row r="511392" spans="21:28">
      <c r="U511392" s="5"/>
      <c r="AA511392" s="93"/>
      <c r="AB511392" s="5"/>
    </row>
    <row r="511393" spans="21:28">
      <c r="U511393" s="5"/>
      <c r="AA511393" s="94"/>
      <c r="AB511393" s="5"/>
    </row>
    <row r="511396" spans="21:28">
      <c r="U511396" s="5"/>
      <c r="AA511396" s="94"/>
      <c r="AB511396" s="5"/>
    </row>
    <row r="511446" spans="21:28">
      <c r="U511446" s="5"/>
      <c r="AA511446" s="94"/>
      <c r="AB511446" s="5"/>
    </row>
    <row r="511516" spans="21:28">
      <c r="U511516" s="5"/>
      <c r="AA511516" s="94"/>
      <c r="AB511516" s="5"/>
    </row>
    <row r="511517" spans="21:28">
      <c r="U511517" s="5"/>
      <c r="AA511517" s="94"/>
      <c r="AB511517" s="5"/>
    </row>
    <row r="511534" spans="21:28">
      <c r="U511534" s="5"/>
      <c r="AA511534" s="94"/>
      <c r="AB511534" s="5"/>
    </row>
    <row r="511536" spans="21:28">
      <c r="U511536" s="5"/>
      <c r="AA511536" s="458"/>
      <c r="AB511536" s="5"/>
    </row>
    <row r="511537" spans="21:28">
      <c r="U511537" s="5"/>
      <c r="AA511537" s="458"/>
      <c r="AB511537" s="5"/>
    </row>
    <row r="511538" spans="21:28">
      <c r="U511538" s="5"/>
      <c r="AA511538" s="93"/>
      <c r="AB511538" s="5"/>
    </row>
    <row r="511539" spans="21:28">
      <c r="U511539" s="5"/>
      <c r="AA511539" s="94"/>
      <c r="AB511539" s="5"/>
    </row>
    <row r="511542" spans="21:28">
      <c r="U511542" s="5"/>
      <c r="AA511542" s="94"/>
      <c r="AB511542" s="5"/>
    </row>
    <row r="511592" spans="21:28">
      <c r="U511592" s="5"/>
      <c r="AA511592" s="94"/>
      <c r="AB511592" s="5"/>
    </row>
    <row r="511662" spans="21:28">
      <c r="U511662" s="5"/>
      <c r="AA511662" s="94"/>
      <c r="AB511662" s="5"/>
    </row>
    <row r="511663" spans="21:28">
      <c r="U511663" s="5"/>
      <c r="AA511663" s="94"/>
      <c r="AB511663" s="5"/>
    </row>
    <row r="511680" spans="21:28">
      <c r="U511680" s="5"/>
      <c r="AA511680" s="94"/>
      <c r="AB511680" s="5"/>
    </row>
    <row r="511682" spans="21:28">
      <c r="U511682" s="5"/>
      <c r="AA511682" s="458"/>
      <c r="AB511682" s="5"/>
    </row>
    <row r="511683" spans="21:28">
      <c r="U511683" s="5"/>
      <c r="AA511683" s="458"/>
      <c r="AB511683" s="5"/>
    </row>
    <row r="511684" spans="21:28">
      <c r="U511684" s="5"/>
      <c r="AA511684" s="93"/>
      <c r="AB511684" s="5"/>
    </row>
    <row r="511685" spans="21:28">
      <c r="U511685" s="5"/>
      <c r="AA511685" s="94"/>
      <c r="AB511685" s="5"/>
    </row>
    <row r="511688" spans="21:28">
      <c r="U511688" s="5"/>
      <c r="AA511688" s="94"/>
      <c r="AB511688" s="5"/>
    </row>
    <row r="511738" spans="21:28">
      <c r="U511738" s="5"/>
      <c r="AA511738" s="94"/>
      <c r="AB511738" s="5"/>
    </row>
    <row r="511808" spans="21:28">
      <c r="U511808" s="5"/>
      <c r="AA511808" s="94"/>
      <c r="AB511808" s="5"/>
    </row>
    <row r="511809" spans="21:28">
      <c r="U511809" s="5"/>
      <c r="AA511809" s="94"/>
      <c r="AB511809" s="5"/>
    </row>
    <row r="511826" spans="21:28">
      <c r="U511826" s="5"/>
      <c r="AA511826" s="94"/>
      <c r="AB511826" s="5"/>
    </row>
    <row r="511828" spans="21:28">
      <c r="U511828" s="5"/>
      <c r="AA511828" s="458"/>
      <c r="AB511828" s="5"/>
    </row>
    <row r="511829" spans="21:28">
      <c r="U511829" s="5"/>
      <c r="AA511829" s="458"/>
      <c r="AB511829" s="5"/>
    </row>
    <row r="511830" spans="21:28">
      <c r="U511830" s="5"/>
      <c r="AA511830" s="93"/>
      <c r="AB511830" s="5"/>
    </row>
    <row r="511831" spans="21:28">
      <c r="U511831" s="5"/>
      <c r="AA511831" s="94"/>
      <c r="AB511831" s="5"/>
    </row>
    <row r="511834" spans="21:28">
      <c r="U511834" s="5"/>
      <c r="AA511834" s="94"/>
      <c r="AB511834" s="5"/>
    </row>
    <row r="511884" spans="21:28">
      <c r="U511884" s="5"/>
      <c r="AA511884" s="94"/>
      <c r="AB511884" s="5"/>
    </row>
    <row r="511954" spans="21:28">
      <c r="U511954" s="5"/>
      <c r="AA511954" s="94"/>
      <c r="AB511954" s="5"/>
    </row>
    <row r="511955" spans="21:28">
      <c r="U511955" s="5"/>
      <c r="AA511955" s="94"/>
      <c r="AB511955" s="5"/>
    </row>
    <row r="511972" spans="21:28">
      <c r="U511972" s="5"/>
      <c r="AA511972" s="94"/>
      <c r="AB511972" s="5"/>
    </row>
    <row r="511974" spans="21:28">
      <c r="U511974" s="5"/>
      <c r="AA511974" s="458"/>
      <c r="AB511974" s="5"/>
    </row>
    <row r="511975" spans="21:28">
      <c r="U511975" s="5"/>
      <c r="AA511975" s="458"/>
      <c r="AB511975" s="5"/>
    </row>
    <row r="511976" spans="21:28">
      <c r="U511976" s="5"/>
      <c r="AA511976" s="93"/>
      <c r="AB511976" s="5"/>
    </row>
    <row r="511977" spans="21:28">
      <c r="U511977" s="5"/>
      <c r="AA511977" s="94"/>
      <c r="AB511977" s="5"/>
    </row>
    <row r="511980" spans="21:28">
      <c r="U511980" s="5"/>
      <c r="AA511980" s="94"/>
      <c r="AB511980" s="5"/>
    </row>
    <row r="512030" spans="21:28">
      <c r="U512030" s="5"/>
      <c r="AA512030" s="94"/>
      <c r="AB512030" s="5"/>
    </row>
    <row r="512100" spans="21:28">
      <c r="U512100" s="5"/>
      <c r="AA512100" s="94"/>
      <c r="AB512100" s="5"/>
    </row>
    <row r="512101" spans="21:28">
      <c r="U512101" s="5"/>
      <c r="AA512101" s="94"/>
      <c r="AB512101" s="5"/>
    </row>
    <row r="512118" spans="21:28">
      <c r="U512118" s="5"/>
      <c r="AA512118" s="94"/>
      <c r="AB512118" s="5"/>
    </row>
    <row r="512120" spans="21:28">
      <c r="U512120" s="5"/>
      <c r="AA512120" s="458"/>
      <c r="AB512120" s="5"/>
    </row>
    <row r="512121" spans="21:28">
      <c r="U512121" s="5"/>
      <c r="AA512121" s="458"/>
      <c r="AB512121" s="5"/>
    </row>
    <row r="512122" spans="21:28">
      <c r="U512122" s="5"/>
      <c r="AA512122" s="93"/>
      <c r="AB512122" s="5"/>
    </row>
    <row r="512123" spans="21:28">
      <c r="U512123" s="5"/>
      <c r="AA512123" s="94"/>
      <c r="AB512123" s="5"/>
    </row>
    <row r="512126" spans="21:28">
      <c r="U512126" s="5"/>
      <c r="AA512126" s="94"/>
      <c r="AB512126" s="5"/>
    </row>
    <row r="512176" spans="21:28">
      <c r="U512176" s="5"/>
      <c r="AA512176" s="94"/>
      <c r="AB512176" s="5"/>
    </row>
    <row r="512246" spans="21:28">
      <c r="U512246" s="5"/>
      <c r="AA512246" s="94"/>
      <c r="AB512246" s="5"/>
    </row>
    <row r="512247" spans="21:28">
      <c r="U512247" s="5"/>
      <c r="AA512247" s="94"/>
      <c r="AB512247" s="5"/>
    </row>
    <row r="512264" spans="21:28">
      <c r="U512264" s="5"/>
      <c r="AA512264" s="94"/>
      <c r="AB512264" s="5"/>
    </row>
    <row r="512266" spans="21:28">
      <c r="U512266" s="5"/>
      <c r="AA512266" s="458"/>
      <c r="AB512266" s="5"/>
    </row>
    <row r="512267" spans="21:28">
      <c r="U512267" s="5"/>
      <c r="AA512267" s="458"/>
      <c r="AB512267" s="5"/>
    </row>
    <row r="512268" spans="21:28">
      <c r="U512268" s="5"/>
      <c r="AA512268" s="93"/>
      <c r="AB512268" s="5"/>
    </row>
    <row r="512269" spans="21:28">
      <c r="U512269" s="5"/>
      <c r="AA512269" s="94"/>
      <c r="AB512269" s="5"/>
    </row>
    <row r="512272" spans="21:28">
      <c r="U512272" s="5"/>
      <c r="AA512272" s="94"/>
      <c r="AB512272" s="5"/>
    </row>
    <row r="512322" spans="21:28">
      <c r="U512322" s="5"/>
      <c r="AA512322" s="94"/>
      <c r="AB512322" s="5"/>
    </row>
    <row r="512392" spans="21:28">
      <c r="U512392" s="5"/>
      <c r="AA512392" s="94"/>
      <c r="AB512392" s="5"/>
    </row>
    <row r="512393" spans="21:28">
      <c r="U512393" s="5"/>
      <c r="AA512393" s="94"/>
      <c r="AB512393" s="5"/>
    </row>
    <row r="512410" spans="21:28">
      <c r="U512410" s="5"/>
      <c r="AA512410" s="94"/>
      <c r="AB512410" s="5"/>
    </row>
    <row r="512412" spans="21:28">
      <c r="U512412" s="5"/>
      <c r="AA512412" s="458"/>
      <c r="AB512412" s="5"/>
    </row>
    <row r="512413" spans="21:28">
      <c r="U512413" s="5"/>
      <c r="AA512413" s="458"/>
      <c r="AB512413" s="5"/>
    </row>
    <row r="512414" spans="21:28">
      <c r="U512414" s="5"/>
      <c r="AA512414" s="93"/>
      <c r="AB512414" s="5"/>
    </row>
    <row r="512415" spans="21:28">
      <c r="U512415" s="5"/>
      <c r="AA512415" s="94"/>
      <c r="AB512415" s="5"/>
    </row>
    <row r="512418" spans="21:28">
      <c r="U512418" s="5"/>
      <c r="AA512418" s="94"/>
      <c r="AB512418" s="5"/>
    </row>
    <row r="512468" spans="21:28">
      <c r="U512468" s="5"/>
      <c r="AA512468" s="94"/>
      <c r="AB512468" s="5"/>
    </row>
    <row r="512538" spans="21:28">
      <c r="U512538" s="5"/>
      <c r="AA512538" s="94"/>
      <c r="AB512538" s="5"/>
    </row>
    <row r="512539" spans="21:28">
      <c r="U512539" s="5"/>
      <c r="AA512539" s="94"/>
      <c r="AB512539" s="5"/>
    </row>
    <row r="512556" spans="21:28">
      <c r="U512556" s="5"/>
      <c r="AA512556" s="94"/>
      <c r="AB512556" s="5"/>
    </row>
    <row r="512558" spans="21:28">
      <c r="U512558" s="5"/>
      <c r="AA512558" s="458"/>
      <c r="AB512558" s="5"/>
    </row>
    <row r="512559" spans="21:28">
      <c r="U512559" s="5"/>
      <c r="AA512559" s="458"/>
      <c r="AB512559" s="5"/>
    </row>
    <row r="512560" spans="21:28">
      <c r="U512560" s="5"/>
      <c r="AA512560" s="93"/>
      <c r="AB512560" s="5"/>
    </row>
    <row r="512561" spans="21:28">
      <c r="U512561" s="5"/>
      <c r="AA512561" s="94"/>
      <c r="AB512561" s="5"/>
    </row>
    <row r="512564" spans="21:28">
      <c r="U512564" s="5"/>
      <c r="AA512564" s="94"/>
      <c r="AB512564" s="5"/>
    </row>
    <row r="512614" spans="21:28">
      <c r="U512614" s="5"/>
      <c r="AA512614" s="94"/>
      <c r="AB512614" s="5"/>
    </row>
    <row r="512684" spans="21:28">
      <c r="U512684" s="5"/>
      <c r="AA512684" s="94"/>
      <c r="AB512684" s="5"/>
    </row>
    <row r="512685" spans="21:28">
      <c r="U512685" s="5"/>
      <c r="AA512685" s="94"/>
      <c r="AB512685" s="5"/>
    </row>
    <row r="512702" spans="21:28">
      <c r="U512702" s="5"/>
      <c r="AA512702" s="94"/>
      <c r="AB512702" s="5"/>
    </row>
    <row r="512704" spans="21:28">
      <c r="U512704" s="5"/>
      <c r="AA512704" s="458"/>
      <c r="AB512704" s="5"/>
    </row>
    <row r="512705" spans="21:28">
      <c r="U512705" s="5"/>
      <c r="AA512705" s="458"/>
      <c r="AB512705" s="5"/>
    </row>
    <row r="512706" spans="21:28">
      <c r="U512706" s="5"/>
      <c r="AA512706" s="93"/>
      <c r="AB512706" s="5"/>
    </row>
    <row r="512707" spans="21:28">
      <c r="U512707" s="5"/>
      <c r="AA512707" s="94"/>
      <c r="AB512707" s="5"/>
    </row>
    <row r="512710" spans="21:28">
      <c r="U512710" s="5"/>
      <c r="AA512710" s="94"/>
      <c r="AB512710" s="5"/>
    </row>
    <row r="512760" spans="21:28">
      <c r="U512760" s="5"/>
      <c r="AA512760" s="94"/>
      <c r="AB512760" s="5"/>
    </row>
    <row r="512830" spans="21:28">
      <c r="U512830" s="5"/>
      <c r="AA512830" s="94"/>
      <c r="AB512830" s="5"/>
    </row>
    <row r="512831" spans="21:28">
      <c r="U512831" s="5"/>
      <c r="AA512831" s="94"/>
      <c r="AB512831" s="5"/>
    </row>
    <row r="512848" spans="21:28">
      <c r="U512848" s="5"/>
      <c r="AA512848" s="94"/>
      <c r="AB512848" s="5"/>
    </row>
    <row r="512850" spans="21:28">
      <c r="U512850" s="5"/>
      <c r="AA512850" s="458"/>
      <c r="AB512850" s="5"/>
    </row>
    <row r="512851" spans="21:28">
      <c r="U512851" s="5"/>
      <c r="AA512851" s="458"/>
      <c r="AB512851" s="5"/>
    </row>
    <row r="512852" spans="21:28">
      <c r="U512852" s="5"/>
      <c r="AA512852" s="93"/>
      <c r="AB512852" s="5"/>
    </row>
    <row r="512853" spans="21:28">
      <c r="U512853" s="5"/>
      <c r="AA512853" s="94"/>
      <c r="AB512853" s="5"/>
    </row>
    <row r="512856" spans="21:28">
      <c r="U512856" s="5"/>
      <c r="AA512856" s="94"/>
      <c r="AB512856" s="5"/>
    </row>
    <row r="512906" spans="21:28">
      <c r="U512906" s="5"/>
      <c r="AA512906" s="94"/>
      <c r="AB512906" s="5"/>
    </row>
    <row r="512976" spans="21:28">
      <c r="U512976" s="5"/>
      <c r="AA512976" s="94"/>
      <c r="AB512976" s="5"/>
    </row>
    <row r="512977" spans="21:28">
      <c r="U512977" s="5"/>
      <c r="AA512977" s="94"/>
      <c r="AB512977" s="5"/>
    </row>
    <row r="512994" spans="21:28">
      <c r="U512994" s="5"/>
      <c r="AA512994" s="94"/>
      <c r="AB512994" s="5"/>
    </row>
    <row r="512996" spans="21:28">
      <c r="U512996" s="5"/>
      <c r="AA512996" s="458"/>
      <c r="AB512996" s="5"/>
    </row>
    <row r="512997" spans="21:28">
      <c r="U512997" s="5"/>
      <c r="AA512997" s="458"/>
      <c r="AB512997" s="5"/>
    </row>
    <row r="512998" spans="21:28">
      <c r="U512998" s="5"/>
      <c r="AA512998" s="93"/>
      <c r="AB512998" s="5"/>
    </row>
    <row r="512999" spans="21:28">
      <c r="U512999" s="5"/>
      <c r="AA512999" s="94"/>
      <c r="AB512999" s="5"/>
    </row>
    <row r="513002" spans="21:28">
      <c r="U513002" s="5"/>
      <c r="AA513002" s="94"/>
      <c r="AB513002" s="5"/>
    </row>
    <row r="513052" spans="21:28">
      <c r="U513052" s="5"/>
      <c r="AA513052" s="94"/>
      <c r="AB513052" s="5"/>
    </row>
    <row r="513122" spans="21:28">
      <c r="U513122" s="5"/>
      <c r="AA513122" s="94"/>
      <c r="AB513122" s="5"/>
    </row>
    <row r="513123" spans="21:28">
      <c r="U513123" s="5"/>
      <c r="AA513123" s="94"/>
      <c r="AB513123" s="5"/>
    </row>
    <row r="513140" spans="21:28">
      <c r="U513140" s="5"/>
      <c r="AA513140" s="94"/>
      <c r="AB513140" s="5"/>
    </row>
    <row r="513142" spans="21:28">
      <c r="U513142" s="5"/>
      <c r="AA513142" s="458"/>
      <c r="AB513142" s="5"/>
    </row>
    <row r="513143" spans="21:28">
      <c r="U513143" s="5"/>
      <c r="AA513143" s="458"/>
      <c r="AB513143" s="5"/>
    </row>
    <row r="513144" spans="21:28">
      <c r="U513144" s="5"/>
      <c r="AA513144" s="93"/>
      <c r="AB513144" s="5"/>
    </row>
    <row r="513145" spans="21:28">
      <c r="U513145" s="5"/>
      <c r="AA513145" s="94"/>
      <c r="AB513145" s="5"/>
    </row>
    <row r="513148" spans="21:28">
      <c r="U513148" s="5"/>
      <c r="AA513148" s="94"/>
      <c r="AB513148" s="5"/>
    </row>
    <row r="513198" spans="21:28">
      <c r="U513198" s="5"/>
      <c r="AA513198" s="94"/>
      <c r="AB513198" s="5"/>
    </row>
    <row r="513268" spans="21:28">
      <c r="U513268" s="5"/>
      <c r="AA513268" s="94"/>
      <c r="AB513268" s="5"/>
    </row>
    <row r="513269" spans="21:28">
      <c r="U513269" s="5"/>
      <c r="AA513269" s="94"/>
      <c r="AB513269" s="5"/>
    </row>
    <row r="513286" spans="21:28">
      <c r="U513286" s="5"/>
      <c r="AA513286" s="94"/>
      <c r="AB513286" s="5"/>
    </row>
    <row r="513288" spans="21:28">
      <c r="U513288" s="5"/>
      <c r="AA513288" s="458"/>
      <c r="AB513288" s="5"/>
    </row>
    <row r="513289" spans="21:28">
      <c r="U513289" s="5"/>
      <c r="AA513289" s="458"/>
      <c r="AB513289" s="5"/>
    </row>
    <row r="513290" spans="21:28">
      <c r="U513290" s="5"/>
      <c r="AA513290" s="93"/>
      <c r="AB513290" s="5"/>
    </row>
    <row r="513291" spans="21:28">
      <c r="U513291" s="5"/>
      <c r="AA513291" s="94"/>
      <c r="AB513291" s="5"/>
    </row>
    <row r="513294" spans="21:28">
      <c r="U513294" s="5"/>
      <c r="AA513294" s="94"/>
      <c r="AB513294" s="5"/>
    </row>
    <row r="513344" spans="21:28">
      <c r="U513344" s="5"/>
      <c r="AA513344" s="94"/>
      <c r="AB513344" s="5"/>
    </row>
    <row r="513414" spans="21:28">
      <c r="U513414" s="5"/>
      <c r="AA513414" s="94"/>
      <c r="AB513414" s="5"/>
    </row>
    <row r="513415" spans="21:28">
      <c r="U513415" s="5"/>
      <c r="AA513415" s="94"/>
      <c r="AB513415" s="5"/>
    </row>
    <row r="513432" spans="21:28">
      <c r="U513432" s="5"/>
      <c r="AA513432" s="94"/>
      <c r="AB513432" s="5"/>
    </row>
    <row r="513434" spans="21:28">
      <c r="U513434" s="5"/>
      <c r="AA513434" s="458"/>
      <c r="AB513434" s="5"/>
    </row>
    <row r="513435" spans="21:28">
      <c r="U513435" s="5"/>
      <c r="AA513435" s="458"/>
      <c r="AB513435" s="5"/>
    </row>
    <row r="513436" spans="21:28">
      <c r="U513436" s="5"/>
      <c r="AA513436" s="93"/>
      <c r="AB513436" s="5"/>
    </row>
    <row r="513437" spans="21:28">
      <c r="U513437" s="5"/>
      <c r="AA513437" s="94"/>
      <c r="AB513437" s="5"/>
    </row>
    <row r="513440" spans="21:28">
      <c r="U513440" s="5"/>
      <c r="AA513440" s="94"/>
      <c r="AB513440" s="5"/>
    </row>
    <row r="513490" spans="21:28">
      <c r="U513490" s="5"/>
      <c r="AA513490" s="94"/>
      <c r="AB513490" s="5"/>
    </row>
    <row r="513560" spans="21:28">
      <c r="U513560" s="5"/>
      <c r="AA513560" s="94"/>
      <c r="AB513560" s="5"/>
    </row>
    <row r="513561" spans="21:28">
      <c r="U513561" s="5"/>
      <c r="AA513561" s="94"/>
      <c r="AB513561" s="5"/>
    </row>
    <row r="513578" spans="21:28">
      <c r="U513578" s="5"/>
      <c r="AA513578" s="94"/>
      <c r="AB513578" s="5"/>
    </row>
    <row r="513580" spans="21:28">
      <c r="U513580" s="5"/>
      <c r="AA513580" s="458"/>
      <c r="AB513580" s="5"/>
    </row>
    <row r="513581" spans="21:28">
      <c r="U513581" s="5"/>
      <c r="AA513581" s="458"/>
      <c r="AB513581" s="5"/>
    </row>
    <row r="513582" spans="21:28">
      <c r="U513582" s="5"/>
      <c r="AA513582" s="93"/>
      <c r="AB513582" s="5"/>
    </row>
    <row r="513583" spans="21:28">
      <c r="U513583" s="5"/>
      <c r="AA513583" s="94"/>
      <c r="AB513583" s="5"/>
    </row>
    <row r="513586" spans="21:28">
      <c r="U513586" s="5"/>
      <c r="AA513586" s="94"/>
      <c r="AB513586" s="5"/>
    </row>
    <row r="513636" spans="21:28">
      <c r="U513636" s="5"/>
      <c r="AA513636" s="94"/>
      <c r="AB513636" s="5"/>
    </row>
    <row r="513706" spans="21:28">
      <c r="U513706" s="5"/>
      <c r="AA513706" s="94"/>
      <c r="AB513706" s="5"/>
    </row>
    <row r="513707" spans="21:28">
      <c r="U513707" s="5"/>
      <c r="AA513707" s="94"/>
      <c r="AB513707" s="5"/>
    </row>
    <row r="513724" spans="21:28">
      <c r="U513724" s="5"/>
      <c r="AA513724" s="94"/>
      <c r="AB513724" s="5"/>
    </row>
    <row r="513726" spans="21:28">
      <c r="U513726" s="5"/>
      <c r="AA513726" s="458"/>
      <c r="AB513726" s="5"/>
    </row>
    <row r="513727" spans="21:28">
      <c r="U513727" s="5"/>
      <c r="AA513727" s="458"/>
      <c r="AB513727" s="5"/>
    </row>
    <row r="513728" spans="21:28">
      <c r="U513728" s="5"/>
      <c r="AA513728" s="93"/>
      <c r="AB513728" s="5"/>
    </row>
    <row r="513729" spans="21:28">
      <c r="U513729" s="5"/>
      <c r="AA513729" s="94"/>
      <c r="AB513729" s="5"/>
    </row>
    <row r="513732" spans="21:28">
      <c r="U513732" s="5"/>
      <c r="AA513732" s="94"/>
      <c r="AB513732" s="5"/>
    </row>
    <row r="513782" spans="21:28">
      <c r="U513782" s="5"/>
      <c r="AA513782" s="94"/>
      <c r="AB513782" s="5"/>
    </row>
    <row r="513852" spans="21:28">
      <c r="U513852" s="5"/>
      <c r="AA513852" s="94"/>
      <c r="AB513852" s="5"/>
    </row>
    <row r="513853" spans="21:28">
      <c r="U513853" s="5"/>
      <c r="AA513853" s="94"/>
      <c r="AB513853" s="5"/>
    </row>
    <row r="513870" spans="21:28">
      <c r="U513870" s="5"/>
      <c r="AA513870" s="94"/>
      <c r="AB513870" s="5"/>
    </row>
    <row r="513872" spans="21:28">
      <c r="U513872" s="5"/>
      <c r="AA513872" s="458"/>
      <c r="AB513872" s="5"/>
    </row>
    <row r="513873" spans="21:28">
      <c r="U513873" s="5"/>
      <c r="AA513873" s="458"/>
      <c r="AB513873" s="5"/>
    </row>
    <row r="513874" spans="21:28">
      <c r="U513874" s="5"/>
      <c r="AA513874" s="93"/>
      <c r="AB513874" s="5"/>
    </row>
    <row r="513875" spans="21:28">
      <c r="U513875" s="5"/>
      <c r="AA513875" s="94"/>
      <c r="AB513875" s="5"/>
    </row>
    <row r="513878" spans="21:28">
      <c r="U513878" s="5"/>
      <c r="AA513878" s="94"/>
      <c r="AB513878" s="5"/>
    </row>
    <row r="513928" spans="21:28">
      <c r="U513928" s="5"/>
      <c r="AA513928" s="94"/>
      <c r="AB513928" s="5"/>
    </row>
    <row r="513998" spans="21:28">
      <c r="U513998" s="5"/>
      <c r="AA513998" s="94"/>
      <c r="AB513998" s="5"/>
    </row>
    <row r="513999" spans="21:28">
      <c r="U513999" s="5"/>
      <c r="AA513999" s="94"/>
      <c r="AB513999" s="5"/>
    </row>
    <row r="514016" spans="21:28">
      <c r="U514016" s="5"/>
      <c r="AA514016" s="94"/>
      <c r="AB514016" s="5"/>
    </row>
    <row r="514018" spans="21:28">
      <c r="U514018" s="5"/>
      <c r="AA514018" s="458"/>
      <c r="AB514018" s="5"/>
    </row>
    <row r="514019" spans="21:28">
      <c r="U514019" s="5"/>
      <c r="AA514019" s="458"/>
      <c r="AB514019" s="5"/>
    </row>
    <row r="514020" spans="21:28">
      <c r="U514020" s="5"/>
      <c r="AA514020" s="93"/>
      <c r="AB514020" s="5"/>
    </row>
    <row r="514021" spans="21:28">
      <c r="U514021" s="5"/>
      <c r="AA514021" s="94"/>
      <c r="AB514021" s="5"/>
    </row>
    <row r="514024" spans="21:28">
      <c r="U514024" s="5"/>
      <c r="AA514024" s="94"/>
      <c r="AB514024" s="5"/>
    </row>
    <row r="514074" spans="21:28">
      <c r="U514074" s="5"/>
      <c r="AA514074" s="94"/>
      <c r="AB514074" s="5"/>
    </row>
    <row r="514144" spans="21:28">
      <c r="U514144" s="5"/>
      <c r="AA514144" s="94"/>
      <c r="AB514144" s="5"/>
    </row>
    <row r="514145" spans="21:28">
      <c r="U514145" s="5"/>
      <c r="AA514145" s="94"/>
      <c r="AB514145" s="5"/>
    </row>
    <row r="514162" spans="21:28">
      <c r="U514162" s="5"/>
      <c r="AA514162" s="94"/>
      <c r="AB514162" s="5"/>
    </row>
    <row r="514164" spans="21:28">
      <c r="U514164" s="5"/>
      <c r="AA514164" s="458"/>
      <c r="AB514164" s="5"/>
    </row>
    <row r="514165" spans="21:28">
      <c r="U514165" s="5"/>
      <c r="AA514165" s="458"/>
      <c r="AB514165" s="5"/>
    </row>
    <row r="514166" spans="21:28">
      <c r="U514166" s="5"/>
      <c r="AA514166" s="93"/>
      <c r="AB514166" s="5"/>
    </row>
    <row r="514167" spans="21:28">
      <c r="U514167" s="5"/>
      <c r="AA514167" s="94"/>
      <c r="AB514167" s="5"/>
    </row>
    <row r="514170" spans="21:28">
      <c r="U514170" s="5"/>
      <c r="AA514170" s="94"/>
      <c r="AB514170" s="5"/>
    </row>
    <row r="514220" spans="21:28">
      <c r="U514220" s="5"/>
      <c r="AA514220" s="94"/>
      <c r="AB514220" s="5"/>
    </row>
    <row r="514290" spans="21:28">
      <c r="U514290" s="5"/>
      <c r="AA514290" s="94"/>
      <c r="AB514290" s="5"/>
    </row>
    <row r="514291" spans="21:28">
      <c r="U514291" s="5"/>
      <c r="AA514291" s="94"/>
      <c r="AB514291" s="5"/>
    </row>
    <row r="514308" spans="21:28">
      <c r="U514308" s="5"/>
      <c r="AA514308" s="94"/>
      <c r="AB514308" s="5"/>
    </row>
    <row r="514310" spans="21:28">
      <c r="U514310" s="5"/>
      <c r="AA514310" s="458"/>
      <c r="AB514310" s="5"/>
    </row>
    <row r="514311" spans="21:28">
      <c r="U514311" s="5"/>
      <c r="AA514311" s="458"/>
      <c r="AB514311" s="5"/>
    </row>
    <row r="514312" spans="21:28">
      <c r="U514312" s="5"/>
      <c r="AA514312" s="93"/>
      <c r="AB514312" s="5"/>
    </row>
    <row r="514313" spans="21:28">
      <c r="U514313" s="5"/>
      <c r="AA514313" s="94"/>
      <c r="AB514313" s="5"/>
    </row>
    <row r="514316" spans="21:28">
      <c r="U514316" s="5"/>
      <c r="AA514316" s="94"/>
      <c r="AB514316" s="5"/>
    </row>
    <row r="514366" spans="21:28">
      <c r="U514366" s="5"/>
      <c r="AA514366" s="94"/>
      <c r="AB514366" s="5"/>
    </row>
    <row r="514436" spans="21:28">
      <c r="U514436" s="5"/>
      <c r="AA514436" s="94"/>
      <c r="AB514436" s="5"/>
    </row>
    <row r="514437" spans="21:28">
      <c r="U514437" s="5"/>
      <c r="AA514437" s="94"/>
      <c r="AB514437" s="5"/>
    </row>
    <row r="514454" spans="21:28">
      <c r="U514454" s="5"/>
      <c r="AA514454" s="94"/>
      <c r="AB514454" s="5"/>
    </row>
    <row r="514456" spans="21:28">
      <c r="U514456" s="5"/>
      <c r="AA514456" s="458"/>
      <c r="AB514456" s="5"/>
    </row>
    <row r="514457" spans="21:28">
      <c r="U514457" s="5"/>
      <c r="AA514457" s="458"/>
      <c r="AB514457" s="5"/>
    </row>
    <row r="514458" spans="21:28">
      <c r="U514458" s="5"/>
      <c r="AA514458" s="93"/>
      <c r="AB514458" s="5"/>
    </row>
    <row r="514459" spans="21:28">
      <c r="U514459" s="5"/>
      <c r="AA514459" s="94"/>
      <c r="AB514459" s="5"/>
    </row>
    <row r="514462" spans="21:28">
      <c r="U514462" s="5"/>
      <c r="AA514462" s="94"/>
      <c r="AB514462" s="5"/>
    </row>
    <row r="514512" spans="21:28">
      <c r="U514512" s="5"/>
      <c r="AA514512" s="94"/>
      <c r="AB514512" s="5"/>
    </row>
    <row r="514582" spans="21:28">
      <c r="U514582" s="5"/>
      <c r="AA514582" s="94"/>
      <c r="AB514582" s="5"/>
    </row>
    <row r="514583" spans="21:28">
      <c r="U514583" s="5"/>
      <c r="AA514583" s="94"/>
      <c r="AB514583" s="5"/>
    </row>
    <row r="514600" spans="21:28">
      <c r="U514600" s="5"/>
      <c r="AA514600" s="94"/>
      <c r="AB514600" s="5"/>
    </row>
    <row r="514602" spans="21:28">
      <c r="U514602" s="5"/>
      <c r="AA514602" s="458"/>
      <c r="AB514602" s="5"/>
    </row>
    <row r="514603" spans="21:28">
      <c r="U514603" s="5"/>
      <c r="AA514603" s="458"/>
      <c r="AB514603" s="5"/>
    </row>
    <row r="514604" spans="21:28">
      <c r="U514604" s="5"/>
      <c r="AA514604" s="93"/>
      <c r="AB514604" s="5"/>
    </row>
    <row r="514605" spans="21:28">
      <c r="U514605" s="5"/>
      <c r="AA514605" s="94"/>
      <c r="AB514605" s="5"/>
    </row>
    <row r="514608" spans="21:28">
      <c r="U514608" s="5"/>
      <c r="AA514608" s="94"/>
      <c r="AB514608" s="5"/>
    </row>
    <row r="514658" spans="21:28">
      <c r="U514658" s="5"/>
      <c r="AA514658" s="94"/>
      <c r="AB514658" s="5"/>
    </row>
    <row r="514728" spans="21:28">
      <c r="U514728" s="5"/>
      <c r="AA514728" s="94"/>
      <c r="AB514728" s="5"/>
    </row>
    <row r="514729" spans="21:28">
      <c r="U514729" s="5"/>
      <c r="AA514729" s="94"/>
      <c r="AB514729" s="5"/>
    </row>
    <row r="514746" spans="21:28">
      <c r="U514746" s="5"/>
      <c r="AA514746" s="94"/>
      <c r="AB514746" s="5"/>
    </row>
    <row r="514748" spans="21:28">
      <c r="U514748" s="5"/>
      <c r="AA514748" s="458"/>
      <c r="AB514748" s="5"/>
    </row>
    <row r="514749" spans="21:28">
      <c r="U514749" s="5"/>
      <c r="AA514749" s="458"/>
      <c r="AB514749" s="5"/>
    </row>
    <row r="514750" spans="21:28">
      <c r="U514750" s="5"/>
      <c r="AA514750" s="93"/>
      <c r="AB514750" s="5"/>
    </row>
    <row r="514751" spans="21:28">
      <c r="U514751" s="5"/>
      <c r="AA514751" s="94"/>
      <c r="AB514751" s="5"/>
    </row>
    <row r="514754" spans="21:28">
      <c r="U514754" s="5"/>
      <c r="AA514754" s="94"/>
      <c r="AB514754" s="5"/>
    </row>
    <row r="514804" spans="21:28">
      <c r="U514804" s="5"/>
      <c r="AA514804" s="94"/>
      <c r="AB514804" s="5"/>
    </row>
    <row r="514874" spans="21:28">
      <c r="U514874" s="5"/>
      <c r="AA514874" s="94"/>
      <c r="AB514874" s="5"/>
    </row>
    <row r="514875" spans="21:28">
      <c r="U514875" s="5"/>
      <c r="AA514875" s="94"/>
      <c r="AB514875" s="5"/>
    </row>
    <row r="514892" spans="21:28">
      <c r="U514892" s="5"/>
      <c r="AA514892" s="94"/>
      <c r="AB514892" s="5"/>
    </row>
    <row r="514894" spans="21:28">
      <c r="U514894" s="5"/>
      <c r="AA514894" s="458"/>
      <c r="AB514894" s="5"/>
    </row>
    <row r="514895" spans="21:28">
      <c r="U514895" s="5"/>
      <c r="AA514895" s="458"/>
      <c r="AB514895" s="5"/>
    </row>
    <row r="514896" spans="21:28">
      <c r="U514896" s="5"/>
      <c r="AA514896" s="93"/>
      <c r="AB514896" s="5"/>
    </row>
    <row r="514897" spans="21:28">
      <c r="U514897" s="5"/>
      <c r="AA514897" s="94"/>
      <c r="AB514897" s="5"/>
    </row>
    <row r="514900" spans="21:28">
      <c r="U514900" s="5"/>
      <c r="AA514900" s="94"/>
      <c r="AB514900" s="5"/>
    </row>
    <row r="514950" spans="21:28">
      <c r="U514950" s="5"/>
      <c r="AA514950" s="94"/>
      <c r="AB514950" s="5"/>
    </row>
    <row r="515020" spans="21:28">
      <c r="U515020" s="5"/>
      <c r="AA515020" s="94"/>
      <c r="AB515020" s="5"/>
    </row>
    <row r="515021" spans="21:28">
      <c r="U515021" s="5"/>
      <c r="AA515021" s="94"/>
      <c r="AB515021" s="5"/>
    </row>
    <row r="515038" spans="21:28">
      <c r="U515038" s="5"/>
      <c r="AA515038" s="94"/>
      <c r="AB515038" s="5"/>
    </row>
    <row r="515040" spans="21:28">
      <c r="U515040" s="5"/>
      <c r="AA515040" s="458"/>
      <c r="AB515040" s="5"/>
    </row>
    <row r="515041" spans="21:28">
      <c r="U515041" s="5"/>
      <c r="AA515041" s="458"/>
      <c r="AB515041" s="5"/>
    </row>
    <row r="515042" spans="21:28">
      <c r="U515042" s="5"/>
      <c r="AA515042" s="93"/>
      <c r="AB515042" s="5"/>
    </row>
    <row r="515043" spans="21:28">
      <c r="U515043" s="5"/>
      <c r="AA515043" s="94"/>
      <c r="AB515043" s="5"/>
    </row>
    <row r="515046" spans="21:28">
      <c r="U515046" s="5"/>
      <c r="AA515046" s="94"/>
      <c r="AB515046" s="5"/>
    </row>
    <row r="515096" spans="21:28">
      <c r="U515096" s="5"/>
      <c r="AA515096" s="94"/>
      <c r="AB515096" s="5"/>
    </row>
    <row r="515166" spans="21:28">
      <c r="U515166" s="5"/>
      <c r="AA515166" s="94"/>
      <c r="AB515166" s="5"/>
    </row>
    <row r="515167" spans="21:28">
      <c r="U515167" s="5"/>
      <c r="AA515167" s="94"/>
      <c r="AB515167" s="5"/>
    </row>
    <row r="515184" spans="21:28">
      <c r="U515184" s="5"/>
      <c r="AA515184" s="94"/>
      <c r="AB515184" s="5"/>
    </row>
    <row r="515186" spans="21:28">
      <c r="U515186" s="5"/>
      <c r="AA515186" s="458"/>
      <c r="AB515186" s="5"/>
    </row>
    <row r="515187" spans="21:28">
      <c r="U515187" s="5"/>
      <c r="AA515187" s="458"/>
      <c r="AB515187" s="5"/>
    </row>
    <row r="515188" spans="21:28">
      <c r="U515188" s="5"/>
      <c r="AA515188" s="93"/>
      <c r="AB515188" s="5"/>
    </row>
    <row r="515189" spans="21:28">
      <c r="U515189" s="5"/>
      <c r="AA515189" s="94"/>
      <c r="AB515189" s="5"/>
    </row>
    <row r="515192" spans="21:28">
      <c r="U515192" s="5"/>
      <c r="AA515192" s="94"/>
      <c r="AB515192" s="5"/>
    </row>
    <row r="515242" spans="21:28">
      <c r="U515242" s="5"/>
      <c r="AA515242" s="94"/>
      <c r="AB515242" s="5"/>
    </row>
    <row r="515312" spans="21:28">
      <c r="U515312" s="5"/>
      <c r="AA515312" s="94"/>
      <c r="AB515312" s="5"/>
    </row>
    <row r="515313" spans="21:28">
      <c r="U515313" s="5"/>
      <c r="AA515313" s="94"/>
      <c r="AB515313" s="5"/>
    </row>
    <row r="515330" spans="21:28">
      <c r="U515330" s="5"/>
      <c r="AA515330" s="94"/>
      <c r="AB515330" s="5"/>
    </row>
    <row r="515332" spans="21:28">
      <c r="U515332" s="5"/>
      <c r="AA515332" s="458"/>
      <c r="AB515332" s="5"/>
    </row>
    <row r="515333" spans="21:28">
      <c r="U515333" s="5"/>
      <c r="AA515333" s="458"/>
      <c r="AB515333" s="5"/>
    </row>
    <row r="515334" spans="21:28">
      <c r="U515334" s="5"/>
      <c r="AA515334" s="93"/>
      <c r="AB515334" s="5"/>
    </row>
    <row r="515335" spans="21:28">
      <c r="U515335" s="5"/>
      <c r="AA515335" s="94"/>
      <c r="AB515335" s="5"/>
    </row>
    <row r="515338" spans="21:28">
      <c r="U515338" s="5"/>
      <c r="AA515338" s="94"/>
      <c r="AB515338" s="5"/>
    </row>
    <row r="515388" spans="21:28">
      <c r="U515388" s="5"/>
      <c r="AA515388" s="94"/>
      <c r="AB515388" s="5"/>
    </row>
    <row r="515458" spans="21:28">
      <c r="U515458" s="5"/>
      <c r="AA515458" s="94"/>
      <c r="AB515458" s="5"/>
    </row>
    <row r="515459" spans="21:28">
      <c r="U515459" s="5"/>
      <c r="AA515459" s="94"/>
      <c r="AB515459" s="5"/>
    </row>
    <row r="515476" spans="21:28">
      <c r="U515476" s="5"/>
      <c r="AA515476" s="94"/>
      <c r="AB515476" s="5"/>
    </row>
    <row r="515478" spans="21:28">
      <c r="U515478" s="5"/>
      <c r="AA515478" s="458"/>
      <c r="AB515478" s="5"/>
    </row>
    <row r="515479" spans="21:28">
      <c r="U515479" s="5"/>
      <c r="AA515479" s="458"/>
      <c r="AB515479" s="5"/>
    </row>
    <row r="515480" spans="21:28">
      <c r="U515480" s="5"/>
      <c r="AA515480" s="93"/>
      <c r="AB515480" s="5"/>
    </row>
    <row r="515481" spans="21:28">
      <c r="U515481" s="5"/>
      <c r="AA515481" s="94"/>
      <c r="AB515481" s="5"/>
    </row>
    <row r="515484" spans="21:28">
      <c r="U515484" s="5"/>
      <c r="AA515484" s="94"/>
      <c r="AB515484" s="5"/>
    </row>
    <row r="515534" spans="21:28">
      <c r="U515534" s="5"/>
      <c r="AA515534" s="94"/>
      <c r="AB515534" s="5"/>
    </row>
    <row r="515604" spans="21:28">
      <c r="U515604" s="5"/>
      <c r="AA515604" s="94"/>
      <c r="AB515604" s="5"/>
    </row>
    <row r="515605" spans="21:28">
      <c r="U515605" s="5"/>
      <c r="AA515605" s="94"/>
      <c r="AB515605" s="5"/>
    </row>
    <row r="515622" spans="21:28">
      <c r="U515622" s="5"/>
      <c r="AA515622" s="94"/>
      <c r="AB515622" s="5"/>
    </row>
    <row r="515624" spans="21:28">
      <c r="U515624" s="5"/>
      <c r="AA515624" s="458"/>
      <c r="AB515624" s="5"/>
    </row>
    <row r="515625" spans="21:28">
      <c r="U515625" s="5"/>
      <c r="AA515625" s="458"/>
      <c r="AB515625" s="5"/>
    </row>
    <row r="515626" spans="21:28">
      <c r="U515626" s="5"/>
      <c r="AA515626" s="93"/>
      <c r="AB515626" s="5"/>
    </row>
    <row r="515627" spans="21:28">
      <c r="U515627" s="5"/>
      <c r="AA515627" s="94"/>
      <c r="AB515627" s="5"/>
    </row>
    <row r="515630" spans="21:28">
      <c r="U515630" s="5"/>
      <c r="AA515630" s="94"/>
      <c r="AB515630" s="5"/>
    </row>
    <row r="515680" spans="21:28">
      <c r="U515680" s="5"/>
      <c r="AA515680" s="94"/>
      <c r="AB515680" s="5"/>
    </row>
    <row r="515750" spans="21:28">
      <c r="U515750" s="5"/>
      <c r="AA515750" s="94"/>
      <c r="AB515750" s="5"/>
    </row>
    <row r="515751" spans="21:28">
      <c r="U515751" s="5"/>
      <c r="AA515751" s="94"/>
      <c r="AB515751" s="5"/>
    </row>
    <row r="515768" spans="21:28">
      <c r="U515768" s="5"/>
      <c r="AA515768" s="94"/>
      <c r="AB515768" s="5"/>
    </row>
    <row r="515770" spans="21:28">
      <c r="U515770" s="5"/>
      <c r="AA515770" s="458"/>
      <c r="AB515770" s="5"/>
    </row>
    <row r="515771" spans="21:28">
      <c r="U515771" s="5"/>
      <c r="AA515771" s="458"/>
      <c r="AB515771" s="5"/>
    </row>
    <row r="515772" spans="21:28">
      <c r="U515772" s="5"/>
      <c r="AA515772" s="93"/>
      <c r="AB515772" s="5"/>
    </row>
    <row r="515773" spans="21:28">
      <c r="U515773" s="5"/>
      <c r="AA515773" s="94"/>
      <c r="AB515773" s="5"/>
    </row>
    <row r="515776" spans="21:28">
      <c r="U515776" s="5"/>
      <c r="AA515776" s="94"/>
      <c r="AB515776" s="5"/>
    </row>
    <row r="515826" spans="21:28">
      <c r="U515826" s="5"/>
      <c r="AA515826" s="94"/>
      <c r="AB515826" s="5"/>
    </row>
    <row r="515896" spans="21:28">
      <c r="U515896" s="5"/>
      <c r="AA515896" s="94"/>
      <c r="AB515896" s="5"/>
    </row>
    <row r="515897" spans="21:28">
      <c r="U515897" s="5"/>
      <c r="AA515897" s="94"/>
      <c r="AB515897" s="5"/>
    </row>
    <row r="515914" spans="21:28">
      <c r="U515914" s="5"/>
      <c r="AA515914" s="94"/>
      <c r="AB515914" s="5"/>
    </row>
    <row r="515916" spans="21:28">
      <c r="U515916" s="5"/>
      <c r="AA515916" s="458"/>
      <c r="AB515916" s="5"/>
    </row>
    <row r="515917" spans="21:28">
      <c r="U515917" s="5"/>
      <c r="AA515917" s="458"/>
      <c r="AB515917" s="5"/>
    </row>
    <row r="515918" spans="21:28">
      <c r="U515918" s="5"/>
      <c r="AA515918" s="93"/>
      <c r="AB515918" s="5"/>
    </row>
    <row r="515919" spans="21:28">
      <c r="U515919" s="5"/>
      <c r="AA515919" s="94"/>
      <c r="AB515919" s="5"/>
    </row>
    <row r="515922" spans="21:28">
      <c r="U515922" s="5"/>
      <c r="AA515922" s="94"/>
      <c r="AB515922" s="5"/>
    </row>
    <row r="515972" spans="21:28">
      <c r="U515972" s="5"/>
      <c r="AA515972" s="94"/>
      <c r="AB515972" s="5"/>
    </row>
    <row r="516042" spans="21:28">
      <c r="U516042" s="5"/>
      <c r="AA516042" s="94"/>
      <c r="AB516042" s="5"/>
    </row>
    <row r="516043" spans="21:28">
      <c r="U516043" s="5"/>
      <c r="AA516043" s="94"/>
      <c r="AB516043" s="5"/>
    </row>
    <row r="516060" spans="21:28">
      <c r="U516060" s="5"/>
      <c r="AA516060" s="94"/>
      <c r="AB516060" s="5"/>
    </row>
    <row r="516062" spans="21:28">
      <c r="U516062" s="5"/>
      <c r="AA516062" s="458"/>
      <c r="AB516062" s="5"/>
    </row>
    <row r="516063" spans="21:28">
      <c r="U516063" s="5"/>
      <c r="AA516063" s="458"/>
      <c r="AB516063" s="5"/>
    </row>
    <row r="516064" spans="21:28">
      <c r="U516064" s="5"/>
      <c r="AA516064" s="93"/>
      <c r="AB516064" s="5"/>
    </row>
    <row r="516065" spans="21:28">
      <c r="U516065" s="5"/>
      <c r="AA516065" s="94"/>
      <c r="AB516065" s="5"/>
    </row>
    <row r="516068" spans="21:28">
      <c r="U516068" s="5"/>
      <c r="AA516068" s="94"/>
      <c r="AB516068" s="5"/>
    </row>
    <row r="516118" spans="21:28">
      <c r="U516118" s="5"/>
      <c r="AA516118" s="94"/>
      <c r="AB516118" s="5"/>
    </row>
    <row r="516188" spans="21:28">
      <c r="U516188" s="5"/>
      <c r="AA516188" s="94"/>
      <c r="AB516188" s="5"/>
    </row>
    <row r="516189" spans="21:28">
      <c r="U516189" s="5"/>
      <c r="AA516189" s="94"/>
      <c r="AB516189" s="5"/>
    </row>
    <row r="516206" spans="21:28">
      <c r="U516206" s="5"/>
      <c r="AA516206" s="94"/>
      <c r="AB516206" s="5"/>
    </row>
    <row r="516208" spans="21:28">
      <c r="U516208" s="5"/>
      <c r="AA516208" s="458"/>
      <c r="AB516208" s="5"/>
    </row>
    <row r="516209" spans="21:28">
      <c r="U516209" s="5"/>
      <c r="AA516209" s="458"/>
      <c r="AB516209" s="5"/>
    </row>
    <row r="516210" spans="21:28">
      <c r="U516210" s="5"/>
      <c r="AA516210" s="93"/>
      <c r="AB516210" s="5"/>
    </row>
    <row r="516211" spans="21:28">
      <c r="U516211" s="5"/>
      <c r="AA516211" s="94"/>
      <c r="AB516211" s="5"/>
    </row>
    <row r="516214" spans="21:28">
      <c r="U516214" s="5"/>
      <c r="AA516214" s="94"/>
      <c r="AB516214" s="5"/>
    </row>
    <row r="516264" spans="21:28">
      <c r="U516264" s="5"/>
      <c r="AA516264" s="94"/>
      <c r="AB516264" s="5"/>
    </row>
    <row r="516334" spans="21:28">
      <c r="U516334" s="5"/>
      <c r="AA516334" s="94"/>
      <c r="AB516334" s="5"/>
    </row>
    <row r="516335" spans="21:28">
      <c r="U516335" s="5"/>
      <c r="AA516335" s="94"/>
      <c r="AB516335" s="5"/>
    </row>
    <row r="516352" spans="21:28">
      <c r="U516352" s="5"/>
      <c r="AA516352" s="94"/>
      <c r="AB516352" s="5"/>
    </row>
    <row r="516354" spans="21:28">
      <c r="U516354" s="5"/>
      <c r="AA516354" s="458"/>
      <c r="AB516354" s="5"/>
    </row>
    <row r="516355" spans="21:28">
      <c r="U516355" s="5"/>
      <c r="AA516355" s="458"/>
      <c r="AB516355" s="5"/>
    </row>
    <row r="516356" spans="21:28">
      <c r="U516356" s="5"/>
      <c r="AA516356" s="93"/>
      <c r="AB516356" s="5"/>
    </row>
    <row r="516357" spans="21:28">
      <c r="U516357" s="5"/>
      <c r="AA516357" s="94"/>
      <c r="AB516357" s="5"/>
    </row>
    <row r="516360" spans="21:28">
      <c r="U516360" s="5"/>
      <c r="AA516360" s="94"/>
      <c r="AB516360" s="5"/>
    </row>
    <row r="516410" spans="21:28">
      <c r="U516410" s="5"/>
      <c r="AA516410" s="94"/>
      <c r="AB516410" s="5"/>
    </row>
    <row r="516480" spans="21:28">
      <c r="U516480" s="5"/>
      <c r="AA516480" s="94"/>
      <c r="AB516480" s="5"/>
    </row>
    <row r="516481" spans="21:28">
      <c r="U516481" s="5"/>
      <c r="AA516481" s="94"/>
      <c r="AB516481" s="5"/>
    </row>
    <row r="516498" spans="21:28">
      <c r="U516498" s="5"/>
      <c r="AA516498" s="94"/>
      <c r="AB516498" s="5"/>
    </row>
    <row r="516500" spans="21:28">
      <c r="U516500" s="5"/>
      <c r="AA516500" s="458"/>
      <c r="AB516500" s="5"/>
    </row>
    <row r="516501" spans="21:28">
      <c r="U516501" s="5"/>
      <c r="AA516501" s="458"/>
      <c r="AB516501" s="5"/>
    </row>
    <row r="516502" spans="21:28">
      <c r="U516502" s="5"/>
      <c r="AA516502" s="93"/>
      <c r="AB516502" s="5"/>
    </row>
    <row r="516503" spans="21:28">
      <c r="U516503" s="5"/>
      <c r="AA516503" s="94"/>
      <c r="AB516503" s="5"/>
    </row>
    <row r="516506" spans="21:28">
      <c r="U516506" s="5"/>
      <c r="AA516506" s="94"/>
      <c r="AB516506" s="5"/>
    </row>
    <row r="516556" spans="21:28">
      <c r="U516556" s="5"/>
      <c r="AA516556" s="94"/>
      <c r="AB516556" s="5"/>
    </row>
    <row r="516626" spans="21:28">
      <c r="U516626" s="5"/>
      <c r="AA516626" s="94"/>
      <c r="AB516626" s="5"/>
    </row>
    <row r="516627" spans="21:28">
      <c r="U516627" s="5"/>
      <c r="AA516627" s="94"/>
      <c r="AB516627" s="5"/>
    </row>
    <row r="516644" spans="21:28">
      <c r="U516644" s="5"/>
      <c r="AA516644" s="94"/>
      <c r="AB516644" s="5"/>
    </row>
    <row r="516646" spans="21:28">
      <c r="U516646" s="5"/>
      <c r="AA516646" s="458"/>
      <c r="AB516646" s="5"/>
    </row>
    <row r="516647" spans="21:28">
      <c r="U516647" s="5"/>
      <c r="AA516647" s="458"/>
      <c r="AB516647" s="5"/>
    </row>
    <row r="516648" spans="21:28">
      <c r="U516648" s="5"/>
      <c r="AA516648" s="93"/>
      <c r="AB516648" s="5"/>
    </row>
    <row r="516649" spans="21:28">
      <c r="U516649" s="5"/>
      <c r="AA516649" s="94"/>
      <c r="AB516649" s="5"/>
    </row>
    <row r="516652" spans="21:28">
      <c r="U516652" s="5"/>
      <c r="AA516652" s="94"/>
      <c r="AB516652" s="5"/>
    </row>
    <row r="516702" spans="21:28">
      <c r="U516702" s="5"/>
      <c r="AA516702" s="94"/>
      <c r="AB516702" s="5"/>
    </row>
    <row r="516772" spans="21:28">
      <c r="U516772" s="5"/>
      <c r="AA516772" s="94"/>
      <c r="AB516772" s="5"/>
    </row>
    <row r="516773" spans="21:28">
      <c r="U516773" s="5"/>
      <c r="AA516773" s="94"/>
      <c r="AB516773" s="5"/>
    </row>
    <row r="516790" spans="21:28">
      <c r="U516790" s="5"/>
      <c r="AA516790" s="94"/>
      <c r="AB516790" s="5"/>
    </row>
    <row r="516792" spans="21:28">
      <c r="U516792" s="5"/>
      <c r="AA516792" s="458"/>
      <c r="AB516792" s="5"/>
    </row>
    <row r="516793" spans="21:28">
      <c r="U516793" s="5"/>
      <c r="AA516793" s="458"/>
      <c r="AB516793" s="5"/>
    </row>
    <row r="516794" spans="21:28">
      <c r="U516794" s="5"/>
      <c r="AA516794" s="93"/>
      <c r="AB516794" s="5"/>
    </row>
    <row r="516795" spans="21:28">
      <c r="U516795" s="5"/>
      <c r="AA516795" s="94"/>
      <c r="AB516795" s="5"/>
    </row>
    <row r="516798" spans="21:28">
      <c r="U516798" s="5"/>
      <c r="AA516798" s="94"/>
      <c r="AB516798" s="5"/>
    </row>
    <row r="516848" spans="21:28">
      <c r="U516848" s="5"/>
      <c r="AA516848" s="94"/>
      <c r="AB516848" s="5"/>
    </row>
    <row r="516918" spans="21:28">
      <c r="U516918" s="5"/>
      <c r="AA516918" s="94"/>
      <c r="AB516918" s="5"/>
    </row>
    <row r="516919" spans="21:28">
      <c r="U516919" s="5"/>
      <c r="AA516919" s="94"/>
      <c r="AB516919" s="5"/>
    </row>
    <row r="516936" spans="21:28">
      <c r="U516936" s="5"/>
      <c r="AA516936" s="94"/>
      <c r="AB516936" s="5"/>
    </row>
    <row r="516938" spans="21:28">
      <c r="U516938" s="5"/>
      <c r="AA516938" s="458"/>
      <c r="AB516938" s="5"/>
    </row>
    <row r="516939" spans="21:28">
      <c r="U516939" s="5"/>
      <c r="AA516939" s="458"/>
      <c r="AB516939" s="5"/>
    </row>
    <row r="516940" spans="21:28">
      <c r="U516940" s="5"/>
      <c r="AA516940" s="93"/>
      <c r="AB516940" s="5"/>
    </row>
    <row r="516941" spans="21:28">
      <c r="U516941" s="5"/>
      <c r="AA516941" s="94"/>
      <c r="AB516941" s="5"/>
    </row>
    <row r="516944" spans="21:28">
      <c r="U516944" s="5"/>
      <c r="AA516944" s="94"/>
      <c r="AB516944" s="5"/>
    </row>
    <row r="516994" spans="21:28">
      <c r="U516994" s="5"/>
      <c r="AA516994" s="94"/>
      <c r="AB516994" s="5"/>
    </row>
    <row r="517064" spans="21:28">
      <c r="U517064" s="5"/>
      <c r="AA517064" s="94"/>
      <c r="AB517064" s="5"/>
    </row>
    <row r="517065" spans="21:28">
      <c r="U517065" s="5"/>
      <c r="AA517065" s="94"/>
      <c r="AB517065" s="5"/>
    </row>
    <row r="517082" spans="21:28">
      <c r="U517082" s="5"/>
      <c r="AA517082" s="94"/>
      <c r="AB517082" s="5"/>
    </row>
    <row r="517084" spans="21:28">
      <c r="U517084" s="5"/>
      <c r="AA517084" s="458"/>
      <c r="AB517084" s="5"/>
    </row>
    <row r="517085" spans="21:28">
      <c r="U517085" s="5"/>
      <c r="AA517085" s="458"/>
      <c r="AB517085" s="5"/>
    </row>
    <row r="517086" spans="21:28">
      <c r="U517086" s="5"/>
      <c r="AA517086" s="93"/>
      <c r="AB517086" s="5"/>
    </row>
    <row r="517087" spans="21:28">
      <c r="U517087" s="5"/>
      <c r="AA517087" s="94"/>
      <c r="AB517087" s="5"/>
    </row>
    <row r="517090" spans="21:28">
      <c r="U517090" s="5"/>
      <c r="AA517090" s="94"/>
      <c r="AB517090" s="5"/>
    </row>
    <row r="517140" spans="21:28">
      <c r="U517140" s="5"/>
      <c r="AA517140" s="94"/>
      <c r="AB517140" s="5"/>
    </row>
    <row r="517210" spans="21:28">
      <c r="U517210" s="5"/>
      <c r="AA517210" s="94"/>
      <c r="AB517210" s="5"/>
    </row>
    <row r="517211" spans="21:28">
      <c r="U517211" s="5"/>
      <c r="AA517211" s="94"/>
      <c r="AB517211" s="5"/>
    </row>
    <row r="517228" spans="21:28">
      <c r="U517228" s="5"/>
      <c r="AA517228" s="94"/>
      <c r="AB517228" s="5"/>
    </row>
    <row r="517230" spans="21:28">
      <c r="U517230" s="5"/>
      <c r="AA517230" s="458"/>
      <c r="AB517230" s="5"/>
    </row>
    <row r="517231" spans="21:28">
      <c r="U517231" s="5"/>
      <c r="AA517231" s="458"/>
      <c r="AB517231" s="5"/>
    </row>
    <row r="517232" spans="21:28">
      <c r="U517232" s="5"/>
      <c r="AA517232" s="93"/>
      <c r="AB517232" s="5"/>
    </row>
    <row r="517233" spans="21:28">
      <c r="U517233" s="5"/>
      <c r="AA517233" s="94"/>
      <c r="AB517233" s="5"/>
    </row>
    <row r="517236" spans="21:28">
      <c r="U517236" s="5"/>
      <c r="AA517236" s="94"/>
      <c r="AB517236" s="5"/>
    </row>
    <row r="517286" spans="21:28">
      <c r="U517286" s="5"/>
      <c r="AA517286" s="94"/>
      <c r="AB517286" s="5"/>
    </row>
    <row r="517356" spans="21:28">
      <c r="U517356" s="5"/>
      <c r="AA517356" s="94"/>
      <c r="AB517356" s="5"/>
    </row>
    <row r="517357" spans="21:28">
      <c r="U517357" s="5"/>
      <c r="AA517357" s="94"/>
      <c r="AB517357" s="5"/>
    </row>
    <row r="517374" spans="21:28">
      <c r="U517374" s="5"/>
      <c r="AA517374" s="94"/>
      <c r="AB517374" s="5"/>
    </row>
    <row r="517376" spans="21:28">
      <c r="U517376" s="5"/>
      <c r="AA517376" s="458"/>
      <c r="AB517376" s="5"/>
    </row>
    <row r="517377" spans="21:28">
      <c r="U517377" s="5"/>
      <c r="AA517377" s="458"/>
      <c r="AB517377" s="5"/>
    </row>
    <row r="517378" spans="21:28">
      <c r="U517378" s="5"/>
      <c r="AA517378" s="93"/>
      <c r="AB517378" s="5"/>
    </row>
    <row r="517379" spans="21:28">
      <c r="U517379" s="5"/>
      <c r="AA517379" s="94"/>
      <c r="AB517379" s="5"/>
    </row>
    <row r="517382" spans="21:28">
      <c r="U517382" s="5"/>
      <c r="AA517382" s="94"/>
      <c r="AB517382" s="5"/>
    </row>
    <row r="517432" spans="21:28">
      <c r="U517432" s="5"/>
      <c r="AA517432" s="94"/>
      <c r="AB517432" s="5"/>
    </row>
    <row r="517502" spans="21:28">
      <c r="U517502" s="5"/>
      <c r="AA517502" s="94"/>
      <c r="AB517502" s="5"/>
    </row>
    <row r="517503" spans="21:28">
      <c r="U517503" s="5"/>
      <c r="AA517503" s="94"/>
      <c r="AB517503" s="5"/>
    </row>
    <row r="517520" spans="21:28">
      <c r="U517520" s="5"/>
      <c r="AA517520" s="94"/>
      <c r="AB517520" s="5"/>
    </row>
    <row r="517522" spans="21:28">
      <c r="U517522" s="5"/>
      <c r="AA517522" s="458"/>
      <c r="AB517522" s="5"/>
    </row>
    <row r="517523" spans="21:28">
      <c r="U517523" s="5"/>
      <c r="AA517523" s="458"/>
      <c r="AB517523" s="5"/>
    </row>
    <row r="517524" spans="21:28">
      <c r="U517524" s="5"/>
      <c r="AA517524" s="93"/>
      <c r="AB517524" s="5"/>
    </row>
    <row r="517525" spans="21:28">
      <c r="U517525" s="5"/>
      <c r="AA517525" s="94"/>
      <c r="AB517525" s="5"/>
    </row>
    <row r="517528" spans="21:28">
      <c r="U517528" s="5"/>
      <c r="AA517528" s="94"/>
      <c r="AB517528" s="5"/>
    </row>
    <row r="517578" spans="21:28">
      <c r="U517578" s="5"/>
      <c r="AA517578" s="94"/>
      <c r="AB517578" s="5"/>
    </row>
    <row r="517648" spans="21:28">
      <c r="U517648" s="5"/>
      <c r="AA517648" s="94"/>
      <c r="AB517648" s="5"/>
    </row>
    <row r="517649" spans="21:28">
      <c r="U517649" s="5"/>
      <c r="AA517649" s="94"/>
      <c r="AB517649" s="5"/>
    </row>
    <row r="517666" spans="21:28">
      <c r="U517666" s="5"/>
      <c r="AA517666" s="94"/>
      <c r="AB517666" s="5"/>
    </row>
    <row r="517668" spans="21:28">
      <c r="U517668" s="5"/>
      <c r="AA517668" s="458"/>
      <c r="AB517668" s="5"/>
    </row>
    <row r="517669" spans="21:28">
      <c r="U517669" s="5"/>
      <c r="AA517669" s="458"/>
      <c r="AB517669" s="5"/>
    </row>
    <row r="517670" spans="21:28">
      <c r="U517670" s="5"/>
      <c r="AA517670" s="93"/>
      <c r="AB517670" s="5"/>
    </row>
    <row r="517671" spans="21:28">
      <c r="U517671" s="5"/>
      <c r="AA517671" s="94"/>
      <c r="AB517671" s="5"/>
    </row>
    <row r="517674" spans="21:28">
      <c r="U517674" s="5"/>
      <c r="AA517674" s="94"/>
      <c r="AB517674" s="5"/>
    </row>
    <row r="517724" spans="21:28">
      <c r="U517724" s="5"/>
      <c r="AA517724" s="94"/>
      <c r="AB517724" s="5"/>
    </row>
    <row r="517794" spans="21:28">
      <c r="U517794" s="5"/>
      <c r="AA517794" s="94"/>
      <c r="AB517794" s="5"/>
    </row>
    <row r="517795" spans="21:28">
      <c r="U517795" s="5"/>
      <c r="AA517795" s="94"/>
      <c r="AB517795" s="5"/>
    </row>
    <row r="517812" spans="21:28">
      <c r="U517812" s="5"/>
      <c r="AA517812" s="94"/>
      <c r="AB517812" s="5"/>
    </row>
    <row r="517814" spans="21:28">
      <c r="U517814" s="5"/>
      <c r="AA517814" s="458"/>
      <c r="AB517814" s="5"/>
    </row>
    <row r="517815" spans="21:28">
      <c r="U517815" s="5"/>
      <c r="AA517815" s="458"/>
      <c r="AB517815" s="5"/>
    </row>
    <row r="517816" spans="21:28">
      <c r="U517816" s="5"/>
      <c r="AA517816" s="93"/>
      <c r="AB517816" s="5"/>
    </row>
    <row r="517817" spans="21:28">
      <c r="U517817" s="5"/>
      <c r="AA517817" s="94"/>
      <c r="AB517817" s="5"/>
    </row>
    <row r="517820" spans="21:28">
      <c r="U517820" s="5"/>
      <c r="AA517820" s="94"/>
      <c r="AB517820" s="5"/>
    </row>
    <row r="517870" spans="21:28">
      <c r="U517870" s="5"/>
      <c r="AA517870" s="94"/>
      <c r="AB517870" s="5"/>
    </row>
    <row r="517940" spans="21:28">
      <c r="U517940" s="5"/>
      <c r="AA517940" s="94"/>
      <c r="AB517940" s="5"/>
    </row>
    <row r="517941" spans="21:28">
      <c r="U517941" s="5"/>
      <c r="AA517941" s="94"/>
      <c r="AB517941" s="5"/>
    </row>
    <row r="517958" spans="21:28">
      <c r="U517958" s="5"/>
      <c r="AA517958" s="94"/>
      <c r="AB517958" s="5"/>
    </row>
    <row r="517960" spans="21:28">
      <c r="U517960" s="5"/>
      <c r="AA517960" s="458"/>
      <c r="AB517960" s="5"/>
    </row>
    <row r="517961" spans="21:28">
      <c r="U517961" s="5"/>
      <c r="AA517961" s="458"/>
      <c r="AB517961" s="5"/>
    </row>
    <row r="517962" spans="21:28">
      <c r="U517962" s="5"/>
      <c r="AA517962" s="93"/>
      <c r="AB517962" s="5"/>
    </row>
    <row r="517963" spans="21:28">
      <c r="U517963" s="5"/>
      <c r="AA517963" s="94"/>
      <c r="AB517963" s="5"/>
    </row>
    <row r="517966" spans="21:28">
      <c r="U517966" s="5"/>
      <c r="AA517966" s="94"/>
      <c r="AB517966" s="5"/>
    </row>
    <row r="518016" spans="21:28">
      <c r="U518016" s="5"/>
      <c r="AA518016" s="94"/>
      <c r="AB518016" s="5"/>
    </row>
    <row r="518086" spans="21:28">
      <c r="U518086" s="5"/>
      <c r="AA518086" s="94"/>
      <c r="AB518086" s="5"/>
    </row>
    <row r="518087" spans="21:28">
      <c r="U518087" s="5"/>
      <c r="AA518087" s="94"/>
      <c r="AB518087" s="5"/>
    </row>
    <row r="518104" spans="21:28">
      <c r="U518104" s="5"/>
      <c r="AA518104" s="94"/>
      <c r="AB518104" s="5"/>
    </row>
    <row r="518106" spans="21:28">
      <c r="U518106" s="5"/>
      <c r="AA518106" s="458"/>
      <c r="AB518106" s="5"/>
    </row>
    <row r="518107" spans="21:28">
      <c r="U518107" s="5"/>
      <c r="AA518107" s="458"/>
      <c r="AB518107" s="5"/>
    </row>
    <row r="518108" spans="21:28">
      <c r="U518108" s="5"/>
      <c r="AA518108" s="93"/>
      <c r="AB518108" s="5"/>
    </row>
    <row r="518109" spans="21:28">
      <c r="U518109" s="5"/>
      <c r="AA518109" s="94"/>
      <c r="AB518109" s="5"/>
    </row>
    <row r="518112" spans="21:28">
      <c r="U518112" s="5"/>
      <c r="AA518112" s="94"/>
      <c r="AB518112" s="5"/>
    </row>
    <row r="518162" spans="21:28">
      <c r="U518162" s="5"/>
      <c r="AA518162" s="94"/>
      <c r="AB518162" s="5"/>
    </row>
    <row r="518232" spans="21:28">
      <c r="U518232" s="5"/>
      <c r="AA518232" s="94"/>
      <c r="AB518232" s="5"/>
    </row>
    <row r="518233" spans="21:28">
      <c r="U518233" s="5"/>
      <c r="AA518233" s="94"/>
      <c r="AB518233" s="5"/>
    </row>
    <row r="518250" spans="21:28">
      <c r="U518250" s="5"/>
      <c r="AA518250" s="94"/>
      <c r="AB518250" s="5"/>
    </row>
    <row r="518252" spans="21:28">
      <c r="U518252" s="5"/>
      <c r="AA518252" s="458"/>
      <c r="AB518252" s="5"/>
    </row>
    <row r="518253" spans="21:28">
      <c r="U518253" s="5"/>
      <c r="AA518253" s="458"/>
      <c r="AB518253" s="5"/>
    </row>
    <row r="518254" spans="21:28">
      <c r="U518254" s="5"/>
      <c r="AA518254" s="93"/>
      <c r="AB518254" s="5"/>
    </row>
    <row r="518255" spans="21:28">
      <c r="U518255" s="5"/>
      <c r="AA518255" s="94"/>
      <c r="AB518255" s="5"/>
    </row>
    <row r="518258" spans="21:28">
      <c r="U518258" s="5"/>
      <c r="AA518258" s="94"/>
      <c r="AB518258" s="5"/>
    </row>
    <row r="518308" spans="21:28">
      <c r="U518308" s="5"/>
      <c r="AA518308" s="94"/>
      <c r="AB518308" s="5"/>
    </row>
    <row r="518378" spans="21:28">
      <c r="U518378" s="5"/>
      <c r="AA518378" s="94"/>
      <c r="AB518378" s="5"/>
    </row>
    <row r="518379" spans="21:28">
      <c r="U518379" s="5"/>
      <c r="AA518379" s="94"/>
      <c r="AB518379" s="5"/>
    </row>
    <row r="518396" spans="21:28">
      <c r="U518396" s="5"/>
      <c r="AA518396" s="94"/>
      <c r="AB518396" s="5"/>
    </row>
    <row r="518398" spans="21:28">
      <c r="U518398" s="5"/>
      <c r="AA518398" s="458"/>
      <c r="AB518398" s="5"/>
    </row>
    <row r="518399" spans="21:28">
      <c r="U518399" s="5"/>
      <c r="AA518399" s="458"/>
      <c r="AB518399" s="5"/>
    </row>
    <row r="518400" spans="21:28">
      <c r="U518400" s="5"/>
      <c r="AA518400" s="93"/>
      <c r="AB518400" s="5"/>
    </row>
    <row r="518401" spans="21:28">
      <c r="U518401" s="5"/>
      <c r="AA518401" s="94"/>
      <c r="AB518401" s="5"/>
    </row>
    <row r="518404" spans="21:28">
      <c r="U518404" s="5"/>
      <c r="AA518404" s="94"/>
      <c r="AB518404" s="5"/>
    </row>
    <row r="518454" spans="21:28">
      <c r="U518454" s="5"/>
      <c r="AA518454" s="94"/>
      <c r="AB518454" s="5"/>
    </row>
    <row r="518524" spans="21:28">
      <c r="U518524" s="5"/>
      <c r="AA518524" s="94"/>
      <c r="AB518524" s="5"/>
    </row>
    <row r="518525" spans="21:28">
      <c r="U518525" s="5"/>
      <c r="AA518525" s="94"/>
      <c r="AB518525" s="5"/>
    </row>
    <row r="518542" spans="21:28">
      <c r="U518542" s="5"/>
      <c r="AA518542" s="94"/>
      <c r="AB518542" s="5"/>
    </row>
    <row r="518544" spans="21:28">
      <c r="U518544" s="5"/>
      <c r="AA518544" s="458"/>
      <c r="AB518544" s="5"/>
    </row>
    <row r="518545" spans="21:28">
      <c r="U518545" s="5"/>
      <c r="AA518545" s="458"/>
      <c r="AB518545" s="5"/>
    </row>
    <row r="518546" spans="21:28">
      <c r="U518546" s="5"/>
      <c r="AA518546" s="93"/>
      <c r="AB518546" s="5"/>
    </row>
    <row r="518547" spans="21:28">
      <c r="U518547" s="5"/>
      <c r="AA518547" s="94"/>
      <c r="AB518547" s="5"/>
    </row>
    <row r="518550" spans="21:28">
      <c r="U518550" s="5"/>
      <c r="AA518550" s="94"/>
      <c r="AB518550" s="5"/>
    </row>
    <row r="518600" spans="21:28">
      <c r="U518600" s="5"/>
      <c r="AA518600" s="94"/>
      <c r="AB518600" s="5"/>
    </row>
    <row r="518670" spans="21:28">
      <c r="U518670" s="5"/>
      <c r="AA518670" s="94"/>
      <c r="AB518670" s="5"/>
    </row>
    <row r="518671" spans="21:28">
      <c r="U518671" s="5"/>
      <c r="AA518671" s="94"/>
      <c r="AB518671" s="5"/>
    </row>
    <row r="518688" spans="21:28">
      <c r="U518688" s="5"/>
      <c r="AA518688" s="94"/>
      <c r="AB518688" s="5"/>
    </row>
    <row r="518690" spans="21:28">
      <c r="U518690" s="5"/>
      <c r="AA518690" s="458"/>
      <c r="AB518690" s="5"/>
    </row>
    <row r="518691" spans="21:28">
      <c r="U518691" s="5"/>
      <c r="AA518691" s="458"/>
      <c r="AB518691" s="5"/>
    </row>
    <row r="518692" spans="21:28">
      <c r="U518692" s="5"/>
      <c r="AA518692" s="93"/>
      <c r="AB518692" s="5"/>
    </row>
    <row r="518693" spans="21:28">
      <c r="U518693" s="5"/>
      <c r="AA518693" s="94"/>
      <c r="AB518693" s="5"/>
    </row>
    <row r="518696" spans="21:28">
      <c r="U518696" s="5"/>
      <c r="AA518696" s="94"/>
      <c r="AB518696" s="5"/>
    </row>
    <row r="518746" spans="21:28">
      <c r="U518746" s="5"/>
      <c r="AA518746" s="94"/>
      <c r="AB518746" s="5"/>
    </row>
    <row r="518816" spans="21:28">
      <c r="U518816" s="5"/>
      <c r="AA518816" s="94"/>
      <c r="AB518816" s="5"/>
    </row>
    <row r="518817" spans="21:28">
      <c r="U518817" s="5"/>
      <c r="AA518817" s="94"/>
      <c r="AB518817" s="5"/>
    </row>
    <row r="518834" spans="21:28">
      <c r="U518834" s="5"/>
      <c r="AA518834" s="94"/>
      <c r="AB518834" s="5"/>
    </row>
    <row r="518836" spans="21:28">
      <c r="U518836" s="5"/>
      <c r="AA518836" s="458"/>
      <c r="AB518836" s="5"/>
    </row>
    <row r="518837" spans="21:28">
      <c r="U518837" s="5"/>
      <c r="AA518837" s="458"/>
      <c r="AB518837" s="5"/>
    </row>
    <row r="518838" spans="21:28">
      <c r="U518838" s="5"/>
      <c r="AA518838" s="93"/>
      <c r="AB518838" s="5"/>
    </row>
    <row r="518839" spans="21:28">
      <c r="U518839" s="5"/>
      <c r="AA518839" s="94"/>
      <c r="AB518839" s="5"/>
    </row>
    <row r="518842" spans="21:28">
      <c r="U518842" s="5"/>
      <c r="AA518842" s="94"/>
      <c r="AB518842" s="5"/>
    </row>
    <row r="518892" spans="21:28">
      <c r="U518892" s="5"/>
      <c r="AA518892" s="94"/>
      <c r="AB518892" s="5"/>
    </row>
    <row r="518962" spans="21:28">
      <c r="U518962" s="5"/>
      <c r="AA518962" s="94"/>
      <c r="AB518962" s="5"/>
    </row>
    <row r="518963" spans="21:28">
      <c r="U518963" s="5"/>
      <c r="AA518963" s="94"/>
      <c r="AB518963" s="5"/>
    </row>
    <row r="518980" spans="21:28">
      <c r="U518980" s="5"/>
      <c r="AA518980" s="94"/>
      <c r="AB518980" s="5"/>
    </row>
    <row r="518982" spans="21:28">
      <c r="U518982" s="5"/>
      <c r="AA518982" s="458"/>
      <c r="AB518982" s="5"/>
    </row>
    <row r="518983" spans="21:28">
      <c r="U518983" s="5"/>
      <c r="AA518983" s="458"/>
      <c r="AB518983" s="5"/>
    </row>
    <row r="518984" spans="21:28">
      <c r="U518984" s="5"/>
      <c r="AA518984" s="93"/>
      <c r="AB518984" s="5"/>
    </row>
    <row r="518985" spans="21:28">
      <c r="U518985" s="5"/>
      <c r="AA518985" s="94"/>
      <c r="AB518985" s="5"/>
    </row>
    <row r="518988" spans="21:28">
      <c r="U518988" s="5"/>
      <c r="AA518988" s="94"/>
      <c r="AB518988" s="5"/>
    </row>
    <row r="519038" spans="21:28">
      <c r="U519038" s="5"/>
      <c r="AA519038" s="94"/>
      <c r="AB519038" s="5"/>
    </row>
    <row r="519108" spans="21:28">
      <c r="U519108" s="5"/>
      <c r="AA519108" s="94"/>
      <c r="AB519108" s="5"/>
    </row>
    <row r="519109" spans="21:28">
      <c r="U519109" s="5"/>
      <c r="AA519109" s="94"/>
      <c r="AB519109" s="5"/>
    </row>
    <row r="519126" spans="21:28">
      <c r="U519126" s="5"/>
      <c r="AA519126" s="94"/>
      <c r="AB519126" s="5"/>
    </row>
    <row r="519128" spans="21:28">
      <c r="U519128" s="5"/>
      <c r="AA519128" s="458"/>
      <c r="AB519128" s="5"/>
    </row>
    <row r="519129" spans="21:28">
      <c r="U519129" s="5"/>
      <c r="AA519129" s="458"/>
      <c r="AB519129" s="5"/>
    </row>
    <row r="519130" spans="21:28">
      <c r="U519130" s="5"/>
      <c r="AA519130" s="93"/>
      <c r="AB519130" s="5"/>
    </row>
    <row r="519131" spans="21:28">
      <c r="U519131" s="5"/>
      <c r="AA519131" s="94"/>
      <c r="AB519131" s="5"/>
    </row>
    <row r="519134" spans="21:28">
      <c r="U519134" s="5"/>
      <c r="AA519134" s="94"/>
      <c r="AB519134" s="5"/>
    </row>
    <row r="519184" spans="21:28">
      <c r="U519184" s="5"/>
      <c r="AA519184" s="94"/>
      <c r="AB519184" s="5"/>
    </row>
    <row r="519254" spans="21:28">
      <c r="U519254" s="5"/>
      <c r="AA519254" s="94"/>
      <c r="AB519254" s="5"/>
    </row>
    <row r="519255" spans="21:28">
      <c r="U519255" s="5"/>
      <c r="AA519255" s="94"/>
      <c r="AB519255" s="5"/>
    </row>
    <row r="519272" spans="21:28">
      <c r="U519272" s="5"/>
      <c r="AA519272" s="94"/>
      <c r="AB519272" s="5"/>
    </row>
    <row r="519274" spans="21:28">
      <c r="U519274" s="5"/>
      <c r="AA519274" s="458"/>
      <c r="AB519274" s="5"/>
    </row>
    <row r="519275" spans="21:28">
      <c r="U519275" s="5"/>
      <c r="AA519275" s="458"/>
      <c r="AB519275" s="5"/>
    </row>
    <row r="519276" spans="21:28">
      <c r="U519276" s="5"/>
      <c r="AA519276" s="93"/>
      <c r="AB519276" s="5"/>
    </row>
    <row r="519277" spans="21:28">
      <c r="U519277" s="5"/>
      <c r="AA519277" s="94"/>
      <c r="AB519277" s="5"/>
    </row>
    <row r="519280" spans="21:28">
      <c r="U519280" s="5"/>
      <c r="AA519280" s="94"/>
      <c r="AB519280" s="5"/>
    </row>
    <row r="519330" spans="21:28">
      <c r="U519330" s="5"/>
      <c r="AA519330" s="94"/>
      <c r="AB519330" s="5"/>
    </row>
    <row r="519400" spans="21:28">
      <c r="U519400" s="5"/>
      <c r="AA519400" s="94"/>
      <c r="AB519400" s="5"/>
    </row>
    <row r="519401" spans="21:28">
      <c r="U519401" s="5"/>
      <c r="AA519401" s="94"/>
      <c r="AB519401" s="5"/>
    </row>
    <row r="519418" spans="21:28">
      <c r="U519418" s="5"/>
      <c r="AA519418" s="94"/>
      <c r="AB519418" s="5"/>
    </row>
    <row r="519420" spans="21:28">
      <c r="U519420" s="5"/>
      <c r="AA519420" s="458"/>
      <c r="AB519420" s="5"/>
    </row>
    <row r="519421" spans="21:28">
      <c r="U519421" s="5"/>
      <c r="AA519421" s="458"/>
      <c r="AB519421" s="5"/>
    </row>
    <row r="519422" spans="21:28">
      <c r="U519422" s="5"/>
      <c r="AA519422" s="93"/>
      <c r="AB519422" s="5"/>
    </row>
    <row r="519423" spans="21:28">
      <c r="U519423" s="5"/>
      <c r="AA519423" s="94"/>
      <c r="AB519423" s="5"/>
    </row>
    <row r="519426" spans="21:28">
      <c r="U519426" s="5"/>
      <c r="AA519426" s="94"/>
      <c r="AB519426" s="5"/>
    </row>
    <row r="519476" spans="21:28">
      <c r="U519476" s="5"/>
      <c r="AA519476" s="94"/>
      <c r="AB519476" s="5"/>
    </row>
    <row r="519546" spans="21:28">
      <c r="U519546" s="5"/>
      <c r="AA519546" s="94"/>
      <c r="AB519546" s="5"/>
    </row>
    <row r="519547" spans="21:28">
      <c r="U519547" s="5"/>
      <c r="AA519547" s="94"/>
      <c r="AB519547" s="5"/>
    </row>
    <row r="519564" spans="21:28">
      <c r="U519564" s="5"/>
      <c r="AA519564" s="94"/>
      <c r="AB519564" s="5"/>
    </row>
    <row r="519566" spans="21:28">
      <c r="U519566" s="5"/>
      <c r="AA519566" s="458"/>
      <c r="AB519566" s="5"/>
    </row>
    <row r="519567" spans="21:28">
      <c r="U519567" s="5"/>
      <c r="AA519567" s="458"/>
      <c r="AB519567" s="5"/>
    </row>
    <row r="519568" spans="21:28">
      <c r="U519568" s="5"/>
      <c r="AA519568" s="93"/>
      <c r="AB519568" s="5"/>
    </row>
    <row r="519569" spans="21:28">
      <c r="U519569" s="5"/>
      <c r="AA519569" s="94"/>
      <c r="AB519569" s="5"/>
    </row>
    <row r="519572" spans="21:28">
      <c r="U519572" s="5"/>
      <c r="AA519572" s="94"/>
      <c r="AB519572" s="5"/>
    </row>
    <row r="519622" spans="21:28">
      <c r="U519622" s="5"/>
      <c r="AA519622" s="94"/>
      <c r="AB519622" s="5"/>
    </row>
    <row r="519692" spans="21:28">
      <c r="U519692" s="5"/>
      <c r="AA519692" s="94"/>
      <c r="AB519692" s="5"/>
    </row>
    <row r="519693" spans="21:28">
      <c r="U519693" s="5"/>
      <c r="AA519693" s="94"/>
      <c r="AB519693" s="5"/>
    </row>
    <row r="519710" spans="21:28">
      <c r="U519710" s="5"/>
      <c r="AA519710" s="94"/>
      <c r="AB519710" s="5"/>
    </row>
    <row r="519712" spans="21:28">
      <c r="U519712" s="5"/>
      <c r="AA519712" s="458"/>
      <c r="AB519712" s="5"/>
    </row>
    <row r="519713" spans="21:28">
      <c r="U519713" s="5"/>
      <c r="AA519713" s="458"/>
      <c r="AB519713" s="5"/>
    </row>
    <row r="519714" spans="21:28">
      <c r="U519714" s="5"/>
      <c r="AA519714" s="93"/>
      <c r="AB519714" s="5"/>
    </row>
    <row r="519715" spans="21:28">
      <c r="U519715" s="5"/>
      <c r="AA519715" s="94"/>
      <c r="AB519715" s="5"/>
    </row>
    <row r="519718" spans="21:28">
      <c r="U519718" s="5"/>
      <c r="AA519718" s="94"/>
      <c r="AB519718" s="5"/>
    </row>
    <row r="519768" spans="21:28">
      <c r="U519768" s="5"/>
      <c r="AA519768" s="94"/>
      <c r="AB519768" s="5"/>
    </row>
    <row r="519838" spans="21:28">
      <c r="U519838" s="5"/>
      <c r="AA519838" s="94"/>
      <c r="AB519838" s="5"/>
    </row>
    <row r="519839" spans="21:28">
      <c r="U519839" s="5"/>
      <c r="AA519839" s="94"/>
      <c r="AB519839" s="5"/>
    </row>
    <row r="519856" spans="21:28">
      <c r="U519856" s="5"/>
      <c r="AA519856" s="94"/>
      <c r="AB519856" s="5"/>
    </row>
    <row r="519858" spans="21:28">
      <c r="U519858" s="5"/>
      <c r="AA519858" s="458"/>
      <c r="AB519858" s="5"/>
    </row>
    <row r="519859" spans="21:28">
      <c r="U519859" s="5"/>
      <c r="AA519859" s="458"/>
      <c r="AB519859" s="5"/>
    </row>
    <row r="519860" spans="21:28">
      <c r="U519860" s="5"/>
      <c r="AA519860" s="93"/>
      <c r="AB519860" s="5"/>
    </row>
    <row r="519861" spans="21:28">
      <c r="U519861" s="5"/>
      <c r="AA519861" s="94"/>
      <c r="AB519861" s="5"/>
    </row>
    <row r="519864" spans="21:28">
      <c r="U519864" s="5"/>
      <c r="AA519864" s="94"/>
      <c r="AB519864" s="5"/>
    </row>
    <row r="519914" spans="21:28">
      <c r="U519914" s="5"/>
      <c r="AA519914" s="94"/>
      <c r="AB519914" s="5"/>
    </row>
    <row r="519984" spans="21:28">
      <c r="U519984" s="5"/>
      <c r="AA519984" s="94"/>
      <c r="AB519984" s="5"/>
    </row>
    <row r="519985" spans="21:28">
      <c r="U519985" s="5"/>
      <c r="AA519985" s="94"/>
      <c r="AB519985" s="5"/>
    </row>
    <row r="520002" spans="21:28">
      <c r="U520002" s="5"/>
      <c r="AA520002" s="94"/>
      <c r="AB520002" s="5"/>
    </row>
    <row r="520004" spans="21:28">
      <c r="U520004" s="5"/>
      <c r="AA520004" s="458"/>
      <c r="AB520004" s="5"/>
    </row>
    <row r="520005" spans="21:28">
      <c r="U520005" s="5"/>
      <c r="AA520005" s="458"/>
      <c r="AB520005" s="5"/>
    </row>
    <row r="520006" spans="21:28">
      <c r="U520006" s="5"/>
      <c r="AA520006" s="93"/>
      <c r="AB520006" s="5"/>
    </row>
    <row r="520007" spans="21:28">
      <c r="U520007" s="5"/>
      <c r="AA520007" s="94"/>
      <c r="AB520007" s="5"/>
    </row>
    <row r="520010" spans="21:28">
      <c r="U520010" s="5"/>
      <c r="AA520010" s="94"/>
      <c r="AB520010" s="5"/>
    </row>
    <row r="520060" spans="21:28">
      <c r="U520060" s="5"/>
      <c r="AA520060" s="94"/>
      <c r="AB520060" s="5"/>
    </row>
    <row r="520130" spans="21:28">
      <c r="U520130" s="5"/>
      <c r="AA520130" s="94"/>
      <c r="AB520130" s="5"/>
    </row>
    <row r="520131" spans="21:28">
      <c r="U520131" s="5"/>
      <c r="AA520131" s="94"/>
      <c r="AB520131" s="5"/>
    </row>
    <row r="520148" spans="21:28">
      <c r="U520148" s="5"/>
      <c r="AA520148" s="94"/>
      <c r="AB520148" s="5"/>
    </row>
    <row r="520150" spans="21:28">
      <c r="U520150" s="5"/>
      <c r="AA520150" s="458"/>
      <c r="AB520150" s="5"/>
    </row>
    <row r="520151" spans="21:28">
      <c r="U520151" s="5"/>
      <c r="AA520151" s="458"/>
      <c r="AB520151" s="5"/>
    </row>
    <row r="520152" spans="21:28">
      <c r="U520152" s="5"/>
      <c r="AA520152" s="93"/>
      <c r="AB520152" s="5"/>
    </row>
    <row r="520153" spans="21:28">
      <c r="U520153" s="5"/>
      <c r="AA520153" s="94"/>
      <c r="AB520153" s="5"/>
    </row>
    <row r="520156" spans="21:28">
      <c r="U520156" s="5"/>
      <c r="AA520156" s="94"/>
      <c r="AB520156" s="5"/>
    </row>
    <row r="520206" spans="21:28">
      <c r="U520206" s="5"/>
      <c r="AA520206" s="94"/>
      <c r="AB520206" s="5"/>
    </row>
    <row r="520276" spans="21:28">
      <c r="U520276" s="5"/>
      <c r="AA520276" s="94"/>
      <c r="AB520276" s="5"/>
    </row>
    <row r="520277" spans="21:28">
      <c r="U520277" s="5"/>
      <c r="AA520277" s="94"/>
      <c r="AB520277" s="5"/>
    </row>
    <row r="520294" spans="21:28">
      <c r="U520294" s="5"/>
      <c r="AA520294" s="94"/>
      <c r="AB520294" s="5"/>
    </row>
    <row r="520296" spans="21:28">
      <c r="U520296" s="5"/>
      <c r="AA520296" s="458"/>
      <c r="AB520296" s="5"/>
    </row>
    <row r="520297" spans="21:28">
      <c r="U520297" s="5"/>
      <c r="AA520297" s="458"/>
      <c r="AB520297" s="5"/>
    </row>
    <row r="520298" spans="21:28">
      <c r="U520298" s="5"/>
      <c r="AA520298" s="93"/>
      <c r="AB520298" s="5"/>
    </row>
    <row r="520299" spans="21:28">
      <c r="U520299" s="5"/>
      <c r="AA520299" s="94"/>
      <c r="AB520299" s="5"/>
    </row>
    <row r="520302" spans="21:28">
      <c r="U520302" s="5"/>
      <c r="AA520302" s="94"/>
      <c r="AB520302" s="5"/>
    </row>
    <row r="520352" spans="21:28">
      <c r="U520352" s="5"/>
      <c r="AA520352" s="94"/>
      <c r="AB520352" s="5"/>
    </row>
    <row r="520422" spans="21:28">
      <c r="U520422" s="5"/>
      <c r="AA520422" s="94"/>
      <c r="AB520422" s="5"/>
    </row>
    <row r="520423" spans="21:28">
      <c r="U520423" s="5"/>
      <c r="AA520423" s="94"/>
      <c r="AB520423" s="5"/>
    </row>
    <row r="520440" spans="21:28">
      <c r="U520440" s="5"/>
      <c r="AA520440" s="94"/>
      <c r="AB520440" s="5"/>
    </row>
    <row r="520442" spans="21:28">
      <c r="U520442" s="5"/>
      <c r="AA520442" s="458"/>
      <c r="AB520442" s="5"/>
    </row>
    <row r="520443" spans="21:28">
      <c r="U520443" s="5"/>
      <c r="AA520443" s="458"/>
      <c r="AB520443" s="5"/>
    </row>
    <row r="520444" spans="21:28">
      <c r="U520444" s="5"/>
      <c r="AA520444" s="93"/>
      <c r="AB520444" s="5"/>
    </row>
    <row r="520445" spans="21:28">
      <c r="U520445" s="5"/>
      <c r="AA520445" s="94"/>
      <c r="AB520445" s="5"/>
    </row>
    <row r="520448" spans="21:28">
      <c r="U520448" s="5"/>
      <c r="AA520448" s="94"/>
      <c r="AB520448" s="5"/>
    </row>
    <row r="520498" spans="21:28">
      <c r="U520498" s="5"/>
      <c r="AA520498" s="94"/>
      <c r="AB520498" s="5"/>
    </row>
    <row r="520568" spans="21:28">
      <c r="U520568" s="5"/>
      <c r="AA520568" s="94"/>
      <c r="AB520568" s="5"/>
    </row>
    <row r="520569" spans="21:28">
      <c r="U520569" s="5"/>
      <c r="AA520569" s="94"/>
      <c r="AB520569" s="5"/>
    </row>
    <row r="520586" spans="21:28">
      <c r="U520586" s="5"/>
      <c r="AA520586" s="94"/>
      <c r="AB520586" s="5"/>
    </row>
    <row r="520588" spans="21:28">
      <c r="U520588" s="5"/>
      <c r="AA520588" s="458"/>
      <c r="AB520588" s="5"/>
    </row>
    <row r="520589" spans="21:28">
      <c r="U520589" s="5"/>
      <c r="AA520589" s="458"/>
      <c r="AB520589" s="5"/>
    </row>
    <row r="520590" spans="21:28">
      <c r="U520590" s="5"/>
      <c r="AA520590" s="93"/>
      <c r="AB520590" s="5"/>
    </row>
    <row r="520591" spans="21:28">
      <c r="U520591" s="5"/>
      <c r="AA520591" s="94"/>
      <c r="AB520591" s="5"/>
    </row>
    <row r="520594" spans="21:28">
      <c r="U520594" s="5"/>
      <c r="AA520594" s="94"/>
      <c r="AB520594" s="5"/>
    </row>
    <row r="520644" spans="21:28">
      <c r="U520644" s="5"/>
      <c r="AA520644" s="94"/>
      <c r="AB520644" s="5"/>
    </row>
    <row r="520714" spans="21:28">
      <c r="U520714" s="5"/>
      <c r="AA520714" s="94"/>
      <c r="AB520714" s="5"/>
    </row>
    <row r="520715" spans="21:28">
      <c r="U520715" s="5"/>
      <c r="AA520715" s="94"/>
      <c r="AB520715" s="5"/>
    </row>
    <row r="520732" spans="21:28">
      <c r="U520732" s="5"/>
      <c r="AA520732" s="94"/>
      <c r="AB520732" s="5"/>
    </row>
    <row r="520734" spans="21:28">
      <c r="U520734" s="5"/>
      <c r="AA520734" s="458"/>
      <c r="AB520734" s="5"/>
    </row>
    <row r="520735" spans="21:28">
      <c r="U520735" s="5"/>
      <c r="AA520735" s="458"/>
      <c r="AB520735" s="5"/>
    </row>
    <row r="520736" spans="21:28">
      <c r="U520736" s="5"/>
      <c r="AA520736" s="93"/>
      <c r="AB520736" s="5"/>
    </row>
    <row r="520737" spans="21:28">
      <c r="U520737" s="5"/>
      <c r="AA520737" s="94"/>
      <c r="AB520737" s="5"/>
    </row>
    <row r="520740" spans="21:28">
      <c r="U520740" s="5"/>
      <c r="AA520740" s="94"/>
      <c r="AB520740" s="5"/>
    </row>
    <row r="520790" spans="21:28">
      <c r="U520790" s="5"/>
      <c r="AA520790" s="94"/>
      <c r="AB520790" s="5"/>
    </row>
    <row r="520860" spans="21:28">
      <c r="U520860" s="5"/>
      <c r="AA520860" s="94"/>
      <c r="AB520860" s="5"/>
    </row>
    <row r="520861" spans="21:28">
      <c r="U520861" s="5"/>
      <c r="AA520861" s="94"/>
      <c r="AB520861" s="5"/>
    </row>
    <row r="520878" spans="21:28">
      <c r="U520878" s="5"/>
      <c r="AA520878" s="94"/>
      <c r="AB520878" s="5"/>
    </row>
    <row r="520880" spans="21:28">
      <c r="U520880" s="5"/>
      <c r="AA520880" s="458"/>
      <c r="AB520880" s="5"/>
    </row>
    <row r="520881" spans="21:28">
      <c r="U520881" s="5"/>
      <c r="AA520881" s="458"/>
      <c r="AB520881" s="5"/>
    </row>
    <row r="520882" spans="21:28">
      <c r="U520882" s="5"/>
      <c r="AA520882" s="93"/>
      <c r="AB520882" s="5"/>
    </row>
    <row r="520883" spans="21:28">
      <c r="U520883" s="5"/>
      <c r="AA520883" s="94"/>
      <c r="AB520883" s="5"/>
    </row>
    <row r="520886" spans="21:28">
      <c r="U520886" s="5"/>
      <c r="AA520886" s="94"/>
      <c r="AB520886" s="5"/>
    </row>
    <row r="520936" spans="21:28">
      <c r="U520936" s="5"/>
      <c r="AA520936" s="94"/>
      <c r="AB520936" s="5"/>
    </row>
    <row r="521006" spans="21:28">
      <c r="U521006" s="5"/>
      <c r="AA521006" s="94"/>
      <c r="AB521006" s="5"/>
    </row>
    <row r="521007" spans="21:28">
      <c r="U521007" s="5"/>
      <c r="AA521007" s="94"/>
      <c r="AB521007" s="5"/>
    </row>
    <row r="521024" spans="21:28">
      <c r="U521024" s="5"/>
      <c r="AA521024" s="94"/>
      <c r="AB521024" s="5"/>
    </row>
    <row r="521026" spans="21:28">
      <c r="U521026" s="5"/>
      <c r="AA521026" s="458"/>
      <c r="AB521026" s="5"/>
    </row>
    <row r="521027" spans="21:28">
      <c r="U521027" s="5"/>
      <c r="AA521027" s="458"/>
      <c r="AB521027" s="5"/>
    </row>
    <row r="521028" spans="21:28">
      <c r="U521028" s="5"/>
      <c r="AA521028" s="93"/>
      <c r="AB521028" s="5"/>
    </row>
    <row r="521029" spans="21:28">
      <c r="U521029" s="5"/>
      <c r="AA521029" s="94"/>
      <c r="AB521029" s="5"/>
    </row>
    <row r="521032" spans="21:28">
      <c r="U521032" s="5"/>
      <c r="AA521032" s="94"/>
      <c r="AB521032" s="5"/>
    </row>
    <row r="521082" spans="21:28">
      <c r="U521082" s="5"/>
      <c r="AA521082" s="94"/>
      <c r="AB521082" s="5"/>
    </row>
    <row r="521152" spans="21:28">
      <c r="U521152" s="5"/>
      <c r="AA521152" s="94"/>
      <c r="AB521152" s="5"/>
    </row>
    <row r="521153" spans="21:28">
      <c r="U521153" s="5"/>
      <c r="AA521153" s="94"/>
      <c r="AB521153" s="5"/>
    </row>
    <row r="521170" spans="21:28">
      <c r="U521170" s="5"/>
      <c r="AA521170" s="94"/>
      <c r="AB521170" s="5"/>
    </row>
    <row r="521172" spans="21:28">
      <c r="U521172" s="5"/>
      <c r="AA521172" s="458"/>
      <c r="AB521172" s="5"/>
    </row>
    <row r="521173" spans="21:28">
      <c r="U521173" s="5"/>
      <c r="AA521173" s="458"/>
      <c r="AB521173" s="5"/>
    </row>
    <row r="521174" spans="21:28">
      <c r="U521174" s="5"/>
      <c r="AA521174" s="93"/>
      <c r="AB521174" s="5"/>
    </row>
    <row r="521175" spans="21:28">
      <c r="U521175" s="5"/>
      <c r="AA521175" s="94"/>
      <c r="AB521175" s="5"/>
    </row>
    <row r="521178" spans="21:28">
      <c r="U521178" s="5"/>
      <c r="AA521178" s="94"/>
      <c r="AB521178" s="5"/>
    </row>
    <row r="521228" spans="21:28">
      <c r="U521228" s="5"/>
      <c r="AA521228" s="94"/>
      <c r="AB521228" s="5"/>
    </row>
    <row r="521298" spans="21:28">
      <c r="U521298" s="5"/>
      <c r="AA521298" s="94"/>
      <c r="AB521298" s="5"/>
    </row>
    <row r="521299" spans="21:28">
      <c r="U521299" s="5"/>
      <c r="AA521299" s="94"/>
      <c r="AB521299" s="5"/>
    </row>
    <row r="521316" spans="21:28">
      <c r="U521316" s="5"/>
      <c r="AA521316" s="94"/>
      <c r="AB521316" s="5"/>
    </row>
    <row r="521318" spans="21:28">
      <c r="U521318" s="5"/>
      <c r="AA521318" s="458"/>
      <c r="AB521318" s="5"/>
    </row>
    <row r="521319" spans="21:28">
      <c r="U521319" s="5"/>
      <c r="AA521319" s="458"/>
      <c r="AB521319" s="5"/>
    </row>
    <row r="521320" spans="21:28">
      <c r="U521320" s="5"/>
      <c r="AA521320" s="93"/>
      <c r="AB521320" s="5"/>
    </row>
    <row r="521321" spans="21:28">
      <c r="U521321" s="5"/>
      <c r="AA521321" s="94"/>
      <c r="AB521321" s="5"/>
    </row>
    <row r="521324" spans="21:28">
      <c r="U521324" s="5"/>
      <c r="AA521324" s="94"/>
      <c r="AB521324" s="5"/>
    </row>
    <row r="521374" spans="21:28">
      <c r="U521374" s="5"/>
      <c r="AA521374" s="94"/>
      <c r="AB521374" s="5"/>
    </row>
    <row r="521444" spans="21:28">
      <c r="U521444" s="5"/>
      <c r="AA521444" s="94"/>
      <c r="AB521444" s="5"/>
    </row>
    <row r="521445" spans="21:28">
      <c r="U521445" s="5"/>
      <c r="AA521445" s="94"/>
      <c r="AB521445" s="5"/>
    </row>
    <row r="521462" spans="21:28">
      <c r="U521462" s="5"/>
      <c r="AA521462" s="94"/>
      <c r="AB521462" s="5"/>
    </row>
    <row r="521464" spans="21:28">
      <c r="U521464" s="5"/>
      <c r="AA521464" s="458"/>
      <c r="AB521464" s="5"/>
    </row>
    <row r="521465" spans="21:28">
      <c r="U521465" s="5"/>
      <c r="AA521465" s="458"/>
      <c r="AB521465" s="5"/>
    </row>
    <row r="521466" spans="21:28">
      <c r="U521466" s="5"/>
      <c r="AA521466" s="93"/>
      <c r="AB521466" s="5"/>
    </row>
    <row r="521467" spans="21:28">
      <c r="U521467" s="5"/>
      <c r="AA521467" s="94"/>
      <c r="AB521467" s="5"/>
    </row>
    <row r="521470" spans="21:28">
      <c r="U521470" s="5"/>
      <c r="AA521470" s="94"/>
      <c r="AB521470" s="5"/>
    </row>
    <row r="521520" spans="21:28">
      <c r="U521520" s="5"/>
      <c r="AA521520" s="94"/>
      <c r="AB521520" s="5"/>
    </row>
    <row r="521590" spans="21:28">
      <c r="U521590" s="5"/>
      <c r="AA521590" s="94"/>
      <c r="AB521590" s="5"/>
    </row>
    <row r="521591" spans="21:28">
      <c r="U521591" s="5"/>
      <c r="AA521591" s="94"/>
      <c r="AB521591" s="5"/>
    </row>
    <row r="521608" spans="21:28">
      <c r="U521608" s="5"/>
      <c r="AA521608" s="94"/>
      <c r="AB521608" s="5"/>
    </row>
    <row r="521610" spans="21:28">
      <c r="U521610" s="5"/>
      <c r="AA521610" s="458"/>
      <c r="AB521610" s="5"/>
    </row>
    <row r="521611" spans="21:28">
      <c r="U521611" s="5"/>
      <c r="AA521611" s="458"/>
      <c r="AB521611" s="5"/>
    </row>
    <row r="521612" spans="21:28">
      <c r="U521612" s="5"/>
      <c r="AA521612" s="93"/>
      <c r="AB521612" s="5"/>
    </row>
    <row r="521613" spans="21:28">
      <c r="U521613" s="5"/>
      <c r="AA521613" s="94"/>
      <c r="AB521613" s="5"/>
    </row>
    <row r="521616" spans="21:28">
      <c r="U521616" s="5"/>
      <c r="AA521616" s="94"/>
      <c r="AB521616" s="5"/>
    </row>
    <row r="521666" spans="21:28">
      <c r="U521666" s="5"/>
      <c r="AA521666" s="94"/>
      <c r="AB521666" s="5"/>
    </row>
    <row r="521736" spans="21:28">
      <c r="U521736" s="5"/>
      <c r="AA521736" s="94"/>
      <c r="AB521736" s="5"/>
    </row>
    <row r="521737" spans="21:28">
      <c r="U521737" s="5"/>
      <c r="AA521737" s="94"/>
      <c r="AB521737" s="5"/>
    </row>
    <row r="521754" spans="21:28">
      <c r="U521754" s="5"/>
      <c r="AA521754" s="94"/>
      <c r="AB521754" s="5"/>
    </row>
    <row r="521756" spans="21:28">
      <c r="U521756" s="5"/>
      <c r="AA521756" s="458"/>
      <c r="AB521756" s="5"/>
    </row>
    <row r="521757" spans="21:28">
      <c r="U521757" s="5"/>
      <c r="AA521757" s="458"/>
      <c r="AB521757" s="5"/>
    </row>
    <row r="521758" spans="21:28">
      <c r="U521758" s="5"/>
      <c r="AA521758" s="93"/>
      <c r="AB521758" s="5"/>
    </row>
    <row r="521759" spans="21:28">
      <c r="U521759" s="5"/>
      <c r="AA521759" s="94"/>
      <c r="AB521759" s="5"/>
    </row>
    <row r="521762" spans="21:28">
      <c r="U521762" s="5"/>
      <c r="AA521762" s="94"/>
      <c r="AB521762" s="5"/>
    </row>
    <row r="521812" spans="21:28">
      <c r="U521812" s="5"/>
      <c r="AA521812" s="94"/>
      <c r="AB521812" s="5"/>
    </row>
    <row r="521882" spans="21:28">
      <c r="U521882" s="5"/>
      <c r="AA521882" s="94"/>
      <c r="AB521882" s="5"/>
    </row>
    <row r="521883" spans="21:28">
      <c r="U521883" s="5"/>
      <c r="AA521883" s="94"/>
      <c r="AB521883" s="5"/>
    </row>
    <row r="521900" spans="21:28">
      <c r="U521900" s="5"/>
      <c r="AA521900" s="94"/>
      <c r="AB521900" s="5"/>
    </row>
    <row r="521902" spans="21:28">
      <c r="U521902" s="5"/>
      <c r="AA521902" s="458"/>
      <c r="AB521902" s="5"/>
    </row>
    <row r="521903" spans="21:28">
      <c r="U521903" s="5"/>
      <c r="AA521903" s="458"/>
      <c r="AB521903" s="5"/>
    </row>
    <row r="521904" spans="21:28">
      <c r="U521904" s="5"/>
      <c r="AA521904" s="93"/>
      <c r="AB521904" s="5"/>
    </row>
    <row r="521905" spans="21:28">
      <c r="U521905" s="5"/>
      <c r="AA521905" s="94"/>
      <c r="AB521905" s="5"/>
    </row>
    <row r="521908" spans="21:28">
      <c r="U521908" s="5"/>
      <c r="AA521908" s="94"/>
      <c r="AB521908" s="5"/>
    </row>
    <row r="521958" spans="21:28">
      <c r="U521958" s="5"/>
      <c r="AA521958" s="94"/>
      <c r="AB521958" s="5"/>
    </row>
    <row r="522028" spans="21:28">
      <c r="U522028" s="5"/>
      <c r="AA522028" s="94"/>
      <c r="AB522028" s="5"/>
    </row>
    <row r="522029" spans="21:28">
      <c r="U522029" s="5"/>
      <c r="AA522029" s="94"/>
      <c r="AB522029" s="5"/>
    </row>
    <row r="522046" spans="21:28">
      <c r="U522046" s="5"/>
      <c r="AA522046" s="94"/>
      <c r="AB522046" s="5"/>
    </row>
    <row r="522048" spans="21:28">
      <c r="U522048" s="5"/>
      <c r="AA522048" s="458"/>
      <c r="AB522048" s="5"/>
    </row>
    <row r="522049" spans="21:28">
      <c r="U522049" s="5"/>
      <c r="AA522049" s="458"/>
      <c r="AB522049" s="5"/>
    </row>
    <row r="522050" spans="21:28">
      <c r="U522050" s="5"/>
      <c r="AA522050" s="93"/>
      <c r="AB522050" s="5"/>
    </row>
    <row r="522051" spans="21:28">
      <c r="U522051" s="5"/>
      <c r="AA522051" s="94"/>
      <c r="AB522051" s="5"/>
    </row>
    <row r="522054" spans="21:28">
      <c r="U522054" s="5"/>
      <c r="AA522054" s="94"/>
      <c r="AB522054" s="5"/>
    </row>
    <row r="522104" spans="21:28">
      <c r="U522104" s="5"/>
      <c r="AA522104" s="94"/>
      <c r="AB522104" s="5"/>
    </row>
    <row r="522174" spans="21:28">
      <c r="U522174" s="5"/>
      <c r="AA522174" s="94"/>
      <c r="AB522174" s="5"/>
    </row>
    <row r="522175" spans="21:28">
      <c r="U522175" s="5"/>
      <c r="AA522175" s="94"/>
      <c r="AB522175" s="5"/>
    </row>
    <row r="522192" spans="21:28">
      <c r="U522192" s="5"/>
      <c r="AA522192" s="94"/>
      <c r="AB522192" s="5"/>
    </row>
    <row r="522194" spans="21:28">
      <c r="U522194" s="5"/>
      <c r="AA522194" s="458"/>
      <c r="AB522194" s="5"/>
    </row>
    <row r="522195" spans="21:28">
      <c r="U522195" s="5"/>
      <c r="AA522195" s="458"/>
      <c r="AB522195" s="5"/>
    </row>
    <row r="522196" spans="21:28">
      <c r="U522196" s="5"/>
      <c r="AA522196" s="93"/>
      <c r="AB522196" s="5"/>
    </row>
    <row r="522197" spans="21:28">
      <c r="U522197" s="5"/>
      <c r="AA522197" s="94"/>
      <c r="AB522197" s="5"/>
    </row>
    <row r="522200" spans="21:28">
      <c r="U522200" s="5"/>
      <c r="AA522200" s="94"/>
      <c r="AB522200" s="5"/>
    </row>
    <row r="522250" spans="21:28">
      <c r="U522250" s="5"/>
      <c r="AA522250" s="94"/>
      <c r="AB522250" s="5"/>
    </row>
    <row r="522320" spans="21:28">
      <c r="U522320" s="5"/>
      <c r="AA522320" s="94"/>
      <c r="AB522320" s="5"/>
    </row>
    <row r="522321" spans="21:28">
      <c r="U522321" s="5"/>
      <c r="AA522321" s="94"/>
      <c r="AB522321" s="5"/>
    </row>
    <row r="522338" spans="21:28">
      <c r="U522338" s="5"/>
      <c r="AA522338" s="94"/>
      <c r="AB522338" s="5"/>
    </row>
    <row r="522340" spans="21:28">
      <c r="U522340" s="5"/>
      <c r="AA522340" s="458"/>
      <c r="AB522340" s="5"/>
    </row>
    <row r="522341" spans="21:28">
      <c r="U522341" s="5"/>
      <c r="AA522341" s="458"/>
      <c r="AB522341" s="5"/>
    </row>
    <row r="522342" spans="21:28">
      <c r="U522342" s="5"/>
      <c r="AA522342" s="93"/>
      <c r="AB522342" s="5"/>
    </row>
    <row r="522343" spans="21:28">
      <c r="U522343" s="5"/>
      <c r="AA522343" s="94"/>
      <c r="AB522343" s="5"/>
    </row>
    <row r="522346" spans="21:28">
      <c r="U522346" s="5"/>
      <c r="AA522346" s="94"/>
      <c r="AB522346" s="5"/>
    </row>
    <row r="522396" spans="21:28">
      <c r="U522396" s="5"/>
      <c r="AA522396" s="94"/>
      <c r="AB522396" s="5"/>
    </row>
    <row r="522466" spans="21:28">
      <c r="U522466" s="5"/>
      <c r="AA522466" s="94"/>
      <c r="AB522466" s="5"/>
    </row>
    <row r="522467" spans="21:28">
      <c r="U522467" s="5"/>
      <c r="AA522467" s="94"/>
      <c r="AB522467" s="5"/>
    </row>
    <row r="522484" spans="21:28">
      <c r="U522484" s="5"/>
      <c r="AA522484" s="94"/>
      <c r="AB522484" s="5"/>
    </row>
    <row r="522486" spans="21:28">
      <c r="U522486" s="5"/>
      <c r="AA522486" s="458"/>
      <c r="AB522486" s="5"/>
    </row>
    <row r="522487" spans="21:28">
      <c r="U522487" s="5"/>
      <c r="AA522487" s="458"/>
      <c r="AB522487" s="5"/>
    </row>
    <row r="522488" spans="21:28">
      <c r="U522488" s="5"/>
      <c r="AA522488" s="93"/>
      <c r="AB522488" s="5"/>
    </row>
    <row r="522489" spans="21:28">
      <c r="U522489" s="5"/>
      <c r="AA522489" s="94"/>
      <c r="AB522489" s="5"/>
    </row>
    <row r="522492" spans="21:28">
      <c r="U522492" s="5"/>
      <c r="AA522492" s="94"/>
      <c r="AB522492" s="5"/>
    </row>
    <row r="522542" spans="21:28">
      <c r="U522542" s="5"/>
      <c r="AA522542" s="94"/>
      <c r="AB522542" s="5"/>
    </row>
    <row r="522612" spans="21:28">
      <c r="U522612" s="5"/>
      <c r="AA522612" s="94"/>
      <c r="AB522612" s="5"/>
    </row>
    <row r="522613" spans="21:28">
      <c r="U522613" s="5"/>
      <c r="AA522613" s="94"/>
      <c r="AB522613" s="5"/>
    </row>
    <row r="522630" spans="21:28">
      <c r="U522630" s="5"/>
      <c r="AA522630" s="94"/>
      <c r="AB522630" s="5"/>
    </row>
    <row r="522632" spans="21:28">
      <c r="U522632" s="5"/>
      <c r="AA522632" s="458"/>
      <c r="AB522632" s="5"/>
    </row>
    <row r="522633" spans="21:28">
      <c r="U522633" s="5"/>
      <c r="AA522633" s="458"/>
      <c r="AB522633" s="5"/>
    </row>
    <row r="522634" spans="21:28">
      <c r="U522634" s="5"/>
      <c r="AA522634" s="93"/>
      <c r="AB522634" s="5"/>
    </row>
    <row r="522635" spans="21:28">
      <c r="U522635" s="5"/>
      <c r="AA522635" s="94"/>
      <c r="AB522635" s="5"/>
    </row>
    <row r="522638" spans="21:28">
      <c r="U522638" s="5"/>
      <c r="AA522638" s="94"/>
      <c r="AB522638" s="5"/>
    </row>
    <row r="522688" spans="21:28">
      <c r="U522688" s="5"/>
      <c r="AA522688" s="94"/>
      <c r="AB522688" s="5"/>
    </row>
    <row r="522758" spans="21:28">
      <c r="U522758" s="5"/>
      <c r="AA522758" s="94"/>
      <c r="AB522758" s="5"/>
    </row>
    <row r="522759" spans="21:28">
      <c r="U522759" s="5"/>
      <c r="AA522759" s="94"/>
      <c r="AB522759" s="5"/>
    </row>
    <row r="522776" spans="21:28">
      <c r="U522776" s="5"/>
      <c r="AA522776" s="94"/>
      <c r="AB522776" s="5"/>
    </row>
    <row r="522778" spans="21:28">
      <c r="U522778" s="5"/>
      <c r="AA522778" s="458"/>
      <c r="AB522778" s="5"/>
    </row>
    <row r="522779" spans="21:28">
      <c r="U522779" s="5"/>
      <c r="AA522779" s="458"/>
      <c r="AB522779" s="5"/>
    </row>
    <row r="522780" spans="21:28">
      <c r="U522780" s="5"/>
      <c r="AA522780" s="93"/>
      <c r="AB522780" s="5"/>
    </row>
    <row r="522781" spans="21:28">
      <c r="U522781" s="5"/>
      <c r="AA522781" s="94"/>
      <c r="AB522781" s="5"/>
    </row>
    <row r="522784" spans="21:28">
      <c r="U522784" s="5"/>
      <c r="AA522784" s="94"/>
      <c r="AB522784" s="5"/>
    </row>
    <row r="522834" spans="21:28">
      <c r="U522834" s="5"/>
      <c r="AA522834" s="94"/>
      <c r="AB522834" s="5"/>
    </row>
    <row r="522904" spans="21:28">
      <c r="U522904" s="5"/>
      <c r="AA522904" s="94"/>
      <c r="AB522904" s="5"/>
    </row>
    <row r="522905" spans="21:28">
      <c r="U522905" s="5"/>
      <c r="AA522905" s="94"/>
      <c r="AB522905" s="5"/>
    </row>
    <row r="522922" spans="21:28">
      <c r="U522922" s="5"/>
      <c r="AA522922" s="94"/>
      <c r="AB522922" s="5"/>
    </row>
    <row r="522924" spans="21:28">
      <c r="U522924" s="5"/>
      <c r="AA522924" s="458"/>
      <c r="AB522924" s="5"/>
    </row>
    <row r="522925" spans="21:28">
      <c r="U522925" s="5"/>
      <c r="AA522925" s="458"/>
      <c r="AB522925" s="5"/>
    </row>
    <row r="522926" spans="21:28">
      <c r="U522926" s="5"/>
      <c r="AA522926" s="93"/>
      <c r="AB522926" s="5"/>
    </row>
    <row r="522927" spans="21:28">
      <c r="U522927" s="5"/>
      <c r="AA522927" s="94"/>
      <c r="AB522927" s="5"/>
    </row>
    <row r="522930" spans="21:28">
      <c r="U522930" s="5"/>
      <c r="AA522930" s="94"/>
      <c r="AB522930" s="5"/>
    </row>
    <row r="522980" spans="21:28">
      <c r="U522980" s="5"/>
      <c r="AA522980" s="94"/>
      <c r="AB522980" s="5"/>
    </row>
    <row r="523050" spans="21:28">
      <c r="U523050" s="5"/>
      <c r="AA523050" s="94"/>
      <c r="AB523050" s="5"/>
    </row>
    <row r="523051" spans="21:28">
      <c r="U523051" s="5"/>
      <c r="AA523051" s="94"/>
      <c r="AB523051" s="5"/>
    </row>
    <row r="523068" spans="21:28">
      <c r="U523068" s="5"/>
      <c r="AA523068" s="94"/>
      <c r="AB523068" s="5"/>
    </row>
    <row r="523070" spans="21:28">
      <c r="U523070" s="5"/>
      <c r="AA523070" s="458"/>
      <c r="AB523070" s="5"/>
    </row>
    <row r="523071" spans="21:28">
      <c r="U523071" s="5"/>
      <c r="AA523071" s="458"/>
      <c r="AB523071" s="5"/>
    </row>
    <row r="523072" spans="21:28">
      <c r="U523072" s="5"/>
      <c r="AA523072" s="93"/>
      <c r="AB523072" s="5"/>
    </row>
    <row r="523073" spans="21:28">
      <c r="U523073" s="5"/>
      <c r="AA523073" s="94"/>
      <c r="AB523073" s="5"/>
    </row>
    <row r="523076" spans="21:28">
      <c r="U523076" s="5"/>
      <c r="AA523076" s="94"/>
      <c r="AB523076" s="5"/>
    </row>
    <row r="523126" spans="21:28">
      <c r="U523126" s="5"/>
      <c r="AA523126" s="94"/>
      <c r="AB523126" s="5"/>
    </row>
    <row r="523196" spans="21:28">
      <c r="U523196" s="5"/>
      <c r="AA523196" s="94"/>
      <c r="AB523196" s="5"/>
    </row>
    <row r="523197" spans="21:28">
      <c r="U523197" s="5"/>
      <c r="AA523197" s="94"/>
      <c r="AB523197" s="5"/>
    </row>
    <row r="523214" spans="21:28">
      <c r="U523214" s="5"/>
      <c r="AA523214" s="94"/>
      <c r="AB523214" s="5"/>
    </row>
    <row r="523216" spans="21:28">
      <c r="U523216" s="5"/>
      <c r="AA523216" s="458"/>
      <c r="AB523216" s="5"/>
    </row>
    <row r="523217" spans="21:28">
      <c r="U523217" s="5"/>
      <c r="AA523217" s="458"/>
      <c r="AB523217" s="5"/>
    </row>
    <row r="523218" spans="21:28">
      <c r="U523218" s="5"/>
      <c r="AA523218" s="93"/>
      <c r="AB523218" s="5"/>
    </row>
    <row r="523219" spans="21:28">
      <c r="U523219" s="5"/>
      <c r="AA523219" s="94"/>
      <c r="AB523219" s="5"/>
    </row>
    <row r="523222" spans="21:28">
      <c r="U523222" s="5"/>
      <c r="AA523222" s="94"/>
      <c r="AB523222" s="5"/>
    </row>
    <row r="523272" spans="21:28">
      <c r="U523272" s="5"/>
      <c r="AA523272" s="94"/>
      <c r="AB523272" s="5"/>
    </row>
    <row r="523342" spans="21:28">
      <c r="U523342" s="5"/>
      <c r="AA523342" s="94"/>
      <c r="AB523342" s="5"/>
    </row>
    <row r="523343" spans="21:28">
      <c r="U523343" s="5"/>
      <c r="AA523343" s="94"/>
      <c r="AB523343" s="5"/>
    </row>
    <row r="523360" spans="21:28">
      <c r="U523360" s="5"/>
      <c r="AA523360" s="94"/>
      <c r="AB523360" s="5"/>
    </row>
    <row r="523362" spans="21:28">
      <c r="U523362" s="5"/>
      <c r="AA523362" s="458"/>
      <c r="AB523362" s="5"/>
    </row>
    <row r="523363" spans="21:28">
      <c r="U523363" s="5"/>
      <c r="AA523363" s="458"/>
      <c r="AB523363" s="5"/>
    </row>
    <row r="523364" spans="21:28">
      <c r="U523364" s="5"/>
      <c r="AA523364" s="93"/>
      <c r="AB523364" s="5"/>
    </row>
    <row r="523365" spans="21:28">
      <c r="U523365" s="5"/>
      <c r="AA523365" s="94"/>
      <c r="AB523365" s="5"/>
    </row>
    <row r="523368" spans="21:28">
      <c r="U523368" s="5"/>
      <c r="AA523368" s="94"/>
      <c r="AB523368" s="5"/>
    </row>
    <row r="523418" spans="21:28">
      <c r="U523418" s="5"/>
      <c r="AA523418" s="94"/>
      <c r="AB523418" s="5"/>
    </row>
    <row r="523488" spans="21:28">
      <c r="U523488" s="5"/>
      <c r="AA523488" s="94"/>
      <c r="AB523488" s="5"/>
    </row>
    <row r="523489" spans="21:28">
      <c r="U523489" s="5"/>
      <c r="AA523489" s="94"/>
      <c r="AB523489" s="5"/>
    </row>
    <row r="523506" spans="21:28">
      <c r="U523506" s="5"/>
      <c r="AA523506" s="94"/>
      <c r="AB523506" s="5"/>
    </row>
    <row r="523508" spans="21:28">
      <c r="U523508" s="5"/>
      <c r="AA523508" s="458"/>
      <c r="AB523508" s="5"/>
    </row>
    <row r="523509" spans="21:28">
      <c r="U523509" s="5"/>
      <c r="AA523509" s="458"/>
      <c r="AB523509" s="5"/>
    </row>
    <row r="523510" spans="21:28">
      <c r="U523510" s="5"/>
      <c r="AA523510" s="93"/>
      <c r="AB523510" s="5"/>
    </row>
    <row r="523511" spans="21:28">
      <c r="U523511" s="5"/>
      <c r="AA523511" s="94"/>
      <c r="AB523511" s="5"/>
    </row>
    <row r="523514" spans="21:28">
      <c r="U523514" s="5"/>
      <c r="AA523514" s="94"/>
      <c r="AB523514" s="5"/>
    </row>
    <row r="523564" spans="21:28">
      <c r="U523564" s="5"/>
      <c r="AA523564" s="94"/>
      <c r="AB523564" s="5"/>
    </row>
    <row r="523634" spans="21:28">
      <c r="U523634" s="5"/>
      <c r="AA523634" s="94"/>
      <c r="AB523634" s="5"/>
    </row>
    <row r="523635" spans="21:28">
      <c r="U523635" s="5"/>
      <c r="AA523635" s="94"/>
      <c r="AB523635" s="5"/>
    </row>
    <row r="523652" spans="21:28">
      <c r="U523652" s="5"/>
      <c r="AA523652" s="94"/>
      <c r="AB523652" s="5"/>
    </row>
    <row r="523654" spans="21:28">
      <c r="U523654" s="5"/>
      <c r="AA523654" s="458"/>
      <c r="AB523654" s="5"/>
    </row>
    <row r="523655" spans="21:28">
      <c r="U523655" s="5"/>
      <c r="AA523655" s="458"/>
      <c r="AB523655" s="5"/>
    </row>
    <row r="523656" spans="21:28">
      <c r="U523656" s="5"/>
      <c r="AA523656" s="93"/>
      <c r="AB523656" s="5"/>
    </row>
    <row r="523657" spans="21:28">
      <c r="U523657" s="5"/>
      <c r="AA523657" s="94"/>
      <c r="AB523657" s="5"/>
    </row>
    <row r="523660" spans="21:28">
      <c r="U523660" s="5"/>
      <c r="AA523660" s="94"/>
      <c r="AB523660" s="5"/>
    </row>
    <row r="523710" spans="21:28">
      <c r="U523710" s="5"/>
      <c r="AA523710" s="94"/>
      <c r="AB523710" s="5"/>
    </row>
    <row r="523780" spans="21:28">
      <c r="U523780" s="5"/>
      <c r="AA523780" s="94"/>
      <c r="AB523780" s="5"/>
    </row>
    <row r="523781" spans="21:28">
      <c r="U523781" s="5"/>
      <c r="AA523781" s="94"/>
      <c r="AB523781" s="5"/>
    </row>
    <row r="523798" spans="21:28">
      <c r="U523798" s="5"/>
      <c r="AA523798" s="94"/>
      <c r="AB523798" s="5"/>
    </row>
    <row r="523800" spans="21:28">
      <c r="U523800" s="5"/>
      <c r="AA523800" s="458"/>
      <c r="AB523800" s="5"/>
    </row>
    <row r="523801" spans="21:28">
      <c r="U523801" s="5"/>
      <c r="AA523801" s="458"/>
      <c r="AB523801" s="5"/>
    </row>
    <row r="523802" spans="21:28">
      <c r="U523802" s="5"/>
      <c r="AA523802" s="93"/>
      <c r="AB523802" s="5"/>
    </row>
    <row r="523803" spans="21:28">
      <c r="U523803" s="5"/>
      <c r="AA523803" s="94"/>
      <c r="AB523803" s="5"/>
    </row>
    <row r="523806" spans="21:28">
      <c r="U523806" s="5"/>
      <c r="AA523806" s="94"/>
      <c r="AB523806" s="5"/>
    </row>
    <row r="523856" spans="21:28">
      <c r="U523856" s="5"/>
      <c r="AA523856" s="94"/>
      <c r="AB523856" s="5"/>
    </row>
    <row r="523926" spans="21:28">
      <c r="U523926" s="5"/>
      <c r="AA523926" s="94"/>
      <c r="AB523926" s="5"/>
    </row>
    <row r="523927" spans="21:28">
      <c r="U523927" s="5"/>
      <c r="AA523927" s="94"/>
      <c r="AB523927" s="5"/>
    </row>
    <row r="523944" spans="21:28">
      <c r="U523944" s="5"/>
      <c r="AA523944" s="94"/>
      <c r="AB523944" s="5"/>
    </row>
    <row r="523946" spans="21:28">
      <c r="U523946" s="5"/>
      <c r="AA523946" s="458"/>
      <c r="AB523946" s="5"/>
    </row>
    <row r="523947" spans="21:28">
      <c r="U523947" s="5"/>
      <c r="AA523947" s="458"/>
      <c r="AB523947" s="5"/>
    </row>
    <row r="523948" spans="21:28">
      <c r="U523948" s="5"/>
      <c r="AA523948" s="93"/>
      <c r="AB523948" s="5"/>
    </row>
    <row r="523949" spans="21:28">
      <c r="U523949" s="5"/>
      <c r="AA523949" s="94"/>
      <c r="AB523949" s="5"/>
    </row>
    <row r="523952" spans="21:28">
      <c r="U523952" s="5"/>
      <c r="AA523952" s="94"/>
      <c r="AB523952" s="5"/>
    </row>
    <row r="524002" spans="21:28">
      <c r="U524002" s="5"/>
      <c r="AA524002" s="94"/>
      <c r="AB524002" s="5"/>
    </row>
    <row r="524072" spans="21:28">
      <c r="U524072" s="5"/>
      <c r="AA524072" s="94"/>
      <c r="AB524072" s="5"/>
    </row>
    <row r="524073" spans="21:28">
      <c r="U524073" s="5"/>
      <c r="AA524073" s="94"/>
      <c r="AB524073" s="5"/>
    </row>
    <row r="524090" spans="21:28">
      <c r="U524090" s="5"/>
      <c r="AA524090" s="94"/>
      <c r="AB524090" s="5"/>
    </row>
    <row r="524092" spans="21:28">
      <c r="U524092" s="5"/>
      <c r="AA524092" s="458"/>
      <c r="AB524092" s="5"/>
    </row>
    <row r="524093" spans="21:28">
      <c r="U524093" s="5"/>
      <c r="AA524093" s="458"/>
      <c r="AB524093" s="5"/>
    </row>
    <row r="524094" spans="21:28">
      <c r="U524094" s="5"/>
      <c r="AA524094" s="93"/>
      <c r="AB524094" s="5"/>
    </row>
    <row r="524095" spans="21:28">
      <c r="U524095" s="5"/>
      <c r="AA524095" s="94"/>
      <c r="AB524095" s="5"/>
    </row>
    <row r="524098" spans="21:28">
      <c r="U524098" s="5"/>
      <c r="AA524098" s="94"/>
      <c r="AB524098" s="5"/>
    </row>
    <row r="524148" spans="21:28">
      <c r="U524148" s="5"/>
      <c r="AA524148" s="94"/>
      <c r="AB524148" s="5"/>
    </row>
    <row r="524218" spans="21:28">
      <c r="U524218" s="5"/>
      <c r="AA524218" s="94"/>
      <c r="AB524218" s="5"/>
    </row>
    <row r="524219" spans="21:28">
      <c r="U524219" s="5"/>
      <c r="AA524219" s="94"/>
      <c r="AB524219" s="5"/>
    </row>
    <row r="524236" spans="21:28">
      <c r="U524236" s="5"/>
      <c r="AA524236" s="94"/>
      <c r="AB524236" s="5"/>
    </row>
    <row r="524238" spans="21:28">
      <c r="U524238" s="5"/>
      <c r="AA524238" s="458"/>
      <c r="AB524238" s="5"/>
    </row>
    <row r="524239" spans="21:28">
      <c r="U524239" s="5"/>
      <c r="AA524239" s="458"/>
      <c r="AB524239" s="5"/>
    </row>
    <row r="524240" spans="21:28">
      <c r="U524240" s="5"/>
      <c r="AA524240" s="93"/>
      <c r="AB524240" s="5"/>
    </row>
    <row r="524241" spans="21:28">
      <c r="U524241" s="5"/>
      <c r="AA524241" s="94"/>
      <c r="AB524241" s="5"/>
    </row>
    <row r="524244" spans="21:28">
      <c r="U524244" s="5"/>
      <c r="AA524244" s="94"/>
      <c r="AB524244" s="5"/>
    </row>
    <row r="524294" spans="21:28">
      <c r="U524294" s="5"/>
      <c r="AA524294" s="94"/>
      <c r="AB524294" s="5"/>
    </row>
    <row r="524364" spans="21:28">
      <c r="U524364" s="5"/>
      <c r="AA524364" s="94"/>
      <c r="AB524364" s="5"/>
    </row>
    <row r="524365" spans="21:28">
      <c r="U524365" s="5"/>
      <c r="AA524365" s="94"/>
      <c r="AB524365" s="5"/>
    </row>
    <row r="524382" spans="21:28">
      <c r="U524382" s="5"/>
      <c r="AA524382" s="94"/>
      <c r="AB524382" s="5"/>
    </row>
    <row r="524384" spans="21:28">
      <c r="U524384" s="5"/>
      <c r="AA524384" s="458"/>
      <c r="AB524384" s="5"/>
    </row>
    <row r="524385" spans="21:28">
      <c r="U524385" s="5"/>
      <c r="AA524385" s="458"/>
      <c r="AB524385" s="5"/>
    </row>
    <row r="524386" spans="21:28">
      <c r="U524386" s="5"/>
      <c r="AA524386" s="93"/>
      <c r="AB524386" s="5"/>
    </row>
    <row r="524387" spans="21:28">
      <c r="U524387" s="5"/>
      <c r="AA524387" s="94"/>
      <c r="AB524387" s="5"/>
    </row>
    <row r="524390" spans="21:28">
      <c r="U524390" s="5"/>
      <c r="AA524390" s="94"/>
      <c r="AB524390" s="5"/>
    </row>
    <row r="524440" spans="21:28">
      <c r="U524440" s="5"/>
      <c r="AA524440" s="94"/>
      <c r="AB524440" s="5"/>
    </row>
    <row r="524510" spans="21:28">
      <c r="U524510" s="5"/>
      <c r="AA524510" s="94"/>
      <c r="AB524510" s="5"/>
    </row>
    <row r="524511" spans="21:28">
      <c r="U524511" s="5"/>
      <c r="AA524511" s="94"/>
      <c r="AB524511" s="5"/>
    </row>
    <row r="524528" spans="21:28">
      <c r="U524528" s="5"/>
      <c r="AA524528" s="94"/>
      <c r="AB524528" s="5"/>
    </row>
    <row r="524530" spans="21:28">
      <c r="U524530" s="5"/>
      <c r="AA524530" s="458"/>
      <c r="AB524530" s="5"/>
    </row>
    <row r="524531" spans="21:28">
      <c r="U524531" s="5"/>
      <c r="AA524531" s="458"/>
      <c r="AB524531" s="5"/>
    </row>
    <row r="524532" spans="21:28">
      <c r="U524532" s="5"/>
      <c r="AA524532" s="93"/>
      <c r="AB524532" s="5"/>
    </row>
    <row r="524533" spans="21:28">
      <c r="U524533" s="5"/>
      <c r="AA524533" s="94"/>
      <c r="AB524533" s="5"/>
    </row>
    <row r="524536" spans="21:28">
      <c r="U524536" s="5"/>
      <c r="AA524536" s="94"/>
      <c r="AB524536" s="5"/>
    </row>
    <row r="524586" spans="21:28">
      <c r="U524586" s="5"/>
      <c r="AA524586" s="94"/>
      <c r="AB524586" s="5"/>
    </row>
    <row r="524656" spans="21:28">
      <c r="U524656" s="5"/>
      <c r="AA524656" s="94"/>
      <c r="AB524656" s="5"/>
    </row>
    <row r="524657" spans="21:28">
      <c r="U524657" s="5"/>
      <c r="AA524657" s="94"/>
      <c r="AB524657" s="5"/>
    </row>
    <row r="524674" spans="21:28">
      <c r="U524674" s="5"/>
      <c r="AA524674" s="94"/>
      <c r="AB524674" s="5"/>
    </row>
    <row r="524676" spans="21:28">
      <c r="U524676" s="5"/>
      <c r="AA524676" s="458"/>
      <c r="AB524676" s="5"/>
    </row>
    <row r="524677" spans="21:28">
      <c r="U524677" s="5"/>
      <c r="AA524677" s="458"/>
      <c r="AB524677" s="5"/>
    </row>
    <row r="524678" spans="21:28">
      <c r="U524678" s="5"/>
      <c r="AA524678" s="93"/>
      <c r="AB524678" s="5"/>
    </row>
    <row r="524679" spans="21:28">
      <c r="U524679" s="5"/>
      <c r="AA524679" s="94"/>
      <c r="AB524679" s="5"/>
    </row>
    <row r="524682" spans="21:28">
      <c r="U524682" s="5"/>
      <c r="AA524682" s="94"/>
      <c r="AB524682" s="5"/>
    </row>
    <row r="524732" spans="21:28">
      <c r="U524732" s="5"/>
      <c r="AA524732" s="94"/>
      <c r="AB524732" s="5"/>
    </row>
    <row r="524802" spans="21:28">
      <c r="U524802" s="5"/>
      <c r="AA524802" s="94"/>
      <c r="AB524802" s="5"/>
    </row>
    <row r="524803" spans="21:28">
      <c r="U524803" s="5"/>
      <c r="AA524803" s="94"/>
      <c r="AB524803" s="5"/>
    </row>
    <row r="524820" spans="21:28">
      <c r="U524820" s="5"/>
      <c r="AA524820" s="94"/>
      <c r="AB524820" s="5"/>
    </row>
    <row r="524822" spans="21:28">
      <c r="U524822" s="5"/>
      <c r="AA524822" s="458"/>
      <c r="AB524822" s="5"/>
    </row>
    <row r="524823" spans="21:28">
      <c r="U524823" s="5"/>
      <c r="AA524823" s="458"/>
      <c r="AB524823" s="5"/>
    </row>
    <row r="524824" spans="21:28">
      <c r="U524824" s="5"/>
      <c r="AA524824" s="93"/>
      <c r="AB524824" s="5"/>
    </row>
    <row r="524825" spans="21:28">
      <c r="U524825" s="5"/>
      <c r="AA524825" s="94"/>
      <c r="AB524825" s="5"/>
    </row>
    <row r="524828" spans="21:28">
      <c r="U524828" s="5"/>
      <c r="AA524828" s="94"/>
      <c r="AB524828" s="5"/>
    </row>
    <row r="524878" spans="21:28">
      <c r="U524878" s="5"/>
      <c r="AA524878" s="94"/>
      <c r="AB524878" s="5"/>
    </row>
    <row r="524948" spans="21:28">
      <c r="U524948" s="5"/>
      <c r="AA524948" s="94"/>
      <c r="AB524948" s="5"/>
    </row>
    <row r="524949" spans="21:28">
      <c r="U524949" s="5"/>
      <c r="AA524949" s="94"/>
      <c r="AB524949" s="5"/>
    </row>
    <row r="524966" spans="21:28">
      <c r="U524966" s="5"/>
      <c r="AA524966" s="94"/>
      <c r="AB524966" s="5"/>
    </row>
    <row r="524968" spans="21:28">
      <c r="U524968" s="5"/>
      <c r="AA524968" s="458"/>
      <c r="AB524968" s="5"/>
    </row>
    <row r="524969" spans="21:28">
      <c r="U524969" s="5"/>
      <c r="AA524969" s="458"/>
      <c r="AB524969" s="5"/>
    </row>
    <row r="524970" spans="21:28">
      <c r="U524970" s="5"/>
      <c r="AA524970" s="93"/>
      <c r="AB524970" s="5"/>
    </row>
    <row r="524971" spans="21:28">
      <c r="U524971" s="5"/>
      <c r="AA524971" s="94"/>
      <c r="AB524971" s="5"/>
    </row>
    <row r="524974" spans="21:28">
      <c r="U524974" s="5"/>
      <c r="AA524974" s="94"/>
      <c r="AB524974" s="5"/>
    </row>
    <row r="525024" spans="21:28">
      <c r="U525024" s="5"/>
      <c r="AA525024" s="94"/>
      <c r="AB525024" s="5"/>
    </row>
    <row r="525094" spans="21:28">
      <c r="U525094" s="5"/>
      <c r="AA525094" s="94"/>
      <c r="AB525094" s="5"/>
    </row>
    <row r="525095" spans="21:28">
      <c r="U525095" s="5"/>
      <c r="AA525095" s="94"/>
      <c r="AB525095" s="5"/>
    </row>
    <row r="525112" spans="21:28">
      <c r="U525112" s="5"/>
      <c r="AA525112" s="94"/>
      <c r="AB525112" s="5"/>
    </row>
    <row r="525114" spans="21:28">
      <c r="U525114" s="5"/>
      <c r="AA525114" s="458"/>
      <c r="AB525114" s="5"/>
    </row>
    <row r="525115" spans="21:28">
      <c r="U525115" s="5"/>
      <c r="AA525115" s="458"/>
      <c r="AB525115" s="5"/>
    </row>
    <row r="525116" spans="21:28">
      <c r="U525116" s="5"/>
      <c r="AA525116" s="93"/>
      <c r="AB525116" s="5"/>
    </row>
    <row r="525117" spans="21:28">
      <c r="U525117" s="5"/>
      <c r="AA525117" s="94"/>
      <c r="AB525117" s="5"/>
    </row>
    <row r="525120" spans="21:28">
      <c r="U525120" s="5"/>
      <c r="AA525120" s="94"/>
      <c r="AB525120" s="5"/>
    </row>
    <row r="525170" spans="21:28">
      <c r="U525170" s="5"/>
      <c r="AA525170" s="94"/>
      <c r="AB525170" s="5"/>
    </row>
    <row r="525240" spans="21:28">
      <c r="U525240" s="5"/>
      <c r="AA525240" s="94"/>
      <c r="AB525240" s="5"/>
    </row>
    <row r="525241" spans="21:28">
      <c r="U525241" s="5"/>
      <c r="AA525241" s="94"/>
      <c r="AB525241" s="5"/>
    </row>
    <row r="525258" spans="21:28">
      <c r="U525258" s="5"/>
      <c r="AA525258" s="94"/>
      <c r="AB525258" s="5"/>
    </row>
    <row r="525260" spans="21:28">
      <c r="U525260" s="5"/>
      <c r="AA525260" s="458"/>
      <c r="AB525260" s="5"/>
    </row>
    <row r="525261" spans="21:28">
      <c r="U525261" s="5"/>
      <c r="AA525261" s="458"/>
      <c r="AB525261" s="5"/>
    </row>
    <row r="525262" spans="21:28">
      <c r="U525262" s="5"/>
      <c r="AA525262" s="93"/>
      <c r="AB525262" s="5"/>
    </row>
    <row r="525263" spans="21:28">
      <c r="U525263" s="5"/>
      <c r="AA525263" s="94"/>
      <c r="AB525263" s="5"/>
    </row>
    <row r="525266" spans="21:28">
      <c r="U525266" s="5"/>
      <c r="AA525266" s="94"/>
      <c r="AB525266" s="5"/>
    </row>
    <row r="525316" spans="21:28">
      <c r="U525316" s="5"/>
      <c r="AA525316" s="94"/>
      <c r="AB525316" s="5"/>
    </row>
    <row r="525386" spans="21:28">
      <c r="U525386" s="5"/>
      <c r="AA525386" s="94"/>
      <c r="AB525386" s="5"/>
    </row>
    <row r="525387" spans="21:28">
      <c r="U525387" s="5"/>
      <c r="AA525387" s="94"/>
      <c r="AB525387" s="5"/>
    </row>
    <row r="525404" spans="21:28">
      <c r="U525404" s="5"/>
      <c r="AA525404" s="94"/>
      <c r="AB525404" s="5"/>
    </row>
    <row r="525406" spans="21:28">
      <c r="U525406" s="5"/>
      <c r="AA525406" s="458"/>
      <c r="AB525406" s="5"/>
    </row>
    <row r="525407" spans="21:28">
      <c r="U525407" s="5"/>
      <c r="AA525407" s="458"/>
      <c r="AB525407" s="5"/>
    </row>
    <row r="525408" spans="21:28">
      <c r="U525408" s="5"/>
      <c r="AA525408" s="93"/>
      <c r="AB525408" s="5"/>
    </row>
    <row r="525409" spans="21:28">
      <c r="U525409" s="5"/>
      <c r="AA525409" s="94"/>
      <c r="AB525409" s="5"/>
    </row>
    <row r="525412" spans="21:28">
      <c r="U525412" s="5"/>
      <c r="AA525412" s="94"/>
      <c r="AB525412" s="5"/>
    </row>
    <row r="525462" spans="21:28">
      <c r="U525462" s="5"/>
      <c r="AA525462" s="94"/>
      <c r="AB525462" s="5"/>
    </row>
    <row r="525532" spans="21:28">
      <c r="U525532" s="5"/>
      <c r="AA525532" s="94"/>
      <c r="AB525532" s="5"/>
    </row>
    <row r="525533" spans="21:28">
      <c r="U525533" s="5"/>
      <c r="AA525533" s="94"/>
      <c r="AB525533" s="5"/>
    </row>
    <row r="525550" spans="21:28">
      <c r="U525550" s="5"/>
      <c r="AA525550" s="94"/>
      <c r="AB525550" s="5"/>
    </row>
    <row r="525552" spans="21:28">
      <c r="U525552" s="5"/>
      <c r="AA525552" s="458"/>
      <c r="AB525552" s="5"/>
    </row>
    <row r="525553" spans="21:28">
      <c r="U525553" s="5"/>
      <c r="AA525553" s="458"/>
      <c r="AB525553" s="5"/>
    </row>
    <row r="525554" spans="21:28">
      <c r="U525554" s="5"/>
      <c r="AA525554" s="93"/>
      <c r="AB525554" s="5"/>
    </row>
    <row r="525555" spans="21:28">
      <c r="U525555" s="5"/>
      <c r="AA525555" s="94"/>
      <c r="AB525555" s="5"/>
    </row>
    <row r="525558" spans="21:28">
      <c r="U525558" s="5"/>
      <c r="AA525558" s="94"/>
      <c r="AB525558" s="5"/>
    </row>
    <row r="525608" spans="21:28">
      <c r="U525608" s="5"/>
      <c r="AA525608" s="94"/>
      <c r="AB525608" s="5"/>
    </row>
    <row r="525678" spans="21:28">
      <c r="U525678" s="5"/>
      <c r="AA525678" s="94"/>
      <c r="AB525678" s="5"/>
    </row>
    <row r="525679" spans="21:28">
      <c r="U525679" s="5"/>
      <c r="AA525679" s="94"/>
      <c r="AB525679" s="5"/>
    </row>
    <row r="525696" spans="21:28">
      <c r="U525696" s="5"/>
      <c r="AA525696" s="94"/>
      <c r="AB525696" s="5"/>
    </row>
    <row r="525698" spans="21:28">
      <c r="U525698" s="5"/>
      <c r="AA525698" s="458"/>
      <c r="AB525698" s="5"/>
    </row>
    <row r="525699" spans="21:28">
      <c r="U525699" s="5"/>
      <c r="AA525699" s="458"/>
      <c r="AB525699" s="5"/>
    </row>
    <row r="525700" spans="21:28">
      <c r="U525700" s="5"/>
      <c r="AA525700" s="93"/>
      <c r="AB525700" s="5"/>
    </row>
    <row r="525701" spans="21:28">
      <c r="U525701" s="5"/>
      <c r="AA525701" s="94"/>
      <c r="AB525701" s="5"/>
    </row>
    <row r="525704" spans="21:28">
      <c r="U525704" s="5"/>
      <c r="AA525704" s="94"/>
      <c r="AB525704" s="5"/>
    </row>
    <row r="525754" spans="21:28">
      <c r="U525754" s="5"/>
      <c r="AA525754" s="94"/>
      <c r="AB525754" s="5"/>
    </row>
    <row r="525824" spans="21:28">
      <c r="U525824" s="5"/>
      <c r="AA525824" s="94"/>
      <c r="AB525824" s="5"/>
    </row>
    <row r="525825" spans="21:28">
      <c r="U525825" s="5"/>
      <c r="AA525825" s="94"/>
      <c r="AB525825" s="5"/>
    </row>
    <row r="525842" spans="21:28">
      <c r="U525842" s="5"/>
      <c r="AA525842" s="94"/>
      <c r="AB525842" s="5"/>
    </row>
    <row r="525844" spans="21:28">
      <c r="U525844" s="5"/>
      <c r="AA525844" s="458"/>
      <c r="AB525844" s="5"/>
    </row>
    <row r="525845" spans="21:28">
      <c r="U525845" s="5"/>
      <c r="AA525845" s="458"/>
      <c r="AB525845" s="5"/>
    </row>
    <row r="525846" spans="21:28">
      <c r="U525846" s="5"/>
      <c r="AA525846" s="93"/>
      <c r="AB525846" s="5"/>
    </row>
    <row r="525847" spans="21:28">
      <c r="U525847" s="5"/>
      <c r="AA525847" s="94"/>
      <c r="AB525847" s="5"/>
    </row>
    <row r="525850" spans="21:28">
      <c r="U525850" s="5"/>
      <c r="AA525850" s="94"/>
      <c r="AB525850" s="5"/>
    </row>
    <row r="525900" spans="21:28">
      <c r="U525900" s="5"/>
      <c r="AA525900" s="94"/>
      <c r="AB525900" s="5"/>
    </row>
    <row r="525970" spans="21:28">
      <c r="U525970" s="5"/>
      <c r="AA525970" s="94"/>
      <c r="AB525970" s="5"/>
    </row>
    <row r="525971" spans="21:28">
      <c r="U525971" s="5"/>
      <c r="AA525971" s="94"/>
      <c r="AB525971" s="5"/>
    </row>
    <row r="525988" spans="21:28">
      <c r="U525988" s="5"/>
      <c r="AA525988" s="94"/>
      <c r="AB525988" s="5"/>
    </row>
    <row r="525990" spans="21:28">
      <c r="U525990" s="5"/>
      <c r="AA525990" s="458"/>
      <c r="AB525990" s="5"/>
    </row>
    <row r="525991" spans="21:28">
      <c r="U525991" s="5"/>
      <c r="AA525991" s="458"/>
      <c r="AB525991" s="5"/>
    </row>
    <row r="525992" spans="21:28">
      <c r="U525992" s="5"/>
      <c r="AA525992" s="93"/>
      <c r="AB525992" s="5"/>
    </row>
    <row r="525993" spans="21:28">
      <c r="U525993" s="5"/>
      <c r="AA525993" s="94"/>
      <c r="AB525993" s="5"/>
    </row>
    <row r="525996" spans="21:28">
      <c r="U525996" s="5"/>
      <c r="AA525996" s="94"/>
      <c r="AB525996" s="5"/>
    </row>
    <row r="526046" spans="21:28">
      <c r="U526046" s="5"/>
      <c r="AA526046" s="94"/>
      <c r="AB526046" s="5"/>
    </row>
    <row r="526116" spans="21:28">
      <c r="U526116" s="5"/>
      <c r="AA526116" s="94"/>
      <c r="AB526116" s="5"/>
    </row>
    <row r="526117" spans="21:28">
      <c r="U526117" s="5"/>
      <c r="AA526117" s="94"/>
      <c r="AB526117" s="5"/>
    </row>
    <row r="526134" spans="21:28">
      <c r="U526134" s="5"/>
      <c r="AA526134" s="94"/>
      <c r="AB526134" s="5"/>
    </row>
    <row r="526136" spans="21:28">
      <c r="U526136" s="5"/>
      <c r="AA526136" s="458"/>
      <c r="AB526136" s="5"/>
    </row>
    <row r="526137" spans="21:28">
      <c r="U526137" s="5"/>
      <c r="AA526137" s="458"/>
      <c r="AB526137" s="5"/>
    </row>
    <row r="526138" spans="21:28">
      <c r="U526138" s="5"/>
      <c r="AA526138" s="93"/>
      <c r="AB526138" s="5"/>
    </row>
    <row r="526139" spans="21:28">
      <c r="U526139" s="5"/>
      <c r="AA526139" s="94"/>
      <c r="AB526139" s="5"/>
    </row>
    <row r="526142" spans="21:28">
      <c r="U526142" s="5"/>
      <c r="AA526142" s="94"/>
      <c r="AB526142" s="5"/>
    </row>
    <row r="526192" spans="21:28">
      <c r="U526192" s="5"/>
      <c r="AA526192" s="94"/>
      <c r="AB526192" s="5"/>
    </row>
    <row r="526262" spans="21:28">
      <c r="U526262" s="5"/>
      <c r="AA526262" s="94"/>
      <c r="AB526262" s="5"/>
    </row>
    <row r="526263" spans="21:28">
      <c r="U526263" s="5"/>
      <c r="AA526263" s="94"/>
      <c r="AB526263" s="5"/>
    </row>
    <row r="526280" spans="21:28">
      <c r="U526280" s="5"/>
      <c r="AA526280" s="94"/>
      <c r="AB526280" s="5"/>
    </row>
    <row r="526282" spans="21:28">
      <c r="U526282" s="5"/>
      <c r="AA526282" s="458"/>
      <c r="AB526282" s="5"/>
    </row>
    <row r="526283" spans="21:28">
      <c r="U526283" s="5"/>
      <c r="AA526283" s="458"/>
      <c r="AB526283" s="5"/>
    </row>
    <row r="526284" spans="21:28">
      <c r="U526284" s="5"/>
      <c r="AA526284" s="93"/>
      <c r="AB526284" s="5"/>
    </row>
    <row r="526285" spans="21:28">
      <c r="U526285" s="5"/>
      <c r="AA526285" s="94"/>
      <c r="AB526285" s="5"/>
    </row>
    <row r="526288" spans="21:28">
      <c r="U526288" s="5"/>
      <c r="AA526288" s="94"/>
      <c r="AB526288" s="5"/>
    </row>
    <row r="526338" spans="21:28">
      <c r="U526338" s="5"/>
      <c r="AA526338" s="94"/>
      <c r="AB526338" s="5"/>
    </row>
    <row r="526408" spans="21:28">
      <c r="U526408" s="5"/>
      <c r="AA526408" s="94"/>
      <c r="AB526408" s="5"/>
    </row>
    <row r="526409" spans="21:28">
      <c r="U526409" s="5"/>
      <c r="AA526409" s="94"/>
      <c r="AB526409" s="5"/>
    </row>
    <row r="526426" spans="21:28">
      <c r="U526426" s="5"/>
      <c r="AA526426" s="94"/>
      <c r="AB526426" s="5"/>
    </row>
    <row r="526428" spans="21:28">
      <c r="U526428" s="5"/>
      <c r="AA526428" s="458"/>
      <c r="AB526428" s="5"/>
    </row>
    <row r="526429" spans="21:28">
      <c r="U526429" s="5"/>
      <c r="AA526429" s="458"/>
      <c r="AB526429" s="5"/>
    </row>
    <row r="526430" spans="21:28">
      <c r="U526430" s="5"/>
      <c r="AA526430" s="93"/>
      <c r="AB526430" s="5"/>
    </row>
    <row r="526431" spans="21:28">
      <c r="U526431" s="5"/>
      <c r="AA526431" s="94"/>
      <c r="AB526431" s="5"/>
    </row>
    <row r="526434" spans="21:28">
      <c r="U526434" s="5"/>
      <c r="AA526434" s="94"/>
      <c r="AB526434" s="5"/>
    </row>
    <row r="526484" spans="21:28">
      <c r="U526484" s="5"/>
      <c r="AA526484" s="94"/>
      <c r="AB526484" s="5"/>
    </row>
    <row r="526554" spans="21:28">
      <c r="U526554" s="5"/>
      <c r="AA526554" s="94"/>
      <c r="AB526554" s="5"/>
    </row>
    <row r="526555" spans="21:28">
      <c r="U526555" s="5"/>
      <c r="AA526555" s="94"/>
      <c r="AB526555" s="5"/>
    </row>
    <row r="526572" spans="21:28">
      <c r="U526572" s="5"/>
      <c r="AA526572" s="94"/>
      <c r="AB526572" s="5"/>
    </row>
    <row r="526574" spans="21:28">
      <c r="U526574" s="5"/>
      <c r="AA526574" s="458"/>
      <c r="AB526574" s="5"/>
    </row>
    <row r="526575" spans="21:28">
      <c r="U526575" s="5"/>
      <c r="AA526575" s="458"/>
      <c r="AB526575" s="5"/>
    </row>
    <row r="526576" spans="21:28">
      <c r="U526576" s="5"/>
      <c r="AA526576" s="93"/>
      <c r="AB526576" s="5"/>
    </row>
    <row r="526577" spans="21:28">
      <c r="U526577" s="5"/>
      <c r="AA526577" s="94"/>
      <c r="AB526577" s="5"/>
    </row>
    <row r="526580" spans="21:28">
      <c r="U526580" s="5"/>
      <c r="AA526580" s="94"/>
      <c r="AB526580" s="5"/>
    </row>
    <row r="526630" spans="21:28">
      <c r="U526630" s="5"/>
      <c r="AA526630" s="94"/>
      <c r="AB526630" s="5"/>
    </row>
    <row r="526700" spans="21:28">
      <c r="U526700" s="5"/>
      <c r="AA526700" s="94"/>
      <c r="AB526700" s="5"/>
    </row>
    <row r="526701" spans="21:28">
      <c r="U526701" s="5"/>
      <c r="AA526701" s="94"/>
      <c r="AB526701" s="5"/>
    </row>
    <row r="526718" spans="21:28">
      <c r="U526718" s="5"/>
      <c r="AA526718" s="94"/>
      <c r="AB526718" s="5"/>
    </row>
    <row r="526720" spans="21:28">
      <c r="U526720" s="5"/>
      <c r="AA526720" s="458"/>
      <c r="AB526720" s="5"/>
    </row>
    <row r="526721" spans="21:28">
      <c r="U526721" s="5"/>
      <c r="AA526721" s="458"/>
      <c r="AB526721" s="5"/>
    </row>
    <row r="526722" spans="21:28">
      <c r="U526722" s="5"/>
      <c r="AA526722" s="93"/>
      <c r="AB526722" s="5"/>
    </row>
    <row r="526723" spans="21:28">
      <c r="U526723" s="5"/>
      <c r="AA526723" s="94"/>
      <c r="AB526723" s="5"/>
    </row>
    <row r="526726" spans="21:28">
      <c r="U526726" s="5"/>
      <c r="AA526726" s="94"/>
      <c r="AB526726" s="5"/>
    </row>
    <row r="526776" spans="21:28">
      <c r="U526776" s="5"/>
      <c r="AA526776" s="94"/>
      <c r="AB526776" s="5"/>
    </row>
    <row r="526846" spans="21:28">
      <c r="U526846" s="5"/>
      <c r="AA526846" s="94"/>
      <c r="AB526846" s="5"/>
    </row>
    <row r="526847" spans="21:28">
      <c r="U526847" s="5"/>
      <c r="AA526847" s="94"/>
      <c r="AB526847" s="5"/>
    </row>
    <row r="526864" spans="21:28">
      <c r="U526864" s="5"/>
      <c r="AA526864" s="94"/>
      <c r="AB526864" s="5"/>
    </row>
    <row r="526866" spans="21:28">
      <c r="U526866" s="5"/>
      <c r="AA526866" s="458"/>
      <c r="AB526866" s="5"/>
    </row>
    <row r="526867" spans="21:28">
      <c r="U526867" s="5"/>
      <c r="AA526867" s="458"/>
      <c r="AB526867" s="5"/>
    </row>
    <row r="526868" spans="21:28">
      <c r="U526868" s="5"/>
      <c r="AA526868" s="93"/>
      <c r="AB526868" s="5"/>
    </row>
    <row r="526869" spans="21:28">
      <c r="U526869" s="5"/>
      <c r="AA526869" s="94"/>
      <c r="AB526869" s="5"/>
    </row>
    <row r="526872" spans="21:28">
      <c r="U526872" s="5"/>
      <c r="AA526872" s="94"/>
      <c r="AB526872" s="5"/>
    </row>
    <row r="526922" spans="21:28">
      <c r="U526922" s="5"/>
      <c r="AA526922" s="94"/>
      <c r="AB526922" s="5"/>
    </row>
    <row r="526992" spans="21:28">
      <c r="U526992" s="5"/>
      <c r="AA526992" s="94"/>
      <c r="AB526992" s="5"/>
    </row>
    <row r="526993" spans="21:28">
      <c r="U526993" s="5"/>
      <c r="AA526993" s="94"/>
      <c r="AB526993" s="5"/>
    </row>
    <row r="527010" spans="21:28">
      <c r="U527010" s="5"/>
      <c r="AA527010" s="94"/>
      <c r="AB527010" s="5"/>
    </row>
    <row r="527012" spans="21:28">
      <c r="U527012" s="5"/>
      <c r="AA527012" s="458"/>
      <c r="AB527012" s="5"/>
    </row>
    <row r="527013" spans="21:28">
      <c r="U527013" s="5"/>
      <c r="AA527013" s="458"/>
      <c r="AB527013" s="5"/>
    </row>
    <row r="527014" spans="21:28">
      <c r="U527014" s="5"/>
      <c r="AA527014" s="93"/>
      <c r="AB527014" s="5"/>
    </row>
    <row r="527015" spans="21:28">
      <c r="U527015" s="5"/>
      <c r="AA527015" s="94"/>
      <c r="AB527015" s="5"/>
    </row>
    <row r="527018" spans="21:28">
      <c r="U527018" s="5"/>
      <c r="AA527018" s="94"/>
      <c r="AB527018" s="5"/>
    </row>
    <row r="527068" spans="21:28">
      <c r="U527068" s="5"/>
      <c r="AA527068" s="94"/>
      <c r="AB527068" s="5"/>
    </row>
    <row r="527138" spans="21:28">
      <c r="U527138" s="5"/>
      <c r="AA527138" s="94"/>
      <c r="AB527138" s="5"/>
    </row>
    <row r="527139" spans="21:28">
      <c r="U527139" s="5"/>
      <c r="AA527139" s="94"/>
      <c r="AB527139" s="5"/>
    </row>
    <row r="527156" spans="21:28">
      <c r="U527156" s="5"/>
      <c r="AA527156" s="94"/>
      <c r="AB527156" s="5"/>
    </row>
    <row r="527158" spans="21:28">
      <c r="U527158" s="5"/>
      <c r="AA527158" s="458"/>
      <c r="AB527158" s="5"/>
    </row>
    <row r="527159" spans="21:28">
      <c r="U527159" s="5"/>
      <c r="AA527159" s="458"/>
      <c r="AB527159" s="5"/>
    </row>
    <row r="527160" spans="21:28">
      <c r="U527160" s="5"/>
      <c r="AA527160" s="93"/>
      <c r="AB527160" s="5"/>
    </row>
    <row r="527161" spans="21:28">
      <c r="U527161" s="5"/>
      <c r="AA527161" s="94"/>
      <c r="AB527161" s="5"/>
    </row>
    <row r="527164" spans="21:28">
      <c r="U527164" s="5"/>
      <c r="AA527164" s="94"/>
      <c r="AB527164" s="5"/>
    </row>
    <row r="527214" spans="21:28">
      <c r="U527214" s="5"/>
      <c r="AA527214" s="94"/>
      <c r="AB527214" s="5"/>
    </row>
    <row r="527284" spans="21:28">
      <c r="U527284" s="5"/>
      <c r="AA527284" s="94"/>
      <c r="AB527284" s="5"/>
    </row>
    <row r="527285" spans="21:28">
      <c r="U527285" s="5"/>
      <c r="AA527285" s="94"/>
      <c r="AB527285" s="5"/>
    </row>
    <row r="527302" spans="21:28">
      <c r="U527302" s="5"/>
      <c r="AA527302" s="94"/>
      <c r="AB527302" s="5"/>
    </row>
    <row r="527304" spans="21:28">
      <c r="U527304" s="5"/>
      <c r="AA527304" s="458"/>
      <c r="AB527304" s="5"/>
    </row>
    <row r="527305" spans="21:28">
      <c r="U527305" s="5"/>
      <c r="AA527305" s="458"/>
      <c r="AB527305" s="5"/>
    </row>
    <row r="527306" spans="21:28">
      <c r="U527306" s="5"/>
      <c r="AA527306" s="93"/>
      <c r="AB527306" s="5"/>
    </row>
    <row r="527307" spans="21:28">
      <c r="U527307" s="5"/>
      <c r="AA527307" s="94"/>
      <c r="AB527307" s="5"/>
    </row>
    <row r="527310" spans="21:28">
      <c r="U527310" s="5"/>
      <c r="AA527310" s="94"/>
      <c r="AB527310" s="5"/>
    </row>
    <row r="527360" spans="21:28">
      <c r="U527360" s="5"/>
      <c r="AA527360" s="94"/>
      <c r="AB527360" s="5"/>
    </row>
    <row r="527430" spans="21:28">
      <c r="U527430" s="5"/>
      <c r="AA527430" s="94"/>
      <c r="AB527430" s="5"/>
    </row>
    <row r="527431" spans="21:28">
      <c r="U527431" s="5"/>
      <c r="AA527431" s="94"/>
      <c r="AB527431" s="5"/>
    </row>
    <row r="527448" spans="21:28">
      <c r="U527448" s="5"/>
      <c r="AA527448" s="94"/>
      <c r="AB527448" s="5"/>
    </row>
    <row r="527450" spans="21:28">
      <c r="U527450" s="5"/>
      <c r="AA527450" s="458"/>
      <c r="AB527450" s="5"/>
    </row>
    <row r="527451" spans="21:28">
      <c r="U527451" s="5"/>
      <c r="AA527451" s="458"/>
      <c r="AB527451" s="5"/>
    </row>
    <row r="527452" spans="21:28">
      <c r="U527452" s="5"/>
      <c r="AA527452" s="93"/>
      <c r="AB527452" s="5"/>
    </row>
    <row r="527453" spans="21:28">
      <c r="U527453" s="5"/>
      <c r="AA527453" s="94"/>
      <c r="AB527453" s="5"/>
    </row>
    <row r="527456" spans="21:28">
      <c r="U527456" s="5"/>
      <c r="AA527456" s="94"/>
      <c r="AB527456" s="5"/>
    </row>
    <row r="527506" spans="21:28">
      <c r="U527506" s="5"/>
      <c r="AA527506" s="94"/>
      <c r="AB527506" s="5"/>
    </row>
    <row r="527576" spans="21:28">
      <c r="U527576" s="5"/>
      <c r="AA527576" s="94"/>
      <c r="AB527576" s="5"/>
    </row>
    <row r="527577" spans="21:28">
      <c r="U527577" s="5"/>
      <c r="AA527577" s="94"/>
      <c r="AB527577" s="5"/>
    </row>
    <row r="527594" spans="21:28">
      <c r="U527594" s="5"/>
      <c r="AA527594" s="94"/>
      <c r="AB527594" s="5"/>
    </row>
    <row r="527596" spans="21:28">
      <c r="U527596" s="5"/>
      <c r="AA527596" s="458"/>
      <c r="AB527596" s="5"/>
    </row>
    <row r="527597" spans="21:28">
      <c r="U527597" s="5"/>
      <c r="AA527597" s="458"/>
      <c r="AB527597" s="5"/>
    </row>
    <row r="527598" spans="21:28">
      <c r="U527598" s="5"/>
      <c r="AA527598" s="93"/>
      <c r="AB527598" s="5"/>
    </row>
    <row r="527599" spans="21:28">
      <c r="U527599" s="5"/>
      <c r="AA527599" s="94"/>
      <c r="AB527599" s="5"/>
    </row>
    <row r="527602" spans="21:28">
      <c r="U527602" s="5"/>
      <c r="AA527602" s="94"/>
      <c r="AB527602" s="5"/>
    </row>
    <row r="527652" spans="21:28">
      <c r="U527652" s="5"/>
      <c r="AA527652" s="94"/>
      <c r="AB527652" s="5"/>
    </row>
    <row r="527722" spans="21:28">
      <c r="U527722" s="5"/>
      <c r="AA527722" s="94"/>
      <c r="AB527722" s="5"/>
    </row>
    <row r="527723" spans="21:28">
      <c r="U527723" s="5"/>
      <c r="AA527723" s="94"/>
      <c r="AB527723" s="5"/>
    </row>
    <row r="527740" spans="21:28">
      <c r="U527740" s="5"/>
      <c r="AA527740" s="94"/>
      <c r="AB527740" s="5"/>
    </row>
    <row r="527742" spans="21:28">
      <c r="U527742" s="5"/>
      <c r="AA527742" s="458"/>
      <c r="AB527742" s="5"/>
    </row>
    <row r="527743" spans="21:28">
      <c r="U527743" s="5"/>
      <c r="AA527743" s="458"/>
      <c r="AB527743" s="5"/>
    </row>
    <row r="527744" spans="21:28">
      <c r="U527744" s="5"/>
      <c r="AA527744" s="93"/>
      <c r="AB527744" s="5"/>
    </row>
    <row r="527745" spans="21:28">
      <c r="U527745" s="5"/>
      <c r="AA527745" s="94"/>
      <c r="AB527745" s="5"/>
    </row>
    <row r="527748" spans="21:28">
      <c r="U527748" s="5"/>
      <c r="AA527748" s="94"/>
      <c r="AB527748" s="5"/>
    </row>
    <row r="527798" spans="21:28">
      <c r="U527798" s="5"/>
      <c r="AA527798" s="94"/>
      <c r="AB527798" s="5"/>
    </row>
    <row r="527868" spans="21:28">
      <c r="U527868" s="5"/>
      <c r="AA527868" s="94"/>
      <c r="AB527868" s="5"/>
    </row>
    <row r="527869" spans="21:28">
      <c r="U527869" s="5"/>
      <c r="AA527869" s="94"/>
      <c r="AB527869" s="5"/>
    </row>
    <row r="527886" spans="21:28">
      <c r="U527886" s="5"/>
      <c r="AA527886" s="94"/>
      <c r="AB527886" s="5"/>
    </row>
    <row r="527888" spans="21:28">
      <c r="U527888" s="5"/>
      <c r="AA527888" s="458"/>
      <c r="AB527888" s="5"/>
    </row>
    <row r="527889" spans="21:28">
      <c r="U527889" s="5"/>
      <c r="AA527889" s="458"/>
      <c r="AB527889" s="5"/>
    </row>
    <row r="527890" spans="21:28">
      <c r="U527890" s="5"/>
      <c r="AA527890" s="93"/>
      <c r="AB527890" s="5"/>
    </row>
    <row r="527891" spans="21:28">
      <c r="U527891" s="5"/>
      <c r="AA527891" s="94"/>
      <c r="AB527891" s="5"/>
    </row>
    <row r="527894" spans="21:28">
      <c r="U527894" s="5"/>
      <c r="AA527894" s="94"/>
      <c r="AB527894" s="5"/>
    </row>
    <row r="527944" spans="21:28">
      <c r="U527944" s="5"/>
      <c r="AA527944" s="94"/>
      <c r="AB527944" s="5"/>
    </row>
    <row r="528014" spans="21:28">
      <c r="U528014" s="5"/>
      <c r="AA528014" s="94"/>
      <c r="AB528014" s="5"/>
    </row>
    <row r="528015" spans="21:28">
      <c r="U528015" s="5"/>
      <c r="AA528015" s="94"/>
      <c r="AB528015" s="5"/>
    </row>
    <row r="528032" spans="21:28">
      <c r="U528032" s="5"/>
      <c r="AA528032" s="94"/>
      <c r="AB528032" s="5"/>
    </row>
    <row r="528034" spans="21:28">
      <c r="U528034" s="5"/>
      <c r="AA528034" s="458"/>
      <c r="AB528034" s="5"/>
    </row>
    <row r="528035" spans="21:28">
      <c r="U528035" s="5"/>
      <c r="AA528035" s="458"/>
      <c r="AB528035" s="5"/>
    </row>
    <row r="528036" spans="21:28">
      <c r="U528036" s="5"/>
      <c r="AA528036" s="93"/>
      <c r="AB528036" s="5"/>
    </row>
    <row r="528037" spans="21:28">
      <c r="U528037" s="5"/>
      <c r="AA528037" s="94"/>
      <c r="AB528037" s="5"/>
    </row>
    <row r="528040" spans="21:28">
      <c r="U528040" s="5"/>
      <c r="AA528040" s="94"/>
      <c r="AB528040" s="5"/>
    </row>
    <row r="528090" spans="21:28">
      <c r="U528090" s="5"/>
      <c r="AA528090" s="94"/>
      <c r="AB528090" s="5"/>
    </row>
    <row r="528160" spans="21:28">
      <c r="U528160" s="5"/>
      <c r="AA528160" s="94"/>
      <c r="AB528160" s="5"/>
    </row>
    <row r="528161" spans="21:28">
      <c r="U528161" s="5"/>
      <c r="AA528161" s="94"/>
      <c r="AB528161" s="5"/>
    </row>
    <row r="528178" spans="21:28">
      <c r="U528178" s="5"/>
      <c r="AA528178" s="94"/>
      <c r="AB528178" s="5"/>
    </row>
    <row r="528180" spans="21:28">
      <c r="U528180" s="5"/>
      <c r="AA528180" s="458"/>
      <c r="AB528180" s="5"/>
    </row>
    <row r="528181" spans="21:28">
      <c r="U528181" s="5"/>
      <c r="AA528181" s="458"/>
      <c r="AB528181" s="5"/>
    </row>
    <row r="528182" spans="21:28">
      <c r="U528182" s="5"/>
      <c r="AA528182" s="93"/>
      <c r="AB528182" s="5"/>
    </row>
    <row r="528183" spans="21:28">
      <c r="U528183" s="5"/>
      <c r="AA528183" s="94"/>
      <c r="AB528183" s="5"/>
    </row>
    <row r="528186" spans="21:28">
      <c r="U528186" s="5"/>
      <c r="AA528186" s="94"/>
      <c r="AB528186" s="5"/>
    </row>
    <row r="528236" spans="21:28">
      <c r="U528236" s="5"/>
      <c r="AA528236" s="94"/>
      <c r="AB528236" s="5"/>
    </row>
    <row r="528306" spans="21:28">
      <c r="U528306" s="5"/>
      <c r="AA528306" s="94"/>
      <c r="AB528306" s="5"/>
    </row>
    <row r="528307" spans="21:28">
      <c r="U528307" s="5"/>
      <c r="AA528307" s="94"/>
      <c r="AB528307" s="5"/>
    </row>
    <row r="528324" spans="21:28">
      <c r="U528324" s="5"/>
      <c r="AA528324" s="94"/>
      <c r="AB528324" s="5"/>
    </row>
    <row r="528326" spans="21:28">
      <c r="U528326" s="5"/>
      <c r="AA528326" s="458"/>
      <c r="AB528326" s="5"/>
    </row>
    <row r="528327" spans="21:28">
      <c r="U528327" s="5"/>
      <c r="AA528327" s="458"/>
      <c r="AB528327" s="5"/>
    </row>
    <row r="528328" spans="21:28">
      <c r="U528328" s="5"/>
      <c r="AA528328" s="93"/>
      <c r="AB528328" s="5"/>
    </row>
    <row r="528329" spans="21:28">
      <c r="U528329" s="5"/>
      <c r="AA528329" s="94"/>
      <c r="AB528329" s="5"/>
    </row>
    <row r="528332" spans="21:28">
      <c r="U528332" s="5"/>
      <c r="AA528332" s="94"/>
      <c r="AB528332" s="5"/>
    </row>
    <row r="528382" spans="21:28">
      <c r="U528382" s="5"/>
      <c r="AA528382" s="94"/>
      <c r="AB528382" s="5"/>
    </row>
    <row r="528452" spans="21:28">
      <c r="U528452" s="5"/>
      <c r="AA528452" s="94"/>
      <c r="AB528452" s="5"/>
    </row>
    <row r="528453" spans="21:28">
      <c r="U528453" s="5"/>
      <c r="AA528453" s="94"/>
      <c r="AB528453" s="5"/>
    </row>
    <row r="528470" spans="21:28">
      <c r="U528470" s="5"/>
      <c r="AA528470" s="94"/>
      <c r="AB528470" s="5"/>
    </row>
    <row r="528472" spans="21:28">
      <c r="U528472" s="5"/>
      <c r="AA528472" s="458"/>
      <c r="AB528472" s="5"/>
    </row>
    <row r="528473" spans="21:28">
      <c r="U528473" s="5"/>
      <c r="AA528473" s="458"/>
      <c r="AB528473" s="5"/>
    </row>
    <row r="528474" spans="21:28">
      <c r="U528474" s="5"/>
      <c r="AA528474" s="93"/>
      <c r="AB528474" s="5"/>
    </row>
    <row r="528475" spans="21:28">
      <c r="U528475" s="5"/>
      <c r="AA528475" s="94"/>
      <c r="AB528475" s="5"/>
    </row>
    <row r="528478" spans="21:28">
      <c r="U528478" s="5"/>
      <c r="AA528478" s="94"/>
      <c r="AB528478" s="5"/>
    </row>
    <row r="528528" spans="21:28">
      <c r="U528528" s="5"/>
      <c r="AA528528" s="94"/>
      <c r="AB528528" s="5"/>
    </row>
    <row r="528598" spans="21:28">
      <c r="U528598" s="5"/>
      <c r="AA528598" s="94"/>
      <c r="AB528598" s="5"/>
    </row>
    <row r="528599" spans="21:28">
      <c r="U528599" s="5"/>
      <c r="AA528599" s="94"/>
      <c r="AB528599" s="5"/>
    </row>
    <row r="528616" spans="21:28">
      <c r="U528616" s="5"/>
      <c r="AA528616" s="94"/>
      <c r="AB528616" s="5"/>
    </row>
    <row r="528618" spans="21:28">
      <c r="U528618" s="5"/>
      <c r="AA528618" s="458"/>
      <c r="AB528618" s="5"/>
    </row>
    <row r="528619" spans="21:28">
      <c r="U528619" s="5"/>
      <c r="AA528619" s="458"/>
      <c r="AB528619" s="5"/>
    </row>
    <row r="528620" spans="21:28">
      <c r="U528620" s="5"/>
      <c r="AA528620" s="93"/>
      <c r="AB528620" s="5"/>
    </row>
    <row r="528621" spans="21:28">
      <c r="U528621" s="5"/>
      <c r="AA528621" s="94"/>
      <c r="AB528621" s="5"/>
    </row>
    <row r="528624" spans="21:28">
      <c r="U528624" s="5"/>
      <c r="AA528624" s="94"/>
      <c r="AB528624" s="5"/>
    </row>
    <row r="528674" spans="21:28">
      <c r="U528674" s="5"/>
      <c r="AA528674" s="94"/>
      <c r="AB528674" s="5"/>
    </row>
    <row r="528744" spans="21:28">
      <c r="U528744" s="5"/>
      <c r="AA528744" s="94"/>
      <c r="AB528744" s="5"/>
    </row>
    <row r="528745" spans="21:28">
      <c r="U528745" s="5"/>
      <c r="AA528745" s="94"/>
      <c r="AB528745" s="5"/>
    </row>
    <row r="528762" spans="21:28">
      <c r="U528762" s="5"/>
      <c r="AA528762" s="94"/>
      <c r="AB528762" s="5"/>
    </row>
    <row r="528764" spans="21:28">
      <c r="U528764" s="5"/>
      <c r="AA528764" s="458"/>
      <c r="AB528764" s="5"/>
    </row>
    <row r="528765" spans="21:28">
      <c r="U528765" s="5"/>
      <c r="AA528765" s="458"/>
      <c r="AB528765" s="5"/>
    </row>
    <row r="528766" spans="21:28">
      <c r="U528766" s="5"/>
      <c r="AA528766" s="93"/>
      <c r="AB528766" s="5"/>
    </row>
    <row r="528767" spans="21:28">
      <c r="U528767" s="5"/>
      <c r="AA528767" s="94"/>
      <c r="AB528767" s="5"/>
    </row>
    <row r="528770" spans="21:28">
      <c r="U528770" s="5"/>
      <c r="AA528770" s="94"/>
      <c r="AB528770" s="5"/>
    </row>
    <row r="528820" spans="21:28">
      <c r="U528820" s="5"/>
      <c r="AA528820" s="94"/>
      <c r="AB528820" s="5"/>
    </row>
    <row r="528890" spans="21:28">
      <c r="U528890" s="5"/>
      <c r="AA528890" s="94"/>
      <c r="AB528890" s="5"/>
    </row>
    <row r="528891" spans="21:28">
      <c r="U528891" s="5"/>
      <c r="AA528891" s="94"/>
      <c r="AB528891" s="5"/>
    </row>
    <row r="528908" spans="21:28">
      <c r="U528908" s="5"/>
      <c r="AA528908" s="94"/>
      <c r="AB528908" s="5"/>
    </row>
    <row r="528910" spans="21:28">
      <c r="U528910" s="5"/>
      <c r="AA528910" s="458"/>
      <c r="AB528910" s="5"/>
    </row>
    <row r="528911" spans="21:28">
      <c r="U528911" s="5"/>
      <c r="AA528911" s="458"/>
      <c r="AB528911" s="5"/>
    </row>
    <row r="528912" spans="21:28">
      <c r="U528912" s="5"/>
      <c r="AA528912" s="93"/>
      <c r="AB528912" s="5"/>
    </row>
    <row r="528913" spans="21:28">
      <c r="U528913" s="5"/>
      <c r="AA528913" s="94"/>
      <c r="AB528913" s="5"/>
    </row>
    <row r="528916" spans="21:28">
      <c r="U528916" s="5"/>
      <c r="AA528916" s="94"/>
      <c r="AB528916" s="5"/>
    </row>
    <row r="528966" spans="21:28">
      <c r="U528966" s="5"/>
      <c r="AA528966" s="94"/>
      <c r="AB528966" s="5"/>
    </row>
    <row r="529036" spans="21:28">
      <c r="U529036" s="5"/>
      <c r="AA529036" s="94"/>
      <c r="AB529036" s="5"/>
    </row>
    <row r="529037" spans="21:28">
      <c r="U529037" s="5"/>
      <c r="AA529037" s="94"/>
      <c r="AB529037" s="5"/>
    </row>
    <row r="529054" spans="21:28">
      <c r="U529054" s="5"/>
      <c r="AA529054" s="94"/>
      <c r="AB529054" s="5"/>
    </row>
    <row r="529056" spans="21:28">
      <c r="U529056" s="5"/>
      <c r="AA529056" s="458"/>
      <c r="AB529056" s="5"/>
    </row>
    <row r="529057" spans="21:28">
      <c r="U529057" s="5"/>
      <c r="AA529057" s="458"/>
      <c r="AB529057" s="5"/>
    </row>
    <row r="529058" spans="21:28">
      <c r="U529058" s="5"/>
      <c r="AA529058" s="93"/>
      <c r="AB529058" s="5"/>
    </row>
    <row r="529059" spans="21:28">
      <c r="U529059" s="5"/>
      <c r="AA529059" s="94"/>
      <c r="AB529059" s="5"/>
    </row>
    <row r="529062" spans="21:28">
      <c r="U529062" s="5"/>
      <c r="AA529062" s="94"/>
      <c r="AB529062" s="5"/>
    </row>
    <row r="529112" spans="21:28">
      <c r="U529112" s="5"/>
      <c r="AA529112" s="94"/>
      <c r="AB529112" s="5"/>
    </row>
    <row r="529182" spans="21:28">
      <c r="U529182" s="5"/>
      <c r="AA529182" s="94"/>
      <c r="AB529182" s="5"/>
    </row>
    <row r="529183" spans="21:28">
      <c r="U529183" s="5"/>
      <c r="AA529183" s="94"/>
      <c r="AB529183" s="5"/>
    </row>
    <row r="529200" spans="21:28">
      <c r="U529200" s="5"/>
      <c r="AA529200" s="94"/>
      <c r="AB529200" s="5"/>
    </row>
    <row r="529202" spans="21:28">
      <c r="U529202" s="5"/>
      <c r="AA529202" s="458"/>
      <c r="AB529202" s="5"/>
    </row>
    <row r="529203" spans="21:28">
      <c r="U529203" s="5"/>
      <c r="AA529203" s="458"/>
      <c r="AB529203" s="5"/>
    </row>
    <row r="529204" spans="21:28">
      <c r="U529204" s="5"/>
      <c r="AA529204" s="93"/>
      <c r="AB529204" s="5"/>
    </row>
    <row r="529205" spans="21:28">
      <c r="U529205" s="5"/>
      <c r="AA529205" s="94"/>
      <c r="AB529205" s="5"/>
    </row>
    <row r="529208" spans="21:28">
      <c r="U529208" s="5"/>
      <c r="AA529208" s="94"/>
      <c r="AB529208" s="5"/>
    </row>
    <row r="529258" spans="21:28">
      <c r="U529258" s="5"/>
      <c r="AA529258" s="94"/>
      <c r="AB529258" s="5"/>
    </row>
    <row r="529328" spans="21:28">
      <c r="U529328" s="5"/>
      <c r="AA529328" s="94"/>
      <c r="AB529328" s="5"/>
    </row>
    <row r="529329" spans="21:28">
      <c r="U529329" s="5"/>
      <c r="AA529329" s="94"/>
      <c r="AB529329" s="5"/>
    </row>
    <row r="529346" spans="21:28">
      <c r="U529346" s="5"/>
      <c r="AA529346" s="94"/>
      <c r="AB529346" s="5"/>
    </row>
    <row r="529348" spans="21:28">
      <c r="U529348" s="5"/>
      <c r="AA529348" s="458"/>
      <c r="AB529348" s="5"/>
    </row>
    <row r="529349" spans="21:28">
      <c r="U529349" s="5"/>
      <c r="AA529349" s="458"/>
      <c r="AB529349" s="5"/>
    </row>
    <row r="529350" spans="21:28">
      <c r="U529350" s="5"/>
      <c r="AA529350" s="93"/>
      <c r="AB529350" s="5"/>
    </row>
    <row r="529351" spans="21:28">
      <c r="U529351" s="5"/>
      <c r="AA529351" s="94"/>
      <c r="AB529351" s="5"/>
    </row>
    <row r="529354" spans="21:28">
      <c r="U529354" s="5"/>
      <c r="AA529354" s="94"/>
      <c r="AB529354" s="5"/>
    </row>
    <row r="529404" spans="21:28">
      <c r="U529404" s="5"/>
      <c r="AA529404" s="94"/>
      <c r="AB529404" s="5"/>
    </row>
    <row r="529474" spans="21:28">
      <c r="U529474" s="5"/>
      <c r="AA529474" s="94"/>
      <c r="AB529474" s="5"/>
    </row>
    <row r="529475" spans="21:28">
      <c r="U529475" s="5"/>
      <c r="AA529475" s="94"/>
      <c r="AB529475" s="5"/>
    </row>
    <row r="529492" spans="21:28">
      <c r="U529492" s="5"/>
      <c r="AA529492" s="94"/>
      <c r="AB529492" s="5"/>
    </row>
    <row r="529494" spans="21:28">
      <c r="U529494" s="5"/>
      <c r="AA529494" s="458"/>
      <c r="AB529494" s="5"/>
    </row>
    <row r="529495" spans="21:28">
      <c r="U529495" s="5"/>
      <c r="AA529495" s="458"/>
      <c r="AB529495" s="5"/>
    </row>
    <row r="529496" spans="21:28">
      <c r="U529496" s="5"/>
      <c r="AA529496" s="93"/>
      <c r="AB529496" s="5"/>
    </row>
    <row r="529497" spans="21:28">
      <c r="U529497" s="5"/>
      <c r="AA529497" s="94"/>
      <c r="AB529497" s="5"/>
    </row>
    <row r="529500" spans="21:28">
      <c r="U529500" s="5"/>
      <c r="AA529500" s="94"/>
      <c r="AB529500" s="5"/>
    </row>
    <row r="529550" spans="21:28">
      <c r="U529550" s="5"/>
      <c r="AA529550" s="94"/>
      <c r="AB529550" s="5"/>
    </row>
    <row r="529620" spans="21:28">
      <c r="U529620" s="5"/>
      <c r="AA529620" s="94"/>
      <c r="AB529620" s="5"/>
    </row>
    <row r="529621" spans="21:28">
      <c r="U529621" s="5"/>
      <c r="AA529621" s="94"/>
      <c r="AB529621" s="5"/>
    </row>
    <row r="529638" spans="21:28">
      <c r="U529638" s="5"/>
      <c r="AA529638" s="94"/>
      <c r="AB529638" s="5"/>
    </row>
    <row r="529640" spans="21:28">
      <c r="U529640" s="5"/>
      <c r="AA529640" s="458"/>
      <c r="AB529640" s="5"/>
    </row>
    <row r="529641" spans="21:28">
      <c r="U529641" s="5"/>
      <c r="AA529641" s="458"/>
      <c r="AB529641" s="5"/>
    </row>
    <row r="529642" spans="21:28">
      <c r="U529642" s="5"/>
      <c r="AA529642" s="93"/>
      <c r="AB529642" s="5"/>
    </row>
    <row r="529643" spans="21:28">
      <c r="U529643" s="5"/>
      <c r="AA529643" s="94"/>
      <c r="AB529643" s="5"/>
    </row>
    <row r="529646" spans="21:28">
      <c r="U529646" s="5"/>
      <c r="AA529646" s="94"/>
      <c r="AB529646" s="5"/>
    </row>
    <row r="529696" spans="21:28">
      <c r="U529696" s="5"/>
      <c r="AA529696" s="94"/>
      <c r="AB529696" s="5"/>
    </row>
    <row r="529766" spans="21:28">
      <c r="U529766" s="5"/>
      <c r="AA529766" s="94"/>
      <c r="AB529766" s="5"/>
    </row>
    <row r="529767" spans="21:28">
      <c r="U529767" s="5"/>
      <c r="AA529767" s="94"/>
      <c r="AB529767" s="5"/>
    </row>
    <row r="529784" spans="21:28">
      <c r="U529784" s="5"/>
      <c r="AA529784" s="94"/>
      <c r="AB529784" s="5"/>
    </row>
    <row r="529786" spans="21:28">
      <c r="U529786" s="5"/>
      <c r="AA529786" s="458"/>
      <c r="AB529786" s="5"/>
    </row>
    <row r="529787" spans="21:28">
      <c r="U529787" s="5"/>
      <c r="AA529787" s="458"/>
      <c r="AB529787" s="5"/>
    </row>
    <row r="529788" spans="21:28">
      <c r="U529788" s="5"/>
      <c r="AA529788" s="93"/>
      <c r="AB529788" s="5"/>
    </row>
    <row r="529789" spans="21:28">
      <c r="U529789" s="5"/>
      <c r="AA529789" s="94"/>
      <c r="AB529789" s="5"/>
    </row>
    <row r="529792" spans="21:28">
      <c r="U529792" s="5"/>
      <c r="AA529792" s="94"/>
      <c r="AB529792" s="5"/>
    </row>
    <row r="529842" spans="21:28">
      <c r="U529842" s="5"/>
      <c r="AA529842" s="94"/>
      <c r="AB529842" s="5"/>
    </row>
    <row r="529912" spans="21:28">
      <c r="U529912" s="5"/>
      <c r="AA529912" s="94"/>
      <c r="AB529912" s="5"/>
    </row>
    <row r="529913" spans="21:28">
      <c r="U529913" s="5"/>
      <c r="AA529913" s="94"/>
      <c r="AB529913" s="5"/>
    </row>
    <row r="529930" spans="21:28">
      <c r="U529930" s="5"/>
      <c r="AA529930" s="94"/>
      <c r="AB529930" s="5"/>
    </row>
    <row r="529932" spans="21:28">
      <c r="U529932" s="5"/>
      <c r="AA529932" s="458"/>
      <c r="AB529932" s="5"/>
    </row>
    <row r="529933" spans="21:28">
      <c r="U529933" s="5"/>
      <c r="AA529933" s="458"/>
      <c r="AB529933" s="5"/>
    </row>
    <row r="529934" spans="21:28">
      <c r="U529934" s="5"/>
      <c r="AA529934" s="93"/>
      <c r="AB529934" s="5"/>
    </row>
    <row r="529935" spans="21:28">
      <c r="U529935" s="5"/>
      <c r="AA529935" s="94"/>
      <c r="AB529935" s="5"/>
    </row>
    <row r="529938" spans="21:28">
      <c r="U529938" s="5"/>
      <c r="AA529938" s="94"/>
      <c r="AB529938" s="5"/>
    </row>
    <row r="529988" spans="21:28">
      <c r="U529988" s="5"/>
      <c r="AA529988" s="94"/>
      <c r="AB529988" s="5"/>
    </row>
    <row r="530058" spans="21:28">
      <c r="U530058" s="5"/>
      <c r="AA530058" s="94"/>
      <c r="AB530058" s="5"/>
    </row>
    <row r="530059" spans="21:28">
      <c r="U530059" s="5"/>
      <c r="AA530059" s="94"/>
      <c r="AB530059" s="5"/>
    </row>
    <row r="530076" spans="21:28">
      <c r="U530076" s="5"/>
      <c r="AA530076" s="94"/>
      <c r="AB530076" s="5"/>
    </row>
    <row r="530078" spans="21:28">
      <c r="U530078" s="5"/>
      <c r="AA530078" s="458"/>
      <c r="AB530078" s="5"/>
    </row>
    <row r="530079" spans="21:28">
      <c r="U530079" s="5"/>
      <c r="AA530079" s="458"/>
      <c r="AB530079" s="5"/>
    </row>
    <row r="530080" spans="21:28">
      <c r="U530080" s="5"/>
      <c r="AA530080" s="93"/>
      <c r="AB530080" s="5"/>
    </row>
    <row r="530081" spans="21:28">
      <c r="U530081" s="5"/>
      <c r="AA530081" s="94"/>
      <c r="AB530081" s="5"/>
    </row>
    <row r="530084" spans="21:28">
      <c r="U530084" s="5"/>
      <c r="AA530084" s="94"/>
      <c r="AB530084" s="5"/>
    </row>
    <row r="530134" spans="21:28">
      <c r="U530134" s="5"/>
      <c r="AA530134" s="94"/>
      <c r="AB530134" s="5"/>
    </row>
    <row r="530204" spans="21:28">
      <c r="U530204" s="5"/>
      <c r="AA530204" s="94"/>
      <c r="AB530204" s="5"/>
    </row>
    <row r="530205" spans="21:28">
      <c r="U530205" s="5"/>
      <c r="AA530205" s="94"/>
      <c r="AB530205" s="5"/>
    </row>
    <row r="530222" spans="21:28">
      <c r="U530222" s="5"/>
      <c r="AA530222" s="94"/>
      <c r="AB530222" s="5"/>
    </row>
    <row r="530224" spans="21:28">
      <c r="U530224" s="5"/>
      <c r="AA530224" s="458"/>
      <c r="AB530224" s="5"/>
    </row>
    <row r="530225" spans="21:28">
      <c r="U530225" s="5"/>
      <c r="AA530225" s="458"/>
      <c r="AB530225" s="5"/>
    </row>
    <row r="530226" spans="21:28">
      <c r="U530226" s="5"/>
      <c r="AA530226" s="93"/>
      <c r="AB530226" s="5"/>
    </row>
    <row r="530227" spans="21:28">
      <c r="U530227" s="5"/>
      <c r="AA530227" s="94"/>
      <c r="AB530227" s="5"/>
    </row>
    <row r="530230" spans="21:28">
      <c r="U530230" s="5"/>
      <c r="AA530230" s="94"/>
      <c r="AB530230" s="5"/>
    </row>
    <row r="530280" spans="21:28">
      <c r="U530280" s="5"/>
      <c r="AA530280" s="94"/>
      <c r="AB530280" s="5"/>
    </row>
    <row r="530350" spans="21:28">
      <c r="U530350" s="5"/>
      <c r="AA530350" s="94"/>
      <c r="AB530350" s="5"/>
    </row>
    <row r="530351" spans="21:28">
      <c r="U530351" s="5"/>
      <c r="AA530351" s="94"/>
      <c r="AB530351" s="5"/>
    </row>
    <row r="530368" spans="21:28">
      <c r="U530368" s="5"/>
      <c r="AA530368" s="94"/>
      <c r="AB530368" s="5"/>
    </row>
    <row r="530370" spans="21:28">
      <c r="U530370" s="5"/>
      <c r="AA530370" s="458"/>
      <c r="AB530370" s="5"/>
    </row>
    <row r="530371" spans="21:28">
      <c r="U530371" s="5"/>
      <c r="AA530371" s="458"/>
      <c r="AB530371" s="5"/>
    </row>
    <row r="530372" spans="21:28">
      <c r="U530372" s="5"/>
      <c r="AA530372" s="93"/>
      <c r="AB530372" s="5"/>
    </row>
    <row r="530373" spans="21:28">
      <c r="U530373" s="5"/>
      <c r="AA530373" s="94"/>
      <c r="AB530373" s="5"/>
    </row>
    <row r="530376" spans="21:28">
      <c r="U530376" s="5"/>
      <c r="AA530376" s="94"/>
      <c r="AB530376" s="5"/>
    </row>
    <row r="530426" spans="21:28">
      <c r="U530426" s="5"/>
      <c r="AA530426" s="94"/>
      <c r="AB530426" s="5"/>
    </row>
    <row r="530496" spans="21:28">
      <c r="U530496" s="5"/>
      <c r="AA530496" s="94"/>
      <c r="AB530496" s="5"/>
    </row>
    <row r="530497" spans="21:28">
      <c r="U530497" s="5"/>
      <c r="AA530497" s="94"/>
      <c r="AB530497" s="5"/>
    </row>
    <row r="530514" spans="21:28">
      <c r="U530514" s="5"/>
      <c r="AA530514" s="94"/>
      <c r="AB530514" s="5"/>
    </row>
    <row r="530516" spans="21:28">
      <c r="U530516" s="5"/>
      <c r="AA530516" s="458"/>
      <c r="AB530516" s="5"/>
    </row>
    <row r="530517" spans="21:28">
      <c r="U530517" s="5"/>
      <c r="AA530517" s="458"/>
      <c r="AB530517" s="5"/>
    </row>
    <row r="530518" spans="21:28">
      <c r="U530518" s="5"/>
      <c r="AA530518" s="93"/>
      <c r="AB530518" s="5"/>
    </row>
    <row r="530519" spans="21:28">
      <c r="U530519" s="5"/>
      <c r="AA530519" s="94"/>
      <c r="AB530519" s="5"/>
    </row>
    <row r="530522" spans="21:28">
      <c r="U530522" s="5"/>
      <c r="AA530522" s="94"/>
      <c r="AB530522" s="5"/>
    </row>
    <row r="530572" spans="21:28">
      <c r="U530572" s="5"/>
      <c r="AA530572" s="94"/>
      <c r="AB530572" s="5"/>
    </row>
    <row r="530642" spans="21:28">
      <c r="U530642" s="5"/>
      <c r="AA530642" s="94"/>
      <c r="AB530642" s="5"/>
    </row>
    <row r="530643" spans="21:28">
      <c r="U530643" s="5"/>
      <c r="AA530643" s="94"/>
      <c r="AB530643" s="5"/>
    </row>
    <row r="530660" spans="21:28">
      <c r="U530660" s="5"/>
      <c r="AA530660" s="94"/>
      <c r="AB530660" s="5"/>
    </row>
    <row r="530662" spans="21:28">
      <c r="U530662" s="5"/>
      <c r="AA530662" s="458"/>
      <c r="AB530662" s="5"/>
    </row>
    <row r="530663" spans="21:28">
      <c r="U530663" s="5"/>
      <c r="AA530663" s="458"/>
      <c r="AB530663" s="5"/>
    </row>
    <row r="530664" spans="21:28">
      <c r="U530664" s="5"/>
      <c r="AA530664" s="93"/>
      <c r="AB530664" s="5"/>
    </row>
    <row r="530665" spans="21:28">
      <c r="U530665" s="5"/>
      <c r="AA530665" s="94"/>
      <c r="AB530665" s="5"/>
    </row>
    <row r="530668" spans="21:28">
      <c r="U530668" s="5"/>
      <c r="AA530668" s="94"/>
      <c r="AB530668" s="5"/>
    </row>
    <row r="530718" spans="21:28">
      <c r="U530718" s="5"/>
      <c r="AA530718" s="94"/>
      <c r="AB530718" s="5"/>
    </row>
    <row r="530788" spans="21:28">
      <c r="U530788" s="5"/>
      <c r="AA530788" s="94"/>
      <c r="AB530788" s="5"/>
    </row>
    <row r="530789" spans="21:28">
      <c r="U530789" s="5"/>
      <c r="AA530789" s="94"/>
      <c r="AB530789" s="5"/>
    </row>
    <row r="530806" spans="21:28">
      <c r="U530806" s="5"/>
      <c r="AA530806" s="94"/>
      <c r="AB530806" s="5"/>
    </row>
    <row r="530808" spans="21:28">
      <c r="U530808" s="5"/>
      <c r="AA530808" s="458"/>
      <c r="AB530808" s="5"/>
    </row>
    <row r="530809" spans="21:28">
      <c r="U530809" s="5"/>
      <c r="AA530809" s="458"/>
      <c r="AB530809" s="5"/>
    </row>
    <row r="530810" spans="21:28">
      <c r="U530810" s="5"/>
      <c r="AA530810" s="93"/>
      <c r="AB530810" s="5"/>
    </row>
    <row r="530811" spans="21:28">
      <c r="U530811" s="5"/>
      <c r="AA530811" s="94"/>
      <c r="AB530811" s="5"/>
    </row>
    <row r="530814" spans="21:28">
      <c r="U530814" s="5"/>
      <c r="AA530814" s="94"/>
      <c r="AB530814" s="5"/>
    </row>
    <row r="530864" spans="21:28">
      <c r="U530864" s="5"/>
      <c r="AA530864" s="94"/>
      <c r="AB530864" s="5"/>
    </row>
    <row r="530934" spans="21:28">
      <c r="U530934" s="5"/>
      <c r="AA530934" s="94"/>
      <c r="AB530934" s="5"/>
    </row>
    <row r="530935" spans="21:28">
      <c r="U530935" s="5"/>
      <c r="AA530935" s="94"/>
      <c r="AB530935" s="5"/>
    </row>
    <row r="530952" spans="21:28">
      <c r="U530952" s="5"/>
      <c r="AA530952" s="94"/>
      <c r="AB530952" s="5"/>
    </row>
    <row r="530954" spans="21:28">
      <c r="U530954" s="5"/>
      <c r="AA530954" s="458"/>
      <c r="AB530954" s="5"/>
    </row>
    <row r="530955" spans="21:28">
      <c r="U530955" s="5"/>
      <c r="AA530955" s="458"/>
      <c r="AB530955" s="5"/>
    </row>
    <row r="530956" spans="21:28">
      <c r="U530956" s="5"/>
      <c r="AA530956" s="93"/>
      <c r="AB530956" s="5"/>
    </row>
    <row r="530957" spans="21:28">
      <c r="U530957" s="5"/>
      <c r="AA530957" s="94"/>
      <c r="AB530957" s="5"/>
    </row>
    <row r="530960" spans="21:28">
      <c r="U530960" s="5"/>
      <c r="AA530960" s="94"/>
      <c r="AB530960" s="5"/>
    </row>
    <row r="531010" spans="21:28">
      <c r="U531010" s="5"/>
      <c r="AA531010" s="94"/>
      <c r="AB531010" s="5"/>
    </row>
    <row r="531080" spans="21:28">
      <c r="U531080" s="5"/>
      <c r="AA531080" s="94"/>
      <c r="AB531080" s="5"/>
    </row>
    <row r="531081" spans="21:28">
      <c r="U531081" s="5"/>
      <c r="AA531081" s="94"/>
      <c r="AB531081" s="5"/>
    </row>
    <row r="531098" spans="21:28">
      <c r="U531098" s="5"/>
      <c r="AA531098" s="94"/>
      <c r="AB531098" s="5"/>
    </row>
    <row r="531100" spans="21:28">
      <c r="U531100" s="5"/>
      <c r="AA531100" s="458"/>
      <c r="AB531100" s="5"/>
    </row>
    <row r="531101" spans="21:28">
      <c r="U531101" s="5"/>
      <c r="AA531101" s="458"/>
      <c r="AB531101" s="5"/>
    </row>
    <row r="531102" spans="21:28">
      <c r="U531102" s="5"/>
      <c r="AA531102" s="93"/>
      <c r="AB531102" s="5"/>
    </row>
    <row r="531103" spans="21:28">
      <c r="U531103" s="5"/>
      <c r="AA531103" s="94"/>
      <c r="AB531103" s="5"/>
    </row>
    <row r="531106" spans="21:28">
      <c r="U531106" s="5"/>
      <c r="AA531106" s="94"/>
      <c r="AB531106" s="5"/>
    </row>
    <row r="531156" spans="21:28">
      <c r="U531156" s="5"/>
      <c r="AA531156" s="94"/>
      <c r="AB531156" s="5"/>
    </row>
    <row r="531226" spans="21:28">
      <c r="U531226" s="5"/>
      <c r="AA531226" s="94"/>
      <c r="AB531226" s="5"/>
    </row>
    <row r="531227" spans="21:28">
      <c r="U531227" s="5"/>
      <c r="AA531227" s="94"/>
      <c r="AB531227" s="5"/>
    </row>
    <row r="531244" spans="21:28">
      <c r="U531244" s="5"/>
      <c r="AA531244" s="94"/>
      <c r="AB531244" s="5"/>
    </row>
    <row r="531246" spans="21:28">
      <c r="U531246" s="5"/>
      <c r="AA531246" s="458"/>
      <c r="AB531246" s="5"/>
    </row>
    <row r="531247" spans="21:28">
      <c r="U531247" s="5"/>
      <c r="AA531247" s="458"/>
      <c r="AB531247" s="5"/>
    </row>
    <row r="531248" spans="21:28">
      <c r="U531248" s="5"/>
      <c r="AA531248" s="93"/>
      <c r="AB531248" s="5"/>
    </row>
    <row r="531249" spans="21:28">
      <c r="U531249" s="5"/>
      <c r="AA531249" s="94"/>
      <c r="AB531249" s="5"/>
    </row>
    <row r="531252" spans="21:28">
      <c r="U531252" s="5"/>
      <c r="AA531252" s="94"/>
      <c r="AB531252" s="5"/>
    </row>
    <row r="531302" spans="21:28">
      <c r="U531302" s="5"/>
      <c r="AA531302" s="94"/>
      <c r="AB531302" s="5"/>
    </row>
    <row r="531372" spans="21:28">
      <c r="U531372" s="5"/>
      <c r="AA531372" s="94"/>
      <c r="AB531372" s="5"/>
    </row>
    <row r="531373" spans="21:28">
      <c r="U531373" s="5"/>
      <c r="AA531373" s="94"/>
      <c r="AB531373" s="5"/>
    </row>
    <row r="531390" spans="21:28">
      <c r="U531390" s="5"/>
      <c r="AA531390" s="94"/>
      <c r="AB531390" s="5"/>
    </row>
    <row r="531392" spans="21:28">
      <c r="U531392" s="5"/>
      <c r="AA531392" s="458"/>
      <c r="AB531392" s="5"/>
    </row>
    <row r="531393" spans="21:28">
      <c r="U531393" s="5"/>
      <c r="AA531393" s="458"/>
      <c r="AB531393" s="5"/>
    </row>
    <row r="531394" spans="21:28">
      <c r="U531394" s="5"/>
      <c r="AA531394" s="93"/>
      <c r="AB531394" s="5"/>
    </row>
    <row r="531395" spans="21:28">
      <c r="U531395" s="5"/>
      <c r="AA531395" s="94"/>
      <c r="AB531395" s="5"/>
    </row>
    <row r="531398" spans="21:28">
      <c r="U531398" s="5"/>
      <c r="AA531398" s="94"/>
      <c r="AB531398" s="5"/>
    </row>
    <row r="531448" spans="21:28">
      <c r="U531448" s="5"/>
      <c r="AA531448" s="94"/>
      <c r="AB531448" s="5"/>
    </row>
    <row r="531518" spans="21:28">
      <c r="U531518" s="5"/>
      <c r="AA531518" s="94"/>
      <c r="AB531518" s="5"/>
    </row>
    <row r="531519" spans="21:28">
      <c r="U531519" s="5"/>
      <c r="AA531519" s="94"/>
      <c r="AB531519" s="5"/>
    </row>
    <row r="531536" spans="21:28">
      <c r="U531536" s="5"/>
      <c r="AA531536" s="94"/>
      <c r="AB531536" s="5"/>
    </row>
    <row r="531538" spans="21:28">
      <c r="U531538" s="5"/>
      <c r="AA531538" s="458"/>
      <c r="AB531538" s="5"/>
    </row>
    <row r="531539" spans="21:28">
      <c r="U531539" s="5"/>
      <c r="AA531539" s="458"/>
      <c r="AB531539" s="5"/>
    </row>
    <row r="531540" spans="21:28">
      <c r="U531540" s="5"/>
      <c r="AA531540" s="93"/>
      <c r="AB531540" s="5"/>
    </row>
    <row r="531541" spans="21:28">
      <c r="U531541" s="5"/>
      <c r="AA531541" s="94"/>
      <c r="AB531541" s="5"/>
    </row>
    <row r="531544" spans="21:28">
      <c r="U531544" s="5"/>
      <c r="AA531544" s="94"/>
      <c r="AB531544" s="5"/>
    </row>
    <row r="531594" spans="21:28">
      <c r="U531594" s="5"/>
      <c r="AA531594" s="94"/>
      <c r="AB531594" s="5"/>
    </row>
    <row r="531664" spans="21:28">
      <c r="U531664" s="5"/>
      <c r="AA531664" s="94"/>
      <c r="AB531664" s="5"/>
    </row>
    <row r="531665" spans="21:28">
      <c r="U531665" s="5"/>
      <c r="AA531665" s="94"/>
      <c r="AB531665" s="5"/>
    </row>
    <row r="531682" spans="21:28">
      <c r="U531682" s="5"/>
      <c r="AA531682" s="94"/>
      <c r="AB531682" s="5"/>
    </row>
    <row r="531684" spans="21:28">
      <c r="U531684" s="5"/>
      <c r="AA531684" s="458"/>
      <c r="AB531684" s="5"/>
    </row>
    <row r="531685" spans="21:28">
      <c r="U531685" s="5"/>
      <c r="AA531685" s="458"/>
      <c r="AB531685" s="5"/>
    </row>
    <row r="531686" spans="21:28">
      <c r="U531686" s="5"/>
      <c r="AA531686" s="93"/>
      <c r="AB531686" s="5"/>
    </row>
    <row r="531687" spans="21:28">
      <c r="U531687" s="5"/>
      <c r="AA531687" s="94"/>
      <c r="AB531687" s="5"/>
    </row>
    <row r="531690" spans="21:28">
      <c r="U531690" s="5"/>
      <c r="AA531690" s="94"/>
      <c r="AB531690" s="5"/>
    </row>
    <row r="531740" spans="21:28">
      <c r="U531740" s="5"/>
      <c r="AA531740" s="94"/>
      <c r="AB531740" s="5"/>
    </row>
    <row r="531810" spans="21:28">
      <c r="U531810" s="5"/>
      <c r="AA531810" s="94"/>
      <c r="AB531810" s="5"/>
    </row>
    <row r="531811" spans="21:28">
      <c r="U531811" s="5"/>
      <c r="AA531811" s="94"/>
      <c r="AB531811" s="5"/>
    </row>
    <row r="531828" spans="21:28">
      <c r="U531828" s="5"/>
      <c r="AA531828" s="94"/>
      <c r="AB531828" s="5"/>
    </row>
    <row r="531830" spans="21:28">
      <c r="U531830" s="5"/>
      <c r="AA531830" s="458"/>
      <c r="AB531830" s="5"/>
    </row>
    <row r="531831" spans="21:28">
      <c r="U531831" s="5"/>
      <c r="AA531831" s="458"/>
      <c r="AB531831" s="5"/>
    </row>
    <row r="531832" spans="21:28">
      <c r="U531832" s="5"/>
      <c r="AA531832" s="93"/>
      <c r="AB531832" s="5"/>
    </row>
    <row r="531833" spans="21:28">
      <c r="U531833" s="5"/>
      <c r="AA531833" s="94"/>
      <c r="AB531833" s="5"/>
    </row>
    <row r="531836" spans="21:28">
      <c r="U531836" s="5"/>
      <c r="AA531836" s="94"/>
      <c r="AB531836" s="5"/>
    </row>
    <row r="531886" spans="21:28">
      <c r="U531886" s="5"/>
      <c r="AA531886" s="94"/>
      <c r="AB531886" s="5"/>
    </row>
    <row r="531956" spans="21:28">
      <c r="U531956" s="5"/>
      <c r="AA531956" s="94"/>
      <c r="AB531956" s="5"/>
    </row>
    <row r="531957" spans="21:28">
      <c r="U531957" s="5"/>
      <c r="AA531957" s="94"/>
      <c r="AB531957" s="5"/>
    </row>
    <row r="531974" spans="21:28">
      <c r="U531974" s="5"/>
      <c r="AA531974" s="94"/>
      <c r="AB531974" s="5"/>
    </row>
    <row r="531976" spans="21:28">
      <c r="U531976" s="5"/>
      <c r="AA531976" s="458"/>
      <c r="AB531976" s="5"/>
    </row>
    <row r="531977" spans="21:28">
      <c r="U531977" s="5"/>
      <c r="AA531977" s="458"/>
      <c r="AB531977" s="5"/>
    </row>
    <row r="531978" spans="21:28">
      <c r="U531978" s="5"/>
      <c r="AA531978" s="93"/>
      <c r="AB531978" s="5"/>
    </row>
    <row r="531979" spans="21:28">
      <c r="U531979" s="5"/>
      <c r="AA531979" s="94"/>
      <c r="AB531979" s="5"/>
    </row>
    <row r="531982" spans="21:28">
      <c r="U531982" s="5"/>
      <c r="AA531982" s="94"/>
      <c r="AB531982" s="5"/>
    </row>
    <row r="532032" spans="21:28">
      <c r="U532032" s="5"/>
      <c r="AA532032" s="94"/>
      <c r="AB532032" s="5"/>
    </row>
    <row r="532102" spans="21:28">
      <c r="U532102" s="5"/>
      <c r="AA532102" s="94"/>
      <c r="AB532102" s="5"/>
    </row>
    <row r="532103" spans="21:28">
      <c r="U532103" s="5"/>
      <c r="AA532103" s="94"/>
      <c r="AB532103" s="5"/>
    </row>
    <row r="532120" spans="21:28">
      <c r="U532120" s="5"/>
      <c r="AA532120" s="94"/>
      <c r="AB532120" s="5"/>
    </row>
    <row r="532122" spans="21:28">
      <c r="U532122" s="5"/>
      <c r="AA532122" s="458"/>
      <c r="AB532122" s="5"/>
    </row>
    <row r="532123" spans="21:28">
      <c r="U532123" s="5"/>
      <c r="AA532123" s="458"/>
      <c r="AB532123" s="5"/>
    </row>
    <row r="532124" spans="21:28">
      <c r="U532124" s="5"/>
      <c r="AA532124" s="93"/>
      <c r="AB532124" s="5"/>
    </row>
    <row r="532125" spans="21:28">
      <c r="U532125" s="5"/>
      <c r="AA532125" s="94"/>
      <c r="AB532125" s="5"/>
    </row>
    <row r="532128" spans="21:28">
      <c r="U532128" s="5"/>
      <c r="AA532128" s="94"/>
      <c r="AB532128" s="5"/>
    </row>
    <row r="532178" spans="21:28">
      <c r="U532178" s="5"/>
      <c r="AA532178" s="94"/>
      <c r="AB532178" s="5"/>
    </row>
    <row r="532248" spans="21:28">
      <c r="U532248" s="5"/>
      <c r="AA532248" s="94"/>
      <c r="AB532248" s="5"/>
    </row>
    <row r="532249" spans="21:28">
      <c r="U532249" s="5"/>
      <c r="AA532249" s="94"/>
      <c r="AB532249" s="5"/>
    </row>
    <row r="532266" spans="21:28">
      <c r="U532266" s="5"/>
      <c r="AA532266" s="94"/>
      <c r="AB532266" s="5"/>
    </row>
    <row r="532268" spans="21:28">
      <c r="U532268" s="5"/>
      <c r="AA532268" s="458"/>
      <c r="AB532268" s="5"/>
    </row>
    <row r="532269" spans="21:28">
      <c r="U532269" s="5"/>
      <c r="AA532269" s="458"/>
      <c r="AB532269" s="5"/>
    </row>
    <row r="532270" spans="21:28">
      <c r="U532270" s="5"/>
      <c r="AA532270" s="93"/>
      <c r="AB532270" s="5"/>
    </row>
    <row r="532271" spans="21:28">
      <c r="U532271" s="5"/>
      <c r="AA532271" s="94"/>
      <c r="AB532271" s="5"/>
    </row>
    <row r="532274" spans="21:28">
      <c r="U532274" s="5"/>
      <c r="AA532274" s="94"/>
      <c r="AB532274" s="5"/>
    </row>
    <row r="532324" spans="21:28">
      <c r="U532324" s="5"/>
      <c r="AA532324" s="94"/>
      <c r="AB532324" s="5"/>
    </row>
    <row r="532394" spans="21:28">
      <c r="U532394" s="5"/>
      <c r="AA532394" s="94"/>
      <c r="AB532394" s="5"/>
    </row>
    <row r="532395" spans="21:28">
      <c r="U532395" s="5"/>
      <c r="AA532395" s="94"/>
      <c r="AB532395" s="5"/>
    </row>
    <row r="532412" spans="21:28">
      <c r="U532412" s="5"/>
      <c r="AA532412" s="94"/>
      <c r="AB532412" s="5"/>
    </row>
    <row r="532414" spans="21:28">
      <c r="U532414" s="5"/>
      <c r="AA532414" s="458"/>
      <c r="AB532414" s="5"/>
    </row>
    <row r="532415" spans="21:28">
      <c r="U532415" s="5"/>
      <c r="AA532415" s="458"/>
      <c r="AB532415" s="5"/>
    </row>
    <row r="532416" spans="21:28">
      <c r="U532416" s="5"/>
      <c r="AA532416" s="93"/>
      <c r="AB532416" s="5"/>
    </row>
    <row r="532417" spans="21:28">
      <c r="U532417" s="5"/>
      <c r="AA532417" s="94"/>
      <c r="AB532417" s="5"/>
    </row>
    <row r="532420" spans="21:28">
      <c r="U532420" s="5"/>
      <c r="AA532420" s="94"/>
      <c r="AB532420" s="5"/>
    </row>
    <row r="532470" spans="21:28">
      <c r="U532470" s="5"/>
      <c r="AA532470" s="94"/>
      <c r="AB532470" s="5"/>
    </row>
    <row r="532540" spans="21:28">
      <c r="U532540" s="5"/>
      <c r="AA532540" s="94"/>
      <c r="AB532540" s="5"/>
    </row>
    <row r="532541" spans="21:28">
      <c r="U532541" s="5"/>
      <c r="AA532541" s="94"/>
      <c r="AB532541" s="5"/>
    </row>
    <row r="532558" spans="21:28">
      <c r="U532558" s="5"/>
      <c r="AA532558" s="94"/>
      <c r="AB532558" s="5"/>
    </row>
    <row r="532560" spans="21:28">
      <c r="U532560" s="5"/>
      <c r="AA532560" s="458"/>
      <c r="AB532560" s="5"/>
    </row>
    <row r="532561" spans="21:28">
      <c r="U532561" s="5"/>
      <c r="AA532561" s="458"/>
      <c r="AB532561" s="5"/>
    </row>
    <row r="532562" spans="21:28">
      <c r="U532562" s="5"/>
      <c r="AA532562" s="93"/>
      <c r="AB532562" s="5"/>
    </row>
    <row r="532563" spans="21:28">
      <c r="U532563" s="5"/>
      <c r="AA532563" s="94"/>
      <c r="AB532563" s="5"/>
    </row>
    <row r="532566" spans="21:28">
      <c r="U532566" s="5"/>
      <c r="AA532566" s="94"/>
      <c r="AB532566" s="5"/>
    </row>
    <row r="532616" spans="21:28">
      <c r="U532616" s="5"/>
      <c r="AA532616" s="94"/>
      <c r="AB532616" s="5"/>
    </row>
    <row r="532686" spans="21:28">
      <c r="U532686" s="5"/>
      <c r="AA532686" s="94"/>
      <c r="AB532686" s="5"/>
    </row>
    <row r="532687" spans="21:28">
      <c r="U532687" s="5"/>
      <c r="AA532687" s="94"/>
      <c r="AB532687" s="5"/>
    </row>
    <row r="532704" spans="21:28">
      <c r="U532704" s="5"/>
      <c r="AA532704" s="94"/>
      <c r="AB532704" s="5"/>
    </row>
    <row r="532706" spans="21:28">
      <c r="U532706" s="5"/>
      <c r="AA532706" s="458"/>
      <c r="AB532706" s="5"/>
    </row>
    <row r="532707" spans="21:28">
      <c r="U532707" s="5"/>
      <c r="AA532707" s="458"/>
      <c r="AB532707" s="5"/>
    </row>
    <row r="532708" spans="21:28">
      <c r="U532708" s="5"/>
      <c r="AA532708" s="93"/>
      <c r="AB532708" s="5"/>
    </row>
    <row r="532709" spans="21:28">
      <c r="U532709" s="5"/>
      <c r="AA532709" s="94"/>
      <c r="AB532709" s="5"/>
    </row>
    <row r="532712" spans="21:28">
      <c r="U532712" s="5"/>
      <c r="AA532712" s="94"/>
      <c r="AB532712" s="5"/>
    </row>
    <row r="532762" spans="21:28">
      <c r="U532762" s="5"/>
      <c r="AA532762" s="94"/>
      <c r="AB532762" s="5"/>
    </row>
    <row r="532832" spans="21:28">
      <c r="U532832" s="5"/>
      <c r="AA532832" s="94"/>
      <c r="AB532832" s="5"/>
    </row>
    <row r="532833" spans="21:28">
      <c r="U532833" s="5"/>
      <c r="AA532833" s="94"/>
      <c r="AB532833" s="5"/>
    </row>
    <row r="532850" spans="21:28">
      <c r="U532850" s="5"/>
      <c r="AA532850" s="94"/>
      <c r="AB532850" s="5"/>
    </row>
    <row r="532852" spans="21:28">
      <c r="U532852" s="5"/>
      <c r="AA532852" s="458"/>
      <c r="AB532852" s="5"/>
    </row>
    <row r="532853" spans="21:28">
      <c r="U532853" s="5"/>
      <c r="AA532853" s="458"/>
      <c r="AB532853" s="5"/>
    </row>
    <row r="532854" spans="21:28">
      <c r="U532854" s="5"/>
      <c r="AA532854" s="93"/>
      <c r="AB532854" s="5"/>
    </row>
    <row r="532855" spans="21:28">
      <c r="U532855" s="5"/>
      <c r="AA532855" s="94"/>
      <c r="AB532855" s="5"/>
    </row>
    <row r="532858" spans="21:28">
      <c r="U532858" s="5"/>
      <c r="AA532858" s="94"/>
      <c r="AB532858" s="5"/>
    </row>
    <row r="532908" spans="21:28">
      <c r="U532908" s="5"/>
      <c r="AA532908" s="94"/>
      <c r="AB532908" s="5"/>
    </row>
    <row r="532978" spans="21:28">
      <c r="U532978" s="5"/>
      <c r="AA532978" s="94"/>
      <c r="AB532978" s="5"/>
    </row>
    <row r="532979" spans="21:28">
      <c r="U532979" s="5"/>
      <c r="AA532979" s="94"/>
      <c r="AB532979" s="5"/>
    </row>
    <row r="532996" spans="21:28">
      <c r="U532996" s="5"/>
      <c r="AA532996" s="94"/>
      <c r="AB532996" s="5"/>
    </row>
    <row r="532998" spans="21:28">
      <c r="U532998" s="5"/>
      <c r="AA532998" s="458"/>
      <c r="AB532998" s="5"/>
    </row>
    <row r="532999" spans="21:28">
      <c r="U532999" s="5"/>
      <c r="AA532999" s="458"/>
      <c r="AB532999" s="5"/>
    </row>
    <row r="533000" spans="21:28">
      <c r="U533000" s="5"/>
      <c r="AA533000" s="93"/>
      <c r="AB533000" s="5"/>
    </row>
    <row r="533001" spans="21:28">
      <c r="U533001" s="5"/>
      <c r="AA533001" s="94"/>
      <c r="AB533001" s="5"/>
    </row>
    <row r="533004" spans="21:28">
      <c r="U533004" s="5"/>
      <c r="AA533004" s="94"/>
      <c r="AB533004" s="5"/>
    </row>
    <row r="533054" spans="21:28">
      <c r="U533054" s="5"/>
      <c r="AA533054" s="94"/>
      <c r="AB533054" s="5"/>
    </row>
    <row r="533124" spans="21:28">
      <c r="U533124" s="5"/>
      <c r="AA533124" s="94"/>
      <c r="AB533124" s="5"/>
    </row>
    <row r="533125" spans="21:28">
      <c r="U533125" s="5"/>
      <c r="AA533125" s="94"/>
      <c r="AB533125" s="5"/>
    </row>
    <row r="533142" spans="21:28">
      <c r="U533142" s="5"/>
      <c r="AA533142" s="94"/>
      <c r="AB533142" s="5"/>
    </row>
    <row r="533144" spans="21:28">
      <c r="U533144" s="5"/>
      <c r="AA533144" s="458"/>
      <c r="AB533144" s="5"/>
    </row>
    <row r="533145" spans="21:28">
      <c r="U533145" s="5"/>
      <c r="AA533145" s="458"/>
      <c r="AB533145" s="5"/>
    </row>
    <row r="533146" spans="21:28">
      <c r="U533146" s="5"/>
      <c r="AA533146" s="93"/>
      <c r="AB533146" s="5"/>
    </row>
    <row r="533147" spans="21:28">
      <c r="U533147" s="5"/>
      <c r="AA533147" s="94"/>
      <c r="AB533147" s="5"/>
    </row>
    <row r="533150" spans="21:28">
      <c r="U533150" s="5"/>
      <c r="AA533150" s="94"/>
      <c r="AB533150" s="5"/>
    </row>
    <row r="533200" spans="21:28">
      <c r="U533200" s="5"/>
      <c r="AA533200" s="94"/>
      <c r="AB533200" s="5"/>
    </row>
    <row r="533270" spans="21:28">
      <c r="U533270" s="5"/>
      <c r="AA533270" s="94"/>
      <c r="AB533270" s="5"/>
    </row>
    <row r="533271" spans="21:28">
      <c r="U533271" s="5"/>
      <c r="AA533271" s="94"/>
      <c r="AB533271" s="5"/>
    </row>
    <row r="533288" spans="21:28">
      <c r="U533288" s="5"/>
      <c r="AA533288" s="94"/>
      <c r="AB533288" s="5"/>
    </row>
    <row r="533290" spans="21:28">
      <c r="U533290" s="5"/>
      <c r="AA533290" s="458"/>
      <c r="AB533290" s="5"/>
    </row>
    <row r="533291" spans="21:28">
      <c r="U533291" s="5"/>
      <c r="AA533291" s="458"/>
      <c r="AB533291" s="5"/>
    </row>
    <row r="533292" spans="21:28">
      <c r="U533292" s="5"/>
      <c r="AA533292" s="93"/>
      <c r="AB533292" s="5"/>
    </row>
    <row r="533293" spans="21:28">
      <c r="U533293" s="5"/>
      <c r="AA533293" s="94"/>
      <c r="AB533293" s="5"/>
    </row>
    <row r="533296" spans="21:28">
      <c r="U533296" s="5"/>
      <c r="AA533296" s="94"/>
      <c r="AB533296" s="5"/>
    </row>
    <row r="533346" spans="21:28">
      <c r="U533346" s="5"/>
      <c r="AA533346" s="94"/>
      <c r="AB533346" s="5"/>
    </row>
    <row r="533416" spans="21:28">
      <c r="U533416" s="5"/>
      <c r="AA533416" s="94"/>
      <c r="AB533416" s="5"/>
    </row>
    <row r="533417" spans="21:28">
      <c r="U533417" s="5"/>
      <c r="AA533417" s="94"/>
      <c r="AB533417" s="5"/>
    </row>
    <row r="533434" spans="21:28">
      <c r="U533434" s="5"/>
      <c r="AA533434" s="94"/>
      <c r="AB533434" s="5"/>
    </row>
    <row r="533436" spans="21:28">
      <c r="U533436" s="5"/>
      <c r="AA533436" s="458"/>
      <c r="AB533436" s="5"/>
    </row>
    <row r="533437" spans="21:28">
      <c r="U533437" s="5"/>
      <c r="AA533437" s="458"/>
      <c r="AB533437" s="5"/>
    </row>
    <row r="533438" spans="21:28">
      <c r="U533438" s="5"/>
      <c r="AA533438" s="93"/>
      <c r="AB533438" s="5"/>
    </row>
    <row r="533439" spans="21:28">
      <c r="U533439" s="5"/>
      <c r="AA533439" s="94"/>
      <c r="AB533439" s="5"/>
    </row>
    <row r="533442" spans="21:28">
      <c r="U533442" s="5"/>
      <c r="AA533442" s="94"/>
      <c r="AB533442" s="5"/>
    </row>
    <row r="533492" spans="21:28">
      <c r="U533492" s="5"/>
      <c r="AA533492" s="94"/>
      <c r="AB533492" s="5"/>
    </row>
    <row r="533562" spans="21:28">
      <c r="U533562" s="5"/>
      <c r="AA533562" s="94"/>
      <c r="AB533562" s="5"/>
    </row>
    <row r="533563" spans="21:28">
      <c r="U533563" s="5"/>
      <c r="AA533563" s="94"/>
      <c r="AB533563" s="5"/>
    </row>
    <row r="533580" spans="21:28">
      <c r="U533580" s="5"/>
      <c r="AA533580" s="94"/>
      <c r="AB533580" s="5"/>
    </row>
    <row r="533582" spans="21:28">
      <c r="U533582" s="5"/>
      <c r="AA533582" s="458"/>
      <c r="AB533582" s="5"/>
    </row>
    <row r="533583" spans="21:28">
      <c r="U533583" s="5"/>
      <c r="AA533583" s="458"/>
      <c r="AB533583" s="5"/>
    </row>
    <row r="533584" spans="21:28">
      <c r="U533584" s="5"/>
      <c r="AA533584" s="93"/>
      <c r="AB533584" s="5"/>
    </row>
    <row r="533585" spans="21:28">
      <c r="U533585" s="5"/>
      <c r="AA533585" s="94"/>
      <c r="AB533585" s="5"/>
    </row>
    <row r="533588" spans="21:28">
      <c r="U533588" s="5"/>
      <c r="AA533588" s="94"/>
      <c r="AB533588" s="5"/>
    </row>
    <row r="533638" spans="21:28">
      <c r="U533638" s="5"/>
      <c r="AA533638" s="94"/>
      <c r="AB533638" s="5"/>
    </row>
    <row r="533708" spans="21:28">
      <c r="U533708" s="5"/>
      <c r="AA533708" s="94"/>
      <c r="AB533708" s="5"/>
    </row>
    <row r="533709" spans="21:28">
      <c r="U533709" s="5"/>
      <c r="AA533709" s="94"/>
      <c r="AB533709" s="5"/>
    </row>
    <row r="533726" spans="21:28">
      <c r="U533726" s="5"/>
      <c r="AA533726" s="94"/>
      <c r="AB533726" s="5"/>
    </row>
    <row r="533728" spans="21:28">
      <c r="U533728" s="5"/>
      <c r="AA533728" s="458"/>
      <c r="AB533728" s="5"/>
    </row>
    <row r="533729" spans="21:28">
      <c r="U533729" s="5"/>
      <c r="AA533729" s="458"/>
      <c r="AB533729" s="5"/>
    </row>
    <row r="533730" spans="21:28">
      <c r="U533730" s="5"/>
      <c r="AA533730" s="93"/>
      <c r="AB533730" s="5"/>
    </row>
    <row r="533731" spans="21:28">
      <c r="U533731" s="5"/>
      <c r="AA533731" s="94"/>
      <c r="AB533731" s="5"/>
    </row>
    <row r="533734" spans="21:28">
      <c r="U533734" s="5"/>
      <c r="AA533734" s="94"/>
      <c r="AB533734" s="5"/>
    </row>
    <row r="533784" spans="21:28">
      <c r="U533784" s="5"/>
      <c r="AA533784" s="94"/>
      <c r="AB533784" s="5"/>
    </row>
    <row r="533854" spans="21:28">
      <c r="U533854" s="5"/>
      <c r="AA533854" s="94"/>
      <c r="AB533854" s="5"/>
    </row>
    <row r="533855" spans="21:28">
      <c r="U533855" s="5"/>
      <c r="AA533855" s="94"/>
      <c r="AB533855" s="5"/>
    </row>
    <row r="533872" spans="21:28">
      <c r="U533872" s="5"/>
      <c r="AA533872" s="94"/>
      <c r="AB533872" s="5"/>
    </row>
    <row r="533874" spans="21:28">
      <c r="U533874" s="5"/>
      <c r="AA533874" s="458"/>
      <c r="AB533874" s="5"/>
    </row>
    <row r="533875" spans="21:28">
      <c r="U533875" s="5"/>
      <c r="AA533875" s="458"/>
      <c r="AB533875" s="5"/>
    </row>
    <row r="533876" spans="21:28">
      <c r="U533876" s="5"/>
      <c r="AA533876" s="93"/>
      <c r="AB533876" s="5"/>
    </row>
    <row r="533877" spans="21:28">
      <c r="U533877" s="5"/>
      <c r="AA533877" s="94"/>
      <c r="AB533877" s="5"/>
    </row>
    <row r="533880" spans="21:28">
      <c r="U533880" s="5"/>
      <c r="AA533880" s="94"/>
      <c r="AB533880" s="5"/>
    </row>
    <row r="533930" spans="21:28">
      <c r="U533930" s="5"/>
      <c r="AA533930" s="94"/>
      <c r="AB533930" s="5"/>
    </row>
    <row r="534000" spans="21:28">
      <c r="U534000" s="5"/>
      <c r="AA534000" s="94"/>
      <c r="AB534000" s="5"/>
    </row>
    <row r="534001" spans="21:28">
      <c r="U534001" s="5"/>
      <c r="AA534001" s="94"/>
      <c r="AB534001" s="5"/>
    </row>
    <row r="534018" spans="21:28">
      <c r="U534018" s="5"/>
      <c r="AA534018" s="94"/>
      <c r="AB534018" s="5"/>
    </row>
    <row r="534020" spans="21:28">
      <c r="U534020" s="5"/>
      <c r="AA534020" s="458"/>
      <c r="AB534020" s="5"/>
    </row>
    <row r="534021" spans="21:28">
      <c r="U534021" s="5"/>
      <c r="AA534021" s="458"/>
      <c r="AB534021" s="5"/>
    </row>
    <row r="534022" spans="21:28">
      <c r="U534022" s="5"/>
      <c r="AA534022" s="93"/>
      <c r="AB534022" s="5"/>
    </row>
    <row r="534023" spans="21:28">
      <c r="U534023" s="5"/>
      <c r="AA534023" s="94"/>
      <c r="AB534023" s="5"/>
    </row>
    <row r="534026" spans="21:28">
      <c r="U534026" s="5"/>
      <c r="AA534026" s="94"/>
      <c r="AB534026" s="5"/>
    </row>
    <row r="534076" spans="21:28">
      <c r="U534076" s="5"/>
      <c r="AA534076" s="94"/>
      <c r="AB534076" s="5"/>
    </row>
    <row r="534146" spans="21:28">
      <c r="U534146" s="5"/>
      <c r="AA534146" s="94"/>
      <c r="AB534146" s="5"/>
    </row>
    <row r="534147" spans="21:28">
      <c r="U534147" s="5"/>
      <c r="AA534147" s="94"/>
      <c r="AB534147" s="5"/>
    </row>
    <row r="534164" spans="21:28">
      <c r="U534164" s="5"/>
      <c r="AA534164" s="94"/>
      <c r="AB534164" s="5"/>
    </row>
    <row r="534166" spans="21:28">
      <c r="U534166" s="5"/>
      <c r="AA534166" s="458"/>
      <c r="AB534166" s="5"/>
    </row>
    <row r="534167" spans="21:28">
      <c r="U534167" s="5"/>
      <c r="AA534167" s="458"/>
      <c r="AB534167" s="5"/>
    </row>
    <row r="534168" spans="21:28">
      <c r="U534168" s="5"/>
      <c r="AA534168" s="93"/>
      <c r="AB534168" s="5"/>
    </row>
    <row r="534169" spans="21:28">
      <c r="U534169" s="5"/>
      <c r="AA534169" s="94"/>
      <c r="AB534169" s="5"/>
    </row>
    <row r="534172" spans="21:28">
      <c r="U534172" s="5"/>
      <c r="AA534172" s="94"/>
      <c r="AB534172" s="5"/>
    </row>
    <row r="534222" spans="21:28">
      <c r="U534222" s="5"/>
      <c r="AA534222" s="94"/>
      <c r="AB534222" s="5"/>
    </row>
    <row r="534292" spans="21:28">
      <c r="U534292" s="5"/>
      <c r="AA534292" s="94"/>
      <c r="AB534292" s="5"/>
    </row>
    <row r="534293" spans="21:28">
      <c r="U534293" s="5"/>
      <c r="AA534293" s="94"/>
      <c r="AB534293" s="5"/>
    </row>
    <row r="534310" spans="21:28">
      <c r="U534310" s="5"/>
      <c r="AA534310" s="94"/>
      <c r="AB534310" s="5"/>
    </row>
    <row r="534312" spans="21:28">
      <c r="U534312" s="5"/>
      <c r="AA534312" s="458"/>
      <c r="AB534312" s="5"/>
    </row>
    <row r="534313" spans="21:28">
      <c r="U534313" s="5"/>
      <c r="AA534313" s="458"/>
      <c r="AB534313" s="5"/>
    </row>
    <row r="534314" spans="21:28">
      <c r="U534314" s="5"/>
      <c r="AA534314" s="93"/>
      <c r="AB534314" s="5"/>
    </row>
    <row r="534315" spans="21:28">
      <c r="U534315" s="5"/>
      <c r="AA534315" s="94"/>
      <c r="AB534315" s="5"/>
    </row>
    <row r="534318" spans="21:28">
      <c r="U534318" s="5"/>
      <c r="AA534318" s="94"/>
      <c r="AB534318" s="5"/>
    </row>
    <row r="534368" spans="21:28">
      <c r="U534368" s="5"/>
      <c r="AA534368" s="94"/>
      <c r="AB534368" s="5"/>
    </row>
    <row r="534438" spans="21:28">
      <c r="U534438" s="5"/>
      <c r="AA534438" s="94"/>
      <c r="AB534438" s="5"/>
    </row>
    <row r="534439" spans="21:28">
      <c r="U534439" s="5"/>
      <c r="AA534439" s="94"/>
      <c r="AB534439" s="5"/>
    </row>
    <row r="534456" spans="21:28">
      <c r="U534456" s="5"/>
      <c r="AA534456" s="94"/>
      <c r="AB534456" s="5"/>
    </row>
    <row r="534458" spans="21:28">
      <c r="U534458" s="5"/>
      <c r="AA534458" s="458"/>
      <c r="AB534458" s="5"/>
    </row>
    <row r="534459" spans="21:28">
      <c r="U534459" s="5"/>
      <c r="AA534459" s="458"/>
      <c r="AB534459" s="5"/>
    </row>
    <row r="534460" spans="21:28">
      <c r="U534460" s="5"/>
      <c r="AA534460" s="93"/>
      <c r="AB534460" s="5"/>
    </row>
    <row r="534461" spans="21:28">
      <c r="U534461" s="5"/>
      <c r="AA534461" s="94"/>
      <c r="AB534461" s="5"/>
    </row>
    <row r="534464" spans="21:28">
      <c r="U534464" s="5"/>
      <c r="AA534464" s="94"/>
      <c r="AB534464" s="5"/>
    </row>
    <row r="534514" spans="21:28">
      <c r="U534514" s="5"/>
      <c r="AA534514" s="94"/>
      <c r="AB534514" s="5"/>
    </row>
    <row r="534584" spans="21:28">
      <c r="U534584" s="5"/>
      <c r="AA534584" s="94"/>
      <c r="AB534584" s="5"/>
    </row>
    <row r="534585" spans="21:28">
      <c r="U534585" s="5"/>
      <c r="AA534585" s="94"/>
      <c r="AB534585" s="5"/>
    </row>
    <row r="534602" spans="21:28">
      <c r="U534602" s="5"/>
      <c r="AA534602" s="94"/>
      <c r="AB534602" s="5"/>
    </row>
    <row r="534604" spans="21:28">
      <c r="U534604" s="5"/>
      <c r="AA534604" s="458"/>
      <c r="AB534604" s="5"/>
    </row>
    <row r="534605" spans="21:28">
      <c r="U534605" s="5"/>
      <c r="AA534605" s="458"/>
      <c r="AB534605" s="5"/>
    </row>
    <row r="534606" spans="21:28">
      <c r="U534606" s="5"/>
      <c r="AA534606" s="93"/>
      <c r="AB534606" s="5"/>
    </row>
    <row r="534607" spans="21:28">
      <c r="U534607" s="5"/>
      <c r="AA534607" s="94"/>
      <c r="AB534607" s="5"/>
    </row>
    <row r="534610" spans="21:28">
      <c r="U534610" s="5"/>
      <c r="AA534610" s="94"/>
      <c r="AB534610" s="5"/>
    </row>
    <row r="534660" spans="21:28">
      <c r="U534660" s="5"/>
      <c r="AA534660" s="94"/>
      <c r="AB534660" s="5"/>
    </row>
    <row r="534730" spans="21:28">
      <c r="U534730" s="5"/>
      <c r="AA534730" s="94"/>
      <c r="AB534730" s="5"/>
    </row>
    <row r="534731" spans="21:28">
      <c r="U534731" s="5"/>
      <c r="AA534731" s="94"/>
      <c r="AB534731" s="5"/>
    </row>
    <row r="534748" spans="21:28">
      <c r="U534748" s="5"/>
      <c r="AA534748" s="94"/>
      <c r="AB534748" s="5"/>
    </row>
    <row r="534750" spans="21:28">
      <c r="U534750" s="5"/>
      <c r="AA534750" s="458"/>
      <c r="AB534750" s="5"/>
    </row>
    <row r="534751" spans="21:28">
      <c r="U534751" s="5"/>
      <c r="AA534751" s="458"/>
      <c r="AB534751" s="5"/>
    </row>
    <row r="534752" spans="21:28">
      <c r="U534752" s="5"/>
      <c r="AA534752" s="93"/>
      <c r="AB534752" s="5"/>
    </row>
    <row r="534753" spans="21:28">
      <c r="U534753" s="5"/>
      <c r="AA534753" s="94"/>
      <c r="AB534753" s="5"/>
    </row>
    <row r="534756" spans="21:28">
      <c r="U534756" s="5"/>
      <c r="AA534756" s="94"/>
      <c r="AB534756" s="5"/>
    </row>
    <row r="534806" spans="21:28">
      <c r="U534806" s="5"/>
      <c r="AA534806" s="94"/>
      <c r="AB534806" s="5"/>
    </row>
    <row r="534876" spans="21:28">
      <c r="U534876" s="5"/>
      <c r="AA534876" s="94"/>
      <c r="AB534876" s="5"/>
    </row>
    <row r="534877" spans="21:28">
      <c r="U534877" s="5"/>
      <c r="AA534877" s="94"/>
      <c r="AB534877" s="5"/>
    </row>
    <row r="534894" spans="21:28">
      <c r="U534894" s="5"/>
      <c r="AA534894" s="94"/>
      <c r="AB534894" s="5"/>
    </row>
    <row r="534896" spans="21:28">
      <c r="U534896" s="5"/>
      <c r="AA534896" s="458"/>
      <c r="AB534896" s="5"/>
    </row>
    <row r="534897" spans="21:28">
      <c r="U534897" s="5"/>
      <c r="AA534897" s="458"/>
      <c r="AB534897" s="5"/>
    </row>
    <row r="534898" spans="21:28">
      <c r="U534898" s="5"/>
      <c r="AA534898" s="93"/>
      <c r="AB534898" s="5"/>
    </row>
    <row r="534899" spans="21:28">
      <c r="U534899" s="5"/>
      <c r="AA534899" s="94"/>
      <c r="AB534899" s="5"/>
    </row>
    <row r="534902" spans="21:28">
      <c r="U534902" s="5"/>
      <c r="AA534902" s="94"/>
      <c r="AB534902" s="5"/>
    </row>
    <row r="534952" spans="21:28">
      <c r="U534952" s="5"/>
      <c r="AA534952" s="94"/>
      <c r="AB534952" s="5"/>
    </row>
    <row r="535022" spans="21:28">
      <c r="U535022" s="5"/>
      <c r="AA535022" s="94"/>
      <c r="AB535022" s="5"/>
    </row>
    <row r="535023" spans="21:28">
      <c r="U535023" s="5"/>
      <c r="AA535023" s="94"/>
      <c r="AB535023" s="5"/>
    </row>
    <row r="535040" spans="21:28">
      <c r="U535040" s="5"/>
      <c r="AA535040" s="94"/>
      <c r="AB535040" s="5"/>
    </row>
    <row r="535042" spans="21:28">
      <c r="U535042" s="5"/>
      <c r="AA535042" s="458"/>
      <c r="AB535042" s="5"/>
    </row>
    <row r="535043" spans="21:28">
      <c r="U535043" s="5"/>
      <c r="AA535043" s="458"/>
      <c r="AB535043" s="5"/>
    </row>
    <row r="535044" spans="21:28">
      <c r="U535044" s="5"/>
      <c r="AA535044" s="93"/>
      <c r="AB535044" s="5"/>
    </row>
    <row r="535045" spans="21:28">
      <c r="U535045" s="5"/>
      <c r="AA535045" s="94"/>
      <c r="AB535045" s="5"/>
    </row>
    <row r="535048" spans="21:28">
      <c r="U535048" s="5"/>
      <c r="AA535048" s="94"/>
      <c r="AB535048" s="5"/>
    </row>
    <row r="535098" spans="21:28">
      <c r="U535098" s="5"/>
      <c r="AA535098" s="94"/>
      <c r="AB535098" s="5"/>
    </row>
    <row r="535168" spans="21:28">
      <c r="U535168" s="5"/>
      <c r="AA535168" s="94"/>
      <c r="AB535168" s="5"/>
    </row>
    <row r="535169" spans="21:28">
      <c r="U535169" s="5"/>
      <c r="AA535169" s="94"/>
      <c r="AB535169" s="5"/>
    </row>
    <row r="535186" spans="21:28">
      <c r="U535186" s="5"/>
      <c r="AA535186" s="94"/>
      <c r="AB535186" s="5"/>
    </row>
    <row r="535188" spans="21:28">
      <c r="U535188" s="5"/>
      <c r="AA535188" s="458"/>
      <c r="AB535188" s="5"/>
    </row>
    <row r="535189" spans="21:28">
      <c r="U535189" s="5"/>
      <c r="AA535189" s="458"/>
      <c r="AB535189" s="5"/>
    </row>
    <row r="535190" spans="21:28">
      <c r="U535190" s="5"/>
      <c r="AA535190" s="93"/>
      <c r="AB535190" s="5"/>
    </row>
    <row r="535191" spans="21:28">
      <c r="U535191" s="5"/>
      <c r="AA535191" s="94"/>
      <c r="AB535191" s="5"/>
    </row>
    <row r="535194" spans="21:28">
      <c r="U535194" s="5"/>
      <c r="AA535194" s="94"/>
      <c r="AB535194" s="5"/>
    </row>
    <row r="535244" spans="21:28">
      <c r="U535244" s="5"/>
      <c r="AA535244" s="94"/>
      <c r="AB535244" s="5"/>
    </row>
    <row r="535314" spans="21:28">
      <c r="U535314" s="5"/>
      <c r="AA535314" s="94"/>
      <c r="AB535314" s="5"/>
    </row>
    <row r="535315" spans="21:28">
      <c r="U535315" s="5"/>
      <c r="AA535315" s="94"/>
      <c r="AB535315" s="5"/>
    </row>
    <row r="535332" spans="21:28">
      <c r="U535332" s="5"/>
      <c r="AA535332" s="94"/>
      <c r="AB535332" s="5"/>
    </row>
    <row r="535334" spans="21:28">
      <c r="U535334" s="5"/>
      <c r="AA535334" s="458"/>
      <c r="AB535334" s="5"/>
    </row>
    <row r="535335" spans="21:28">
      <c r="U535335" s="5"/>
      <c r="AA535335" s="458"/>
      <c r="AB535335" s="5"/>
    </row>
    <row r="535336" spans="21:28">
      <c r="U535336" s="5"/>
      <c r="AA535336" s="93"/>
      <c r="AB535336" s="5"/>
    </row>
    <row r="535337" spans="21:28">
      <c r="U535337" s="5"/>
      <c r="AA535337" s="94"/>
      <c r="AB535337" s="5"/>
    </row>
    <row r="535340" spans="21:28">
      <c r="U535340" s="5"/>
      <c r="AA535340" s="94"/>
      <c r="AB535340" s="5"/>
    </row>
    <row r="535390" spans="21:28">
      <c r="U535390" s="5"/>
      <c r="AA535390" s="94"/>
      <c r="AB535390" s="5"/>
    </row>
    <row r="535460" spans="21:28">
      <c r="U535460" s="5"/>
      <c r="AA535460" s="94"/>
      <c r="AB535460" s="5"/>
    </row>
    <row r="535461" spans="21:28">
      <c r="U535461" s="5"/>
      <c r="AA535461" s="94"/>
      <c r="AB535461" s="5"/>
    </row>
    <row r="535478" spans="21:28">
      <c r="U535478" s="5"/>
      <c r="AA535478" s="94"/>
      <c r="AB535478" s="5"/>
    </row>
    <row r="535480" spans="21:28">
      <c r="U535480" s="5"/>
      <c r="AA535480" s="458"/>
      <c r="AB535480" s="5"/>
    </row>
    <row r="535481" spans="21:28">
      <c r="U535481" s="5"/>
      <c r="AA535481" s="458"/>
      <c r="AB535481" s="5"/>
    </row>
    <row r="535482" spans="21:28">
      <c r="U535482" s="5"/>
      <c r="AA535482" s="93"/>
      <c r="AB535482" s="5"/>
    </row>
    <row r="535483" spans="21:28">
      <c r="U535483" s="5"/>
      <c r="AA535483" s="94"/>
      <c r="AB535483" s="5"/>
    </row>
    <row r="535486" spans="21:28">
      <c r="U535486" s="5"/>
      <c r="AA535486" s="94"/>
      <c r="AB535486" s="5"/>
    </row>
    <row r="535536" spans="21:28">
      <c r="U535536" s="5"/>
      <c r="AA535536" s="94"/>
      <c r="AB535536" s="5"/>
    </row>
    <row r="535606" spans="21:28">
      <c r="U535606" s="5"/>
      <c r="AA535606" s="94"/>
      <c r="AB535606" s="5"/>
    </row>
    <row r="535607" spans="21:28">
      <c r="U535607" s="5"/>
      <c r="AA535607" s="94"/>
      <c r="AB535607" s="5"/>
    </row>
    <row r="535624" spans="21:28">
      <c r="U535624" s="5"/>
      <c r="AA535624" s="94"/>
      <c r="AB535624" s="5"/>
    </row>
    <row r="535626" spans="21:28">
      <c r="U535626" s="5"/>
      <c r="AA535626" s="458"/>
      <c r="AB535626" s="5"/>
    </row>
    <row r="535627" spans="21:28">
      <c r="U535627" s="5"/>
      <c r="AA535627" s="458"/>
      <c r="AB535627" s="5"/>
    </row>
    <row r="535628" spans="21:28">
      <c r="U535628" s="5"/>
      <c r="AA535628" s="93"/>
      <c r="AB535628" s="5"/>
    </row>
    <row r="535629" spans="21:28">
      <c r="U535629" s="5"/>
      <c r="AA535629" s="94"/>
      <c r="AB535629" s="5"/>
    </row>
    <row r="535632" spans="21:28">
      <c r="U535632" s="5"/>
      <c r="AA535632" s="94"/>
      <c r="AB535632" s="5"/>
    </row>
    <row r="535682" spans="21:28">
      <c r="U535682" s="5"/>
      <c r="AA535682" s="94"/>
      <c r="AB535682" s="5"/>
    </row>
    <row r="535752" spans="21:28">
      <c r="U535752" s="5"/>
      <c r="AA535752" s="94"/>
      <c r="AB535752" s="5"/>
    </row>
    <row r="535753" spans="21:28">
      <c r="U535753" s="5"/>
      <c r="AA535753" s="94"/>
      <c r="AB535753" s="5"/>
    </row>
    <row r="535770" spans="21:28">
      <c r="U535770" s="5"/>
      <c r="AA535770" s="94"/>
      <c r="AB535770" s="5"/>
    </row>
    <row r="535772" spans="21:28">
      <c r="U535772" s="5"/>
      <c r="AA535772" s="458"/>
      <c r="AB535772" s="5"/>
    </row>
    <row r="535773" spans="21:28">
      <c r="U535773" s="5"/>
      <c r="AA535773" s="458"/>
      <c r="AB535773" s="5"/>
    </row>
    <row r="535774" spans="21:28">
      <c r="U535774" s="5"/>
      <c r="AA535774" s="93"/>
      <c r="AB535774" s="5"/>
    </row>
    <row r="535775" spans="21:28">
      <c r="U535775" s="5"/>
      <c r="AA535775" s="94"/>
      <c r="AB535775" s="5"/>
    </row>
    <row r="535778" spans="21:28">
      <c r="U535778" s="5"/>
      <c r="AA535778" s="94"/>
      <c r="AB535778" s="5"/>
    </row>
    <row r="535828" spans="21:28">
      <c r="U535828" s="5"/>
      <c r="AA535828" s="94"/>
      <c r="AB535828" s="5"/>
    </row>
    <row r="535898" spans="21:28">
      <c r="U535898" s="5"/>
      <c r="AA535898" s="94"/>
      <c r="AB535898" s="5"/>
    </row>
    <row r="535899" spans="21:28">
      <c r="U535899" s="5"/>
      <c r="AA535899" s="94"/>
      <c r="AB535899" s="5"/>
    </row>
    <row r="535916" spans="21:28">
      <c r="U535916" s="5"/>
      <c r="AA535916" s="94"/>
      <c r="AB535916" s="5"/>
    </row>
    <row r="535918" spans="21:28">
      <c r="U535918" s="5"/>
      <c r="AA535918" s="458"/>
      <c r="AB535918" s="5"/>
    </row>
    <row r="535919" spans="21:28">
      <c r="U535919" s="5"/>
      <c r="AA535919" s="458"/>
      <c r="AB535919" s="5"/>
    </row>
    <row r="535920" spans="21:28">
      <c r="U535920" s="5"/>
      <c r="AA535920" s="93"/>
      <c r="AB535920" s="5"/>
    </row>
    <row r="535921" spans="21:28">
      <c r="U535921" s="5"/>
      <c r="AA535921" s="94"/>
      <c r="AB535921" s="5"/>
    </row>
    <row r="535924" spans="21:28">
      <c r="U535924" s="5"/>
      <c r="AA535924" s="94"/>
      <c r="AB535924" s="5"/>
    </row>
    <row r="535974" spans="21:28">
      <c r="U535974" s="5"/>
      <c r="AA535974" s="94"/>
      <c r="AB535974" s="5"/>
    </row>
    <row r="536044" spans="21:28">
      <c r="U536044" s="5"/>
      <c r="AA536044" s="94"/>
      <c r="AB536044" s="5"/>
    </row>
    <row r="536045" spans="21:28">
      <c r="U536045" s="5"/>
      <c r="AA536045" s="94"/>
      <c r="AB536045" s="5"/>
    </row>
    <row r="536062" spans="21:28">
      <c r="U536062" s="5"/>
      <c r="AA536062" s="94"/>
      <c r="AB536062" s="5"/>
    </row>
    <row r="536064" spans="21:28">
      <c r="U536064" s="5"/>
      <c r="AA536064" s="458"/>
      <c r="AB536064" s="5"/>
    </row>
    <row r="536065" spans="21:28">
      <c r="U536065" s="5"/>
      <c r="AA536065" s="458"/>
      <c r="AB536065" s="5"/>
    </row>
    <row r="536066" spans="21:28">
      <c r="U536066" s="5"/>
      <c r="AA536066" s="93"/>
      <c r="AB536066" s="5"/>
    </row>
    <row r="536067" spans="21:28">
      <c r="U536067" s="5"/>
      <c r="AA536067" s="94"/>
      <c r="AB536067" s="5"/>
    </row>
    <row r="536070" spans="21:28">
      <c r="U536070" s="5"/>
      <c r="AA536070" s="94"/>
      <c r="AB536070" s="5"/>
    </row>
    <row r="536120" spans="21:28">
      <c r="U536120" s="5"/>
      <c r="AA536120" s="94"/>
      <c r="AB536120" s="5"/>
    </row>
    <row r="536190" spans="21:28">
      <c r="U536190" s="5"/>
      <c r="AA536190" s="94"/>
      <c r="AB536190" s="5"/>
    </row>
    <row r="536191" spans="21:28">
      <c r="U536191" s="5"/>
      <c r="AA536191" s="94"/>
      <c r="AB536191" s="5"/>
    </row>
    <row r="536208" spans="21:28">
      <c r="U536208" s="5"/>
      <c r="AA536208" s="94"/>
      <c r="AB536208" s="5"/>
    </row>
    <row r="536210" spans="21:28">
      <c r="U536210" s="5"/>
      <c r="AA536210" s="458"/>
      <c r="AB536210" s="5"/>
    </row>
    <row r="536211" spans="21:28">
      <c r="U536211" s="5"/>
      <c r="AA536211" s="458"/>
      <c r="AB536211" s="5"/>
    </row>
    <row r="536212" spans="21:28">
      <c r="U536212" s="5"/>
      <c r="AA536212" s="93"/>
      <c r="AB536212" s="5"/>
    </row>
    <row r="536213" spans="21:28">
      <c r="U536213" s="5"/>
      <c r="AA536213" s="94"/>
      <c r="AB536213" s="5"/>
    </row>
    <row r="536216" spans="21:28">
      <c r="U536216" s="5"/>
      <c r="AA536216" s="94"/>
      <c r="AB536216" s="5"/>
    </row>
    <row r="536266" spans="21:28">
      <c r="U536266" s="5"/>
      <c r="AA536266" s="94"/>
      <c r="AB536266" s="5"/>
    </row>
    <row r="536336" spans="21:28">
      <c r="U536336" s="5"/>
      <c r="AA536336" s="94"/>
      <c r="AB536336" s="5"/>
    </row>
    <row r="536337" spans="21:28">
      <c r="U536337" s="5"/>
      <c r="AA536337" s="94"/>
      <c r="AB536337" s="5"/>
    </row>
    <row r="536354" spans="21:28">
      <c r="U536354" s="5"/>
      <c r="AA536354" s="94"/>
      <c r="AB536354" s="5"/>
    </row>
    <row r="536356" spans="21:28">
      <c r="U536356" s="5"/>
      <c r="AA536356" s="458"/>
      <c r="AB536356" s="5"/>
    </row>
    <row r="536357" spans="21:28">
      <c r="U536357" s="5"/>
      <c r="AA536357" s="458"/>
      <c r="AB536357" s="5"/>
    </row>
    <row r="536358" spans="21:28">
      <c r="U536358" s="5"/>
      <c r="AA536358" s="93"/>
      <c r="AB536358" s="5"/>
    </row>
    <row r="536359" spans="21:28">
      <c r="U536359" s="5"/>
      <c r="AA536359" s="94"/>
      <c r="AB536359" s="5"/>
    </row>
    <row r="536362" spans="21:28">
      <c r="U536362" s="5"/>
      <c r="AA536362" s="94"/>
      <c r="AB536362" s="5"/>
    </row>
    <row r="536412" spans="21:28">
      <c r="U536412" s="5"/>
      <c r="AA536412" s="94"/>
      <c r="AB536412" s="5"/>
    </row>
    <row r="536482" spans="21:28">
      <c r="U536482" s="5"/>
      <c r="AA536482" s="94"/>
      <c r="AB536482" s="5"/>
    </row>
    <row r="536483" spans="21:28">
      <c r="U536483" s="5"/>
      <c r="AA536483" s="94"/>
      <c r="AB536483" s="5"/>
    </row>
    <row r="536500" spans="21:28">
      <c r="U536500" s="5"/>
      <c r="AA536500" s="94"/>
      <c r="AB536500" s="5"/>
    </row>
    <row r="536502" spans="21:28">
      <c r="U536502" s="5"/>
      <c r="AA536502" s="458"/>
      <c r="AB536502" s="5"/>
    </row>
    <row r="536503" spans="21:28">
      <c r="U536503" s="5"/>
      <c r="AA536503" s="458"/>
      <c r="AB536503" s="5"/>
    </row>
    <row r="536504" spans="21:28">
      <c r="U536504" s="5"/>
      <c r="AA536504" s="93"/>
      <c r="AB536504" s="5"/>
    </row>
    <row r="536505" spans="21:28">
      <c r="U536505" s="5"/>
      <c r="AA536505" s="94"/>
      <c r="AB536505" s="5"/>
    </row>
    <row r="536508" spans="21:28">
      <c r="U536508" s="5"/>
      <c r="AA536508" s="94"/>
      <c r="AB536508" s="5"/>
    </row>
    <row r="536558" spans="21:28">
      <c r="U536558" s="5"/>
      <c r="AA536558" s="94"/>
      <c r="AB536558" s="5"/>
    </row>
    <row r="536628" spans="21:28">
      <c r="U536628" s="5"/>
      <c r="AA536628" s="94"/>
      <c r="AB536628" s="5"/>
    </row>
    <row r="536629" spans="21:28">
      <c r="U536629" s="5"/>
      <c r="AA536629" s="94"/>
      <c r="AB536629" s="5"/>
    </row>
    <row r="536646" spans="21:28">
      <c r="U536646" s="5"/>
      <c r="AA536646" s="94"/>
      <c r="AB536646" s="5"/>
    </row>
    <row r="536648" spans="21:28">
      <c r="U536648" s="5"/>
      <c r="AA536648" s="458"/>
      <c r="AB536648" s="5"/>
    </row>
    <row r="536649" spans="21:28">
      <c r="U536649" s="5"/>
      <c r="AA536649" s="458"/>
      <c r="AB536649" s="5"/>
    </row>
    <row r="536650" spans="21:28">
      <c r="U536650" s="5"/>
      <c r="AA536650" s="93"/>
      <c r="AB536650" s="5"/>
    </row>
    <row r="536651" spans="21:28">
      <c r="U536651" s="5"/>
      <c r="AA536651" s="94"/>
      <c r="AB536651" s="5"/>
    </row>
    <row r="536654" spans="21:28">
      <c r="U536654" s="5"/>
      <c r="AA536654" s="94"/>
      <c r="AB536654" s="5"/>
    </row>
    <row r="536704" spans="21:28">
      <c r="U536704" s="5"/>
      <c r="AA536704" s="94"/>
      <c r="AB536704" s="5"/>
    </row>
    <row r="536774" spans="21:28">
      <c r="U536774" s="5"/>
      <c r="AA536774" s="94"/>
      <c r="AB536774" s="5"/>
    </row>
    <row r="536775" spans="21:28">
      <c r="U536775" s="5"/>
      <c r="AA536775" s="94"/>
      <c r="AB536775" s="5"/>
    </row>
    <row r="536792" spans="21:28">
      <c r="U536792" s="5"/>
      <c r="AA536792" s="94"/>
      <c r="AB536792" s="5"/>
    </row>
    <row r="536794" spans="21:28">
      <c r="U536794" s="5"/>
      <c r="AA536794" s="458"/>
      <c r="AB536794" s="5"/>
    </row>
    <row r="536795" spans="21:28">
      <c r="U536795" s="5"/>
      <c r="AA536795" s="458"/>
      <c r="AB536795" s="5"/>
    </row>
    <row r="536796" spans="21:28">
      <c r="U536796" s="5"/>
      <c r="AA536796" s="93"/>
      <c r="AB536796" s="5"/>
    </row>
    <row r="536797" spans="21:28">
      <c r="U536797" s="5"/>
      <c r="AA536797" s="94"/>
      <c r="AB536797" s="5"/>
    </row>
    <row r="536800" spans="21:28">
      <c r="U536800" s="5"/>
      <c r="AA536800" s="94"/>
      <c r="AB536800" s="5"/>
    </row>
    <row r="536850" spans="21:28">
      <c r="U536850" s="5"/>
      <c r="AA536850" s="94"/>
      <c r="AB536850" s="5"/>
    </row>
    <row r="536920" spans="21:28">
      <c r="U536920" s="5"/>
      <c r="AA536920" s="94"/>
      <c r="AB536920" s="5"/>
    </row>
    <row r="536921" spans="21:28">
      <c r="U536921" s="5"/>
      <c r="AA536921" s="94"/>
      <c r="AB536921" s="5"/>
    </row>
    <row r="536938" spans="21:28">
      <c r="U536938" s="5"/>
      <c r="AA536938" s="94"/>
      <c r="AB536938" s="5"/>
    </row>
    <row r="536940" spans="21:28">
      <c r="U536940" s="5"/>
      <c r="AA536940" s="458"/>
      <c r="AB536940" s="5"/>
    </row>
    <row r="536941" spans="21:28">
      <c r="U536941" s="5"/>
      <c r="AA536941" s="458"/>
      <c r="AB536941" s="5"/>
    </row>
    <row r="536942" spans="21:28">
      <c r="U536942" s="5"/>
      <c r="AA536942" s="93"/>
      <c r="AB536942" s="5"/>
    </row>
    <row r="536943" spans="21:28">
      <c r="U536943" s="5"/>
      <c r="AA536943" s="94"/>
      <c r="AB536943" s="5"/>
    </row>
    <row r="536946" spans="21:28">
      <c r="U536946" s="5"/>
      <c r="AA536946" s="94"/>
      <c r="AB536946" s="5"/>
    </row>
    <row r="536996" spans="21:28">
      <c r="U536996" s="5"/>
      <c r="AA536996" s="94"/>
      <c r="AB536996" s="5"/>
    </row>
    <row r="537066" spans="21:28">
      <c r="U537066" s="5"/>
      <c r="AA537066" s="94"/>
      <c r="AB537066" s="5"/>
    </row>
    <row r="537067" spans="21:28">
      <c r="U537067" s="5"/>
      <c r="AA537067" s="94"/>
      <c r="AB537067" s="5"/>
    </row>
    <row r="537084" spans="21:28">
      <c r="U537084" s="5"/>
      <c r="AA537084" s="94"/>
      <c r="AB537084" s="5"/>
    </row>
    <row r="537086" spans="21:28">
      <c r="U537086" s="5"/>
      <c r="AA537086" s="458"/>
      <c r="AB537086" s="5"/>
    </row>
    <row r="537087" spans="21:28">
      <c r="U537087" s="5"/>
      <c r="AA537087" s="458"/>
      <c r="AB537087" s="5"/>
    </row>
    <row r="537088" spans="21:28">
      <c r="U537088" s="5"/>
      <c r="AA537088" s="93"/>
      <c r="AB537088" s="5"/>
    </row>
    <row r="537089" spans="21:28">
      <c r="U537089" s="5"/>
      <c r="AA537089" s="94"/>
      <c r="AB537089" s="5"/>
    </row>
    <row r="537092" spans="21:28">
      <c r="U537092" s="5"/>
      <c r="AA537092" s="94"/>
      <c r="AB537092" s="5"/>
    </row>
    <row r="537142" spans="21:28">
      <c r="U537142" s="5"/>
      <c r="AA537142" s="94"/>
      <c r="AB537142" s="5"/>
    </row>
    <row r="537212" spans="21:28">
      <c r="U537212" s="5"/>
      <c r="AA537212" s="94"/>
      <c r="AB537212" s="5"/>
    </row>
    <row r="537213" spans="21:28">
      <c r="U537213" s="5"/>
      <c r="AA537213" s="94"/>
      <c r="AB537213" s="5"/>
    </row>
    <row r="537230" spans="21:28">
      <c r="U537230" s="5"/>
      <c r="AA537230" s="94"/>
      <c r="AB537230" s="5"/>
    </row>
    <row r="537232" spans="21:28">
      <c r="U537232" s="5"/>
      <c r="AA537232" s="458"/>
      <c r="AB537232" s="5"/>
    </row>
    <row r="537233" spans="21:28">
      <c r="U537233" s="5"/>
      <c r="AA537233" s="458"/>
      <c r="AB537233" s="5"/>
    </row>
    <row r="537234" spans="21:28">
      <c r="U537234" s="5"/>
      <c r="AA537234" s="93"/>
      <c r="AB537234" s="5"/>
    </row>
    <row r="537235" spans="21:28">
      <c r="U537235" s="5"/>
      <c r="AA537235" s="94"/>
      <c r="AB537235" s="5"/>
    </row>
    <row r="537238" spans="21:28">
      <c r="U537238" s="5"/>
      <c r="AA537238" s="94"/>
      <c r="AB537238" s="5"/>
    </row>
    <row r="537288" spans="21:28">
      <c r="U537288" s="5"/>
      <c r="AA537288" s="94"/>
      <c r="AB537288" s="5"/>
    </row>
    <row r="537358" spans="21:28">
      <c r="U537358" s="5"/>
      <c r="AA537358" s="94"/>
      <c r="AB537358" s="5"/>
    </row>
    <row r="537359" spans="21:28">
      <c r="U537359" s="5"/>
      <c r="AA537359" s="94"/>
      <c r="AB537359" s="5"/>
    </row>
    <row r="537376" spans="21:28">
      <c r="U537376" s="5"/>
      <c r="AA537376" s="94"/>
      <c r="AB537376" s="5"/>
    </row>
    <row r="537378" spans="21:28">
      <c r="U537378" s="5"/>
      <c r="AA537378" s="458"/>
      <c r="AB537378" s="5"/>
    </row>
    <row r="537379" spans="21:28">
      <c r="U537379" s="5"/>
      <c r="AA537379" s="458"/>
      <c r="AB537379" s="5"/>
    </row>
    <row r="537380" spans="21:28">
      <c r="U537380" s="5"/>
      <c r="AA537380" s="93"/>
      <c r="AB537380" s="5"/>
    </row>
    <row r="537381" spans="21:28">
      <c r="U537381" s="5"/>
      <c r="AA537381" s="94"/>
      <c r="AB537381" s="5"/>
    </row>
    <row r="537384" spans="21:28">
      <c r="U537384" s="5"/>
      <c r="AA537384" s="94"/>
      <c r="AB537384" s="5"/>
    </row>
    <row r="537434" spans="21:28">
      <c r="U537434" s="5"/>
      <c r="AA537434" s="94"/>
      <c r="AB537434" s="5"/>
    </row>
    <row r="537504" spans="21:28">
      <c r="U537504" s="5"/>
      <c r="AA537504" s="94"/>
      <c r="AB537504" s="5"/>
    </row>
    <row r="537505" spans="21:28">
      <c r="U537505" s="5"/>
      <c r="AA537505" s="94"/>
      <c r="AB537505" s="5"/>
    </row>
    <row r="537522" spans="21:28">
      <c r="U537522" s="5"/>
      <c r="AA537522" s="94"/>
      <c r="AB537522" s="5"/>
    </row>
    <row r="537524" spans="21:28">
      <c r="U537524" s="5"/>
      <c r="AA537524" s="458"/>
      <c r="AB537524" s="5"/>
    </row>
    <row r="537525" spans="21:28">
      <c r="U537525" s="5"/>
      <c r="AA537525" s="458"/>
      <c r="AB537525" s="5"/>
    </row>
    <row r="537526" spans="21:28">
      <c r="U537526" s="5"/>
      <c r="AA537526" s="93"/>
      <c r="AB537526" s="5"/>
    </row>
    <row r="537527" spans="21:28">
      <c r="U537527" s="5"/>
      <c r="AA537527" s="94"/>
      <c r="AB537527" s="5"/>
    </row>
    <row r="537530" spans="21:28">
      <c r="U537530" s="5"/>
      <c r="AA537530" s="94"/>
      <c r="AB537530" s="5"/>
    </row>
    <row r="537580" spans="21:28">
      <c r="U537580" s="5"/>
      <c r="AA537580" s="94"/>
      <c r="AB537580" s="5"/>
    </row>
    <row r="537650" spans="21:28">
      <c r="U537650" s="5"/>
      <c r="AA537650" s="94"/>
      <c r="AB537650" s="5"/>
    </row>
    <row r="537651" spans="21:28">
      <c r="U537651" s="5"/>
      <c r="AA537651" s="94"/>
      <c r="AB537651" s="5"/>
    </row>
    <row r="537668" spans="21:28">
      <c r="U537668" s="5"/>
      <c r="AA537668" s="94"/>
      <c r="AB537668" s="5"/>
    </row>
    <row r="537670" spans="21:28">
      <c r="U537670" s="5"/>
      <c r="AA537670" s="458"/>
      <c r="AB537670" s="5"/>
    </row>
    <row r="537671" spans="21:28">
      <c r="U537671" s="5"/>
      <c r="AA537671" s="458"/>
      <c r="AB537671" s="5"/>
    </row>
    <row r="537672" spans="21:28">
      <c r="U537672" s="5"/>
      <c r="AA537672" s="93"/>
      <c r="AB537672" s="5"/>
    </row>
    <row r="537673" spans="21:28">
      <c r="U537673" s="5"/>
      <c r="AA537673" s="94"/>
      <c r="AB537673" s="5"/>
    </row>
    <row r="537676" spans="21:28">
      <c r="U537676" s="5"/>
      <c r="AA537676" s="94"/>
      <c r="AB537676" s="5"/>
    </row>
    <row r="537726" spans="21:28">
      <c r="U537726" s="5"/>
      <c r="AA537726" s="94"/>
      <c r="AB537726" s="5"/>
    </row>
    <row r="537796" spans="21:28">
      <c r="U537796" s="5"/>
      <c r="AA537796" s="94"/>
      <c r="AB537796" s="5"/>
    </row>
    <row r="537797" spans="21:28">
      <c r="U537797" s="5"/>
      <c r="AA537797" s="94"/>
      <c r="AB537797" s="5"/>
    </row>
    <row r="537814" spans="21:28">
      <c r="U537814" s="5"/>
      <c r="AA537814" s="94"/>
      <c r="AB537814" s="5"/>
    </row>
    <row r="537816" spans="21:28">
      <c r="U537816" s="5"/>
      <c r="AA537816" s="458"/>
      <c r="AB537816" s="5"/>
    </row>
    <row r="537817" spans="21:28">
      <c r="U537817" s="5"/>
      <c r="AA537817" s="458"/>
      <c r="AB537817" s="5"/>
    </row>
    <row r="537818" spans="21:28">
      <c r="U537818" s="5"/>
      <c r="AA537818" s="93"/>
      <c r="AB537818" s="5"/>
    </row>
    <row r="537819" spans="21:28">
      <c r="U537819" s="5"/>
      <c r="AA537819" s="94"/>
      <c r="AB537819" s="5"/>
    </row>
    <row r="537822" spans="21:28">
      <c r="U537822" s="5"/>
      <c r="AA537822" s="94"/>
      <c r="AB537822" s="5"/>
    </row>
    <row r="537872" spans="21:28">
      <c r="U537872" s="5"/>
      <c r="AA537872" s="94"/>
      <c r="AB537872" s="5"/>
    </row>
    <row r="537942" spans="21:28">
      <c r="U537942" s="5"/>
      <c r="AA537942" s="94"/>
      <c r="AB537942" s="5"/>
    </row>
    <row r="537943" spans="21:28">
      <c r="U537943" s="5"/>
      <c r="AA537943" s="94"/>
      <c r="AB537943" s="5"/>
    </row>
    <row r="537960" spans="21:28">
      <c r="U537960" s="5"/>
      <c r="AA537960" s="94"/>
      <c r="AB537960" s="5"/>
    </row>
    <row r="537962" spans="21:28">
      <c r="U537962" s="5"/>
      <c r="AA537962" s="458"/>
      <c r="AB537962" s="5"/>
    </row>
    <row r="537963" spans="21:28">
      <c r="U537963" s="5"/>
      <c r="AA537963" s="458"/>
      <c r="AB537963" s="5"/>
    </row>
    <row r="537964" spans="21:28">
      <c r="U537964" s="5"/>
      <c r="AA537964" s="93"/>
      <c r="AB537964" s="5"/>
    </row>
    <row r="537965" spans="21:28">
      <c r="U537965" s="5"/>
      <c r="AA537965" s="94"/>
      <c r="AB537965" s="5"/>
    </row>
    <row r="537968" spans="21:28">
      <c r="U537968" s="5"/>
      <c r="AA537968" s="94"/>
      <c r="AB537968" s="5"/>
    </row>
    <row r="538018" spans="21:28">
      <c r="U538018" s="5"/>
      <c r="AA538018" s="94"/>
      <c r="AB538018" s="5"/>
    </row>
    <row r="538088" spans="21:28">
      <c r="U538088" s="5"/>
      <c r="AA538088" s="94"/>
      <c r="AB538088" s="5"/>
    </row>
    <row r="538089" spans="21:28">
      <c r="U538089" s="5"/>
      <c r="AA538089" s="94"/>
      <c r="AB538089" s="5"/>
    </row>
    <row r="538106" spans="21:28">
      <c r="U538106" s="5"/>
      <c r="AA538106" s="94"/>
      <c r="AB538106" s="5"/>
    </row>
    <row r="538108" spans="21:28">
      <c r="U538108" s="5"/>
      <c r="AA538108" s="458"/>
      <c r="AB538108" s="5"/>
    </row>
    <row r="538109" spans="21:28">
      <c r="U538109" s="5"/>
      <c r="AA538109" s="458"/>
      <c r="AB538109" s="5"/>
    </row>
    <row r="538110" spans="21:28">
      <c r="U538110" s="5"/>
      <c r="AA538110" s="93"/>
      <c r="AB538110" s="5"/>
    </row>
    <row r="538111" spans="21:28">
      <c r="U538111" s="5"/>
      <c r="AA538111" s="94"/>
      <c r="AB538111" s="5"/>
    </row>
    <row r="538114" spans="21:28">
      <c r="U538114" s="5"/>
      <c r="AA538114" s="94"/>
      <c r="AB538114" s="5"/>
    </row>
    <row r="538164" spans="21:28">
      <c r="U538164" s="5"/>
      <c r="AA538164" s="94"/>
      <c r="AB538164" s="5"/>
    </row>
    <row r="538234" spans="21:28">
      <c r="U538234" s="5"/>
      <c r="AA538234" s="94"/>
      <c r="AB538234" s="5"/>
    </row>
    <row r="538235" spans="21:28">
      <c r="U538235" s="5"/>
      <c r="AA538235" s="94"/>
      <c r="AB538235" s="5"/>
    </row>
    <row r="538252" spans="21:28">
      <c r="U538252" s="5"/>
      <c r="AA538252" s="94"/>
      <c r="AB538252" s="5"/>
    </row>
    <row r="538254" spans="21:28">
      <c r="U538254" s="5"/>
      <c r="AA538254" s="458"/>
      <c r="AB538254" s="5"/>
    </row>
    <row r="538255" spans="21:28">
      <c r="U538255" s="5"/>
      <c r="AA538255" s="458"/>
      <c r="AB538255" s="5"/>
    </row>
    <row r="538256" spans="21:28">
      <c r="U538256" s="5"/>
      <c r="AA538256" s="93"/>
      <c r="AB538256" s="5"/>
    </row>
    <row r="538257" spans="21:28">
      <c r="U538257" s="5"/>
      <c r="AA538257" s="94"/>
      <c r="AB538257" s="5"/>
    </row>
    <row r="538260" spans="21:28">
      <c r="U538260" s="5"/>
      <c r="AA538260" s="94"/>
      <c r="AB538260" s="5"/>
    </row>
    <row r="538310" spans="21:28">
      <c r="U538310" s="5"/>
      <c r="AA538310" s="94"/>
      <c r="AB538310" s="5"/>
    </row>
    <row r="538380" spans="21:28">
      <c r="U538380" s="5"/>
      <c r="AA538380" s="94"/>
      <c r="AB538380" s="5"/>
    </row>
    <row r="538381" spans="21:28">
      <c r="U538381" s="5"/>
      <c r="AA538381" s="94"/>
      <c r="AB538381" s="5"/>
    </row>
    <row r="538398" spans="21:28">
      <c r="U538398" s="5"/>
      <c r="AA538398" s="94"/>
      <c r="AB538398" s="5"/>
    </row>
    <row r="538400" spans="21:28">
      <c r="U538400" s="5"/>
      <c r="AA538400" s="458"/>
      <c r="AB538400" s="5"/>
    </row>
    <row r="538401" spans="21:28">
      <c r="U538401" s="5"/>
      <c r="AA538401" s="458"/>
      <c r="AB538401" s="5"/>
    </row>
    <row r="538402" spans="21:28">
      <c r="U538402" s="5"/>
      <c r="AA538402" s="93"/>
      <c r="AB538402" s="5"/>
    </row>
    <row r="538403" spans="21:28">
      <c r="U538403" s="5"/>
      <c r="AA538403" s="94"/>
      <c r="AB538403" s="5"/>
    </row>
    <row r="538406" spans="21:28">
      <c r="U538406" s="5"/>
      <c r="AA538406" s="94"/>
      <c r="AB538406" s="5"/>
    </row>
    <row r="538456" spans="21:28">
      <c r="U538456" s="5"/>
      <c r="AA538456" s="94"/>
      <c r="AB538456" s="5"/>
    </row>
    <row r="538526" spans="21:28">
      <c r="U538526" s="5"/>
      <c r="AA538526" s="94"/>
      <c r="AB538526" s="5"/>
    </row>
    <row r="538527" spans="21:28">
      <c r="U538527" s="5"/>
      <c r="AA538527" s="94"/>
      <c r="AB538527" s="5"/>
    </row>
    <row r="538544" spans="21:28">
      <c r="U538544" s="5"/>
      <c r="AA538544" s="94"/>
      <c r="AB538544" s="5"/>
    </row>
    <row r="538546" spans="21:28">
      <c r="U538546" s="5"/>
      <c r="AA538546" s="458"/>
      <c r="AB538546" s="5"/>
    </row>
    <row r="538547" spans="21:28">
      <c r="U538547" s="5"/>
      <c r="AA538547" s="458"/>
      <c r="AB538547" s="5"/>
    </row>
    <row r="538548" spans="21:28">
      <c r="U538548" s="5"/>
      <c r="AA538548" s="93"/>
      <c r="AB538548" s="5"/>
    </row>
    <row r="538549" spans="21:28">
      <c r="U538549" s="5"/>
      <c r="AA538549" s="94"/>
      <c r="AB538549" s="5"/>
    </row>
    <row r="538552" spans="21:28">
      <c r="U538552" s="5"/>
      <c r="AA538552" s="94"/>
      <c r="AB538552" s="5"/>
    </row>
    <row r="538602" spans="21:28">
      <c r="U538602" s="5"/>
      <c r="AA538602" s="94"/>
      <c r="AB538602" s="5"/>
    </row>
    <row r="538672" spans="21:28">
      <c r="U538672" s="5"/>
      <c r="AA538672" s="94"/>
      <c r="AB538672" s="5"/>
    </row>
    <row r="538673" spans="21:28">
      <c r="U538673" s="5"/>
      <c r="AA538673" s="94"/>
      <c r="AB538673" s="5"/>
    </row>
    <row r="538690" spans="21:28">
      <c r="U538690" s="5"/>
      <c r="AA538690" s="94"/>
      <c r="AB538690" s="5"/>
    </row>
    <row r="538692" spans="21:28">
      <c r="U538692" s="5"/>
      <c r="AA538692" s="458"/>
      <c r="AB538692" s="5"/>
    </row>
    <row r="538693" spans="21:28">
      <c r="U538693" s="5"/>
      <c r="AA538693" s="458"/>
      <c r="AB538693" s="5"/>
    </row>
    <row r="538694" spans="21:28">
      <c r="U538694" s="5"/>
      <c r="AA538694" s="93"/>
      <c r="AB538694" s="5"/>
    </row>
    <row r="538695" spans="21:28">
      <c r="U538695" s="5"/>
      <c r="AA538695" s="94"/>
      <c r="AB538695" s="5"/>
    </row>
    <row r="538698" spans="21:28">
      <c r="U538698" s="5"/>
      <c r="AA538698" s="94"/>
      <c r="AB538698" s="5"/>
    </row>
    <row r="538748" spans="21:28">
      <c r="U538748" s="5"/>
      <c r="AA538748" s="94"/>
      <c r="AB538748" s="5"/>
    </row>
    <row r="538818" spans="21:28">
      <c r="U538818" s="5"/>
      <c r="AA538818" s="94"/>
      <c r="AB538818" s="5"/>
    </row>
    <row r="538819" spans="21:28">
      <c r="U538819" s="5"/>
      <c r="AA538819" s="94"/>
      <c r="AB538819" s="5"/>
    </row>
    <row r="538836" spans="21:28">
      <c r="U538836" s="5"/>
      <c r="AA538836" s="94"/>
      <c r="AB538836" s="5"/>
    </row>
    <row r="538838" spans="21:28">
      <c r="U538838" s="5"/>
      <c r="AA538838" s="458"/>
      <c r="AB538838" s="5"/>
    </row>
    <row r="538839" spans="21:28">
      <c r="U538839" s="5"/>
      <c r="AA538839" s="458"/>
      <c r="AB538839" s="5"/>
    </row>
    <row r="538840" spans="21:28">
      <c r="U538840" s="5"/>
      <c r="AA538840" s="93"/>
      <c r="AB538840" s="5"/>
    </row>
    <row r="538841" spans="21:28">
      <c r="U538841" s="5"/>
      <c r="AA538841" s="94"/>
      <c r="AB538841" s="5"/>
    </row>
    <row r="538844" spans="21:28">
      <c r="U538844" s="5"/>
      <c r="AA538844" s="94"/>
      <c r="AB538844" s="5"/>
    </row>
    <row r="538894" spans="21:28">
      <c r="U538894" s="5"/>
      <c r="AA538894" s="94"/>
      <c r="AB538894" s="5"/>
    </row>
    <row r="538964" spans="21:28">
      <c r="U538964" s="5"/>
      <c r="AA538964" s="94"/>
      <c r="AB538964" s="5"/>
    </row>
    <row r="538965" spans="21:28">
      <c r="U538965" s="5"/>
      <c r="AA538965" s="94"/>
      <c r="AB538965" s="5"/>
    </row>
    <row r="538982" spans="21:28">
      <c r="U538982" s="5"/>
      <c r="AA538982" s="94"/>
      <c r="AB538982" s="5"/>
    </row>
    <row r="538984" spans="21:28">
      <c r="U538984" s="5"/>
      <c r="AA538984" s="458"/>
      <c r="AB538984" s="5"/>
    </row>
    <row r="538985" spans="21:28">
      <c r="U538985" s="5"/>
      <c r="AA538985" s="458"/>
      <c r="AB538985" s="5"/>
    </row>
    <row r="538986" spans="21:28">
      <c r="U538986" s="5"/>
      <c r="AA538986" s="93"/>
      <c r="AB538986" s="5"/>
    </row>
    <row r="538987" spans="21:28">
      <c r="U538987" s="5"/>
      <c r="AA538987" s="94"/>
      <c r="AB538987" s="5"/>
    </row>
    <row r="538990" spans="21:28">
      <c r="U538990" s="5"/>
      <c r="AA538990" s="94"/>
      <c r="AB538990" s="5"/>
    </row>
    <row r="539040" spans="21:28">
      <c r="U539040" s="5"/>
      <c r="AA539040" s="94"/>
      <c r="AB539040" s="5"/>
    </row>
    <row r="539110" spans="21:28">
      <c r="U539110" s="5"/>
      <c r="AA539110" s="94"/>
      <c r="AB539110" s="5"/>
    </row>
    <row r="539111" spans="21:28">
      <c r="U539111" s="5"/>
      <c r="AA539111" s="94"/>
      <c r="AB539111" s="5"/>
    </row>
    <row r="539128" spans="21:28">
      <c r="U539128" s="5"/>
      <c r="AA539128" s="94"/>
      <c r="AB539128" s="5"/>
    </row>
    <row r="539130" spans="21:28">
      <c r="U539130" s="5"/>
      <c r="AA539130" s="458"/>
      <c r="AB539130" s="5"/>
    </row>
    <row r="539131" spans="21:28">
      <c r="U539131" s="5"/>
      <c r="AA539131" s="458"/>
      <c r="AB539131" s="5"/>
    </row>
    <row r="539132" spans="21:28">
      <c r="U539132" s="5"/>
      <c r="AA539132" s="93"/>
      <c r="AB539132" s="5"/>
    </row>
    <row r="539133" spans="21:28">
      <c r="U539133" s="5"/>
      <c r="AA539133" s="94"/>
      <c r="AB539133" s="5"/>
    </row>
    <row r="539136" spans="21:28">
      <c r="U539136" s="5"/>
      <c r="AA539136" s="94"/>
      <c r="AB539136" s="5"/>
    </row>
    <row r="539186" spans="21:28">
      <c r="U539186" s="5"/>
      <c r="AA539186" s="94"/>
      <c r="AB539186" s="5"/>
    </row>
    <row r="539256" spans="21:28">
      <c r="U539256" s="5"/>
      <c r="AA539256" s="94"/>
      <c r="AB539256" s="5"/>
    </row>
    <row r="539257" spans="21:28">
      <c r="U539257" s="5"/>
      <c r="AA539257" s="94"/>
      <c r="AB539257" s="5"/>
    </row>
    <row r="539274" spans="21:28">
      <c r="U539274" s="5"/>
      <c r="AA539274" s="94"/>
      <c r="AB539274" s="5"/>
    </row>
    <row r="539276" spans="21:28">
      <c r="U539276" s="5"/>
      <c r="AA539276" s="458"/>
      <c r="AB539276" s="5"/>
    </row>
    <row r="539277" spans="21:28">
      <c r="U539277" s="5"/>
      <c r="AA539277" s="458"/>
      <c r="AB539277" s="5"/>
    </row>
    <row r="539278" spans="21:28">
      <c r="U539278" s="5"/>
      <c r="AA539278" s="93"/>
      <c r="AB539278" s="5"/>
    </row>
    <row r="539279" spans="21:28">
      <c r="U539279" s="5"/>
      <c r="AA539279" s="94"/>
      <c r="AB539279" s="5"/>
    </row>
    <row r="539282" spans="21:28">
      <c r="U539282" s="5"/>
      <c r="AA539282" s="94"/>
      <c r="AB539282" s="5"/>
    </row>
    <row r="539332" spans="21:28">
      <c r="U539332" s="5"/>
      <c r="AA539332" s="94"/>
      <c r="AB539332" s="5"/>
    </row>
    <row r="539402" spans="21:28">
      <c r="U539402" s="5"/>
      <c r="AA539402" s="94"/>
      <c r="AB539402" s="5"/>
    </row>
    <row r="539403" spans="21:28">
      <c r="U539403" s="5"/>
      <c r="AA539403" s="94"/>
      <c r="AB539403" s="5"/>
    </row>
    <row r="539420" spans="21:28">
      <c r="U539420" s="5"/>
      <c r="AA539420" s="94"/>
      <c r="AB539420" s="5"/>
    </row>
    <row r="539422" spans="21:28">
      <c r="U539422" s="5"/>
      <c r="AA539422" s="458"/>
      <c r="AB539422" s="5"/>
    </row>
    <row r="539423" spans="21:28">
      <c r="U539423" s="5"/>
      <c r="AA539423" s="458"/>
      <c r="AB539423" s="5"/>
    </row>
    <row r="539424" spans="21:28">
      <c r="U539424" s="5"/>
      <c r="AA539424" s="93"/>
      <c r="AB539424" s="5"/>
    </row>
    <row r="539425" spans="21:28">
      <c r="U539425" s="5"/>
      <c r="AA539425" s="94"/>
      <c r="AB539425" s="5"/>
    </row>
    <row r="539428" spans="21:28">
      <c r="U539428" s="5"/>
      <c r="AA539428" s="94"/>
      <c r="AB539428" s="5"/>
    </row>
    <row r="539478" spans="21:28">
      <c r="U539478" s="5"/>
      <c r="AA539478" s="94"/>
      <c r="AB539478" s="5"/>
    </row>
    <row r="539548" spans="21:28">
      <c r="U539548" s="5"/>
      <c r="AA539548" s="94"/>
      <c r="AB539548" s="5"/>
    </row>
    <row r="539549" spans="21:28">
      <c r="U539549" s="5"/>
      <c r="AA539549" s="94"/>
      <c r="AB539549" s="5"/>
    </row>
    <row r="539566" spans="21:28">
      <c r="U539566" s="5"/>
      <c r="AA539566" s="94"/>
      <c r="AB539566" s="5"/>
    </row>
    <row r="539568" spans="21:28">
      <c r="U539568" s="5"/>
      <c r="AA539568" s="458"/>
      <c r="AB539568" s="5"/>
    </row>
    <row r="539569" spans="21:28">
      <c r="U539569" s="5"/>
      <c r="AA539569" s="458"/>
      <c r="AB539569" s="5"/>
    </row>
    <row r="539570" spans="21:28">
      <c r="U539570" s="5"/>
      <c r="AA539570" s="93"/>
      <c r="AB539570" s="5"/>
    </row>
    <row r="539571" spans="21:28">
      <c r="U539571" s="5"/>
      <c r="AA539571" s="94"/>
      <c r="AB539571" s="5"/>
    </row>
    <row r="539574" spans="21:28">
      <c r="U539574" s="5"/>
      <c r="AA539574" s="94"/>
      <c r="AB539574" s="5"/>
    </row>
    <row r="539624" spans="21:28">
      <c r="U539624" s="5"/>
      <c r="AA539624" s="94"/>
      <c r="AB539624" s="5"/>
    </row>
    <row r="539694" spans="21:28">
      <c r="U539694" s="5"/>
      <c r="AA539694" s="94"/>
      <c r="AB539694" s="5"/>
    </row>
    <row r="539695" spans="21:28">
      <c r="U539695" s="5"/>
      <c r="AA539695" s="94"/>
      <c r="AB539695" s="5"/>
    </row>
    <row r="539712" spans="21:28">
      <c r="U539712" s="5"/>
      <c r="AA539712" s="94"/>
      <c r="AB539712" s="5"/>
    </row>
    <row r="539714" spans="21:28">
      <c r="U539714" s="5"/>
      <c r="AA539714" s="458"/>
      <c r="AB539714" s="5"/>
    </row>
    <row r="539715" spans="21:28">
      <c r="U539715" s="5"/>
      <c r="AA539715" s="458"/>
      <c r="AB539715" s="5"/>
    </row>
    <row r="539716" spans="21:28">
      <c r="U539716" s="5"/>
      <c r="AA539716" s="93"/>
      <c r="AB539716" s="5"/>
    </row>
    <row r="539717" spans="21:28">
      <c r="U539717" s="5"/>
      <c r="AA539717" s="94"/>
      <c r="AB539717" s="5"/>
    </row>
    <row r="539720" spans="21:28">
      <c r="U539720" s="5"/>
      <c r="AA539720" s="94"/>
      <c r="AB539720" s="5"/>
    </row>
    <row r="539770" spans="21:28">
      <c r="U539770" s="5"/>
      <c r="AA539770" s="94"/>
      <c r="AB539770" s="5"/>
    </row>
    <row r="539840" spans="21:28">
      <c r="U539840" s="5"/>
      <c r="AA539840" s="94"/>
      <c r="AB539840" s="5"/>
    </row>
    <row r="539841" spans="21:28">
      <c r="U539841" s="5"/>
      <c r="AA539841" s="94"/>
      <c r="AB539841" s="5"/>
    </row>
    <row r="539858" spans="21:28">
      <c r="U539858" s="5"/>
      <c r="AA539858" s="94"/>
      <c r="AB539858" s="5"/>
    </row>
    <row r="539860" spans="21:28">
      <c r="U539860" s="5"/>
      <c r="AA539860" s="458"/>
      <c r="AB539860" s="5"/>
    </row>
    <row r="539861" spans="21:28">
      <c r="U539861" s="5"/>
      <c r="AA539861" s="458"/>
      <c r="AB539861" s="5"/>
    </row>
    <row r="539862" spans="21:28">
      <c r="U539862" s="5"/>
      <c r="AA539862" s="93"/>
      <c r="AB539862" s="5"/>
    </row>
    <row r="539863" spans="21:28">
      <c r="U539863" s="5"/>
      <c r="AA539863" s="94"/>
      <c r="AB539863" s="5"/>
    </row>
    <row r="539866" spans="21:28">
      <c r="U539866" s="5"/>
      <c r="AA539866" s="94"/>
      <c r="AB539866" s="5"/>
    </row>
    <row r="539916" spans="21:28">
      <c r="U539916" s="5"/>
      <c r="AA539916" s="94"/>
      <c r="AB539916" s="5"/>
    </row>
    <row r="539986" spans="21:28">
      <c r="U539986" s="5"/>
      <c r="AA539986" s="94"/>
      <c r="AB539986" s="5"/>
    </row>
    <row r="539987" spans="21:28">
      <c r="U539987" s="5"/>
      <c r="AA539987" s="94"/>
      <c r="AB539987" s="5"/>
    </row>
    <row r="540004" spans="21:28">
      <c r="U540004" s="5"/>
      <c r="AA540004" s="94"/>
      <c r="AB540004" s="5"/>
    </row>
    <row r="540006" spans="21:28">
      <c r="U540006" s="5"/>
      <c r="AA540006" s="458"/>
      <c r="AB540006" s="5"/>
    </row>
    <row r="540007" spans="21:28">
      <c r="U540007" s="5"/>
      <c r="AA540007" s="458"/>
      <c r="AB540007" s="5"/>
    </row>
    <row r="540008" spans="21:28">
      <c r="U540008" s="5"/>
      <c r="AA540008" s="93"/>
      <c r="AB540008" s="5"/>
    </row>
    <row r="540009" spans="21:28">
      <c r="U540009" s="5"/>
      <c r="AA540009" s="94"/>
      <c r="AB540009" s="5"/>
    </row>
    <row r="540012" spans="21:28">
      <c r="U540012" s="5"/>
      <c r="AA540012" s="94"/>
      <c r="AB540012" s="5"/>
    </row>
    <row r="540062" spans="21:28">
      <c r="U540062" s="5"/>
      <c r="AA540062" s="94"/>
      <c r="AB540062" s="5"/>
    </row>
    <row r="540132" spans="21:28">
      <c r="U540132" s="5"/>
      <c r="AA540132" s="94"/>
      <c r="AB540132" s="5"/>
    </row>
    <row r="540133" spans="21:28">
      <c r="U540133" s="5"/>
      <c r="AA540133" s="94"/>
      <c r="AB540133" s="5"/>
    </row>
    <row r="540150" spans="21:28">
      <c r="U540150" s="5"/>
      <c r="AA540150" s="94"/>
      <c r="AB540150" s="5"/>
    </row>
    <row r="540152" spans="21:28">
      <c r="U540152" s="5"/>
      <c r="AA540152" s="458"/>
      <c r="AB540152" s="5"/>
    </row>
    <row r="540153" spans="21:28">
      <c r="U540153" s="5"/>
      <c r="AA540153" s="458"/>
      <c r="AB540153" s="5"/>
    </row>
    <row r="540154" spans="21:28">
      <c r="U540154" s="5"/>
      <c r="AA540154" s="93"/>
      <c r="AB540154" s="5"/>
    </row>
    <row r="540155" spans="21:28">
      <c r="U540155" s="5"/>
      <c r="AA540155" s="94"/>
      <c r="AB540155" s="5"/>
    </row>
    <row r="540158" spans="21:28">
      <c r="U540158" s="5"/>
      <c r="AA540158" s="94"/>
      <c r="AB540158" s="5"/>
    </row>
    <row r="540208" spans="21:28">
      <c r="U540208" s="5"/>
      <c r="AA540208" s="94"/>
      <c r="AB540208" s="5"/>
    </row>
    <row r="540278" spans="21:28">
      <c r="U540278" s="5"/>
      <c r="AA540278" s="94"/>
      <c r="AB540278" s="5"/>
    </row>
    <row r="540279" spans="21:28">
      <c r="U540279" s="5"/>
      <c r="AA540279" s="94"/>
      <c r="AB540279" s="5"/>
    </row>
    <row r="540296" spans="21:28">
      <c r="U540296" s="5"/>
      <c r="AA540296" s="94"/>
      <c r="AB540296" s="5"/>
    </row>
    <row r="540298" spans="21:28">
      <c r="U540298" s="5"/>
      <c r="AA540298" s="458"/>
      <c r="AB540298" s="5"/>
    </row>
    <row r="540299" spans="21:28">
      <c r="U540299" s="5"/>
      <c r="AA540299" s="458"/>
      <c r="AB540299" s="5"/>
    </row>
    <row r="540300" spans="21:28">
      <c r="U540300" s="5"/>
      <c r="AA540300" s="93"/>
      <c r="AB540300" s="5"/>
    </row>
    <row r="540301" spans="21:28">
      <c r="U540301" s="5"/>
      <c r="AA540301" s="94"/>
      <c r="AB540301" s="5"/>
    </row>
    <row r="540304" spans="21:28">
      <c r="U540304" s="5"/>
      <c r="AA540304" s="94"/>
      <c r="AB540304" s="5"/>
    </row>
    <row r="540354" spans="21:28">
      <c r="U540354" s="5"/>
      <c r="AA540354" s="94"/>
      <c r="AB540354" s="5"/>
    </row>
    <row r="540424" spans="21:28">
      <c r="U540424" s="5"/>
      <c r="AA540424" s="94"/>
      <c r="AB540424" s="5"/>
    </row>
    <row r="540425" spans="21:28">
      <c r="U540425" s="5"/>
      <c r="AA540425" s="94"/>
      <c r="AB540425" s="5"/>
    </row>
    <row r="540442" spans="21:28">
      <c r="U540442" s="5"/>
      <c r="AA540442" s="94"/>
      <c r="AB540442" s="5"/>
    </row>
    <row r="540444" spans="21:28">
      <c r="U540444" s="5"/>
      <c r="AA540444" s="458"/>
      <c r="AB540444" s="5"/>
    </row>
    <row r="540445" spans="21:28">
      <c r="U540445" s="5"/>
      <c r="AA540445" s="458"/>
      <c r="AB540445" s="5"/>
    </row>
    <row r="540446" spans="21:28">
      <c r="U540446" s="5"/>
      <c r="AA540446" s="93"/>
      <c r="AB540446" s="5"/>
    </row>
    <row r="540447" spans="21:28">
      <c r="U540447" s="5"/>
      <c r="AA540447" s="94"/>
      <c r="AB540447" s="5"/>
    </row>
    <row r="540450" spans="21:28">
      <c r="U540450" s="5"/>
      <c r="AA540450" s="94"/>
      <c r="AB540450" s="5"/>
    </row>
    <row r="540500" spans="21:28">
      <c r="U540500" s="5"/>
      <c r="AA540500" s="94"/>
      <c r="AB540500" s="5"/>
    </row>
    <row r="540570" spans="21:28">
      <c r="U540570" s="5"/>
      <c r="AA540570" s="94"/>
      <c r="AB540570" s="5"/>
    </row>
    <row r="540571" spans="21:28">
      <c r="U540571" s="5"/>
      <c r="AA540571" s="94"/>
      <c r="AB540571" s="5"/>
    </row>
    <row r="540588" spans="21:28">
      <c r="U540588" s="5"/>
      <c r="AA540588" s="94"/>
      <c r="AB540588" s="5"/>
    </row>
    <row r="540590" spans="21:28">
      <c r="U540590" s="5"/>
      <c r="AA540590" s="458"/>
      <c r="AB540590" s="5"/>
    </row>
    <row r="540591" spans="21:28">
      <c r="U540591" s="5"/>
      <c r="AA540591" s="458"/>
      <c r="AB540591" s="5"/>
    </row>
    <row r="540592" spans="21:28">
      <c r="U540592" s="5"/>
      <c r="AA540592" s="93"/>
      <c r="AB540592" s="5"/>
    </row>
    <row r="540593" spans="21:28">
      <c r="U540593" s="5"/>
      <c r="AA540593" s="94"/>
      <c r="AB540593" s="5"/>
    </row>
    <row r="540596" spans="21:28">
      <c r="U540596" s="5"/>
      <c r="AA540596" s="94"/>
      <c r="AB540596" s="5"/>
    </row>
    <row r="540646" spans="21:28">
      <c r="U540646" s="5"/>
      <c r="AA540646" s="94"/>
      <c r="AB540646" s="5"/>
    </row>
    <row r="540716" spans="21:28">
      <c r="U540716" s="5"/>
      <c r="AA540716" s="94"/>
      <c r="AB540716" s="5"/>
    </row>
    <row r="540717" spans="21:28">
      <c r="U540717" s="5"/>
      <c r="AA540717" s="94"/>
      <c r="AB540717" s="5"/>
    </row>
    <row r="540734" spans="21:28">
      <c r="U540734" s="5"/>
      <c r="AA540734" s="94"/>
      <c r="AB540734" s="5"/>
    </row>
    <row r="540736" spans="21:28">
      <c r="U540736" s="5"/>
      <c r="AA540736" s="458"/>
      <c r="AB540736" s="5"/>
    </row>
    <row r="540737" spans="21:28">
      <c r="U540737" s="5"/>
      <c r="AA540737" s="458"/>
      <c r="AB540737" s="5"/>
    </row>
    <row r="540738" spans="21:28">
      <c r="U540738" s="5"/>
      <c r="AA540738" s="93"/>
      <c r="AB540738" s="5"/>
    </row>
    <row r="540739" spans="21:28">
      <c r="U540739" s="5"/>
      <c r="AA540739" s="94"/>
      <c r="AB540739" s="5"/>
    </row>
    <row r="540742" spans="21:28">
      <c r="U540742" s="5"/>
      <c r="AA540742" s="94"/>
      <c r="AB540742" s="5"/>
    </row>
    <row r="540792" spans="21:28">
      <c r="U540792" s="5"/>
      <c r="AA540792" s="94"/>
      <c r="AB540792" s="5"/>
    </row>
    <row r="540862" spans="21:28">
      <c r="U540862" s="5"/>
      <c r="AA540862" s="94"/>
      <c r="AB540862" s="5"/>
    </row>
    <row r="540863" spans="21:28">
      <c r="U540863" s="5"/>
      <c r="AA540863" s="94"/>
      <c r="AB540863" s="5"/>
    </row>
    <row r="540880" spans="21:28">
      <c r="U540880" s="5"/>
      <c r="AA540880" s="94"/>
      <c r="AB540880" s="5"/>
    </row>
    <row r="540882" spans="21:28">
      <c r="U540882" s="5"/>
      <c r="AA540882" s="458"/>
      <c r="AB540882" s="5"/>
    </row>
    <row r="540883" spans="21:28">
      <c r="U540883" s="5"/>
      <c r="AA540883" s="458"/>
      <c r="AB540883" s="5"/>
    </row>
    <row r="540884" spans="21:28">
      <c r="U540884" s="5"/>
      <c r="AA540884" s="93"/>
      <c r="AB540884" s="5"/>
    </row>
    <row r="540885" spans="21:28">
      <c r="U540885" s="5"/>
      <c r="AA540885" s="94"/>
      <c r="AB540885" s="5"/>
    </row>
    <row r="540888" spans="21:28">
      <c r="U540888" s="5"/>
      <c r="AA540888" s="94"/>
      <c r="AB540888" s="5"/>
    </row>
    <row r="540938" spans="21:28">
      <c r="U540938" s="5"/>
      <c r="AA540938" s="94"/>
      <c r="AB540938" s="5"/>
    </row>
    <row r="541008" spans="21:28">
      <c r="U541008" s="5"/>
      <c r="AA541008" s="94"/>
      <c r="AB541008" s="5"/>
    </row>
    <row r="541009" spans="21:28">
      <c r="U541009" s="5"/>
      <c r="AA541009" s="94"/>
      <c r="AB541009" s="5"/>
    </row>
    <row r="541026" spans="21:28">
      <c r="U541026" s="5"/>
      <c r="AA541026" s="94"/>
      <c r="AB541026" s="5"/>
    </row>
    <row r="541028" spans="21:28">
      <c r="U541028" s="5"/>
      <c r="AA541028" s="458"/>
      <c r="AB541028" s="5"/>
    </row>
    <row r="541029" spans="21:28">
      <c r="U541029" s="5"/>
      <c r="AA541029" s="458"/>
      <c r="AB541029" s="5"/>
    </row>
    <row r="541030" spans="21:28">
      <c r="U541030" s="5"/>
      <c r="AA541030" s="93"/>
      <c r="AB541030" s="5"/>
    </row>
    <row r="541031" spans="21:28">
      <c r="U541031" s="5"/>
      <c r="AA541031" s="94"/>
      <c r="AB541031" s="5"/>
    </row>
    <row r="541034" spans="21:28">
      <c r="U541034" s="5"/>
      <c r="AA541034" s="94"/>
      <c r="AB541034" s="5"/>
    </row>
    <row r="541084" spans="21:28">
      <c r="U541084" s="5"/>
      <c r="AA541084" s="94"/>
      <c r="AB541084" s="5"/>
    </row>
    <row r="541154" spans="21:28">
      <c r="U541154" s="5"/>
      <c r="AA541154" s="94"/>
      <c r="AB541154" s="5"/>
    </row>
    <row r="541155" spans="21:28">
      <c r="U541155" s="5"/>
      <c r="AA541155" s="94"/>
      <c r="AB541155" s="5"/>
    </row>
    <row r="541172" spans="21:28">
      <c r="U541172" s="5"/>
      <c r="AA541172" s="94"/>
      <c r="AB541172" s="5"/>
    </row>
    <row r="541174" spans="21:28">
      <c r="U541174" s="5"/>
      <c r="AA541174" s="458"/>
      <c r="AB541174" s="5"/>
    </row>
    <row r="541175" spans="21:28">
      <c r="U541175" s="5"/>
      <c r="AA541175" s="458"/>
      <c r="AB541175" s="5"/>
    </row>
    <row r="541176" spans="21:28">
      <c r="U541176" s="5"/>
      <c r="AA541176" s="93"/>
      <c r="AB541176" s="5"/>
    </row>
    <row r="541177" spans="21:28">
      <c r="U541177" s="5"/>
      <c r="AA541177" s="94"/>
      <c r="AB541177" s="5"/>
    </row>
    <row r="541180" spans="21:28">
      <c r="U541180" s="5"/>
      <c r="AA541180" s="94"/>
      <c r="AB541180" s="5"/>
    </row>
    <row r="541230" spans="21:28">
      <c r="U541230" s="5"/>
      <c r="AA541230" s="94"/>
      <c r="AB541230" s="5"/>
    </row>
    <row r="541300" spans="21:28">
      <c r="U541300" s="5"/>
      <c r="AA541300" s="94"/>
      <c r="AB541300" s="5"/>
    </row>
    <row r="541301" spans="21:28">
      <c r="U541301" s="5"/>
      <c r="AA541301" s="94"/>
      <c r="AB541301" s="5"/>
    </row>
    <row r="541318" spans="21:28">
      <c r="U541318" s="5"/>
      <c r="AA541318" s="94"/>
      <c r="AB541318" s="5"/>
    </row>
    <row r="541320" spans="21:28">
      <c r="U541320" s="5"/>
      <c r="AA541320" s="458"/>
      <c r="AB541320" s="5"/>
    </row>
    <row r="541321" spans="21:28">
      <c r="U541321" s="5"/>
      <c r="AA541321" s="458"/>
      <c r="AB541321" s="5"/>
    </row>
    <row r="541322" spans="21:28">
      <c r="U541322" s="5"/>
      <c r="AA541322" s="93"/>
      <c r="AB541322" s="5"/>
    </row>
    <row r="541323" spans="21:28">
      <c r="U541323" s="5"/>
      <c r="AA541323" s="94"/>
      <c r="AB541323" s="5"/>
    </row>
    <row r="541326" spans="21:28">
      <c r="U541326" s="5"/>
      <c r="AA541326" s="94"/>
      <c r="AB541326" s="5"/>
    </row>
    <row r="541376" spans="21:28">
      <c r="U541376" s="5"/>
      <c r="AA541376" s="94"/>
      <c r="AB541376" s="5"/>
    </row>
    <row r="541446" spans="21:28">
      <c r="U541446" s="5"/>
      <c r="AA541446" s="94"/>
      <c r="AB541446" s="5"/>
    </row>
    <row r="541447" spans="21:28">
      <c r="U541447" s="5"/>
      <c r="AA541447" s="94"/>
      <c r="AB541447" s="5"/>
    </row>
    <row r="541464" spans="21:28">
      <c r="U541464" s="5"/>
      <c r="AA541464" s="94"/>
      <c r="AB541464" s="5"/>
    </row>
    <row r="541466" spans="21:28">
      <c r="U541466" s="5"/>
      <c r="AA541466" s="458"/>
      <c r="AB541466" s="5"/>
    </row>
    <row r="541467" spans="21:28">
      <c r="U541467" s="5"/>
      <c r="AA541467" s="458"/>
      <c r="AB541467" s="5"/>
    </row>
    <row r="541468" spans="21:28">
      <c r="U541468" s="5"/>
      <c r="AA541468" s="93"/>
      <c r="AB541468" s="5"/>
    </row>
    <row r="541469" spans="21:28">
      <c r="U541469" s="5"/>
      <c r="AA541469" s="94"/>
      <c r="AB541469" s="5"/>
    </row>
    <row r="541472" spans="21:28">
      <c r="U541472" s="5"/>
      <c r="AA541472" s="94"/>
      <c r="AB541472" s="5"/>
    </row>
    <row r="541522" spans="21:28">
      <c r="U541522" s="5"/>
      <c r="AA541522" s="94"/>
      <c r="AB541522" s="5"/>
    </row>
    <row r="541592" spans="21:28">
      <c r="U541592" s="5"/>
      <c r="AA541592" s="94"/>
      <c r="AB541592" s="5"/>
    </row>
    <row r="541593" spans="21:28">
      <c r="U541593" s="5"/>
      <c r="AA541593" s="94"/>
      <c r="AB541593" s="5"/>
    </row>
    <row r="541610" spans="21:28">
      <c r="U541610" s="5"/>
      <c r="AA541610" s="94"/>
      <c r="AB541610" s="5"/>
    </row>
    <row r="541612" spans="21:28">
      <c r="U541612" s="5"/>
      <c r="AA541612" s="458"/>
      <c r="AB541612" s="5"/>
    </row>
    <row r="541613" spans="21:28">
      <c r="U541613" s="5"/>
      <c r="AA541613" s="458"/>
      <c r="AB541613" s="5"/>
    </row>
    <row r="541614" spans="21:28">
      <c r="U541614" s="5"/>
      <c r="AA541614" s="93"/>
      <c r="AB541614" s="5"/>
    </row>
    <row r="541615" spans="21:28">
      <c r="U541615" s="5"/>
      <c r="AA541615" s="94"/>
      <c r="AB541615" s="5"/>
    </row>
    <row r="541618" spans="21:28">
      <c r="U541618" s="5"/>
      <c r="AA541618" s="94"/>
      <c r="AB541618" s="5"/>
    </row>
    <row r="541668" spans="21:28">
      <c r="U541668" s="5"/>
      <c r="AA541668" s="94"/>
      <c r="AB541668" s="5"/>
    </row>
    <row r="541738" spans="21:28">
      <c r="U541738" s="5"/>
      <c r="AA541738" s="94"/>
      <c r="AB541738" s="5"/>
    </row>
    <row r="541739" spans="21:28">
      <c r="U541739" s="5"/>
      <c r="AA541739" s="94"/>
      <c r="AB541739" s="5"/>
    </row>
    <row r="541756" spans="21:28">
      <c r="U541756" s="5"/>
      <c r="AA541756" s="94"/>
      <c r="AB541756" s="5"/>
    </row>
    <row r="541758" spans="21:28">
      <c r="U541758" s="5"/>
      <c r="AA541758" s="458"/>
      <c r="AB541758" s="5"/>
    </row>
    <row r="541759" spans="21:28">
      <c r="U541759" s="5"/>
      <c r="AA541759" s="458"/>
      <c r="AB541759" s="5"/>
    </row>
    <row r="541760" spans="21:28">
      <c r="U541760" s="5"/>
      <c r="AA541760" s="93"/>
      <c r="AB541760" s="5"/>
    </row>
    <row r="541761" spans="21:28">
      <c r="U541761" s="5"/>
      <c r="AA541761" s="94"/>
      <c r="AB541761" s="5"/>
    </row>
    <row r="541764" spans="21:28">
      <c r="U541764" s="5"/>
      <c r="AA541764" s="94"/>
      <c r="AB541764" s="5"/>
    </row>
    <row r="541814" spans="21:28">
      <c r="U541814" s="5"/>
      <c r="AA541814" s="94"/>
      <c r="AB541814" s="5"/>
    </row>
    <row r="541884" spans="21:28">
      <c r="U541884" s="5"/>
      <c r="AA541884" s="94"/>
      <c r="AB541884" s="5"/>
    </row>
    <row r="541885" spans="21:28">
      <c r="U541885" s="5"/>
      <c r="AA541885" s="94"/>
      <c r="AB541885" s="5"/>
    </row>
    <row r="541902" spans="21:28">
      <c r="U541902" s="5"/>
      <c r="AA541902" s="94"/>
      <c r="AB541902" s="5"/>
    </row>
    <row r="541904" spans="21:28">
      <c r="U541904" s="5"/>
      <c r="AA541904" s="458"/>
      <c r="AB541904" s="5"/>
    </row>
    <row r="541905" spans="21:28">
      <c r="U541905" s="5"/>
      <c r="AA541905" s="458"/>
      <c r="AB541905" s="5"/>
    </row>
    <row r="541906" spans="21:28">
      <c r="U541906" s="5"/>
      <c r="AA541906" s="93"/>
      <c r="AB541906" s="5"/>
    </row>
    <row r="541907" spans="21:28">
      <c r="U541907" s="5"/>
      <c r="AA541907" s="94"/>
      <c r="AB541907" s="5"/>
    </row>
    <row r="541910" spans="21:28">
      <c r="U541910" s="5"/>
      <c r="AA541910" s="94"/>
      <c r="AB541910" s="5"/>
    </row>
    <row r="541960" spans="21:28">
      <c r="U541960" s="5"/>
      <c r="AA541960" s="94"/>
      <c r="AB541960" s="5"/>
    </row>
    <row r="542030" spans="21:28">
      <c r="U542030" s="5"/>
      <c r="AA542030" s="94"/>
      <c r="AB542030" s="5"/>
    </row>
    <row r="542031" spans="21:28">
      <c r="U542031" s="5"/>
      <c r="AA542031" s="94"/>
      <c r="AB542031" s="5"/>
    </row>
    <row r="542048" spans="21:28">
      <c r="U542048" s="5"/>
      <c r="AA542048" s="94"/>
      <c r="AB542048" s="5"/>
    </row>
    <row r="542050" spans="21:28">
      <c r="U542050" s="5"/>
      <c r="AA542050" s="458"/>
      <c r="AB542050" s="5"/>
    </row>
    <row r="542051" spans="21:28">
      <c r="U542051" s="5"/>
      <c r="AA542051" s="458"/>
      <c r="AB542051" s="5"/>
    </row>
    <row r="542052" spans="21:28">
      <c r="U542052" s="5"/>
      <c r="AA542052" s="93"/>
      <c r="AB542052" s="5"/>
    </row>
    <row r="542053" spans="21:28">
      <c r="U542053" s="5"/>
      <c r="AA542053" s="94"/>
      <c r="AB542053" s="5"/>
    </row>
    <row r="542056" spans="21:28">
      <c r="U542056" s="5"/>
      <c r="AA542056" s="94"/>
      <c r="AB542056" s="5"/>
    </row>
    <row r="542106" spans="21:28">
      <c r="U542106" s="5"/>
      <c r="AA542106" s="94"/>
      <c r="AB542106" s="5"/>
    </row>
    <row r="542176" spans="21:28">
      <c r="U542176" s="5"/>
      <c r="AA542176" s="94"/>
      <c r="AB542176" s="5"/>
    </row>
    <row r="542177" spans="21:28">
      <c r="U542177" s="5"/>
      <c r="AA542177" s="94"/>
      <c r="AB542177" s="5"/>
    </row>
    <row r="542194" spans="21:28">
      <c r="U542194" s="5"/>
      <c r="AA542194" s="94"/>
      <c r="AB542194" s="5"/>
    </row>
    <row r="542196" spans="21:28">
      <c r="U542196" s="5"/>
      <c r="AA542196" s="458"/>
      <c r="AB542196" s="5"/>
    </row>
    <row r="542197" spans="21:28">
      <c r="U542197" s="5"/>
      <c r="AA542197" s="458"/>
      <c r="AB542197" s="5"/>
    </row>
    <row r="542198" spans="21:28">
      <c r="U542198" s="5"/>
      <c r="AA542198" s="93"/>
      <c r="AB542198" s="5"/>
    </row>
    <row r="542199" spans="21:28">
      <c r="U542199" s="5"/>
      <c r="AA542199" s="94"/>
      <c r="AB542199" s="5"/>
    </row>
    <row r="542202" spans="21:28">
      <c r="U542202" s="5"/>
      <c r="AA542202" s="94"/>
      <c r="AB542202" s="5"/>
    </row>
    <row r="542252" spans="21:28">
      <c r="U542252" s="5"/>
      <c r="AA542252" s="94"/>
      <c r="AB542252" s="5"/>
    </row>
    <row r="542322" spans="21:28">
      <c r="U542322" s="5"/>
      <c r="AA542322" s="94"/>
      <c r="AB542322" s="5"/>
    </row>
    <row r="542323" spans="21:28">
      <c r="U542323" s="5"/>
      <c r="AA542323" s="94"/>
      <c r="AB542323" s="5"/>
    </row>
    <row r="542340" spans="21:28">
      <c r="U542340" s="5"/>
      <c r="AA542340" s="94"/>
      <c r="AB542340" s="5"/>
    </row>
    <row r="542342" spans="21:28">
      <c r="U542342" s="5"/>
      <c r="AA542342" s="458"/>
      <c r="AB542342" s="5"/>
    </row>
    <row r="542343" spans="21:28">
      <c r="U542343" s="5"/>
      <c r="AA542343" s="458"/>
      <c r="AB542343" s="5"/>
    </row>
    <row r="542344" spans="21:28">
      <c r="U542344" s="5"/>
      <c r="AA542344" s="93"/>
      <c r="AB542344" s="5"/>
    </row>
    <row r="542345" spans="21:28">
      <c r="U542345" s="5"/>
      <c r="AA542345" s="94"/>
      <c r="AB542345" s="5"/>
    </row>
    <row r="542348" spans="21:28">
      <c r="U542348" s="5"/>
      <c r="AA542348" s="94"/>
      <c r="AB542348" s="5"/>
    </row>
    <row r="542398" spans="21:28">
      <c r="U542398" s="5"/>
      <c r="AA542398" s="94"/>
      <c r="AB542398" s="5"/>
    </row>
    <row r="542468" spans="21:28">
      <c r="U542468" s="5"/>
      <c r="AA542468" s="94"/>
      <c r="AB542468" s="5"/>
    </row>
    <row r="542469" spans="21:28">
      <c r="U542469" s="5"/>
      <c r="AA542469" s="94"/>
      <c r="AB542469" s="5"/>
    </row>
    <row r="542486" spans="21:28">
      <c r="U542486" s="5"/>
      <c r="AA542486" s="94"/>
      <c r="AB542486" s="5"/>
    </row>
    <row r="542488" spans="21:28">
      <c r="U542488" s="5"/>
      <c r="AA542488" s="458"/>
      <c r="AB542488" s="5"/>
    </row>
    <row r="542489" spans="21:28">
      <c r="U542489" s="5"/>
      <c r="AA542489" s="458"/>
      <c r="AB542489" s="5"/>
    </row>
    <row r="542490" spans="21:28">
      <c r="U542490" s="5"/>
      <c r="AA542490" s="93"/>
      <c r="AB542490" s="5"/>
    </row>
    <row r="542491" spans="21:28">
      <c r="U542491" s="5"/>
      <c r="AA542491" s="94"/>
      <c r="AB542491" s="5"/>
    </row>
    <row r="542494" spans="21:28">
      <c r="U542494" s="5"/>
      <c r="AA542494" s="94"/>
      <c r="AB542494" s="5"/>
    </row>
    <row r="542544" spans="21:28">
      <c r="U542544" s="5"/>
      <c r="AA542544" s="94"/>
      <c r="AB542544" s="5"/>
    </row>
    <row r="542614" spans="21:28">
      <c r="U542614" s="5"/>
      <c r="AA542614" s="94"/>
      <c r="AB542614" s="5"/>
    </row>
    <row r="542615" spans="21:28">
      <c r="U542615" s="5"/>
      <c r="AA542615" s="94"/>
      <c r="AB542615" s="5"/>
    </row>
    <row r="542632" spans="21:28">
      <c r="U542632" s="5"/>
      <c r="AA542632" s="94"/>
      <c r="AB542632" s="5"/>
    </row>
    <row r="542634" spans="21:28">
      <c r="U542634" s="5"/>
      <c r="AA542634" s="458"/>
      <c r="AB542634" s="5"/>
    </row>
    <row r="542635" spans="21:28">
      <c r="U542635" s="5"/>
      <c r="AA542635" s="458"/>
      <c r="AB542635" s="5"/>
    </row>
    <row r="542636" spans="21:28">
      <c r="U542636" s="5"/>
      <c r="AA542636" s="93"/>
      <c r="AB542636" s="5"/>
    </row>
    <row r="542637" spans="21:28">
      <c r="U542637" s="5"/>
      <c r="AA542637" s="94"/>
      <c r="AB542637" s="5"/>
    </row>
    <row r="542640" spans="21:28">
      <c r="U542640" s="5"/>
      <c r="AA542640" s="94"/>
      <c r="AB542640" s="5"/>
    </row>
    <row r="542690" spans="21:28">
      <c r="U542690" s="5"/>
      <c r="AA542690" s="94"/>
      <c r="AB542690" s="5"/>
    </row>
    <row r="542760" spans="21:28">
      <c r="U542760" s="5"/>
      <c r="AA542760" s="94"/>
      <c r="AB542760" s="5"/>
    </row>
    <row r="542761" spans="21:28">
      <c r="U542761" s="5"/>
      <c r="AA542761" s="94"/>
      <c r="AB542761" s="5"/>
    </row>
    <row r="542778" spans="21:28">
      <c r="U542778" s="5"/>
      <c r="AA542778" s="94"/>
      <c r="AB542778" s="5"/>
    </row>
    <row r="542780" spans="21:28">
      <c r="U542780" s="5"/>
      <c r="AA542780" s="458"/>
      <c r="AB542780" s="5"/>
    </row>
    <row r="542781" spans="21:28">
      <c r="U542781" s="5"/>
      <c r="AA542781" s="458"/>
      <c r="AB542781" s="5"/>
    </row>
    <row r="542782" spans="21:28">
      <c r="U542782" s="5"/>
      <c r="AA542782" s="93"/>
      <c r="AB542782" s="5"/>
    </row>
    <row r="542783" spans="21:28">
      <c r="U542783" s="5"/>
      <c r="AA542783" s="94"/>
      <c r="AB542783" s="5"/>
    </row>
    <row r="542786" spans="21:28">
      <c r="U542786" s="5"/>
      <c r="AA542786" s="94"/>
      <c r="AB542786" s="5"/>
    </row>
    <row r="542836" spans="21:28">
      <c r="U542836" s="5"/>
      <c r="AA542836" s="94"/>
      <c r="AB542836" s="5"/>
    </row>
    <row r="542906" spans="21:28">
      <c r="U542906" s="5"/>
      <c r="AA542906" s="94"/>
      <c r="AB542906" s="5"/>
    </row>
    <row r="542907" spans="21:28">
      <c r="U542907" s="5"/>
      <c r="AA542907" s="94"/>
      <c r="AB542907" s="5"/>
    </row>
    <row r="542924" spans="21:28">
      <c r="U542924" s="5"/>
      <c r="AA542924" s="94"/>
      <c r="AB542924" s="5"/>
    </row>
    <row r="542926" spans="21:28">
      <c r="U542926" s="5"/>
      <c r="AA542926" s="458"/>
      <c r="AB542926" s="5"/>
    </row>
    <row r="542927" spans="21:28">
      <c r="U542927" s="5"/>
      <c r="AA542927" s="458"/>
      <c r="AB542927" s="5"/>
    </row>
    <row r="542928" spans="21:28">
      <c r="U542928" s="5"/>
      <c r="AA542928" s="93"/>
      <c r="AB542928" s="5"/>
    </row>
    <row r="542929" spans="21:28">
      <c r="U542929" s="5"/>
      <c r="AA542929" s="94"/>
      <c r="AB542929" s="5"/>
    </row>
    <row r="542932" spans="21:28">
      <c r="U542932" s="5"/>
      <c r="AA542932" s="94"/>
      <c r="AB542932" s="5"/>
    </row>
    <row r="542982" spans="21:28">
      <c r="U542982" s="5"/>
      <c r="AA542982" s="94"/>
      <c r="AB542982" s="5"/>
    </row>
    <row r="543052" spans="21:28">
      <c r="U543052" s="5"/>
      <c r="AA543052" s="94"/>
      <c r="AB543052" s="5"/>
    </row>
    <row r="543053" spans="21:28">
      <c r="U543053" s="5"/>
      <c r="AA543053" s="94"/>
      <c r="AB543053" s="5"/>
    </row>
    <row r="543070" spans="21:28">
      <c r="U543070" s="5"/>
      <c r="AA543070" s="94"/>
      <c r="AB543070" s="5"/>
    </row>
    <row r="543072" spans="21:28">
      <c r="U543072" s="5"/>
      <c r="AA543072" s="458"/>
      <c r="AB543072" s="5"/>
    </row>
    <row r="543073" spans="21:28">
      <c r="U543073" s="5"/>
      <c r="AA543073" s="458"/>
      <c r="AB543073" s="5"/>
    </row>
    <row r="543074" spans="21:28">
      <c r="U543074" s="5"/>
      <c r="AA543074" s="93"/>
      <c r="AB543074" s="5"/>
    </row>
    <row r="543075" spans="21:28">
      <c r="U543075" s="5"/>
      <c r="AA543075" s="94"/>
      <c r="AB543075" s="5"/>
    </row>
    <row r="543078" spans="21:28">
      <c r="U543078" s="5"/>
      <c r="AA543078" s="94"/>
      <c r="AB543078" s="5"/>
    </row>
    <row r="543128" spans="21:28">
      <c r="U543128" s="5"/>
      <c r="AA543128" s="94"/>
      <c r="AB543128" s="5"/>
    </row>
    <row r="543198" spans="21:28">
      <c r="U543198" s="5"/>
      <c r="AA543198" s="94"/>
      <c r="AB543198" s="5"/>
    </row>
    <row r="543199" spans="21:28">
      <c r="U543199" s="5"/>
      <c r="AA543199" s="94"/>
      <c r="AB543199" s="5"/>
    </row>
    <row r="543216" spans="21:28">
      <c r="U543216" s="5"/>
      <c r="AA543216" s="94"/>
      <c r="AB543216" s="5"/>
    </row>
    <row r="543218" spans="21:28">
      <c r="U543218" s="5"/>
      <c r="AA543218" s="458"/>
      <c r="AB543218" s="5"/>
    </row>
    <row r="543219" spans="21:28">
      <c r="U543219" s="5"/>
      <c r="AA543219" s="458"/>
      <c r="AB543219" s="5"/>
    </row>
    <row r="543220" spans="21:28">
      <c r="U543220" s="5"/>
      <c r="AA543220" s="93"/>
      <c r="AB543220" s="5"/>
    </row>
    <row r="543221" spans="21:28">
      <c r="U543221" s="5"/>
      <c r="AA543221" s="94"/>
      <c r="AB543221" s="5"/>
    </row>
    <row r="543224" spans="21:28">
      <c r="U543224" s="5"/>
      <c r="AA543224" s="94"/>
      <c r="AB543224" s="5"/>
    </row>
    <row r="543274" spans="21:28">
      <c r="U543274" s="5"/>
      <c r="AA543274" s="94"/>
      <c r="AB543274" s="5"/>
    </row>
    <row r="543344" spans="21:28">
      <c r="U543344" s="5"/>
      <c r="AA543344" s="94"/>
      <c r="AB543344" s="5"/>
    </row>
    <row r="543345" spans="21:28">
      <c r="U543345" s="5"/>
      <c r="AA543345" s="94"/>
      <c r="AB543345" s="5"/>
    </row>
    <row r="543362" spans="21:28">
      <c r="U543362" s="5"/>
      <c r="AA543362" s="94"/>
      <c r="AB543362" s="5"/>
    </row>
    <row r="543364" spans="21:28">
      <c r="U543364" s="5"/>
      <c r="AA543364" s="458"/>
      <c r="AB543364" s="5"/>
    </row>
    <row r="543365" spans="21:28">
      <c r="U543365" s="5"/>
      <c r="AA543365" s="458"/>
      <c r="AB543365" s="5"/>
    </row>
    <row r="543366" spans="21:28">
      <c r="U543366" s="5"/>
      <c r="AA543366" s="93"/>
      <c r="AB543366" s="5"/>
    </row>
    <row r="543367" spans="21:28">
      <c r="U543367" s="5"/>
      <c r="AA543367" s="94"/>
      <c r="AB543367" s="5"/>
    </row>
    <row r="543370" spans="21:28">
      <c r="U543370" s="5"/>
      <c r="AA543370" s="94"/>
      <c r="AB543370" s="5"/>
    </row>
    <row r="543420" spans="21:28">
      <c r="U543420" s="5"/>
      <c r="AA543420" s="94"/>
      <c r="AB543420" s="5"/>
    </row>
    <row r="543490" spans="21:28">
      <c r="U543490" s="5"/>
      <c r="AA543490" s="94"/>
      <c r="AB543490" s="5"/>
    </row>
    <row r="543491" spans="21:28">
      <c r="U543491" s="5"/>
      <c r="AA543491" s="94"/>
      <c r="AB543491" s="5"/>
    </row>
    <row r="543508" spans="21:28">
      <c r="U543508" s="5"/>
      <c r="AA543508" s="94"/>
      <c r="AB543508" s="5"/>
    </row>
    <row r="543510" spans="21:28">
      <c r="U543510" s="5"/>
      <c r="AA543510" s="458"/>
      <c r="AB543510" s="5"/>
    </row>
    <row r="543511" spans="21:28">
      <c r="U543511" s="5"/>
      <c r="AA543511" s="458"/>
      <c r="AB543511" s="5"/>
    </row>
    <row r="543512" spans="21:28">
      <c r="U543512" s="5"/>
      <c r="AA543512" s="93"/>
      <c r="AB543512" s="5"/>
    </row>
    <row r="543513" spans="21:28">
      <c r="U543513" s="5"/>
      <c r="AA543513" s="94"/>
      <c r="AB543513" s="5"/>
    </row>
    <row r="543516" spans="21:28">
      <c r="U543516" s="5"/>
      <c r="AA543516" s="94"/>
      <c r="AB543516" s="5"/>
    </row>
    <row r="543566" spans="21:28">
      <c r="U543566" s="5"/>
      <c r="AA543566" s="94"/>
      <c r="AB543566" s="5"/>
    </row>
    <row r="543636" spans="21:28">
      <c r="U543636" s="5"/>
      <c r="AA543636" s="94"/>
      <c r="AB543636" s="5"/>
    </row>
    <row r="543637" spans="21:28">
      <c r="U543637" s="5"/>
      <c r="AA543637" s="94"/>
      <c r="AB543637" s="5"/>
    </row>
    <row r="543654" spans="21:28">
      <c r="U543654" s="5"/>
      <c r="AA543654" s="94"/>
      <c r="AB543654" s="5"/>
    </row>
    <row r="543656" spans="21:28">
      <c r="U543656" s="5"/>
      <c r="AA543656" s="458"/>
      <c r="AB543656" s="5"/>
    </row>
    <row r="543657" spans="21:28">
      <c r="U543657" s="5"/>
      <c r="AA543657" s="458"/>
      <c r="AB543657" s="5"/>
    </row>
    <row r="543658" spans="21:28">
      <c r="U543658" s="5"/>
      <c r="AA543658" s="93"/>
      <c r="AB543658" s="5"/>
    </row>
    <row r="543659" spans="21:28">
      <c r="U543659" s="5"/>
      <c r="AA543659" s="94"/>
      <c r="AB543659" s="5"/>
    </row>
    <row r="543662" spans="21:28">
      <c r="U543662" s="5"/>
      <c r="AA543662" s="94"/>
      <c r="AB543662" s="5"/>
    </row>
    <row r="543712" spans="21:28">
      <c r="U543712" s="5"/>
      <c r="AA543712" s="94"/>
      <c r="AB543712" s="5"/>
    </row>
    <row r="543782" spans="21:28">
      <c r="U543782" s="5"/>
      <c r="AA543782" s="94"/>
      <c r="AB543782" s="5"/>
    </row>
    <row r="543783" spans="21:28">
      <c r="U543783" s="5"/>
      <c r="AA543783" s="94"/>
      <c r="AB543783" s="5"/>
    </row>
    <row r="543800" spans="21:28">
      <c r="U543800" s="5"/>
      <c r="AA543800" s="94"/>
      <c r="AB543800" s="5"/>
    </row>
    <row r="543802" spans="21:28">
      <c r="U543802" s="5"/>
      <c r="AA543802" s="458"/>
      <c r="AB543802" s="5"/>
    </row>
    <row r="543803" spans="21:28">
      <c r="U543803" s="5"/>
      <c r="AA543803" s="458"/>
      <c r="AB543803" s="5"/>
    </row>
    <row r="543804" spans="21:28">
      <c r="U543804" s="5"/>
      <c r="AA543804" s="93"/>
      <c r="AB543804" s="5"/>
    </row>
    <row r="543805" spans="21:28">
      <c r="U543805" s="5"/>
      <c r="AA543805" s="94"/>
      <c r="AB543805" s="5"/>
    </row>
    <row r="543808" spans="21:28">
      <c r="U543808" s="5"/>
      <c r="AA543808" s="94"/>
      <c r="AB543808" s="5"/>
    </row>
    <row r="543858" spans="21:28">
      <c r="U543858" s="5"/>
      <c r="AA543858" s="94"/>
      <c r="AB543858" s="5"/>
    </row>
    <row r="543928" spans="21:28">
      <c r="U543928" s="5"/>
      <c r="AA543928" s="94"/>
      <c r="AB543928" s="5"/>
    </row>
    <row r="543929" spans="21:28">
      <c r="U543929" s="5"/>
      <c r="AA543929" s="94"/>
      <c r="AB543929" s="5"/>
    </row>
    <row r="543946" spans="21:28">
      <c r="U543946" s="5"/>
      <c r="AA543946" s="94"/>
      <c r="AB543946" s="5"/>
    </row>
    <row r="543948" spans="21:28">
      <c r="U543948" s="5"/>
      <c r="AA543948" s="458"/>
      <c r="AB543948" s="5"/>
    </row>
    <row r="543949" spans="21:28">
      <c r="U543949" s="5"/>
      <c r="AA543949" s="458"/>
      <c r="AB543949" s="5"/>
    </row>
    <row r="543950" spans="21:28">
      <c r="U543950" s="5"/>
      <c r="AA543950" s="93"/>
      <c r="AB543950" s="5"/>
    </row>
    <row r="543951" spans="21:28">
      <c r="U543951" s="5"/>
      <c r="AA543951" s="94"/>
      <c r="AB543951" s="5"/>
    </row>
    <row r="543954" spans="21:28">
      <c r="U543954" s="5"/>
      <c r="AA543954" s="94"/>
      <c r="AB543954" s="5"/>
    </row>
    <row r="544004" spans="21:28">
      <c r="U544004" s="5"/>
      <c r="AA544004" s="94"/>
      <c r="AB544004" s="5"/>
    </row>
    <row r="544074" spans="21:28">
      <c r="U544074" s="5"/>
      <c r="AA544074" s="94"/>
      <c r="AB544074" s="5"/>
    </row>
    <row r="544075" spans="21:28">
      <c r="U544075" s="5"/>
      <c r="AA544075" s="94"/>
      <c r="AB544075" s="5"/>
    </row>
    <row r="544092" spans="21:28">
      <c r="U544092" s="5"/>
      <c r="AA544092" s="94"/>
      <c r="AB544092" s="5"/>
    </row>
    <row r="544094" spans="21:28">
      <c r="U544094" s="5"/>
      <c r="AA544094" s="458"/>
      <c r="AB544094" s="5"/>
    </row>
    <row r="544095" spans="21:28">
      <c r="U544095" s="5"/>
      <c r="AA544095" s="458"/>
      <c r="AB544095" s="5"/>
    </row>
    <row r="544096" spans="21:28">
      <c r="U544096" s="5"/>
      <c r="AA544096" s="93"/>
      <c r="AB544096" s="5"/>
    </row>
    <row r="544097" spans="21:28">
      <c r="U544097" s="5"/>
      <c r="AA544097" s="94"/>
      <c r="AB544097" s="5"/>
    </row>
    <row r="544100" spans="21:28">
      <c r="U544100" s="5"/>
      <c r="AA544100" s="94"/>
      <c r="AB544100" s="5"/>
    </row>
    <row r="544150" spans="21:28">
      <c r="U544150" s="5"/>
      <c r="AA544150" s="94"/>
      <c r="AB544150" s="5"/>
    </row>
    <row r="544220" spans="21:28">
      <c r="U544220" s="5"/>
      <c r="AA544220" s="94"/>
      <c r="AB544220" s="5"/>
    </row>
    <row r="544221" spans="21:28">
      <c r="U544221" s="5"/>
      <c r="AA544221" s="94"/>
      <c r="AB544221" s="5"/>
    </row>
    <row r="544238" spans="21:28">
      <c r="U544238" s="5"/>
      <c r="AA544238" s="94"/>
      <c r="AB544238" s="5"/>
    </row>
    <row r="544240" spans="21:28">
      <c r="U544240" s="5"/>
      <c r="AA544240" s="458"/>
      <c r="AB544240" s="5"/>
    </row>
    <row r="544241" spans="21:28">
      <c r="U544241" s="5"/>
      <c r="AA544241" s="458"/>
      <c r="AB544241" s="5"/>
    </row>
    <row r="544242" spans="21:28">
      <c r="U544242" s="5"/>
      <c r="AA544242" s="93"/>
      <c r="AB544242" s="5"/>
    </row>
    <row r="544243" spans="21:28">
      <c r="U544243" s="5"/>
      <c r="AA544243" s="94"/>
      <c r="AB544243" s="5"/>
    </row>
    <row r="544246" spans="21:28">
      <c r="U544246" s="5"/>
      <c r="AA544246" s="94"/>
      <c r="AB544246" s="5"/>
    </row>
    <row r="544296" spans="21:28">
      <c r="U544296" s="5"/>
      <c r="AA544296" s="94"/>
      <c r="AB544296" s="5"/>
    </row>
    <row r="544366" spans="21:28">
      <c r="U544366" s="5"/>
      <c r="AA544366" s="94"/>
      <c r="AB544366" s="5"/>
    </row>
    <row r="544367" spans="21:28">
      <c r="U544367" s="5"/>
      <c r="AA544367" s="94"/>
      <c r="AB544367" s="5"/>
    </row>
    <row r="544384" spans="21:28">
      <c r="U544384" s="5"/>
      <c r="AA544384" s="94"/>
      <c r="AB544384" s="5"/>
    </row>
    <row r="544386" spans="21:28">
      <c r="U544386" s="5"/>
      <c r="AA544386" s="458"/>
      <c r="AB544386" s="5"/>
    </row>
    <row r="544387" spans="21:28">
      <c r="U544387" s="5"/>
      <c r="AA544387" s="458"/>
      <c r="AB544387" s="5"/>
    </row>
    <row r="544388" spans="21:28">
      <c r="U544388" s="5"/>
      <c r="AA544388" s="93"/>
      <c r="AB544388" s="5"/>
    </row>
    <row r="544389" spans="21:28">
      <c r="U544389" s="5"/>
      <c r="AA544389" s="94"/>
      <c r="AB544389" s="5"/>
    </row>
    <row r="544392" spans="21:28">
      <c r="U544392" s="5"/>
      <c r="AA544392" s="94"/>
      <c r="AB544392" s="5"/>
    </row>
    <row r="544442" spans="21:28">
      <c r="U544442" s="5"/>
      <c r="AA544442" s="94"/>
      <c r="AB544442" s="5"/>
    </row>
    <row r="544512" spans="21:28">
      <c r="U544512" s="5"/>
      <c r="AA544512" s="94"/>
      <c r="AB544512" s="5"/>
    </row>
    <row r="544513" spans="21:28">
      <c r="U544513" s="5"/>
      <c r="AA544513" s="94"/>
      <c r="AB544513" s="5"/>
    </row>
    <row r="544530" spans="21:28">
      <c r="U544530" s="5"/>
      <c r="AA544530" s="94"/>
      <c r="AB544530" s="5"/>
    </row>
    <row r="544532" spans="21:28">
      <c r="U544532" s="5"/>
      <c r="AA544532" s="458"/>
      <c r="AB544532" s="5"/>
    </row>
    <row r="544533" spans="21:28">
      <c r="U544533" s="5"/>
      <c r="AA544533" s="458"/>
      <c r="AB544533" s="5"/>
    </row>
    <row r="544534" spans="21:28">
      <c r="U544534" s="5"/>
      <c r="AA544534" s="93"/>
      <c r="AB544534" s="5"/>
    </row>
    <row r="544535" spans="21:28">
      <c r="U544535" s="5"/>
      <c r="AA544535" s="94"/>
      <c r="AB544535" s="5"/>
    </row>
    <row r="544538" spans="21:28">
      <c r="U544538" s="5"/>
      <c r="AA544538" s="94"/>
      <c r="AB544538" s="5"/>
    </row>
    <row r="544588" spans="21:28">
      <c r="U544588" s="5"/>
      <c r="AA544588" s="94"/>
      <c r="AB544588" s="5"/>
    </row>
    <row r="544658" spans="21:28">
      <c r="U544658" s="5"/>
      <c r="AA544658" s="94"/>
      <c r="AB544658" s="5"/>
    </row>
    <row r="544659" spans="21:28">
      <c r="U544659" s="5"/>
      <c r="AA544659" s="94"/>
      <c r="AB544659" s="5"/>
    </row>
    <row r="544676" spans="21:28">
      <c r="U544676" s="5"/>
      <c r="AA544676" s="94"/>
      <c r="AB544676" s="5"/>
    </row>
    <row r="544678" spans="21:28">
      <c r="U544678" s="5"/>
      <c r="AA544678" s="458"/>
      <c r="AB544678" s="5"/>
    </row>
    <row r="544679" spans="21:28">
      <c r="U544679" s="5"/>
      <c r="AA544679" s="458"/>
      <c r="AB544679" s="5"/>
    </row>
    <row r="544680" spans="21:28">
      <c r="U544680" s="5"/>
      <c r="AA544680" s="93"/>
      <c r="AB544680" s="5"/>
    </row>
    <row r="544681" spans="21:28">
      <c r="U544681" s="5"/>
      <c r="AA544681" s="94"/>
      <c r="AB544681" s="5"/>
    </row>
    <row r="544684" spans="21:28">
      <c r="U544684" s="5"/>
      <c r="AA544684" s="94"/>
      <c r="AB544684" s="5"/>
    </row>
    <row r="544734" spans="21:28">
      <c r="U544734" s="5"/>
      <c r="AA544734" s="94"/>
      <c r="AB544734" s="5"/>
    </row>
    <row r="544804" spans="21:28">
      <c r="U544804" s="5"/>
      <c r="AA544804" s="94"/>
      <c r="AB544804" s="5"/>
    </row>
    <row r="544805" spans="21:28">
      <c r="U544805" s="5"/>
      <c r="AA544805" s="94"/>
      <c r="AB544805" s="5"/>
    </row>
    <row r="544822" spans="21:28">
      <c r="U544822" s="5"/>
      <c r="AA544822" s="94"/>
      <c r="AB544822" s="5"/>
    </row>
    <row r="544824" spans="21:28">
      <c r="U544824" s="5"/>
      <c r="AA544824" s="458"/>
      <c r="AB544824" s="5"/>
    </row>
    <row r="544825" spans="21:28">
      <c r="U544825" s="5"/>
      <c r="AA544825" s="458"/>
      <c r="AB544825" s="5"/>
    </row>
    <row r="544826" spans="21:28">
      <c r="U544826" s="5"/>
      <c r="AA544826" s="93"/>
      <c r="AB544826" s="5"/>
    </row>
    <row r="544827" spans="21:28">
      <c r="U544827" s="5"/>
      <c r="AA544827" s="94"/>
      <c r="AB544827" s="5"/>
    </row>
    <row r="544830" spans="21:28">
      <c r="U544830" s="5"/>
      <c r="AA544830" s="94"/>
      <c r="AB544830" s="5"/>
    </row>
    <row r="544880" spans="21:28">
      <c r="U544880" s="5"/>
      <c r="AA544880" s="94"/>
      <c r="AB544880" s="5"/>
    </row>
    <row r="544950" spans="21:28">
      <c r="U544950" s="5"/>
      <c r="AA544950" s="94"/>
      <c r="AB544950" s="5"/>
    </row>
    <row r="544951" spans="21:28">
      <c r="U544951" s="5"/>
      <c r="AA544951" s="94"/>
      <c r="AB544951" s="5"/>
    </row>
    <row r="544968" spans="21:28">
      <c r="U544968" s="5"/>
      <c r="AA544968" s="94"/>
      <c r="AB544968" s="5"/>
    </row>
    <row r="544970" spans="21:28">
      <c r="U544970" s="5"/>
      <c r="AA544970" s="458"/>
      <c r="AB544970" s="5"/>
    </row>
    <row r="544971" spans="21:28">
      <c r="U544971" s="5"/>
      <c r="AA544971" s="458"/>
      <c r="AB544971" s="5"/>
    </row>
    <row r="544972" spans="21:28">
      <c r="U544972" s="5"/>
      <c r="AA544972" s="93"/>
      <c r="AB544972" s="5"/>
    </row>
    <row r="544973" spans="21:28">
      <c r="U544973" s="5"/>
      <c r="AA544973" s="94"/>
      <c r="AB544973" s="5"/>
    </row>
    <row r="544976" spans="21:28">
      <c r="U544976" s="5"/>
      <c r="AA544976" s="94"/>
      <c r="AB544976" s="5"/>
    </row>
    <row r="545026" spans="21:28">
      <c r="U545026" s="5"/>
      <c r="AA545026" s="94"/>
      <c r="AB545026" s="5"/>
    </row>
    <row r="545096" spans="21:28">
      <c r="U545096" s="5"/>
      <c r="AA545096" s="94"/>
      <c r="AB545096" s="5"/>
    </row>
    <row r="545097" spans="21:28">
      <c r="U545097" s="5"/>
      <c r="AA545097" s="94"/>
      <c r="AB545097" s="5"/>
    </row>
    <row r="545114" spans="21:28">
      <c r="U545114" s="5"/>
      <c r="AA545114" s="94"/>
      <c r="AB545114" s="5"/>
    </row>
    <row r="545116" spans="21:28">
      <c r="U545116" s="5"/>
      <c r="AA545116" s="458"/>
      <c r="AB545116" s="5"/>
    </row>
    <row r="545117" spans="21:28">
      <c r="U545117" s="5"/>
      <c r="AA545117" s="458"/>
      <c r="AB545117" s="5"/>
    </row>
    <row r="545118" spans="21:28">
      <c r="U545118" s="5"/>
      <c r="AA545118" s="93"/>
      <c r="AB545118" s="5"/>
    </row>
    <row r="545119" spans="21:28">
      <c r="U545119" s="5"/>
      <c r="AA545119" s="94"/>
      <c r="AB545119" s="5"/>
    </row>
    <row r="545122" spans="21:28">
      <c r="U545122" s="5"/>
      <c r="AA545122" s="94"/>
      <c r="AB545122" s="5"/>
    </row>
    <row r="545172" spans="21:28">
      <c r="U545172" s="5"/>
      <c r="AA545172" s="94"/>
      <c r="AB545172" s="5"/>
    </row>
    <row r="545242" spans="21:28">
      <c r="U545242" s="5"/>
      <c r="AA545242" s="94"/>
      <c r="AB545242" s="5"/>
    </row>
    <row r="545243" spans="21:28">
      <c r="U545243" s="5"/>
      <c r="AA545243" s="94"/>
      <c r="AB545243" s="5"/>
    </row>
    <row r="545260" spans="21:28">
      <c r="U545260" s="5"/>
      <c r="AA545260" s="94"/>
      <c r="AB545260" s="5"/>
    </row>
    <row r="545262" spans="21:28">
      <c r="U545262" s="5"/>
      <c r="AA545262" s="458"/>
      <c r="AB545262" s="5"/>
    </row>
    <row r="545263" spans="21:28">
      <c r="U545263" s="5"/>
      <c r="AA545263" s="458"/>
      <c r="AB545263" s="5"/>
    </row>
    <row r="545264" spans="21:28">
      <c r="U545264" s="5"/>
      <c r="AA545264" s="93"/>
      <c r="AB545264" s="5"/>
    </row>
    <row r="545265" spans="21:28">
      <c r="U545265" s="5"/>
      <c r="AA545265" s="94"/>
      <c r="AB545265" s="5"/>
    </row>
    <row r="545268" spans="21:28">
      <c r="U545268" s="5"/>
      <c r="AA545268" s="94"/>
      <c r="AB545268" s="5"/>
    </row>
    <row r="545318" spans="21:28">
      <c r="U545318" s="5"/>
      <c r="AA545318" s="94"/>
      <c r="AB545318" s="5"/>
    </row>
    <row r="545388" spans="21:28">
      <c r="U545388" s="5"/>
      <c r="AA545388" s="94"/>
      <c r="AB545388" s="5"/>
    </row>
    <row r="545389" spans="21:28">
      <c r="U545389" s="5"/>
      <c r="AA545389" s="94"/>
      <c r="AB545389" s="5"/>
    </row>
    <row r="545406" spans="21:28">
      <c r="U545406" s="5"/>
      <c r="AA545406" s="94"/>
      <c r="AB545406" s="5"/>
    </row>
    <row r="545408" spans="21:28">
      <c r="U545408" s="5"/>
      <c r="AA545408" s="458"/>
      <c r="AB545408" s="5"/>
    </row>
    <row r="545409" spans="21:28">
      <c r="U545409" s="5"/>
      <c r="AA545409" s="458"/>
      <c r="AB545409" s="5"/>
    </row>
    <row r="545410" spans="21:28">
      <c r="U545410" s="5"/>
      <c r="AA545410" s="93"/>
      <c r="AB545410" s="5"/>
    </row>
    <row r="545411" spans="21:28">
      <c r="U545411" s="5"/>
      <c r="AA545411" s="94"/>
      <c r="AB545411" s="5"/>
    </row>
    <row r="545414" spans="21:28">
      <c r="U545414" s="5"/>
      <c r="AA545414" s="94"/>
      <c r="AB545414" s="5"/>
    </row>
    <row r="545464" spans="21:28">
      <c r="U545464" s="5"/>
      <c r="AA545464" s="94"/>
      <c r="AB545464" s="5"/>
    </row>
    <row r="545534" spans="21:28">
      <c r="U545534" s="5"/>
      <c r="AA545534" s="94"/>
      <c r="AB545534" s="5"/>
    </row>
    <row r="545535" spans="21:28">
      <c r="U545535" s="5"/>
      <c r="AA545535" s="94"/>
      <c r="AB545535" s="5"/>
    </row>
    <row r="545552" spans="21:28">
      <c r="U545552" s="5"/>
      <c r="AA545552" s="94"/>
      <c r="AB545552" s="5"/>
    </row>
    <row r="545554" spans="21:28">
      <c r="U545554" s="5"/>
      <c r="AA545554" s="458"/>
      <c r="AB545554" s="5"/>
    </row>
    <row r="545555" spans="21:28">
      <c r="U545555" s="5"/>
      <c r="AA545555" s="458"/>
      <c r="AB545555" s="5"/>
    </row>
    <row r="545556" spans="21:28">
      <c r="U545556" s="5"/>
      <c r="AA545556" s="93"/>
      <c r="AB545556" s="5"/>
    </row>
    <row r="545557" spans="21:28">
      <c r="U545557" s="5"/>
      <c r="AA545557" s="94"/>
      <c r="AB545557" s="5"/>
    </row>
    <row r="545560" spans="21:28">
      <c r="U545560" s="5"/>
      <c r="AA545560" s="94"/>
      <c r="AB545560" s="5"/>
    </row>
    <row r="545610" spans="21:28">
      <c r="U545610" s="5"/>
      <c r="AA545610" s="94"/>
      <c r="AB545610" s="5"/>
    </row>
    <row r="545680" spans="21:28">
      <c r="U545680" s="5"/>
      <c r="AA545680" s="94"/>
      <c r="AB545680" s="5"/>
    </row>
    <row r="545681" spans="21:28">
      <c r="U545681" s="5"/>
      <c r="AA545681" s="94"/>
      <c r="AB545681" s="5"/>
    </row>
    <row r="545698" spans="21:28">
      <c r="U545698" s="5"/>
      <c r="AA545698" s="94"/>
      <c r="AB545698" s="5"/>
    </row>
    <row r="545700" spans="21:28">
      <c r="U545700" s="5"/>
      <c r="AA545700" s="458"/>
      <c r="AB545700" s="5"/>
    </row>
    <row r="545701" spans="21:28">
      <c r="U545701" s="5"/>
      <c r="AA545701" s="458"/>
      <c r="AB545701" s="5"/>
    </row>
    <row r="545702" spans="21:28">
      <c r="U545702" s="5"/>
      <c r="AA545702" s="93"/>
      <c r="AB545702" s="5"/>
    </row>
    <row r="545703" spans="21:28">
      <c r="U545703" s="5"/>
      <c r="AA545703" s="94"/>
      <c r="AB545703" s="5"/>
    </row>
    <row r="545706" spans="21:28">
      <c r="U545706" s="5"/>
      <c r="AA545706" s="94"/>
      <c r="AB545706" s="5"/>
    </row>
    <row r="545756" spans="21:28">
      <c r="U545756" s="5"/>
      <c r="AA545756" s="94"/>
      <c r="AB545756" s="5"/>
    </row>
    <row r="545826" spans="21:28">
      <c r="U545826" s="5"/>
      <c r="AA545826" s="94"/>
      <c r="AB545826" s="5"/>
    </row>
    <row r="545827" spans="21:28">
      <c r="U545827" s="5"/>
      <c r="AA545827" s="94"/>
      <c r="AB545827" s="5"/>
    </row>
    <row r="545844" spans="21:28">
      <c r="U545844" s="5"/>
      <c r="AA545844" s="94"/>
      <c r="AB545844" s="5"/>
    </row>
    <row r="545846" spans="21:28">
      <c r="U545846" s="5"/>
      <c r="AA545846" s="458"/>
      <c r="AB545846" s="5"/>
    </row>
    <row r="545847" spans="21:28">
      <c r="U545847" s="5"/>
      <c r="AA545847" s="458"/>
      <c r="AB545847" s="5"/>
    </row>
    <row r="545848" spans="21:28">
      <c r="U545848" s="5"/>
      <c r="AA545848" s="93"/>
      <c r="AB545848" s="5"/>
    </row>
    <row r="545849" spans="21:28">
      <c r="U545849" s="5"/>
      <c r="AA545849" s="94"/>
      <c r="AB545849" s="5"/>
    </row>
    <row r="545852" spans="21:28">
      <c r="U545852" s="5"/>
      <c r="AA545852" s="94"/>
      <c r="AB545852" s="5"/>
    </row>
    <row r="545902" spans="21:28">
      <c r="U545902" s="5"/>
      <c r="AA545902" s="94"/>
      <c r="AB545902" s="5"/>
    </row>
    <row r="545972" spans="21:28">
      <c r="U545972" s="5"/>
      <c r="AA545972" s="94"/>
      <c r="AB545972" s="5"/>
    </row>
    <row r="545973" spans="21:28">
      <c r="U545973" s="5"/>
      <c r="AA545973" s="94"/>
      <c r="AB545973" s="5"/>
    </row>
    <row r="545990" spans="21:28">
      <c r="U545990" s="5"/>
      <c r="AA545990" s="94"/>
      <c r="AB545990" s="5"/>
    </row>
    <row r="545992" spans="21:28">
      <c r="U545992" s="5"/>
      <c r="AA545992" s="458"/>
      <c r="AB545992" s="5"/>
    </row>
    <row r="545993" spans="21:28">
      <c r="U545993" s="5"/>
      <c r="AA545993" s="458"/>
      <c r="AB545993" s="5"/>
    </row>
    <row r="545994" spans="21:28">
      <c r="U545994" s="5"/>
      <c r="AA545994" s="93"/>
      <c r="AB545994" s="5"/>
    </row>
    <row r="545995" spans="21:28">
      <c r="U545995" s="5"/>
      <c r="AA545995" s="94"/>
      <c r="AB545995" s="5"/>
    </row>
    <row r="545998" spans="21:28">
      <c r="U545998" s="5"/>
      <c r="AA545998" s="94"/>
      <c r="AB545998" s="5"/>
    </row>
    <row r="546048" spans="21:28">
      <c r="U546048" s="5"/>
      <c r="AA546048" s="94"/>
      <c r="AB546048" s="5"/>
    </row>
    <row r="546118" spans="21:28">
      <c r="U546118" s="5"/>
      <c r="AA546118" s="94"/>
      <c r="AB546118" s="5"/>
    </row>
    <row r="546119" spans="21:28">
      <c r="U546119" s="5"/>
      <c r="AA546119" s="94"/>
      <c r="AB546119" s="5"/>
    </row>
    <row r="546136" spans="21:28">
      <c r="U546136" s="5"/>
      <c r="AA546136" s="94"/>
      <c r="AB546136" s="5"/>
    </row>
    <row r="546138" spans="21:28">
      <c r="U546138" s="5"/>
      <c r="AA546138" s="458"/>
      <c r="AB546138" s="5"/>
    </row>
    <row r="546139" spans="21:28">
      <c r="U546139" s="5"/>
      <c r="AA546139" s="458"/>
      <c r="AB546139" s="5"/>
    </row>
    <row r="546140" spans="21:28">
      <c r="U546140" s="5"/>
      <c r="AA546140" s="93"/>
      <c r="AB546140" s="5"/>
    </row>
    <row r="546141" spans="21:28">
      <c r="U546141" s="5"/>
      <c r="AA546141" s="94"/>
      <c r="AB546141" s="5"/>
    </row>
    <row r="546144" spans="21:28">
      <c r="U546144" s="5"/>
      <c r="AA546144" s="94"/>
      <c r="AB546144" s="5"/>
    </row>
    <row r="546194" spans="21:28">
      <c r="U546194" s="5"/>
      <c r="AA546194" s="94"/>
      <c r="AB546194" s="5"/>
    </row>
    <row r="546264" spans="21:28">
      <c r="U546264" s="5"/>
      <c r="AA546264" s="94"/>
      <c r="AB546264" s="5"/>
    </row>
    <row r="546265" spans="21:28">
      <c r="U546265" s="5"/>
      <c r="AA546265" s="94"/>
      <c r="AB546265" s="5"/>
    </row>
    <row r="546282" spans="21:28">
      <c r="U546282" s="5"/>
      <c r="AA546282" s="94"/>
      <c r="AB546282" s="5"/>
    </row>
    <row r="546284" spans="21:28">
      <c r="U546284" s="5"/>
      <c r="AA546284" s="458"/>
      <c r="AB546284" s="5"/>
    </row>
    <row r="546285" spans="21:28">
      <c r="U546285" s="5"/>
      <c r="AA546285" s="458"/>
      <c r="AB546285" s="5"/>
    </row>
    <row r="546286" spans="21:28">
      <c r="U546286" s="5"/>
      <c r="AA546286" s="93"/>
      <c r="AB546286" s="5"/>
    </row>
    <row r="546287" spans="21:28">
      <c r="U546287" s="5"/>
      <c r="AA546287" s="94"/>
      <c r="AB546287" s="5"/>
    </row>
    <row r="546290" spans="21:28">
      <c r="U546290" s="5"/>
      <c r="AA546290" s="94"/>
      <c r="AB546290" s="5"/>
    </row>
    <row r="546340" spans="21:28">
      <c r="U546340" s="5"/>
      <c r="AA546340" s="94"/>
      <c r="AB546340" s="5"/>
    </row>
    <row r="546410" spans="21:28">
      <c r="U546410" s="5"/>
      <c r="AA546410" s="94"/>
      <c r="AB546410" s="5"/>
    </row>
    <row r="546411" spans="21:28">
      <c r="U546411" s="5"/>
      <c r="AA546411" s="94"/>
      <c r="AB546411" s="5"/>
    </row>
    <row r="546428" spans="21:28">
      <c r="U546428" s="5"/>
      <c r="AA546428" s="94"/>
      <c r="AB546428" s="5"/>
    </row>
    <row r="546430" spans="21:28">
      <c r="U546430" s="5"/>
      <c r="AA546430" s="458"/>
      <c r="AB546430" s="5"/>
    </row>
    <row r="546431" spans="21:28">
      <c r="U546431" s="5"/>
      <c r="AA546431" s="458"/>
      <c r="AB546431" s="5"/>
    </row>
    <row r="546432" spans="21:28">
      <c r="U546432" s="5"/>
      <c r="AA546432" s="93"/>
      <c r="AB546432" s="5"/>
    </row>
    <row r="546433" spans="21:28">
      <c r="U546433" s="5"/>
      <c r="AA546433" s="94"/>
      <c r="AB546433" s="5"/>
    </row>
    <row r="546436" spans="21:28">
      <c r="U546436" s="5"/>
      <c r="AA546436" s="94"/>
      <c r="AB546436" s="5"/>
    </row>
    <row r="546486" spans="21:28">
      <c r="U546486" s="5"/>
      <c r="AA546486" s="94"/>
      <c r="AB546486" s="5"/>
    </row>
    <row r="546556" spans="21:28">
      <c r="U546556" s="5"/>
      <c r="AA546556" s="94"/>
      <c r="AB546556" s="5"/>
    </row>
    <row r="546557" spans="21:28">
      <c r="U546557" s="5"/>
      <c r="AA546557" s="94"/>
      <c r="AB546557" s="5"/>
    </row>
    <row r="546574" spans="21:28">
      <c r="U546574" s="5"/>
      <c r="AA546574" s="94"/>
      <c r="AB546574" s="5"/>
    </row>
    <row r="546576" spans="21:28">
      <c r="U546576" s="5"/>
      <c r="AA546576" s="458"/>
      <c r="AB546576" s="5"/>
    </row>
    <row r="546577" spans="21:28">
      <c r="U546577" s="5"/>
      <c r="AA546577" s="458"/>
      <c r="AB546577" s="5"/>
    </row>
    <row r="546578" spans="21:28">
      <c r="U546578" s="5"/>
      <c r="AA546578" s="93"/>
      <c r="AB546578" s="5"/>
    </row>
    <row r="546579" spans="21:28">
      <c r="U546579" s="5"/>
      <c r="AA546579" s="94"/>
      <c r="AB546579" s="5"/>
    </row>
    <row r="546582" spans="21:28">
      <c r="U546582" s="5"/>
      <c r="AA546582" s="94"/>
      <c r="AB546582" s="5"/>
    </row>
    <row r="546632" spans="21:28">
      <c r="U546632" s="5"/>
      <c r="AA546632" s="94"/>
      <c r="AB546632" s="5"/>
    </row>
    <row r="546702" spans="21:28">
      <c r="U546702" s="5"/>
      <c r="AA546702" s="94"/>
      <c r="AB546702" s="5"/>
    </row>
    <row r="546703" spans="21:28">
      <c r="U546703" s="5"/>
      <c r="AA546703" s="94"/>
      <c r="AB546703" s="5"/>
    </row>
    <row r="546720" spans="21:28">
      <c r="U546720" s="5"/>
      <c r="AA546720" s="94"/>
      <c r="AB546720" s="5"/>
    </row>
    <row r="546722" spans="21:28">
      <c r="U546722" s="5"/>
      <c r="AA546722" s="458"/>
      <c r="AB546722" s="5"/>
    </row>
    <row r="546723" spans="21:28">
      <c r="U546723" s="5"/>
      <c r="AA546723" s="458"/>
      <c r="AB546723" s="5"/>
    </row>
    <row r="546724" spans="21:28">
      <c r="U546724" s="5"/>
      <c r="AA546724" s="93"/>
      <c r="AB546724" s="5"/>
    </row>
    <row r="546725" spans="21:28">
      <c r="U546725" s="5"/>
      <c r="AA546725" s="94"/>
      <c r="AB546725" s="5"/>
    </row>
    <row r="546728" spans="21:28">
      <c r="U546728" s="5"/>
      <c r="AA546728" s="94"/>
      <c r="AB546728" s="5"/>
    </row>
    <row r="546778" spans="21:28">
      <c r="U546778" s="5"/>
      <c r="AA546778" s="94"/>
      <c r="AB546778" s="5"/>
    </row>
    <row r="546848" spans="21:28">
      <c r="U546848" s="5"/>
      <c r="AA546848" s="94"/>
      <c r="AB546848" s="5"/>
    </row>
    <row r="546849" spans="21:28">
      <c r="U546849" s="5"/>
      <c r="AA546849" s="94"/>
      <c r="AB546849" s="5"/>
    </row>
    <row r="546866" spans="21:28">
      <c r="U546866" s="5"/>
      <c r="AA546866" s="94"/>
      <c r="AB546866" s="5"/>
    </row>
    <row r="546868" spans="21:28">
      <c r="U546868" s="5"/>
      <c r="AA546868" s="458"/>
      <c r="AB546868" s="5"/>
    </row>
    <row r="546869" spans="21:28">
      <c r="U546869" s="5"/>
      <c r="AA546869" s="458"/>
      <c r="AB546869" s="5"/>
    </row>
    <row r="546870" spans="21:28">
      <c r="U546870" s="5"/>
      <c r="AA546870" s="93"/>
      <c r="AB546870" s="5"/>
    </row>
    <row r="546871" spans="21:28">
      <c r="U546871" s="5"/>
      <c r="AA546871" s="94"/>
      <c r="AB546871" s="5"/>
    </row>
    <row r="546874" spans="21:28">
      <c r="U546874" s="5"/>
      <c r="AA546874" s="94"/>
      <c r="AB546874" s="5"/>
    </row>
    <row r="546924" spans="21:28">
      <c r="U546924" s="5"/>
      <c r="AA546924" s="94"/>
      <c r="AB546924" s="5"/>
    </row>
    <row r="546994" spans="21:28">
      <c r="U546994" s="5"/>
      <c r="AA546994" s="94"/>
      <c r="AB546994" s="5"/>
    </row>
    <row r="546995" spans="21:28">
      <c r="U546995" s="5"/>
      <c r="AA546995" s="94"/>
      <c r="AB546995" s="5"/>
    </row>
    <row r="547012" spans="21:28">
      <c r="U547012" s="5"/>
      <c r="AA547012" s="94"/>
      <c r="AB547012" s="5"/>
    </row>
    <row r="547014" spans="21:28">
      <c r="U547014" s="5"/>
      <c r="AA547014" s="458"/>
      <c r="AB547014" s="5"/>
    </row>
    <row r="547015" spans="21:28">
      <c r="U547015" s="5"/>
      <c r="AA547015" s="458"/>
      <c r="AB547015" s="5"/>
    </row>
    <row r="547016" spans="21:28">
      <c r="U547016" s="5"/>
      <c r="AA547016" s="93"/>
      <c r="AB547016" s="5"/>
    </row>
    <row r="547017" spans="21:28">
      <c r="U547017" s="5"/>
      <c r="AA547017" s="94"/>
      <c r="AB547017" s="5"/>
    </row>
    <row r="547020" spans="21:28">
      <c r="U547020" s="5"/>
      <c r="AA547020" s="94"/>
      <c r="AB547020" s="5"/>
    </row>
    <row r="547070" spans="21:28">
      <c r="U547070" s="5"/>
      <c r="AA547070" s="94"/>
      <c r="AB547070" s="5"/>
    </row>
    <row r="547140" spans="21:28">
      <c r="U547140" s="5"/>
      <c r="AA547140" s="94"/>
      <c r="AB547140" s="5"/>
    </row>
    <row r="547141" spans="21:28">
      <c r="U547141" s="5"/>
      <c r="AA547141" s="94"/>
      <c r="AB547141" s="5"/>
    </row>
    <row r="547158" spans="21:28">
      <c r="U547158" s="5"/>
      <c r="AA547158" s="94"/>
      <c r="AB547158" s="5"/>
    </row>
    <row r="547160" spans="21:28">
      <c r="U547160" s="5"/>
      <c r="AA547160" s="458"/>
      <c r="AB547160" s="5"/>
    </row>
    <row r="547161" spans="21:28">
      <c r="U547161" s="5"/>
      <c r="AA547161" s="458"/>
      <c r="AB547161" s="5"/>
    </row>
    <row r="547162" spans="21:28">
      <c r="U547162" s="5"/>
      <c r="AA547162" s="93"/>
      <c r="AB547162" s="5"/>
    </row>
    <row r="547163" spans="21:28">
      <c r="U547163" s="5"/>
      <c r="AA547163" s="94"/>
      <c r="AB547163" s="5"/>
    </row>
    <row r="547166" spans="21:28">
      <c r="U547166" s="5"/>
      <c r="AA547166" s="94"/>
      <c r="AB547166" s="5"/>
    </row>
    <row r="547216" spans="21:28">
      <c r="U547216" s="5"/>
      <c r="AA547216" s="94"/>
      <c r="AB547216" s="5"/>
    </row>
    <row r="547286" spans="21:28">
      <c r="U547286" s="5"/>
      <c r="AA547286" s="94"/>
      <c r="AB547286" s="5"/>
    </row>
    <row r="547287" spans="21:28">
      <c r="U547287" s="5"/>
      <c r="AA547287" s="94"/>
      <c r="AB547287" s="5"/>
    </row>
    <row r="547304" spans="21:28">
      <c r="U547304" s="5"/>
      <c r="AA547304" s="94"/>
      <c r="AB547304" s="5"/>
    </row>
    <row r="547306" spans="21:28">
      <c r="U547306" s="5"/>
      <c r="AA547306" s="458"/>
      <c r="AB547306" s="5"/>
    </row>
    <row r="547307" spans="21:28">
      <c r="U547307" s="5"/>
      <c r="AA547307" s="458"/>
      <c r="AB547307" s="5"/>
    </row>
    <row r="547308" spans="21:28">
      <c r="U547308" s="5"/>
      <c r="AA547308" s="93"/>
      <c r="AB547308" s="5"/>
    </row>
    <row r="547309" spans="21:28">
      <c r="U547309" s="5"/>
      <c r="AA547309" s="94"/>
      <c r="AB547309" s="5"/>
    </row>
    <row r="547312" spans="21:28">
      <c r="U547312" s="5"/>
      <c r="AA547312" s="94"/>
      <c r="AB547312" s="5"/>
    </row>
    <row r="547362" spans="21:28">
      <c r="U547362" s="5"/>
      <c r="AA547362" s="94"/>
      <c r="AB547362" s="5"/>
    </row>
    <row r="547432" spans="21:28">
      <c r="U547432" s="5"/>
      <c r="AA547432" s="94"/>
      <c r="AB547432" s="5"/>
    </row>
    <row r="547433" spans="21:28">
      <c r="U547433" s="5"/>
      <c r="AA547433" s="94"/>
      <c r="AB547433" s="5"/>
    </row>
    <row r="547450" spans="21:28">
      <c r="U547450" s="5"/>
      <c r="AA547450" s="94"/>
      <c r="AB547450" s="5"/>
    </row>
    <row r="547452" spans="21:28">
      <c r="U547452" s="5"/>
      <c r="AA547452" s="458"/>
      <c r="AB547452" s="5"/>
    </row>
    <row r="547453" spans="21:28">
      <c r="U547453" s="5"/>
      <c r="AA547453" s="458"/>
      <c r="AB547453" s="5"/>
    </row>
    <row r="547454" spans="21:28">
      <c r="U547454" s="5"/>
      <c r="AA547454" s="93"/>
      <c r="AB547454" s="5"/>
    </row>
    <row r="547455" spans="21:28">
      <c r="U547455" s="5"/>
      <c r="AA547455" s="94"/>
      <c r="AB547455" s="5"/>
    </row>
    <row r="547458" spans="21:28">
      <c r="U547458" s="5"/>
      <c r="AA547458" s="94"/>
      <c r="AB547458" s="5"/>
    </row>
    <row r="547508" spans="21:28">
      <c r="U547508" s="5"/>
      <c r="AA547508" s="94"/>
      <c r="AB547508" s="5"/>
    </row>
    <row r="547578" spans="21:28">
      <c r="U547578" s="5"/>
      <c r="AA547578" s="94"/>
      <c r="AB547578" s="5"/>
    </row>
    <row r="547579" spans="21:28">
      <c r="U547579" s="5"/>
      <c r="AA547579" s="94"/>
      <c r="AB547579" s="5"/>
    </row>
    <row r="547596" spans="21:28">
      <c r="U547596" s="5"/>
      <c r="AA547596" s="94"/>
      <c r="AB547596" s="5"/>
    </row>
    <row r="547598" spans="21:28">
      <c r="U547598" s="5"/>
      <c r="AA547598" s="458"/>
      <c r="AB547598" s="5"/>
    </row>
    <row r="547599" spans="21:28">
      <c r="U547599" s="5"/>
      <c r="AA547599" s="458"/>
      <c r="AB547599" s="5"/>
    </row>
    <row r="547600" spans="21:28">
      <c r="U547600" s="5"/>
      <c r="AA547600" s="93"/>
      <c r="AB547600" s="5"/>
    </row>
    <row r="547601" spans="21:28">
      <c r="U547601" s="5"/>
      <c r="AA547601" s="94"/>
      <c r="AB547601" s="5"/>
    </row>
    <row r="547604" spans="21:28">
      <c r="U547604" s="5"/>
      <c r="AA547604" s="94"/>
      <c r="AB547604" s="5"/>
    </row>
    <row r="547654" spans="21:28">
      <c r="U547654" s="5"/>
      <c r="AA547654" s="94"/>
      <c r="AB547654" s="5"/>
    </row>
    <row r="547724" spans="21:28">
      <c r="U547724" s="5"/>
      <c r="AA547724" s="94"/>
      <c r="AB547724" s="5"/>
    </row>
    <row r="547725" spans="21:28">
      <c r="U547725" s="5"/>
      <c r="AA547725" s="94"/>
      <c r="AB547725" s="5"/>
    </row>
    <row r="547742" spans="21:28">
      <c r="U547742" s="5"/>
      <c r="AA547742" s="94"/>
      <c r="AB547742" s="5"/>
    </row>
    <row r="547744" spans="21:28">
      <c r="U547744" s="5"/>
      <c r="AA547744" s="458"/>
      <c r="AB547744" s="5"/>
    </row>
    <row r="547745" spans="21:28">
      <c r="U547745" s="5"/>
      <c r="AA547745" s="458"/>
      <c r="AB547745" s="5"/>
    </row>
    <row r="547746" spans="21:28">
      <c r="U547746" s="5"/>
      <c r="AA547746" s="93"/>
      <c r="AB547746" s="5"/>
    </row>
    <row r="547747" spans="21:28">
      <c r="U547747" s="5"/>
      <c r="AA547747" s="94"/>
      <c r="AB547747" s="5"/>
    </row>
    <row r="547750" spans="21:28">
      <c r="U547750" s="5"/>
      <c r="AA547750" s="94"/>
      <c r="AB547750" s="5"/>
    </row>
    <row r="547800" spans="21:28">
      <c r="U547800" s="5"/>
      <c r="AA547800" s="94"/>
      <c r="AB547800" s="5"/>
    </row>
    <row r="547870" spans="21:28">
      <c r="U547870" s="5"/>
      <c r="AA547870" s="94"/>
      <c r="AB547870" s="5"/>
    </row>
    <row r="547871" spans="21:28">
      <c r="U547871" s="5"/>
      <c r="AA547871" s="94"/>
      <c r="AB547871" s="5"/>
    </row>
    <row r="547888" spans="21:28">
      <c r="U547888" s="5"/>
      <c r="AA547888" s="94"/>
      <c r="AB547888" s="5"/>
    </row>
    <row r="547890" spans="21:28">
      <c r="U547890" s="5"/>
      <c r="AA547890" s="458"/>
      <c r="AB547890" s="5"/>
    </row>
    <row r="547891" spans="21:28">
      <c r="U547891" s="5"/>
      <c r="AA547891" s="458"/>
      <c r="AB547891" s="5"/>
    </row>
    <row r="547892" spans="21:28">
      <c r="U547892" s="5"/>
      <c r="AA547892" s="93"/>
      <c r="AB547892" s="5"/>
    </row>
    <row r="547893" spans="21:28">
      <c r="U547893" s="5"/>
      <c r="AA547893" s="94"/>
      <c r="AB547893" s="5"/>
    </row>
    <row r="547896" spans="21:28">
      <c r="U547896" s="5"/>
      <c r="AA547896" s="94"/>
      <c r="AB547896" s="5"/>
    </row>
    <row r="547946" spans="21:28">
      <c r="U547946" s="5"/>
      <c r="AA547946" s="94"/>
      <c r="AB547946" s="5"/>
    </row>
    <row r="548016" spans="21:28">
      <c r="U548016" s="5"/>
      <c r="AA548016" s="94"/>
      <c r="AB548016" s="5"/>
    </row>
    <row r="548017" spans="21:28">
      <c r="U548017" s="5"/>
      <c r="AA548017" s="94"/>
      <c r="AB548017" s="5"/>
    </row>
    <row r="548034" spans="21:28">
      <c r="U548034" s="5"/>
      <c r="AA548034" s="94"/>
      <c r="AB548034" s="5"/>
    </row>
    <row r="548036" spans="21:28">
      <c r="U548036" s="5"/>
      <c r="AA548036" s="458"/>
      <c r="AB548036" s="5"/>
    </row>
    <row r="548037" spans="21:28">
      <c r="U548037" s="5"/>
      <c r="AA548037" s="458"/>
      <c r="AB548037" s="5"/>
    </row>
    <row r="548038" spans="21:28">
      <c r="U548038" s="5"/>
      <c r="AA548038" s="93"/>
      <c r="AB548038" s="5"/>
    </row>
    <row r="548039" spans="21:28">
      <c r="U548039" s="5"/>
      <c r="AA548039" s="94"/>
      <c r="AB548039" s="5"/>
    </row>
    <row r="548042" spans="21:28">
      <c r="U548042" s="5"/>
      <c r="AA548042" s="94"/>
      <c r="AB548042" s="5"/>
    </row>
    <row r="548092" spans="21:28">
      <c r="U548092" s="5"/>
      <c r="AA548092" s="94"/>
      <c r="AB548092" s="5"/>
    </row>
    <row r="548162" spans="21:28">
      <c r="U548162" s="5"/>
      <c r="AA548162" s="94"/>
      <c r="AB548162" s="5"/>
    </row>
    <row r="548163" spans="21:28">
      <c r="U548163" s="5"/>
      <c r="AA548163" s="94"/>
      <c r="AB548163" s="5"/>
    </row>
    <row r="548180" spans="21:28">
      <c r="U548180" s="5"/>
      <c r="AA548180" s="94"/>
      <c r="AB548180" s="5"/>
    </row>
    <row r="548182" spans="21:28">
      <c r="U548182" s="5"/>
      <c r="AA548182" s="458"/>
      <c r="AB548182" s="5"/>
    </row>
    <row r="548183" spans="21:28">
      <c r="U548183" s="5"/>
      <c r="AA548183" s="458"/>
      <c r="AB548183" s="5"/>
    </row>
    <row r="548184" spans="21:28">
      <c r="U548184" s="5"/>
      <c r="AA548184" s="93"/>
      <c r="AB548184" s="5"/>
    </row>
    <row r="548185" spans="21:28">
      <c r="U548185" s="5"/>
      <c r="AA548185" s="94"/>
      <c r="AB548185" s="5"/>
    </row>
    <row r="548188" spans="21:28">
      <c r="U548188" s="5"/>
      <c r="AA548188" s="94"/>
      <c r="AB548188" s="5"/>
    </row>
    <row r="548238" spans="21:28">
      <c r="U548238" s="5"/>
      <c r="AA548238" s="94"/>
      <c r="AB548238" s="5"/>
    </row>
    <row r="548308" spans="21:28">
      <c r="U548308" s="5"/>
      <c r="AA548308" s="94"/>
      <c r="AB548308" s="5"/>
    </row>
    <row r="548309" spans="21:28">
      <c r="U548309" s="5"/>
      <c r="AA548309" s="94"/>
      <c r="AB548309" s="5"/>
    </row>
    <row r="548326" spans="21:28">
      <c r="U548326" s="5"/>
      <c r="AA548326" s="94"/>
      <c r="AB548326" s="5"/>
    </row>
    <row r="548328" spans="21:28">
      <c r="U548328" s="5"/>
      <c r="AA548328" s="458"/>
      <c r="AB548328" s="5"/>
    </row>
    <row r="548329" spans="21:28">
      <c r="U548329" s="5"/>
      <c r="AA548329" s="458"/>
      <c r="AB548329" s="5"/>
    </row>
    <row r="548330" spans="21:28">
      <c r="U548330" s="5"/>
      <c r="AA548330" s="93"/>
      <c r="AB548330" s="5"/>
    </row>
    <row r="548331" spans="21:28">
      <c r="U548331" s="5"/>
      <c r="AA548331" s="94"/>
      <c r="AB548331" s="5"/>
    </row>
    <row r="548334" spans="21:28">
      <c r="U548334" s="5"/>
      <c r="AA548334" s="94"/>
      <c r="AB548334" s="5"/>
    </row>
    <row r="548384" spans="21:28">
      <c r="U548384" s="5"/>
      <c r="AA548384" s="94"/>
      <c r="AB548384" s="5"/>
    </row>
    <row r="548454" spans="21:28">
      <c r="U548454" s="5"/>
      <c r="AA548454" s="94"/>
      <c r="AB548454" s="5"/>
    </row>
    <row r="548455" spans="21:28">
      <c r="U548455" s="5"/>
      <c r="AA548455" s="94"/>
      <c r="AB548455" s="5"/>
    </row>
    <row r="548472" spans="21:28">
      <c r="U548472" s="5"/>
      <c r="AA548472" s="94"/>
      <c r="AB548472" s="5"/>
    </row>
    <row r="548474" spans="21:28">
      <c r="U548474" s="5"/>
      <c r="AA548474" s="458"/>
      <c r="AB548474" s="5"/>
    </row>
    <row r="548475" spans="21:28">
      <c r="U548475" s="5"/>
      <c r="AA548475" s="458"/>
      <c r="AB548475" s="5"/>
    </row>
    <row r="548476" spans="21:28">
      <c r="U548476" s="5"/>
      <c r="AA548476" s="93"/>
      <c r="AB548476" s="5"/>
    </row>
    <row r="548477" spans="21:28">
      <c r="U548477" s="5"/>
      <c r="AA548477" s="94"/>
      <c r="AB548477" s="5"/>
    </row>
    <row r="548480" spans="21:28">
      <c r="U548480" s="5"/>
      <c r="AA548480" s="94"/>
      <c r="AB548480" s="5"/>
    </row>
    <row r="548530" spans="21:28">
      <c r="U548530" s="5"/>
      <c r="AA548530" s="94"/>
      <c r="AB548530" s="5"/>
    </row>
    <row r="548600" spans="21:28">
      <c r="U548600" s="5"/>
      <c r="AA548600" s="94"/>
      <c r="AB548600" s="5"/>
    </row>
    <row r="548601" spans="21:28">
      <c r="U548601" s="5"/>
      <c r="AA548601" s="94"/>
      <c r="AB548601" s="5"/>
    </row>
    <row r="548618" spans="21:28">
      <c r="U548618" s="5"/>
      <c r="AA548618" s="94"/>
      <c r="AB548618" s="5"/>
    </row>
    <row r="548620" spans="21:28">
      <c r="U548620" s="5"/>
      <c r="AA548620" s="458"/>
      <c r="AB548620" s="5"/>
    </row>
    <row r="548621" spans="21:28">
      <c r="U548621" s="5"/>
      <c r="AA548621" s="458"/>
      <c r="AB548621" s="5"/>
    </row>
    <row r="548622" spans="21:28">
      <c r="U548622" s="5"/>
      <c r="AA548622" s="93"/>
      <c r="AB548622" s="5"/>
    </row>
    <row r="548623" spans="21:28">
      <c r="U548623" s="5"/>
      <c r="AA548623" s="94"/>
      <c r="AB548623" s="5"/>
    </row>
    <row r="548626" spans="21:28">
      <c r="U548626" s="5"/>
      <c r="AA548626" s="94"/>
      <c r="AB548626" s="5"/>
    </row>
    <row r="548676" spans="21:28">
      <c r="U548676" s="5"/>
      <c r="AA548676" s="94"/>
      <c r="AB548676" s="5"/>
    </row>
    <row r="548746" spans="21:28">
      <c r="U548746" s="5"/>
      <c r="AA548746" s="94"/>
      <c r="AB548746" s="5"/>
    </row>
    <row r="548747" spans="21:28">
      <c r="U548747" s="5"/>
      <c r="AA548747" s="94"/>
      <c r="AB548747" s="5"/>
    </row>
    <row r="548764" spans="21:28">
      <c r="U548764" s="5"/>
      <c r="AA548764" s="94"/>
      <c r="AB548764" s="5"/>
    </row>
    <row r="548766" spans="21:28">
      <c r="U548766" s="5"/>
      <c r="AA548766" s="458"/>
      <c r="AB548766" s="5"/>
    </row>
    <row r="548767" spans="21:28">
      <c r="U548767" s="5"/>
      <c r="AA548767" s="458"/>
      <c r="AB548767" s="5"/>
    </row>
    <row r="548768" spans="21:28">
      <c r="U548768" s="5"/>
      <c r="AA548768" s="93"/>
      <c r="AB548768" s="5"/>
    </row>
    <row r="548769" spans="21:28">
      <c r="U548769" s="5"/>
      <c r="AA548769" s="94"/>
      <c r="AB548769" s="5"/>
    </row>
    <row r="548772" spans="21:28">
      <c r="U548772" s="5"/>
      <c r="AA548772" s="94"/>
      <c r="AB548772" s="5"/>
    </row>
    <row r="548822" spans="21:28">
      <c r="U548822" s="5"/>
      <c r="AA548822" s="94"/>
      <c r="AB548822" s="5"/>
    </row>
    <row r="548892" spans="21:28">
      <c r="U548892" s="5"/>
      <c r="AA548892" s="94"/>
      <c r="AB548892" s="5"/>
    </row>
    <row r="548893" spans="21:28">
      <c r="U548893" s="5"/>
      <c r="AA548893" s="94"/>
      <c r="AB548893" s="5"/>
    </row>
    <row r="548910" spans="21:28">
      <c r="U548910" s="5"/>
      <c r="AA548910" s="94"/>
      <c r="AB548910" s="5"/>
    </row>
    <row r="548912" spans="21:28">
      <c r="U548912" s="5"/>
      <c r="AA548912" s="458"/>
      <c r="AB548912" s="5"/>
    </row>
    <row r="548913" spans="21:28">
      <c r="U548913" s="5"/>
      <c r="AA548913" s="458"/>
      <c r="AB548913" s="5"/>
    </row>
    <row r="548914" spans="21:28">
      <c r="U548914" s="5"/>
      <c r="AA548914" s="93"/>
      <c r="AB548914" s="5"/>
    </row>
    <row r="548915" spans="21:28">
      <c r="U548915" s="5"/>
      <c r="AA548915" s="94"/>
      <c r="AB548915" s="5"/>
    </row>
    <row r="548918" spans="21:28">
      <c r="U548918" s="5"/>
      <c r="AA548918" s="94"/>
      <c r="AB548918" s="5"/>
    </row>
    <row r="548968" spans="21:28">
      <c r="U548968" s="5"/>
      <c r="AA548968" s="94"/>
      <c r="AB548968" s="5"/>
    </row>
    <row r="549038" spans="21:28">
      <c r="U549038" s="5"/>
      <c r="AA549038" s="94"/>
      <c r="AB549038" s="5"/>
    </row>
    <row r="549039" spans="21:28">
      <c r="U549039" s="5"/>
      <c r="AA549039" s="94"/>
      <c r="AB549039" s="5"/>
    </row>
    <row r="549056" spans="21:28">
      <c r="U549056" s="5"/>
      <c r="AA549056" s="94"/>
      <c r="AB549056" s="5"/>
    </row>
    <row r="549058" spans="21:28">
      <c r="U549058" s="5"/>
      <c r="AA549058" s="458"/>
      <c r="AB549058" s="5"/>
    </row>
    <row r="549059" spans="21:28">
      <c r="U549059" s="5"/>
      <c r="AA549059" s="458"/>
      <c r="AB549059" s="5"/>
    </row>
    <row r="549060" spans="21:28">
      <c r="U549060" s="5"/>
      <c r="AA549060" s="93"/>
      <c r="AB549060" s="5"/>
    </row>
    <row r="549061" spans="21:28">
      <c r="U549061" s="5"/>
      <c r="AA549061" s="94"/>
      <c r="AB549061" s="5"/>
    </row>
    <row r="549064" spans="21:28">
      <c r="U549064" s="5"/>
      <c r="AA549064" s="94"/>
      <c r="AB549064" s="5"/>
    </row>
    <row r="549114" spans="21:28">
      <c r="U549114" s="5"/>
      <c r="AA549114" s="94"/>
      <c r="AB549114" s="5"/>
    </row>
    <row r="549184" spans="21:28">
      <c r="U549184" s="5"/>
      <c r="AA549184" s="94"/>
      <c r="AB549184" s="5"/>
    </row>
    <row r="549185" spans="21:28">
      <c r="U549185" s="5"/>
      <c r="AA549185" s="94"/>
      <c r="AB549185" s="5"/>
    </row>
    <row r="549202" spans="21:28">
      <c r="U549202" s="5"/>
      <c r="AA549202" s="94"/>
      <c r="AB549202" s="5"/>
    </row>
    <row r="549204" spans="21:28">
      <c r="U549204" s="5"/>
      <c r="AA549204" s="458"/>
      <c r="AB549204" s="5"/>
    </row>
    <row r="549205" spans="21:28">
      <c r="U549205" s="5"/>
      <c r="AA549205" s="458"/>
      <c r="AB549205" s="5"/>
    </row>
    <row r="549206" spans="21:28">
      <c r="U549206" s="5"/>
      <c r="AA549206" s="93"/>
      <c r="AB549206" s="5"/>
    </row>
    <row r="549207" spans="21:28">
      <c r="U549207" s="5"/>
      <c r="AA549207" s="94"/>
      <c r="AB549207" s="5"/>
    </row>
    <row r="549210" spans="21:28">
      <c r="U549210" s="5"/>
      <c r="AA549210" s="94"/>
      <c r="AB549210" s="5"/>
    </row>
    <row r="549260" spans="21:28">
      <c r="U549260" s="5"/>
      <c r="AA549260" s="94"/>
      <c r="AB549260" s="5"/>
    </row>
    <row r="549330" spans="21:28">
      <c r="U549330" s="5"/>
      <c r="AA549330" s="94"/>
      <c r="AB549330" s="5"/>
    </row>
    <row r="549331" spans="21:28">
      <c r="U549331" s="5"/>
      <c r="AA549331" s="94"/>
      <c r="AB549331" s="5"/>
    </row>
    <row r="549348" spans="21:28">
      <c r="U549348" s="5"/>
      <c r="AA549348" s="94"/>
      <c r="AB549348" s="5"/>
    </row>
    <row r="549350" spans="21:28">
      <c r="U549350" s="5"/>
      <c r="AA549350" s="458"/>
      <c r="AB549350" s="5"/>
    </row>
    <row r="549351" spans="21:28">
      <c r="U549351" s="5"/>
      <c r="AA549351" s="458"/>
      <c r="AB549351" s="5"/>
    </row>
    <row r="549352" spans="21:28">
      <c r="U549352" s="5"/>
      <c r="AA549352" s="93"/>
      <c r="AB549352" s="5"/>
    </row>
    <row r="549353" spans="21:28">
      <c r="U549353" s="5"/>
      <c r="AA549353" s="94"/>
      <c r="AB549353" s="5"/>
    </row>
    <row r="549356" spans="21:28">
      <c r="U549356" s="5"/>
      <c r="AA549356" s="94"/>
      <c r="AB549356" s="5"/>
    </row>
    <row r="549406" spans="21:28">
      <c r="U549406" s="5"/>
      <c r="AA549406" s="94"/>
      <c r="AB549406" s="5"/>
    </row>
    <row r="549476" spans="21:28">
      <c r="U549476" s="5"/>
      <c r="AA549476" s="94"/>
      <c r="AB549476" s="5"/>
    </row>
    <row r="549477" spans="21:28">
      <c r="U549477" s="5"/>
      <c r="AA549477" s="94"/>
      <c r="AB549477" s="5"/>
    </row>
    <row r="549494" spans="21:28">
      <c r="U549494" s="5"/>
      <c r="AA549494" s="94"/>
      <c r="AB549494" s="5"/>
    </row>
    <row r="549496" spans="21:28">
      <c r="U549496" s="5"/>
      <c r="AA549496" s="458"/>
      <c r="AB549496" s="5"/>
    </row>
    <row r="549497" spans="21:28">
      <c r="U549497" s="5"/>
      <c r="AA549497" s="458"/>
      <c r="AB549497" s="5"/>
    </row>
    <row r="549498" spans="21:28">
      <c r="U549498" s="5"/>
      <c r="AA549498" s="93"/>
      <c r="AB549498" s="5"/>
    </row>
    <row r="549499" spans="21:28">
      <c r="U549499" s="5"/>
      <c r="AA549499" s="94"/>
      <c r="AB549499" s="5"/>
    </row>
    <row r="549502" spans="21:28">
      <c r="U549502" s="5"/>
      <c r="AA549502" s="94"/>
      <c r="AB549502" s="5"/>
    </row>
    <row r="549552" spans="21:28">
      <c r="U549552" s="5"/>
      <c r="AA549552" s="94"/>
      <c r="AB549552" s="5"/>
    </row>
    <row r="549622" spans="21:28">
      <c r="U549622" s="5"/>
      <c r="AA549622" s="94"/>
      <c r="AB549622" s="5"/>
    </row>
    <row r="549623" spans="21:28">
      <c r="U549623" s="5"/>
      <c r="AA549623" s="94"/>
      <c r="AB549623" s="5"/>
    </row>
    <row r="549640" spans="21:28">
      <c r="U549640" s="5"/>
      <c r="AA549640" s="94"/>
      <c r="AB549640" s="5"/>
    </row>
    <row r="549642" spans="21:28">
      <c r="U549642" s="5"/>
      <c r="AA549642" s="458"/>
      <c r="AB549642" s="5"/>
    </row>
    <row r="549643" spans="21:28">
      <c r="U549643" s="5"/>
      <c r="AA549643" s="458"/>
      <c r="AB549643" s="5"/>
    </row>
    <row r="549644" spans="21:28">
      <c r="U549644" s="5"/>
      <c r="AA549644" s="93"/>
      <c r="AB549644" s="5"/>
    </row>
    <row r="549645" spans="21:28">
      <c r="U549645" s="5"/>
      <c r="AA549645" s="94"/>
      <c r="AB549645" s="5"/>
    </row>
    <row r="549648" spans="21:28">
      <c r="U549648" s="5"/>
      <c r="AA549648" s="94"/>
      <c r="AB549648" s="5"/>
    </row>
    <row r="549698" spans="21:28">
      <c r="U549698" s="5"/>
      <c r="AA549698" s="94"/>
      <c r="AB549698" s="5"/>
    </row>
    <row r="549768" spans="21:28">
      <c r="U549768" s="5"/>
      <c r="AA549768" s="94"/>
      <c r="AB549768" s="5"/>
    </row>
    <row r="549769" spans="21:28">
      <c r="U549769" s="5"/>
      <c r="AA549769" s="94"/>
      <c r="AB549769" s="5"/>
    </row>
    <row r="549786" spans="21:28">
      <c r="U549786" s="5"/>
      <c r="AA549786" s="94"/>
      <c r="AB549786" s="5"/>
    </row>
    <row r="549788" spans="21:28">
      <c r="U549788" s="5"/>
      <c r="AA549788" s="458"/>
      <c r="AB549788" s="5"/>
    </row>
    <row r="549789" spans="21:28">
      <c r="U549789" s="5"/>
      <c r="AA549789" s="458"/>
      <c r="AB549789" s="5"/>
    </row>
    <row r="549790" spans="21:28">
      <c r="U549790" s="5"/>
      <c r="AA549790" s="93"/>
      <c r="AB549790" s="5"/>
    </row>
    <row r="549791" spans="21:28">
      <c r="U549791" s="5"/>
      <c r="AA549791" s="94"/>
      <c r="AB549791" s="5"/>
    </row>
    <row r="549794" spans="21:28">
      <c r="U549794" s="5"/>
      <c r="AA549794" s="94"/>
      <c r="AB549794" s="5"/>
    </row>
    <row r="549844" spans="21:28">
      <c r="U549844" s="5"/>
      <c r="AA549844" s="94"/>
      <c r="AB549844" s="5"/>
    </row>
    <row r="549914" spans="21:28">
      <c r="U549914" s="5"/>
      <c r="AA549914" s="94"/>
      <c r="AB549914" s="5"/>
    </row>
    <row r="549915" spans="21:28">
      <c r="U549915" s="5"/>
      <c r="AA549915" s="94"/>
      <c r="AB549915" s="5"/>
    </row>
    <row r="549932" spans="21:28">
      <c r="U549932" s="5"/>
      <c r="AA549932" s="94"/>
      <c r="AB549932" s="5"/>
    </row>
    <row r="549934" spans="21:28">
      <c r="U549934" s="5"/>
      <c r="AA549934" s="458"/>
      <c r="AB549934" s="5"/>
    </row>
    <row r="549935" spans="21:28">
      <c r="U549935" s="5"/>
      <c r="AA549935" s="458"/>
      <c r="AB549935" s="5"/>
    </row>
    <row r="549936" spans="21:28">
      <c r="U549936" s="5"/>
      <c r="AA549936" s="93"/>
      <c r="AB549936" s="5"/>
    </row>
    <row r="549937" spans="21:28">
      <c r="U549937" s="5"/>
      <c r="AA549937" s="94"/>
      <c r="AB549937" s="5"/>
    </row>
    <row r="549940" spans="21:28">
      <c r="U549940" s="5"/>
      <c r="AA549940" s="94"/>
      <c r="AB549940" s="5"/>
    </row>
    <row r="549990" spans="21:28">
      <c r="U549990" s="5"/>
      <c r="AA549990" s="94"/>
      <c r="AB549990" s="5"/>
    </row>
    <row r="550060" spans="21:28">
      <c r="U550060" s="5"/>
      <c r="AA550060" s="94"/>
      <c r="AB550060" s="5"/>
    </row>
    <row r="550061" spans="21:28">
      <c r="U550061" s="5"/>
      <c r="AA550061" s="94"/>
      <c r="AB550061" s="5"/>
    </row>
    <row r="550078" spans="21:28">
      <c r="U550078" s="5"/>
      <c r="AA550078" s="94"/>
      <c r="AB550078" s="5"/>
    </row>
    <row r="550080" spans="21:28">
      <c r="U550080" s="5"/>
      <c r="AA550080" s="458"/>
      <c r="AB550080" s="5"/>
    </row>
    <row r="550081" spans="21:28">
      <c r="U550081" s="5"/>
      <c r="AA550081" s="458"/>
      <c r="AB550081" s="5"/>
    </row>
    <row r="550082" spans="21:28">
      <c r="U550082" s="5"/>
      <c r="AA550082" s="93"/>
      <c r="AB550082" s="5"/>
    </row>
    <row r="550083" spans="21:28">
      <c r="U550083" s="5"/>
      <c r="AA550083" s="94"/>
      <c r="AB550083" s="5"/>
    </row>
    <row r="550086" spans="21:28">
      <c r="U550086" s="5"/>
      <c r="AA550086" s="94"/>
      <c r="AB550086" s="5"/>
    </row>
    <row r="550136" spans="21:28">
      <c r="U550136" s="5"/>
      <c r="AA550136" s="94"/>
      <c r="AB550136" s="5"/>
    </row>
    <row r="550206" spans="21:28">
      <c r="U550206" s="5"/>
      <c r="AA550206" s="94"/>
      <c r="AB550206" s="5"/>
    </row>
    <row r="550207" spans="21:28">
      <c r="U550207" s="5"/>
      <c r="AA550207" s="94"/>
      <c r="AB550207" s="5"/>
    </row>
    <row r="550224" spans="21:28">
      <c r="U550224" s="5"/>
      <c r="AA550224" s="94"/>
      <c r="AB550224" s="5"/>
    </row>
    <row r="550226" spans="21:28">
      <c r="U550226" s="5"/>
      <c r="AA550226" s="458"/>
      <c r="AB550226" s="5"/>
    </row>
    <row r="550227" spans="21:28">
      <c r="U550227" s="5"/>
      <c r="AA550227" s="458"/>
      <c r="AB550227" s="5"/>
    </row>
    <row r="550228" spans="21:28">
      <c r="U550228" s="5"/>
      <c r="AA550228" s="93"/>
      <c r="AB550228" s="5"/>
    </row>
    <row r="550229" spans="21:28">
      <c r="U550229" s="5"/>
      <c r="AA550229" s="94"/>
      <c r="AB550229" s="5"/>
    </row>
    <row r="550232" spans="21:28">
      <c r="U550232" s="5"/>
      <c r="AA550232" s="94"/>
      <c r="AB550232" s="5"/>
    </row>
    <row r="550282" spans="21:28">
      <c r="U550282" s="5"/>
      <c r="AA550282" s="94"/>
      <c r="AB550282" s="5"/>
    </row>
    <row r="550352" spans="21:28">
      <c r="U550352" s="5"/>
      <c r="AA550352" s="94"/>
      <c r="AB550352" s="5"/>
    </row>
    <row r="550353" spans="21:28">
      <c r="U550353" s="5"/>
      <c r="AA550353" s="94"/>
      <c r="AB550353" s="5"/>
    </row>
    <row r="550370" spans="21:28">
      <c r="U550370" s="5"/>
      <c r="AA550370" s="94"/>
      <c r="AB550370" s="5"/>
    </row>
    <row r="550372" spans="21:28">
      <c r="U550372" s="5"/>
      <c r="AA550372" s="458"/>
      <c r="AB550372" s="5"/>
    </row>
    <row r="550373" spans="21:28">
      <c r="U550373" s="5"/>
      <c r="AA550373" s="458"/>
      <c r="AB550373" s="5"/>
    </row>
    <row r="550374" spans="21:28">
      <c r="U550374" s="5"/>
      <c r="AA550374" s="93"/>
      <c r="AB550374" s="5"/>
    </row>
    <row r="550375" spans="21:28">
      <c r="U550375" s="5"/>
      <c r="AA550375" s="94"/>
      <c r="AB550375" s="5"/>
    </row>
    <row r="550378" spans="21:28">
      <c r="U550378" s="5"/>
      <c r="AA550378" s="94"/>
      <c r="AB550378" s="5"/>
    </row>
    <row r="550428" spans="21:28">
      <c r="U550428" s="5"/>
      <c r="AA550428" s="94"/>
      <c r="AB550428" s="5"/>
    </row>
    <row r="550498" spans="21:28">
      <c r="U550498" s="5"/>
      <c r="AA550498" s="94"/>
      <c r="AB550498" s="5"/>
    </row>
    <row r="550499" spans="21:28">
      <c r="U550499" s="5"/>
      <c r="AA550499" s="94"/>
      <c r="AB550499" s="5"/>
    </row>
    <row r="550516" spans="21:28">
      <c r="U550516" s="5"/>
      <c r="AA550516" s="94"/>
      <c r="AB550516" s="5"/>
    </row>
    <row r="550518" spans="21:28">
      <c r="U550518" s="5"/>
      <c r="AA550518" s="458"/>
      <c r="AB550518" s="5"/>
    </row>
    <row r="550519" spans="21:28">
      <c r="U550519" s="5"/>
      <c r="AA550519" s="458"/>
      <c r="AB550519" s="5"/>
    </row>
    <row r="550520" spans="21:28">
      <c r="U550520" s="5"/>
      <c r="AA550520" s="93"/>
      <c r="AB550520" s="5"/>
    </row>
    <row r="550521" spans="21:28">
      <c r="U550521" s="5"/>
      <c r="AA550521" s="94"/>
      <c r="AB550521" s="5"/>
    </row>
    <row r="550524" spans="21:28">
      <c r="U550524" s="5"/>
      <c r="AA550524" s="94"/>
      <c r="AB550524" s="5"/>
    </row>
    <row r="550574" spans="21:28">
      <c r="U550574" s="5"/>
      <c r="AA550574" s="94"/>
      <c r="AB550574" s="5"/>
    </row>
    <row r="550644" spans="21:28">
      <c r="U550644" s="5"/>
      <c r="AA550644" s="94"/>
      <c r="AB550644" s="5"/>
    </row>
    <row r="550645" spans="21:28">
      <c r="U550645" s="5"/>
      <c r="AA550645" s="94"/>
      <c r="AB550645" s="5"/>
    </row>
    <row r="550662" spans="21:28">
      <c r="U550662" s="5"/>
      <c r="AA550662" s="94"/>
      <c r="AB550662" s="5"/>
    </row>
    <row r="550664" spans="21:28">
      <c r="U550664" s="5"/>
      <c r="AA550664" s="458"/>
      <c r="AB550664" s="5"/>
    </row>
    <row r="550665" spans="21:28">
      <c r="U550665" s="5"/>
      <c r="AA550665" s="458"/>
      <c r="AB550665" s="5"/>
    </row>
    <row r="550666" spans="21:28">
      <c r="U550666" s="5"/>
      <c r="AA550666" s="93"/>
      <c r="AB550666" s="5"/>
    </row>
    <row r="550667" spans="21:28">
      <c r="U550667" s="5"/>
      <c r="AA550667" s="94"/>
      <c r="AB550667" s="5"/>
    </row>
    <row r="550670" spans="21:28">
      <c r="U550670" s="5"/>
      <c r="AA550670" s="94"/>
      <c r="AB550670" s="5"/>
    </row>
    <row r="550720" spans="21:28">
      <c r="U550720" s="5"/>
      <c r="AA550720" s="94"/>
      <c r="AB550720" s="5"/>
    </row>
    <row r="550790" spans="21:28">
      <c r="U550790" s="5"/>
      <c r="AA550790" s="94"/>
      <c r="AB550790" s="5"/>
    </row>
    <row r="550791" spans="21:28">
      <c r="U550791" s="5"/>
      <c r="AA550791" s="94"/>
      <c r="AB550791" s="5"/>
    </row>
    <row r="550808" spans="21:28">
      <c r="U550808" s="5"/>
      <c r="AA550808" s="94"/>
      <c r="AB550808" s="5"/>
    </row>
    <row r="550810" spans="21:28">
      <c r="U550810" s="5"/>
      <c r="AA550810" s="458"/>
      <c r="AB550810" s="5"/>
    </row>
    <row r="550811" spans="21:28">
      <c r="U550811" s="5"/>
      <c r="AA550811" s="458"/>
      <c r="AB550811" s="5"/>
    </row>
    <row r="550812" spans="21:28">
      <c r="U550812" s="5"/>
      <c r="AA550812" s="93"/>
      <c r="AB550812" s="5"/>
    </row>
    <row r="550813" spans="21:28">
      <c r="U550813" s="5"/>
      <c r="AA550813" s="94"/>
      <c r="AB550813" s="5"/>
    </row>
    <row r="550816" spans="21:28">
      <c r="U550816" s="5"/>
      <c r="AA550816" s="94"/>
      <c r="AB550816" s="5"/>
    </row>
    <row r="550866" spans="21:28">
      <c r="U550866" s="5"/>
      <c r="AA550866" s="94"/>
      <c r="AB550866" s="5"/>
    </row>
    <row r="550936" spans="21:28">
      <c r="U550936" s="5"/>
      <c r="AA550936" s="94"/>
      <c r="AB550936" s="5"/>
    </row>
    <row r="550937" spans="21:28">
      <c r="U550937" s="5"/>
      <c r="AA550937" s="94"/>
      <c r="AB550937" s="5"/>
    </row>
    <row r="550954" spans="21:28">
      <c r="U550954" s="5"/>
      <c r="AA550954" s="94"/>
      <c r="AB550954" s="5"/>
    </row>
    <row r="550956" spans="21:28">
      <c r="U550956" s="5"/>
      <c r="AA550956" s="458"/>
      <c r="AB550956" s="5"/>
    </row>
    <row r="550957" spans="21:28">
      <c r="U550957" s="5"/>
      <c r="AA550957" s="458"/>
      <c r="AB550957" s="5"/>
    </row>
    <row r="550958" spans="21:28">
      <c r="U550958" s="5"/>
      <c r="AA550958" s="93"/>
      <c r="AB550958" s="5"/>
    </row>
    <row r="550959" spans="21:28">
      <c r="U550959" s="5"/>
      <c r="AA550959" s="94"/>
      <c r="AB550959" s="5"/>
    </row>
    <row r="550962" spans="21:28">
      <c r="U550962" s="5"/>
      <c r="AA550962" s="94"/>
      <c r="AB550962" s="5"/>
    </row>
    <row r="551012" spans="21:28">
      <c r="U551012" s="5"/>
      <c r="AA551012" s="94"/>
      <c r="AB551012" s="5"/>
    </row>
    <row r="551082" spans="21:28">
      <c r="U551082" s="5"/>
      <c r="AA551082" s="94"/>
      <c r="AB551082" s="5"/>
    </row>
    <row r="551083" spans="21:28">
      <c r="U551083" s="5"/>
      <c r="AA551083" s="94"/>
      <c r="AB551083" s="5"/>
    </row>
    <row r="551100" spans="21:28">
      <c r="U551100" s="5"/>
      <c r="AA551100" s="94"/>
      <c r="AB551100" s="5"/>
    </row>
    <row r="551102" spans="21:28">
      <c r="U551102" s="5"/>
      <c r="AA551102" s="458"/>
      <c r="AB551102" s="5"/>
    </row>
    <row r="551103" spans="21:28">
      <c r="U551103" s="5"/>
      <c r="AA551103" s="458"/>
      <c r="AB551103" s="5"/>
    </row>
    <row r="551104" spans="21:28">
      <c r="U551104" s="5"/>
      <c r="AA551104" s="93"/>
      <c r="AB551104" s="5"/>
    </row>
    <row r="551105" spans="21:28">
      <c r="U551105" s="5"/>
      <c r="AA551105" s="94"/>
      <c r="AB551105" s="5"/>
    </row>
    <row r="551108" spans="21:28">
      <c r="U551108" s="5"/>
      <c r="AA551108" s="94"/>
      <c r="AB551108" s="5"/>
    </row>
    <row r="551158" spans="21:28">
      <c r="U551158" s="5"/>
      <c r="AA551158" s="94"/>
      <c r="AB551158" s="5"/>
    </row>
    <row r="551228" spans="21:28">
      <c r="U551228" s="5"/>
      <c r="AA551228" s="94"/>
      <c r="AB551228" s="5"/>
    </row>
    <row r="551229" spans="21:28">
      <c r="U551229" s="5"/>
      <c r="AA551229" s="94"/>
      <c r="AB551229" s="5"/>
    </row>
    <row r="551246" spans="21:28">
      <c r="U551246" s="5"/>
      <c r="AA551246" s="94"/>
      <c r="AB551246" s="5"/>
    </row>
    <row r="551248" spans="21:28">
      <c r="U551248" s="5"/>
      <c r="AA551248" s="458"/>
      <c r="AB551248" s="5"/>
    </row>
    <row r="551249" spans="21:28">
      <c r="U551249" s="5"/>
      <c r="AA551249" s="458"/>
      <c r="AB551249" s="5"/>
    </row>
    <row r="551250" spans="21:28">
      <c r="U551250" s="5"/>
      <c r="AA551250" s="93"/>
      <c r="AB551250" s="5"/>
    </row>
    <row r="551251" spans="21:28">
      <c r="U551251" s="5"/>
      <c r="AA551251" s="94"/>
      <c r="AB551251" s="5"/>
    </row>
    <row r="551254" spans="21:28">
      <c r="U551254" s="5"/>
      <c r="AA551254" s="94"/>
      <c r="AB551254" s="5"/>
    </row>
    <row r="551304" spans="21:28">
      <c r="U551304" s="5"/>
      <c r="AA551304" s="94"/>
      <c r="AB551304" s="5"/>
    </row>
    <row r="551374" spans="21:28">
      <c r="U551374" s="5"/>
      <c r="AA551374" s="94"/>
      <c r="AB551374" s="5"/>
    </row>
    <row r="551375" spans="21:28">
      <c r="U551375" s="5"/>
      <c r="AA551375" s="94"/>
      <c r="AB551375" s="5"/>
    </row>
    <row r="551392" spans="21:28">
      <c r="U551392" s="5"/>
      <c r="AA551392" s="94"/>
      <c r="AB551392" s="5"/>
    </row>
    <row r="551394" spans="21:28">
      <c r="U551394" s="5"/>
      <c r="AA551394" s="458"/>
      <c r="AB551394" s="5"/>
    </row>
    <row r="551395" spans="21:28">
      <c r="U551395" s="5"/>
      <c r="AA551395" s="458"/>
      <c r="AB551395" s="5"/>
    </row>
    <row r="551396" spans="21:28">
      <c r="U551396" s="5"/>
      <c r="AA551396" s="93"/>
      <c r="AB551396" s="5"/>
    </row>
    <row r="551397" spans="21:28">
      <c r="U551397" s="5"/>
      <c r="AA551397" s="94"/>
      <c r="AB551397" s="5"/>
    </row>
    <row r="551400" spans="21:28">
      <c r="U551400" s="5"/>
      <c r="AA551400" s="94"/>
      <c r="AB551400" s="5"/>
    </row>
    <row r="551450" spans="21:28">
      <c r="U551450" s="5"/>
      <c r="AA551450" s="94"/>
      <c r="AB551450" s="5"/>
    </row>
    <row r="551520" spans="21:28">
      <c r="U551520" s="5"/>
      <c r="AA551520" s="94"/>
      <c r="AB551520" s="5"/>
    </row>
    <row r="551521" spans="21:28">
      <c r="U551521" s="5"/>
      <c r="AA551521" s="94"/>
      <c r="AB551521" s="5"/>
    </row>
    <row r="551538" spans="21:28">
      <c r="U551538" s="5"/>
      <c r="AA551538" s="94"/>
      <c r="AB551538" s="5"/>
    </row>
    <row r="551540" spans="21:28">
      <c r="U551540" s="5"/>
      <c r="AA551540" s="458"/>
      <c r="AB551540" s="5"/>
    </row>
    <row r="551541" spans="21:28">
      <c r="U551541" s="5"/>
      <c r="AA551541" s="458"/>
      <c r="AB551541" s="5"/>
    </row>
    <row r="551542" spans="21:28">
      <c r="U551542" s="5"/>
      <c r="AA551542" s="93"/>
      <c r="AB551542" s="5"/>
    </row>
    <row r="551543" spans="21:28">
      <c r="U551543" s="5"/>
      <c r="AA551543" s="94"/>
      <c r="AB551543" s="5"/>
    </row>
    <row r="551546" spans="21:28">
      <c r="U551546" s="5"/>
      <c r="AA551546" s="94"/>
      <c r="AB551546" s="5"/>
    </row>
    <row r="551596" spans="21:28">
      <c r="U551596" s="5"/>
      <c r="AA551596" s="94"/>
      <c r="AB551596" s="5"/>
    </row>
    <row r="551666" spans="21:28">
      <c r="U551666" s="5"/>
      <c r="AA551666" s="94"/>
      <c r="AB551666" s="5"/>
    </row>
    <row r="551667" spans="21:28">
      <c r="U551667" s="5"/>
      <c r="AA551667" s="94"/>
      <c r="AB551667" s="5"/>
    </row>
    <row r="551684" spans="21:28">
      <c r="U551684" s="5"/>
      <c r="AA551684" s="94"/>
      <c r="AB551684" s="5"/>
    </row>
    <row r="551686" spans="21:28">
      <c r="U551686" s="5"/>
      <c r="AA551686" s="458"/>
      <c r="AB551686" s="5"/>
    </row>
    <row r="551687" spans="21:28">
      <c r="U551687" s="5"/>
      <c r="AA551687" s="458"/>
      <c r="AB551687" s="5"/>
    </row>
    <row r="551688" spans="21:28">
      <c r="U551688" s="5"/>
      <c r="AA551688" s="93"/>
      <c r="AB551688" s="5"/>
    </row>
    <row r="551689" spans="21:28">
      <c r="U551689" s="5"/>
      <c r="AA551689" s="94"/>
      <c r="AB551689" s="5"/>
    </row>
    <row r="551692" spans="21:28">
      <c r="U551692" s="5"/>
      <c r="AA551692" s="94"/>
      <c r="AB551692" s="5"/>
    </row>
    <row r="551742" spans="21:28">
      <c r="U551742" s="5"/>
      <c r="AA551742" s="94"/>
      <c r="AB551742" s="5"/>
    </row>
    <row r="551812" spans="21:28">
      <c r="U551812" s="5"/>
      <c r="AA551812" s="94"/>
      <c r="AB551812" s="5"/>
    </row>
    <row r="551813" spans="21:28">
      <c r="U551813" s="5"/>
      <c r="AA551813" s="94"/>
      <c r="AB551813" s="5"/>
    </row>
    <row r="551830" spans="21:28">
      <c r="U551830" s="5"/>
      <c r="AA551830" s="94"/>
      <c r="AB551830" s="5"/>
    </row>
    <row r="551832" spans="21:28">
      <c r="U551832" s="5"/>
      <c r="AA551832" s="458"/>
      <c r="AB551832" s="5"/>
    </row>
    <row r="551833" spans="21:28">
      <c r="U551833" s="5"/>
      <c r="AA551833" s="458"/>
      <c r="AB551833" s="5"/>
    </row>
    <row r="551834" spans="21:28">
      <c r="U551834" s="5"/>
      <c r="AA551834" s="93"/>
      <c r="AB551834" s="5"/>
    </row>
    <row r="551835" spans="21:28">
      <c r="U551835" s="5"/>
      <c r="AA551835" s="94"/>
      <c r="AB551835" s="5"/>
    </row>
    <row r="551838" spans="21:28">
      <c r="U551838" s="5"/>
      <c r="AA551838" s="94"/>
      <c r="AB551838" s="5"/>
    </row>
    <row r="551888" spans="21:28">
      <c r="U551888" s="5"/>
      <c r="AA551888" s="94"/>
      <c r="AB551888" s="5"/>
    </row>
    <row r="551958" spans="21:28">
      <c r="U551958" s="5"/>
      <c r="AA551958" s="94"/>
      <c r="AB551958" s="5"/>
    </row>
    <row r="551959" spans="21:28">
      <c r="U551959" s="5"/>
      <c r="AA551959" s="94"/>
      <c r="AB551959" s="5"/>
    </row>
    <row r="551976" spans="21:28">
      <c r="U551976" s="5"/>
      <c r="AA551976" s="94"/>
      <c r="AB551976" s="5"/>
    </row>
    <row r="551978" spans="21:28">
      <c r="U551978" s="5"/>
      <c r="AA551978" s="458"/>
      <c r="AB551978" s="5"/>
    </row>
    <row r="551979" spans="21:28">
      <c r="U551979" s="5"/>
      <c r="AA551979" s="458"/>
      <c r="AB551979" s="5"/>
    </row>
    <row r="551980" spans="21:28">
      <c r="U551980" s="5"/>
      <c r="AA551980" s="93"/>
      <c r="AB551980" s="5"/>
    </row>
    <row r="551981" spans="21:28">
      <c r="U551981" s="5"/>
      <c r="AA551981" s="94"/>
      <c r="AB551981" s="5"/>
    </row>
    <row r="551984" spans="21:28">
      <c r="U551984" s="5"/>
      <c r="AA551984" s="94"/>
      <c r="AB551984" s="5"/>
    </row>
    <row r="552034" spans="21:28">
      <c r="U552034" s="5"/>
      <c r="AA552034" s="94"/>
      <c r="AB552034" s="5"/>
    </row>
    <row r="552104" spans="21:28">
      <c r="U552104" s="5"/>
      <c r="AA552104" s="94"/>
      <c r="AB552104" s="5"/>
    </row>
    <row r="552105" spans="21:28">
      <c r="U552105" s="5"/>
      <c r="AA552105" s="94"/>
      <c r="AB552105" s="5"/>
    </row>
    <row r="552122" spans="21:28">
      <c r="U552122" s="5"/>
      <c r="AA552122" s="94"/>
      <c r="AB552122" s="5"/>
    </row>
    <row r="552124" spans="21:28">
      <c r="U552124" s="5"/>
      <c r="AA552124" s="458"/>
      <c r="AB552124" s="5"/>
    </row>
    <row r="552125" spans="21:28">
      <c r="U552125" s="5"/>
      <c r="AA552125" s="458"/>
      <c r="AB552125" s="5"/>
    </row>
    <row r="552126" spans="21:28">
      <c r="U552126" s="5"/>
      <c r="AA552126" s="93"/>
      <c r="AB552126" s="5"/>
    </row>
    <row r="552127" spans="21:28">
      <c r="U552127" s="5"/>
      <c r="AA552127" s="94"/>
      <c r="AB552127" s="5"/>
    </row>
    <row r="552130" spans="21:28">
      <c r="U552130" s="5"/>
      <c r="AA552130" s="94"/>
      <c r="AB552130" s="5"/>
    </row>
    <row r="552180" spans="21:28">
      <c r="U552180" s="5"/>
      <c r="AA552180" s="94"/>
      <c r="AB552180" s="5"/>
    </row>
    <row r="552250" spans="21:28">
      <c r="U552250" s="5"/>
      <c r="AA552250" s="94"/>
      <c r="AB552250" s="5"/>
    </row>
    <row r="552251" spans="21:28">
      <c r="U552251" s="5"/>
      <c r="AA552251" s="94"/>
      <c r="AB552251" s="5"/>
    </row>
    <row r="552268" spans="21:28">
      <c r="U552268" s="5"/>
      <c r="AA552268" s="94"/>
      <c r="AB552268" s="5"/>
    </row>
    <row r="552270" spans="21:28">
      <c r="U552270" s="5"/>
      <c r="AA552270" s="458"/>
      <c r="AB552270" s="5"/>
    </row>
    <row r="552271" spans="21:28">
      <c r="U552271" s="5"/>
      <c r="AA552271" s="458"/>
      <c r="AB552271" s="5"/>
    </row>
    <row r="552272" spans="21:28">
      <c r="U552272" s="5"/>
      <c r="AA552272" s="93"/>
      <c r="AB552272" s="5"/>
    </row>
    <row r="552273" spans="21:28">
      <c r="U552273" s="5"/>
      <c r="AA552273" s="94"/>
      <c r="AB552273" s="5"/>
    </row>
    <row r="552276" spans="21:28">
      <c r="U552276" s="5"/>
      <c r="AA552276" s="94"/>
      <c r="AB552276" s="5"/>
    </row>
    <row r="552326" spans="21:28">
      <c r="U552326" s="5"/>
      <c r="AA552326" s="94"/>
      <c r="AB552326" s="5"/>
    </row>
    <row r="552396" spans="21:28">
      <c r="U552396" s="5"/>
      <c r="AA552396" s="94"/>
      <c r="AB552396" s="5"/>
    </row>
    <row r="552397" spans="21:28">
      <c r="U552397" s="5"/>
      <c r="AA552397" s="94"/>
      <c r="AB552397" s="5"/>
    </row>
    <row r="552414" spans="21:28">
      <c r="U552414" s="5"/>
      <c r="AA552414" s="94"/>
      <c r="AB552414" s="5"/>
    </row>
    <row r="552416" spans="21:28">
      <c r="U552416" s="5"/>
      <c r="AA552416" s="458"/>
      <c r="AB552416" s="5"/>
    </row>
    <row r="552417" spans="21:28">
      <c r="U552417" s="5"/>
      <c r="AA552417" s="458"/>
      <c r="AB552417" s="5"/>
    </row>
    <row r="552418" spans="21:28">
      <c r="U552418" s="5"/>
      <c r="AA552418" s="93"/>
      <c r="AB552418" s="5"/>
    </row>
    <row r="552419" spans="21:28">
      <c r="U552419" s="5"/>
      <c r="AA552419" s="94"/>
      <c r="AB552419" s="5"/>
    </row>
    <row r="552422" spans="21:28">
      <c r="U552422" s="5"/>
      <c r="AA552422" s="94"/>
      <c r="AB552422" s="5"/>
    </row>
    <row r="552472" spans="21:28">
      <c r="U552472" s="5"/>
      <c r="AA552472" s="94"/>
      <c r="AB552472" s="5"/>
    </row>
    <row r="552542" spans="21:28">
      <c r="U552542" s="5"/>
      <c r="AA552542" s="94"/>
      <c r="AB552542" s="5"/>
    </row>
    <row r="552543" spans="21:28">
      <c r="U552543" s="5"/>
      <c r="AA552543" s="94"/>
      <c r="AB552543" s="5"/>
    </row>
    <row r="552560" spans="21:28">
      <c r="U552560" s="5"/>
      <c r="AA552560" s="94"/>
      <c r="AB552560" s="5"/>
    </row>
    <row r="552562" spans="21:28">
      <c r="U552562" s="5"/>
      <c r="AA552562" s="458"/>
      <c r="AB552562" s="5"/>
    </row>
    <row r="552563" spans="21:28">
      <c r="U552563" s="5"/>
      <c r="AA552563" s="458"/>
      <c r="AB552563" s="5"/>
    </row>
    <row r="552564" spans="21:28">
      <c r="U552564" s="5"/>
      <c r="AA552564" s="93"/>
      <c r="AB552564" s="5"/>
    </row>
    <row r="552565" spans="21:28">
      <c r="U552565" s="5"/>
      <c r="AA552565" s="94"/>
      <c r="AB552565" s="5"/>
    </row>
    <row r="552568" spans="21:28">
      <c r="U552568" s="5"/>
      <c r="AA552568" s="94"/>
      <c r="AB552568" s="5"/>
    </row>
    <row r="552618" spans="21:28">
      <c r="U552618" s="5"/>
      <c r="AA552618" s="94"/>
      <c r="AB552618" s="5"/>
    </row>
    <row r="552688" spans="21:28">
      <c r="U552688" s="5"/>
      <c r="AA552688" s="94"/>
      <c r="AB552688" s="5"/>
    </row>
    <row r="552689" spans="21:28">
      <c r="U552689" s="5"/>
      <c r="AA552689" s="94"/>
      <c r="AB552689" s="5"/>
    </row>
    <row r="552706" spans="21:28">
      <c r="U552706" s="5"/>
      <c r="AA552706" s="94"/>
      <c r="AB552706" s="5"/>
    </row>
    <row r="552708" spans="21:28">
      <c r="U552708" s="5"/>
      <c r="AA552708" s="458"/>
      <c r="AB552708" s="5"/>
    </row>
    <row r="552709" spans="21:28">
      <c r="U552709" s="5"/>
      <c r="AA552709" s="458"/>
      <c r="AB552709" s="5"/>
    </row>
    <row r="552710" spans="21:28">
      <c r="U552710" s="5"/>
      <c r="AA552710" s="93"/>
      <c r="AB552710" s="5"/>
    </row>
    <row r="552711" spans="21:28">
      <c r="U552711" s="5"/>
      <c r="AA552711" s="94"/>
      <c r="AB552711" s="5"/>
    </row>
    <row r="552714" spans="21:28">
      <c r="U552714" s="5"/>
      <c r="AA552714" s="94"/>
      <c r="AB552714" s="5"/>
    </row>
    <row r="552764" spans="21:28">
      <c r="U552764" s="5"/>
      <c r="AA552764" s="94"/>
      <c r="AB552764" s="5"/>
    </row>
    <row r="552834" spans="21:28">
      <c r="U552834" s="5"/>
      <c r="AA552834" s="94"/>
      <c r="AB552834" s="5"/>
    </row>
    <row r="552835" spans="21:28">
      <c r="U552835" s="5"/>
      <c r="AA552835" s="94"/>
      <c r="AB552835" s="5"/>
    </row>
    <row r="552852" spans="21:28">
      <c r="U552852" s="5"/>
      <c r="AA552852" s="94"/>
      <c r="AB552852" s="5"/>
    </row>
    <row r="552854" spans="21:28">
      <c r="U552854" s="5"/>
      <c r="AA552854" s="458"/>
      <c r="AB552854" s="5"/>
    </row>
    <row r="552855" spans="21:28">
      <c r="U552855" s="5"/>
      <c r="AA552855" s="458"/>
      <c r="AB552855" s="5"/>
    </row>
    <row r="552856" spans="21:28">
      <c r="U552856" s="5"/>
      <c r="AA552856" s="93"/>
      <c r="AB552856" s="5"/>
    </row>
    <row r="552857" spans="21:28">
      <c r="U552857" s="5"/>
      <c r="AA552857" s="94"/>
      <c r="AB552857" s="5"/>
    </row>
    <row r="552860" spans="21:28">
      <c r="U552860" s="5"/>
      <c r="AA552860" s="94"/>
      <c r="AB552860" s="5"/>
    </row>
    <row r="552910" spans="21:28">
      <c r="U552910" s="5"/>
      <c r="AA552910" s="94"/>
      <c r="AB552910" s="5"/>
    </row>
    <row r="552980" spans="21:28">
      <c r="U552980" s="5"/>
      <c r="AA552980" s="94"/>
      <c r="AB552980" s="5"/>
    </row>
    <row r="552981" spans="21:28">
      <c r="U552981" s="5"/>
      <c r="AA552981" s="94"/>
      <c r="AB552981" s="5"/>
    </row>
    <row r="552998" spans="21:28">
      <c r="U552998" s="5"/>
      <c r="AA552998" s="94"/>
      <c r="AB552998" s="5"/>
    </row>
    <row r="553000" spans="21:28">
      <c r="U553000" s="5"/>
      <c r="AA553000" s="458"/>
      <c r="AB553000" s="5"/>
    </row>
    <row r="553001" spans="21:28">
      <c r="U553001" s="5"/>
      <c r="AA553001" s="458"/>
      <c r="AB553001" s="5"/>
    </row>
    <row r="553002" spans="21:28">
      <c r="U553002" s="5"/>
      <c r="AA553002" s="93"/>
      <c r="AB553002" s="5"/>
    </row>
    <row r="553003" spans="21:28">
      <c r="U553003" s="5"/>
      <c r="AA553003" s="94"/>
      <c r="AB553003" s="5"/>
    </row>
    <row r="553006" spans="21:28">
      <c r="U553006" s="5"/>
      <c r="AA553006" s="94"/>
      <c r="AB553006" s="5"/>
    </row>
    <row r="553056" spans="21:28">
      <c r="U553056" s="5"/>
      <c r="AA553056" s="94"/>
      <c r="AB553056" s="5"/>
    </row>
    <row r="553126" spans="21:28">
      <c r="U553126" s="5"/>
      <c r="AA553126" s="94"/>
      <c r="AB553126" s="5"/>
    </row>
    <row r="553127" spans="21:28">
      <c r="U553127" s="5"/>
      <c r="AA553127" s="94"/>
      <c r="AB553127" s="5"/>
    </row>
    <row r="553144" spans="21:28">
      <c r="U553144" s="5"/>
      <c r="AA553144" s="94"/>
      <c r="AB553144" s="5"/>
    </row>
    <row r="553146" spans="21:28">
      <c r="U553146" s="5"/>
      <c r="AA553146" s="458"/>
      <c r="AB553146" s="5"/>
    </row>
    <row r="553147" spans="21:28">
      <c r="U553147" s="5"/>
      <c r="AA553147" s="458"/>
      <c r="AB553147" s="5"/>
    </row>
    <row r="553148" spans="21:28">
      <c r="U553148" s="5"/>
      <c r="AA553148" s="93"/>
      <c r="AB553148" s="5"/>
    </row>
    <row r="553149" spans="21:28">
      <c r="U553149" s="5"/>
      <c r="AA553149" s="94"/>
      <c r="AB553149" s="5"/>
    </row>
    <row r="553152" spans="21:28">
      <c r="U553152" s="5"/>
      <c r="AA553152" s="94"/>
      <c r="AB553152" s="5"/>
    </row>
    <row r="553202" spans="21:28">
      <c r="U553202" s="5"/>
      <c r="AA553202" s="94"/>
      <c r="AB553202" s="5"/>
    </row>
    <row r="553272" spans="21:28">
      <c r="U553272" s="5"/>
      <c r="AA553272" s="94"/>
      <c r="AB553272" s="5"/>
    </row>
    <row r="553273" spans="21:28">
      <c r="U553273" s="5"/>
      <c r="AA553273" s="94"/>
      <c r="AB553273" s="5"/>
    </row>
    <row r="553290" spans="21:28">
      <c r="U553290" s="5"/>
      <c r="AA553290" s="94"/>
      <c r="AB553290" s="5"/>
    </row>
    <row r="553292" spans="21:28">
      <c r="U553292" s="5"/>
      <c r="AA553292" s="458"/>
      <c r="AB553292" s="5"/>
    </row>
    <row r="553293" spans="21:28">
      <c r="U553293" s="5"/>
      <c r="AA553293" s="458"/>
      <c r="AB553293" s="5"/>
    </row>
    <row r="553294" spans="21:28">
      <c r="U553294" s="5"/>
      <c r="AA553294" s="93"/>
      <c r="AB553294" s="5"/>
    </row>
    <row r="553295" spans="21:28">
      <c r="U553295" s="5"/>
      <c r="AA553295" s="94"/>
      <c r="AB553295" s="5"/>
    </row>
    <row r="553298" spans="21:28">
      <c r="U553298" s="5"/>
      <c r="AA553298" s="94"/>
      <c r="AB553298" s="5"/>
    </row>
    <row r="553348" spans="21:28">
      <c r="U553348" s="5"/>
      <c r="AA553348" s="94"/>
      <c r="AB553348" s="5"/>
    </row>
    <row r="553418" spans="21:28">
      <c r="U553418" s="5"/>
      <c r="AA553418" s="94"/>
      <c r="AB553418" s="5"/>
    </row>
    <row r="553419" spans="21:28">
      <c r="U553419" s="5"/>
      <c r="AA553419" s="94"/>
      <c r="AB553419" s="5"/>
    </row>
    <row r="553436" spans="21:28">
      <c r="U553436" s="5"/>
      <c r="AA553436" s="94"/>
      <c r="AB553436" s="5"/>
    </row>
    <row r="553438" spans="21:28">
      <c r="U553438" s="5"/>
      <c r="AA553438" s="458"/>
      <c r="AB553438" s="5"/>
    </row>
    <row r="553439" spans="21:28">
      <c r="U553439" s="5"/>
      <c r="AA553439" s="458"/>
      <c r="AB553439" s="5"/>
    </row>
    <row r="553440" spans="21:28">
      <c r="U553440" s="5"/>
      <c r="AA553440" s="93"/>
      <c r="AB553440" s="5"/>
    </row>
    <row r="553441" spans="21:28">
      <c r="U553441" s="5"/>
      <c r="AA553441" s="94"/>
      <c r="AB553441" s="5"/>
    </row>
    <row r="553444" spans="21:28">
      <c r="U553444" s="5"/>
      <c r="AA553444" s="94"/>
      <c r="AB553444" s="5"/>
    </row>
    <row r="553494" spans="21:28">
      <c r="U553494" s="5"/>
      <c r="AA553494" s="94"/>
      <c r="AB553494" s="5"/>
    </row>
    <row r="553564" spans="21:28">
      <c r="U553564" s="5"/>
      <c r="AA553564" s="94"/>
      <c r="AB553564" s="5"/>
    </row>
    <row r="553565" spans="21:28">
      <c r="U553565" s="5"/>
      <c r="AA553565" s="94"/>
      <c r="AB553565" s="5"/>
    </row>
    <row r="553582" spans="21:28">
      <c r="U553582" s="5"/>
      <c r="AA553582" s="94"/>
      <c r="AB553582" s="5"/>
    </row>
    <row r="553584" spans="21:28">
      <c r="U553584" s="5"/>
      <c r="AA553584" s="458"/>
      <c r="AB553584" s="5"/>
    </row>
    <row r="553585" spans="21:28">
      <c r="U553585" s="5"/>
      <c r="AA553585" s="458"/>
      <c r="AB553585" s="5"/>
    </row>
    <row r="553586" spans="21:28">
      <c r="U553586" s="5"/>
      <c r="AA553586" s="93"/>
      <c r="AB553586" s="5"/>
    </row>
    <row r="553587" spans="21:28">
      <c r="U553587" s="5"/>
      <c r="AA553587" s="94"/>
      <c r="AB553587" s="5"/>
    </row>
    <row r="553590" spans="21:28">
      <c r="U553590" s="5"/>
      <c r="AA553590" s="94"/>
      <c r="AB553590" s="5"/>
    </row>
    <row r="553640" spans="21:28">
      <c r="U553640" s="5"/>
      <c r="AA553640" s="94"/>
      <c r="AB553640" s="5"/>
    </row>
    <row r="553710" spans="21:28">
      <c r="U553710" s="5"/>
      <c r="AA553710" s="94"/>
      <c r="AB553710" s="5"/>
    </row>
    <row r="553711" spans="21:28">
      <c r="U553711" s="5"/>
      <c r="AA553711" s="94"/>
      <c r="AB553711" s="5"/>
    </row>
    <row r="553728" spans="21:28">
      <c r="U553728" s="5"/>
      <c r="AA553728" s="94"/>
      <c r="AB553728" s="5"/>
    </row>
    <row r="553730" spans="21:28">
      <c r="U553730" s="5"/>
      <c r="AA553730" s="458"/>
      <c r="AB553730" s="5"/>
    </row>
    <row r="553731" spans="21:28">
      <c r="U553731" s="5"/>
      <c r="AA553731" s="458"/>
      <c r="AB553731" s="5"/>
    </row>
    <row r="553732" spans="21:28">
      <c r="U553732" s="5"/>
      <c r="AA553732" s="93"/>
      <c r="AB553732" s="5"/>
    </row>
    <row r="553733" spans="21:28">
      <c r="U553733" s="5"/>
      <c r="AA553733" s="94"/>
      <c r="AB553733" s="5"/>
    </row>
    <row r="553736" spans="21:28">
      <c r="U553736" s="5"/>
      <c r="AA553736" s="94"/>
      <c r="AB553736" s="5"/>
    </row>
    <row r="553786" spans="21:28">
      <c r="U553786" s="5"/>
      <c r="AA553786" s="94"/>
      <c r="AB553786" s="5"/>
    </row>
    <row r="553856" spans="21:28">
      <c r="U553856" s="5"/>
      <c r="AA553856" s="94"/>
      <c r="AB553856" s="5"/>
    </row>
    <row r="553857" spans="21:28">
      <c r="U553857" s="5"/>
      <c r="AA553857" s="94"/>
      <c r="AB553857" s="5"/>
    </row>
    <row r="553874" spans="21:28">
      <c r="U553874" s="5"/>
      <c r="AA553874" s="94"/>
      <c r="AB553874" s="5"/>
    </row>
    <row r="553876" spans="21:28">
      <c r="U553876" s="5"/>
      <c r="AA553876" s="458"/>
      <c r="AB553876" s="5"/>
    </row>
    <row r="553877" spans="21:28">
      <c r="U553877" s="5"/>
      <c r="AA553877" s="458"/>
      <c r="AB553877" s="5"/>
    </row>
    <row r="553878" spans="21:28">
      <c r="U553878" s="5"/>
      <c r="AA553878" s="93"/>
      <c r="AB553878" s="5"/>
    </row>
    <row r="553879" spans="21:28">
      <c r="U553879" s="5"/>
      <c r="AA553879" s="94"/>
      <c r="AB553879" s="5"/>
    </row>
    <row r="553882" spans="21:28">
      <c r="U553882" s="5"/>
      <c r="AA553882" s="94"/>
      <c r="AB553882" s="5"/>
    </row>
    <row r="553932" spans="21:28">
      <c r="U553932" s="5"/>
      <c r="AA553932" s="94"/>
      <c r="AB553932" s="5"/>
    </row>
    <row r="554002" spans="21:28">
      <c r="U554002" s="5"/>
      <c r="AA554002" s="94"/>
      <c r="AB554002" s="5"/>
    </row>
    <row r="554003" spans="21:28">
      <c r="U554003" s="5"/>
      <c r="AA554003" s="94"/>
      <c r="AB554003" s="5"/>
    </row>
    <row r="554020" spans="21:28">
      <c r="U554020" s="5"/>
      <c r="AA554020" s="94"/>
      <c r="AB554020" s="5"/>
    </row>
    <row r="554022" spans="21:28">
      <c r="U554022" s="5"/>
      <c r="AA554022" s="458"/>
      <c r="AB554022" s="5"/>
    </row>
    <row r="554023" spans="21:28">
      <c r="U554023" s="5"/>
      <c r="AA554023" s="458"/>
      <c r="AB554023" s="5"/>
    </row>
    <row r="554024" spans="21:28">
      <c r="U554024" s="5"/>
      <c r="AA554024" s="93"/>
      <c r="AB554024" s="5"/>
    </row>
    <row r="554025" spans="21:28">
      <c r="U554025" s="5"/>
      <c r="AA554025" s="94"/>
      <c r="AB554025" s="5"/>
    </row>
    <row r="554028" spans="21:28">
      <c r="U554028" s="5"/>
      <c r="AA554028" s="94"/>
      <c r="AB554028" s="5"/>
    </row>
    <row r="554078" spans="21:28">
      <c r="U554078" s="5"/>
      <c r="AA554078" s="94"/>
      <c r="AB554078" s="5"/>
    </row>
    <row r="554148" spans="21:28">
      <c r="U554148" s="5"/>
      <c r="AA554148" s="94"/>
      <c r="AB554148" s="5"/>
    </row>
    <row r="554149" spans="21:28">
      <c r="U554149" s="5"/>
      <c r="AA554149" s="94"/>
      <c r="AB554149" s="5"/>
    </row>
    <row r="554166" spans="21:28">
      <c r="U554166" s="5"/>
      <c r="AA554166" s="94"/>
      <c r="AB554166" s="5"/>
    </row>
    <row r="554168" spans="21:28">
      <c r="U554168" s="5"/>
      <c r="AA554168" s="458"/>
      <c r="AB554168" s="5"/>
    </row>
    <row r="554169" spans="21:28">
      <c r="U554169" s="5"/>
      <c r="AA554169" s="458"/>
      <c r="AB554169" s="5"/>
    </row>
    <row r="554170" spans="21:28">
      <c r="U554170" s="5"/>
      <c r="AA554170" s="93"/>
      <c r="AB554170" s="5"/>
    </row>
    <row r="554171" spans="21:28">
      <c r="U554171" s="5"/>
      <c r="AA554171" s="94"/>
      <c r="AB554171" s="5"/>
    </row>
    <row r="554174" spans="21:28">
      <c r="U554174" s="5"/>
      <c r="AA554174" s="94"/>
      <c r="AB554174" s="5"/>
    </row>
    <row r="554224" spans="21:28">
      <c r="U554224" s="5"/>
      <c r="AA554224" s="94"/>
      <c r="AB554224" s="5"/>
    </row>
    <row r="554294" spans="21:28">
      <c r="U554294" s="5"/>
      <c r="AA554294" s="94"/>
      <c r="AB554294" s="5"/>
    </row>
    <row r="554295" spans="21:28">
      <c r="U554295" s="5"/>
      <c r="AA554295" s="94"/>
      <c r="AB554295" s="5"/>
    </row>
    <row r="554312" spans="21:28">
      <c r="U554312" s="5"/>
      <c r="AA554312" s="94"/>
      <c r="AB554312" s="5"/>
    </row>
    <row r="554314" spans="21:28">
      <c r="U554314" s="5"/>
      <c r="AA554314" s="458"/>
      <c r="AB554314" s="5"/>
    </row>
    <row r="554315" spans="21:28">
      <c r="U554315" s="5"/>
      <c r="AA554315" s="458"/>
      <c r="AB554315" s="5"/>
    </row>
    <row r="554316" spans="21:28">
      <c r="U554316" s="5"/>
      <c r="AA554316" s="93"/>
      <c r="AB554316" s="5"/>
    </row>
    <row r="554317" spans="21:28">
      <c r="U554317" s="5"/>
      <c r="AA554317" s="94"/>
      <c r="AB554317" s="5"/>
    </row>
    <row r="554320" spans="21:28">
      <c r="U554320" s="5"/>
      <c r="AA554320" s="94"/>
      <c r="AB554320" s="5"/>
    </row>
    <row r="554370" spans="21:28">
      <c r="U554370" s="5"/>
      <c r="AA554370" s="94"/>
      <c r="AB554370" s="5"/>
    </row>
    <row r="554440" spans="21:28">
      <c r="U554440" s="5"/>
      <c r="AA554440" s="94"/>
      <c r="AB554440" s="5"/>
    </row>
    <row r="554441" spans="21:28">
      <c r="U554441" s="5"/>
      <c r="AA554441" s="94"/>
      <c r="AB554441" s="5"/>
    </row>
    <row r="554458" spans="21:28">
      <c r="U554458" s="5"/>
      <c r="AA554458" s="94"/>
      <c r="AB554458" s="5"/>
    </row>
    <row r="554460" spans="21:28">
      <c r="U554460" s="5"/>
      <c r="AA554460" s="458"/>
      <c r="AB554460" s="5"/>
    </row>
    <row r="554461" spans="21:28">
      <c r="U554461" s="5"/>
      <c r="AA554461" s="458"/>
      <c r="AB554461" s="5"/>
    </row>
    <row r="554462" spans="21:28">
      <c r="U554462" s="5"/>
      <c r="AA554462" s="93"/>
      <c r="AB554462" s="5"/>
    </row>
    <row r="554463" spans="21:28">
      <c r="U554463" s="5"/>
      <c r="AA554463" s="94"/>
      <c r="AB554463" s="5"/>
    </row>
    <row r="554466" spans="21:28">
      <c r="U554466" s="5"/>
      <c r="AA554466" s="94"/>
      <c r="AB554466" s="5"/>
    </row>
    <row r="554516" spans="21:28">
      <c r="U554516" s="5"/>
      <c r="AA554516" s="94"/>
      <c r="AB554516" s="5"/>
    </row>
    <row r="554586" spans="21:28">
      <c r="U554586" s="5"/>
      <c r="AA554586" s="94"/>
      <c r="AB554586" s="5"/>
    </row>
    <row r="554587" spans="21:28">
      <c r="U554587" s="5"/>
      <c r="AA554587" s="94"/>
      <c r="AB554587" s="5"/>
    </row>
    <row r="554604" spans="21:28">
      <c r="U554604" s="5"/>
      <c r="AA554604" s="94"/>
      <c r="AB554604" s="5"/>
    </row>
    <row r="554606" spans="21:28">
      <c r="U554606" s="5"/>
      <c r="AA554606" s="458"/>
      <c r="AB554606" s="5"/>
    </row>
    <row r="554607" spans="21:28">
      <c r="U554607" s="5"/>
      <c r="AA554607" s="458"/>
      <c r="AB554607" s="5"/>
    </row>
    <row r="554608" spans="21:28">
      <c r="U554608" s="5"/>
      <c r="AA554608" s="93"/>
      <c r="AB554608" s="5"/>
    </row>
    <row r="554609" spans="21:28">
      <c r="U554609" s="5"/>
      <c r="AA554609" s="94"/>
      <c r="AB554609" s="5"/>
    </row>
    <row r="554612" spans="21:28">
      <c r="U554612" s="5"/>
      <c r="AA554612" s="94"/>
      <c r="AB554612" s="5"/>
    </row>
    <row r="554662" spans="21:28">
      <c r="U554662" s="5"/>
      <c r="AA554662" s="94"/>
      <c r="AB554662" s="5"/>
    </row>
    <row r="554732" spans="21:28">
      <c r="U554732" s="5"/>
      <c r="AA554732" s="94"/>
      <c r="AB554732" s="5"/>
    </row>
    <row r="554733" spans="21:28">
      <c r="U554733" s="5"/>
      <c r="AA554733" s="94"/>
      <c r="AB554733" s="5"/>
    </row>
    <row r="554750" spans="21:28">
      <c r="U554750" s="5"/>
      <c r="AA554750" s="94"/>
      <c r="AB554750" s="5"/>
    </row>
    <row r="554752" spans="21:28">
      <c r="U554752" s="5"/>
      <c r="AA554752" s="458"/>
      <c r="AB554752" s="5"/>
    </row>
    <row r="554753" spans="21:28">
      <c r="U554753" s="5"/>
      <c r="AA554753" s="458"/>
      <c r="AB554753" s="5"/>
    </row>
    <row r="554754" spans="21:28">
      <c r="U554754" s="5"/>
      <c r="AA554754" s="93"/>
      <c r="AB554754" s="5"/>
    </row>
    <row r="554755" spans="21:28">
      <c r="U554755" s="5"/>
      <c r="AA554755" s="94"/>
      <c r="AB554755" s="5"/>
    </row>
    <row r="554758" spans="21:28">
      <c r="U554758" s="5"/>
      <c r="AA554758" s="94"/>
      <c r="AB554758" s="5"/>
    </row>
    <row r="554808" spans="21:28">
      <c r="U554808" s="5"/>
      <c r="AA554808" s="94"/>
      <c r="AB554808" s="5"/>
    </row>
    <row r="554878" spans="21:28">
      <c r="U554878" s="5"/>
      <c r="AA554878" s="94"/>
      <c r="AB554878" s="5"/>
    </row>
    <row r="554879" spans="21:28">
      <c r="U554879" s="5"/>
      <c r="AA554879" s="94"/>
      <c r="AB554879" s="5"/>
    </row>
    <row r="554896" spans="21:28">
      <c r="U554896" s="5"/>
      <c r="AA554896" s="94"/>
      <c r="AB554896" s="5"/>
    </row>
    <row r="554898" spans="21:28">
      <c r="U554898" s="5"/>
      <c r="AA554898" s="458"/>
      <c r="AB554898" s="5"/>
    </row>
    <row r="554899" spans="21:28">
      <c r="U554899" s="5"/>
      <c r="AA554899" s="458"/>
      <c r="AB554899" s="5"/>
    </row>
    <row r="554900" spans="21:28">
      <c r="U554900" s="5"/>
      <c r="AA554900" s="93"/>
      <c r="AB554900" s="5"/>
    </row>
    <row r="554901" spans="21:28">
      <c r="U554901" s="5"/>
      <c r="AA554901" s="94"/>
      <c r="AB554901" s="5"/>
    </row>
    <row r="554904" spans="21:28">
      <c r="U554904" s="5"/>
      <c r="AA554904" s="94"/>
      <c r="AB554904" s="5"/>
    </row>
    <row r="554954" spans="21:28">
      <c r="U554954" s="5"/>
      <c r="AA554954" s="94"/>
      <c r="AB554954" s="5"/>
    </row>
    <row r="555024" spans="21:28">
      <c r="U555024" s="5"/>
      <c r="AA555024" s="94"/>
      <c r="AB555024" s="5"/>
    </row>
    <row r="555025" spans="21:28">
      <c r="U555025" s="5"/>
      <c r="AA555025" s="94"/>
      <c r="AB555025" s="5"/>
    </row>
    <row r="555042" spans="21:28">
      <c r="U555042" s="5"/>
      <c r="AA555042" s="94"/>
      <c r="AB555042" s="5"/>
    </row>
    <row r="555044" spans="21:28">
      <c r="U555044" s="5"/>
      <c r="AA555044" s="458"/>
      <c r="AB555044" s="5"/>
    </row>
    <row r="555045" spans="21:28">
      <c r="U555045" s="5"/>
      <c r="AA555045" s="458"/>
      <c r="AB555045" s="5"/>
    </row>
    <row r="555046" spans="21:28">
      <c r="U555046" s="5"/>
      <c r="AA555046" s="93"/>
      <c r="AB555046" s="5"/>
    </row>
    <row r="555047" spans="21:28">
      <c r="U555047" s="5"/>
      <c r="AA555047" s="94"/>
      <c r="AB555047" s="5"/>
    </row>
    <row r="555050" spans="21:28">
      <c r="U555050" s="5"/>
      <c r="AA555050" s="94"/>
      <c r="AB555050" s="5"/>
    </row>
    <row r="555100" spans="21:28">
      <c r="U555100" s="5"/>
      <c r="AA555100" s="94"/>
      <c r="AB555100" s="5"/>
    </row>
    <row r="555170" spans="21:28">
      <c r="U555170" s="5"/>
      <c r="AA555170" s="94"/>
      <c r="AB555170" s="5"/>
    </row>
    <row r="555171" spans="21:28">
      <c r="U555171" s="5"/>
      <c r="AA555171" s="94"/>
      <c r="AB555171" s="5"/>
    </row>
    <row r="555188" spans="21:28">
      <c r="U555188" s="5"/>
      <c r="AA555188" s="94"/>
      <c r="AB555188" s="5"/>
    </row>
    <row r="555190" spans="21:28">
      <c r="U555190" s="5"/>
      <c r="AA555190" s="458"/>
      <c r="AB555190" s="5"/>
    </row>
    <row r="555191" spans="21:28">
      <c r="U555191" s="5"/>
      <c r="AA555191" s="458"/>
      <c r="AB555191" s="5"/>
    </row>
    <row r="555192" spans="21:28">
      <c r="U555192" s="5"/>
      <c r="AA555192" s="93"/>
      <c r="AB555192" s="5"/>
    </row>
    <row r="555193" spans="21:28">
      <c r="U555193" s="5"/>
      <c r="AA555193" s="94"/>
      <c r="AB555193" s="5"/>
    </row>
    <row r="555196" spans="21:28">
      <c r="U555196" s="5"/>
      <c r="AA555196" s="94"/>
      <c r="AB555196" s="5"/>
    </row>
    <row r="555246" spans="21:28">
      <c r="U555246" s="5"/>
      <c r="AA555246" s="94"/>
      <c r="AB555246" s="5"/>
    </row>
    <row r="555316" spans="21:28">
      <c r="U555316" s="5"/>
      <c r="AA555316" s="94"/>
      <c r="AB555316" s="5"/>
    </row>
    <row r="555317" spans="21:28">
      <c r="U555317" s="5"/>
      <c r="AA555317" s="94"/>
      <c r="AB555317" s="5"/>
    </row>
    <row r="555334" spans="21:28">
      <c r="U555334" s="5"/>
      <c r="AA555334" s="94"/>
      <c r="AB555334" s="5"/>
    </row>
    <row r="555336" spans="21:28">
      <c r="U555336" s="5"/>
      <c r="AA555336" s="458"/>
      <c r="AB555336" s="5"/>
    </row>
    <row r="555337" spans="21:28">
      <c r="U555337" s="5"/>
      <c r="AA555337" s="458"/>
      <c r="AB555337" s="5"/>
    </row>
    <row r="555338" spans="21:28">
      <c r="U555338" s="5"/>
      <c r="AA555338" s="93"/>
      <c r="AB555338" s="5"/>
    </row>
    <row r="555339" spans="21:28">
      <c r="U555339" s="5"/>
      <c r="AA555339" s="94"/>
      <c r="AB555339" s="5"/>
    </row>
    <row r="555342" spans="21:28">
      <c r="U555342" s="5"/>
      <c r="AA555342" s="94"/>
      <c r="AB555342" s="5"/>
    </row>
    <row r="555392" spans="21:28">
      <c r="U555392" s="5"/>
      <c r="AA555392" s="94"/>
      <c r="AB555392" s="5"/>
    </row>
    <row r="555462" spans="21:28">
      <c r="U555462" s="5"/>
      <c r="AA555462" s="94"/>
      <c r="AB555462" s="5"/>
    </row>
    <row r="555463" spans="21:28">
      <c r="U555463" s="5"/>
      <c r="AA555463" s="94"/>
      <c r="AB555463" s="5"/>
    </row>
    <row r="555480" spans="21:28">
      <c r="U555480" s="5"/>
      <c r="AA555480" s="94"/>
      <c r="AB555480" s="5"/>
    </row>
    <row r="555482" spans="21:28">
      <c r="U555482" s="5"/>
      <c r="AA555482" s="458"/>
      <c r="AB555482" s="5"/>
    </row>
    <row r="555483" spans="21:28">
      <c r="U555483" s="5"/>
      <c r="AA555483" s="458"/>
      <c r="AB555483" s="5"/>
    </row>
    <row r="555484" spans="21:28">
      <c r="U555484" s="5"/>
      <c r="AA555484" s="93"/>
      <c r="AB555484" s="5"/>
    </row>
    <row r="555485" spans="21:28">
      <c r="U555485" s="5"/>
      <c r="AA555485" s="94"/>
      <c r="AB555485" s="5"/>
    </row>
    <row r="555488" spans="21:28">
      <c r="U555488" s="5"/>
      <c r="AA555488" s="94"/>
      <c r="AB555488" s="5"/>
    </row>
    <row r="555538" spans="21:28">
      <c r="U555538" s="5"/>
      <c r="AA555538" s="94"/>
      <c r="AB555538" s="5"/>
    </row>
    <row r="555608" spans="21:28">
      <c r="U555608" s="5"/>
      <c r="AA555608" s="94"/>
      <c r="AB555608" s="5"/>
    </row>
    <row r="555609" spans="21:28">
      <c r="U555609" s="5"/>
      <c r="AA555609" s="94"/>
      <c r="AB555609" s="5"/>
    </row>
    <row r="555626" spans="21:28">
      <c r="U555626" s="5"/>
      <c r="AA555626" s="94"/>
      <c r="AB555626" s="5"/>
    </row>
    <row r="555628" spans="21:28">
      <c r="U555628" s="5"/>
      <c r="AA555628" s="458"/>
      <c r="AB555628" s="5"/>
    </row>
    <row r="555629" spans="21:28">
      <c r="U555629" s="5"/>
      <c r="AA555629" s="458"/>
      <c r="AB555629" s="5"/>
    </row>
    <row r="555630" spans="21:28">
      <c r="U555630" s="5"/>
      <c r="AA555630" s="93"/>
      <c r="AB555630" s="5"/>
    </row>
    <row r="555631" spans="21:28">
      <c r="U555631" s="5"/>
      <c r="AA555631" s="94"/>
      <c r="AB555631" s="5"/>
    </row>
    <row r="555634" spans="21:28">
      <c r="U555634" s="5"/>
      <c r="AA555634" s="94"/>
      <c r="AB555634" s="5"/>
    </row>
    <row r="555684" spans="21:28">
      <c r="U555684" s="5"/>
      <c r="AA555684" s="94"/>
      <c r="AB555684" s="5"/>
    </row>
    <row r="555754" spans="21:28">
      <c r="U555754" s="5"/>
      <c r="AA555754" s="94"/>
      <c r="AB555754" s="5"/>
    </row>
    <row r="555755" spans="21:28">
      <c r="U555755" s="5"/>
      <c r="AA555755" s="94"/>
      <c r="AB555755" s="5"/>
    </row>
    <row r="555772" spans="21:28">
      <c r="U555772" s="5"/>
      <c r="AA555772" s="94"/>
      <c r="AB555772" s="5"/>
    </row>
    <row r="555774" spans="21:28">
      <c r="U555774" s="5"/>
      <c r="AA555774" s="458"/>
      <c r="AB555774" s="5"/>
    </row>
    <row r="555775" spans="21:28">
      <c r="U555775" s="5"/>
      <c r="AA555775" s="458"/>
      <c r="AB555775" s="5"/>
    </row>
    <row r="555776" spans="21:28">
      <c r="U555776" s="5"/>
      <c r="AA555776" s="93"/>
      <c r="AB555776" s="5"/>
    </row>
    <row r="555777" spans="21:28">
      <c r="U555777" s="5"/>
      <c r="AA555777" s="94"/>
      <c r="AB555777" s="5"/>
    </row>
    <row r="555780" spans="21:28">
      <c r="U555780" s="5"/>
      <c r="AA555780" s="94"/>
      <c r="AB555780" s="5"/>
    </row>
    <row r="555830" spans="21:28">
      <c r="U555830" s="5"/>
      <c r="AA555830" s="94"/>
      <c r="AB555830" s="5"/>
    </row>
    <row r="555900" spans="21:28">
      <c r="U555900" s="5"/>
      <c r="AA555900" s="94"/>
      <c r="AB555900" s="5"/>
    </row>
    <row r="555901" spans="21:28">
      <c r="U555901" s="5"/>
      <c r="AA555901" s="94"/>
      <c r="AB555901" s="5"/>
    </row>
    <row r="555918" spans="21:28">
      <c r="U555918" s="5"/>
      <c r="AA555918" s="94"/>
      <c r="AB555918" s="5"/>
    </row>
    <row r="555920" spans="21:28">
      <c r="U555920" s="5"/>
      <c r="AA555920" s="458"/>
      <c r="AB555920" s="5"/>
    </row>
    <row r="555921" spans="21:28">
      <c r="U555921" s="5"/>
      <c r="AA555921" s="458"/>
      <c r="AB555921" s="5"/>
    </row>
    <row r="555922" spans="21:28">
      <c r="U555922" s="5"/>
      <c r="AA555922" s="93"/>
      <c r="AB555922" s="5"/>
    </row>
    <row r="555923" spans="21:28">
      <c r="U555923" s="5"/>
      <c r="AA555923" s="94"/>
      <c r="AB555923" s="5"/>
    </row>
    <row r="555926" spans="21:28">
      <c r="U555926" s="5"/>
      <c r="AA555926" s="94"/>
      <c r="AB555926" s="5"/>
    </row>
    <row r="555976" spans="21:28">
      <c r="U555976" s="5"/>
      <c r="AA555976" s="94"/>
      <c r="AB555976" s="5"/>
    </row>
    <row r="556046" spans="21:28">
      <c r="U556046" s="5"/>
      <c r="AA556046" s="94"/>
      <c r="AB556046" s="5"/>
    </row>
    <row r="556047" spans="21:28">
      <c r="U556047" s="5"/>
      <c r="AA556047" s="94"/>
      <c r="AB556047" s="5"/>
    </row>
    <row r="556064" spans="21:28">
      <c r="U556064" s="5"/>
      <c r="AA556064" s="94"/>
      <c r="AB556064" s="5"/>
    </row>
    <row r="556066" spans="21:28">
      <c r="U556066" s="5"/>
      <c r="AA556066" s="458"/>
      <c r="AB556066" s="5"/>
    </row>
    <row r="556067" spans="21:28">
      <c r="U556067" s="5"/>
      <c r="AA556067" s="458"/>
      <c r="AB556067" s="5"/>
    </row>
    <row r="556068" spans="21:28">
      <c r="U556068" s="5"/>
      <c r="AA556068" s="93"/>
      <c r="AB556068" s="5"/>
    </row>
    <row r="556069" spans="21:28">
      <c r="U556069" s="5"/>
      <c r="AA556069" s="94"/>
      <c r="AB556069" s="5"/>
    </row>
    <row r="556072" spans="21:28">
      <c r="U556072" s="5"/>
      <c r="AA556072" s="94"/>
      <c r="AB556072" s="5"/>
    </row>
    <row r="556122" spans="21:28">
      <c r="U556122" s="5"/>
      <c r="AA556122" s="94"/>
      <c r="AB556122" s="5"/>
    </row>
    <row r="556192" spans="21:28">
      <c r="U556192" s="5"/>
      <c r="AA556192" s="94"/>
      <c r="AB556192" s="5"/>
    </row>
    <row r="556193" spans="21:28">
      <c r="U556193" s="5"/>
      <c r="AA556193" s="94"/>
      <c r="AB556193" s="5"/>
    </row>
    <row r="556210" spans="21:28">
      <c r="U556210" s="5"/>
      <c r="AA556210" s="94"/>
      <c r="AB556210" s="5"/>
    </row>
    <row r="556212" spans="21:28">
      <c r="U556212" s="5"/>
      <c r="AA556212" s="458"/>
      <c r="AB556212" s="5"/>
    </row>
    <row r="556213" spans="21:28">
      <c r="U556213" s="5"/>
      <c r="AA556213" s="458"/>
      <c r="AB556213" s="5"/>
    </row>
    <row r="556214" spans="21:28">
      <c r="U556214" s="5"/>
      <c r="AA556214" s="93"/>
      <c r="AB556214" s="5"/>
    </row>
    <row r="556215" spans="21:28">
      <c r="U556215" s="5"/>
      <c r="AA556215" s="94"/>
      <c r="AB556215" s="5"/>
    </row>
    <row r="556218" spans="21:28">
      <c r="U556218" s="5"/>
      <c r="AA556218" s="94"/>
      <c r="AB556218" s="5"/>
    </row>
    <row r="556268" spans="21:28">
      <c r="U556268" s="5"/>
      <c r="AA556268" s="94"/>
      <c r="AB556268" s="5"/>
    </row>
    <row r="556338" spans="21:28">
      <c r="U556338" s="5"/>
      <c r="AA556338" s="94"/>
      <c r="AB556338" s="5"/>
    </row>
    <row r="556339" spans="21:28">
      <c r="U556339" s="5"/>
      <c r="AA556339" s="94"/>
      <c r="AB556339" s="5"/>
    </row>
    <row r="556356" spans="21:28">
      <c r="U556356" s="5"/>
      <c r="AA556356" s="94"/>
      <c r="AB556356" s="5"/>
    </row>
    <row r="556358" spans="21:28">
      <c r="U556358" s="5"/>
      <c r="AA556358" s="458"/>
      <c r="AB556358" s="5"/>
    </row>
    <row r="556359" spans="21:28">
      <c r="U556359" s="5"/>
      <c r="AA556359" s="458"/>
      <c r="AB556359" s="5"/>
    </row>
    <row r="556360" spans="21:28">
      <c r="U556360" s="5"/>
      <c r="AA556360" s="93"/>
      <c r="AB556360" s="5"/>
    </row>
    <row r="556361" spans="21:28">
      <c r="U556361" s="5"/>
      <c r="AA556361" s="94"/>
      <c r="AB556361" s="5"/>
    </row>
    <row r="556364" spans="21:28">
      <c r="U556364" s="5"/>
      <c r="AA556364" s="94"/>
      <c r="AB556364" s="5"/>
    </row>
    <row r="556414" spans="21:28">
      <c r="U556414" s="5"/>
      <c r="AA556414" s="94"/>
      <c r="AB556414" s="5"/>
    </row>
    <row r="556484" spans="21:28">
      <c r="U556484" s="5"/>
      <c r="AA556484" s="94"/>
      <c r="AB556484" s="5"/>
    </row>
    <row r="556485" spans="21:28">
      <c r="U556485" s="5"/>
      <c r="AA556485" s="94"/>
      <c r="AB556485" s="5"/>
    </row>
    <row r="556502" spans="21:28">
      <c r="U556502" s="5"/>
      <c r="AA556502" s="94"/>
      <c r="AB556502" s="5"/>
    </row>
    <row r="556504" spans="21:28">
      <c r="U556504" s="5"/>
      <c r="AA556504" s="458"/>
      <c r="AB556504" s="5"/>
    </row>
    <row r="556505" spans="21:28">
      <c r="U556505" s="5"/>
      <c r="AA556505" s="458"/>
      <c r="AB556505" s="5"/>
    </row>
    <row r="556506" spans="21:28">
      <c r="U556506" s="5"/>
      <c r="AA556506" s="93"/>
      <c r="AB556506" s="5"/>
    </row>
    <row r="556507" spans="21:28">
      <c r="U556507" s="5"/>
      <c r="AA556507" s="94"/>
      <c r="AB556507" s="5"/>
    </row>
    <row r="556510" spans="21:28">
      <c r="U556510" s="5"/>
      <c r="AA556510" s="94"/>
      <c r="AB556510" s="5"/>
    </row>
    <row r="556560" spans="21:28">
      <c r="U556560" s="5"/>
      <c r="AA556560" s="94"/>
      <c r="AB556560" s="5"/>
    </row>
    <row r="556630" spans="21:28">
      <c r="U556630" s="5"/>
      <c r="AA556630" s="94"/>
      <c r="AB556630" s="5"/>
    </row>
    <row r="556631" spans="21:28">
      <c r="U556631" s="5"/>
      <c r="AA556631" s="94"/>
      <c r="AB556631" s="5"/>
    </row>
    <row r="556648" spans="21:28">
      <c r="U556648" s="5"/>
      <c r="AA556648" s="94"/>
      <c r="AB556648" s="5"/>
    </row>
    <row r="556650" spans="21:28">
      <c r="U556650" s="5"/>
      <c r="AA556650" s="458"/>
      <c r="AB556650" s="5"/>
    </row>
    <row r="556651" spans="21:28">
      <c r="U556651" s="5"/>
      <c r="AA556651" s="458"/>
      <c r="AB556651" s="5"/>
    </row>
    <row r="556652" spans="21:28">
      <c r="U556652" s="5"/>
      <c r="AA556652" s="93"/>
      <c r="AB556652" s="5"/>
    </row>
    <row r="556653" spans="21:28">
      <c r="U556653" s="5"/>
      <c r="AA556653" s="94"/>
      <c r="AB556653" s="5"/>
    </row>
    <row r="556656" spans="21:28">
      <c r="U556656" s="5"/>
      <c r="AA556656" s="94"/>
      <c r="AB556656" s="5"/>
    </row>
    <row r="556706" spans="21:28">
      <c r="U556706" s="5"/>
      <c r="AA556706" s="94"/>
      <c r="AB556706" s="5"/>
    </row>
    <row r="556776" spans="21:28">
      <c r="U556776" s="5"/>
      <c r="AA556776" s="94"/>
      <c r="AB556776" s="5"/>
    </row>
    <row r="556777" spans="21:28">
      <c r="U556777" s="5"/>
      <c r="AA556777" s="94"/>
      <c r="AB556777" s="5"/>
    </row>
    <row r="556794" spans="21:28">
      <c r="U556794" s="5"/>
      <c r="AA556794" s="94"/>
      <c r="AB556794" s="5"/>
    </row>
    <row r="556796" spans="21:28">
      <c r="U556796" s="5"/>
      <c r="AA556796" s="458"/>
      <c r="AB556796" s="5"/>
    </row>
    <row r="556797" spans="21:28">
      <c r="U556797" s="5"/>
      <c r="AA556797" s="458"/>
      <c r="AB556797" s="5"/>
    </row>
    <row r="556798" spans="21:28">
      <c r="U556798" s="5"/>
      <c r="AA556798" s="93"/>
      <c r="AB556798" s="5"/>
    </row>
    <row r="556799" spans="21:28">
      <c r="U556799" s="5"/>
      <c r="AA556799" s="94"/>
      <c r="AB556799" s="5"/>
    </row>
    <row r="556802" spans="21:28">
      <c r="U556802" s="5"/>
      <c r="AA556802" s="94"/>
      <c r="AB556802" s="5"/>
    </row>
    <row r="556852" spans="21:28">
      <c r="U556852" s="5"/>
      <c r="AA556852" s="94"/>
      <c r="AB556852" s="5"/>
    </row>
    <row r="556922" spans="21:28">
      <c r="U556922" s="5"/>
      <c r="AA556922" s="94"/>
      <c r="AB556922" s="5"/>
    </row>
    <row r="556923" spans="21:28">
      <c r="U556923" s="5"/>
      <c r="AA556923" s="94"/>
      <c r="AB556923" s="5"/>
    </row>
    <row r="556940" spans="21:28">
      <c r="U556940" s="5"/>
      <c r="AA556940" s="94"/>
      <c r="AB556940" s="5"/>
    </row>
    <row r="556942" spans="21:28">
      <c r="U556942" s="5"/>
      <c r="AA556942" s="458"/>
      <c r="AB556942" s="5"/>
    </row>
    <row r="556943" spans="21:28">
      <c r="U556943" s="5"/>
      <c r="AA556943" s="458"/>
      <c r="AB556943" s="5"/>
    </row>
    <row r="556944" spans="21:28">
      <c r="U556944" s="5"/>
      <c r="AA556944" s="93"/>
      <c r="AB556944" s="5"/>
    </row>
    <row r="556945" spans="21:28">
      <c r="U556945" s="5"/>
      <c r="AA556945" s="94"/>
      <c r="AB556945" s="5"/>
    </row>
    <row r="556948" spans="21:28">
      <c r="U556948" s="5"/>
      <c r="AA556948" s="94"/>
      <c r="AB556948" s="5"/>
    </row>
    <row r="556998" spans="21:28">
      <c r="U556998" s="5"/>
      <c r="AA556998" s="94"/>
      <c r="AB556998" s="5"/>
    </row>
    <row r="557068" spans="21:28">
      <c r="U557068" s="5"/>
      <c r="AA557068" s="94"/>
      <c r="AB557068" s="5"/>
    </row>
    <row r="557069" spans="21:28">
      <c r="U557069" s="5"/>
      <c r="AA557069" s="94"/>
      <c r="AB557069" s="5"/>
    </row>
    <row r="557086" spans="21:28">
      <c r="U557086" s="5"/>
      <c r="AA557086" s="94"/>
      <c r="AB557086" s="5"/>
    </row>
    <row r="557088" spans="21:28">
      <c r="U557088" s="5"/>
      <c r="AA557088" s="458"/>
      <c r="AB557088" s="5"/>
    </row>
    <row r="557089" spans="21:28">
      <c r="U557089" s="5"/>
      <c r="AA557089" s="458"/>
      <c r="AB557089" s="5"/>
    </row>
    <row r="557090" spans="21:28">
      <c r="U557090" s="5"/>
      <c r="AA557090" s="93"/>
      <c r="AB557090" s="5"/>
    </row>
    <row r="557091" spans="21:28">
      <c r="U557091" s="5"/>
      <c r="AA557091" s="94"/>
      <c r="AB557091" s="5"/>
    </row>
    <row r="557094" spans="21:28">
      <c r="U557094" s="5"/>
      <c r="AA557094" s="94"/>
      <c r="AB557094" s="5"/>
    </row>
    <row r="557144" spans="21:28">
      <c r="U557144" s="5"/>
      <c r="AA557144" s="94"/>
      <c r="AB557144" s="5"/>
    </row>
    <row r="557214" spans="21:28">
      <c r="U557214" s="5"/>
      <c r="AA557214" s="94"/>
      <c r="AB557214" s="5"/>
    </row>
    <row r="557215" spans="21:28">
      <c r="U557215" s="5"/>
      <c r="AA557215" s="94"/>
      <c r="AB557215" s="5"/>
    </row>
    <row r="557232" spans="21:28">
      <c r="U557232" s="5"/>
      <c r="AA557232" s="94"/>
      <c r="AB557232" s="5"/>
    </row>
    <row r="557234" spans="21:28">
      <c r="U557234" s="5"/>
      <c r="AA557234" s="458"/>
      <c r="AB557234" s="5"/>
    </row>
    <row r="557235" spans="21:28">
      <c r="U557235" s="5"/>
      <c r="AA557235" s="458"/>
      <c r="AB557235" s="5"/>
    </row>
    <row r="557236" spans="21:28">
      <c r="U557236" s="5"/>
      <c r="AA557236" s="93"/>
      <c r="AB557236" s="5"/>
    </row>
    <row r="557237" spans="21:28">
      <c r="U557237" s="5"/>
      <c r="AA557237" s="94"/>
      <c r="AB557237" s="5"/>
    </row>
    <row r="557240" spans="21:28">
      <c r="U557240" s="5"/>
      <c r="AA557240" s="94"/>
      <c r="AB557240" s="5"/>
    </row>
    <row r="557290" spans="21:28">
      <c r="U557290" s="5"/>
      <c r="AA557290" s="94"/>
      <c r="AB557290" s="5"/>
    </row>
    <row r="557360" spans="21:28">
      <c r="U557360" s="5"/>
      <c r="AA557360" s="94"/>
      <c r="AB557360" s="5"/>
    </row>
    <row r="557361" spans="21:28">
      <c r="U557361" s="5"/>
      <c r="AA557361" s="94"/>
      <c r="AB557361" s="5"/>
    </row>
    <row r="557378" spans="21:28">
      <c r="U557378" s="5"/>
      <c r="AA557378" s="94"/>
      <c r="AB557378" s="5"/>
    </row>
    <row r="557380" spans="21:28">
      <c r="U557380" s="5"/>
      <c r="AA557380" s="458"/>
      <c r="AB557380" s="5"/>
    </row>
    <row r="557381" spans="21:28">
      <c r="U557381" s="5"/>
      <c r="AA557381" s="458"/>
      <c r="AB557381" s="5"/>
    </row>
    <row r="557382" spans="21:28">
      <c r="U557382" s="5"/>
      <c r="AA557382" s="93"/>
      <c r="AB557382" s="5"/>
    </row>
    <row r="557383" spans="21:28">
      <c r="U557383" s="5"/>
      <c r="AA557383" s="94"/>
      <c r="AB557383" s="5"/>
    </row>
    <row r="557386" spans="21:28">
      <c r="U557386" s="5"/>
      <c r="AA557386" s="94"/>
      <c r="AB557386" s="5"/>
    </row>
    <row r="557436" spans="21:28">
      <c r="U557436" s="5"/>
      <c r="AA557436" s="94"/>
      <c r="AB557436" s="5"/>
    </row>
    <row r="557506" spans="21:28">
      <c r="U557506" s="5"/>
      <c r="AA557506" s="94"/>
      <c r="AB557506" s="5"/>
    </row>
    <row r="557507" spans="21:28">
      <c r="U557507" s="5"/>
      <c r="AA557507" s="94"/>
      <c r="AB557507" s="5"/>
    </row>
    <row r="557524" spans="21:28">
      <c r="U557524" s="5"/>
      <c r="AA557524" s="94"/>
      <c r="AB557524" s="5"/>
    </row>
    <row r="557526" spans="21:28">
      <c r="U557526" s="5"/>
      <c r="AA557526" s="458"/>
      <c r="AB557526" s="5"/>
    </row>
    <row r="557527" spans="21:28">
      <c r="U557527" s="5"/>
      <c r="AA557527" s="458"/>
      <c r="AB557527" s="5"/>
    </row>
    <row r="557528" spans="21:28">
      <c r="U557528" s="5"/>
      <c r="AA557528" s="93"/>
      <c r="AB557528" s="5"/>
    </row>
    <row r="557529" spans="21:28">
      <c r="U557529" s="5"/>
      <c r="AA557529" s="94"/>
      <c r="AB557529" s="5"/>
    </row>
    <row r="557532" spans="21:28">
      <c r="U557532" s="5"/>
      <c r="AA557532" s="94"/>
      <c r="AB557532" s="5"/>
    </row>
    <row r="557582" spans="21:28">
      <c r="U557582" s="5"/>
      <c r="AA557582" s="94"/>
      <c r="AB557582" s="5"/>
    </row>
    <row r="557652" spans="21:28">
      <c r="U557652" s="5"/>
      <c r="AA557652" s="94"/>
      <c r="AB557652" s="5"/>
    </row>
    <row r="557653" spans="21:28">
      <c r="U557653" s="5"/>
      <c r="AA557653" s="94"/>
      <c r="AB557653" s="5"/>
    </row>
    <row r="557670" spans="21:28">
      <c r="U557670" s="5"/>
      <c r="AA557670" s="94"/>
      <c r="AB557670" s="5"/>
    </row>
    <row r="557672" spans="21:28">
      <c r="U557672" s="5"/>
      <c r="AA557672" s="458"/>
      <c r="AB557672" s="5"/>
    </row>
    <row r="557673" spans="21:28">
      <c r="U557673" s="5"/>
      <c r="AA557673" s="458"/>
      <c r="AB557673" s="5"/>
    </row>
    <row r="557674" spans="21:28">
      <c r="U557674" s="5"/>
      <c r="AA557674" s="93"/>
      <c r="AB557674" s="5"/>
    </row>
    <row r="557675" spans="21:28">
      <c r="U557675" s="5"/>
      <c r="AA557675" s="94"/>
      <c r="AB557675" s="5"/>
    </row>
    <row r="557678" spans="21:28">
      <c r="U557678" s="5"/>
      <c r="AA557678" s="94"/>
      <c r="AB557678" s="5"/>
    </row>
    <row r="557728" spans="21:28">
      <c r="U557728" s="5"/>
      <c r="AA557728" s="94"/>
      <c r="AB557728" s="5"/>
    </row>
    <row r="557798" spans="21:28">
      <c r="U557798" s="5"/>
      <c r="AA557798" s="94"/>
      <c r="AB557798" s="5"/>
    </row>
    <row r="557799" spans="21:28">
      <c r="U557799" s="5"/>
      <c r="AA557799" s="94"/>
      <c r="AB557799" s="5"/>
    </row>
    <row r="557816" spans="21:28">
      <c r="U557816" s="5"/>
      <c r="AA557816" s="94"/>
      <c r="AB557816" s="5"/>
    </row>
    <row r="557818" spans="21:28">
      <c r="U557818" s="5"/>
      <c r="AA557818" s="458"/>
      <c r="AB557818" s="5"/>
    </row>
    <row r="557819" spans="21:28">
      <c r="U557819" s="5"/>
      <c r="AA557819" s="458"/>
      <c r="AB557819" s="5"/>
    </row>
    <row r="557820" spans="21:28">
      <c r="U557820" s="5"/>
      <c r="AA557820" s="93"/>
      <c r="AB557820" s="5"/>
    </row>
    <row r="557821" spans="21:28">
      <c r="U557821" s="5"/>
      <c r="AA557821" s="94"/>
      <c r="AB557821" s="5"/>
    </row>
    <row r="557824" spans="21:28">
      <c r="U557824" s="5"/>
      <c r="AA557824" s="94"/>
      <c r="AB557824" s="5"/>
    </row>
    <row r="557874" spans="21:28">
      <c r="U557874" s="5"/>
      <c r="AA557874" s="94"/>
      <c r="AB557874" s="5"/>
    </row>
    <row r="557944" spans="21:28">
      <c r="U557944" s="5"/>
      <c r="AA557944" s="94"/>
      <c r="AB557944" s="5"/>
    </row>
    <row r="557945" spans="21:28">
      <c r="U557945" s="5"/>
      <c r="AA557945" s="94"/>
      <c r="AB557945" s="5"/>
    </row>
    <row r="557962" spans="21:28">
      <c r="U557962" s="5"/>
      <c r="AA557962" s="94"/>
      <c r="AB557962" s="5"/>
    </row>
    <row r="557964" spans="21:28">
      <c r="U557964" s="5"/>
      <c r="AA557964" s="458"/>
      <c r="AB557964" s="5"/>
    </row>
    <row r="557965" spans="21:28">
      <c r="U557965" s="5"/>
      <c r="AA557965" s="458"/>
      <c r="AB557965" s="5"/>
    </row>
    <row r="557966" spans="21:28">
      <c r="U557966" s="5"/>
      <c r="AA557966" s="93"/>
      <c r="AB557966" s="5"/>
    </row>
    <row r="557967" spans="21:28">
      <c r="U557967" s="5"/>
      <c r="AA557967" s="94"/>
      <c r="AB557967" s="5"/>
    </row>
    <row r="557970" spans="21:28">
      <c r="U557970" s="5"/>
      <c r="AA557970" s="94"/>
      <c r="AB557970" s="5"/>
    </row>
    <row r="558020" spans="21:28">
      <c r="U558020" s="5"/>
      <c r="AA558020" s="94"/>
      <c r="AB558020" s="5"/>
    </row>
    <row r="558090" spans="21:28">
      <c r="U558090" s="5"/>
      <c r="AA558090" s="94"/>
      <c r="AB558090" s="5"/>
    </row>
    <row r="558091" spans="21:28">
      <c r="U558091" s="5"/>
      <c r="AA558091" s="94"/>
      <c r="AB558091" s="5"/>
    </row>
    <row r="558108" spans="21:28">
      <c r="U558108" s="5"/>
      <c r="AA558108" s="94"/>
      <c r="AB558108" s="5"/>
    </row>
    <row r="558110" spans="21:28">
      <c r="U558110" s="5"/>
      <c r="AA558110" s="458"/>
      <c r="AB558110" s="5"/>
    </row>
    <row r="558111" spans="21:28">
      <c r="U558111" s="5"/>
      <c r="AA558111" s="458"/>
      <c r="AB558111" s="5"/>
    </row>
    <row r="558112" spans="21:28">
      <c r="U558112" s="5"/>
      <c r="AA558112" s="93"/>
      <c r="AB558112" s="5"/>
    </row>
    <row r="558113" spans="21:28">
      <c r="U558113" s="5"/>
      <c r="AA558113" s="94"/>
      <c r="AB558113" s="5"/>
    </row>
    <row r="558116" spans="21:28">
      <c r="U558116" s="5"/>
      <c r="AA558116" s="94"/>
      <c r="AB558116" s="5"/>
    </row>
    <row r="558166" spans="21:28">
      <c r="U558166" s="5"/>
      <c r="AA558166" s="94"/>
      <c r="AB558166" s="5"/>
    </row>
    <row r="558236" spans="21:28">
      <c r="U558236" s="5"/>
      <c r="AA558236" s="94"/>
      <c r="AB558236" s="5"/>
    </row>
    <row r="558237" spans="21:28">
      <c r="U558237" s="5"/>
      <c r="AA558237" s="94"/>
      <c r="AB558237" s="5"/>
    </row>
    <row r="558254" spans="21:28">
      <c r="U558254" s="5"/>
      <c r="AA558254" s="94"/>
      <c r="AB558254" s="5"/>
    </row>
    <row r="558256" spans="21:28">
      <c r="U558256" s="5"/>
      <c r="AA558256" s="458"/>
      <c r="AB558256" s="5"/>
    </row>
    <row r="558257" spans="21:28">
      <c r="U558257" s="5"/>
      <c r="AA558257" s="458"/>
      <c r="AB558257" s="5"/>
    </row>
    <row r="558258" spans="21:28">
      <c r="U558258" s="5"/>
      <c r="AA558258" s="93"/>
      <c r="AB558258" s="5"/>
    </row>
    <row r="558259" spans="21:28">
      <c r="U558259" s="5"/>
      <c r="AA558259" s="94"/>
      <c r="AB558259" s="5"/>
    </row>
    <row r="558262" spans="21:28">
      <c r="U558262" s="5"/>
      <c r="AA558262" s="94"/>
      <c r="AB558262" s="5"/>
    </row>
    <row r="558312" spans="21:28">
      <c r="U558312" s="5"/>
      <c r="AA558312" s="94"/>
      <c r="AB558312" s="5"/>
    </row>
    <row r="558382" spans="21:28">
      <c r="U558382" s="5"/>
      <c r="AA558382" s="94"/>
      <c r="AB558382" s="5"/>
    </row>
    <row r="558383" spans="21:28">
      <c r="U558383" s="5"/>
      <c r="AA558383" s="94"/>
      <c r="AB558383" s="5"/>
    </row>
    <row r="558400" spans="21:28">
      <c r="U558400" s="5"/>
      <c r="AA558400" s="94"/>
      <c r="AB558400" s="5"/>
    </row>
    <row r="558402" spans="21:28">
      <c r="U558402" s="5"/>
      <c r="AA558402" s="458"/>
      <c r="AB558402" s="5"/>
    </row>
    <row r="558403" spans="21:28">
      <c r="U558403" s="5"/>
      <c r="AA558403" s="458"/>
      <c r="AB558403" s="5"/>
    </row>
    <row r="558404" spans="21:28">
      <c r="U558404" s="5"/>
      <c r="AA558404" s="93"/>
      <c r="AB558404" s="5"/>
    </row>
    <row r="558405" spans="21:28">
      <c r="U558405" s="5"/>
      <c r="AA558405" s="94"/>
      <c r="AB558405" s="5"/>
    </row>
    <row r="558408" spans="21:28">
      <c r="U558408" s="5"/>
      <c r="AA558408" s="94"/>
      <c r="AB558408" s="5"/>
    </row>
    <row r="558458" spans="21:28">
      <c r="U558458" s="5"/>
      <c r="AA558458" s="94"/>
      <c r="AB558458" s="5"/>
    </row>
    <row r="558528" spans="21:28">
      <c r="U558528" s="5"/>
      <c r="AA558528" s="94"/>
      <c r="AB558528" s="5"/>
    </row>
    <row r="558529" spans="21:28">
      <c r="U558529" s="5"/>
      <c r="AA558529" s="94"/>
      <c r="AB558529" s="5"/>
    </row>
    <row r="558546" spans="21:28">
      <c r="U558546" s="5"/>
      <c r="AA558546" s="94"/>
      <c r="AB558546" s="5"/>
    </row>
    <row r="558548" spans="21:28">
      <c r="U558548" s="5"/>
      <c r="AA558548" s="458"/>
      <c r="AB558548" s="5"/>
    </row>
    <row r="558549" spans="21:28">
      <c r="U558549" s="5"/>
      <c r="AA558549" s="458"/>
      <c r="AB558549" s="5"/>
    </row>
    <row r="558550" spans="21:28">
      <c r="U558550" s="5"/>
      <c r="AA558550" s="93"/>
      <c r="AB558550" s="5"/>
    </row>
    <row r="558551" spans="21:28">
      <c r="U558551" s="5"/>
      <c r="AA558551" s="94"/>
      <c r="AB558551" s="5"/>
    </row>
    <row r="558554" spans="21:28">
      <c r="U558554" s="5"/>
      <c r="AA558554" s="94"/>
      <c r="AB558554" s="5"/>
    </row>
    <row r="558604" spans="21:28">
      <c r="U558604" s="5"/>
      <c r="AA558604" s="94"/>
      <c r="AB558604" s="5"/>
    </row>
    <row r="558674" spans="21:28">
      <c r="U558674" s="5"/>
      <c r="AA558674" s="94"/>
      <c r="AB558674" s="5"/>
    </row>
    <row r="558675" spans="21:28">
      <c r="U558675" s="5"/>
      <c r="AA558675" s="94"/>
      <c r="AB558675" s="5"/>
    </row>
    <row r="558692" spans="21:28">
      <c r="U558692" s="5"/>
      <c r="AA558692" s="94"/>
      <c r="AB558692" s="5"/>
    </row>
    <row r="558694" spans="21:28">
      <c r="U558694" s="5"/>
      <c r="AA558694" s="458"/>
      <c r="AB558694" s="5"/>
    </row>
    <row r="558695" spans="21:28">
      <c r="U558695" s="5"/>
      <c r="AA558695" s="458"/>
      <c r="AB558695" s="5"/>
    </row>
    <row r="558696" spans="21:28">
      <c r="U558696" s="5"/>
      <c r="AA558696" s="93"/>
      <c r="AB558696" s="5"/>
    </row>
    <row r="558697" spans="21:28">
      <c r="U558697" s="5"/>
      <c r="AA558697" s="94"/>
      <c r="AB558697" s="5"/>
    </row>
    <row r="558700" spans="21:28">
      <c r="U558700" s="5"/>
      <c r="AA558700" s="94"/>
      <c r="AB558700" s="5"/>
    </row>
    <row r="558750" spans="21:28">
      <c r="U558750" s="5"/>
      <c r="AA558750" s="94"/>
      <c r="AB558750" s="5"/>
    </row>
    <row r="558820" spans="21:28">
      <c r="U558820" s="5"/>
      <c r="AA558820" s="94"/>
      <c r="AB558820" s="5"/>
    </row>
    <row r="558821" spans="21:28">
      <c r="U558821" s="5"/>
      <c r="AA558821" s="94"/>
      <c r="AB558821" s="5"/>
    </row>
    <row r="558838" spans="21:28">
      <c r="U558838" s="5"/>
      <c r="AA558838" s="94"/>
      <c r="AB558838" s="5"/>
    </row>
    <row r="558840" spans="21:28">
      <c r="U558840" s="5"/>
      <c r="AA558840" s="458"/>
      <c r="AB558840" s="5"/>
    </row>
    <row r="558841" spans="21:28">
      <c r="U558841" s="5"/>
      <c r="AA558841" s="458"/>
      <c r="AB558841" s="5"/>
    </row>
    <row r="558842" spans="21:28">
      <c r="U558842" s="5"/>
      <c r="AA558842" s="93"/>
      <c r="AB558842" s="5"/>
    </row>
    <row r="558843" spans="21:28">
      <c r="U558843" s="5"/>
      <c r="AA558843" s="94"/>
      <c r="AB558843" s="5"/>
    </row>
    <row r="558846" spans="21:28">
      <c r="U558846" s="5"/>
      <c r="AA558846" s="94"/>
      <c r="AB558846" s="5"/>
    </row>
    <row r="558896" spans="21:28">
      <c r="U558896" s="5"/>
      <c r="AA558896" s="94"/>
      <c r="AB558896" s="5"/>
    </row>
    <row r="558966" spans="21:28">
      <c r="U558966" s="5"/>
      <c r="AA558966" s="94"/>
      <c r="AB558966" s="5"/>
    </row>
    <row r="558967" spans="21:28">
      <c r="U558967" s="5"/>
      <c r="AA558967" s="94"/>
      <c r="AB558967" s="5"/>
    </row>
    <row r="558984" spans="21:28">
      <c r="U558984" s="5"/>
      <c r="AA558984" s="94"/>
      <c r="AB558984" s="5"/>
    </row>
    <row r="558986" spans="21:28">
      <c r="U558986" s="5"/>
      <c r="AA558986" s="458"/>
      <c r="AB558986" s="5"/>
    </row>
    <row r="558987" spans="21:28">
      <c r="U558987" s="5"/>
      <c r="AA558987" s="458"/>
      <c r="AB558987" s="5"/>
    </row>
    <row r="558988" spans="21:28">
      <c r="U558988" s="5"/>
      <c r="AA558988" s="93"/>
      <c r="AB558988" s="5"/>
    </row>
    <row r="558989" spans="21:28">
      <c r="U558989" s="5"/>
      <c r="AA558989" s="94"/>
      <c r="AB558989" s="5"/>
    </row>
    <row r="558992" spans="21:28">
      <c r="U558992" s="5"/>
      <c r="AA558992" s="94"/>
      <c r="AB558992" s="5"/>
    </row>
    <row r="559042" spans="21:28">
      <c r="U559042" s="5"/>
      <c r="AA559042" s="94"/>
      <c r="AB559042" s="5"/>
    </row>
    <row r="559112" spans="21:28">
      <c r="U559112" s="5"/>
      <c r="AA559112" s="94"/>
      <c r="AB559112" s="5"/>
    </row>
    <row r="559113" spans="21:28">
      <c r="U559113" s="5"/>
      <c r="AA559113" s="94"/>
      <c r="AB559113" s="5"/>
    </row>
    <row r="559130" spans="21:28">
      <c r="U559130" s="5"/>
      <c r="AA559130" s="94"/>
      <c r="AB559130" s="5"/>
    </row>
    <row r="559132" spans="21:28">
      <c r="U559132" s="5"/>
      <c r="AA559132" s="458"/>
      <c r="AB559132" s="5"/>
    </row>
    <row r="559133" spans="21:28">
      <c r="U559133" s="5"/>
      <c r="AA559133" s="458"/>
      <c r="AB559133" s="5"/>
    </row>
    <row r="559134" spans="21:28">
      <c r="U559134" s="5"/>
      <c r="AA559134" s="93"/>
      <c r="AB559134" s="5"/>
    </row>
    <row r="559135" spans="21:28">
      <c r="U559135" s="5"/>
      <c r="AA559135" s="94"/>
      <c r="AB559135" s="5"/>
    </row>
    <row r="559138" spans="21:28">
      <c r="U559138" s="5"/>
      <c r="AA559138" s="94"/>
      <c r="AB559138" s="5"/>
    </row>
    <row r="559188" spans="21:28">
      <c r="U559188" s="5"/>
      <c r="AA559188" s="94"/>
      <c r="AB559188" s="5"/>
    </row>
    <row r="559258" spans="21:28">
      <c r="U559258" s="5"/>
      <c r="AA559258" s="94"/>
      <c r="AB559258" s="5"/>
    </row>
    <row r="559259" spans="21:28">
      <c r="U559259" s="5"/>
      <c r="AA559259" s="94"/>
      <c r="AB559259" s="5"/>
    </row>
    <row r="559276" spans="21:28">
      <c r="U559276" s="5"/>
      <c r="AA559276" s="94"/>
      <c r="AB559276" s="5"/>
    </row>
    <row r="559278" spans="21:28">
      <c r="U559278" s="5"/>
      <c r="AA559278" s="458"/>
      <c r="AB559278" s="5"/>
    </row>
    <row r="559279" spans="21:28">
      <c r="U559279" s="5"/>
      <c r="AA559279" s="458"/>
      <c r="AB559279" s="5"/>
    </row>
    <row r="559280" spans="21:28">
      <c r="U559280" s="5"/>
      <c r="AA559280" s="93"/>
      <c r="AB559280" s="5"/>
    </row>
    <row r="559281" spans="21:28">
      <c r="U559281" s="5"/>
      <c r="AA559281" s="94"/>
      <c r="AB559281" s="5"/>
    </row>
    <row r="559284" spans="21:28">
      <c r="U559284" s="5"/>
      <c r="AA559284" s="94"/>
      <c r="AB559284" s="5"/>
    </row>
    <row r="559334" spans="21:28">
      <c r="U559334" s="5"/>
      <c r="AA559334" s="94"/>
      <c r="AB559334" s="5"/>
    </row>
    <row r="559404" spans="21:28">
      <c r="U559404" s="5"/>
      <c r="AA559404" s="94"/>
      <c r="AB559404" s="5"/>
    </row>
    <row r="559405" spans="21:28">
      <c r="U559405" s="5"/>
      <c r="AA559405" s="94"/>
      <c r="AB559405" s="5"/>
    </row>
    <row r="559422" spans="21:28">
      <c r="U559422" s="5"/>
      <c r="AA559422" s="94"/>
      <c r="AB559422" s="5"/>
    </row>
    <row r="559424" spans="21:28">
      <c r="U559424" s="5"/>
      <c r="AA559424" s="458"/>
      <c r="AB559424" s="5"/>
    </row>
    <row r="559425" spans="21:28">
      <c r="U559425" s="5"/>
      <c r="AA559425" s="458"/>
      <c r="AB559425" s="5"/>
    </row>
    <row r="559426" spans="21:28">
      <c r="U559426" s="5"/>
      <c r="AA559426" s="93"/>
      <c r="AB559426" s="5"/>
    </row>
    <row r="559427" spans="21:28">
      <c r="U559427" s="5"/>
      <c r="AA559427" s="94"/>
      <c r="AB559427" s="5"/>
    </row>
    <row r="559430" spans="21:28">
      <c r="U559430" s="5"/>
      <c r="AA559430" s="94"/>
      <c r="AB559430" s="5"/>
    </row>
    <row r="559480" spans="21:28">
      <c r="U559480" s="5"/>
      <c r="AA559480" s="94"/>
      <c r="AB559480" s="5"/>
    </row>
    <row r="559550" spans="21:28">
      <c r="U559550" s="5"/>
      <c r="AA559550" s="94"/>
      <c r="AB559550" s="5"/>
    </row>
    <row r="559551" spans="21:28">
      <c r="U559551" s="5"/>
      <c r="AA559551" s="94"/>
      <c r="AB559551" s="5"/>
    </row>
    <row r="559568" spans="21:28">
      <c r="U559568" s="5"/>
      <c r="AA559568" s="94"/>
      <c r="AB559568" s="5"/>
    </row>
    <row r="559570" spans="21:28">
      <c r="U559570" s="5"/>
      <c r="AA559570" s="458"/>
      <c r="AB559570" s="5"/>
    </row>
    <row r="559571" spans="21:28">
      <c r="U559571" s="5"/>
      <c r="AA559571" s="458"/>
      <c r="AB559571" s="5"/>
    </row>
    <row r="559572" spans="21:28">
      <c r="U559572" s="5"/>
      <c r="AA559572" s="93"/>
      <c r="AB559572" s="5"/>
    </row>
    <row r="559573" spans="21:28">
      <c r="U559573" s="5"/>
      <c r="AA559573" s="94"/>
      <c r="AB559573" s="5"/>
    </row>
    <row r="559576" spans="21:28">
      <c r="U559576" s="5"/>
      <c r="AA559576" s="94"/>
      <c r="AB559576" s="5"/>
    </row>
    <row r="559626" spans="21:28">
      <c r="U559626" s="5"/>
      <c r="AA559626" s="94"/>
      <c r="AB559626" s="5"/>
    </row>
    <row r="559696" spans="21:28">
      <c r="U559696" s="5"/>
      <c r="AA559696" s="94"/>
      <c r="AB559696" s="5"/>
    </row>
    <row r="559697" spans="21:28">
      <c r="U559697" s="5"/>
      <c r="AA559697" s="94"/>
      <c r="AB559697" s="5"/>
    </row>
    <row r="559714" spans="21:28">
      <c r="U559714" s="5"/>
      <c r="AA559714" s="94"/>
      <c r="AB559714" s="5"/>
    </row>
    <row r="559716" spans="21:28">
      <c r="U559716" s="5"/>
      <c r="AA559716" s="458"/>
      <c r="AB559716" s="5"/>
    </row>
    <row r="559717" spans="21:28">
      <c r="U559717" s="5"/>
      <c r="AA559717" s="458"/>
      <c r="AB559717" s="5"/>
    </row>
    <row r="559718" spans="21:28">
      <c r="U559718" s="5"/>
      <c r="AA559718" s="93"/>
      <c r="AB559718" s="5"/>
    </row>
    <row r="559719" spans="21:28">
      <c r="U559719" s="5"/>
      <c r="AA559719" s="94"/>
      <c r="AB559719" s="5"/>
    </row>
    <row r="559722" spans="21:28">
      <c r="U559722" s="5"/>
      <c r="AA559722" s="94"/>
      <c r="AB559722" s="5"/>
    </row>
    <row r="559772" spans="21:28">
      <c r="U559772" s="5"/>
      <c r="AA559772" s="94"/>
      <c r="AB559772" s="5"/>
    </row>
    <row r="559842" spans="21:28">
      <c r="U559842" s="5"/>
      <c r="AA559842" s="94"/>
      <c r="AB559842" s="5"/>
    </row>
    <row r="559843" spans="21:28">
      <c r="U559843" s="5"/>
      <c r="AA559843" s="94"/>
      <c r="AB559843" s="5"/>
    </row>
    <row r="559860" spans="21:28">
      <c r="U559860" s="5"/>
      <c r="AA559860" s="94"/>
      <c r="AB559860" s="5"/>
    </row>
    <row r="559862" spans="21:28">
      <c r="U559862" s="5"/>
      <c r="AA559862" s="458"/>
      <c r="AB559862" s="5"/>
    </row>
    <row r="559863" spans="21:28">
      <c r="U559863" s="5"/>
      <c r="AA559863" s="458"/>
      <c r="AB559863" s="5"/>
    </row>
    <row r="559864" spans="21:28">
      <c r="U559864" s="5"/>
      <c r="AA559864" s="93"/>
      <c r="AB559864" s="5"/>
    </row>
    <row r="559865" spans="21:28">
      <c r="U559865" s="5"/>
      <c r="AA559865" s="94"/>
      <c r="AB559865" s="5"/>
    </row>
    <row r="559868" spans="21:28">
      <c r="U559868" s="5"/>
      <c r="AA559868" s="94"/>
      <c r="AB559868" s="5"/>
    </row>
    <row r="559918" spans="21:28">
      <c r="U559918" s="5"/>
      <c r="AA559918" s="94"/>
      <c r="AB559918" s="5"/>
    </row>
    <row r="559988" spans="21:28">
      <c r="U559988" s="5"/>
      <c r="AA559988" s="94"/>
      <c r="AB559988" s="5"/>
    </row>
    <row r="559989" spans="21:28">
      <c r="U559989" s="5"/>
      <c r="AA559989" s="94"/>
      <c r="AB559989" s="5"/>
    </row>
    <row r="560006" spans="21:28">
      <c r="U560006" s="5"/>
      <c r="AA560006" s="94"/>
      <c r="AB560006" s="5"/>
    </row>
    <row r="560008" spans="21:28">
      <c r="U560008" s="5"/>
      <c r="AA560008" s="458"/>
      <c r="AB560008" s="5"/>
    </row>
    <row r="560009" spans="21:28">
      <c r="U560009" s="5"/>
      <c r="AA560009" s="458"/>
      <c r="AB560009" s="5"/>
    </row>
    <row r="560010" spans="21:28">
      <c r="U560010" s="5"/>
      <c r="AA560010" s="93"/>
      <c r="AB560010" s="5"/>
    </row>
    <row r="560011" spans="21:28">
      <c r="U560011" s="5"/>
      <c r="AA560011" s="94"/>
      <c r="AB560011" s="5"/>
    </row>
    <row r="560014" spans="21:28">
      <c r="U560014" s="5"/>
      <c r="AA560014" s="94"/>
      <c r="AB560014" s="5"/>
    </row>
    <row r="560064" spans="21:28">
      <c r="U560064" s="5"/>
      <c r="AA560064" s="94"/>
      <c r="AB560064" s="5"/>
    </row>
    <row r="560134" spans="21:28">
      <c r="U560134" s="5"/>
      <c r="AA560134" s="94"/>
      <c r="AB560134" s="5"/>
    </row>
    <row r="560135" spans="21:28">
      <c r="U560135" s="5"/>
      <c r="AA560135" s="94"/>
      <c r="AB560135" s="5"/>
    </row>
    <row r="560152" spans="21:28">
      <c r="U560152" s="5"/>
      <c r="AA560152" s="94"/>
      <c r="AB560152" s="5"/>
    </row>
    <row r="560154" spans="21:28">
      <c r="U560154" s="5"/>
      <c r="AA560154" s="458"/>
      <c r="AB560154" s="5"/>
    </row>
    <row r="560155" spans="21:28">
      <c r="U560155" s="5"/>
      <c r="AA560155" s="458"/>
      <c r="AB560155" s="5"/>
    </row>
    <row r="560156" spans="21:28">
      <c r="U560156" s="5"/>
      <c r="AA560156" s="93"/>
      <c r="AB560156" s="5"/>
    </row>
    <row r="560157" spans="21:28">
      <c r="U560157" s="5"/>
      <c r="AA560157" s="94"/>
      <c r="AB560157" s="5"/>
    </row>
    <row r="560160" spans="21:28">
      <c r="U560160" s="5"/>
      <c r="AA560160" s="94"/>
      <c r="AB560160" s="5"/>
    </row>
    <row r="560210" spans="21:28">
      <c r="U560210" s="5"/>
      <c r="AA560210" s="94"/>
      <c r="AB560210" s="5"/>
    </row>
    <row r="560280" spans="21:28">
      <c r="U560280" s="5"/>
      <c r="AA560280" s="94"/>
      <c r="AB560280" s="5"/>
    </row>
    <row r="560281" spans="21:28">
      <c r="U560281" s="5"/>
      <c r="AA560281" s="94"/>
      <c r="AB560281" s="5"/>
    </row>
    <row r="560298" spans="21:28">
      <c r="U560298" s="5"/>
      <c r="AA560298" s="94"/>
      <c r="AB560298" s="5"/>
    </row>
    <row r="560300" spans="21:28">
      <c r="U560300" s="5"/>
      <c r="AA560300" s="458"/>
      <c r="AB560300" s="5"/>
    </row>
    <row r="560301" spans="21:28">
      <c r="U560301" s="5"/>
      <c r="AA560301" s="458"/>
      <c r="AB560301" s="5"/>
    </row>
    <row r="560302" spans="21:28">
      <c r="U560302" s="5"/>
      <c r="AA560302" s="93"/>
      <c r="AB560302" s="5"/>
    </row>
    <row r="560303" spans="21:28">
      <c r="U560303" s="5"/>
      <c r="AA560303" s="94"/>
      <c r="AB560303" s="5"/>
    </row>
    <row r="560306" spans="21:28">
      <c r="U560306" s="5"/>
      <c r="AA560306" s="94"/>
      <c r="AB560306" s="5"/>
    </row>
    <row r="560356" spans="21:28">
      <c r="U560356" s="5"/>
      <c r="AA560356" s="94"/>
      <c r="AB560356" s="5"/>
    </row>
    <row r="560426" spans="21:28">
      <c r="U560426" s="5"/>
      <c r="AA560426" s="94"/>
      <c r="AB560426" s="5"/>
    </row>
    <row r="560427" spans="21:28">
      <c r="U560427" s="5"/>
      <c r="AA560427" s="94"/>
      <c r="AB560427" s="5"/>
    </row>
    <row r="560444" spans="21:28">
      <c r="U560444" s="5"/>
      <c r="AA560444" s="94"/>
      <c r="AB560444" s="5"/>
    </row>
    <row r="560446" spans="21:28">
      <c r="U560446" s="5"/>
      <c r="AA560446" s="458"/>
      <c r="AB560446" s="5"/>
    </row>
    <row r="560447" spans="21:28">
      <c r="U560447" s="5"/>
      <c r="AA560447" s="458"/>
      <c r="AB560447" s="5"/>
    </row>
    <row r="560448" spans="21:28">
      <c r="U560448" s="5"/>
      <c r="AA560448" s="93"/>
      <c r="AB560448" s="5"/>
    </row>
    <row r="560449" spans="21:28">
      <c r="U560449" s="5"/>
      <c r="AA560449" s="94"/>
      <c r="AB560449" s="5"/>
    </row>
    <row r="560452" spans="21:28">
      <c r="U560452" s="5"/>
      <c r="AA560452" s="94"/>
      <c r="AB560452" s="5"/>
    </row>
    <row r="560502" spans="21:28">
      <c r="U560502" s="5"/>
      <c r="AA560502" s="94"/>
      <c r="AB560502" s="5"/>
    </row>
    <row r="560572" spans="21:28">
      <c r="U560572" s="5"/>
      <c r="AA560572" s="94"/>
      <c r="AB560572" s="5"/>
    </row>
    <row r="560573" spans="21:28">
      <c r="U560573" s="5"/>
      <c r="AA560573" s="94"/>
      <c r="AB560573" s="5"/>
    </row>
    <row r="560590" spans="21:28">
      <c r="U560590" s="5"/>
      <c r="AA560590" s="94"/>
      <c r="AB560590" s="5"/>
    </row>
    <row r="560592" spans="21:28">
      <c r="U560592" s="5"/>
      <c r="AA560592" s="458"/>
      <c r="AB560592" s="5"/>
    </row>
    <row r="560593" spans="21:28">
      <c r="U560593" s="5"/>
      <c r="AA560593" s="458"/>
      <c r="AB560593" s="5"/>
    </row>
    <row r="560594" spans="21:28">
      <c r="U560594" s="5"/>
      <c r="AA560594" s="93"/>
      <c r="AB560594" s="5"/>
    </row>
    <row r="560595" spans="21:28">
      <c r="U560595" s="5"/>
      <c r="AA560595" s="94"/>
      <c r="AB560595" s="5"/>
    </row>
    <row r="560598" spans="21:28">
      <c r="U560598" s="5"/>
      <c r="AA560598" s="94"/>
      <c r="AB560598" s="5"/>
    </row>
    <row r="560648" spans="21:28">
      <c r="U560648" s="5"/>
      <c r="AA560648" s="94"/>
      <c r="AB560648" s="5"/>
    </row>
    <row r="560718" spans="21:28">
      <c r="U560718" s="5"/>
      <c r="AA560718" s="94"/>
      <c r="AB560718" s="5"/>
    </row>
    <row r="560719" spans="21:28">
      <c r="U560719" s="5"/>
      <c r="AA560719" s="94"/>
      <c r="AB560719" s="5"/>
    </row>
    <row r="560736" spans="21:28">
      <c r="U560736" s="5"/>
      <c r="AA560736" s="94"/>
      <c r="AB560736" s="5"/>
    </row>
    <row r="560738" spans="21:28">
      <c r="U560738" s="5"/>
      <c r="AA560738" s="458"/>
      <c r="AB560738" s="5"/>
    </row>
    <row r="560739" spans="21:28">
      <c r="U560739" s="5"/>
      <c r="AA560739" s="458"/>
      <c r="AB560739" s="5"/>
    </row>
    <row r="560740" spans="21:28">
      <c r="U560740" s="5"/>
      <c r="AA560740" s="93"/>
      <c r="AB560740" s="5"/>
    </row>
    <row r="560741" spans="21:28">
      <c r="U560741" s="5"/>
      <c r="AA560741" s="94"/>
      <c r="AB560741" s="5"/>
    </row>
    <row r="560744" spans="21:28">
      <c r="U560744" s="5"/>
      <c r="AA560744" s="94"/>
      <c r="AB560744" s="5"/>
    </row>
    <row r="560794" spans="21:28">
      <c r="U560794" s="5"/>
      <c r="AA560794" s="94"/>
      <c r="AB560794" s="5"/>
    </row>
    <row r="560864" spans="21:28">
      <c r="U560864" s="5"/>
      <c r="AA560864" s="94"/>
      <c r="AB560864" s="5"/>
    </row>
    <row r="560865" spans="21:28">
      <c r="U560865" s="5"/>
      <c r="AA560865" s="94"/>
      <c r="AB560865" s="5"/>
    </row>
    <row r="560882" spans="21:28">
      <c r="U560882" s="5"/>
      <c r="AA560882" s="94"/>
      <c r="AB560882" s="5"/>
    </row>
    <row r="560884" spans="21:28">
      <c r="U560884" s="5"/>
      <c r="AA560884" s="458"/>
      <c r="AB560884" s="5"/>
    </row>
    <row r="560885" spans="21:28">
      <c r="U560885" s="5"/>
      <c r="AA560885" s="458"/>
      <c r="AB560885" s="5"/>
    </row>
    <row r="560886" spans="21:28">
      <c r="U560886" s="5"/>
      <c r="AA560886" s="93"/>
      <c r="AB560886" s="5"/>
    </row>
    <row r="560887" spans="21:28">
      <c r="U560887" s="5"/>
      <c r="AA560887" s="94"/>
      <c r="AB560887" s="5"/>
    </row>
    <row r="560890" spans="21:28">
      <c r="U560890" s="5"/>
      <c r="AA560890" s="94"/>
      <c r="AB560890" s="5"/>
    </row>
    <row r="560940" spans="21:28">
      <c r="U560940" s="5"/>
      <c r="AA560940" s="94"/>
      <c r="AB560940" s="5"/>
    </row>
    <row r="561010" spans="21:28">
      <c r="U561010" s="5"/>
      <c r="AA561010" s="94"/>
      <c r="AB561010" s="5"/>
    </row>
    <row r="561011" spans="21:28">
      <c r="U561011" s="5"/>
      <c r="AA561011" s="94"/>
      <c r="AB561011" s="5"/>
    </row>
    <row r="561028" spans="21:28">
      <c r="U561028" s="5"/>
      <c r="AA561028" s="94"/>
      <c r="AB561028" s="5"/>
    </row>
    <row r="561030" spans="21:28">
      <c r="U561030" s="5"/>
      <c r="AA561030" s="458"/>
      <c r="AB561030" s="5"/>
    </row>
    <row r="561031" spans="21:28">
      <c r="U561031" s="5"/>
      <c r="AA561031" s="458"/>
      <c r="AB561031" s="5"/>
    </row>
    <row r="561032" spans="21:28">
      <c r="U561032" s="5"/>
      <c r="AA561032" s="93"/>
      <c r="AB561032" s="5"/>
    </row>
    <row r="561033" spans="21:28">
      <c r="U561033" s="5"/>
      <c r="AA561033" s="94"/>
      <c r="AB561033" s="5"/>
    </row>
    <row r="561036" spans="21:28">
      <c r="U561036" s="5"/>
      <c r="AA561036" s="94"/>
      <c r="AB561036" s="5"/>
    </row>
    <row r="561086" spans="21:28">
      <c r="U561086" s="5"/>
      <c r="AA561086" s="94"/>
      <c r="AB561086" s="5"/>
    </row>
    <row r="561156" spans="21:28">
      <c r="U561156" s="5"/>
      <c r="AA561156" s="94"/>
      <c r="AB561156" s="5"/>
    </row>
    <row r="561157" spans="21:28">
      <c r="U561157" s="5"/>
      <c r="AA561157" s="94"/>
      <c r="AB561157" s="5"/>
    </row>
    <row r="561174" spans="21:28">
      <c r="U561174" s="5"/>
      <c r="AA561174" s="94"/>
      <c r="AB561174" s="5"/>
    </row>
    <row r="561176" spans="21:28">
      <c r="U561176" s="5"/>
      <c r="AA561176" s="458"/>
      <c r="AB561176" s="5"/>
    </row>
    <row r="561177" spans="21:28">
      <c r="U561177" s="5"/>
      <c r="AA561177" s="458"/>
      <c r="AB561177" s="5"/>
    </row>
    <row r="561178" spans="21:28">
      <c r="U561178" s="5"/>
      <c r="AA561178" s="93"/>
      <c r="AB561178" s="5"/>
    </row>
    <row r="561179" spans="21:28">
      <c r="U561179" s="5"/>
      <c r="AA561179" s="94"/>
      <c r="AB561179" s="5"/>
    </row>
    <row r="561182" spans="21:28">
      <c r="U561182" s="5"/>
      <c r="AA561182" s="94"/>
      <c r="AB561182" s="5"/>
    </row>
    <row r="561232" spans="21:28">
      <c r="U561232" s="5"/>
      <c r="AA561232" s="94"/>
      <c r="AB561232" s="5"/>
    </row>
    <row r="561302" spans="21:28">
      <c r="U561302" s="5"/>
      <c r="AA561302" s="94"/>
      <c r="AB561302" s="5"/>
    </row>
    <row r="561303" spans="21:28">
      <c r="U561303" s="5"/>
      <c r="AA561303" s="94"/>
      <c r="AB561303" s="5"/>
    </row>
    <row r="561320" spans="21:28">
      <c r="U561320" s="5"/>
      <c r="AA561320" s="94"/>
      <c r="AB561320" s="5"/>
    </row>
    <row r="561322" spans="21:28">
      <c r="U561322" s="5"/>
      <c r="AA561322" s="458"/>
      <c r="AB561322" s="5"/>
    </row>
    <row r="561323" spans="21:28">
      <c r="U561323" s="5"/>
      <c r="AA561323" s="458"/>
      <c r="AB561323" s="5"/>
    </row>
    <row r="561324" spans="21:28">
      <c r="U561324" s="5"/>
      <c r="AA561324" s="93"/>
      <c r="AB561324" s="5"/>
    </row>
    <row r="561325" spans="21:28">
      <c r="U561325" s="5"/>
      <c r="AA561325" s="94"/>
      <c r="AB561325" s="5"/>
    </row>
    <row r="561328" spans="21:28">
      <c r="U561328" s="5"/>
      <c r="AA561328" s="94"/>
      <c r="AB561328" s="5"/>
    </row>
    <row r="561378" spans="21:28">
      <c r="U561378" s="5"/>
      <c r="AA561378" s="94"/>
      <c r="AB561378" s="5"/>
    </row>
    <row r="561448" spans="21:28">
      <c r="U561448" s="5"/>
      <c r="AA561448" s="94"/>
      <c r="AB561448" s="5"/>
    </row>
    <row r="561449" spans="21:28">
      <c r="U561449" s="5"/>
      <c r="AA561449" s="94"/>
      <c r="AB561449" s="5"/>
    </row>
    <row r="561466" spans="21:28">
      <c r="U561466" s="5"/>
      <c r="AA561466" s="94"/>
      <c r="AB561466" s="5"/>
    </row>
    <row r="561468" spans="21:28">
      <c r="U561468" s="5"/>
      <c r="AA561468" s="458"/>
      <c r="AB561468" s="5"/>
    </row>
    <row r="561469" spans="21:28">
      <c r="U561469" s="5"/>
      <c r="AA561469" s="458"/>
      <c r="AB561469" s="5"/>
    </row>
    <row r="561470" spans="21:28">
      <c r="U561470" s="5"/>
      <c r="AA561470" s="93"/>
      <c r="AB561470" s="5"/>
    </row>
    <row r="561471" spans="21:28">
      <c r="U561471" s="5"/>
      <c r="AA561471" s="94"/>
      <c r="AB561471" s="5"/>
    </row>
    <row r="561474" spans="21:28">
      <c r="U561474" s="5"/>
      <c r="AA561474" s="94"/>
      <c r="AB561474" s="5"/>
    </row>
    <row r="561524" spans="21:28">
      <c r="U561524" s="5"/>
      <c r="AA561524" s="94"/>
      <c r="AB561524" s="5"/>
    </row>
    <row r="561594" spans="21:28">
      <c r="U561594" s="5"/>
      <c r="AA561594" s="94"/>
      <c r="AB561594" s="5"/>
    </row>
    <row r="561595" spans="21:28">
      <c r="U561595" s="5"/>
      <c r="AA561595" s="94"/>
      <c r="AB561595" s="5"/>
    </row>
    <row r="561612" spans="21:28">
      <c r="U561612" s="5"/>
      <c r="AA561612" s="94"/>
      <c r="AB561612" s="5"/>
    </row>
    <row r="561614" spans="21:28">
      <c r="U561614" s="5"/>
      <c r="AA561614" s="458"/>
      <c r="AB561614" s="5"/>
    </row>
    <row r="561615" spans="21:28">
      <c r="U561615" s="5"/>
      <c r="AA561615" s="458"/>
      <c r="AB561615" s="5"/>
    </row>
    <row r="561616" spans="21:28">
      <c r="U561616" s="5"/>
      <c r="AA561616" s="93"/>
      <c r="AB561616" s="5"/>
    </row>
    <row r="561617" spans="21:28">
      <c r="U561617" s="5"/>
      <c r="AA561617" s="94"/>
      <c r="AB561617" s="5"/>
    </row>
    <row r="561620" spans="21:28">
      <c r="U561620" s="5"/>
      <c r="AA561620" s="94"/>
      <c r="AB561620" s="5"/>
    </row>
    <row r="561670" spans="21:28">
      <c r="U561670" s="5"/>
      <c r="AA561670" s="94"/>
      <c r="AB561670" s="5"/>
    </row>
    <row r="561740" spans="21:28">
      <c r="U561740" s="5"/>
      <c r="AA561740" s="94"/>
      <c r="AB561740" s="5"/>
    </row>
    <row r="561741" spans="21:28">
      <c r="U561741" s="5"/>
      <c r="AA561741" s="94"/>
      <c r="AB561741" s="5"/>
    </row>
    <row r="561758" spans="21:28">
      <c r="U561758" s="5"/>
      <c r="AA561758" s="94"/>
      <c r="AB561758" s="5"/>
    </row>
    <row r="561760" spans="21:28">
      <c r="U561760" s="5"/>
      <c r="AA561760" s="458"/>
      <c r="AB561760" s="5"/>
    </row>
    <row r="561761" spans="21:28">
      <c r="U561761" s="5"/>
      <c r="AA561761" s="458"/>
      <c r="AB561761" s="5"/>
    </row>
    <row r="561762" spans="21:28">
      <c r="U561762" s="5"/>
      <c r="AA561762" s="93"/>
      <c r="AB561762" s="5"/>
    </row>
    <row r="561763" spans="21:28">
      <c r="U561763" s="5"/>
      <c r="AA561763" s="94"/>
      <c r="AB561763" s="5"/>
    </row>
    <row r="561766" spans="21:28">
      <c r="U561766" s="5"/>
      <c r="AA561766" s="94"/>
      <c r="AB561766" s="5"/>
    </row>
    <row r="561816" spans="21:28">
      <c r="U561816" s="5"/>
      <c r="AA561816" s="94"/>
      <c r="AB561816" s="5"/>
    </row>
    <row r="561886" spans="21:28">
      <c r="U561886" s="5"/>
      <c r="AA561886" s="94"/>
      <c r="AB561886" s="5"/>
    </row>
    <row r="561887" spans="21:28">
      <c r="U561887" s="5"/>
      <c r="AA561887" s="94"/>
      <c r="AB561887" s="5"/>
    </row>
    <row r="561904" spans="21:28">
      <c r="U561904" s="5"/>
      <c r="AA561904" s="94"/>
      <c r="AB561904" s="5"/>
    </row>
    <row r="561906" spans="21:28">
      <c r="U561906" s="5"/>
      <c r="AA561906" s="458"/>
      <c r="AB561906" s="5"/>
    </row>
    <row r="561907" spans="21:28">
      <c r="U561907" s="5"/>
      <c r="AA561907" s="458"/>
      <c r="AB561907" s="5"/>
    </row>
    <row r="561908" spans="21:28">
      <c r="U561908" s="5"/>
      <c r="AA561908" s="93"/>
      <c r="AB561908" s="5"/>
    </row>
    <row r="561909" spans="21:28">
      <c r="U561909" s="5"/>
      <c r="AA561909" s="94"/>
      <c r="AB561909" s="5"/>
    </row>
    <row r="561912" spans="21:28">
      <c r="U561912" s="5"/>
      <c r="AA561912" s="94"/>
      <c r="AB561912" s="5"/>
    </row>
    <row r="561962" spans="21:28">
      <c r="U561962" s="5"/>
      <c r="AA561962" s="94"/>
      <c r="AB561962" s="5"/>
    </row>
    <row r="562032" spans="21:28">
      <c r="U562032" s="5"/>
      <c r="AA562032" s="94"/>
      <c r="AB562032" s="5"/>
    </row>
    <row r="562033" spans="21:28">
      <c r="U562033" s="5"/>
      <c r="AA562033" s="94"/>
      <c r="AB562033" s="5"/>
    </row>
    <row r="562050" spans="21:28">
      <c r="U562050" s="5"/>
      <c r="AA562050" s="94"/>
      <c r="AB562050" s="5"/>
    </row>
    <row r="562052" spans="21:28">
      <c r="U562052" s="5"/>
      <c r="AA562052" s="458"/>
      <c r="AB562052" s="5"/>
    </row>
    <row r="562053" spans="21:28">
      <c r="U562053" s="5"/>
      <c r="AA562053" s="458"/>
      <c r="AB562053" s="5"/>
    </row>
    <row r="562054" spans="21:28">
      <c r="U562054" s="5"/>
      <c r="AA562054" s="93"/>
      <c r="AB562054" s="5"/>
    </row>
    <row r="562055" spans="21:28">
      <c r="U562055" s="5"/>
      <c r="AA562055" s="94"/>
      <c r="AB562055" s="5"/>
    </row>
    <row r="562058" spans="21:28">
      <c r="U562058" s="5"/>
      <c r="AA562058" s="94"/>
      <c r="AB562058" s="5"/>
    </row>
    <row r="562108" spans="21:28">
      <c r="U562108" s="5"/>
      <c r="AA562108" s="94"/>
      <c r="AB562108" s="5"/>
    </row>
    <row r="562178" spans="21:28">
      <c r="U562178" s="5"/>
      <c r="AA562178" s="94"/>
      <c r="AB562178" s="5"/>
    </row>
    <row r="562179" spans="21:28">
      <c r="U562179" s="5"/>
      <c r="AA562179" s="94"/>
      <c r="AB562179" s="5"/>
    </row>
    <row r="562196" spans="21:28">
      <c r="U562196" s="5"/>
      <c r="AA562196" s="94"/>
      <c r="AB562196" s="5"/>
    </row>
    <row r="562198" spans="21:28">
      <c r="U562198" s="5"/>
      <c r="AA562198" s="458"/>
      <c r="AB562198" s="5"/>
    </row>
    <row r="562199" spans="21:28">
      <c r="U562199" s="5"/>
      <c r="AA562199" s="458"/>
      <c r="AB562199" s="5"/>
    </row>
    <row r="562200" spans="21:28">
      <c r="U562200" s="5"/>
      <c r="AA562200" s="93"/>
      <c r="AB562200" s="5"/>
    </row>
    <row r="562201" spans="21:28">
      <c r="U562201" s="5"/>
      <c r="AA562201" s="94"/>
      <c r="AB562201" s="5"/>
    </row>
    <row r="562204" spans="21:28">
      <c r="U562204" s="5"/>
      <c r="AA562204" s="94"/>
      <c r="AB562204" s="5"/>
    </row>
    <row r="562254" spans="21:28">
      <c r="U562254" s="5"/>
      <c r="AA562254" s="94"/>
      <c r="AB562254" s="5"/>
    </row>
    <row r="562324" spans="21:28">
      <c r="U562324" s="5"/>
      <c r="AA562324" s="94"/>
      <c r="AB562324" s="5"/>
    </row>
    <row r="562325" spans="21:28">
      <c r="U562325" s="5"/>
      <c r="AA562325" s="94"/>
      <c r="AB562325" s="5"/>
    </row>
    <row r="562342" spans="21:28">
      <c r="U562342" s="5"/>
      <c r="AA562342" s="94"/>
      <c r="AB562342" s="5"/>
    </row>
    <row r="562344" spans="21:28">
      <c r="U562344" s="5"/>
      <c r="AA562344" s="458"/>
      <c r="AB562344" s="5"/>
    </row>
    <row r="562345" spans="21:28">
      <c r="U562345" s="5"/>
      <c r="AA562345" s="458"/>
      <c r="AB562345" s="5"/>
    </row>
    <row r="562346" spans="21:28">
      <c r="U562346" s="5"/>
      <c r="AA562346" s="93"/>
      <c r="AB562346" s="5"/>
    </row>
    <row r="562347" spans="21:28">
      <c r="U562347" s="5"/>
      <c r="AA562347" s="94"/>
      <c r="AB562347" s="5"/>
    </row>
    <row r="562350" spans="21:28">
      <c r="U562350" s="5"/>
      <c r="AA562350" s="94"/>
      <c r="AB562350" s="5"/>
    </row>
    <row r="562400" spans="21:28">
      <c r="U562400" s="5"/>
      <c r="AA562400" s="94"/>
      <c r="AB562400" s="5"/>
    </row>
    <row r="562470" spans="21:28">
      <c r="U562470" s="5"/>
      <c r="AA562470" s="94"/>
      <c r="AB562470" s="5"/>
    </row>
    <row r="562471" spans="21:28">
      <c r="U562471" s="5"/>
      <c r="AA562471" s="94"/>
      <c r="AB562471" s="5"/>
    </row>
    <row r="562488" spans="21:28">
      <c r="U562488" s="5"/>
      <c r="AA562488" s="94"/>
      <c r="AB562488" s="5"/>
    </row>
    <row r="562490" spans="21:28">
      <c r="U562490" s="5"/>
      <c r="AA562490" s="458"/>
      <c r="AB562490" s="5"/>
    </row>
    <row r="562491" spans="21:28">
      <c r="U562491" s="5"/>
      <c r="AA562491" s="458"/>
      <c r="AB562491" s="5"/>
    </row>
    <row r="562492" spans="21:28">
      <c r="U562492" s="5"/>
      <c r="AA562492" s="93"/>
      <c r="AB562492" s="5"/>
    </row>
    <row r="562493" spans="21:28">
      <c r="U562493" s="5"/>
      <c r="AA562493" s="94"/>
      <c r="AB562493" s="5"/>
    </row>
    <row r="562496" spans="21:28">
      <c r="U562496" s="5"/>
      <c r="AA562496" s="94"/>
      <c r="AB562496" s="5"/>
    </row>
    <row r="562546" spans="21:28">
      <c r="U562546" s="5"/>
      <c r="AA562546" s="94"/>
      <c r="AB562546" s="5"/>
    </row>
    <row r="562616" spans="21:28">
      <c r="U562616" s="5"/>
      <c r="AA562616" s="94"/>
      <c r="AB562616" s="5"/>
    </row>
    <row r="562617" spans="21:28">
      <c r="U562617" s="5"/>
      <c r="AA562617" s="94"/>
      <c r="AB562617" s="5"/>
    </row>
    <row r="562634" spans="21:28">
      <c r="U562634" s="5"/>
      <c r="AA562634" s="94"/>
      <c r="AB562634" s="5"/>
    </row>
    <row r="562636" spans="21:28">
      <c r="U562636" s="5"/>
      <c r="AA562636" s="458"/>
      <c r="AB562636" s="5"/>
    </row>
    <row r="562637" spans="21:28">
      <c r="U562637" s="5"/>
      <c r="AA562637" s="458"/>
      <c r="AB562637" s="5"/>
    </row>
    <row r="562638" spans="21:28">
      <c r="U562638" s="5"/>
      <c r="AA562638" s="93"/>
      <c r="AB562638" s="5"/>
    </row>
    <row r="562639" spans="21:28">
      <c r="U562639" s="5"/>
      <c r="AA562639" s="94"/>
      <c r="AB562639" s="5"/>
    </row>
    <row r="562642" spans="21:28">
      <c r="U562642" s="5"/>
      <c r="AA562642" s="94"/>
      <c r="AB562642" s="5"/>
    </row>
    <row r="562692" spans="21:28">
      <c r="U562692" s="5"/>
      <c r="AA562692" s="94"/>
      <c r="AB562692" s="5"/>
    </row>
    <row r="562762" spans="21:28">
      <c r="U562762" s="5"/>
      <c r="AA562762" s="94"/>
      <c r="AB562762" s="5"/>
    </row>
    <row r="562763" spans="21:28">
      <c r="U562763" s="5"/>
      <c r="AA562763" s="94"/>
      <c r="AB562763" s="5"/>
    </row>
    <row r="562780" spans="21:28">
      <c r="U562780" s="5"/>
      <c r="AA562780" s="94"/>
      <c r="AB562780" s="5"/>
    </row>
    <row r="562782" spans="21:28">
      <c r="U562782" s="5"/>
      <c r="AA562782" s="458"/>
      <c r="AB562782" s="5"/>
    </row>
    <row r="562783" spans="21:28">
      <c r="U562783" s="5"/>
      <c r="AA562783" s="458"/>
      <c r="AB562783" s="5"/>
    </row>
    <row r="562784" spans="21:28">
      <c r="U562784" s="5"/>
      <c r="AA562784" s="93"/>
      <c r="AB562784" s="5"/>
    </row>
    <row r="562785" spans="21:28">
      <c r="U562785" s="5"/>
      <c r="AA562785" s="94"/>
      <c r="AB562785" s="5"/>
    </row>
    <row r="562788" spans="21:28">
      <c r="U562788" s="5"/>
      <c r="AA562788" s="94"/>
      <c r="AB562788" s="5"/>
    </row>
    <row r="562838" spans="21:28">
      <c r="U562838" s="5"/>
      <c r="AA562838" s="94"/>
      <c r="AB562838" s="5"/>
    </row>
    <row r="562908" spans="21:28">
      <c r="U562908" s="5"/>
      <c r="AA562908" s="94"/>
      <c r="AB562908" s="5"/>
    </row>
    <row r="562909" spans="21:28">
      <c r="U562909" s="5"/>
      <c r="AA562909" s="94"/>
      <c r="AB562909" s="5"/>
    </row>
    <row r="562926" spans="21:28">
      <c r="U562926" s="5"/>
      <c r="AA562926" s="94"/>
      <c r="AB562926" s="5"/>
    </row>
    <row r="562928" spans="21:28">
      <c r="U562928" s="5"/>
      <c r="AA562928" s="458"/>
      <c r="AB562928" s="5"/>
    </row>
    <row r="562929" spans="21:28">
      <c r="U562929" s="5"/>
      <c r="AA562929" s="458"/>
      <c r="AB562929" s="5"/>
    </row>
    <row r="562930" spans="21:28">
      <c r="U562930" s="5"/>
      <c r="AA562930" s="93"/>
      <c r="AB562930" s="5"/>
    </row>
    <row r="562931" spans="21:28">
      <c r="U562931" s="5"/>
      <c r="AA562931" s="94"/>
      <c r="AB562931" s="5"/>
    </row>
    <row r="562934" spans="21:28">
      <c r="U562934" s="5"/>
      <c r="AA562934" s="94"/>
      <c r="AB562934" s="5"/>
    </row>
    <row r="562984" spans="21:28">
      <c r="U562984" s="5"/>
      <c r="AA562984" s="94"/>
      <c r="AB562984" s="5"/>
    </row>
    <row r="563054" spans="21:28">
      <c r="U563054" s="5"/>
      <c r="AA563054" s="94"/>
      <c r="AB563054" s="5"/>
    </row>
    <row r="563055" spans="21:28">
      <c r="U563055" s="5"/>
      <c r="AA563055" s="94"/>
      <c r="AB563055" s="5"/>
    </row>
    <row r="563072" spans="21:28">
      <c r="U563072" s="5"/>
      <c r="AA563072" s="94"/>
      <c r="AB563072" s="5"/>
    </row>
    <row r="563074" spans="21:28">
      <c r="U563074" s="5"/>
      <c r="AA563074" s="458"/>
      <c r="AB563074" s="5"/>
    </row>
    <row r="563075" spans="21:28">
      <c r="U563075" s="5"/>
      <c r="AA563075" s="458"/>
      <c r="AB563075" s="5"/>
    </row>
    <row r="563076" spans="21:28">
      <c r="U563076" s="5"/>
      <c r="AA563076" s="93"/>
      <c r="AB563076" s="5"/>
    </row>
    <row r="563077" spans="21:28">
      <c r="U563077" s="5"/>
      <c r="AA563077" s="94"/>
      <c r="AB563077" s="5"/>
    </row>
    <row r="563080" spans="21:28">
      <c r="U563080" s="5"/>
      <c r="AA563080" s="94"/>
      <c r="AB563080" s="5"/>
    </row>
    <row r="563130" spans="21:28">
      <c r="U563130" s="5"/>
      <c r="AA563130" s="94"/>
      <c r="AB563130" s="5"/>
    </row>
    <row r="563200" spans="21:28">
      <c r="U563200" s="5"/>
      <c r="AA563200" s="94"/>
      <c r="AB563200" s="5"/>
    </row>
    <row r="563201" spans="21:28">
      <c r="U563201" s="5"/>
      <c r="AA563201" s="94"/>
      <c r="AB563201" s="5"/>
    </row>
    <row r="563218" spans="21:28">
      <c r="U563218" s="5"/>
      <c r="AA563218" s="94"/>
      <c r="AB563218" s="5"/>
    </row>
    <row r="563220" spans="21:28">
      <c r="U563220" s="5"/>
      <c r="AA563220" s="458"/>
      <c r="AB563220" s="5"/>
    </row>
    <row r="563221" spans="21:28">
      <c r="U563221" s="5"/>
      <c r="AA563221" s="458"/>
      <c r="AB563221" s="5"/>
    </row>
    <row r="563222" spans="21:28">
      <c r="U563222" s="5"/>
      <c r="AA563222" s="93"/>
      <c r="AB563222" s="5"/>
    </row>
    <row r="563223" spans="21:28">
      <c r="U563223" s="5"/>
      <c r="AA563223" s="94"/>
      <c r="AB563223" s="5"/>
    </row>
    <row r="563226" spans="21:28">
      <c r="U563226" s="5"/>
      <c r="AA563226" s="94"/>
      <c r="AB563226" s="5"/>
    </row>
    <row r="563276" spans="21:28">
      <c r="U563276" s="5"/>
      <c r="AA563276" s="94"/>
      <c r="AB563276" s="5"/>
    </row>
    <row r="563346" spans="21:28">
      <c r="U563346" s="5"/>
      <c r="AA563346" s="94"/>
      <c r="AB563346" s="5"/>
    </row>
    <row r="563347" spans="21:28">
      <c r="U563347" s="5"/>
      <c r="AA563347" s="94"/>
      <c r="AB563347" s="5"/>
    </row>
    <row r="563364" spans="21:28">
      <c r="U563364" s="5"/>
      <c r="AA563364" s="94"/>
      <c r="AB563364" s="5"/>
    </row>
    <row r="563366" spans="21:28">
      <c r="U563366" s="5"/>
      <c r="AA563366" s="458"/>
      <c r="AB563366" s="5"/>
    </row>
    <row r="563367" spans="21:28">
      <c r="U563367" s="5"/>
      <c r="AA563367" s="458"/>
      <c r="AB563367" s="5"/>
    </row>
    <row r="563368" spans="21:28">
      <c r="U563368" s="5"/>
      <c r="AA563368" s="93"/>
      <c r="AB563368" s="5"/>
    </row>
    <row r="563369" spans="21:28">
      <c r="U563369" s="5"/>
      <c r="AA563369" s="94"/>
      <c r="AB563369" s="5"/>
    </row>
    <row r="563372" spans="21:28">
      <c r="U563372" s="5"/>
      <c r="AA563372" s="94"/>
      <c r="AB563372" s="5"/>
    </row>
    <row r="563422" spans="21:28">
      <c r="U563422" s="5"/>
      <c r="AA563422" s="94"/>
      <c r="AB563422" s="5"/>
    </row>
    <row r="563492" spans="21:28">
      <c r="U563492" s="5"/>
      <c r="AA563492" s="94"/>
      <c r="AB563492" s="5"/>
    </row>
    <row r="563493" spans="21:28">
      <c r="U563493" s="5"/>
      <c r="AA563493" s="94"/>
      <c r="AB563493" s="5"/>
    </row>
    <row r="563510" spans="21:28">
      <c r="U563510" s="5"/>
      <c r="AA563510" s="94"/>
      <c r="AB563510" s="5"/>
    </row>
    <row r="563512" spans="21:28">
      <c r="U563512" s="5"/>
      <c r="AA563512" s="458"/>
      <c r="AB563512" s="5"/>
    </row>
    <row r="563513" spans="21:28">
      <c r="U563513" s="5"/>
      <c r="AA563513" s="458"/>
      <c r="AB563513" s="5"/>
    </row>
    <row r="563514" spans="21:28">
      <c r="U563514" s="5"/>
      <c r="AA563514" s="93"/>
      <c r="AB563514" s="5"/>
    </row>
    <row r="563515" spans="21:28">
      <c r="U563515" s="5"/>
      <c r="AA563515" s="94"/>
      <c r="AB563515" s="5"/>
    </row>
    <row r="563518" spans="21:28">
      <c r="U563518" s="5"/>
      <c r="AA563518" s="94"/>
      <c r="AB563518" s="5"/>
    </row>
    <row r="563568" spans="21:28">
      <c r="U563568" s="5"/>
      <c r="AA563568" s="94"/>
      <c r="AB563568" s="5"/>
    </row>
    <row r="563638" spans="21:28">
      <c r="U563638" s="5"/>
      <c r="AA563638" s="94"/>
      <c r="AB563638" s="5"/>
    </row>
    <row r="563639" spans="21:28">
      <c r="U563639" s="5"/>
      <c r="AA563639" s="94"/>
      <c r="AB563639" s="5"/>
    </row>
    <row r="563656" spans="21:28">
      <c r="U563656" s="5"/>
      <c r="AA563656" s="94"/>
      <c r="AB563656" s="5"/>
    </row>
    <row r="563658" spans="21:28">
      <c r="U563658" s="5"/>
      <c r="AA563658" s="458"/>
      <c r="AB563658" s="5"/>
    </row>
    <row r="563659" spans="21:28">
      <c r="U563659" s="5"/>
      <c r="AA563659" s="458"/>
      <c r="AB563659" s="5"/>
    </row>
    <row r="563660" spans="21:28">
      <c r="U563660" s="5"/>
      <c r="AA563660" s="93"/>
      <c r="AB563660" s="5"/>
    </row>
    <row r="563661" spans="21:28">
      <c r="U563661" s="5"/>
      <c r="AA563661" s="94"/>
      <c r="AB563661" s="5"/>
    </row>
    <row r="563664" spans="21:28">
      <c r="U563664" s="5"/>
      <c r="AA563664" s="94"/>
      <c r="AB563664" s="5"/>
    </row>
    <row r="563714" spans="21:28">
      <c r="U563714" s="5"/>
      <c r="AA563714" s="94"/>
      <c r="AB563714" s="5"/>
    </row>
    <row r="563784" spans="21:28">
      <c r="U563784" s="5"/>
      <c r="AA563784" s="94"/>
      <c r="AB563784" s="5"/>
    </row>
    <row r="563785" spans="21:28">
      <c r="U563785" s="5"/>
      <c r="AA563785" s="94"/>
      <c r="AB563785" s="5"/>
    </row>
    <row r="563802" spans="21:28">
      <c r="U563802" s="5"/>
      <c r="AA563802" s="94"/>
      <c r="AB563802" s="5"/>
    </row>
    <row r="563804" spans="21:28">
      <c r="U563804" s="5"/>
      <c r="AA563804" s="458"/>
      <c r="AB563804" s="5"/>
    </row>
    <row r="563805" spans="21:28">
      <c r="U563805" s="5"/>
      <c r="AA563805" s="458"/>
      <c r="AB563805" s="5"/>
    </row>
    <row r="563806" spans="21:28">
      <c r="U563806" s="5"/>
      <c r="AA563806" s="93"/>
      <c r="AB563806" s="5"/>
    </row>
    <row r="563807" spans="21:28">
      <c r="U563807" s="5"/>
      <c r="AA563807" s="94"/>
      <c r="AB563807" s="5"/>
    </row>
    <row r="563810" spans="21:28">
      <c r="U563810" s="5"/>
      <c r="AA563810" s="94"/>
      <c r="AB563810" s="5"/>
    </row>
    <row r="563860" spans="21:28">
      <c r="U563860" s="5"/>
      <c r="AA563860" s="94"/>
      <c r="AB563860" s="5"/>
    </row>
    <row r="563930" spans="21:28">
      <c r="U563930" s="5"/>
      <c r="AA563930" s="94"/>
      <c r="AB563930" s="5"/>
    </row>
    <row r="563931" spans="21:28">
      <c r="U563931" s="5"/>
      <c r="AA563931" s="94"/>
      <c r="AB563931" s="5"/>
    </row>
    <row r="563948" spans="21:28">
      <c r="U563948" s="5"/>
      <c r="AA563948" s="94"/>
      <c r="AB563948" s="5"/>
    </row>
    <row r="563950" spans="21:28">
      <c r="U563950" s="5"/>
      <c r="AA563950" s="458"/>
      <c r="AB563950" s="5"/>
    </row>
    <row r="563951" spans="21:28">
      <c r="U563951" s="5"/>
      <c r="AA563951" s="458"/>
      <c r="AB563951" s="5"/>
    </row>
    <row r="563952" spans="21:28">
      <c r="U563952" s="5"/>
      <c r="AA563952" s="93"/>
      <c r="AB563952" s="5"/>
    </row>
    <row r="563953" spans="21:28">
      <c r="U563953" s="5"/>
      <c r="AA563953" s="94"/>
      <c r="AB563953" s="5"/>
    </row>
    <row r="563956" spans="21:28">
      <c r="U563956" s="5"/>
      <c r="AA563956" s="94"/>
      <c r="AB563956" s="5"/>
    </row>
    <row r="564006" spans="21:28">
      <c r="U564006" s="5"/>
      <c r="AA564006" s="94"/>
      <c r="AB564006" s="5"/>
    </row>
    <row r="564076" spans="21:28">
      <c r="U564076" s="5"/>
      <c r="AA564076" s="94"/>
      <c r="AB564076" s="5"/>
    </row>
    <row r="564077" spans="21:28">
      <c r="U564077" s="5"/>
      <c r="AA564077" s="94"/>
      <c r="AB564077" s="5"/>
    </row>
    <row r="564094" spans="21:28">
      <c r="U564094" s="5"/>
      <c r="AA564094" s="94"/>
      <c r="AB564094" s="5"/>
    </row>
    <row r="564096" spans="21:28">
      <c r="U564096" s="5"/>
      <c r="AA564096" s="458"/>
      <c r="AB564096" s="5"/>
    </row>
    <row r="564097" spans="21:28">
      <c r="U564097" s="5"/>
      <c r="AA564097" s="458"/>
      <c r="AB564097" s="5"/>
    </row>
    <row r="564098" spans="21:28">
      <c r="U564098" s="5"/>
      <c r="AA564098" s="93"/>
      <c r="AB564098" s="5"/>
    </row>
    <row r="564099" spans="21:28">
      <c r="U564099" s="5"/>
      <c r="AA564099" s="94"/>
      <c r="AB564099" s="5"/>
    </row>
    <row r="564102" spans="21:28">
      <c r="U564102" s="5"/>
      <c r="AA564102" s="94"/>
      <c r="AB564102" s="5"/>
    </row>
    <row r="564152" spans="21:28">
      <c r="U564152" s="5"/>
      <c r="AA564152" s="94"/>
      <c r="AB564152" s="5"/>
    </row>
    <row r="564222" spans="21:28">
      <c r="U564222" s="5"/>
      <c r="AA564222" s="94"/>
      <c r="AB564222" s="5"/>
    </row>
    <row r="564223" spans="21:28">
      <c r="U564223" s="5"/>
      <c r="AA564223" s="94"/>
      <c r="AB564223" s="5"/>
    </row>
    <row r="564240" spans="21:28">
      <c r="U564240" s="5"/>
      <c r="AA564240" s="94"/>
      <c r="AB564240" s="5"/>
    </row>
    <row r="564242" spans="21:28">
      <c r="U564242" s="5"/>
      <c r="AA564242" s="458"/>
      <c r="AB564242" s="5"/>
    </row>
    <row r="564243" spans="21:28">
      <c r="U564243" s="5"/>
      <c r="AA564243" s="458"/>
      <c r="AB564243" s="5"/>
    </row>
    <row r="564244" spans="21:28">
      <c r="U564244" s="5"/>
      <c r="AA564244" s="93"/>
      <c r="AB564244" s="5"/>
    </row>
    <row r="564245" spans="21:28">
      <c r="U564245" s="5"/>
      <c r="AA564245" s="94"/>
      <c r="AB564245" s="5"/>
    </row>
    <row r="564248" spans="21:28">
      <c r="U564248" s="5"/>
      <c r="AA564248" s="94"/>
      <c r="AB564248" s="5"/>
    </row>
    <row r="564298" spans="21:28">
      <c r="U564298" s="5"/>
      <c r="AA564298" s="94"/>
      <c r="AB564298" s="5"/>
    </row>
    <row r="564368" spans="21:28">
      <c r="U564368" s="5"/>
      <c r="AA564368" s="94"/>
      <c r="AB564368" s="5"/>
    </row>
    <row r="564369" spans="21:28">
      <c r="U564369" s="5"/>
      <c r="AA564369" s="94"/>
      <c r="AB564369" s="5"/>
    </row>
    <row r="564386" spans="21:28">
      <c r="U564386" s="5"/>
      <c r="AA564386" s="94"/>
      <c r="AB564386" s="5"/>
    </row>
    <row r="564388" spans="21:28">
      <c r="U564388" s="5"/>
      <c r="AA564388" s="458"/>
      <c r="AB564388" s="5"/>
    </row>
    <row r="564389" spans="21:28">
      <c r="U564389" s="5"/>
      <c r="AA564389" s="458"/>
      <c r="AB564389" s="5"/>
    </row>
    <row r="564390" spans="21:28">
      <c r="U564390" s="5"/>
      <c r="AA564390" s="93"/>
      <c r="AB564390" s="5"/>
    </row>
    <row r="564391" spans="21:28">
      <c r="U564391" s="5"/>
      <c r="AA564391" s="94"/>
      <c r="AB564391" s="5"/>
    </row>
    <row r="564394" spans="21:28">
      <c r="U564394" s="5"/>
      <c r="AA564394" s="94"/>
      <c r="AB564394" s="5"/>
    </row>
    <row r="564444" spans="21:28">
      <c r="U564444" s="5"/>
      <c r="AA564444" s="94"/>
      <c r="AB564444" s="5"/>
    </row>
    <row r="564514" spans="21:28">
      <c r="U564514" s="5"/>
      <c r="AA564514" s="94"/>
      <c r="AB564514" s="5"/>
    </row>
    <row r="564515" spans="21:28">
      <c r="U564515" s="5"/>
      <c r="AA564515" s="94"/>
      <c r="AB564515" s="5"/>
    </row>
    <row r="564532" spans="21:28">
      <c r="U564532" s="5"/>
      <c r="AA564532" s="94"/>
      <c r="AB564532" s="5"/>
    </row>
    <row r="564534" spans="21:28">
      <c r="U564534" s="5"/>
      <c r="AA564534" s="458"/>
      <c r="AB564534" s="5"/>
    </row>
    <row r="564535" spans="21:28">
      <c r="U564535" s="5"/>
      <c r="AA564535" s="458"/>
      <c r="AB564535" s="5"/>
    </row>
    <row r="564536" spans="21:28">
      <c r="U564536" s="5"/>
      <c r="AA564536" s="93"/>
      <c r="AB564536" s="5"/>
    </row>
    <row r="564537" spans="21:28">
      <c r="U564537" s="5"/>
      <c r="AA564537" s="94"/>
      <c r="AB564537" s="5"/>
    </row>
    <row r="564540" spans="21:28">
      <c r="U564540" s="5"/>
      <c r="AA564540" s="94"/>
      <c r="AB564540" s="5"/>
    </row>
    <row r="564590" spans="21:28">
      <c r="U564590" s="5"/>
      <c r="AA564590" s="94"/>
      <c r="AB564590" s="5"/>
    </row>
    <row r="564660" spans="21:28">
      <c r="U564660" s="5"/>
      <c r="AA564660" s="94"/>
      <c r="AB564660" s="5"/>
    </row>
    <row r="564661" spans="21:28">
      <c r="U564661" s="5"/>
      <c r="AA564661" s="94"/>
      <c r="AB564661" s="5"/>
    </row>
    <row r="564678" spans="21:28">
      <c r="U564678" s="5"/>
      <c r="AA564678" s="94"/>
      <c r="AB564678" s="5"/>
    </row>
    <row r="564680" spans="21:28">
      <c r="U564680" s="5"/>
      <c r="AA564680" s="458"/>
      <c r="AB564680" s="5"/>
    </row>
    <row r="564681" spans="21:28">
      <c r="U564681" s="5"/>
      <c r="AA564681" s="458"/>
      <c r="AB564681" s="5"/>
    </row>
    <row r="564682" spans="21:28">
      <c r="U564682" s="5"/>
      <c r="AA564682" s="93"/>
      <c r="AB564682" s="5"/>
    </row>
    <row r="564683" spans="21:28">
      <c r="U564683" s="5"/>
      <c r="AA564683" s="94"/>
      <c r="AB564683" s="5"/>
    </row>
    <row r="564686" spans="21:28">
      <c r="U564686" s="5"/>
      <c r="AA564686" s="94"/>
      <c r="AB564686" s="5"/>
    </row>
    <row r="564736" spans="21:28">
      <c r="U564736" s="5"/>
      <c r="AA564736" s="94"/>
      <c r="AB564736" s="5"/>
    </row>
    <row r="564806" spans="21:28">
      <c r="U564806" s="5"/>
      <c r="AA564806" s="94"/>
      <c r="AB564806" s="5"/>
    </row>
    <row r="564807" spans="21:28">
      <c r="U564807" s="5"/>
      <c r="AA564807" s="94"/>
      <c r="AB564807" s="5"/>
    </row>
    <row r="564824" spans="21:28">
      <c r="U564824" s="5"/>
      <c r="AA564824" s="94"/>
      <c r="AB564824" s="5"/>
    </row>
    <row r="564826" spans="21:28">
      <c r="U564826" s="5"/>
      <c r="AA564826" s="458"/>
      <c r="AB564826" s="5"/>
    </row>
    <row r="564827" spans="21:28">
      <c r="U564827" s="5"/>
      <c r="AA564827" s="458"/>
      <c r="AB564827" s="5"/>
    </row>
    <row r="564828" spans="21:28">
      <c r="U564828" s="5"/>
      <c r="AA564828" s="93"/>
      <c r="AB564828" s="5"/>
    </row>
    <row r="564829" spans="21:28">
      <c r="U564829" s="5"/>
      <c r="AA564829" s="94"/>
      <c r="AB564829" s="5"/>
    </row>
    <row r="564832" spans="21:28">
      <c r="U564832" s="5"/>
      <c r="AA564832" s="94"/>
      <c r="AB564832" s="5"/>
    </row>
    <row r="564882" spans="21:28">
      <c r="U564882" s="5"/>
      <c r="AA564882" s="94"/>
      <c r="AB564882" s="5"/>
    </row>
    <row r="564952" spans="21:28">
      <c r="U564952" s="5"/>
      <c r="AA564952" s="94"/>
      <c r="AB564952" s="5"/>
    </row>
    <row r="564953" spans="21:28">
      <c r="U564953" s="5"/>
      <c r="AA564953" s="94"/>
      <c r="AB564953" s="5"/>
    </row>
    <row r="564970" spans="21:28">
      <c r="U564970" s="5"/>
      <c r="AA564970" s="94"/>
      <c r="AB564970" s="5"/>
    </row>
    <row r="564972" spans="21:28">
      <c r="U564972" s="5"/>
      <c r="AA564972" s="458"/>
      <c r="AB564972" s="5"/>
    </row>
    <row r="564973" spans="21:28">
      <c r="U564973" s="5"/>
      <c r="AA564973" s="458"/>
      <c r="AB564973" s="5"/>
    </row>
    <row r="564974" spans="21:28">
      <c r="U564974" s="5"/>
      <c r="AA564974" s="93"/>
      <c r="AB564974" s="5"/>
    </row>
    <row r="564975" spans="21:28">
      <c r="U564975" s="5"/>
      <c r="AA564975" s="94"/>
      <c r="AB564975" s="5"/>
    </row>
    <row r="564978" spans="21:28">
      <c r="U564978" s="5"/>
      <c r="AA564978" s="94"/>
      <c r="AB564978" s="5"/>
    </row>
    <row r="565028" spans="21:28">
      <c r="U565028" s="5"/>
      <c r="AA565028" s="94"/>
      <c r="AB565028" s="5"/>
    </row>
    <row r="565098" spans="21:28">
      <c r="U565098" s="5"/>
      <c r="AA565098" s="94"/>
      <c r="AB565098" s="5"/>
    </row>
    <row r="565099" spans="21:28">
      <c r="U565099" s="5"/>
      <c r="AA565099" s="94"/>
      <c r="AB565099" s="5"/>
    </row>
    <row r="565116" spans="21:28">
      <c r="U565116" s="5"/>
      <c r="AA565116" s="94"/>
      <c r="AB565116" s="5"/>
    </row>
    <row r="565118" spans="21:28">
      <c r="U565118" s="5"/>
      <c r="AA565118" s="458"/>
      <c r="AB565118" s="5"/>
    </row>
    <row r="565119" spans="21:28">
      <c r="U565119" s="5"/>
      <c r="AA565119" s="458"/>
      <c r="AB565119" s="5"/>
    </row>
    <row r="565120" spans="21:28">
      <c r="U565120" s="5"/>
      <c r="AA565120" s="93"/>
      <c r="AB565120" s="5"/>
    </row>
    <row r="565121" spans="21:28">
      <c r="U565121" s="5"/>
      <c r="AA565121" s="94"/>
      <c r="AB565121" s="5"/>
    </row>
    <row r="565124" spans="21:28">
      <c r="U565124" s="5"/>
      <c r="AA565124" s="94"/>
      <c r="AB565124" s="5"/>
    </row>
    <row r="565174" spans="21:28">
      <c r="U565174" s="5"/>
      <c r="AA565174" s="94"/>
      <c r="AB565174" s="5"/>
    </row>
    <row r="565244" spans="21:28">
      <c r="U565244" s="5"/>
      <c r="AA565244" s="94"/>
      <c r="AB565244" s="5"/>
    </row>
    <row r="565245" spans="21:28">
      <c r="U565245" s="5"/>
      <c r="AA565245" s="94"/>
      <c r="AB565245" s="5"/>
    </row>
    <row r="565262" spans="21:28">
      <c r="U565262" s="5"/>
      <c r="AA565262" s="94"/>
      <c r="AB565262" s="5"/>
    </row>
    <row r="565264" spans="21:28">
      <c r="U565264" s="5"/>
      <c r="AA565264" s="458"/>
      <c r="AB565264" s="5"/>
    </row>
    <row r="565265" spans="21:28">
      <c r="U565265" s="5"/>
      <c r="AA565265" s="458"/>
      <c r="AB565265" s="5"/>
    </row>
    <row r="565266" spans="21:28">
      <c r="U565266" s="5"/>
      <c r="AA565266" s="93"/>
      <c r="AB565266" s="5"/>
    </row>
    <row r="565267" spans="21:28">
      <c r="U565267" s="5"/>
      <c r="AA565267" s="94"/>
      <c r="AB565267" s="5"/>
    </row>
    <row r="565270" spans="21:28">
      <c r="U565270" s="5"/>
      <c r="AA565270" s="94"/>
      <c r="AB565270" s="5"/>
    </row>
    <row r="565320" spans="21:28">
      <c r="U565320" s="5"/>
      <c r="AA565320" s="94"/>
      <c r="AB565320" s="5"/>
    </row>
    <row r="565390" spans="21:28">
      <c r="U565390" s="5"/>
      <c r="AA565390" s="94"/>
      <c r="AB565390" s="5"/>
    </row>
    <row r="565391" spans="21:28">
      <c r="U565391" s="5"/>
      <c r="AA565391" s="94"/>
      <c r="AB565391" s="5"/>
    </row>
    <row r="565408" spans="21:28">
      <c r="U565408" s="5"/>
      <c r="AA565408" s="94"/>
      <c r="AB565408" s="5"/>
    </row>
    <row r="565410" spans="21:28">
      <c r="U565410" s="5"/>
      <c r="AA565410" s="458"/>
      <c r="AB565410" s="5"/>
    </row>
    <row r="565411" spans="21:28">
      <c r="U565411" s="5"/>
      <c r="AA565411" s="458"/>
      <c r="AB565411" s="5"/>
    </row>
    <row r="565412" spans="21:28">
      <c r="U565412" s="5"/>
      <c r="AA565412" s="93"/>
      <c r="AB565412" s="5"/>
    </row>
    <row r="565413" spans="21:28">
      <c r="U565413" s="5"/>
      <c r="AA565413" s="94"/>
      <c r="AB565413" s="5"/>
    </row>
    <row r="565416" spans="21:28">
      <c r="U565416" s="5"/>
      <c r="AA565416" s="94"/>
      <c r="AB565416" s="5"/>
    </row>
    <row r="565466" spans="21:28">
      <c r="U565466" s="5"/>
      <c r="AA565466" s="94"/>
      <c r="AB565466" s="5"/>
    </row>
    <row r="565536" spans="21:28">
      <c r="U565536" s="5"/>
      <c r="AA565536" s="94"/>
      <c r="AB565536" s="5"/>
    </row>
    <row r="565537" spans="21:28">
      <c r="U565537" s="5"/>
      <c r="AA565537" s="94"/>
      <c r="AB565537" s="5"/>
    </row>
    <row r="565554" spans="21:28">
      <c r="U565554" s="5"/>
      <c r="AA565554" s="94"/>
      <c r="AB565554" s="5"/>
    </row>
    <row r="565556" spans="21:28">
      <c r="U565556" s="5"/>
      <c r="AA565556" s="458"/>
      <c r="AB565556" s="5"/>
    </row>
    <row r="565557" spans="21:28">
      <c r="U565557" s="5"/>
      <c r="AA565557" s="458"/>
      <c r="AB565557" s="5"/>
    </row>
    <row r="565558" spans="21:28">
      <c r="U565558" s="5"/>
      <c r="AA565558" s="93"/>
      <c r="AB565558" s="5"/>
    </row>
    <row r="565559" spans="21:28">
      <c r="U565559" s="5"/>
      <c r="AA565559" s="94"/>
      <c r="AB565559" s="5"/>
    </row>
    <row r="565562" spans="21:28">
      <c r="U565562" s="5"/>
      <c r="AA565562" s="94"/>
      <c r="AB565562" s="5"/>
    </row>
    <row r="565612" spans="21:28">
      <c r="U565612" s="5"/>
      <c r="AA565612" s="94"/>
      <c r="AB565612" s="5"/>
    </row>
    <row r="565682" spans="21:28">
      <c r="U565682" s="5"/>
      <c r="AA565682" s="94"/>
      <c r="AB565682" s="5"/>
    </row>
    <row r="565683" spans="21:28">
      <c r="U565683" s="5"/>
      <c r="AA565683" s="94"/>
      <c r="AB565683" s="5"/>
    </row>
    <row r="565700" spans="21:28">
      <c r="U565700" s="5"/>
      <c r="AA565700" s="94"/>
      <c r="AB565700" s="5"/>
    </row>
    <row r="565702" spans="21:28">
      <c r="U565702" s="5"/>
      <c r="AA565702" s="458"/>
      <c r="AB565702" s="5"/>
    </row>
    <row r="565703" spans="21:28">
      <c r="U565703" s="5"/>
      <c r="AA565703" s="458"/>
      <c r="AB565703" s="5"/>
    </row>
    <row r="565704" spans="21:28">
      <c r="U565704" s="5"/>
      <c r="AA565704" s="93"/>
      <c r="AB565704" s="5"/>
    </row>
    <row r="565705" spans="21:28">
      <c r="U565705" s="5"/>
      <c r="AA565705" s="94"/>
      <c r="AB565705" s="5"/>
    </row>
    <row r="565708" spans="21:28">
      <c r="U565708" s="5"/>
      <c r="AA565708" s="94"/>
      <c r="AB565708" s="5"/>
    </row>
    <row r="565758" spans="21:28">
      <c r="U565758" s="5"/>
      <c r="AA565758" s="94"/>
      <c r="AB565758" s="5"/>
    </row>
    <row r="565828" spans="21:28">
      <c r="U565828" s="5"/>
      <c r="AA565828" s="94"/>
      <c r="AB565828" s="5"/>
    </row>
    <row r="565829" spans="21:28">
      <c r="U565829" s="5"/>
      <c r="AA565829" s="94"/>
      <c r="AB565829" s="5"/>
    </row>
    <row r="565846" spans="21:28">
      <c r="U565846" s="5"/>
      <c r="AA565846" s="94"/>
      <c r="AB565846" s="5"/>
    </row>
    <row r="565848" spans="21:28">
      <c r="U565848" s="5"/>
      <c r="AA565848" s="458"/>
      <c r="AB565848" s="5"/>
    </row>
    <row r="565849" spans="21:28">
      <c r="U565849" s="5"/>
      <c r="AA565849" s="458"/>
      <c r="AB565849" s="5"/>
    </row>
    <row r="565850" spans="21:28">
      <c r="U565850" s="5"/>
      <c r="AA565850" s="93"/>
      <c r="AB565850" s="5"/>
    </row>
    <row r="565851" spans="21:28">
      <c r="U565851" s="5"/>
      <c r="AA565851" s="94"/>
      <c r="AB565851" s="5"/>
    </row>
    <row r="565854" spans="21:28">
      <c r="U565854" s="5"/>
      <c r="AA565854" s="94"/>
      <c r="AB565854" s="5"/>
    </row>
    <row r="565904" spans="21:28">
      <c r="U565904" s="5"/>
      <c r="AA565904" s="94"/>
      <c r="AB565904" s="5"/>
    </row>
    <row r="565974" spans="21:28">
      <c r="U565974" s="5"/>
      <c r="AA565974" s="94"/>
      <c r="AB565974" s="5"/>
    </row>
    <row r="565975" spans="21:28">
      <c r="U565975" s="5"/>
      <c r="AA565975" s="94"/>
      <c r="AB565975" s="5"/>
    </row>
    <row r="565992" spans="21:28">
      <c r="U565992" s="5"/>
      <c r="AA565992" s="94"/>
      <c r="AB565992" s="5"/>
    </row>
    <row r="565994" spans="21:28">
      <c r="U565994" s="5"/>
      <c r="AA565994" s="458"/>
      <c r="AB565994" s="5"/>
    </row>
    <row r="565995" spans="21:28">
      <c r="U565995" s="5"/>
      <c r="AA565995" s="458"/>
      <c r="AB565995" s="5"/>
    </row>
    <row r="565996" spans="21:28">
      <c r="U565996" s="5"/>
      <c r="AA565996" s="93"/>
      <c r="AB565996" s="5"/>
    </row>
    <row r="565997" spans="21:28">
      <c r="U565997" s="5"/>
      <c r="AA565997" s="94"/>
      <c r="AB565997" s="5"/>
    </row>
    <row r="566000" spans="21:28">
      <c r="U566000" s="5"/>
      <c r="AA566000" s="94"/>
      <c r="AB566000" s="5"/>
    </row>
    <row r="566050" spans="21:28">
      <c r="U566050" s="5"/>
      <c r="AA566050" s="94"/>
      <c r="AB566050" s="5"/>
    </row>
    <row r="566120" spans="21:28">
      <c r="U566120" s="5"/>
      <c r="AA566120" s="94"/>
      <c r="AB566120" s="5"/>
    </row>
    <row r="566121" spans="21:28">
      <c r="U566121" s="5"/>
      <c r="AA566121" s="94"/>
      <c r="AB566121" s="5"/>
    </row>
    <row r="566138" spans="21:28">
      <c r="U566138" s="5"/>
      <c r="AA566138" s="94"/>
      <c r="AB566138" s="5"/>
    </row>
    <row r="566140" spans="21:28">
      <c r="U566140" s="5"/>
      <c r="AA566140" s="458"/>
      <c r="AB566140" s="5"/>
    </row>
    <row r="566141" spans="21:28">
      <c r="U566141" s="5"/>
      <c r="AA566141" s="458"/>
      <c r="AB566141" s="5"/>
    </row>
    <row r="566142" spans="21:28">
      <c r="U566142" s="5"/>
      <c r="AA566142" s="93"/>
      <c r="AB566142" s="5"/>
    </row>
    <row r="566143" spans="21:28">
      <c r="U566143" s="5"/>
      <c r="AA566143" s="94"/>
      <c r="AB566143" s="5"/>
    </row>
    <row r="566146" spans="21:28">
      <c r="U566146" s="5"/>
      <c r="AA566146" s="94"/>
      <c r="AB566146" s="5"/>
    </row>
    <row r="566196" spans="21:28">
      <c r="U566196" s="5"/>
      <c r="AA566196" s="94"/>
      <c r="AB566196" s="5"/>
    </row>
    <row r="566266" spans="21:28">
      <c r="U566266" s="5"/>
      <c r="AA566266" s="94"/>
      <c r="AB566266" s="5"/>
    </row>
    <row r="566267" spans="21:28">
      <c r="U566267" s="5"/>
      <c r="AA566267" s="94"/>
      <c r="AB566267" s="5"/>
    </row>
    <row r="566284" spans="21:28">
      <c r="U566284" s="5"/>
      <c r="AA566284" s="94"/>
      <c r="AB566284" s="5"/>
    </row>
    <row r="566286" spans="21:28">
      <c r="U566286" s="5"/>
      <c r="AA566286" s="458"/>
      <c r="AB566286" s="5"/>
    </row>
    <row r="566287" spans="21:28">
      <c r="U566287" s="5"/>
      <c r="AA566287" s="458"/>
      <c r="AB566287" s="5"/>
    </row>
    <row r="566288" spans="21:28">
      <c r="U566288" s="5"/>
      <c r="AA566288" s="93"/>
      <c r="AB566288" s="5"/>
    </row>
    <row r="566289" spans="21:28">
      <c r="U566289" s="5"/>
      <c r="AA566289" s="94"/>
      <c r="AB566289" s="5"/>
    </row>
    <row r="566292" spans="21:28">
      <c r="U566292" s="5"/>
      <c r="AA566292" s="94"/>
      <c r="AB566292" s="5"/>
    </row>
    <row r="566342" spans="21:28">
      <c r="U566342" s="5"/>
      <c r="AA566342" s="94"/>
      <c r="AB566342" s="5"/>
    </row>
    <row r="566412" spans="21:28">
      <c r="U566412" s="5"/>
      <c r="AA566412" s="94"/>
      <c r="AB566412" s="5"/>
    </row>
    <row r="566413" spans="21:28">
      <c r="U566413" s="5"/>
      <c r="AA566413" s="94"/>
      <c r="AB566413" s="5"/>
    </row>
    <row r="566430" spans="21:28">
      <c r="U566430" s="5"/>
      <c r="AA566430" s="94"/>
      <c r="AB566430" s="5"/>
    </row>
    <row r="566432" spans="21:28">
      <c r="U566432" s="5"/>
      <c r="AA566432" s="458"/>
      <c r="AB566432" s="5"/>
    </row>
    <row r="566433" spans="21:28">
      <c r="U566433" s="5"/>
      <c r="AA566433" s="458"/>
      <c r="AB566433" s="5"/>
    </row>
    <row r="566434" spans="21:28">
      <c r="U566434" s="5"/>
      <c r="AA566434" s="93"/>
      <c r="AB566434" s="5"/>
    </row>
    <row r="566435" spans="21:28">
      <c r="U566435" s="5"/>
      <c r="AA566435" s="94"/>
      <c r="AB566435" s="5"/>
    </row>
    <row r="566438" spans="21:28">
      <c r="U566438" s="5"/>
      <c r="AA566438" s="94"/>
      <c r="AB566438" s="5"/>
    </row>
    <row r="566488" spans="21:28">
      <c r="U566488" s="5"/>
      <c r="AA566488" s="94"/>
      <c r="AB566488" s="5"/>
    </row>
    <row r="566558" spans="21:28">
      <c r="U566558" s="5"/>
      <c r="AA566558" s="94"/>
      <c r="AB566558" s="5"/>
    </row>
    <row r="566559" spans="21:28">
      <c r="U566559" s="5"/>
      <c r="AA566559" s="94"/>
      <c r="AB566559" s="5"/>
    </row>
    <row r="566576" spans="21:28">
      <c r="U566576" s="5"/>
      <c r="AA566576" s="94"/>
      <c r="AB566576" s="5"/>
    </row>
    <row r="566578" spans="21:28">
      <c r="U566578" s="5"/>
      <c r="AA566578" s="458"/>
      <c r="AB566578" s="5"/>
    </row>
    <row r="566579" spans="21:28">
      <c r="U566579" s="5"/>
      <c r="AA566579" s="458"/>
      <c r="AB566579" s="5"/>
    </row>
    <row r="566580" spans="21:28">
      <c r="U566580" s="5"/>
      <c r="AA566580" s="93"/>
      <c r="AB566580" s="5"/>
    </row>
    <row r="566581" spans="21:28">
      <c r="U566581" s="5"/>
      <c r="AA566581" s="94"/>
      <c r="AB566581" s="5"/>
    </row>
    <row r="566584" spans="21:28">
      <c r="U566584" s="5"/>
      <c r="AA566584" s="94"/>
      <c r="AB566584" s="5"/>
    </row>
    <row r="566634" spans="21:28">
      <c r="U566634" s="5"/>
      <c r="AA566634" s="94"/>
      <c r="AB566634" s="5"/>
    </row>
    <row r="566704" spans="21:28">
      <c r="U566704" s="5"/>
      <c r="AA566704" s="94"/>
      <c r="AB566704" s="5"/>
    </row>
    <row r="566705" spans="21:28">
      <c r="U566705" s="5"/>
      <c r="AA566705" s="94"/>
      <c r="AB566705" s="5"/>
    </row>
    <row r="566722" spans="21:28">
      <c r="U566722" s="5"/>
      <c r="AA566722" s="94"/>
      <c r="AB566722" s="5"/>
    </row>
    <row r="566724" spans="21:28">
      <c r="U566724" s="5"/>
      <c r="AA566724" s="458"/>
      <c r="AB566724" s="5"/>
    </row>
    <row r="566725" spans="21:28">
      <c r="U566725" s="5"/>
      <c r="AA566725" s="458"/>
      <c r="AB566725" s="5"/>
    </row>
    <row r="566726" spans="21:28">
      <c r="U566726" s="5"/>
      <c r="AA566726" s="93"/>
      <c r="AB566726" s="5"/>
    </row>
    <row r="566727" spans="21:28">
      <c r="U566727" s="5"/>
      <c r="AA566727" s="94"/>
      <c r="AB566727" s="5"/>
    </row>
    <row r="566730" spans="21:28">
      <c r="U566730" s="5"/>
      <c r="AA566730" s="94"/>
      <c r="AB566730" s="5"/>
    </row>
    <row r="566780" spans="21:28">
      <c r="U566780" s="5"/>
      <c r="AA566780" s="94"/>
      <c r="AB566780" s="5"/>
    </row>
    <row r="566850" spans="21:28">
      <c r="U566850" s="5"/>
      <c r="AA566850" s="94"/>
      <c r="AB566850" s="5"/>
    </row>
    <row r="566851" spans="21:28">
      <c r="U566851" s="5"/>
      <c r="AA566851" s="94"/>
      <c r="AB566851" s="5"/>
    </row>
    <row r="566868" spans="21:28">
      <c r="U566868" s="5"/>
      <c r="AA566868" s="94"/>
      <c r="AB566868" s="5"/>
    </row>
    <row r="566870" spans="21:28">
      <c r="U566870" s="5"/>
      <c r="AA566870" s="458"/>
      <c r="AB566870" s="5"/>
    </row>
    <row r="566871" spans="21:28">
      <c r="U566871" s="5"/>
      <c r="AA566871" s="458"/>
      <c r="AB566871" s="5"/>
    </row>
    <row r="566872" spans="21:28">
      <c r="U566872" s="5"/>
      <c r="AA566872" s="93"/>
      <c r="AB566872" s="5"/>
    </row>
    <row r="566873" spans="21:28">
      <c r="U566873" s="5"/>
      <c r="AA566873" s="94"/>
      <c r="AB566873" s="5"/>
    </row>
    <row r="566876" spans="21:28">
      <c r="U566876" s="5"/>
      <c r="AA566876" s="94"/>
      <c r="AB566876" s="5"/>
    </row>
    <row r="566926" spans="21:28">
      <c r="U566926" s="5"/>
      <c r="AA566926" s="94"/>
      <c r="AB566926" s="5"/>
    </row>
    <row r="566996" spans="21:28">
      <c r="U566996" s="5"/>
      <c r="AA566996" s="94"/>
      <c r="AB566996" s="5"/>
    </row>
    <row r="566997" spans="21:28">
      <c r="U566997" s="5"/>
      <c r="AA566997" s="94"/>
      <c r="AB566997" s="5"/>
    </row>
    <row r="567014" spans="21:28">
      <c r="U567014" s="5"/>
      <c r="AA567014" s="94"/>
      <c r="AB567014" s="5"/>
    </row>
    <row r="567016" spans="21:28">
      <c r="U567016" s="5"/>
      <c r="AA567016" s="458"/>
      <c r="AB567016" s="5"/>
    </row>
    <row r="567017" spans="21:28">
      <c r="U567017" s="5"/>
      <c r="AA567017" s="458"/>
      <c r="AB567017" s="5"/>
    </row>
    <row r="567018" spans="21:28">
      <c r="U567018" s="5"/>
      <c r="AA567018" s="93"/>
      <c r="AB567018" s="5"/>
    </row>
    <row r="567019" spans="21:28">
      <c r="U567019" s="5"/>
      <c r="AA567019" s="94"/>
      <c r="AB567019" s="5"/>
    </row>
    <row r="567022" spans="21:28">
      <c r="U567022" s="5"/>
      <c r="AA567022" s="94"/>
      <c r="AB567022" s="5"/>
    </row>
    <row r="567072" spans="21:28">
      <c r="U567072" s="5"/>
      <c r="AA567072" s="94"/>
      <c r="AB567072" s="5"/>
    </row>
    <row r="567142" spans="21:28">
      <c r="U567142" s="5"/>
      <c r="AA567142" s="94"/>
      <c r="AB567142" s="5"/>
    </row>
    <row r="567143" spans="21:28">
      <c r="U567143" s="5"/>
      <c r="AA567143" s="94"/>
      <c r="AB567143" s="5"/>
    </row>
    <row r="567160" spans="21:28">
      <c r="U567160" s="5"/>
      <c r="AA567160" s="94"/>
      <c r="AB567160" s="5"/>
    </row>
    <row r="567162" spans="21:28">
      <c r="U567162" s="5"/>
      <c r="AA567162" s="458"/>
      <c r="AB567162" s="5"/>
    </row>
    <row r="567163" spans="21:28">
      <c r="U567163" s="5"/>
      <c r="AA567163" s="458"/>
      <c r="AB567163" s="5"/>
    </row>
    <row r="567164" spans="21:28">
      <c r="U567164" s="5"/>
      <c r="AA567164" s="93"/>
      <c r="AB567164" s="5"/>
    </row>
    <row r="567165" spans="21:28">
      <c r="U567165" s="5"/>
      <c r="AA567165" s="94"/>
      <c r="AB567165" s="5"/>
    </row>
    <row r="567168" spans="21:28">
      <c r="U567168" s="5"/>
      <c r="AA567168" s="94"/>
      <c r="AB567168" s="5"/>
    </row>
    <row r="567218" spans="21:28">
      <c r="U567218" s="5"/>
      <c r="AA567218" s="94"/>
      <c r="AB567218" s="5"/>
    </row>
    <row r="567288" spans="21:28">
      <c r="U567288" s="5"/>
      <c r="AA567288" s="94"/>
      <c r="AB567288" s="5"/>
    </row>
    <row r="567289" spans="21:28">
      <c r="U567289" s="5"/>
      <c r="AA567289" s="94"/>
      <c r="AB567289" s="5"/>
    </row>
    <row r="567306" spans="21:28">
      <c r="U567306" s="5"/>
      <c r="AA567306" s="94"/>
      <c r="AB567306" s="5"/>
    </row>
    <row r="567308" spans="21:28">
      <c r="U567308" s="5"/>
      <c r="AA567308" s="458"/>
      <c r="AB567308" s="5"/>
    </row>
    <row r="567309" spans="21:28">
      <c r="U567309" s="5"/>
      <c r="AA567309" s="458"/>
      <c r="AB567309" s="5"/>
    </row>
    <row r="567310" spans="21:28">
      <c r="U567310" s="5"/>
      <c r="AA567310" s="93"/>
      <c r="AB567310" s="5"/>
    </row>
    <row r="567311" spans="21:28">
      <c r="U567311" s="5"/>
      <c r="AA567311" s="94"/>
      <c r="AB567311" s="5"/>
    </row>
    <row r="567314" spans="21:28">
      <c r="U567314" s="5"/>
      <c r="AA567314" s="94"/>
      <c r="AB567314" s="5"/>
    </row>
    <row r="567364" spans="21:28">
      <c r="U567364" s="5"/>
      <c r="AA567364" s="94"/>
      <c r="AB567364" s="5"/>
    </row>
    <row r="567434" spans="21:28">
      <c r="U567434" s="5"/>
      <c r="AA567434" s="94"/>
      <c r="AB567434" s="5"/>
    </row>
    <row r="567435" spans="21:28">
      <c r="U567435" s="5"/>
      <c r="AA567435" s="94"/>
      <c r="AB567435" s="5"/>
    </row>
    <row r="567452" spans="21:28">
      <c r="U567452" s="5"/>
      <c r="AA567452" s="94"/>
      <c r="AB567452" s="5"/>
    </row>
    <row r="567454" spans="21:28">
      <c r="U567454" s="5"/>
      <c r="AA567454" s="458"/>
      <c r="AB567454" s="5"/>
    </row>
    <row r="567455" spans="21:28">
      <c r="U567455" s="5"/>
      <c r="AA567455" s="458"/>
      <c r="AB567455" s="5"/>
    </row>
    <row r="567456" spans="21:28">
      <c r="U567456" s="5"/>
      <c r="AA567456" s="93"/>
      <c r="AB567456" s="5"/>
    </row>
    <row r="567457" spans="21:28">
      <c r="U567457" s="5"/>
      <c r="AA567457" s="94"/>
      <c r="AB567457" s="5"/>
    </row>
    <row r="567460" spans="21:28">
      <c r="U567460" s="5"/>
      <c r="AA567460" s="94"/>
      <c r="AB567460" s="5"/>
    </row>
    <row r="567510" spans="21:28">
      <c r="U567510" s="5"/>
      <c r="AA567510" s="94"/>
      <c r="AB567510" s="5"/>
    </row>
    <row r="567580" spans="21:28">
      <c r="U567580" s="5"/>
      <c r="AA567580" s="94"/>
      <c r="AB567580" s="5"/>
    </row>
    <row r="567581" spans="21:28">
      <c r="U567581" s="5"/>
      <c r="AA567581" s="94"/>
      <c r="AB567581" s="5"/>
    </row>
    <row r="567598" spans="21:28">
      <c r="U567598" s="5"/>
      <c r="AA567598" s="94"/>
      <c r="AB567598" s="5"/>
    </row>
    <row r="567600" spans="21:28">
      <c r="U567600" s="5"/>
      <c r="AA567600" s="458"/>
      <c r="AB567600" s="5"/>
    </row>
    <row r="567601" spans="21:28">
      <c r="U567601" s="5"/>
      <c r="AA567601" s="458"/>
      <c r="AB567601" s="5"/>
    </row>
    <row r="567602" spans="21:28">
      <c r="U567602" s="5"/>
      <c r="AA567602" s="93"/>
      <c r="AB567602" s="5"/>
    </row>
    <row r="567603" spans="21:28">
      <c r="U567603" s="5"/>
      <c r="AA567603" s="94"/>
      <c r="AB567603" s="5"/>
    </row>
    <row r="567606" spans="21:28">
      <c r="U567606" s="5"/>
      <c r="AA567606" s="94"/>
      <c r="AB567606" s="5"/>
    </row>
    <row r="567656" spans="21:28">
      <c r="U567656" s="5"/>
      <c r="AA567656" s="94"/>
      <c r="AB567656" s="5"/>
    </row>
    <row r="567726" spans="21:28">
      <c r="U567726" s="5"/>
      <c r="AA567726" s="94"/>
      <c r="AB567726" s="5"/>
    </row>
    <row r="567727" spans="21:28">
      <c r="U567727" s="5"/>
      <c r="AA567727" s="94"/>
      <c r="AB567727" s="5"/>
    </row>
    <row r="567744" spans="21:28">
      <c r="U567744" s="5"/>
      <c r="AA567744" s="94"/>
      <c r="AB567744" s="5"/>
    </row>
    <row r="567746" spans="21:28">
      <c r="U567746" s="5"/>
      <c r="AA567746" s="458"/>
      <c r="AB567746" s="5"/>
    </row>
    <row r="567747" spans="21:28">
      <c r="U567747" s="5"/>
      <c r="AA567747" s="458"/>
      <c r="AB567747" s="5"/>
    </row>
    <row r="567748" spans="21:28">
      <c r="U567748" s="5"/>
      <c r="AA567748" s="93"/>
      <c r="AB567748" s="5"/>
    </row>
    <row r="567749" spans="21:28">
      <c r="U567749" s="5"/>
      <c r="AA567749" s="94"/>
      <c r="AB567749" s="5"/>
    </row>
    <row r="567752" spans="21:28">
      <c r="U567752" s="5"/>
      <c r="AA567752" s="94"/>
      <c r="AB567752" s="5"/>
    </row>
    <row r="567802" spans="21:28">
      <c r="U567802" s="5"/>
      <c r="AA567802" s="94"/>
      <c r="AB567802" s="5"/>
    </row>
    <row r="567872" spans="21:28">
      <c r="U567872" s="5"/>
      <c r="AA567872" s="94"/>
      <c r="AB567872" s="5"/>
    </row>
    <row r="567873" spans="21:28">
      <c r="U567873" s="5"/>
      <c r="AA567873" s="94"/>
      <c r="AB567873" s="5"/>
    </row>
    <row r="567890" spans="21:28">
      <c r="U567890" s="5"/>
      <c r="AA567890" s="94"/>
      <c r="AB567890" s="5"/>
    </row>
    <row r="567892" spans="21:28">
      <c r="U567892" s="5"/>
      <c r="AA567892" s="458"/>
      <c r="AB567892" s="5"/>
    </row>
    <row r="567893" spans="21:28">
      <c r="U567893" s="5"/>
      <c r="AA567893" s="458"/>
      <c r="AB567893" s="5"/>
    </row>
    <row r="567894" spans="21:28">
      <c r="U567894" s="5"/>
      <c r="AA567894" s="93"/>
      <c r="AB567894" s="5"/>
    </row>
    <row r="567895" spans="21:28">
      <c r="U567895" s="5"/>
      <c r="AA567895" s="94"/>
      <c r="AB567895" s="5"/>
    </row>
    <row r="567898" spans="21:28">
      <c r="U567898" s="5"/>
      <c r="AA567898" s="94"/>
      <c r="AB567898" s="5"/>
    </row>
    <row r="567948" spans="21:28">
      <c r="U567948" s="5"/>
      <c r="AA567948" s="94"/>
      <c r="AB567948" s="5"/>
    </row>
    <row r="568018" spans="21:28">
      <c r="U568018" s="5"/>
      <c r="AA568018" s="94"/>
      <c r="AB568018" s="5"/>
    </row>
    <row r="568019" spans="21:28">
      <c r="U568019" s="5"/>
      <c r="AA568019" s="94"/>
      <c r="AB568019" s="5"/>
    </row>
    <row r="568036" spans="21:28">
      <c r="U568036" s="5"/>
      <c r="AA568036" s="94"/>
      <c r="AB568036" s="5"/>
    </row>
    <row r="568038" spans="21:28">
      <c r="U568038" s="5"/>
      <c r="AA568038" s="458"/>
      <c r="AB568038" s="5"/>
    </row>
    <row r="568039" spans="21:28">
      <c r="U568039" s="5"/>
      <c r="AA568039" s="458"/>
      <c r="AB568039" s="5"/>
    </row>
    <row r="568040" spans="21:28">
      <c r="U568040" s="5"/>
      <c r="AA568040" s="93"/>
      <c r="AB568040" s="5"/>
    </row>
    <row r="568041" spans="21:28">
      <c r="U568041" s="5"/>
      <c r="AA568041" s="94"/>
      <c r="AB568041" s="5"/>
    </row>
    <row r="568044" spans="21:28">
      <c r="U568044" s="5"/>
      <c r="AA568044" s="94"/>
      <c r="AB568044" s="5"/>
    </row>
    <row r="568094" spans="21:28">
      <c r="U568094" s="5"/>
      <c r="AA568094" s="94"/>
      <c r="AB568094" s="5"/>
    </row>
    <row r="568164" spans="21:28">
      <c r="U568164" s="5"/>
      <c r="AA568164" s="94"/>
      <c r="AB568164" s="5"/>
    </row>
    <row r="568165" spans="21:28">
      <c r="U568165" s="5"/>
      <c r="AA568165" s="94"/>
      <c r="AB568165" s="5"/>
    </row>
    <row r="568182" spans="21:28">
      <c r="U568182" s="5"/>
      <c r="AA568182" s="94"/>
      <c r="AB568182" s="5"/>
    </row>
    <row r="568184" spans="21:28">
      <c r="U568184" s="5"/>
      <c r="AA568184" s="458"/>
      <c r="AB568184" s="5"/>
    </row>
    <row r="568185" spans="21:28">
      <c r="U568185" s="5"/>
      <c r="AA568185" s="458"/>
      <c r="AB568185" s="5"/>
    </row>
    <row r="568186" spans="21:28">
      <c r="U568186" s="5"/>
      <c r="AA568186" s="93"/>
      <c r="AB568186" s="5"/>
    </row>
    <row r="568187" spans="21:28">
      <c r="U568187" s="5"/>
      <c r="AA568187" s="94"/>
      <c r="AB568187" s="5"/>
    </row>
    <row r="568190" spans="21:28">
      <c r="U568190" s="5"/>
      <c r="AA568190" s="94"/>
      <c r="AB568190" s="5"/>
    </row>
    <row r="568240" spans="21:28">
      <c r="U568240" s="5"/>
      <c r="AA568240" s="94"/>
      <c r="AB568240" s="5"/>
    </row>
    <row r="568310" spans="21:28">
      <c r="U568310" s="5"/>
      <c r="AA568310" s="94"/>
      <c r="AB568310" s="5"/>
    </row>
    <row r="568311" spans="21:28">
      <c r="U568311" s="5"/>
      <c r="AA568311" s="94"/>
      <c r="AB568311" s="5"/>
    </row>
    <row r="568328" spans="21:28">
      <c r="U568328" s="5"/>
      <c r="AA568328" s="94"/>
      <c r="AB568328" s="5"/>
    </row>
    <row r="568330" spans="21:28">
      <c r="U568330" s="5"/>
      <c r="AA568330" s="458"/>
      <c r="AB568330" s="5"/>
    </row>
    <row r="568331" spans="21:28">
      <c r="U568331" s="5"/>
      <c r="AA568331" s="458"/>
      <c r="AB568331" s="5"/>
    </row>
    <row r="568332" spans="21:28">
      <c r="U568332" s="5"/>
      <c r="AA568332" s="93"/>
      <c r="AB568332" s="5"/>
    </row>
    <row r="568333" spans="21:28">
      <c r="U568333" s="5"/>
      <c r="AA568333" s="94"/>
      <c r="AB568333" s="5"/>
    </row>
    <row r="568336" spans="21:28">
      <c r="U568336" s="5"/>
      <c r="AA568336" s="94"/>
      <c r="AB568336" s="5"/>
    </row>
    <row r="568386" spans="21:28">
      <c r="U568386" s="5"/>
      <c r="AA568386" s="94"/>
      <c r="AB568386" s="5"/>
    </row>
    <row r="568456" spans="21:28">
      <c r="U568456" s="5"/>
      <c r="AA568456" s="94"/>
      <c r="AB568456" s="5"/>
    </row>
    <row r="568457" spans="21:28">
      <c r="U568457" s="5"/>
      <c r="AA568457" s="94"/>
      <c r="AB568457" s="5"/>
    </row>
    <row r="568474" spans="21:28">
      <c r="U568474" s="5"/>
      <c r="AA568474" s="94"/>
      <c r="AB568474" s="5"/>
    </row>
    <row r="568476" spans="21:28">
      <c r="U568476" s="5"/>
      <c r="AA568476" s="458"/>
      <c r="AB568476" s="5"/>
    </row>
    <row r="568477" spans="21:28">
      <c r="U568477" s="5"/>
      <c r="AA568477" s="458"/>
      <c r="AB568477" s="5"/>
    </row>
    <row r="568478" spans="21:28">
      <c r="U568478" s="5"/>
      <c r="AA568478" s="93"/>
      <c r="AB568478" s="5"/>
    </row>
    <row r="568479" spans="21:28">
      <c r="U568479" s="5"/>
      <c r="AA568479" s="94"/>
      <c r="AB568479" s="5"/>
    </row>
    <row r="568482" spans="21:28">
      <c r="U568482" s="5"/>
      <c r="AA568482" s="94"/>
      <c r="AB568482" s="5"/>
    </row>
    <row r="568532" spans="21:28">
      <c r="U568532" s="5"/>
      <c r="AA568532" s="94"/>
      <c r="AB568532" s="5"/>
    </row>
    <row r="568602" spans="21:28">
      <c r="U568602" s="5"/>
      <c r="AA568602" s="94"/>
      <c r="AB568602" s="5"/>
    </row>
    <row r="568603" spans="21:28">
      <c r="U568603" s="5"/>
      <c r="AA568603" s="94"/>
      <c r="AB568603" s="5"/>
    </row>
    <row r="568620" spans="21:28">
      <c r="U568620" s="5"/>
      <c r="AA568620" s="94"/>
      <c r="AB568620" s="5"/>
    </row>
    <row r="568622" spans="21:28">
      <c r="U568622" s="5"/>
      <c r="AA568622" s="458"/>
      <c r="AB568622" s="5"/>
    </row>
    <row r="568623" spans="21:28">
      <c r="U568623" s="5"/>
      <c r="AA568623" s="458"/>
      <c r="AB568623" s="5"/>
    </row>
    <row r="568624" spans="21:28">
      <c r="U568624" s="5"/>
      <c r="AA568624" s="93"/>
      <c r="AB568624" s="5"/>
    </row>
    <row r="568625" spans="21:28">
      <c r="U568625" s="5"/>
      <c r="AA568625" s="94"/>
      <c r="AB568625" s="5"/>
    </row>
    <row r="568628" spans="21:28">
      <c r="U568628" s="5"/>
      <c r="AA568628" s="94"/>
      <c r="AB568628" s="5"/>
    </row>
    <row r="568678" spans="21:28">
      <c r="U568678" s="5"/>
      <c r="AA568678" s="94"/>
      <c r="AB568678" s="5"/>
    </row>
    <row r="568748" spans="21:28">
      <c r="U568748" s="5"/>
      <c r="AA568748" s="94"/>
      <c r="AB568748" s="5"/>
    </row>
    <row r="568749" spans="21:28">
      <c r="U568749" s="5"/>
      <c r="AA568749" s="94"/>
      <c r="AB568749" s="5"/>
    </row>
    <row r="568766" spans="21:28">
      <c r="U568766" s="5"/>
      <c r="AA568766" s="94"/>
      <c r="AB568766" s="5"/>
    </row>
    <row r="568768" spans="21:28">
      <c r="U568768" s="5"/>
      <c r="AA568768" s="458"/>
      <c r="AB568768" s="5"/>
    </row>
    <row r="568769" spans="21:28">
      <c r="U568769" s="5"/>
      <c r="AA568769" s="458"/>
      <c r="AB568769" s="5"/>
    </row>
    <row r="568770" spans="21:28">
      <c r="U568770" s="5"/>
      <c r="AA568770" s="93"/>
      <c r="AB568770" s="5"/>
    </row>
    <row r="568771" spans="21:28">
      <c r="U568771" s="5"/>
      <c r="AA568771" s="94"/>
      <c r="AB568771" s="5"/>
    </row>
    <row r="568774" spans="21:28">
      <c r="U568774" s="5"/>
      <c r="AA568774" s="94"/>
      <c r="AB568774" s="5"/>
    </row>
    <row r="568824" spans="21:28">
      <c r="U568824" s="5"/>
      <c r="AA568824" s="94"/>
      <c r="AB568824" s="5"/>
    </row>
    <row r="568894" spans="21:28">
      <c r="U568894" s="5"/>
      <c r="AA568894" s="94"/>
      <c r="AB568894" s="5"/>
    </row>
    <row r="568895" spans="21:28">
      <c r="U568895" s="5"/>
      <c r="AA568895" s="94"/>
      <c r="AB568895" s="5"/>
    </row>
    <row r="568912" spans="21:28">
      <c r="U568912" s="5"/>
      <c r="AA568912" s="94"/>
      <c r="AB568912" s="5"/>
    </row>
    <row r="568914" spans="21:28">
      <c r="U568914" s="5"/>
      <c r="AA568914" s="458"/>
      <c r="AB568914" s="5"/>
    </row>
    <row r="568915" spans="21:28">
      <c r="U568915" s="5"/>
      <c r="AA568915" s="458"/>
      <c r="AB568915" s="5"/>
    </row>
    <row r="568916" spans="21:28">
      <c r="U568916" s="5"/>
      <c r="AA568916" s="93"/>
      <c r="AB568916" s="5"/>
    </row>
    <row r="568917" spans="21:28">
      <c r="U568917" s="5"/>
      <c r="AA568917" s="94"/>
      <c r="AB568917" s="5"/>
    </row>
    <row r="568920" spans="21:28">
      <c r="U568920" s="5"/>
      <c r="AA568920" s="94"/>
      <c r="AB568920" s="5"/>
    </row>
    <row r="568970" spans="21:28">
      <c r="U568970" s="5"/>
      <c r="AA568970" s="94"/>
      <c r="AB568970" s="5"/>
    </row>
    <row r="569040" spans="21:28">
      <c r="U569040" s="5"/>
      <c r="AA569040" s="94"/>
      <c r="AB569040" s="5"/>
    </row>
    <row r="569041" spans="21:28">
      <c r="U569041" s="5"/>
      <c r="AA569041" s="94"/>
      <c r="AB569041" s="5"/>
    </row>
    <row r="569058" spans="21:28">
      <c r="U569058" s="5"/>
      <c r="AA569058" s="94"/>
      <c r="AB569058" s="5"/>
    </row>
    <row r="569060" spans="21:28">
      <c r="U569060" s="5"/>
      <c r="AA569060" s="458"/>
      <c r="AB569060" s="5"/>
    </row>
    <row r="569061" spans="21:28">
      <c r="U569061" s="5"/>
      <c r="AA569061" s="458"/>
      <c r="AB569061" s="5"/>
    </row>
    <row r="569062" spans="21:28">
      <c r="U569062" s="5"/>
      <c r="AA569062" s="93"/>
      <c r="AB569062" s="5"/>
    </row>
    <row r="569063" spans="21:28">
      <c r="U569063" s="5"/>
      <c r="AA569063" s="94"/>
      <c r="AB569063" s="5"/>
    </row>
    <row r="569066" spans="21:28">
      <c r="U569066" s="5"/>
      <c r="AA569066" s="94"/>
      <c r="AB569066" s="5"/>
    </row>
    <row r="569116" spans="21:28">
      <c r="U569116" s="5"/>
      <c r="AA569116" s="94"/>
      <c r="AB569116" s="5"/>
    </row>
    <row r="569186" spans="21:28">
      <c r="U569186" s="5"/>
      <c r="AA569186" s="94"/>
      <c r="AB569186" s="5"/>
    </row>
    <row r="569187" spans="21:28">
      <c r="U569187" s="5"/>
      <c r="AA569187" s="94"/>
      <c r="AB569187" s="5"/>
    </row>
    <row r="569204" spans="21:28">
      <c r="U569204" s="5"/>
      <c r="AA569204" s="94"/>
      <c r="AB569204" s="5"/>
    </row>
    <row r="569206" spans="21:28">
      <c r="U569206" s="5"/>
      <c r="AA569206" s="458"/>
      <c r="AB569206" s="5"/>
    </row>
    <row r="569207" spans="21:28">
      <c r="U569207" s="5"/>
      <c r="AA569207" s="458"/>
      <c r="AB569207" s="5"/>
    </row>
    <row r="569208" spans="21:28">
      <c r="U569208" s="5"/>
      <c r="AA569208" s="93"/>
      <c r="AB569208" s="5"/>
    </row>
    <row r="569209" spans="21:28">
      <c r="U569209" s="5"/>
      <c r="AA569209" s="94"/>
      <c r="AB569209" s="5"/>
    </row>
    <row r="569212" spans="21:28">
      <c r="U569212" s="5"/>
      <c r="AA569212" s="94"/>
      <c r="AB569212" s="5"/>
    </row>
    <row r="569262" spans="21:28">
      <c r="U569262" s="5"/>
      <c r="AA569262" s="94"/>
      <c r="AB569262" s="5"/>
    </row>
    <row r="569332" spans="21:28">
      <c r="U569332" s="5"/>
      <c r="AA569332" s="94"/>
      <c r="AB569332" s="5"/>
    </row>
    <row r="569333" spans="21:28">
      <c r="U569333" s="5"/>
      <c r="AA569333" s="94"/>
      <c r="AB569333" s="5"/>
    </row>
    <row r="569350" spans="21:28">
      <c r="U569350" s="5"/>
      <c r="AA569350" s="94"/>
      <c r="AB569350" s="5"/>
    </row>
    <row r="569352" spans="21:28">
      <c r="U569352" s="5"/>
      <c r="AA569352" s="458"/>
      <c r="AB569352" s="5"/>
    </row>
    <row r="569353" spans="21:28">
      <c r="U569353" s="5"/>
      <c r="AA569353" s="458"/>
      <c r="AB569353" s="5"/>
    </row>
    <row r="569354" spans="21:28">
      <c r="U569354" s="5"/>
      <c r="AA569354" s="93"/>
      <c r="AB569354" s="5"/>
    </row>
    <row r="569355" spans="21:28">
      <c r="U569355" s="5"/>
      <c r="AA569355" s="94"/>
      <c r="AB569355" s="5"/>
    </row>
    <row r="569358" spans="21:28">
      <c r="U569358" s="5"/>
      <c r="AA569358" s="94"/>
      <c r="AB569358" s="5"/>
    </row>
    <row r="569408" spans="21:28">
      <c r="U569408" s="5"/>
      <c r="AA569408" s="94"/>
      <c r="AB569408" s="5"/>
    </row>
    <row r="569478" spans="21:28">
      <c r="U569478" s="5"/>
      <c r="AA569478" s="94"/>
      <c r="AB569478" s="5"/>
    </row>
    <row r="569479" spans="21:28">
      <c r="U569479" s="5"/>
      <c r="AA569479" s="94"/>
      <c r="AB569479" s="5"/>
    </row>
    <row r="569496" spans="21:28">
      <c r="U569496" s="5"/>
      <c r="AA569496" s="94"/>
      <c r="AB569496" s="5"/>
    </row>
    <row r="569498" spans="21:28">
      <c r="U569498" s="5"/>
      <c r="AA569498" s="458"/>
      <c r="AB569498" s="5"/>
    </row>
    <row r="569499" spans="21:28">
      <c r="U569499" s="5"/>
      <c r="AA569499" s="458"/>
      <c r="AB569499" s="5"/>
    </row>
    <row r="569500" spans="21:28">
      <c r="U569500" s="5"/>
      <c r="AA569500" s="93"/>
      <c r="AB569500" s="5"/>
    </row>
    <row r="569501" spans="21:28">
      <c r="U569501" s="5"/>
      <c r="AA569501" s="94"/>
      <c r="AB569501" s="5"/>
    </row>
    <row r="569504" spans="21:28">
      <c r="U569504" s="5"/>
      <c r="AA569504" s="94"/>
      <c r="AB569504" s="5"/>
    </row>
    <row r="569554" spans="21:28">
      <c r="U569554" s="5"/>
      <c r="AA569554" s="94"/>
      <c r="AB569554" s="5"/>
    </row>
    <row r="569624" spans="21:28">
      <c r="U569624" s="5"/>
      <c r="AA569624" s="94"/>
      <c r="AB569624" s="5"/>
    </row>
    <row r="569625" spans="21:28">
      <c r="U569625" s="5"/>
      <c r="AA569625" s="94"/>
      <c r="AB569625" s="5"/>
    </row>
    <row r="569642" spans="21:28">
      <c r="U569642" s="5"/>
      <c r="AA569642" s="94"/>
      <c r="AB569642" s="5"/>
    </row>
    <row r="569644" spans="21:28">
      <c r="U569644" s="5"/>
      <c r="AA569644" s="458"/>
      <c r="AB569644" s="5"/>
    </row>
    <row r="569645" spans="21:28">
      <c r="U569645" s="5"/>
      <c r="AA569645" s="458"/>
      <c r="AB569645" s="5"/>
    </row>
    <row r="569646" spans="21:28">
      <c r="U569646" s="5"/>
      <c r="AA569646" s="93"/>
      <c r="AB569646" s="5"/>
    </row>
    <row r="569647" spans="21:28">
      <c r="U569647" s="5"/>
      <c r="AA569647" s="94"/>
      <c r="AB569647" s="5"/>
    </row>
    <row r="569650" spans="21:28">
      <c r="U569650" s="5"/>
      <c r="AA569650" s="94"/>
      <c r="AB569650" s="5"/>
    </row>
    <row r="569700" spans="21:28">
      <c r="U569700" s="5"/>
      <c r="AA569700" s="94"/>
      <c r="AB569700" s="5"/>
    </row>
    <row r="569770" spans="21:28">
      <c r="U569770" s="5"/>
      <c r="AA569770" s="94"/>
      <c r="AB569770" s="5"/>
    </row>
    <row r="569771" spans="21:28">
      <c r="U569771" s="5"/>
      <c r="AA569771" s="94"/>
      <c r="AB569771" s="5"/>
    </row>
    <row r="569788" spans="21:28">
      <c r="U569788" s="5"/>
      <c r="AA569788" s="94"/>
      <c r="AB569788" s="5"/>
    </row>
    <row r="569790" spans="21:28">
      <c r="U569790" s="5"/>
      <c r="AA569790" s="458"/>
      <c r="AB569790" s="5"/>
    </row>
    <row r="569791" spans="21:28">
      <c r="U569791" s="5"/>
      <c r="AA569791" s="458"/>
      <c r="AB569791" s="5"/>
    </row>
    <row r="569792" spans="21:28">
      <c r="U569792" s="5"/>
      <c r="AA569792" s="93"/>
      <c r="AB569792" s="5"/>
    </row>
    <row r="569793" spans="21:28">
      <c r="U569793" s="5"/>
      <c r="AA569793" s="94"/>
      <c r="AB569793" s="5"/>
    </row>
    <row r="569796" spans="21:28">
      <c r="U569796" s="5"/>
      <c r="AA569796" s="94"/>
      <c r="AB569796" s="5"/>
    </row>
    <row r="569846" spans="21:28">
      <c r="U569846" s="5"/>
      <c r="AA569846" s="94"/>
      <c r="AB569846" s="5"/>
    </row>
    <row r="569916" spans="21:28">
      <c r="U569916" s="5"/>
      <c r="AA569916" s="94"/>
      <c r="AB569916" s="5"/>
    </row>
    <row r="569917" spans="21:28">
      <c r="U569917" s="5"/>
      <c r="AA569917" s="94"/>
      <c r="AB569917" s="5"/>
    </row>
    <row r="569934" spans="21:28">
      <c r="U569934" s="5"/>
      <c r="AA569934" s="94"/>
      <c r="AB569934" s="5"/>
    </row>
    <row r="569936" spans="21:28">
      <c r="U569936" s="5"/>
      <c r="AA569936" s="458"/>
      <c r="AB569936" s="5"/>
    </row>
    <row r="569937" spans="21:28">
      <c r="U569937" s="5"/>
      <c r="AA569937" s="458"/>
      <c r="AB569937" s="5"/>
    </row>
    <row r="569938" spans="21:28">
      <c r="U569938" s="5"/>
      <c r="AA569938" s="93"/>
      <c r="AB569938" s="5"/>
    </row>
    <row r="569939" spans="21:28">
      <c r="U569939" s="5"/>
      <c r="AA569939" s="94"/>
      <c r="AB569939" s="5"/>
    </row>
    <row r="569942" spans="21:28">
      <c r="U569942" s="5"/>
      <c r="AA569942" s="94"/>
      <c r="AB569942" s="5"/>
    </row>
    <row r="569992" spans="21:28">
      <c r="U569992" s="5"/>
      <c r="AA569992" s="94"/>
      <c r="AB569992" s="5"/>
    </row>
    <row r="570062" spans="21:28">
      <c r="U570062" s="5"/>
      <c r="AA570062" s="94"/>
      <c r="AB570062" s="5"/>
    </row>
    <row r="570063" spans="21:28">
      <c r="U570063" s="5"/>
      <c r="AA570063" s="94"/>
      <c r="AB570063" s="5"/>
    </row>
    <row r="570080" spans="21:28">
      <c r="U570080" s="5"/>
      <c r="AA570080" s="94"/>
      <c r="AB570080" s="5"/>
    </row>
    <row r="570082" spans="21:28">
      <c r="U570082" s="5"/>
      <c r="AA570082" s="458"/>
      <c r="AB570082" s="5"/>
    </row>
    <row r="570083" spans="21:28">
      <c r="U570083" s="5"/>
      <c r="AA570083" s="458"/>
      <c r="AB570083" s="5"/>
    </row>
    <row r="570084" spans="21:28">
      <c r="U570084" s="5"/>
      <c r="AA570084" s="93"/>
      <c r="AB570084" s="5"/>
    </row>
    <row r="570085" spans="21:28">
      <c r="U570085" s="5"/>
      <c r="AA570085" s="94"/>
      <c r="AB570085" s="5"/>
    </row>
    <row r="570088" spans="21:28">
      <c r="U570088" s="5"/>
      <c r="AA570088" s="94"/>
      <c r="AB570088" s="5"/>
    </row>
    <row r="570138" spans="21:28">
      <c r="U570138" s="5"/>
      <c r="AA570138" s="94"/>
      <c r="AB570138" s="5"/>
    </row>
    <row r="570208" spans="21:28">
      <c r="U570208" s="5"/>
      <c r="AA570208" s="94"/>
      <c r="AB570208" s="5"/>
    </row>
    <row r="570209" spans="21:28">
      <c r="U570209" s="5"/>
      <c r="AA570209" s="94"/>
      <c r="AB570209" s="5"/>
    </row>
    <row r="570226" spans="21:28">
      <c r="U570226" s="5"/>
      <c r="AA570226" s="94"/>
      <c r="AB570226" s="5"/>
    </row>
    <row r="570228" spans="21:28">
      <c r="U570228" s="5"/>
      <c r="AA570228" s="458"/>
      <c r="AB570228" s="5"/>
    </row>
    <row r="570229" spans="21:28">
      <c r="U570229" s="5"/>
      <c r="AA570229" s="458"/>
      <c r="AB570229" s="5"/>
    </row>
    <row r="570230" spans="21:28">
      <c r="U570230" s="5"/>
      <c r="AA570230" s="93"/>
      <c r="AB570230" s="5"/>
    </row>
    <row r="570231" spans="21:28">
      <c r="U570231" s="5"/>
      <c r="AA570231" s="94"/>
      <c r="AB570231" s="5"/>
    </row>
    <row r="570234" spans="21:28">
      <c r="U570234" s="5"/>
      <c r="AA570234" s="94"/>
      <c r="AB570234" s="5"/>
    </row>
    <row r="570284" spans="21:28">
      <c r="U570284" s="5"/>
      <c r="AA570284" s="94"/>
      <c r="AB570284" s="5"/>
    </row>
    <row r="570354" spans="21:28">
      <c r="U570354" s="5"/>
      <c r="AA570354" s="94"/>
      <c r="AB570354" s="5"/>
    </row>
    <row r="570355" spans="21:28">
      <c r="U570355" s="5"/>
      <c r="AA570355" s="94"/>
      <c r="AB570355" s="5"/>
    </row>
    <row r="570372" spans="21:28">
      <c r="U570372" s="5"/>
      <c r="AA570372" s="94"/>
      <c r="AB570372" s="5"/>
    </row>
    <row r="570374" spans="21:28">
      <c r="U570374" s="5"/>
      <c r="AA570374" s="458"/>
      <c r="AB570374" s="5"/>
    </row>
    <row r="570375" spans="21:28">
      <c r="U570375" s="5"/>
      <c r="AA570375" s="458"/>
      <c r="AB570375" s="5"/>
    </row>
    <row r="570376" spans="21:28">
      <c r="U570376" s="5"/>
      <c r="AA570376" s="93"/>
      <c r="AB570376" s="5"/>
    </row>
    <row r="570377" spans="21:28">
      <c r="U570377" s="5"/>
      <c r="AA570377" s="94"/>
      <c r="AB570377" s="5"/>
    </row>
    <row r="570380" spans="21:28">
      <c r="U570380" s="5"/>
      <c r="AA570380" s="94"/>
      <c r="AB570380" s="5"/>
    </row>
    <row r="570430" spans="21:28">
      <c r="U570430" s="5"/>
      <c r="AA570430" s="94"/>
      <c r="AB570430" s="5"/>
    </row>
    <row r="570500" spans="21:28">
      <c r="U570500" s="5"/>
      <c r="AA570500" s="94"/>
      <c r="AB570500" s="5"/>
    </row>
    <row r="570501" spans="21:28">
      <c r="U570501" s="5"/>
      <c r="AA570501" s="94"/>
      <c r="AB570501" s="5"/>
    </row>
    <row r="570518" spans="21:28">
      <c r="U570518" s="5"/>
      <c r="AA570518" s="94"/>
      <c r="AB570518" s="5"/>
    </row>
    <row r="570520" spans="21:28">
      <c r="U570520" s="5"/>
      <c r="AA570520" s="458"/>
      <c r="AB570520" s="5"/>
    </row>
    <row r="570521" spans="21:28">
      <c r="U570521" s="5"/>
      <c r="AA570521" s="458"/>
      <c r="AB570521" s="5"/>
    </row>
    <row r="570522" spans="21:28">
      <c r="U570522" s="5"/>
      <c r="AA570522" s="93"/>
      <c r="AB570522" s="5"/>
    </row>
    <row r="570523" spans="21:28">
      <c r="U570523" s="5"/>
      <c r="AA570523" s="94"/>
      <c r="AB570523" s="5"/>
    </row>
    <row r="570526" spans="21:28">
      <c r="U570526" s="5"/>
      <c r="AA570526" s="94"/>
      <c r="AB570526" s="5"/>
    </row>
    <row r="570576" spans="21:28">
      <c r="U570576" s="5"/>
      <c r="AA570576" s="94"/>
      <c r="AB570576" s="5"/>
    </row>
    <row r="570646" spans="21:28">
      <c r="U570646" s="5"/>
      <c r="AA570646" s="94"/>
      <c r="AB570646" s="5"/>
    </row>
    <row r="570647" spans="21:28">
      <c r="U570647" s="5"/>
      <c r="AA570647" s="94"/>
      <c r="AB570647" s="5"/>
    </row>
    <row r="570664" spans="21:28">
      <c r="U570664" s="5"/>
      <c r="AA570664" s="94"/>
      <c r="AB570664" s="5"/>
    </row>
    <row r="570666" spans="21:28">
      <c r="U570666" s="5"/>
      <c r="AA570666" s="458"/>
      <c r="AB570666" s="5"/>
    </row>
    <row r="570667" spans="21:28">
      <c r="U570667" s="5"/>
      <c r="AA570667" s="458"/>
      <c r="AB570667" s="5"/>
    </row>
    <row r="570668" spans="21:28">
      <c r="U570668" s="5"/>
      <c r="AA570668" s="93"/>
      <c r="AB570668" s="5"/>
    </row>
    <row r="570669" spans="21:28">
      <c r="U570669" s="5"/>
      <c r="AA570669" s="94"/>
      <c r="AB570669" s="5"/>
    </row>
    <row r="570672" spans="21:28">
      <c r="U570672" s="5"/>
      <c r="AA570672" s="94"/>
      <c r="AB570672" s="5"/>
    </row>
    <row r="570722" spans="21:28">
      <c r="U570722" s="5"/>
      <c r="AA570722" s="94"/>
      <c r="AB570722" s="5"/>
    </row>
    <row r="570792" spans="21:28">
      <c r="U570792" s="5"/>
      <c r="AA570792" s="94"/>
      <c r="AB570792" s="5"/>
    </row>
    <row r="570793" spans="21:28">
      <c r="U570793" s="5"/>
      <c r="AA570793" s="94"/>
      <c r="AB570793" s="5"/>
    </row>
    <row r="570810" spans="21:28">
      <c r="U570810" s="5"/>
      <c r="AA570810" s="94"/>
      <c r="AB570810" s="5"/>
    </row>
    <row r="570812" spans="21:28">
      <c r="U570812" s="5"/>
      <c r="AA570812" s="458"/>
      <c r="AB570812" s="5"/>
    </row>
    <row r="570813" spans="21:28">
      <c r="U570813" s="5"/>
      <c r="AA570813" s="458"/>
      <c r="AB570813" s="5"/>
    </row>
    <row r="570814" spans="21:28">
      <c r="U570814" s="5"/>
      <c r="AA570814" s="93"/>
      <c r="AB570814" s="5"/>
    </row>
    <row r="570815" spans="21:28">
      <c r="U570815" s="5"/>
      <c r="AA570815" s="94"/>
      <c r="AB570815" s="5"/>
    </row>
    <row r="570818" spans="21:28">
      <c r="U570818" s="5"/>
      <c r="AA570818" s="94"/>
      <c r="AB570818" s="5"/>
    </row>
    <row r="570868" spans="21:28">
      <c r="U570868" s="5"/>
      <c r="AA570868" s="94"/>
      <c r="AB570868" s="5"/>
    </row>
    <row r="570938" spans="21:28">
      <c r="U570938" s="5"/>
      <c r="AA570938" s="94"/>
      <c r="AB570938" s="5"/>
    </row>
    <row r="570939" spans="21:28">
      <c r="U570939" s="5"/>
      <c r="AA570939" s="94"/>
      <c r="AB570939" s="5"/>
    </row>
    <row r="570956" spans="21:28">
      <c r="U570956" s="5"/>
      <c r="AA570956" s="94"/>
      <c r="AB570956" s="5"/>
    </row>
    <row r="570958" spans="21:28">
      <c r="U570958" s="5"/>
      <c r="AA570958" s="458"/>
      <c r="AB570958" s="5"/>
    </row>
    <row r="570959" spans="21:28">
      <c r="U570959" s="5"/>
      <c r="AA570959" s="458"/>
      <c r="AB570959" s="5"/>
    </row>
    <row r="570960" spans="21:28">
      <c r="U570960" s="5"/>
      <c r="AA570960" s="93"/>
      <c r="AB570960" s="5"/>
    </row>
    <row r="570961" spans="21:28">
      <c r="U570961" s="5"/>
      <c r="AA570961" s="94"/>
      <c r="AB570961" s="5"/>
    </row>
    <row r="570964" spans="21:28">
      <c r="U570964" s="5"/>
      <c r="AA570964" s="94"/>
      <c r="AB570964" s="5"/>
    </row>
    <row r="571014" spans="21:28">
      <c r="U571014" s="5"/>
      <c r="AA571014" s="94"/>
      <c r="AB571014" s="5"/>
    </row>
    <row r="571084" spans="21:28">
      <c r="U571084" s="5"/>
      <c r="AA571084" s="94"/>
      <c r="AB571084" s="5"/>
    </row>
    <row r="571085" spans="21:28">
      <c r="U571085" s="5"/>
      <c r="AA571085" s="94"/>
      <c r="AB571085" s="5"/>
    </row>
    <row r="571102" spans="21:28">
      <c r="U571102" s="5"/>
      <c r="AA571102" s="94"/>
      <c r="AB571102" s="5"/>
    </row>
    <row r="571104" spans="21:28">
      <c r="U571104" s="5"/>
      <c r="AA571104" s="458"/>
      <c r="AB571104" s="5"/>
    </row>
    <row r="571105" spans="21:28">
      <c r="U571105" s="5"/>
      <c r="AA571105" s="458"/>
      <c r="AB571105" s="5"/>
    </row>
    <row r="571106" spans="21:28">
      <c r="U571106" s="5"/>
      <c r="AA571106" s="93"/>
      <c r="AB571106" s="5"/>
    </row>
    <row r="571107" spans="21:28">
      <c r="U571107" s="5"/>
      <c r="AA571107" s="94"/>
      <c r="AB571107" s="5"/>
    </row>
    <row r="571110" spans="21:28">
      <c r="U571110" s="5"/>
      <c r="AA571110" s="94"/>
      <c r="AB571110" s="5"/>
    </row>
    <row r="571160" spans="21:28">
      <c r="U571160" s="5"/>
      <c r="AA571160" s="94"/>
      <c r="AB571160" s="5"/>
    </row>
    <row r="571230" spans="21:28">
      <c r="U571230" s="5"/>
      <c r="AA571230" s="94"/>
      <c r="AB571230" s="5"/>
    </row>
    <row r="571231" spans="21:28">
      <c r="U571231" s="5"/>
      <c r="AA571231" s="94"/>
      <c r="AB571231" s="5"/>
    </row>
    <row r="571248" spans="21:28">
      <c r="U571248" s="5"/>
      <c r="AA571248" s="94"/>
      <c r="AB571248" s="5"/>
    </row>
    <row r="571250" spans="21:28">
      <c r="U571250" s="5"/>
      <c r="AA571250" s="458"/>
      <c r="AB571250" s="5"/>
    </row>
    <row r="571251" spans="21:28">
      <c r="U571251" s="5"/>
      <c r="AA571251" s="458"/>
      <c r="AB571251" s="5"/>
    </row>
    <row r="571252" spans="21:28">
      <c r="U571252" s="5"/>
      <c r="AA571252" s="93"/>
      <c r="AB571252" s="5"/>
    </row>
    <row r="571253" spans="21:28">
      <c r="U571253" s="5"/>
      <c r="AA571253" s="94"/>
      <c r="AB571253" s="5"/>
    </row>
    <row r="571256" spans="21:28">
      <c r="U571256" s="5"/>
      <c r="AA571256" s="94"/>
      <c r="AB571256" s="5"/>
    </row>
    <row r="571306" spans="21:28">
      <c r="U571306" s="5"/>
      <c r="AA571306" s="94"/>
      <c r="AB571306" s="5"/>
    </row>
    <row r="571376" spans="21:28">
      <c r="U571376" s="5"/>
      <c r="AA571376" s="94"/>
      <c r="AB571376" s="5"/>
    </row>
    <row r="571377" spans="21:28">
      <c r="U571377" s="5"/>
      <c r="AA571377" s="94"/>
      <c r="AB571377" s="5"/>
    </row>
    <row r="571394" spans="21:28">
      <c r="U571394" s="5"/>
      <c r="AA571394" s="94"/>
      <c r="AB571394" s="5"/>
    </row>
    <row r="571396" spans="21:28">
      <c r="U571396" s="5"/>
      <c r="AA571396" s="458"/>
      <c r="AB571396" s="5"/>
    </row>
    <row r="571397" spans="21:28">
      <c r="U571397" s="5"/>
      <c r="AA571397" s="458"/>
      <c r="AB571397" s="5"/>
    </row>
    <row r="571398" spans="21:28">
      <c r="U571398" s="5"/>
      <c r="AA571398" s="93"/>
      <c r="AB571398" s="5"/>
    </row>
    <row r="571399" spans="21:28">
      <c r="U571399" s="5"/>
      <c r="AA571399" s="94"/>
      <c r="AB571399" s="5"/>
    </row>
    <row r="571402" spans="21:28">
      <c r="U571402" s="5"/>
      <c r="AA571402" s="94"/>
      <c r="AB571402" s="5"/>
    </row>
    <row r="571452" spans="21:28">
      <c r="U571452" s="5"/>
      <c r="AA571452" s="94"/>
      <c r="AB571452" s="5"/>
    </row>
    <row r="571522" spans="21:28">
      <c r="U571522" s="5"/>
      <c r="AA571522" s="94"/>
      <c r="AB571522" s="5"/>
    </row>
    <row r="571523" spans="21:28">
      <c r="U571523" s="5"/>
      <c r="AA571523" s="94"/>
      <c r="AB571523" s="5"/>
    </row>
    <row r="571540" spans="21:28">
      <c r="U571540" s="5"/>
      <c r="AA571540" s="94"/>
      <c r="AB571540" s="5"/>
    </row>
    <row r="571542" spans="21:28">
      <c r="U571542" s="5"/>
      <c r="AA571542" s="458"/>
      <c r="AB571542" s="5"/>
    </row>
    <row r="571543" spans="21:28">
      <c r="U571543" s="5"/>
      <c r="AA571543" s="458"/>
      <c r="AB571543" s="5"/>
    </row>
    <row r="571544" spans="21:28">
      <c r="U571544" s="5"/>
      <c r="AA571544" s="93"/>
      <c r="AB571544" s="5"/>
    </row>
    <row r="571545" spans="21:28">
      <c r="U571545" s="5"/>
      <c r="AA571545" s="94"/>
      <c r="AB571545" s="5"/>
    </row>
    <row r="571548" spans="21:28">
      <c r="U571548" s="5"/>
      <c r="AA571548" s="94"/>
      <c r="AB571548" s="5"/>
    </row>
    <row r="571598" spans="21:28">
      <c r="U571598" s="5"/>
      <c r="AA571598" s="94"/>
      <c r="AB571598" s="5"/>
    </row>
    <row r="571668" spans="21:28">
      <c r="U571668" s="5"/>
      <c r="AA571668" s="94"/>
      <c r="AB571668" s="5"/>
    </row>
    <row r="571669" spans="21:28">
      <c r="U571669" s="5"/>
      <c r="AA571669" s="94"/>
      <c r="AB571669" s="5"/>
    </row>
    <row r="571686" spans="21:28">
      <c r="U571686" s="5"/>
      <c r="AA571686" s="94"/>
      <c r="AB571686" s="5"/>
    </row>
    <row r="571688" spans="21:28">
      <c r="U571688" s="5"/>
      <c r="AA571688" s="458"/>
      <c r="AB571688" s="5"/>
    </row>
    <row r="571689" spans="21:28">
      <c r="U571689" s="5"/>
      <c r="AA571689" s="458"/>
      <c r="AB571689" s="5"/>
    </row>
    <row r="571690" spans="21:28">
      <c r="U571690" s="5"/>
      <c r="AA571690" s="93"/>
      <c r="AB571690" s="5"/>
    </row>
    <row r="571691" spans="21:28">
      <c r="U571691" s="5"/>
      <c r="AA571691" s="94"/>
      <c r="AB571691" s="5"/>
    </row>
    <row r="571694" spans="21:28">
      <c r="U571694" s="5"/>
      <c r="AA571694" s="94"/>
      <c r="AB571694" s="5"/>
    </row>
    <row r="571744" spans="21:28">
      <c r="U571744" s="5"/>
      <c r="AA571744" s="94"/>
      <c r="AB571744" s="5"/>
    </row>
    <row r="571814" spans="21:28">
      <c r="U571814" s="5"/>
      <c r="AA571814" s="94"/>
      <c r="AB571814" s="5"/>
    </row>
    <row r="571815" spans="21:28">
      <c r="U571815" s="5"/>
      <c r="AA571815" s="94"/>
      <c r="AB571815" s="5"/>
    </row>
    <row r="571832" spans="21:28">
      <c r="U571832" s="5"/>
      <c r="AA571832" s="94"/>
      <c r="AB571832" s="5"/>
    </row>
    <row r="571834" spans="21:28">
      <c r="U571834" s="5"/>
      <c r="AA571834" s="458"/>
      <c r="AB571834" s="5"/>
    </row>
    <row r="571835" spans="21:28">
      <c r="U571835" s="5"/>
      <c r="AA571835" s="458"/>
      <c r="AB571835" s="5"/>
    </row>
    <row r="571836" spans="21:28">
      <c r="U571836" s="5"/>
      <c r="AA571836" s="93"/>
      <c r="AB571836" s="5"/>
    </row>
    <row r="571837" spans="21:28">
      <c r="U571837" s="5"/>
      <c r="AA571837" s="94"/>
      <c r="AB571837" s="5"/>
    </row>
    <row r="571840" spans="21:28">
      <c r="U571840" s="5"/>
      <c r="AA571840" s="94"/>
      <c r="AB571840" s="5"/>
    </row>
    <row r="571890" spans="21:28">
      <c r="U571890" s="5"/>
      <c r="AA571890" s="94"/>
      <c r="AB571890" s="5"/>
    </row>
    <row r="571960" spans="21:28">
      <c r="U571960" s="5"/>
      <c r="AA571960" s="94"/>
      <c r="AB571960" s="5"/>
    </row>
    <row r="571961" spans="21:28">
      <c r="U571961" s="5"/>
      <c r="AA571961" s="94"/>
      <c r="AB571961" s="5"/>
    </row>
    <row r="571978" spans="21:28">
      <c r="U571978" s="5"/>
      <c r="AA571978" s="94"/>
      <c r="AB571978" s="5"/>
    </row>
    <row r="571980" spans="21:28">
      <c r="U571980" s="5"/>
      <c r="AA571980" s="458"/>
      <c r="AB571980" s="5"/>
    </row>
    <row r="571981" spans="21:28">
      <c r="U571981" s="5"/>
      <c r="AA571981" s="458"/>
      <c r="AB571981" s="5"/>
    </row>
    <row r="571982" spans="21:28">
      <c r="U571982" s="5"/>
      <c r="AA571982" s="93"/>
      <c r="AB571982" s="5"/>
    </row>
    <row r="571983" spans="21:28">
      <c r="U571983" s="5"/>
      <c r="AA571983" s="94"/>
      <c r="AB571983" s="5"/>
    </row>
    <row r="571986" spans="21:28">
      <c r="U571986" s="5"/>
      <c r="AA571986" s="94"/>
      <c r="AB571986" s="5"/>
    </row>
    <row r="572036" spans="21:28">
      <c r="U572036" s="5"/>
      <c r="AA572036" s="94"/>
      <c r="AB572036" s="5"/>
    </row>
    <row r="572106" spans="21:28">
      <c r="U572106" s="5"/>
      <c r="AA572106" s="94"/>
      <c r="AB572106" s="5"/>
    </row>
    <row r="572107" spans="21:28">
      <c r="U572107" s="5"/>
      <c r="AA572107" s="94"/>
      <c r="AB572107" s="5"/>
    </row>
    <row r="572124" spans="21:28">
      <c r="U572124" s="5"/>
      <c r="AA572124" s="94"/>
      <c r="AB572124" s="5"/>
    </row>
    <row r="572126" spans="21:28">
      <c r="U572126" s="5"/>
      <c r="AA572126" s="458"/>
      <c r="AB572126" s="5"/>
    </row>
    <row r="572127" spans="21:28">
      <c r="U572127" s="5"/>
      <c r="AA572127" s="458"/>
      <c r="AB572127" s="5"/>
    </row>
    <row r="572128" spans="21:28">
      <c r="U572128" s="5"/>
      <c r="AA572128" s="93"/>
      <c r="AB572128" s="5"/>
    </row>
    <row r="572129" spans="21:28">
      <c r="U572129" s="5"/>
      <c r="AA572129" s="94"/>
      <c r="AB572129" s="5"/>
    </row>
    <row r="572132" spans="21:28">
      <c r="U572132" s="5"/>
      <c r="AA572132" s="94"/>
      <c r="AB572132" s="5"/>
    </row>
    <row r="572182" spans="21:28">
      <c r="U572182" s="5"/>
      <c r="AA572182" s="94"/>
      <c r="AB572182" s="5"/>
    </row>
    <row r="572252" spans="21:28">
      <c r="U572252" s="5"/>
      <c r="AA572252" s="94"/>
      <c r="AB572252" s="5"/>
    </row>
    <row r="572253" spans="21:28">
      <c r="U572253" s="5"/>
      <c r="AA572253" s="94"/>
      <c r="AB572253" s="5"/>
    </row>
    <row r="572270" spans="21:28">
      <c r="U572270" s="5"/>
      <c r="AA572270" s="94"/>
      <c r="AB572270" s="5"/>
    </row>
    <row r="572272" spans="21:28">
      <c r="U572272" s="5"/>
      <c r="AA572272" s="458"/>
      <c r="AB572272" s="5"/>
    </row>
    <row r="572273" spans="21:28">
      <c r="U572273" s="5"/>
      <c r="AA572273" s="458"/>
      <c r="AB572273" s="5"/>
    </row>
    <row r="572274" spans="21:28">
      <c r="U572274" s="5"/>
      <c r="AA572274" s="93"/>
      <c r="AB572274" s="5"/>
    </row>
    <row r="572275" spans="21:28">
      <c r="U572275" s="5"/>
      <c r="AA572275" s="94"/>
      <c r="AB572275" s="5"/>
    </row>
    <row r="572278" spans="21:28">
      <c r="U572278" s="5"/>
      <c r="AA572278" s="94"/>
      <c r="AB572278" s="5"/>
    </row>
    <row r="572328" spans="21:28">
      <c r="U572328" s="5"/>
      <c r="AA572328" s="94"/>
      <c r="AB572328" s="5"/>
    </row>
    <row r="572398" spans="21:28">
      <c r="U572398" s="5"/>
      <c r="AA572398" s="94"/>
      <c r="AB572398" s="5"/>
    </row>
    <row r="572399" spans="21:28">
      <c r="U572399" s="5"/>
      <c r="AA572399" s="94"/>
      <c r="AB572399" s="5"/>
    </row>
    <row r="572416" spans="21:28">
      <c r="U572416" s="5"/>
      <c r="AA572416" s="94"/>
      <c r="AB572416" s="5"/>
    </row>
    <row r="572418" spans="21:28">
      <c r="U572418" s="5"/>
      <c r="AA572418" s="458"/>
      <c r="AB572418" s="5"/>
    </row>
    <row r="572419" spans="21:28">
      <c r="U572419" s="5"/>
      <c r="AA572419" s="458"/>
      <c r="AB572419" s="5"/>
    </row>
    <row r="572420" spans="21:28">
      <c r="U572420" s="5"/>
      <c r="AA572420" s="93"/>
      <c r="AB572420" s="5"/>
    </row>
    <row r="572421" spans="21:28">
      <c r="U572421" s="5"/>
      <c r="AA572421" s="94"/>
      <c r="AB572421" s="5"/>
    </row>
    <row r="572424" spans="21:28">
      <c r="U572424" s="5"/>
      <c r="AA572424" s="94"/>
      <c r="AB572424" s="5"/>
    </row>
    <row r="572474" spans="21:28">
      <c r="U572474" s="5"/>
      <c r="AA572474" s="94"/>
      <c r="AB572474" s="5"/>
    </row>
    <row r="572544" spans="21:28">
      <c r="U572544" s="5"/>
      <c r="AA572544" s="94"/>
      <c r="AB572544" s="5"/>
    </row>
    <row r="572545" spans="21:28">
      <c r="U572545" s="5"/>
      <c r="AA572545" s="94"/>
      <c r="AB572545" s="5"/>
    </row>
    <row r="572562" spans="21:28">
      <c r="U572562" s="5"/>
      <c r="AA572562" s="94"/>
      <c r="AB572562" s="5"/>
    </row>
    <row r="572564" spans="21:28">
      <c r="U572564" s="5"/>
      <c r="AA572564" s="458"/>
      <c r="AB572564" s="5"/>
    </row>
    <row r="572565" spans="21:28">
      <c r="U572565" s="5"/>
      <c r="AA572565" s="458"/>
      <c r="AB572565" s="5"/>
    </row>
    <row r="572566" spans="21:28">
      <c r="U572566" s="5"/>
      <c r="AA572566" s="93"/>
      <c r="AB572566" s="5"/>
    </row>
    <row r="572567" spans="21:28">
      <c r="U572567" s="5"/>
      <c r="AA572567" s="94"/>
      <c r="AB572567" s="5"/>
    </row>
    <row r="572570" spans="21:28">
      <c r="U572570" s="5"/>
      <c r="AA572570" s="94"/>
      <c r="AB572570" s="5"/>
    </row>
    <row r="572620" spans="21:28">
      <c r="U572620" s="5"/>
      <c r="AA572620" s="94"/>
      <c r="AB572620" s="5"/>
    </row>
    <row r="572690" spans="21:28">
      <c r="U572690" s="5"/>
      <c r="AA572690" s="94"/>
      <c r="AB572690" s="5"/>
    </row>
    <row r="572691" spans="21:28">
      <c r="U572691" s="5"/>
      <c r="AA572691" s="94"/>
      <c r="AB572691" s="5"/>
    </row>
    <row r="572708" spans="21:28">
      <c r="U572708" s="5"/>
      <c r="AA572708" s="94"/>
      <c r="AB572708" s="5"/>
    </row>
    <row r="572710" spans="21:28">
      <c r="U572710" s="5"/>
      <c r="AA572710" s="458"/>
      <c r="AB572710" s="5"/>
    </row>
    <row r="572711" spans="21:28">
      <c r="U572711" s="5"/>
      <c r="AA572711" s="458"/>
      <c r="AB572711" s="5"/>
    </row>
    <row r="572712" spans="21:28">
      <c r="U572712" s="5"/>
      <c r="AA572712" s="93"/>
      <c r="AB572712" s="5"/>
    </row>
    <row r="572713" spans="21:28">
      <c r="U572713" s="5"/>
      <c r="AA572713" s="94"/>
      <c r="AB572713" s="5"/>
    </row>
    <row r="572716" spans="21:28">
      <c r="U572716" s="5"/>
      <c r="AA572716" s="94"/>
      <c r="AB572716" s="5"/>
    </row>
    <row r="572766" spans="21:28">
      <c r="U572766" s="5"/>
      <c r="AA572766" s="94"/>
      <c r="AB572766" s="5"/>
    </row>
    <row r="572836" spans="21:28">
      <c r="U572836" s="5"/>
      <c r="AA572836" s="94"/>
      <c r="AB572836" s="5"/>
    </row>
    <row r="572837" spans="21:28">
      <c r="U572837" s="5"/>
      <c r="AA572837" s="94"/>
      <c r="AB572837" s="5"/>
    </row>
    <row r="572854" spans="21:28">
      <c r="U572854" s="5"/>
      <c r="AA572854" s="94"/>
      <c r="AB572854" s="5"/>
    </row>
    <row r="572856" spans="21:28">
      <c r="U572856" s="5"/>
      <c r="AA572856" s="458"/>
      <c r="AB572856" s="5"/>
    </row>
    <row r="572857" spans="21:28">
      <c r="U572857" s="5"/>
      <c r="AA572857" s="458"/>
      <c r="AB572857" s="5"/>
    </row>
    <row r="572858" spans="21:28">
      <c r="U572858" s="5"/>
      <c r="AA572858" s="93"/>
      <c r="AB572858" s="5"/>
    </row>
    <row r="572859" spans="21:28">
      <c r="U572859" s="5"/>
      <c r="AA572859" s="94"/>
      <c r="AB572859" s="5"/>
    </row>
    <row r="572862" spans="21:28">
      <c r="U572862" s="5"/>
      <c r="AA572862" s="94"/>
      <c r="AB572862" s="5"/>
    </row>
    <row r="572912" spans="21:28">
      <c r="U572912" s="5"/>
      <c r="AA572912" s="94"/>
      <c r="AB572912" s="5"/>
    </row>
    <row r="572982" spans="21:28">
      <c r="U572982" s="5"/>
      <c r="AA572982" s="94"/>
      <c r="AB572982" s="5"/>
    </row>
    <row r="572983" spans="21:28">
      <c r="U572983" s="5"/>
      <c r="AA572983" s="94"/>
      <c r="AB572983" s="5"/>
    </row>
    <row r="573000" spans="21:28">
      <c r="U573000" s="5"/>
      <c r="AA573000" s="94"/>
      <c r="AB573000" s="5"/>
    </row>
    <row r="573002" spans="21:28">
      <c r="U573002" s="5"/>
      <c r="AA573002" s="458"/>
      <c r="AB573002" s="5"/>
    </row>
    <row r="573003" spans="21:28">
      <c r="U573003" s="5"/>
      <c r="AA573003" s="458"/>
      <c r="AB573003" s="5"/>
    </row>
    <row r="573004" spans="21:28">
      <c r="U573004" s="5"/>
      <c r="AA573004" s="93"/>
      <c r="AB573004" s="5"/>
    </row>
    <row r="573005" spans="21:28">
      <c r="U573005" s="5"/>
      <c r="AA573005" s="94"/>
      <c r="AB573005" s="5"/>
    </row>
    <row r="573008" spans="21:28">
      <c r="U573008" s="5"/>
      <c r="AA573008" s="94"/>
      <c r="AB573008" s="5"/>
    </row>
    <row r="573058" spans="21:28">
      <c r="U573058" s="5"/>
      <c r="AA573058" s="94"/>
      <c r="AB573058" s="5"/>
    </row>
    <row r="573128" spans="21:28">
      <c r="U573128" s="5"/>
      <c r="AA573128" s="94"/>
      <c r="AB573128" s="5"/>
    </row>
    <row r="573129" spans="21:28">
      <c r="U573129" s="5"/>
      <c r="AA573129" s="94"/>
      <c r="AB573129" s="5"/>
    </row>
    <row r="573146" spans="21:28">
      <c r="U573146" s="5"/>
      <c r="AA573146" s="94"/>
      <c r="AB573146" s="5"/>
    </row>
    <row r="573148" spans="21:28">
      <c r="U573148" s="5"/>
      <c r="AA573148" s="458"/>
      <c r="AB573148" s="5"/>
    </row>
    <row r="573149" spans="21:28">
      <c r="U573149" s="5"/>
      <c r="AA573149" s="458"/>
      <c r="AB573149" s="5"/>
    </row>
    <row r="573150" spans="21:28">
      <c r="U573150" s="5"/>
      <c r="AA573150" s="93"/>
      <c r="AB573150" s="5"/>
    </row>
    <row r="573151" spans="21:28">
      <c r="U573151" s="5"/>
      <c r="AA573151" s="94"/>
      <c r="AB573151" s="5"/>
    </row>
    <row r="573154" spans="21:28">
      <c r="U573154" s="5"/>
      <c r="AA573154" s="94"/>
      <c r="AB573154" s="5"/>
    </row>
    <row r="573204" spans="21:28">
      <c r="U573204" s="5"/>
      <c r="AA573204" s="94"/>
      <c r="AB573204" s="5"/>
    </row>
    <row r="573274" spans="21:28">
      <c r="U573274" s="5"/>
      <c r="AA573274" s="94"/>
      <c r="AB573274" s="5"/>
    </row>
    <row r="573275" spans="21:28">
      <c r="U573275" s="5"/>
      <c r="AA573275" s="94"/>
      <c r="AB573275" s="5"/>
    </row>
    <row r="573292" spans="21:28">
      <c r="U573292" s="5"/>
      <c r="AA573292" s="94"/>
      <c r="AB573292" s="5"/>
    </row>
    <row r="573294" spans="21:28">
      <c r="U573294" s="5"/>
      <c r="AA573294" s="458"/>
      <c r="AB573294" s="5"/>
    </row>
    <row r="573295" spans="21:28">
      <c r="U573295" s="5"/>
      <c r="AA573295" s="458"/>
      <c r="AB573295" s="5"/>
    </row>
    <row r="573296" spans="21:28">
      <c r="U573296" s="5"/>
      <c r="AA573296" s="93"/>
      <c r="AB573296" s="5"/>
    </row>
    <row r="573297" spans="21:28">
      <c r="U573297" s="5"/>
      <c r="AA573297" s="94"/>
      <c r="AB573297" s="5"/>
    </row>
    <row r="573300" spans="21:28">
      <c r="U573300" s="5"/>
      <c r="AA573300" s="94"/>
      <c r="AB573300" s="5"/>
    </row>
    <row r="573350" spans="21:28">
      <c r="U573350" s="5"/>
      <c r="AA573350" s="94"/>
      <c r="AB573350" s="5"/>
    </row>
    <row r="573420" spans="21:28">
      <c r="U573420" s="5"/>
      <c r="AA573420" s="94"/>
      <c r="AB573420" s="5"/>
    </row>
    <row r="573421" spans="21:28">
      <c r="U573421" s="5"/>
      <c r="AA573421" s="94"/>
      <c r="AB573421" s="5"/>
    </row>
    <row r="573438" spans="21:28">
      <c r="U573438" s="5"/>
      <c r="AA573438" s="94"/>
      <c r="AB573438" s="5"/>
    </row>
    <row r="573440" spans="21:28">
      <c r="U573440" s="5"/>
      <c r="AA573440" s="458"/>
      <c r="AB573440" s="5"/>
    </row>
    <row r="573441" spans="21:28">
      <c r="U573441" s="5"/>
      <c r="AA573441" s="458"/>
      <c r="AB573441" s="5"/>
    </row>
    <row r="573442" spans="21:28">
      <c r="U573442" s="5"/>
      <c r="AA573442" s="93"/>
      <c r="AB573442" s="5"/>
    </row>
    <row r="573443" spans="21:28">
      <c r="U573443" s="5"/>
      <c r="AA573443" s="94"/>
      <c r="AB573443" s="5"/>
    </row>
    <row r="573446" spans="21:28">
      <c r="U573446" s="5"/>
      <c r="AA573446" s="94"/>
      <c r="AB573446" s="5"/>
    </row>
    <row r="573496" spans="21:28">
      <c r="U573496" s="5"/>
      <c r="AA573496" s="94"/>
      <c r="AB573496" s="5"/>
    </row>
    <row r="573566" spans="21:28">
      <c r="U573566" s="5"/>
      <c r="AA573566" s="94"/>
      <c r="AB573566" s="5"/>
    </row>
    <row r="573567" spans="21:28">
      <c r="U573567" s="5"/>
      <c r="AA573567" s="94"/>
      <c r="AB573567" s="5"/>
    </row>
    <row r="573584" spans="21:28">
      <c r="U573584" s="5"/>
      <c r="AA573584" s="94"/>
      <c r="AB573584" s="5"/>
    </row>
    <row r="573586" spans="21:28">
      <c r="U573586" s="5"/>
      <c r="AA573586" s="458"/>
      <c r="AB573586" s="5"/>
    </row>
    <row r="573587" spans="21:28">
      <c r="U573587" s="5"/>
      <c r="AA573587" s="458"/>
      <c r="AB573587" s="5"/>
    </row>
    <row r="573588" spans="21:28">
      <c r="U573588" s="5"/>
      <c r="AA573588" s="93"/>
      <c r="AB573588" s="5"/>
    </row>
    <row r="573589" spans="21:28">
      <c r="U573589" s="5"/>
      <c r="AA573589" s="94"/>
      <c r="AB573589" s="5"/>
    </row>
    <row r="573592" spans="21:28">
      <c r="U573592" s="5"/>
      <c r="AA573592" s="94"/>
      <c r="AB573592" s="5"/>
    </row>
    <row r="573642" spans="21:28">
      <c r="U573642" s="5"/>
      <c r="AA573642" s="94"/>
      <c r="AB573642" s="5"/>
    </row>
    <row r="573712" spans="21:28">
      <c r="U573712" s="5"/>
      <c r="AA573712" s="94"/>
      <c r="AB573712" s="5"/>
    </row>
    <row r="573713" spans="21:28">
      <c r="U573713" s="5"/>
      <c r="AA573713" s="94"/>
      <c r="AB573713" s="5"/>
    </row>
    <row r="573730" spans="21:28">
      <c r="U573730" s="5"/>
      <c r="AA573730" s="94"/>
      <c r="AB573730" s="5"/>
    </row>
    <row r="573732" spans="21:28">
      <c r="U573732" s="5"/>
      <c r="AA573732" s="458"/>
      <c r="AB573732" s="5"/>
    </row>
    <row r="573733" spans="21:28">
      <c r="U573733" s="5"/>
      <c r="AA573733" s="458"/>
      <c r="AB573733" s="5"/>
    </row>
    <row r="573734" spans="21:28">
      <c r="U573734" s="5"/>
      <c r="AA573734" s="93"/>
      <c r="AB573734" s="5"/>
    </row>
    <row r="573735" spans="21:28">
      <c r="U573735" s="5"/>
      <c r="AA573735" s="94"/>
      <c r="AB573735" s="5"/>
    </row>
    <row r="573738" spans="21:28">
      <c r="U573738" s="5"/>
      <c r="AA573738" s="94"/>
      <c r="AB573738" s="5"/>
    </row>
    <row r="573788" spans="21:28">
      <c r="U573788" s="5"/>
      <c r="AA573788" s="94"/>
      <c r="AB573788" s="5"/>
    </row>
    <row r="573858" spans="21:28">
      <c r="U573858" s="5"/>
      <c r="AA573858" s="94"/>
      <c r="AB573858" s="5"/>
    </row>
    <row r="573859" spans="21:28">
      <c r="U573859" s="5"/>
      <c r="AA573859" s="94"/>
      <c r="AB573859" s="5"/>
    </row>
    <row r="573876" spans="21:28">
      <c r="U573876" s="5"/>
      <c r="AA573876" s="94"/>
      <c r="AB573876" s="5"/>
    </row>
    <row r="573878" spans="21:28">
      <c r="U573878" s="5"/>
      <c r="AA573878" s="458"/>
      <c r="AB573878" s="5"/>
    </row>
    <row r="573879" spans="21:28">
      <c r="U573879" s="5"/>
      <c r="AA573879" s="458"/>
      <c r="AB573879" s="5"/>
    </row>
    <row r="573880" spans="21:28">
      <c r="U573880" s="5"/>
      <c r="AA573880" s="93"/>
      <c r="AB573880" s="5"/>
    </row>
    <row r="573881" spans="21:28">
      <c r="U573881" s="5"/>
      <c r="AA573881" s="94"/>
      <c r="AB573881" s="5"/>
    </row>
    <row r="573884" spans="21:28">
      <c r="U573884" s="5"/>
      <c r="AA573884" s="94"/>
      <c r="AB573884" s="5"/>
    </row>
    <row r="573934" spans="21:28">
      <c r="U573934" s="5"/>
      <c r="AA573934" s="94"/>
      <c r="AB573934" s="5"/>
    </row>
    <row r="574004" spans="21:28">
      <c r="U574004" s="5"/>
      <c r="AA574004" s="94"/>
      <c r="AB574004" s="5"/>
    </row>
    <row r="574005" spans="21:28">
      <c r="U574005" s="5"/>
      <c r="AA574005" s="94"/>
      <c r="AB574005" s="5"/>
    </row>
    <row r="574022" spans="21:28">
      <c r="U574022" s="5"/>
      <c r="AA574022" s="94"/>
      <c r="AB574022" s="5"/>
    </row>
    <row r="574024" spans="21:28">
      <c r="U574024" s="5"/>
      <c r="AA574024" s="458"/>
      <c r="AB574024" s="5"/>
    </row>
    <row r="574025" spans="21:28">
      <c r="U574025" s="5"/>
      <c r="AA574025" s="458"/>
      <c r="AB574025" s="5"/>
    </row>
    <row r="574026" spans="21:28">
      <c r="U574026" s="5"/>
      <c r="AA574026" s="93"/>
      <c r="AB574026" s="5"/>
    </row>
    <row r="574027" spans="21:28">
      <c r="U574027" s="5"/>
      <c r="AA574027" s="94"/>
      <c r="AB574027" s="5"/>
    </row>
    <row r="574030" spans="21:28">
      <c r="U574030" s="5"/>
      <c r="AA574030" s="94"/>
      <c r="AB574030" s="5"/>
    </row>
    <row r="574080" spans="21:28">
      <c r="U574080" s="5"/>
      <c r="AA574080" s="94"/>
      <c r="AB574080" s="5"/>
    </row>
    <row r="574150" spans="21:28">
      <c r="U574150" s="5"/>
      <c r="AA574150" s="94"/>
      <c r="AB574150" s="5"/>
    </row>
    <row r="574151" spans="21:28">
      <c r="U574151" s="5"/>
      <c r="AA574151" s="94"/>
      <c r="AB574151" s="5"/>
    </row>
    <row r="574168" spans="21:28">
      <c r="U574168" s="5"/>
      <c r="AA574168" s="94"/>
      <c r="AB574168" s="5"/>
    </row>
    <row r="574170" spans="21:28">
      <c r="U574170" s="5"/>
      <c r="AA574170" s="458"/>
      <c r="AB574170" s="5"/>
    </row>
    <row r="574171" spans="21:28">
      <c r="U574171" s="5"/>
      <c r="AA574171" s="458"/>
      <c r="AB574171" s="5"/>
    </row>
    <row r="574172" spans="21:28">
      <c r="U574172" s="5"/>
      <c r="AA574172" s="93"/>
      <c r="AB574172" s="5"/>
    </row>
    <row r="574173" spans="21:28">
      <c r="U574173" s="5"/>
      <c r="AA574173" s="94"/>
      <c r="AB574173" s="5"/>
    </row>
    <row r="574176" spans="21:28">
      <c r="U574176" s="5"/>
      <c r="AA574176" s="94"/>
      <c r="AB574176" s="5"/>
    </row>
    <row r="574226" spans="21:28">
      <c r="U574226" s="5"/>
      <c r="AA574226" s="94"/>
      <c r="AB574226" s="5"/>
    </row>
    <row r="574296" spans="21:28">
      <c r="U574296" s="5"/>
      <c r="AA574296" s="94"/>
      <c r="AB574296" s="5"/>
    </row>
    <row r="574297" spans="21:28">
      <c r="U574297" s="5"/>
      <c r="AA574297" s="94"/>
      <c r="AB574297" s="5"/>
    </row>
    <row r="574314" spans="21:28">
      <c r="U574314" s="5"/>
      <c r="AA574314" s="94"/>
      <c r="AB574314" s="5"/>
    </row>
    <row r="574316" spans="21:28">
      <c r="U574316" s="5"/>
      <c r="AA574316" s="458"/>
      <c r="AB574316" s="5"/>
    </row>
    <row r="574317" spans="21:28">
      <c r="U574317" s="5"/>
      <c r="AA574317" s="458"/>
      <c r="AB574317" s="5"/>
    </row>
    <row r="574318" spans="21:28">
      <c r="U574318" s="5"/>
      <c r="AA574318" s="93"/>
      <c r="AB574318" s="5"/>
    </row>
    <row r="574319" spans="21:28">
      <c r="U574319" s="5"/>
      <c r="AA574319" s="94"/>
      <c r="AB574319" s="5"/>
    </row>
    <row r="574322" spans="21:28">
      <c r="U574322" s="5"/>
      <c r="AA574322" s="94"/>
      <c r="AB574322" s="5"/>
    </row>
    <row r="574372" spans="21:28">
      <c r="U574372" s="5"/>
      <c r="AA574372" s="94"/>
      <c r="AB574372" s="5"/>
    </row>
    <row r="574442" spans="21:28">
      <c r="U574442" s="5"/>
      <c r="AA574442" s="94"/>
      <c r="AB574442" s="5"/>
    </row>
    <row r="574443" spans="21:28">
      <c r="U574443" s="5"/>
      <c r="AA574443" s="94"/>
      <c r="AB574443" s="5"/>
    </row>
    <row r="574460" spans="21:28">
      <c r="U574460" s="5"/>
      <c r="AA574460" s="94"/>
      <c r="AB574460" s="5"/>
    </row>
    <row r="574462" spans="21:28">
      <c r="U574462" s="5"/>
      <c r="AA574462" s="458"/>
      <c r="AB574462" s="5"/>
    </row>
    <row r="574463" spans="21:28">
      <c r="U574463" s="5"/>
      <c r="AA574463" s="458"/>
      <c r="AB574463" s="5"/>
    </row>
    <row r="574464" spans="21:28">
      <c r="U574464" s="5"/>
      <c r="AA574464" s="93"/>
      <c r="AB574464" s="5"/>
    </row>
    <row r="574465" spans="21:28">
      <c r="U574465" s="5"/>
      <c r="AA574465" s="94"/>
      <c r="AB574465" s="5"/>
    </row>
    <row r="574468" spans="21:28">
      <c r="U574468" s="5"/>
      <c r="AA574468" s="94"/>
      <c r="AB574468" s="5"/>
    </row>
    <row r="574518" spans="21:28">
      <c r="U574518" s="5"/>
      <c r="AA574518" s="94"/>
      <c r="AB574518" s="5"/>
    </row>
    <row r="574588" spans="21:28">
      <c r="U574588" s="5"/>
      <c r="AA574588" s="94"/>
      <c r="AB574588" s="5"/>
    </row>
    <row r="574589" spans="21:28">
      <c r="U574589" s="5"/>
      <c r="AA574589" s="94"/>
      <c r="AB574589" s="5"/>
    </row>
    <row r="574606" spans="21:28">
      <c r="U574606" s="5"/>
      <c r="AA574606" s="94"/>
      <c r="AB574606" s="5"/>
    </row>
    <row r="574608" spans="21:28">
      <c r="U574608" s="5"/>
      <c r="AA574608" s="458"/>
      <c r="AB574608" s="5"/>
    </row>
    <row r="574609" spans="21:28">
      <c r="U574609" s="5"/>
      <c r="AA574609" s="458"/>
      <c r="AB574609" s="5"/>
    </row>
    <row r="574610" spans="21:28">
      <c r="U574610" s="5"/>
      <c r="AA574610" s="93"/>
      <c r="AB574610" s="5"/>
    </row>
    <row r="574611" spans="21:28">
      <c r="U574611" s="5"/>
      <c r="AA574611" s="94"/>
      <c r="AB574611" s="5"/>
    </row>
    <row r="574614" spans="21:28">
      <c r="U574614" s="5"/>
      <c r="AA574614" s="94"/>
      <c r="AB574614" s="5"/>
    </row>
    <row r="574664" spans="21:28">
      <c r="U574664" s="5"/>
      <c r="AA574664" s="94"/>
      <c r="AB574664" s="5"/>
    </row>
    <row r="574734" spans="21:28">
      <c r="U574734" s="5"/>
      <c r="AA574734" s="94"/>
      <c r="AB574734" s="5"/>
    </row>
    <row r="574735" spans="21:28">
      <c r="U574735" s="5"/>
      <c r="AA574735" s="94"/>
      <c r="AB574735" s="5"/>
    </row>
    <row r="574752" spans="21:28">
      <c r="U574752" s="5"/>
      <c r="AA574752" s="94"/>
      <c r="AB574752" s="5"/>
    </row>
    <row r="574754" spans="21:28">
      <c r="U574754" s="5"/>
      <c r="AA574754" s="458"/>
      <c r="AB574754" s="5"/>
    </row>
    <row r="574755" spans="21:28">
      <c r="U574755" s="5"/>
      <c r="AA574755" s="458"/>
      <c r="AB574755" s="5"/>
    </row>
    <row r="574756" spans="21:28">
      <c r="U574756" s="5"/>
      <c r="AA574756" s="93"/>
      <c r="AB574756" s="5"/>
    </row>
    <row r="574757" spans="21:28">
      <c r="U574757" s="5"/>
      <c r="AA574757" s="94"/>
      <c r="AB574757" s="5"/>
    </row>
    <row r="574760" spans="21:28">
      <c r="U574760" s="5"/>
      <c r="AA574760" s="94"/>
      <c r="AB574760" s="5"/>
    </row>
    <row r="574810" spans="21:28">
      <c r="U574810" s="5"/>
      <c r="AA574810" s="94"/>
      <c r="AB574810" s="5"/>
    </row>
    <row r="574880" spans="21:28">
      <c r="U574880" s="5"/>
      <c r="AA574880" s="94"/>
      <c r="AB574880" s="5"/>
    </row>
    <row r="574881" spans="21:28">
      <c r="U574881" s="5"/>
      <c r="AA574881" s="94"/>
      <c r="AB574881" s="5"/>
    </row>
    <row r="574898" spans="21:28">
      <c r="U574898" s="5"/>
      <c r="AA574898" s="94"/>
      <c r="AB574898" s="5"/>
    </row>
    <row r="574900" spans="21:28">
      <c r="U574900" s="5"/>
      <c r="AA574900" s="458"/>
      <c r="AB574900" s="5"/>
    </row>
    <row r="574901" spans="21:28">
      <c r="U574901" s="5"/>
      <c r="AA574901" s="458"/>
      <c r="AB574901" s="5"/>
    </row>
    <row r="574902" spans="21:28">
      <c r="U574902" s="5"/>
      <c r="AA574902" s="93"/>
      <c r="AB574902" s="5"/>
    </row>
    <row r="574903" spans="21:28">
      <c r="U574903" s="5"/>
      <c r="AA574903" s="94"/>
      <c r="AB574903" s="5"/>
    </row>
    <row r="574906" spans="21:28">
      <c r="U574906" s="5"/>
      <c r="AA574906" s="94"/>
      <c r="AB574906" s="5"/>
    </row>
    <row r="574956" spans="21:28">
      <c r="U574956" s="5"/>
      <c r="AA574956" s="94"/>
      <c r="AB574956" s="5"/>
    </row>
    <row r="575026" spans="21:28">
      <c r="U575026" s="5"/>
      <c r="AA575026" s="94"/>
      <c r="AB575026" s="5"/>
    </row>
    <row r="575027" spans="21:28">
      <c r="U575027" s="5"/>
      <c r="AA575027" s="94"/>
      <c r="AB575027" s="5"/>
    </row>
    <row r="575044" spans="21:28">
      <c r="U575044" s="5"/>
      <c r="AA575044" s="94"/>
      <c r="AB575044" s="5"/>
    </row>
    <row r="575046" spans="21:28">
      <c r="U575046" s="5"/>
      <c r="AA575046" s="458"/>
      <c r="AB575046" s="5"/>
    </row>
    <row r="575047" spans="21:28">
      <c r="U575047" s="5"/>
      <c r="AA575047" s="458"/>
      <c r="AB575047" s="5"/>
    </row>
    <row r="575048" spans="21:28">
      <c r="U575048" s="5"/>
      <c r="AA575048" s="93"/>
      <c r="AB575048" s="5"/>
    </row>
    <row r="575049" spans="21:28">
      <c r="U575049" s="5"/>
      <c r="AA575049" s="94"/>
      <c r="AB575049" s="5"/>
    </row>
    <row r="575052" spans="21:28">
      <c r="U575052" s="5"/>
      <c r="AA575052" s="94"/>
      <c r="AB575052" s="5"/>
    </row>
    <row r="575102" spans="21:28">
      <c r="U575102" s="5"/>
      <c r="AA575102" s="94"/>
      <c r="AB575102" s="5"/>
    </row>
    <row r="575172" spans="21:28">
      <c r="U575172" s="5"/>
      <c r="AA575172" s="94"/>
      <c r="AB575172" s="5"/>
    </row>
    <row r="575173" spans="21:28">
      <c r="U575173" s="5"/>
      <c r="AA575173" s="94"/>
      <c r="AB575173" s="5"/>
    </row>
    <row r="575190" spans="21:28">
      <c r="U575190" s="5"/>
      <c r="AA575190" s="94"/>
      <c r="AB575190" s="5"/>
    </row>
    <row r="575192" spans="21:28">
      <c r="U575192" s="5"/>
      <c r="AA575192" s="458"/>
      <c r="AB575192" s="5"/>
    </row>
    <row r="575193" spans="21:28">
      <c r="U575193" s="5"/>
      <c r="AA575193" s="458"/>
      <c r="AB575193" s="5"/>
    </row>
    <row r="575194" spans="21:28">
      <c r="U575194" s="5"/>
      <c r="AA575194" s="93"/>
      <c r="AB575194" s="5"/>
    </row>
    <row r="575195" spans="21:28">
      <c r="U575195" s="5"/>
      <c r="AA575195" s="94"/>
      <c r="AB575195" s="5"/>
    </row>
    <row r="575198" spans="21:28">
      <c r="U575198" s="5"/>
      <c r="AA575198" s="94"/>
      <c r="AB575198" s="5"/>
    </row>
    <row r="575248" spans="21:28">
      <c r="U575248" s="5"/>
      <c r="AA575248" s="94"/>
      <c r="AB575248" s="5"/>
    </row>
    <row r="575318" spans="21:28">
      <c r="U575318" s="5"/>
      <c r="AA575318" s="94"/>
      <c r="AB575318" s="5"/>
    </row>
    <row r="575319" spans="21:28">
      <c r="U575319" s="5"/>
      <c r="AA575319" s="94"/>
      <c r="AB575319" s="5"/>
    </row>
    <row r="575336" spans="21:28">
      <c r="U575336" s="5"/>
      <c r="AA575336" s="94"/>
      <c r="AB575336" s="5"/>
    </row>
    <row r="575338" spans="21:28">
      <c r="U575338" s="5"/>
      <c r="AA575338" s="458"/>
      <c r="AB575338" s="5"/>
    </row>
    <row r="575339" spans="21:28">
      <c r="U575339" s="5"/>
      <c r="AA575339" s="458"/>
      <c r="AB575339" s="5"/>
    </row>
    <row r="575340" spans="21:28">
      <c r="U575340" s="5"/>
      <c r="AA575340" s="93"/>
      <c r="AB575340" s="5"/>
    </row>
    <row r="575341" spans="21:28">
      <c r="U575341" s="5"/>
      <c r="AA575341" s="94"/>
      <c r="AB575341" s="5"/>
    </row>
    <row r="575344" spans="21:28">
      <c r="U575344" s="5"/>
      <c r="AA575344" s="94"/>
      <c r="AB575344" s="5"/>
    </row>
    <row r="575394" spans="21:28">
      <c r="U575394" s="5"/>
      <c r="AA575394" s="94"/>
      <c r="AB575394" s="5"/>
    </row>
    <row r="575464" spans="21:28">
      <c r="U575464" s="5"/>
      <c r="AA575464" s="94"/>
      <c r="AB575464" s="5"/>
    </row>
    <row r="575465" spans="21:28">
      <c r="U575465" s="5"/>
      <c r="AA575465" s="94"/>
      <c r="AB575465" s="5"/>
    </row>
    <row r="575482" spans="21:28">
      <c r="U575482" s="5"/>
      <c r="AA575482" s="94"/>
      <c r="AB575482" s="5"/>
    </row>
    <row r="575484" spans="21:28">
      <c r="U575484" s="5"/>
      <c r="AA575484" s="458"/>
      <c r="AB575484" s="5"/>
    </row>
    <row r="575485" spans="21:28">
      <c r="U575485" s="5"/>
      <c r="AA575485" s="458"/>
      <c r="AB575485" s="5"/>
    </row>
    <row r="575486" spans="21:28">
      <c r="U575486" s="5"/>
      <c r="AA575486" s="93"/>
      <c r="AB575486" s="5"/>
    </row>
    <row r="575487" spans="21:28">
      <c r="U575487" s="5"/>
      <c r="AA575487" s="94"/>
      <c r="AB575487" s="5"/>
    </row>
    <row r="575490" spans="21:28">
      <c r="U575490" s="5"/>
      <c r="AA575490" s="94"/>
      <c r="AB575490" s="5"/>
    </row>
    <row r="575540" spans="21:28">
      <c r="U575540" s="5"/>
      <c r="AA575540" s="94"/>
      <c r="AB575540" s="5"/>
    </row>
    <row r="575610" spans="21:28">
      <c r="U575610" s="5"/>
      <c r="AA575610" s="94"/>
      <c r="AB575610" s="5"/>
    </row>
    <row r="575611" spans="21:28">
      <c r="U575611" s="5"/>
      <c r="AA575611" s="94"/>
      <c r="AB575611" s="5"/>
    </row>
    <row r="575628" spans="21:28">
      <c r="U575628" s="5"/>
      <c r="AA575628" s="94"/>
      <c r="AB575628" s="5"/>
    </row>
    <row r="575630" spans="21:28">
      <c r="U575630" s="5"/>
      <c r="AA575630" s="458"/>
      <c r="AB575630" s="5"/>
    </row>
    <row r="575631" spans="21:28">
      <c r="U575631" s="5"/>
      <c r="AA575631" s="458"/>
      <c r="AB575631" s="5"/>
    </row>
    <row r="575632" spans="21:28">
      <c r="U575632" s="5"/>
      <c r="AA575632" s="93"/>
      <c r="AB575632" s="5"/>
    </row>
    <row r="575633" spans="21:28">
      <c r="U575633" s="5"/>
      <c r="AA575633" s="94"/>
      <c r="AB575633" s="5"/>
    </row>
    <row r="575636" spans="21:28">
      <c r="U575636" s="5"/>
      <c r="AA575636" s="94"/>
      <c r="AB575636" s="5"/>
    </row>
    <row r="575686" spans="21:28">
      <c r="U575686" s="5"/>
      <c r="AA575686" s="94"/>
      <c r="AB575686" s="5"/>
    </row>
    <row r="575756" spans="21:28">
      <c r="U575756" s="5"/>
      <c r="AA575756" s="94"/>
      <c r="AB575756" s="5"/>
    </row>
    <row r="575757" spans="21:28">
      <c r="U575757" s="5"/>
      <c r="AA575757" s="94"/>
      <c r="AB575757" s="5"/>
    </row>
    <row r="575774" spans="21:28">
      <c r="U575774" s="5"/>
      <c r="AA575774" s="94"/>
      <c r="AB575774" s="5"/>
    </row>
    <row r="575776" spans="21:28">
      <c r="U575776" s="5"/>
      <c r="AA575776" s="458"/>
      <c r="AB575776" s="5"/>
    </row>
    <row r="575777" spans="21:28">
      <c r="U575777" s="5"/>
      <c r="AA575777" s="458"/>
      <c r="AB575777" s="5"/>
    </row>
    <row r="575778" spans="21:28">
      <c r="U575778" s="5"/>
      <c r="AA575778" s="93"/>
      <c r="AB575778" s="5"/>
    </row>
    <row r="575779" spans="21:28">
      <c r="U575779" s="5"/>
      <c r="AA575779" s="94"/>
      <c r="AB575779" s="5"/>
    </row>
    <row r="575782" spans="21:28">
      <c r="U575782" s="5"/>
      <c r="AA575782" s="94"/>
      <c r="AB575782" s="5"/>
    </row>
    <row r="575832" spans="21:28">
      <c r="U575832" s="5"/>
      <c r="AA575832" s="94"/>
      <c r="AB575832" s="5"/>
    </row>
    <row r="575902" spans="21:28">
      <c r="U575902" s="5"/>
      <c r="AA575902" s="94"/>
      <c r="AB575902" s="5"/>
    </row>
    <row r="575903" spans="21:28">
      <c r="U575903" s="5"/>
      <c r="AA575903" s="94"/>
      <c r="AB575903" s="5"/>
    </row>
    <row r="575920" spans="21:28">
      <c r="U575920" s="5"/>
      <c r="AA575920" s="94"/>
      <c r="AB575920" s="5"/>
    </row>
    <row r="575922" spans="21:28">
      <c r="U575922" s="5"/>
      <c r="AA575922" s="458"/>
      <c r="AB575922" s="5"/>
    </row>
    <row r="575923" spans="21:28">
      <c r="U575923" s="5"/>
      <c r="AA575923" s="458"/>
      <c r="AB575923" s="5"/>
    </row>
    <row r="575924" spans="21:28">
      <c r="U575924" s="5"/>
      <c r="AA575924" s="93"/>
      <c r="AB575924" s="5"/>
    </row>
    <row r="575925" spans="21:28">
      <c r="U575925" s="5"/>
      <c r="AA575925" s="94"/>
      <c r="AB575925" s="5"/>
    </row>
    <row r="575928" spans="21:28">
      <c r="U575928" s="5"/>
      <c r="AA575928" s="94"/>
      <c r="AB575928" s="5"/>
    </row>
    <row r="575978" spans="21:28">
      <c r="U575978" s="5"/>
      <c r="AA575978" s="94"/>
      <c r="AB575978" s="5"/>
    </row>
    <row r="576048" spans="21:28">
      <c r="U576048" s="5"/>
      <c r="AA576048" s="94"/>
      <c r="AB576048" s="5"/>
    </row>
    <row r="576049" spans="21:28">
      <c r="U576049" s="5"/>
      <c r="AA576049" s="94"/>
      <c r="AB576049" s="5"/>
    </row>
    <row r="576066" spans="21:28">
      <c r="U576066" s="5"/>
      <c r="AA576066" s="94"/>
      <c r="AB576066" s="5"/>
    </row>
    <row r="576068" spans="21:28">
      <c r="U576068" s="5"/>
      <c r="AA576068" s="458"/>
      <c r="AB576068" s="5"/>
    </row>
    <row r="576069" spans="21:28">
      <c r="U576069" s="5"/>
      <c r="AA576069" s="458"/>
      <c r="AB576069" s="5"/>
    </row>
    <row r="576070" spans="21:28">
      <c r="U576070" s="5"/>
      <c r="AA576070" s="93"/>
      <c r="AB576070" s="5"/>
    </row>
    <row r="576071" spans="21:28">
      <c r="U576071" s="5"/>
      <c r="AA576071" s="94"/>
      <c r="AB576071" s="5"/>
    </row>
    <row r="576074" spans="21:28">
      <c r="U576074" s="5"/>
      <c r="AA576074" s="94"/>
      <c r="AB576074" s="5"/>
    </row>
    <row r="576124" spans="21:28">
      <c r="U576124" s="5"/>
      <c r="AA576124" s="94"/>
      <c r="AB576124" s="5"/>
    </row>
    <row r="576194" spans="21:28">
      <c r="U576194" s="5"/>
      <c r="AA576194" s="94"/>
      <c r="AB576194" s="5"/>
    </row>
    <row r="576195" spans="21:28">
      <c r="U576195" s="5"/>
      <c r="AA576195" s="94"/>
      <c r="AB576195" s="5"/>
    </row>
    <row r="576212" spans="21:28">
      <c r="U576212" s="5"/>
      <c r="AA576212" s="94"/>
      <c r="AB576212" s="5"/>
    </row>
    <row r="576214" spans="21:28">
      <c r="U576214" s="5"/>
      <c r="AA576214" s="458"/>
      <c r="AB576214" s="5"/>
    </row>
    <row r="576215" spans="21:28">
      <c r="U576215" s="5"/>
      <c r="AA576215" s="458"/>
      <c r="AB576215" s="5"/>
    </row>
    <row r="576216" spans="21:28">
      <c r="U576216" s="5"/>
      <c r="AA576216" s="93"/>
      <c r="AB576216" s="5"/>
    </row>
    <row r="576217" spans="21:28">
      <c r="U576217" s="5"/>
      <c r="AA576217" s="94"/>
      <c r="AB576217" s="5"/>
    </row>
    <row r="576220" spans="21:28">
      <c r="U576220" s="5"/>
      <c r="AA576220" s="94"/>
      <c r="AB576220" s="5"/>
    </row>
    <row r="576270" spans="21:28">
      <c r="U576270" s="5"/>
      <c r="AA576270" s="94"/>
      <c r="AB576270" s="5"/>
    </row>
    <row r="576340" spans="21:28">
      <c r="U576340" s="5"/>
      <c r="AA576340" s="94"/>
      <c r="AB576340" s="5"/>
    </row>
    <row r="576341" spans="21:28">
      <c r="U576341" s="5"/>
      <c r="AA576341" s="94"/>
      <c r="AB576341" s="5"/>
    </row>
    <row r="576358" spans="21:28">
      <c r="U576358" s="5"/>
      <c r="AA576358" s="94"/>
      <c r="AB576358" s="5"/>
    </row>
    <row r="576360" spans="21:28">
      <c r="U576360" s="5"/>
      <c r="AA576360" s="458"/>
      <c r="AB576360" s="5"/>
    </row>
    <row r="576361" spans="21:28">
      <c r="U576361" s="5"/>
      <c r="AA576361" s="458"/>
      <c r="AB576361" s="5"/>
    </row>
    <row r="576362" spans="21:28">
      <c r="U576362" s="5"/>
      <c r="AA576362" s="93"/>
      <c r="AB576362" s="5"/>
    </row>
    <row r="576363" spans="21:28">
      <c r="U576363" s="5"/>
      <c r="AA576363" s="94"/>
      <c r="AB576363" s="5"/>
    </row>
    <row r="576366" spans="21:28">
      <c r="U576366" s="5"/>
      <c r="AA576366" s="94"/>
      <c r="AB576366" s="5"/>
    </row>
    <row r="576416" spans="21:28">
      <c r="U576416" s="5"/>
      <c r="AA576416" s="94"/>
      <c r="AB576416" s="5"/>
    </row>
    <row r="576486" spans="21:28">
      <c r="U576486" s="5"/>
      <c r="AA576486" s="94"/>
      <c r="AB576486" s="5"/>
    </row>
    <row r="576487" spans="21:28">
      <c r="U576487" s="5"/>
      <c r="AA576487" s="94"/>
      <c r="AB576487" s="5"/>
    </row>
    <row r="576504" spans="21:28">
      <c r="U576504" s="5"/>
      <c r="AA576504" s="94"/>
      <c r="AB576504" s="5"/>
    </row>
    <row r="576506" spans="21:28">
      <c r="U576506" s="5"/>
      <c r="AA576506" s="458"/>
      <c r="AB576506" s="5"/>
    </row>
    <row r="576507" spans="21:28">
      <c r="U576507" s="5"/>
      <c r="AA576507" s="458"/>
      <c r="AB576507" s="5"/>
    </row>
    <row r="576508" spans="21:28">
      <c r="U576508" s="5"/>
      <c r="AA576508" s="93"/>
      <c r="AB576508" s="5"/>
    </row>
    <row r="576509" spans="21:28">
      <c r="U576509" s="5"/>
      <c r="AA576509" s="94"/>
      <c r="AB576509" s="5"/>
    </row>
    <row r="576512" spans="21:28">
      <c r="U576512" s="5"/>
      <c r="AA576512" s="94"/>
      <c r="AB576512" s="5"/>
    </row>
    <row r="576562" spans="21:28">
      <c r="U576562" s="5"/>
      <c r="AA576562" s="94"/>
      <c r="AB576562" s="5"/>
    </row>
    <row r="576632" spans="21:28">
      <c r="U576632" s="5"/>
      <c r="AA576632" s="94"/>
      <c r="AB576632" s="5"/>
    </row>
    <row r="576633" spans="21:28">
      <c r="U576633" s="5"/>
      <c r="AA576633" s="94"/>
      <c r="AB576633" s="5"/>
    </row>
    <row r="576650" spans="21:28">
      <c r="U576650" s="5"/>
      <c r="AA576650" s="94"/>
      <c r="AB576650" s="5"/>
    </row>
    <row r="576652" spans="21:28">
      <c r="U576652" s="5"/>
      <c r="AA576652" s="458"/>
      <c r="AB576652" s="5"/>
    </row>
    <row r="576653" spans="21:28">
      <c r="U576653" s="5"/>
      <c r="AA576653" s="458"/>
      <c r="AB576653" s="5"/>
    </row>
    <row r="576654" spans="21:28">
      <c r="U576654" s="5"/>
      <c r="AA576654" s="93"/>
      <c r="AB576654" s="5"/>
    </row>
    <row r="576655" spans="21:28">
      <c r="U576655" s="5"/>
      <c r="AA576655" s="94"/>
      <c r="AB576655" s="5"/>
    </row>
    <row r="576658" spans="21:28">
      <c r="U576658" s="5"/>
      <c r="AA576658" s="94"/>
      <c r="AB576658" s="5"/>
    </row>
    <row r="576708" spans="21:28">
      <c r="U576708" s="5"/>
      <c r="AA576708" s="94"/>
      <c r="AB576708" s="5"/>
    </row>
    <row r="576778" spans="21:28">
      <c r="U576778" s="5"/>
      <c r="AA576778" s="94"/>
      <c r="AB576778" s="5"/>
    </row>
    <row r="576779" spans="21:28">
      <c r="U576779" s="5"/>
      <c r="AA576779" s="94"/>
      <c r="AB576779" s="5"/>
    </row>
    <row r="576796" spans="21:28">
      <c r="U576796" s="5"/>
      <c r="AA576796" s="94"/>
      <c r="AB576796" s="5"/>
    </row>
    <row r="576798" spans="21:28">
      <c r="U576798" s="5"/>
      <c r="AA576798" s="458"/>
      <c r="AB576798" s="5"/>
    </row>
    <row r="576799" spans="21:28">
      <c r="U576799" s="5"/>
      <c r="AA576799" s="458"/>
      <c r="AB576799" s="5"/>
    </row>
    <row r="576800" spans="21:28">
      <c r="U576800" s="5"/>
      <c r="AA576800" s="93"/>
      <c r="AB576800" s="5"/>
    </row>
    <row r="576801" spans="21:28">
      <c r="U576801" s="5"/>
      <c r="AA576801" s="94"/>
      <c r="AB576801" s="5"/>
    </row>
    <row r="576804" spans="21:28">
      <c r="U576804" s="5"/>
      <c r="AA576804" s="94"/>
      <c r="AB576804" s="5"/>
    </row>
    <row r="576854" spans="21:28">
      <c r="U576854" s="5"/>
      <c r="AA576854" s="94"/>
      <c r="AB576854" s="5"/>
    </row>
    <row r="576924" spans="21:28">
      <c r="U576924" s="5"/>
      <c r="AA576924" s="94"/>
      <c r="AB576924" s="5"/>
    </row>
    <row r="576925" spans="21:28">
      <c r="U576925" s="5"/>
      <c r="AA576925" s="94"/>
      <c r="AB576925" s="5"/>
    </row>
    <row r="576942" spans="21:28">
      <c r="U576942" s="5"/>
      <c r="AA576942" s="94"/>
      <c r="AB576942" s="5"/>
    </row>
    <row r="576944" spans="21:28">
      <c r="U576944" s="5"/>
      <c r="AA576944" s="458"/>
      <c r="AB576944" s="5"/>
    </row>
    <row r="576945" spans="21:28">
      <c r="U576945" s="5"/>
      <c r="AA576945" s="458"/>
      <c r="AB576945" s="5"/>
    </row>
    <row r="576946" spans="21:28">
      <c r="U576946" s="5"/>
      <c r="AA576946" s="93"/>
      <c r="AB576946" s="5"/>
    </row>
    <row r="576947" spans="21:28">
      <c r="U576947" s="5"/>
      <c r="AA576947" s="94"/>
      <c r="AB576947" s="5"/>
    </row>
    <row r="576950" spans="21:28">
      <c r="U576950" s="5"/>
      <c r="AA576950" s="94"/>
      <c r="AB576950" s="5"/>
    </row>
    <row r="577000" spans="21:28">
      <c r="U577000" s="5"/>
      <c r="AA577000" s="94"/>
      <c r="AB577000" s="5"/>
    </row>
    <row r="577070" spans="21:28">
      <c r="U577070" s="5"/>
      <c r="AA577070" s="94"/>
      <c r="AB577070" s="5"/>
    </row>
    <row r="577071" spans="21:28">
      <c r="U577071" s="5"/>
      <c r="AA577071" s="94"/>
      <c r="AB577071" s="5"/>
    </row>
    <row r="577088" spans="21:28">
      <c r="U577088" s="5"/>
      <c r="AA577088" s="94"/>
      <c r="AB577088" s="5"/>
    </row>
    <row r="577090" spans="21:28">
      <c r="U577090" s="5"/>
      <c r="AA577090" s="458"/>
      <c r="AB577090" s="5"/>
    </row>
    <row r="577091" spans="21:28">
      <c r="U577091" s="5"/>
      <c r="AA577091" s="458"/>
      <c r="AB577091" s="5"/>
    </row>
    <row r="577092" spans="21:28">
      <c r="U577092" s="5"/>
      <c r="AA577092" s="93"/>
      <c r="AB577092" s="5"/>
    </row>
    <row r="577093" spans="21:28">
      <c r="U577093" s="5"/>
      <c r="AA577093" s="94"/>
      <c r="AB577093" s="5"/>
    </row>
    <row r="577096" spans="21:28">
      <c r="U577096" s="5"/>
      <c r="AA577096" s="94"/>
      <c r="AB577096" s="5"/>
    </row>
    <row r="577146" spans="21:28">
      <c r="U577146" s="5"/>
      <c r="AA577146" s="94"/>
      <c r="AB577146" s="5"/>
    </row>
    <row r="577216" spans="21:28">
      <c r="U577216" s="5"/>
      <c r="AA577216" s="94"/>
      <c r="AB577216" s="5"/>
    </row>
    <row r="577217" spans="21:28">
      <c r="U577217" s="5"/>
      <c r="AA577217" s="94"/>
      <c r="AB577217" s="5"/>
    </row>
    <row r="577234" spans="21:28">
      <c r="U577234" s="5"/>
      <c r="AA577234" s="94"/>
      <c r="AB577234" s="5"/>
    </row>
    <row r="577236" spans="21:28">
      <c r="U577236" s="5"/>
      <c r="AA577236" s="458"/>
      <c r="AB577236" s="5"/>
    </row>
    <row r="577237" spans="21:28">
      <c r="U577237" s="5"/>
      <c r="AA577237" s="458"/>
      <c r="AB577237" s="5"/>
    </row>
    <row r="577238" spans="21:28">
      <c r="U577238" s="5"/>
      <c r="AA577238" s="93"/>
      <c r="AB577238" s="5"/>
    </row>
    <row r="577239" spans="21:28">
      <c r="U577239" s="5"/>
      <c r="AA577239" s="94"/>
      <c r="AB577239" s="5"/>
    </row>
    <row r="577242" spans="21:28">
      <c r="U577242" s="5"/>
      <c r="AA577242" s="94"/>
      <c r="AB577242" s="5"/>
    </row>
    <row r="577292" spans="21:28">
      <c r="U577292" s="5"/>
      <c r="AA577292" s="94"/>
      <c r="AB577292" s="5"/>
    </row>
    <row r="577362" spans="21:28">
      <c r="U577362" s="5"/>
      <c r="AA577362" s="94"/>
      <c r="AB577362" s="5"/>
    </row>
    <row r="577363" spans="21:28">
      <c r="U577363" s="5"/>
      <c r="AA577363" s="94"/>
      <c r="AB577363" s="5"/>
    </row>
    <row r="577380" spans="21:28">
      <c r="U577380" s="5"/>
      <c r="AA577380" s="94"/>
      <c r="AB577380" s="5"/>
    </row>
    <row r="577382" spans="21:28">
      <c r="U577382" s="5"/>
      <c r="AA577382" s="458"/>
      <c r="AB577382" s="5"/>
    </row>
    <row r="577383" spans="21:28">
      <c r="U577383" s="5"/>
      <c r="AA577383" s="458"/>
      <c r="AB577383" s="5"/>
    </row>
    <row r="577384" spans="21:28">
      <c r="U577384" s="5"/>
      <c r="AA577384" s="93"/>
      <c r="AB577384" s="5"/>
    </row>
    <row r="577385" spans="21:28">
      <c r="U577385" s="5"/>
      <c r="AA577385" s="94"/>
      <c r="AB577385" s="5"/>
    </row>
    <row r="577388" spans="21:28">
      <c r="U577388" s="5"/>
      <c r="AA577388" s="94"/>
      <c r="AB577388" s="5"/>
    </row>
    <row r="577438" spans="21:28">
      <c r="U577438" s="5"/>
      <c r="AA577438" s="94"/>
      <c r="AB577438" s="5"/>
    </row>
    <row r="577508" spans="21:28">
      <c r="U577508" s="5"/>
      <c r="AA577508" s="94"/>
      <c r="AB577508" s="5"/>
    </row>
    <row r="577509" spans="21:28">
      <c r="U577509" s="5"/>
      <c r="AA577509" s="94"/>
      <c r="AB577509" s="5"/>
    </row>
    <row r="577526" spans="21:28">
      <c r="U577526" s="5"/>
      <c r="AA577526" s="94"/>
      <c r="AB577526" s="5"/>
    </row>
    <row r="577528" spans="21:28">
      <c r="U577528" s="5"/>
      <c r="AA577528" s="458"/>
      <c r="AB577528" s="5"/>
    </row>
    <row r="577529" spans="21:28">
      <c r="U577529" s="5"/>
      <c r="AA577529" s="458"/>
      <c r="AB577529" s="5"/>
    </row>
    <row r="577530" spans="21:28">
      <c r="U577530" s="5"/>
      <c r="AA577530" s="93"/>
      <c r="AB577530" s="5"/>
    </row>
    <row r="577531" spans="21:28">
      <c r="U577531" s="5"/>
      <c r="AA577531" s="94"/>
      <c r="AB577531" s="5"/>
    </row>
    <row r="577534" spans="21:28">
      <c r="U577534" s="5"/>
      <c r="AA577534" s="94"/>
      <c r="AB577534" s="5"/>
    </row>
    <row r="577584" spans="21:28">
      <c r="U577584" s="5"/>
      <c r="AA577584" s="94"/>
      <c r="AB577584" s="5"/>
    </row>
    <row r="577654" spans="21:28">
      <c r="U577654" s="5"/>
      <c r="AA577654" s="94"/>
      <c r="AB577654" s="5"/>
    </row>
    <row r="577655" spans="21:28">
      <c r="U577655" s="5"/>
      <c r="AA577655" s="94"/>
      <c r="AB577655" s="5"/>
    </row>
    <row r="577672" spans="21:28">
      <c r="U577672" s="5"/>
      <c r="AA577672" s="94"/>
      <c r="AB577672" s="5"/>
    </row>
    <row r="577674" spans="21:28">
      <c r="U577674" s="5"/>
      <c r="AA577674" s="458"/>
      <c r="AB577674" s="5"/>
    </row>
    <row r="577675" spans="21:28">
      <c r="U577675" s="5"/>
      <c r="AA577675" s="458"/>
      <c r="AB577675" s="5"/>
    </row>
    <row r="577676" spans="21:28">
      <c r="U577676" s="5"/>
      <c r="AA577676" s="93"/>
      <c r="AB577676" s="5"/>
    </row>
    <row r="577677" spans="21:28">
      <c r="U577677" s="5"/>
      <c r="AA577677" s="94"/>
      <c r="AB577677" s="5"/>
    </row>
    <row r="577680" spans="21:28">
      <c r="U577680" s="5"/>
      <c r="AA577680" s="94"/>
      <c r="AB577680" s="5"/>
    </row>
    <row r="577730" spans="21:28">
      <c r="U577730" s="5"/>
      <c r="AA577730" s="94"/>
      <c r="AB577730" s="5"/>
    </row>
    <row r="577800" spans="21:28">
      <c r="U577800" s="5"/>
      <c r="AA577800" s="94"/>
      <c r="AB577800" s="5"/>
    </row>
    <row r="577801" spans="21:28">
      <c r="U577801" s="5"/>
      <c r="AA577801" s="94"/>
      <c r="AB577801" s="5"/>
    </row>
    <row r="577818" spans="21:28">
      <c r="U577818" s="5"/>
      <c r="AA577818" s="94"/>
      <c r="AB577818" s="5"/>
    </row>
    <row r="577820" spans="21:28">
      <c r="U577820" s="5"/>
      <c r="AA577820" s="458"/>
      <c r="AB577820" s="5"/>
    </row>
    <row r="577821" spans="21:28">
      <c r="U577821" s="5"/>
      <c r="AA577821" s="458"/>
      <c r="AB577821" s="5"/>
    </row>
    <row r="577822" spans="21:28">
      <c r="U577822" s="5"/>
      <c r="AA577822" s="93"/>
      <c r="AB577822" s="5"/>
    </row>
    <row r="577823" spans="21:28">
      <c r="U577823" s="5"/>
      <c r="AA577823" s="94"/>
      <c r="AB577823" s="5"/>
    </row>
    <row r="577826" spans="21:28">
      <c r="U577826" s="5"/>
      <c r="AA577826" s="94"/>
      <c r="AB577826" s="5"/>
    </row>
    <row r="577876" spans="21:28">
      <c r="U577876" s="5"/>
      <c r="AA577876" s="94"/>
      <c r="AB577876" s="5"/>
    </row>
    <row r="577946" spans="21:28">
      <c r="U577946" s="5"/>
      <c r="AA577946" s="94"/>
      <c r="AB577946" s="5"/>
    </row>
    <row r="577947" spans="21:28">
      <c r="U577947" s="5"/>
      <c r="AA577947" s="94"/>
      <c r="AB577947" s="5"/>
    </row>
    <row r="577964" spans="21:28">
      <c r="U577964" s="5"/>
      <c r="AA577964" s="94"/>
      <c r="AB577964" s="5"/>
    </row>
    <row r="577966" spans="21:28">
      <c r="U577966" s="5"/>
      <c r="AA577966" s="458"/>
      <c r="AB577966" s="5"/>
    </row>
    <row r="577967" spans="21:28">
      <c r="U577967" s="5"/>
      <c r="AA577967" s="458"/>
      <c r="AB577967" s="5"/>
    </row>
    <row r="577968" spans="21:28">
      <c r="U577968" s="5"/>
      <c r="AA577968" s="93"/>
      <c r="AB577968" s="5"/>
    </row>
    <row r="577969" spans="21:28">
      <c r="U577969" s="5"/>
      <c r="AA577969" s="94"/>
      <c r="AB577969" s="5"/>
    </row>
    <row r="577972" spans="21:28">
      <c r="U577972" s="5"/>
      <c r="AA577972" s="94"/>
      <c r="AB577972" s="5"/>
    </row>
    <row r="578022" spans="21:28">
      <c r="U578022" s="5"/>
      <c r="AA578022" s="94"/>
      <c r="AB578022" s="5"/>
    </row>
    <row r="578092" spans="21:28">
      <c r="U578092" s="5"/>
      <c r="AA578092" s="94"/>
      <c r="AB578092" s="5"/>
    </row>
    <row r="578093" spans="21:28">
      <c r="U578093" s="5"/>
      <c r="AA578093" s="94"/>
      <c r="AB578093" s="5"/>
    </row>
    <row r="578110" spans="21:28">
      <c r="U578110" s="5"/>
      <c r="AA578110" s="94"/>
      <c r="AB578110" s="5"/>
    </row>
    <row r="578112" spans="21:28">
      <c r="U578112" s="5"/>
      <c r="AA578112" s="458"/>
      <c r="AB578112" s="5"/>
    </row>
    <row r="578113" spans="21:28">
      <c r="U578113" s="5"/>
      <c r="AA578113" s="458"/>
      <c r="AB578113" s="5"/>
    </row>
    <row r="578114" spans="21:28">
      <c r="U578114" s="5"/>
      <c r="AA578114" s="93"/>
      <c r="AB578114" s="5"/>
    </row>
    <row r="578115" spans="21:28">
      <c r="U578115" s="5"/>
      <c r="AA578115" s="94"/>
      <c r="AB578115" s="5"/>
    </row>
    <row r="578118" spans="21:28">
      <c r="U578118" s="5"/>
      <c r="AA578118" s="94"/>
      <c r="AB578118" s="5"/>
    </row>
    <row r="578168" spans="21:28">
      <c r="U578168" s="5"/>
      <c r="AA578168" s="94"/>
      <c r="AB578168" s="5"/>
    </row>
    <row r="578238" spans="21:28">
      <c r="U578238" s="5"/>
      <c r="AA578238" s="94"/>
      <c r="AB578238" s="5"/>
    </row>
    <row r="578239" spans="21:28">
      <c r="U578239" s="5"/>
      <c r="AA578239" s="94"/>
      <c r="AB578239" s="5"/>
    </row>
    <row r="578256" spans="21:28">
      <c r="U578256" s="5"/>
      <c r="AA578256" s="94"/>
      <c r="AB578256" s="5"/>
    </row>
    <row r="578258" spans="21:28">
      <c r="U578258" s="5"/>
      <c r="AA578258" s="458"/>
      <c r="AB578258" s="5"/>
    </row>
    <row r="578259" spans="21:28">
      <c r="U578259" s="5"/>
      <c r="AA578259" s="458"/>
      <c r="AB578259" s="5"/>
    </row>
    <row r="578260" spans="21:28">
      <c r="U578260" s="5"/>
      <c r="AA578260" s="93"/>
      <c r="AB578260" s="5"/>
    </row>
    <row r="578261" spans="21:28">
      <c r="U578261" s="5"/>
      <c r="AA578261" s="94"/>
      <c r="AB578261" s="5"/>
    </row>
    <row r="578264" spans="21:28">
      <c r="U578264" s="5"/>
      <c r="AA578264" s="94"/>
      <c r="AB578264" s="5"/>
    </row>
    <row r="578314" spans="21:28">
      <c r="U578314" s="5"/>
      <c r="AA578314" s="94"/>
      <c r="AB578314" s="5"/>
    </row>
    <row r="578384" spans="21:28">
      <c r="U578384" s="5"/>
      <c r="AA578384" s="94"/>
      <c r="AB578384" s="5"/>
    </row>
    <row r="578385" spans="21:28">
      <c r="U578385" s="5"/>
      <c r="AA578385" s="94"/>
      <c r="AB578385" s="5"/>
    </row>
    <row r="578402" spans="21:28">
      <c r="U578402" s="5"/>
      <c r="AA578402" s="94"/>
      <c r="AB578402" s="5"/>
    </row>
    <row r="578404" spans="21:28">
      <c r="U578404" s="5"/>
      <c r="AA578404" s="458"/>
      <c r="AB578404" s="5"/>
    </row>
    <row r="578405" spans="21:28">
      <c r="U578405" s="5"/>
      <c r="AA578405" s="458"/>
      <c r="AB578405" s="5"/>
    </row>
    <row r="578406" spans="21:28">
      <c r="U578406" s="5"/>
      <c r="AA578406" s="93"/>
      <c r="AB578406" s="5"/>
    </row>
    <row r="578407" spans="21:28">
      <c r="U578407" s="5"/>
      <c r="AA578407" s="94"/>
      <c r="AB578407" s="5"/>
    </row>
    <row r="578410" spans="21:28">
      <c r="U578410" s="5"/>
      <c r="AA578410" s="94"/>
      <c r="AB578410" s="5"/>
    </row>
    <row r="578460" spans="21:28">
      <c r="U578460" s="5"/>
      <c r="AA578460" s="94"/>
      <c r="AB578460" s="5"/>
    </row>
    <row r="578530" spans="21:28">
      <c r="U578530" s="5"/>
      <c r="AA578530" s="94"/>
      <c r="AB578530" s="5"/>
    </row>
    <row r="578531" spans="21:28">
      <c r="U578531" s="5"/>
      <c r="AA578531" s="94"/>
      <c r="AB578531" s="5"/>
    </row>
    <row r="578548" spans="21:28">
      <c r="U578548" s="5"/>
      <c r="AA578548" s="94"/>
      <c r="AB578548" s="5"/>
    </row>
    <row r="578550" spans="21:28">
      <c r="U578550" s="5"/>
      <c r="AA578550" s="458"/>
      <c r="AB578550" s="5"/>
    </row>
    <row r="578551" spans="21:28">
      <c r="U578551" s="5"/>
      <c r="AA578551" s="458"/>
      <c r="AB578551" s="5"/>
    </row>
    <row r="578552" spans="21:28">
      <c r="U578552" s="5"/>
      <c r="AA578552" s="93"/>
      <c r="AB578552" s="5"/>
    </row>
    <row r="578553" spans="21:28">
      <c r="U578553" s="5"/>
      <c r="AA578553" s="94"/>
      <c r="AB578553" s="5"/>
    </row>
    <row r="578556" spans="21:28">
      <c r="U578556" s="5"/>
      <c r="AA578556" s="94"/>
      <c r="AB578556" s="5"/>
    </row>
    <row r="578606" spans="21:28">
      <c r="U578606" s="5"/>
      <c r="AA578606" s="94"/>
      <c r="AB578606" s="5"/>
    </row>
    <row r="578676" spans="21:28">
      <c r="U578676" s="5"/>
      <c r="AA578676" s="94"/>
      <c r="AB578676" s="5"/>
    </row>
    <row r="578677" spans="21:28">
      <c r="U578677" s="5"/>
      <c r="AA578677" s="94"/>
      <c r="AB578677" s="5"/>
    </row>
    <row r="578694" spans="21:28">
      <c r="U578694" s="5"/>
      <c r="AA578694" s="94"/>
      <c r="AB578694" s="5"/>
    </row>
    <row r="578696" spans="21:28">
      <c r="U578696" s="5"/>
      <c r="AA578696" s="458"/>
      <c r="AB578696" s="5"/>
    </row>
    <row r="578697" spans="21:28">
      <c r="U578697" s="5"/>
      <c r="AA578697" s="458"/>
      <c r="AB578697" s="5"/>
    </row>
    <row r="578698" spans="21:28">
      <c r="U578698" s="5"/>
      <c r="AA578698" s="93"/>
      <c r="AB578698" s="5"/>
    </row>
    <row r="578699" spans="21:28">
      <c r="U578699" s="5"/>
      <c r="AA578699" s="94"/>
      <c r="AB578699" s="5"/>
    </row>
    <row r="578702" spans="21:28">
      <c r="U578702" s="5"/>
      <c r="AA578702" s="94"/>
      <c r="AB578702" s="5"/>
    </row>
    <row r="578752" spans="21:28">
      <c r="U578752" s="5"/>
      <c r="AA578752" s="94"/>
      <c r="AB578752" s="5"/>
    </row>
    <row r="578822" spans="21:28">
      <c r="U578822" s="5"/>
      <c r="AA578822" s="94"/>
      <c r="AB578822" s="5"/>
    </row>
    <row r="578823" spans="21:28">
      <c r="U578823" s="5"/>
      <c r="AA578823" s="94"/>
      <c r="AB578823" s="5"/>
    </row>
    <row r="578840" spans="21:28">
      <c r="U578840" s="5"/>
      <c r="AA578840" s="94"/>
      <c r="AB578840" s="5"/>
    </row>
    <row r="578842" spans="21:28">
      <c r="U578842" s="5"/>
      <c r="AA578842" s="458"/>
      <c r="AB578842" s="5"/>
    </row>
    <row r="578843" spans="21:28">
      <c r="U578843" s="5"/>
      <c r="AA578843" s="458"/>
      <c r="AB578843" s="5"/>
    </row>
    <row r="578844" spans="21:28">
      <c r="U578844" s="5"/>
      <c r="AA578844" s="93"/>
      <c r="AB578844" s="5"/>
    </row>
    <row r="578845" spans="21:28">
      <c r="U578845" s="5"/>
      <c r="AA578845" s="94"/>
      <c r="AB578845" s="5"/>
    </row>
    <row r="578848" spans="21:28">
      <c r="U578848" s="5"/>
      <c r="AA578848" s="94"/>
      <c r="AB578848" s="5"/>
    </row>
    <row r="578898" spans="21:28">
      <c r="U578898" s="5"/>
      <c r="AA578898" s="94"/>
      <c r="AB578898" s="5"/>
    </row>
    <row r="578968" spans="21:28">
      <c r="U578968" s="5"/>
      <c r="AA578968" s="94"/>
      <c r="AB578968" s="5"/>
    </row>
    <row r="578969" spans="21:28">
      <c r="U578969" s="5"/>
      <c r="AA578969" s="94"/>
      <c r="AB578969" s="5"/>
    </row>
    <row r="578986" spans="21:28">
      <c r="U578986" s="5"/>
      <c r="AA578986" s="94"/>
      <c r="AB578986" s="5"/>
    </row>
    <row r="578988" spans="21:28">
      <c r="U578988" s="5"/>
      <c r="AA578988" s="458"/>
      <c r="AB578988" s="5"/>
    </row>
    <row r="578989" spans="21:28">
      <c r="U578989" s="5"/>
      <c r="AA578989" s="458"/>
      <c r="AB578989" s="5"/>
    </row>
    <row r="578990" spans="21:28">
      <c r="U578990" s="5"/>
      <c r="AA578990" s="93"/>
      <c r="AB578990" s="5"/>
    </row>
    <row r="578991" spans="21:28">
      <c r="U578991" s="5"/>
      <c r="AA578991" s="94"/>
      <c r="AB578991" s="5"/>
    </row>
    <row r="578994" spans="21:28">
      <c r="U578994" s="5"/>
      <c r="AA578994" s="94"/>
      <c r="AB578994" s="5"/>
    </row>
    <row r="579044" spans="21:28">
      <c r="U579044" s="5"/>
      <c r="AA579044" s="94"/>
      <c r="AB579044" s="5"/>
    </row>
    <row r="579114" spans="21:28">
      <c r="U579114" s="5"/>
      <c r="AA579114" s="94"/>
      <c r="AB579114" s="5"/>
    </row>
    <row r="579115" spans="21:28">
      <c r="U579115" s="5"/>
      <c r="AA579115" s="94"/>
      <c r="AB579115" s="5"/>
    </row>
    <row r="579132" spans="21:28">
      <c r="U579132" s="5"/>
      <c r="AA579132" s="94"/>
      <c r="AB579132" s="5"/>
    </row>
    <row r="579134" spans="21:28">
      <c r="U579134" s="5"/>
      <c r="AA579134" s="458"/>
      <c r="AB579134" s="5"/>
    </row>
    <row r="579135" spans="21:28">
      <c r="U579135" s="5"/>
      <c r="AA579135" s="458"/>
      <c r="AB579135" s="5"/>
    </row>
    <row r="579136" spans="21:28">
      <c r="U579136" s="5"/>
      <c r="AA579136" s="93"/>
      <c r="AB579136" s="5"/>
    </row>
    <row r="579137" spans="21:28">
      <c r="U579137" s="5"/>
      <c r="AA579137" s="94"/>
      <c r="AB579137" s="5"/>
    </row>
    <row r="579140" spans="21:28">
      <c r="U579140" s="5"/>
      <c r="AA579140" s="94"/>
      <c r="AB579140" s="5"/>
    </row>
    <row r="579190" spans="21:28">
      <c r="U579190" s="5"/>
      <c r="AA579190" s="94"/>
      <c r="AB579190" s="5"/>
    </row>
    <row r="579260" spans="21:28">
      <c r="U579260" s="5"/>
      <c r="AA579260" s="94"/>
      <c r="AB579260" s="5"/>
    </row>
    <row r="579261" spans="21:28">
      <c r="U579261" s="5"/>
      <c r="AA579261" s="94"/>
      <c r="AB579261" s="5"/>
    </row>
    <row r="579278" spans="21:28">
      <c r="U579278" s="5"/>
      <c r="AA579278" s="94"/>
      <c r="AB579278" s="5"/>
    </row>
    <row r="579280" spans="21:28">
      <c r="U579280" s="5"/>
      <c r="AA579280" s="458"/>
      <c r="AB579280" s="5"/>
    </row>
    <row r="579281" spans="21:28">
      <c r="U579281" s="5"/>
      <c r="AA579281" s="458"/>
      <c r="AB579281" s="5"/>
    </row>
    <row r="579282" spans="21:28">
      <c r="U579282" s="5"/>
      <c r="AA579282" s="93"/>
      <c r="AB579282" s="5"/>
    </row>
    <row r="579283" spans="21:28">
      <c r="U579283" s="5"/>
      <c r="AA579283" s="94"/>
      <c r="AB579283" s="5"/>
    </row>
    <row r="579286" spans="21:28">
      <c r="U579286" s="5"/>
      <c r="AA579286" s="94"/>
      <c r="AB579286" s="5"/>
    </row>
    <row r="579336" spans="21:28">
      <c r="U579336" s="5"/>
      <c r="AA579336" s="94"/>
      <c r="AB579336" s="5"/>
    </row>
    <row r="579406" spans="21:28">
      <c r="U579406" s="5"/>
      <c r="AA579406" s="94"/>
      <c r="AB579406" s="5"/>
    </row>
    <row r="579407" spans="21:28">
      <c r="U579407" s="5"/>
      <c r="AA579407" s="94"/>
      <c r="AB579407" s="5"/>
    </row>
    <row r="579424" spans="21:28">
      <c r="U579424" s="5"/>
      <c r="AA579424" s="94"/>
      <c r="AB579424" s="5"/>
    </row>
    <row r="579426" spans="21:28">
      <c r="U579426" s="5"/>
      <c r="AA579426" s="458"/>
      <c r="AB579426" s="5"/>
    </row>
    <row r="579427" spans="21:28">
      <c r="U579427" s="5"/>
      <c r="AA579427" s="458"/>
      <c r="AB579427" s="5"/>
    </row>
    <row r="579428" spans="21:28">
      <c r="U579428" s="5"/>
      <c r="AA579428" s="93"/>
      <c r="AB579428" s="5"/>
    </row>
    <row r="579429" spans="21:28">
      <c r="U579429" s="5"/>
      <c r="AA579429" s="94"/>
      <c r="AB579429" s="5"/>
    </row>
    <row r="579432" spans="21:28">
      <c r="U579432" s="5"/>
      <c r="AA579432" s="94"/>
      <c r="AB579432" s="5"/>
    </row>
    <row r="579482" spans="21:28">
      <c r="U579482" s="5"/>
      <c r="AA579482" s="94"/>
      <c r="AB579482" s="5"/>
    </row>
    <row r="579552" spans="21:28">
      <c r="U579552" s="5"/>
      <c r="AA579552" s="94"/>
      <c r="AB579552" s="5"/>
    </row>
    <row r="579553" spans="21:28">
      <c r="U579553" s="5"/>
      <c r="AA579553" s="94"/>
      <c r="AB579553" s="5"/>
    </row>
    <row r="579570" spans="21:28">
      <c r="U579570" s="5"/>
      <c r="AA579570" s="94"/>
      <c r="AB579570" s="5"/>
    </row>
    <row r="579572" spans="21:28">
      <c r="U579572" s="5"/>
      <c r="AA579572" s="458"/>
      <c r="AB579572" s="5"/>
    </row>
    <row r="579573" spans="21:28">
      <c r="U579573" s="5"/>
      <c r="AA579573" s="458"/>
      <c r="AB579573" s="5"/>
    </row>
    <row r="579574" spans="21:28">
      <c r="U579574" s="5"/>
      <c r="AA579574" s="93"/>
      <c r="AB579574" s="5"/>
    </row>
    <row r="579575" spans="21:28">
      <c r="U579575" s="5"/>
      <c r="AA579575" s="94"/>
      <c r="AB579575" s="5"/>
    </row>
    <row r="579578" spans="21:28">
      <c r="U579578" s="5"/>
      <c r="AA579578" s="94"/>
      <c r="AB579578" s="5"/>
    </row>
    <row r="579628" spans="21:28">
      <c r="U579628" s="5"/>
      <c r="AA579628" s="94"/>
      <c r="AB579628" s="5"/>
    </row>
    <row r="579698" spans="21:28">
      <c r="U579698" s="5"/>
      <c r="AA579698" s="94"/>
      <c r="AB579698" s="5"/>
    </row>
    <row r="579699" spans="21:28">
      <c r="U579699" s="5"/>
      <c r="AA579699" s="94"/>
      <c r="AB579699" s="5"/>
    </row>
    <row r="579716" spans="21:28">
      <c r="U579716" s="5"/>
      <c r="AA579716" s="94"/>
      <c r="AB579716" s="5"/>
    </row>
    <row r="579718" spans="21:28">
      <c r="U579718" s="5"/>
      <c r="AA579718" s="458"/>
      <c r="AB579718" s="5"/>
    </row>
    <row r="579719" spans="21:28">
      <c r="U579719" s="5"/>
      <c r="AA579719" s="458"/>
      <c r="AB579719" s="5"/>
    </row>
    <row r="579720" spans="21:28">
      <c r="U579720" s="5"/>
      <c r="AA579720" s="93"/>
      <c r="AB579720" s="5"/>
    </row>
    <row r="579721" spans="21:28">
      <c r="U579721" s="5"/>
      <c r="AA579721" s="94"/>
      <c r="AB579721" s="5"/>
    </row>
    <row r="579724" spans="21:28">
      <c r="U579724" s="5"/>
      <c r="AA579724" s="94"/>
      <c r="AB579724" s="5"/>
    </row>
    <row r="579774" spans="21:28">
      <c r="U579774" s="5"/>
      <c r="AA579774" s="94"/>
      <c r="AB579774" s="5"/>
    </row>
    <row r="579844" spans="21:28">
      <c r="U579844" s="5"/>
      <c r="AA579844" s="94"/>
      <c r="AB579844" s="5"/>
    </row>
    <row r="579845" spans="21:28">
      <c r="U579845" s="5"/>
      <c r="AA579845" s="94"/>
      <c r="AB579845" s="5"/>
    </row>
    <row r="579862" spans="21:28">
      <c r="U579862" s="5"/>
      <c r="AA579862" s="94"/>
      <c r="AB579862" s="5"/>
    </row>
    <row r="579864" spans="21:28">
      <c r="U579864" s="5"/>
      <c r="AA579864" s="458"/>
      <c r="AB579864" s="5"/>
    </row>
    <row r="579865" spans="21:28">
      <c r="U579865" s="5"/>
      <c r="AA579865" s="458"/>
      <c r="AB579865" s="5"/>
    </row>
    <row r="579866" spans="21:28">
      <c r="U579866" s="5"/>
      <c r="AA579866" s="93"/>
      <c r="AB579866" s="5"/>
    </row>
    <row r="579867" spans="21:28">
      <c r="U579867" s="5"/>
      <c r="AA579867" s="94"/>
      <c r="AB579867" s="5"/>
    </row>
    <row r="579870" spans="21:28">
      <c r="U579870" s="5"/>
      <c r="AA579870" s="94"/>
      <c r="AB579870" s="5"/>
    </row>
    <row r="579920" spans="21:28">
      <c r="U579920" s="5"/>
      <c r="AA579920" s="94"/>
      <c r="AB579920" s="5"/>
    </row>
    <row r="579990" spans="21:28">
      <c r="U579990" s="5"/>
      <c r="AA579990" s="94"/>
      <c r="AB579990" s="5"/>
    </row>
    <row r="579991" spans="21:28">
      <c r="U579991" s="5"/>
      <c r="AA579991" s="94"/>
      <c r="AB579991" s="5"/>
    </row>
    <row r="580008" spans="21:28">
      <c r="U580008" s="5"/>
      <c r="AA580008" s="94"/>
      <c r="AB580008" s="5"/>
    </row>
    <row r="580010" spans="21:28">
      <c r="U580010" s="5"/>
      <c r="AA580010" s="458"/>
      <c r="AB580010" s="5"/>
    </row>
    <row r="580011" spans="21:28">
      <c r="U580011" s="5"/>
      <c r="AA580011" s="458"/>
      <c r="AB580011" s="5"/>
    </row>
    <row r="580012" spans="21:28">
      <c r="U580012" s="5"/>
      <c r="AA580012" s="93"/>
      <c r="AB580012" s="5"/>
    </row>
    <row r="580013" spans="21:28">
      <c r="U580013" s="5"/>
      <c r="AA580013" s="94"/>
      <c r="AB580013" s="5"/>
    </row>
    <row r="580016" spans="21:28">
      <c r="U580016" s="5"/>
      <c r="AA580016" s="94"/>
      <c r="AB580016" s="5"/>
    </row>
    <row r="580066" spans="21:28">
      <c r="U580066" s="5"/>
      <c r="AA580066" s="94"/>
      <c r="AB580066" s="5"/>
    </row>
    <row r="580136" spans="21:28">
      <c r="U580136" s="5"/>
      <c r="AA580136" s="94"/>
      <c r="AB580136" s="5"/>
    </row>
    <row r="580137" spans="21:28">
      <c r="U580137" s="5"/>
      <c r="AA580137" s="94"/>
      <c r="AB580137" s="5"/>
    </row>
    <row r="580154" spans="21:28">
      <c r="U580154" s="5"/>
      <c r="AA580154" s="94"/>
      <c r="AB580154" s="5"/>
    </row>
    <row r="580156" spans="21:28">
      <c r="U580156" s="5"/>
      <c r="AA580156" s="458"/>
      <c r="AB580156" s="5"/>
    </row>
    <row r="580157" spans="21:28">
      <c r="U580157" s="5"/>
      <c r="AA580157" s="458"/>
      <c r="AB580157" s="5"/>
    </row>
    <row r="580158" spans="21:28">
      <c r="U580158" s="5"/>
      <c r="AA580158" s="93"/>
      <c r="AB580158" s="5"/>
    </row>
    <row r="580159" spans="21:28">
      <c r="U580159" s="5"/>
      <c r="AA580159" s="94"/>
      <c r="AB580159" s="5"/>
    </row>
    <row r="580162" spans="21:28">
      <c r="U580162" s="5"/>
      <c r="AA580162" s="94"/>
      <c r="AB580162" s="5"/>
    </row>
    <row r="580212" spans="21:28">
      <c r="U580212" s="5"/>
      <c r="AA580212" s="94"/>
      <c r="AB580212" s="5"/>
    </row>
    <row r="580282" spans="21:28">
      <c r="U580282" s="5"/>
      <c r="AA580282" s="94"/>
      <c r="AB580282" s="5"/>
    </row>
    <row r="580283" spans="21:28">
      <c r="U580283" s="5"/>
      <c r="AA580283" s="94"/>
      <c r="AB580283" s="5"/>
    </row>
    <row r="580300" spans="21:28">
      <c r="U580300" s="5"/>
      <c r="AA580300" s="94"/>
      <c r="AB580300" s="5"/>
    </row>
    <row r="580302" spans="21:28">
      <c r="U580302" s="5"/>
      <c r="AA580302" s="458"/>
      <c r="AB580302" s="5"/>
    </row>
    <row r="580303" spans="21:28">
      <c r="U580303" s="5"/>
      <c r="AA580303" s="458"/>
      <c r="AB580303" s="5"/>
    </row>
    <row r="580304" spans="21:28">
      <c r="U580304" s="5"/>
      <c r="AA580304" s="93"/>
      <c r="AB580304" s="5"/>
    </row>
    <row r="580305" spans="21:28">
      <c r="U580305" s="5"/>
      <c r="AA580305" s="94"/>
      <c r="AB580305" s="5"/>
    </row>
    <row r="580308" spans="21:28">
      <c r="U580308" s="5"/>
      <c r="AA580308" s="94"/>
      <c r="AB580308" s="5"/>
    </row>
    <row r="580358" spans="21:28">
      <c r="U580358" s="5"/>
      <c r="AA580358" s="94"/>
      <c r="AB580358" s="5"/>
    </row>
    <row r="580428" spans="21:28">
      <c r="U580428" s="5"/>
      <c r="AA580428" s="94"/>
      <c r="AB580428" s="5"/>
    </row>
    <row r="580429" spans="21:28">
      <c r="U580429" s="5"/>
      <c r="AA580429" s="94"/>
      <c r="AB580429" s="5"/>
    </row>
    <row r="580446" spans="21:28">
      <c r="U580446" s="5"/>
      <c r="AA580446" s="94"/>
      <c r="AB580446" s="5"/>
    </row>
    <row r="580448" spans="21:28">
      <c r="U580448" s="5"/>
      <c r="AA580448" s="458"/>
      <c r="AB580448" s="5"/>
    </row>
    <row r="580449" spans="21:28">
      <c r="U580449" s="5"/>
      <c r="AA580449" s="458"/>
      <c r="AB580449" s="5"/>
    </row>
    <row r="580450" spans="21:28">
      <c r="U580450" s="5"/>
      <c r="AA580450" s="93"/>
      <c r="AB580450" s="5"/>
    </row>
    <row r="580451" spans="21:28">
      <c r="U580451" s="5"/>
      <c r="AA580451" s="94"/>
      <c r="AB580451" s="5"/>
    </row>
    <row r="580454" spans="21:28">
      <c r="U580454" s="5"/>
      <c r="AA580454" s="94"/>
      <c r="AB580454" s="5"/>
    </row>
    <row r="580504" spans="21:28">
      <c r="U580504" s="5"/>
      <c r="AA580504" s="94"/>
      <c r="AB580504" s="5"/>
    </row>
    <row r="580574" spans="21:28">
      <c r="U580574" s="5"/>
      <c r="AA580574" s="94"/>
      <c r="AB580574" s="5"/>
    </row>
    <row r="580575" spans="21:28">
      <c r="U580575" s="5"/>
      <c r="AA580575" s="94"/>
      <c r="AB580575" s="5"/>
    </row>
    <row r="580592" spans="21:28">
      <c r="U580592" s="5"/>
      <c r="AA580592" s="94"/>
      <c r="AB580592" s="5"/>
    </row>
    <row r="580594" spans="21:28">
      <c r="U580594" s="5"/>
      <c r="AA580594" s="458"/>
      <c r="AB580594" s="5"/>
    </row>
    <row r="580595" spans="21:28">
      <c r="U580595" s="5"/>
      <c r="AA580595" s="458"/>
      <c r="AB580595" s="5"/>
    </row>
    <row r="580596" spans="21:28">
      <c r="U580596" s="5"/>
      <c r="AA580596" s="93"/>
      <c r="AB580596" s="5"/>
    </row>
    <row r="580597" spans="21:28">
      <c r="U580597" s="5"/>
      <c r="AA580597" s="94"/>
      <c r="AB580597" s="5"/>
    </row>
    <row r="580600" spans="21:28">
      <c r="U580600" s="5"/>
      <c r="AA580600" s="94"/>
      <c r="AB580600" s="5"/>
    </row>
    <row r="580650" spans="21:28">
      <c r="U580650" s="5"/>
      <c r="AA580650" s="94"/>
      <c r="AB580650" s="5"/>
    </row>
    <row r="580720" spans="21:28">
      <c r="U580720" s="5"/>
      <c r="AA580720" s="94"/>
      <c r="AB580720" s="5"/>
    </row>
    <row r="580721" spans="21:28">
      <c r="U580721" s="5"/>
      <c r="AA580721" s="94"/>
      <c r="AB580721" s="5"/>
    </row>
    <row r="580738" spans="21:28">
      <c r="U580738" s="5"/>
      <c r="AA580738" s="94"/>
      <c r="AB580738" s="5"/>
    </row>
    <row r="580740" spans="21:28">
      <c r="U580740" s="5"/>
      <c r="AA580740" s="458"/>
      <c r="AB580740" s="5"/>
    </row>
    <row r="580741" spans="21:28">
      <c r="U580741" s="5"/>
      <c r="AA580741" s="458"/>
      <c r="AB580741" s="5"/>
    </row>
    <row r="580742" spans="21:28">
      <c r="U580742" s="5"/>
      <c r="AA580742" s="93"/>
      <c r="AB580742" s="5"/>
    </row>
    <row r="580743" spans="21:28">
      <c r="U580743" s="5"/>
      <c r="AA580743" s="94"/>
      <c r="AB580743" s="5"/>
    </row>
    <row r="580746" spans="21:28">
      <c r="U580746" s="5"/>
      <c r="AA580746" s="94"/>
      <c r="AB580746" s="5"/>
    </row>
    <row r="580796" spans="21:28">
      <c r="U580796" s="5"/>
      <c r="AA580796" s="94"/>
      <c r="AB580796" s="5"/>
    </row>
    <row r="580866" spans="21:28">
      <c r="U580866" s="5"/>
      <c r="AA580866" s="94"/>
      <c r="AB580866" s="5"/>
    </row>
    <row r="580867" spans="21:28">
      <c r="U580867" s="5"/>
      <c r="AA580867" s="94"/>
      <c r="AB580867" s="5"/>
    </row>
    <row r="580884" spans="21:28">
      <c r="U580884" s="5"/>
      <c r="AA580884" s="94"/>
      <c r="AB580884" s="5"/>
    </row>
    <row r="580886" spans="21:28">
      <c r="U580886" s="5"/>
      <c r="AA580886" s="458"/>
      <c r="AB580886" s="5"/>
    </row>
    <row r="580887" spans="21:28">
      <c r="U580887" s="5"/>
      <c r="AA580887" s="458"/>
      <c r="AB580887" s="5"/>
    </row>
    <row r="580888" spans="21:28">
      <c r="U580888" s="5"/>
      <c r="AA580888" s="93"/>
      <c r="AB580888" s="5"/>
    </row>
    <row r="580889" spans="21:28">
      <c r="U580889" s="5"/>
      <c r="AA580889" s="94"/>
      <c r="AB580889" s="5"/>
    </row>
    <row r="580892" spans="21:28">
      <c r="U580892" s="5"/>
      <c r="AA580892" s="94"/>
      <c r="AB580892" s="5"/>
    </row>
    <row r="580942" spans="21:28">
      <c r="U580942" s="5"/>
      <c r="AA580942" s="94"/>
      <c r="AB580942" s="5"/>
    </row>
    <row r="581012" spans="21:28">
      <c r="U581012" s="5"/>
      <c r="AA581012" s="94"/>
      <c r="AB581012" s="5"/>
    </row>
    <row r="581013" spans="21:28">
      <c r="U581013" s="5"/>
      <c r="AA581013" s="94"/>
      <c r="AB581013" s="5"/>
    </row>
    <row r="581030" spans="21:28">
      <c r="U581030" s="5"/>
      <c r="AA581030" s="94"/>
      <c r="AB581030" s="5"/>
    </row>
    <row r="581032" spans="21:28">
      <c r="U581032" s="5"/>
      <c r="AA581032" s="458"/>
      <c r="AB581032" s="5"/>
    </row>
    <row r="581033" spans="21:28">
      <c r="U581033" s="5"/>
      <c r="AA581033" s="458"/>
      <c r="AB581033" s="5"/>
    </row>
    <row r="581034" spans="21:28">
      <c r="U581034" s="5"/>
      <c r="AA581034" s="93"/>
      <c r="AB581034" s="5"/>
    </row>
    <row r="581035" spans="21:28">
      <c r="U581035" s="5"/>
      <c r="AA581035" s="94"/>
      <c r="AB581035" s="5"/>
    </row>
    <row r="581038" spans="21:28">
      <c r="U581038" s="5"/>
      <c r="AA581038" s="94"/>
      <c r="AB581038" s="5"/>
    </row>
    <row r="581088" spans="21:28">
      <c r="U581088" s="5"/>
      <c r="AA581088" s="94"/>
      <c r="AB581088" s="5"/>
    </row>
    <row r="581158" spans="21:28">
      <c r="U581158" s="5"/>
      <c r="AA581158" s="94"/>
      <c r="AB581158" s="5"/>
    </row>
    <row r="581159" spans="21:28">
      <c r="U581159" s="5"/>
      <c r="AA581159" s="94"/>
      <c r="AB581159" s="5"/>
    </row>
    <row r="581176" spans="21:28">
      <c r="U581176" s="5"/>
      <c r="AA581176" s="94"/>
      <c r="AB581176" s="5"/>
    </row>
    <row r="581178" spans="21:28">
      <c r="U581178" s="5"/>
      <c r="AA581178" s="458"/>
      <c r="AB581178" s="5"/>
    </row>
    <row r="581179" spans="21:28">
      <c r="U581179" s="5"/>
      <c r="AA581179" s="458"/>
      <c r="AB581179" s="5"/>
    </row>
    <row r="581180" spans="21:28">
      <c r="U581180" s="5"/>
      <c r="AA581180" s="93"/>
      <c r="AB581180" s="5"/>
    </row>
    <row r="581181" spans="21:28">
      <c r="U581181" s="5"/>
      <c r="AA581181" s="94"/>
      <c r="AB581181" s="5"/>
    </row>
    <row r="581184" spans="21:28">
      <c r="U581184" s="5"/>
      <c r="AA581184" s="94"/>
      <c r="AB581184" s="5"/>
    </row>
    <row r="581234" spans="21:28">
      <c r="U581234" s="5"/>
      <c r="AA581234" s="94"/>
      <c r="AB581234" s="5"/>
    </row>
    <row r="581304" spans="21:28">
      <c r="U581304" s="5"/>
      <c r="AA581304" s="94"/>
      <c r="AB581304" s="5"/>
    </row>
    <row r="581305" spans="21:28">
      <c r="U581305" s="5"/>
      <c r="AA581305" s="94"/>
      <c r="AB581305" s="5"/>
    </row>
    <row r="581322" spans="21:28">
      <c r="U581322" s="5"/>
      <c r="AA581322" s="94"/>
      <c r="AB581322" s="5"/>
    </row>
    <row r="581324" spans="21:28">
      <c r="U581324" s="5"/>
      <c r="AA581324" s="458"/>
      <c r="AB581324" s="5"/>
    </row>
    <row r="581325" spans="21:28">
      <c r="U581325" s="5"/>
      <c r="AA581325" s="458"/>
      <c r="AB581325" s="5"/>
    </row>
    <row r="581326" spans="21:28">
      <c r="U581326" s="5"/>
      <c r="AA581326" s="93"/>
      <c r="AB581326" s="5"/>
    </row>
    <row r="581327" spans="21:28">
      <c r="U581327" s="5"/>
      <c r="AA581327" s="94"/>
      <c r="AB581327" s="5"/>
    </row>
    <row r="581330" spans="21:28">
      <c r="U581330" s="5"/>
      <c r="AA581330" s="94"/>
      <c r="AB581330" s="5"/>
    </row>
    <row r="581380" spans="21:28">
      <c r="U581380" s="5"/>
      <c r="AA581380" s="94"/>
      <c r="AB581380" s="5"/>
    </row>
    <row r="581450" spans="21:28">
      <c r="U581450" s="5"/>
      <c r="AA581450" s="94"/>
      <c r="AB581450" s="5"/>
    </row>
    <row r="581451" spans="21:28">
      <c r="U581451" s="5"/>
      <c r="AA581451" s="94"/>
      <c r="AB581451" s="5"/>
    </row>
    <row r="581468" spans="21:28">
      <c r="U581468" s="5"/>
      <c r="AA581468" s="94"/>
      <c r="AB581468" s="5"/>
    </row>
    <row r="581470" spans="21:28">
      <c r="U581470" s="5"/>
      <c r="AA581470" s="458"/>
      <c r="AB581470" s="5"/>
    </row>
    <row r="581471" spans="21:28">
      <c r="U581471" s="5"/>
      <c r="AA581471" s="458"/>
      <c r="AB581471" s="5"/>
    </row>
    <row r="581472" spans="21:28">
      <c r="U581472" s="5"/>
      <c r="AA581472" s="93"/>
      <c r="AB581472" s="5"/>
    </row>
    <row r="581473" spans="21:28">
      <c r="U581473" s="5"/>
      <c r="AA581473" s="94"/>
      <c r="AB581473" s="5"/>
    </row>
    <row r="581476" spans="21:28">
      <c r="U581476" s="5"/>
      <c r="AA581476" s="94"/>
      <c r="AB581476" s="5"/>
    </row>
    <row r="581526" spans="21:28">
      <c r="U581526" s="5"/>
      <c r="AA581526" s="94"/>
      <c r="AB581526" s="5"/>
    </row>
    <row r="581596" spans="21:28">
      <c r="U581596" s="5"/>
      <c r="AA581596" s="94"/>
      <c r="AB581596" s="5"/>
    </row>
    <row r="581597" spans="21:28">
      <c r="U581597" s="5"/>
      <c r="AA581597" s="94"/>
      <c r="AB581597" s="5"/>
    </row>
    <row r="581614" spans="21:28">
      <c r="U581614" s="5"/>
      <c r="AA581614" s="94"/>
      <c r="AB581614" s="5"/>
    </row>
    <row r="581616" spans="21:28">
      <c r="U581616" s="5"/>
      <c r="AA581616" s="458"/>
      <c r="AB581616" s="5"/>
    </row>
    <row r="581617" spans="21:28">
      <c r="U581617" s="5"/>
      <c r="AA581617" s="458"/>
      <c r="AB581617" s="5"/>
    </row>
    <row r="581618" spans="21:28">
      <c r="U581618" s="5"/>
      <c r="AA581618" s="93"/>
      <c r="AB581618" s="5"/>
    </row>
    <row r="581619" spans="21:28">
      <c r="U581619" s="5"/>
      <c r="AA581619" s="94"/>
      <c r="AB581619" s="5"/>
    </row>
    <row r="581622" spans="21:28">
      <c r="U581622" s="5"/>
      <c r="AA581622" s="94"/>
      <c r="AB581622" s="5"/>
    </row>
    <row r="581672" spans="21:28">
      <c r="U581672" s="5"/>
      <c r="AA581672" s="94"/>
      <c r="AB581672" s="5"/>
    </row>
    <row r="581742" spans="21:28">
      <c r="U581742" s="5"/>
      <c r="AA581742" s="94"/>
      <c r="AB581742" s="5"/>
    </row>
    <row r="581743" spans="21:28">
      <c r="U581743" s="5"/>
      <c r="AA581743" s="94"/>
      <c r="AB581743" s="5"/>
    </row>
    <row r="581760" spans="21:28">
      <c r="U581760" s="5"/>
      <c r="AA581760" s="94"/>
      <c r="AB581760" s="5"/>
    </row>
    <row r="581762" spans="21:28">
      <c r="U581762" s="5"/>
      <c r="AA581762" s="458"/>
      <c r="AB581762" s="5"/>
    </row>
    <row r="581763" spans="21:28">
      <c r="U581763" s="5"/>
      <c r="AA581763" s="458"/>
      <c r="AB581763" s="5"/>
    </row>
    <row r="581764" spans="21:28">
      <c r="U581764" s="5"/>
      <c r="AA581764" s="93"/>
      <c r="AB581764" s="5"/>
    </row>
    <row r="581765" spans="21:28">
      <c r="U581765" s="5"/>
      <c r="AA581765" s="94"/>
      <c r="AB581765" s="5"/>
    </row>
    <row r="581768" spans="21:28">
      <c r="U581768" s="5"/>
      <c r="AA581768" s="94"/>
      <c r="AB581768" s="5"/>
    </row>
    <row r="581818" spans="21:28">
      <c r="U581818" s="5"/>
      <c r="AA581818" s="94"/>
      <c r="AB581818" s="5"/>
    </row>
    <row r="581888" spans="21:28">
      <c r="U581888" s="5"/>
      <c r="AA581888" s="94"/>
      <c r="AB581888" s="5"/>
    </row>
    <row r="581889" spans="21:28">
      <c r="U581889" s="5"/>
      <c r="AA581889" s="94"/>
      <c r="AB581889" s="5"/>
    </row>
    <row r="581906" spans="21:28">
      <c r="U581906" s="5"/>
      <c r="AA581906" s="94"/>
      <c r="AB581906" s="5"/>
    </row>
    <row r="581908" spans="21:28">
      <c r="U581908" s="5"/>
      <c r="AA581908" s="458"/>
      <c r="AB581908" s="5"/>
    </row>
    <row r="581909" spans="21:28">
      <c r="U581909" s="5"/>
      <c r="AA581909" s="458"/>
      <c r="AB581909" s="5"/>
    </row>
    <row r="581910" spans="21:28">
      <c r="U581910" s="5"/>
      <c r="AA581910" s="93"/>
      <c r="AB581910" s="5"/>
    </row>
    <row r="581911" spans="21:28">
      <c r="U581911" s="5"/>
      <c r="AA581911" s="94"/>
      <c r="AB581911" s="5"/>
    </row>
    <row r="581914" spans="21:28">
      <c r="U581914" s="5"/>
      <c r="AA581914" s="94"/>
      <c r="AB581914" s="5"/>
    </row>
    <row r="581964" spans="21:28">
      <c r="U581964" s="5"/>
      <c r="AA581964" s="94"/>
      <c r="AB581964" s="5"/>
    </row>
    <row r="582034" spans="21:28">
      <c r="U582034" s="5"/>
      <c r="AA582034" s="94"/>
      <c r="AB582034" s="5"/>
    </row>
    <row r="582035" spans="21:28">
      <c r="U582035" s="5"/>
      <c r="AA582035" s="94"/>
      <c r="AB582035" s="5"/>
    </row>
    <row r="582052" spans="21:28">
      <c r="U582052" s="5"/>
      <c r="AA582052" s="94"/>
      <c r="AB582052" s="5"/>
    </row>
    <row r="582054" spans="21:28">
      <c r="U582054" s="5"/>
      <c r="AA582054" s="458"/>
      <c r="AB582054" s="5"/>
    </row>
    <row r="582055" spans="21:28">
      <c r="U582055" s="5"/>
      <c r="AA582055" s="458"/>
      <c r="AB582055" s="5"/>
    </row>
    <row r="582056" spans="21:28">
      <c r="U582056" s="5"/>
      <c r="AA582056" s="93"/>
      <c r="AB582056" s="5"/>
    </row>
    <row r="582057" spans="21:28">
      <c r="U582057" s="5"/>
      <c r="AA582057" s="94"/>
      <c r="AB582057" s="5"/>
    </row>
    <row r="582060" spans="21:28">
      <c r="U582060" s="5"/>
      <c r="AA582060" s="94"/>
      <c r="AB582060" s="5"/>
    </row>
    <row r="582110" spans="21:28">
      <c r="U582110" s="5"/>
      <c r="AA582110" s="94"/>
      <c r="AB582110" s="5"/>
    </row>
    <row r="582180" spans="21:28">
      <c r="U582180" s="5"/>
      <c r="AA582180" s="94"/>
      <c r="AB582180" s="5"/>
    </row>
    <row r="582181" spans="21:28">
      <c r="U582181" s="5"/>
      <c r="AA582181" s="94"/>
      <c r="AB582181" s="5"/>
    </row>
    <row r="582198" spans="21:28">
      <c r="U582198" s="5"/>
      <c r="AA582198" s="94"/>
      <c r="AB582198" s="5"/>
    </row>
    <row r="582200" spans="21:28">
      <c r="U582200" s="5"/>
      <c r="AA582200" s="458"/>
      <c r="AB582200" s="5"/>
    </row>
    <row r="582201" spans="21:28">
      <c r="U582201" s="5"/>
      <c r="AA582201" s="458"/>
      <c r="AB582201" s="5"/>
    </row>
    <row r="582202" spans="21:28">
      <c r="U582202" s="5"/>
      <c r="AA582202" s="93"/>
      <c r="AB582202" s="5"/>
    </row>
    <row r="582203" spans="21:28">
      <c r="U582203" s="5"/>
      <c r="AA582203" s="94"/>
      <c r="AB582203" s="5"/>
    </row>
    <row r="582206" spans="21:28">
      <c r="U582206" s="5"/>
      <c r="AA582206" s="94"/>
      <c r="AB582206" s="5"/>
    </row>
    <row r="582256" spans="21:28">
      <c r="U582256" s="5"/>
      <c r="AA582256" s="94"/>
      <c r="AB582256" s="5"/>
    </row>
    <row r="582326" spans="21:28">
      <c r="U582326" s="5"/>
      <c r="AA582326" s="94"/>
      <c r="AB582326" s="5"/>
    </row>
    <row r="582327" spans="21:28">
      <c r="U582327" s="5"/>
      <c r="AA582327" s="94"/>
      <c r="AB582327" s="5"/>
    </row>
    <row r="582344" spans="21:28">
      <c r="U582344" s="5"/>
      <c r="AA582344" s="94"/>
      <c r="AB582344" s="5"/>
    </row>
    <row r="582346" spans="21:28">
      <c r="U582346" s="5"/>
      <c r="AA582346" s="458"/>
      <c r="AB582346" s="5"/>
    </row>
    <row r="582347" spans="21:28">
      <c r="U582347" s="5"/>
      <c r="AA582347" s="458"/>
      <c r="AB582347" s="5"/>
    </row>
    <row r="582348" spans="21:28">
      <c r="U582348" s="5"/>
      <c r="AA582348" s="93"/>
      <c r="AB582348" s="5"/>
    </row>
    <row r="582349" spans="21:28">
      <c r="U582349" s="5"/>
      <c r="AA582349" s="94"/>
      <c r="AB582349" s="5"/>
    </row>
    <row r="582352" spans="21:28">
      <c r="U582352" s="5"/>
      <c r="AA582352" s="94"/>
      <c r="AB582352" s="5"/>
    </row>
    <row r="582402" spans="21:28">
      <c r="U582402" s="5"/>
      <c r="AA582402" s="94"/>
      <c r="AB582402" s="5"/>
    </row>
    <row r="582472" spans="21:28">
      <c r="U582472" s="5"/>
      <c r="AA582472" s="94"/>
      <c r="AB582472" s="5"/>
    </row>
    <row r="582473" spans="21:28">
      <c r="U582473" s="5"/>
      <c r="AA582473" s="94"/>
      <c r="AB582473" s="5"/>
    </row>
    <row r="582490" spans="21:28">
      <c r="U582490" s="5"/>
      <c r="AA582490" s="94"/>
      <c r="AB582490" s="5"/>
    </row>
    <row r="582492" spans="21:28">
      <c r="U582492" s="5"/>
      <c r="AA582492" s="458"/>
      <c r="AB582492" s="5"/>
    </row>
    <row r="582493" spans="21:28">
      <c r="U582493" s="5"/>
      <c r="AA582493" s="458"/>
      <c r="AB582493" s="5"/>
    </row>
    <row r="582494" spans="21:28">
      <c r="U582494" s="5"/>
      <c r="AA582494" s="93"/>
      <c r="AB582494" s="5"/>
    </row>
    <row r="582495" spans="21:28">
      <c r="U582495" s="5"/>
      <c r="AA582495" s="94"/>
      <c r="AB582495" s="5"/>
    </row>
    <row r="582498" spans="21:28">
      <c r="U582498" s="5"/>
      <c r="AA582498" s="94"/>
      <c r="AB582498" s="5"/>
    </row>
    <row r="582548" spans="21:28">
      <c r="U582548" s="5"/>
      <c r="AA582548" s="94"/>
      <c r="AB582548" s="5"/>
    </row>
    <row r="582618" spans="21:28">
      <c r="U582618" s="5"/>
      <c r="AA582618" s="94"/>
      <c r="AB582618" s="5"/>
    </row>
    <row r="582619" spans="21:28">
      <c r="U582619" s="5"/>
      <c r="AA582619" s="94"/>
      <c r="AB582619" s="5"/>
    </row>
    <row r="582636" spans="21:28">
      <c r="U582636" s="5"/>
      <c r="AA582636" s="94"/>
      <c r="AB582636" s="5"/>
    </row>
    <row r="582638" spans="21:28">
      <c r="U582638" s="5"/>
      <c r="AA582638" s="458"/>
      <c r="AB582638" s="5"/>
    </row>
    <row r="582639" spans="21:28">
      <c r="U582639" s="5"/>
      <c r="AA582639" s="458"/>
      <c r="AB582639" s="5"/>
    </row>
    <row r="582640" spans="21:28">
      <c r="U582640" s="5"/>
      <c r="AA582640" s="93"/>
      <c r="AB582640" s="5"/>
    </row>
    <row r="582641" spans="21:28">
      <c r="U582641" s="5"/>
      <c r="AA582641" s="94"/>
      <c r="AB582641" s="5"/>
    </row>
    <row r="582644" spans="21:28">
      <c r="U582644" s="5"/>
      <c r="AA582644" s="94"/>
      <c r="AB582644" s="5"/>
    </row>
    <row r="582694" spans="21:28">
      <c r="U582694" s="5"/>
      <c r="AA582694" s="94"/>
      <c r="AB582694" s="5"/>
    </row>
    <row r="582764" spans="21:28">
      <c r="U582764" s="5"/>
      <c r="AA582764" s="94"/>
      <c r="AB582764" s="5"/>
    </row>
    <row r="582765" spans="21:28">
      <c r="U582765" s="5"/>
      <c r="AA582765" s="94"/>
      <c r="AB582765" s="5"/>
    </row>
    <row r="582782" spans="21:28">
      <c r="U582782" s="5"/>
      <c r="AA582782" s="94"/>
      <c r="AB582782" s="5"/>
    </row>
    <row r="582784" spans="21:28">
      <c r="U582784" s="5"/>
      <c r="AA582784" s="458"/>
      <c r="AB582784" s="5"/>
    </row>
    <row r="582785" spans="21:28">
      <c r="U582785" s="5"/>
      <c r="AA582785" s="458"/>
      <c r="AB582785" s="5"/>
    </row>
    <row r="582786" spans="21:28">
      <c r="U582786" s="5"/>
      <c r="AA582786" s="93"/>
      <c r="AB582786" s="5"/>
    </row>
    <row r="582787" spans="21:28">
      <c r="U582787" s="5"/>
      <c r="AA582787" s="94"/>
      <c r="AB582787" s="5"/>
    </row>
    <row r="582790" spans="21:28">
      <c r="U582790" s="5"/>
      <c r="AA582790" s="94"/>
      <c r="AB582790" s="5"/>
    </row>
    <row r="582840" spans="21:28">
      <c r="U582840" s="5"/>
      <c r="AA582840" s="94"/>
      <c r="AB582840" s="5"/>
    </row>
    <row r="582910" spans="21:28">
      <c r="U582910" s="5"/>
      <c r="AA582910" s="94"/>
      <c r="AB582910" s="5"/>
    </row>
    <row r="582911" spans="21:28">
      <c r="U582911" s="5"/>
      <c r="AA582911" s="94"/>
      <c r="AB582911" s="5"/>
    </row>
    <row r="582928" spans="21:28">
      <c r="U582928" s="5"/>
      <c r="AA582928" s="94"/>
      <c r="AB582928" s="5"/>
    </row>
    <row r="582930" spans="21:28">
      <c r="U582930" s="5"/>
      <c r="AA582930" s="458"/>
      <c r="AB582930" s="5"/>
    </row>
    <row r="582931" spans="21:28">
      <c r="U582931" s="5"/>
      <c r="AA582931" s="458"/>
      <c r="AB582931" s="5"/>
    </row>
    <row r="582932" spans="21:28">
      <c r="U582932" s="5"/>
      <c r="AA582932" s="93"/>
      <c r="AB582932" s="5"/>
    </row>
    <row r="582933" spans="21:28">
      <c r="U582933" s="5"/>
      <c r="AA582933" s="94"/>
      <c r="AB582933" s="5"/>
    </row>
    <row r="582936" spans="21:28">
      <c r="U582936" s="5"/>
      <c r="AA582936" s="94"/>
      <c r="AB582936" s="5"/>
    </row>
    <row r="582986" spans="21:28">
      <c r="U582986" s="5"/>
      <c r="AA582986" s="94"/>
      <c r="AB582986" s="5"/>
    </row>
    <row r="583056" spans="21:28">
      <c r="U583056" s="5"/>
      <c r="AA583056" s="94"/>
      <c r="AB583056" s="5"/>
    </row>
    <row r="583057" spans="21:28">
      <c r="U583057" s="5"/>
      <c r="AA583057" s="94"/>
      <c r="AB583057" s="5"/>
    </row>
    <row r="583074" spans="21:28">
      <c r="U583074" s="5"/>
      <c r="AA583074" s="94"/>
      <c r="AB583074" s="5"/>
    </row>
    <row r="583076" spans="21:28">
      <c r="U583076" s="5"/>
      <c r="AA583076" s="458"/>
      <c r="AB583076" s="5"/>
    </row>
    <row r="583077" spans="21:28">
      <c r="U583077" s="5"/>
      <c r="AA583077" s="458"/>
      <c r="AB583077" s="5"/>
    </row>
    <row r="583078" spans="21:28">
      <c r="U583078" s="5"/>
      <c r="AA583078" s="93"/>
      <c r="AB583078" s="5"/>
    </row>
    <row r="583079" spans="21:28">
      <c r="U583079" s="5"/>
      <c r="AA583079" s="94"/>
      <c r="AB583079" s="5"/>
    </row>
    <row r="583082" spans="21:28">
      <c r="U583082" s="5"/>
      <c r="AA583082" s="94"/>
      <c r="AB583082" s="5"/>
    </row>
    <row r="583132" spans="21:28">
      <c r="U583132" s="5"/>
      <c r="AA583132" s="94"/>
      <c r="AB583132" s="5"/>
    </row>
    <row r="583202" spans="21:28">
      <c r="U583202" s="5"/>
      <c r="AA583202" s="94"/>
      <c r="AB583202" s="5"/>
    </row>
    <row r="583203" spans="21:28">
      <c r="U583203" s="5"/>
      <c r="AA583203" s="94"/>
      <c r="AB583203" s="5"/>
    </row>
    <row r="583220" spans="21:28">
      <c r="U583220" s="5"/>
      <c r="AA583220" s="94"/>
      <c r="AB583220" s="5"/>
    </row>
    <row r="583222" spans="21:28">
      <c r="U583222" s="5"/>
      <c r="AA583222" s="458"/>
      <c r="AB583222" s="5"/>
    </row>
    <row r="583223" spans="21:28">
      <c r="U583223" s="5"/>
      <c r="AA583223" s="458"/>
      <c r="AB583223" s="5"/>
    </row>
    <row r="583224" spans="21:28">
      <c r="U583224" s="5"/>
      <c r="AA583224" s="93"/>
      <c r="AB583224" s="5"/>
    </row>
    <row r="583225" spans="21:28">
      <c r="U583225" s="5"/>
      <c r="AA583225" s="94"/>
      <c r="AB583225" s="5"/>
    </row>
    <row r="583228" spans="21:28">
      <c r="U583228" s="5"/>
      <c r="AA583228" s="94"/>
      <c r="AB583228" s="5"/>
    </row>
    <row r="583278" spans="21:28">
      <c r="U583278" s="5"/>
      <c r="AA583278" s="94"/>
      <c r="AB583278" s="5"/>
    </row>
    <row r="583348" spans="21:28">
      <c r="U583348" s="5"/>
      <c r="AA583348" s="94"/>
      <c r="AB583348" s="5"/>
    </row>
    <row r="583349" spans="21:28">
      <c r="U583349" s="5"/>
      <c r="AA583349" s="94"/>
      <c r="AB583349" s="5"/>
    </row>
    <row r="583366" spans="21:28">
      <c r="U583366" s="5"/>
      <c r="AA583366" s="94"/>
      <c r="AB583366" s="5"/>
    </row>
    <row r="583368" spans="21:28">
      <c r="U583368" s="5"/>
      <c r="AA583368" s="458"/>
      <c r="AB583368" s="5"/>
    </row>
    <row r="583369" spans="21:28">
      <c r="U583369" s="5"/>
      <c r="AA583369" s="458"/>
      <c r="AB583369" s="5"/>
    </row>
    <row r="583370" spans="21:28">
      <c r="U583370" s="5"/>
      <c r="AA583370" s="93"/>
      <c r="AB583370" s="5"/>
    </row>
    <row r="583371" spans="21:28">
      <c r="U583371" s="5"/>
      <c r="AA583371" s="94"/>
      <c r="AB583371" s="5"/>
    </row>
    <row r="583374" spans="21:28">
      <c r="U583374" s="5"/>
      <c r="AA583374" s="94"/>
      <c r="AB583374" s="5"/>
    </row>
    <row r="583424" spans="21:28">
      <c r="U583424" s="5"/>
      <c r="AA583424" s="94"/>
      <c r="AB583424" s="5"/>
    </row>
    <row r="583494" spans="21:28">
      <c r="U583494" s="5"/>
      <c r="AA583494" s="94"/>
      <c r="AB583494" s="5"/>
    </row>
    <row r="583495" spans="21:28">
      <c r="U583495" s="5"/>
      <c r="AA583495" s="94"/>
      <c r="AB583495" s="5"/>
    </row>
    <row r="583512" spans="21:28">
      <c r="U583512" s="5"/>
      <c r="AA583512" s="94"/>
      <c r="AB583512" s="5"/>
    </row>
    <row r="583514" spans="21:28">
      <c r="U583514" s="5"/>
      <c r="AA583514" s="458"/>
      <c r="AB583514" s="5"/>
    </row>
    <row r="583515" spans="21:28">
      <c r="U583515" s="5"/>
      <c r="AA583515" s="458"/>
      <c r="AB583515" s="5"/>
    </row>
    <row r="583516" spans="21:28">
      <c r="U583516" s="5"/>
      <c r="AA583516" s="93"/>
      <c r="AB583516" s="5"/>
    </row>
    <row r="583517" spans="21:28">
      <c r="U583517" s="5"/>
      <c r="AA583517" s="94"/>
      <c r="AB583517" s="5"/>
    </row>
    <row r="583520" spans="21:28">
      <c r="U583520" s="5"/>
      <c r="AA583520" s="94"/>
      <c r="AB583520" s="5"/>
    </row>
    <row r="583570" spans="21:28">
      <c r="U583570" s="5"/>
      <c r="AA583570" s="94"/>
      <c r="AB583570" s="5"/>
    </row>
    <row r="583640" spans="21:28">
      <c r="U583640" s="5"/>
      <c r="AA583640" s="94"/>
      <c r="AB583640" s="5"/>
    </row>
    <row r="583641" spans="21:28">
      <c r="U583641" s="5"/>
      <c r="AA583641" s="94"/>
      <c r="AB583641" s="5"/>
    </row>
    <row r="583658" spans="21:28">
      <c r="U583658" s="5"/>
      <c r="AA583658" s="94"/>
      <c r="AB583658" s="5"/>
    </row>
    <row r="583660" spans="21:28">
      <c r="U583660" s="5"/>
      <c r="AA583660" s="458"/>
      <c r="AB583660" s="5"/>
    </row>
    <row r="583661" spans="21:28">
      <c r="U583661" s="5"/>
      <c r="AA583661" s="458"/>
      <c r="AB583661" s="5"/>
    </row>
    <row r="583662" spans="21:28">
      <c r="U583662" s="5"/>
      <c r="AA583662" s="93"/>
      <c r="AB583662" s="5"/>
    </row>
    <row r="583663" spans="21:28">
      <c r="U583663" s="5"/>
      <c r="AA583663" s="94"/>
      <c r="AB583663" s="5"/>
    </row>
    <row r="583666" spans="21:28">
      <c r="U583666" s="5"/>
      <c r="AA583666" s="94"/>
      <c r="AB583666" s="5"/>
    </row>
    <row r="583716" spans="21:28">
      <c r="U583716" s="5"/>
      <c r="AA583716" s="94"/>
      <c r="AB583716" s="5"/>
    </row>
    <row r="583786" spans="21:28">
      <c r="U583786" s="5"/>
      <c r="AA583786" s="94"/>
      <c r="AB583786" s="5"/>
    </row>
    <row r="583787" spans="21:28">
      <c r="U583787" s="5"/>
      <c r="AA583787" s="94"/>
      <c r="AB583787" s="5"/>
    </row>
    <row r="583804" spans="21:28">
      <c r="U583804" s="5"/>
      <c r="AA583804" s="94"/>
      <c r="AB583804" s="5"/>
    </row>
    <row r="583806" spans="21:28">
      <c r="U583806" s="5"/>
      <c r="AA583806" s="458"/>
      <c r="AB583806" s="5"/>
    </row>
    <row r="583807" spans="21:28">
      <c r="U583807" s="5"/>
      <c r="AA583807" s="458"/>
      <c r="AB583807" s="5"/>
    </row>
    <row r="583808" spans="21:28">
      <c r="U583808" s="5"/>
      <c r="AA583808" s="93"/>
      <c r="AB583808" s="5"/>
    </row>
    <row r="583809" spans="21:28">
      <c r="U583809" s="5"/>
      <c r="AA583809" s="94"/>
      <c r="AB583809" s="5"/>
    </row>
    <row r="583812" spans="21:28">
      <c r="U583812" s="5"/>
      <c r="AA583812" s="94"/>
      <c r="AB583812" s="5"/>
    </row>
    <row r="583862" spans="21:28">
      <c r="U583862" s="5"/>
      <c r="AA583862" s="94"/>
      <c r="AB583862" s="5"/>
    </row>
    <row r="583932" spans="21:28">
      <c r="U583932" s="5"/>
      <c r="AA583932" s="94"/>
      <c r="AB583932" s="5"/>
    </row>
    <row r="583933" spans="21:28">
      <c r="U583933" s="5"/>
      <c r="AA583933" s="94"/>
      <c r="AB583933" s="5"/>
    </row>
    <row r="583950" spans="21:28">
      <c r="U583950" s="5"/>
      <c r="AA583950" s="94"/>
      <c r="AB583950" s="5"/>
    </row>
    <row r="583952" spans="21:28">
      <c r="U583952" s="5"/>
      <c r="AA583952" s="458"/>
      <c r="AB583952" s="5"/>
    </row>
    <row r="583953" spans="21:28">
      <c r="U583953" s="5"/>
      <c r="AA583953" s="458"/>
      <c r="AB583953" s="5"/>
    </row>
    <row r="583954" spans="21:28">
      <c r="U583954" s="5"/>
      <c r="AA583954" s="93"/>
      <c r="AB583954" s="5"/>
    </row>
    <row r="583955" spans="21:28">
      <c r="U583955" s="5"/>
      <c r="AA583955" s="94"/>
      <c r="AB583955" s="5"/>
    </row>
    <row r="583958" spans="21:28">
      <c r="U583958" s="5"/>
      <c r="AA583958" s="94"/>
      <c r="AB583958" s="5"/>
    </row>
    <row r="584008" spans="21:28">
      <c r="U584008" s="5"/>
      <c r="AA584008" s="94"/>
      <c r="AB584008" s="5"/>
    </row>
    <row r="584078" spans="21:28">
      <c r="U584078" s="5"/>
      <c r="AA584078" s="94"/>
      <c r="AB584078" s="5"/>
    </row>
    <row r="584079" spans="21:28">
      <c r="U584079" s="5"/>
      <c r="AA584079" s="94"/>
      <c r="AB584079" s="5"/>
    </row>
    <row r="584096" spans="21:28">
      <c r="U584096" s="5"/>
      <c r="AA584096" s="94"/>
      <c r="AB584096" s="5"/>
    </row>
    <row r="584098" spans="21:28">
      <c r="U584098" s="5"/>
      <c r="AA584098" s="458"/>
      <c r="AB584098" s="5"/>
    </row>
    <row r="584099" spans="21:28">
      <c r="U584099" s="5"/>
      <c r="AA584099" s="458"/>
      <c r="AB584099" s="5"/>
    </row>
    <row r="584100" spans="21:28">
      <c r="U584100" s="5"/>
      <c r="AA584100" s="93"/>
      <c r="AB584100" s="5"/>
    </row>
    <row r="584101" spans="21:28">
      <c r="U584101" s="5"/>
      <c r="AA584101" s="94"/>
      <c r="AB584101" s="5"/>
    </row>
    <row r="584104" spans="21:28">
      <c r="U584104" s="5"/>
      <c r="AA584104" s="94"/>
      <c r="AB584104" s="5"/>
    </row>
    <row r="584154" spans="21:28">
      <c r="U584154" s="5"/>
      <c r="AA584154" s="94"/>
      <c r="AB584154" s="5"/>
    </row>
    <row r="584224" spans="21:28">
      <c r="U584224" s="5"/>
      <c r="AA584224" s="94"/>
      <c r="AB584224" s="5"/>
    </row>
    <row r="584225" spans="21:28">
      <c r="U584225" s="5"/>
      <c r="AA584225" s="94"/>
      <c r="AB584225" s="5"/>
    </row>
    <row r="584242" spans="21:28">
      <c r="U584242" s="5"/>
      <c r="AA584242" s="94"/>
      <c r="AB584242" s="5"/>
    </row>
    <row r="584244" spans="21:28">
      <c r="U584244" s="5"/>
      <c r="AA584244" s="458"/>
      <c r="AB584244" s="5"/>
    </row>
    <row r="584245" spans="21:28">
      <c r="U584245" s="5"/>
      <c r="AA584245" s="458"/>
      <c r="AB584245" s="5"/>
    </row>
    <row r="584246" spans="21:28">
      <c r="U584246" s="5"/>
      <c r="AA584246" s="93"/>
      <c r="AB584246" s="5"/>
    </row>
    <row r="584247" spans="21:28">
      <c r="U584247" s="5"/>
      <c r="AA584247" s="94"/>
      <c r="AB584247" s="5"/>
    </row>
    <row r="584250" spans="21:28">
      <c r="U584250" s="5"/>
      <c r="AA584250" s="94"/>
      <c r="AB584250" s="5"/>
    </row>
    <row r="584300" spans="21:28">
      <c r="U584300" s="5"/>
      <c r="AA584300" s="94"/>
      <c r="AB584300" s="5"/>
    </row>
    <row r="584370" spans="21:28">
      <c r="U584370" s="5"/>
      <c r="AA584370" s="94"/>
      <c r="AB584370" s="5"/>
    </row>
    <row r="584371" spans="21:28">
      <c r="U584371" s="5"/>
      <c r="AA584371" s="94"/>
      <c r="AB584371" s="5"/>
    </row>
    <row r="584388" spans="21:28">
      <c r="U584388" s="5"/>
      <c r="AA584388" s="94"/>
      <c r="AB584388" s="5"/>
    </row>
    <row r="584390" spans="21:28">
      <c r="U584390" s="5"/>
      <c r="AA584390" s="458"/>
      <c r="AB584390" s="5"/>
    </row>
    <row r="584391" spans="21:28">
      <c r="U584391" s="5"/>
      <c r="AA584391" s="458"/>
      <c r="AB584391" s="5"/>
    </row>
    <row r="584392" spans="21:28">
      <c r="U584392" s="5"/>
      <c r="AA584392" s="93"/>
      <c r="AB584392" s="5"/>
    </row>
    <row r="584393" spans="21:28">
      <c r="U584393" s="5"/>
      <c r="AA584393" s="94"/>
      <c r="AB584393" s="5"/>
    </row>
    <row r="584396" spans="21:28">
      <c r="U584396" s="5"/>
      <c r="AA584396" s="94"/>
      <c r="AB584396" s="5"/>
    </row>
    <row r="584446" spans="21:28">
      <c r="U584446" s="5"/>
      <c r="AA584446" s="94"/>
      <c r="AB584446" s="5"/>
    </row>
    <row r="584516" spans="21:28">
      <c r="U584516" s="5"/>
      <c r="AA584516" s="94"/>
      <c r="AB584516" s="5"/>
    </row>
    <row r="584517" spans="21:28">
      <c r="U584517" s="5"/>
      <c r="AA584517" s="94"/>
      <c r="AB584517" s="5"/>
    </row>
    <row r="584534" spans="21:28">
      <c r="U584534" s="5"/>
      <c r="AA584534" s="94"/>
      <c r="AB584534" s="5"/>
    </row>
    <row r="584536" spans="21:28">
      <c r="U584536" s="5"/>
      <c r="AA584536" s="458"/>
      <c r="AB584536" s="5"/>
    </row>
    <row r="584537" spans="21:28">
      <c r="U584537" s="5"/>
      <c r="AA584537" s="458"/>
      <c r="AB584537" s="5"/>
    </row>
    <row r="584538" spans="21:28">
      <c r="U584538" s="5"/>
      <c r="AA584538" s="93"/>
      <c r="AB584538" s="5"/>
    </row>
    <row r="584539" spans="21:28">
      <c r="U584539" s="5"/>
      <c r="AA584539" s="94"/>
      <c r="AB584539" s="5"/>
    </row>
    <row r="584542" spans="21:28">
      <c r="U584542" s="5"/>
      <c r="AA584542" s="94"/>
      <c r="AB584542" s="5"/>
    </row>
    <row r="584592" spans="21:28">
      <c r="U584592" s="5"/>
      <c r="AA584592" s="94"/>
      <c r="AB584592" s="5"/>
    </row>
    <row r="584662" spans="21:28">
      <c r="U584662" s="5"/>
      <c r="AA584662" s="94"/>
      <c r="AB584662" s="5"/>
    </row>
    <row r="584663" spans="21:28">
      <c r="U584663" s="5"/>
      <c r="AA584663" s="94"/>
      <c r="AB584663" s="5"/>
    </row>
    <row r="584680" spans="21:28">
      <c r="U584680" s="5"/>
      <c r="AA584680" s="94"/>
      <c r="AB584680" s="5"/>
    </row>
    <row r="584682" spans="21:28">
      <c r="U584682" s="5"/>
      <c r="AA584682" s="458"/>
      <c r="AB584682" s="5"/>
    </row>
    <row r="584683" spans="21:28">
      <c r="U584683" s="5"/>
      <c r="AA584683" s="458"/>
      <c r="AB584683" s="5"/>
    </row>
    <row r="584684" spans="21:28">
      <c r="U584684" s="5"/>
      <c r="AA584684" s="93"/>
      <c r="AB584684" s="5"/>
    </row>
    <row r="584685" spans="21:28">
      <c r="U584685" s="5"/>
      <c r="AA584685" s="94"/>
      <c r="AB584685" s="5"/>
    </row>
    <row r="584688" spans="21:28">
      <c r="U584688" s="5"/>
      <c r="AA584688" s="94"/>
      <c r="AB584688" s="5"/>
    </row>
    <row r="584738" spans="21:28">
      <c r="U584738" s="5"/>
      <c r="AA584738" s="94"/>
      <c r="AB584738" s="5"/>
    </row>
    <row r="584808" spans="21:28">
      <c r="U584808" s="5"/>
      <c r="AA584808" s="94"/>
      <c r="AB584808" s="5"/>
    </row>
    <row r="584809" spans="21:28">
      <c r="U584809" s="5"/>
      <c r="AA584809" s="94"/>
      <c r="AB584809" s="5"/>
    </row>
    <row r="584826" spans="21:28">
      <c r="U584826" s="5"/>
      <c r="AA584826" s="94"/>
      <c r="AB584826" s="5"/>
    </row>
    <row r="584828" spans="21:28">
      <c r="U584828" s="5"/>
      <c r="AA584828" s="458"/>
      <c r="AB584828" s="5"/>
    </row>
    <row r="584829" spans="21:28">
      <c r="U584829" s="5"/>
      <c r="AA584829" s="458"/>
      <c r="AB584829" s="5"/>
    </row>
    <row r="584830" spans="21:28">
      <c r="U584830" s="5"/>
      <c r="AA584830" s="93"/>
      <c r="AB584830" s="5"/>
    </row>
    <row r="584831" spans="21:28">
      <c r="U584831" s="5"/>
      <c r="AA584831" s="94"/>
      <c r="AB584831" s="5"/>
    </row>
    <row r="584834" spans="21:28">
      <c r="U584834" s="5"/>
      <c r="AA584834" s="94"/>
      <c r="AB584834" s="5"/>
    </row>
    <row r="584884" spans="21:28">
      <c r="U584884" s="5"/>
      <c r="AA584884" s="94"/>
      <c r="AB584884" s="5"/>
    </row>
    <row r="584954" spans="21:28">
      <c r="U584954" s="5"/>
      <c r="AA584954" s="94"/>
      <c r="AB584954" s="5"/>
    </row>
    <row r="584955" spans="21:28">
      <c r="U584955" s="5"/>
      <c r="AA584955" s="94"/>
      <c r="AB584955" s="5"/>
    </row>
    <row r="584972" spans="21:28">
      <c r="U584972" s="5"/>
      <c r="AA584972" s="94"/>
      <c r="AB584972" s="5"/>
    </row>
    <row r="584974" spans="21:28">
      <c r="U584974" s="5"/>
      <c r="AA584974" s="458"/>
      <c r="AB584974" s="5"/>
    </row>
    <row r="584975" spans="21:28">
      <c r="U584975" s="5"/>
      <c r="AA584975" s="458"/>
      <c r="AB584975" s="5"/>
    </row>
    <row r="584976" spans="21:28">
      <c r="U584976" s="5"/>
      <c r="AA584976" s="93"/>
      <c r="AB584976" s="5"/>
    </row>
    <row r="584977" spans="21:28">
      <c r="U584977" s="5"/>
      <c r="AA584977" s="94"/>
      <c r="AB584977" s="5"/>
    </row>
    <row r="584980" spans="21:28">
      <c r="U584980" s="5"/>
      <c r="AA584980" s="94"/>
      <c r="AB584980" s="5"/>
    </row>
    <row r="585030" spans="21:28">
      <c r="U585030" s="5"/>
      <c r="AA585030" s="94"/>
      <c r="AB585030" s="5"/>
    </row>
    <row r="585100" spans="21:28">
      <c r="U585100" s="5"/>
      <c r="AA585100" s="94"/>
      <c r="AB585100" s="5"/>
    </row>
    <row r="585101" spans="21:28">
      <c r="U585101" s="5"/>
      <c r="AA585101" s="94"/>
      <c r="AB585101" s="5"/>
    </row>
    <row r="585118" spans="21:28">
      <c r="U585118" s="5"/>
      <c r="AA585118" s="94"/>
      <c r="AB585118" s="5"/>
    </row>
    <row r="585120" spans="21:28">
      <c r="U585120" s="5"/>
      <c r="AA585120" s="458"/>
      <c r="AB585120" s="5"/>
    </row>
    <row r="585121" spans="21:28">
      <c r="U585121" s="5"/>
      <c r="AA585121" s="458"/>
      <c r="AB585121" s="5"/>
    </row>
    <row r="585122" spans="21:28">
      <c r="U585122" s="5"/>
      <c r="AA585122" s="93"/>
      <c r="AB585122" s="5"/>
    </row>
    <row r="585123" spans="21:28">
      <c r="U585123" s="5"/>
      <c r="AA585123" s="94"/>
      <c r="AB585123" s="5"/>
    </row>
    <row r="585126" spans="21:28">
      <c r="U585126" s="5"/>
      <c r="AA585126" s="94"/>
      <c r="AB585126" s="5"/>
    </row>
    <row r="585176" spans="21:28">
      <c r="U585176" s="5"/>
      <c r="AA585176" s="94"/>
      <c r="AB585176" s="5"/>
    </row>
    <row r="585246" spans="21:28">
      <c r="U585246" s="5"/>
      <c r="AA585246" s="94"/>
      <c r="AB585246" s="5"/>
    </row>
    <row r="585247" spans="21:28">
      <c r="U585247" s="5"/>
      <c r="AA585247" s="94"/>
      <c r="AB585247" s="5"/>
    </row>
    <row r="585264" spans="21:28">
      <c r="U585264" s="5"/>
      <c r="AA585264" s="94"/>
      <c r="AB585264" s="5"/>
    </row>
    <row r="585266" spans="21:28">
      <c r="U585266" s="5"/>
      <c r="AA585266" s="458"/>
      <c r="AB585266" s="5"/>
    </row>
    <row r="585267" spans="21:28">
      <c r="U585267" s="5"/>
      <c r="AA585267" s="458"/>
      <c r="AB585267" s="5"/>
    </row>
    <row r="585268" spans="21:28">
      <c r="U585268" s="5"/>
      <c r="AA585268" s="93"/>
      <c r="AB585268" s="5"/>
    </row>
    <row r="585269" spans="21:28">
      <c r="U585269" s="5"/>
      <c r="AA585269" s="94"/>
      <c r="AB585269" s="5"/>
    </row>
    <row r="585272" spans="21:28">
      <c r="U585272" s="5"/>
      <c r="AA585272" s="94"/>
      <c r="AB585272" s="5"/>
    </row>
    <row r="585322" spans="21:28">
      <c r="U585322" s="5"/>
      <c r="AA585322" s="94"/>
      <c r="AB585322" s="5"/>
    </row>
    <row r="585392" spans="21:28">
      <c r="U585392" s="5"/>
      <c r="AA585392" s="94"/>
      <c r="AB585392" s="5"/>
    </row>
    <row r="585393" spans="21:28">
      <c r="U585393" s="5"/>
      <c r="AA585393" s="94"/>
      <c r="AB585393" s="5"/>
    </row>
    <row r="585410" spans="21:28">
      <c r="U585410" s="5"/>
      <c r="AA585410" s="94"/>
      <c r="AB585410" s="5"/>
    </row>
    <row r="585412" spans="21:28">
      <c r="U585412" s="5"/>
      <c r="AA585412" s="458"/>
      <c r="AB585412" s="5"/>
    </row>
    <row r="585413" spans="21:28">
      <c r="U585413" s="5"/>
      <c r="AA585413" s="458"/>
      <c r="AB585413" s="5"/>
    </row>
    <row r="585414" spans="21:28">
      <c r="U585414" s="5"/>
      <c r="AA585414" s="93"/>
      <c r="AB585414" s="5"/>
    </row>
    <row r="585415" spans="21:28">
      <c r="U585415" s="5"/>
      <c r="AA585415" s="94"/>
      <c r="AB585415" s="5"/>
    </row>
    <row r="585418" spans="21:28">
      <c r="U585418" s="5"/>
      <c r="AA585418" s="94"/>
      <c r="AB585418" s="5"/>
    </row>
    <row r="585468" spans="21:28">
      <c r="U585468" s="5"/>
      <c r="AA585468" s="94"/>
      <c r="AB585468" s="5"/>
    </row>
    <row r="585538" spans="21:28">
      <c r="U585538" s="5"/>
      <c r="AA585538" s="94"/>
      <c r="AB585538" s="5"/>
    </row>
    <row r="585539" spans="21:28">
      <c r="U585539" s="5"/>
      <c r="AA585539" s="94"/>
      <c r="AB585539" s="5"/>
    </row>
    <row r="585556" spans="21:28">
      <c r="U585556" s="5"/>
      <c r="AA585556" s="94"/>
      <c r="AB585556" s="5"/>
    </row>
    <row r="585558" spans="21:28">
      <c r="U585558" s="5"/>
      <c r="AA585558" s="458"/>
      <c r="AB585558" s="5"/>
    </row>
    <row r="585559" spans="21:28">
      <c r="U585559" s="5"/>
      <c r="AA585559" s="458"/>
      <c r="AB585559" s="5"/>
    </row>
    <row r="585560" spans="21:28">
      <c r="U585560" s="5"/>
      <c r="AA585560" s="93"/>
      <c r="AB585560" s="5"/>
    </row>
    <row r="585561" spans="21:28">
      <c r="U585561" s="5"/>
      <c r="AA585561" s="94"/>
      <c r="AB585561" s="5"/>
    </row>
    <row r="585564" spans="21:28">
      <c r="U585564" s="5"/>
      <c r="AA585564" s="94"/>
      <c r="AB585564" s="5"/>
    </row>
    <row r="585614" spans="21:28">
      <c r="U585614" s="5"/>
      <c r="AA585614" s="94"/>
      <c r="AB585614" s="5"/>
    </row>
    <row r="585684" spans="21:28">
      <c r="U585684" s="5"/>
      <c r="AA585684" s="94"/>
      <c r="AB585684" s="5"/>
    </row>
    <row r="585685" spans="21:28">
      <c r="U585685" s="5"/>
      <c r="AA585685" s="94"/>
      <c r="AB585685" s="5"/>
    </row>
    <row r="585702" spans="21:28">
      <c r="U585702" s="5"/>
      <c r="AA585702" s="94"/>
      <c r="AB585702" s="5"/>
    </row>
    <row r="585704" spans="21:28">
      <c r="U585704" s="5"/>
      <c r="AA585704" s="458"/>
      <c r="AB585704" s="5"/>
    </row>
    <row r="585705" spans="21:28">
      <c r="U585705" s="5"/>
      <c r="AA585705" s="458"/>
      <c r="AB585705" s="5"/>
    </row>
    <row r="585706" spans="21:28">
      <c r="U585706" s="5"/>
      <c r="AA585706" s="93"/>
      <c r="AB585706" s="5"/>
    </row>
    <row r="585707" spans="21:28">
      <c r="U585707" s="5"/>
      <c r="AA585707" s="94"/>
      <c r="AB585707" s="5"/>
    </row>
    <row r="585710" spans="21:28">
      <c r="U585710" s="5"/>
      <c r="AA585710" s="94"/>
      <c r="AB585710" s="5"/>
    </row>
    <row r="585760" spans="21:28">
      <c r="U585760" s="5"/>
      <c r="AA585760" s="94"/>
      <c r="AB585760" s="5"/>
    </row>
    <row r="585830" spans="21:28">
      <c r="U585830" s="5"/>
      <c r="AA585830" s="94"/>
      <c r="AB585830" s="5"/>
    </row>
    <row r="585831" spans="21:28">
      <c r="U585831" s="5"/>
      <c r="AA585831" s="94"/>
      <c r="AB585831" s="5"/>
    </row>
    <row r="585848" spans="21:28">
      <c r="U585848" s="5"/>
      <c r="AA585848" s="94"/>
      <c r="AB585848" s="5"/>
    </row>
    <row r="585850" spans="21:28">
      <c r="U585850" s="5"/>
      <c r="AA585850" s="458"/>
      <c r="AB585850" s="5"/>
    </row>
    <row r="585851" spans="21:28">
      <c r="U585851" s="5"/>
      <c r="AA585851" s="458"/>
      <c r="AB585851" s="5"/>
    </row>
    <row r="585852" spans="21:28">
      <c r="U585852" s="5"/>
      <c r="AA585852" s="93"/>
      <c r="AB585852" s="5"/>
    </row>
    <row r="585853" spans="21:28">
      <c r="U585853" s="5"/>
      <c r="AA585853" s="94"/>
      <c r="AB585853" s="5"/>
    </row>
    <row r="585856" spans="21:28">
      <c r="U585856" s="5"/>
      <c r="AA585856" s="94"/>
      <c r="AB585856" s="5"/>
    </row>
    <row r="585906" spans="21:28">
      <c r="U585906" s="5"/>
      <c r="AA585906" s="94"/>
      <c r="AB585906" s="5"/>
    </row>
    <row r="585976" spans="21:28">
      <c r="U585976" s="5"/>
      <c r="AA585976" s="94"/>
      <c r="AB585976" s="5"/>
    </row>
    <row r="585977" spans="21:28">
      <c r="U585977" s="5"/>
      <c r="AA585977" s="94"/>
      <c r="AB585977" s="5"/>
    </row>
    <row r="585994" spans="21:28">
      <c r="U585994" s="5"/>
      <c r="AA585994" s="94"/>
      <c r="AB585994" s="5"/>
    </row>
    <row r="585996" spans="21:28">
      <c r="U585996" s="5"/>
      <c r="AA585996" s="458"/>
      <c r="AB585996" s="5"/>
    </row>
    <row r="585997" spans="21:28">
      <c r="U585997" s="5"/>
      <c r="AA585997" s="458"/>
      <c r="AB585997" s="5"/>
    </row>
    <row r="585998" spans="21:28">
      <c r="U585998" s="5"/>
      <c r="AA585998" s="93"/>
      <c r="AB585998" s="5"/>
    </row>
    <row r="585999" spans="21:28">
      <c r="U585999" s="5"/>
      <c r="AA585999" s="94"/>
      <c r="AB585999" s="5"/>
    </row>
    <row r="586002" spans="21:28">
      <c r="U586002" s="5"/>
      <c r="AA586002" s="94"/>
      <c r="AB586002" s="5"/>
    </row>
    <row r="586052" spans="21:28">
      <c r="U586052" s="5"/>
      <c r="AA586052" s="94"/>
      <c r="AB586052" s="5"/>
    </row>
    <row r="586122" spans="21:28">
      <c r="U586122" s="5"/>
      <c r="AA586122" s="94"/>
      <c r="AB586122" s="5"/>
    </row>
    <row r="586123" spans="21:28">
      <c r="U586123" s="5"/>
      <c r="AA586123" s="94"/>
      <c r="AB586123" s="5"/>
    </row>
    <row r="586140" spans="21:28">
      <c r="U586140" s="5"/>
      <c r="AA586140" s="94"/>
      <c r="AB586140" s="5"/>
    </row>
    <row r="586142" spans="21:28">
      <c r="U586142" s="5"/>
      <c r="AA586142" s="458"/>
      <c r="AB586142" s="5"/>
    </row>
    <row r="586143" spans="21:28">
      <c r="U586143" s="5"/>
      <c r="AA586143" s="458"/>
      <c r="AB586143" s="5"/>
    </row>
    <row r="586144" spans="21:28">
      <c r="U586144" s="5"/>
      <c r="AA586144" s="93"/>
      <c r="AB586144" s="5"/>
    </row>
    <row r="586145" spans="21:28">
      <c r="U586145" s="5"/>
      <c r="AA586145" s="94"/>
      <c r="AB586145" s="5"/>
    </row>
    <row r="586148" spans="21:28">
      <c r="U586148" s="5"/>
      <c r="AA586148" s="94"/>
      <c r="AB586148" s="5"/>
    </row>
    <row r="586198" spans="21:28">
      <c r="U586198" s="5"/>
      <c r="AA586198" s="94"/>
      <c r="AB586198" s="5"/>
    </row>
    <row r="586268" spans="21:28">
      <c r="U586268" s="5"/>
      <c r="AA586268" s="94"/>
      <c r="AB586268" s="5"/>
    </row>
    <row r="586269" spans="21:28">
      <c r="U586269" s="5"/>
      <c r="AA586269" s="94"/>
      <c r="AB586269" s="5"/>
    </row>
    <row r="586286" spans="21:28">
      <c r="U586286" s="5"/>
      <c r="AA586286" s="94"/>
      <c r="AB586286" s="5"/>
    </row>
    <row r="586288" spans="21:28">
      <c r="U586288" s="5"/>
      <c r="AA586288" s="458"/>
      <c r="AB586288" s="5"/>
    </row>
    <row r="586289" spans="21:28">
      <c r="U586289" s="5"/>
      <c r="AA586289" s="458"/>
      <c r="AB586289" s="5"/>
    </row>
    <row r="586290" spans="21:28">
      <c r="U586290" s="5"/>
      <c r="AA586290" s="93"/>
      <c r="AB586290" s="5"/>
    </row>
    <row r="586291" spans="21:28">
      <c r="U586291" s="5"/>
      <c r="AA586291" s="94"/>
      <c r="AB586291" s="5"/>
    </row>
    <row r="586294" spans="21:28">
      <c r="U586294" s="5"/>
      <c r="AA586294" s="94"/>
      <c r="AB586294" s="5"/>
    </row>
    <row r="586344" spans="21:28">
      <c r="U586344" s="5"/>
      <c r="AA586344" s="94"/>
      <c r="AB586344" s="5"/>
    </row>
    <row r="586414" spans="21:28">
      <c r="U586414" s="5"/>
      <c r="AA586414" s="94"/>
      <c r="AB586414" s="5"/>
    </row>
    <row r="586415" spans="21:28">
      <c r="U586415" s="5"/>
      <c r="AA586415" s="94"/>
      <c r="AB586415" s="5"/>
    </row>
    <row r="586432" spans="21:28">
      <c r="U586432" s="5"/>
      <c r="AA586432" s="94"/>
      <c r="AB586432" s="5"/>
    </row>
    <row r="586434" spans="21:28">
      <c r="U586434" s="5"/>
      <c r="AA586434" s="458"/>
      <c r="AB586434" s="5"/>
    </row>
    <row r="586435" spans="21:28">
      <c r="U586435" s="5"/>
      <c r="AA586435" s="458"/>
      <c r="AB586435" s="5"/>
    </row>
    <row r="586436" spans="21:28">
      <c r="U586436" s="5"/>
      <c r="AA586436" s="93"/>
      <c r="AB586436" s="5"/>
    </row>
    <row r="586437" spans="21:28">
      <c r="U586437" s="5"/>
      <c r="AA586437" s="94"/>
      <c r="AB586437" s="5"/>
    </row>
    <row r="586440" spans="21:28">
      <c r="U586440" s="5"/>
      <c r="AA586440" s="94"/>
      <c r="AB586440" s="5"/>
    </row>
    <row r="586490" spans="21:28">
      <c r="U586490" s="5"/>
      <c r="AA586490" s="94"/>
      <c r="AB586490" s="5"/>
    </row>
    <row r="586560" spans="21:28">
      <c r="U586560" s="5"/>
      <c r="AA586560" s="94"/>
      <c r="AB586560" s="5"/>
    </row>
    <row r="586561" spans="21:28">
      <c r="U586561" s="5"/>
      <c r="AA586561" s="94"/>
      <c r="AB586561" s="5"/>
    </row>
    <row r="586578" spans="21:28">
      <c r="U586578" s="5"/>
      <c r="AA586578" s="94"/>
      <c r="AB586578" s="5"/>
    </row>
    <row r="586580" spans="21:28">
      <c r="U586580" s="5"/>
      <c r="AA586580" s="458"/>
      <c r="AB586580" s="5"/>
    </row>
    <row r="586581" spans="21:28">
      <c r="U586581" s="5"/>
      <c r="AA586581" s="458"/>
      <c r="AB586581" s="5"/>
    </row>
    <row r="586582" spans="21:28">
      <c r="U586582" s="5"/>
      <c r="AA586582" s="93"/>
      <c r="AB586582" s="5"/>
    </row>
    <row r="586583" spans="21:28">
      <c r="U586583" s="5"/>
      <c r="AA586583" s="94"/>
      <c r="AB586583" s="5"/>
    </row>
    <row r="586586" spans="21:28">
      <c r="U586586" s="5"/>
      <c r="AA586586" s="94"/>
      <c r="AB586586" s="5"/>
    </row>
    <row r="586636" spans="21:28">
      <c r="U586636" s="5"/>
      <c r="AA586636" s="94"/>
      <c r="AB586636" s="5"/>
    </row>
    <row r="586706" spans="21:28">
      <c r="U586706" s="5"/>
      <c r="AA586706" s="94"/>
      <c r="AB586706" s="5"/>
    </row>
    <row r="586707" spans="21:28">
      <c r="U586707" s="5"/>
      <c r="AA586707" s="94"/>
      <c r="AB586707" s="5"/>
    </row>
    <row r="586724" spans="21:28">
      <c r="U586724" s="5"/>
      <c r="AA586724" s="94"/>
      <c r="AB586724" s="5"/>
    </row>
    <row r="586726" spans="21:28">
      <c r="U586726" s="5"/>
      <c r="AA586726" s="458"/>
      <c r="AB586726" s="5"/>
    </row>
    <row r="586727" spans="21:28">
      <c r="U586727" s="5"/>
      <c r="AA586727" s="458"/>
      <c r="AB586727" s="5"/>
    </row>
    <row r="586728" spans="21:28">
      <c r="U586728" s="5"/>
      <c r="AA586728" s="93"/>
      <c r="AB586728" s="5"/>
    </row>
    <row r="586729" spans="21:28">
      <c r="U586729" s="5"/>
      <c r="AA586729" s="94"/>
      <c r="AB586729" s="5"/>
    </row>
    <row r="586732" spans="21:28">
      <c r="U586732" s="5"/>
      <c r="AA586732" s="94"/>
      <c r="AB586732" s="5"/>
    </row>
    <row r="586782" spans="21:28">
      <c r="U586782" s="5"/>
      <c r="AA586782" s="94"/>
      <c r="AB586782" s="5"/>
    </row>
    <row r="586852" spans="21:28">
      <c r="U586852" s="5"/>
      <c r="AA586852" s="94"/>
      <c r="AB586852" s="5"/>
    </row>
    <row r="586853" spans="21:28">
      <c r="U586853" s="5"/>
      <c r="AA586853" s="94"/>
      <c r="AB586853" s="5"/>
    </row>
    <row r="586870" spans="21:28">
      <c r="U586870" s="5"/>
      <c r="AA586870" s="94"/>
      <c r="AB586870" s="5"/>
    </row>
    <row r="586872" spans="21:28">
      <c r="U586872" s="5"/>
      <c r="AA586872" s="458"/>
      <c r="AB586872" s="5"/>
    </row>
    <row r="586873" spans="21:28">
      <c r="U586873" s="5"/>
      <c r="AA586873" s="458"/>
      <c r="AB586873" s="5"/>
    </row>
    <row r="586874" spans="21:28">
      <c r="U586874" s="5"/>
      <c r="AA586874" s="93"/>
      <c r="AB586874" s="5"/>
    </row>
    <row r="586875" spans="21:28">
      <c r="U586875" s="5"/>
      <c r="AA586875" s="94"/>
      <c r="AB586875" s="5"/>
    </row>
    <row r="586878" spans="21:28">
      <c r="U586878" s="5"/>
      <c r="AA586878" s="94"/>
      <c r="AB586878" s="5"/>
    </row>
    <row r="586928" spans="21:28">
      <c r="U586928" s="5"/>
      <c r="AA586928" s="94"/>
      <c r="AB586928" s="5"/>
    </row>
    <row r="586998" spans="21:28">
      <c r="U586998" s="5"/>
      <c r="AA586998" s="94"/>
      <c r="AB586998" s="5"/>
    </row>
    <row r="586999" spans="21:28">
      <c r="U586999" s="5"/>
      <c r="AA586999" s="94"/>
      <c r="AB586999" s="5"/>
    </row>
    <row r="587016" spans="21:28">
      <c r="U587016" s="5"/>
      <c r="AA587016" s="94"/>
      <c r="AB587016" s="5"/>
    </row>
    <row r="587018" spans="21:28">
      <c r="U587018" s="5"/>
      <c r="AA587018" s="458"/>
      <c r="AB587018" s="5"/>
    </row>
    <row r="587019" spans="21:28">
      <c r="U587019" s="5"/>
      <c r="AA587019" s="458"/>
      <c r="AB587019" s="5"/>
    </row>
    <row r="587020" spans="21:28">
      <c r="U587020" s="5"/>
      <c r="AA587020" s="93"/>
      <c r="AB587020" s="5"/>
    </row>
    <row r="587021" spans="21:28">
      <c r="U587021" s="5"/>
      <c r="AA587021" s="94"/>
      <c r="AB587021" s="5"/>
    </row>
    <row r="587024" spans="21:28">
      <c r="U587024" s="5"/>
      <c r="AA587024" s="94"/>
      <c r="AB587024" s="5"/>
    </row>
    <row r="587074" spans="21:28">
      <c r="U587074" s="5"/>
      <c r="AA587074" s="94"/>
      <c r="AB587074" s="5"/>
    </row>
    <row r="587144" spans="21:28">
      <c r="U587144" s="5"/>
      <c r="AA587144" s="94"/>
      <c r="AB587144" s="5"/>
    </row>
    <row r="587145" spans="21:28">
      <c r="U587145" s="5"/>
      <c r="AA587145" s="94"/>
      <c r="AB587145" s="5"/>
    </row>
    <row r="587162" spans="21:28">
      <c r="U587162" s="5"/>
      <c r="AA587162" s="94"/>
      <c r="AB587162" s="5"/>
    </row>
    <row r="587164" spans="21:28">
      <c r="U587164" s="5"/>
      <c r="AA587164" s="458"/>
      <c r="AB587164" s="5"/>
    </row>
    <row r="587165" spans="21:28">
      <c r="U587165" s="5"/>
      <c r="AA587165" s="458"/>
      <c r="AB587165" s="5"/>
    </row>
    <row r="587166" spans="21:28">
      <c r="U587166" s="5"/>
      <c r="AA587166" s="93"/>
      <c r="AB587166" s="5"/>
    </row>
    <row r="587167" spans="21:28">
      <c r="U587167" s="5"/>
      <c r="AA587167" s="94"/>
      <c r="AB587167" s="5"/>
    </row>
    <row r="587170" spans="21:28">
      <c r="U587170" s="5"/>
      <c r="AA587170" s="94"/>
      <c r="AB587170" s="5"/>
    </row>
    <row r="587220" spans="21:28">
      <c r="U587220" s="5"/>
      <c r="AA587220" s="94"/>
      <c r="AB587220" s="5"/>
    </row>
    <row r="587290" spans="21:28">
      <c r="U587290" s="5"/>
      <c r="AA587290" s="94"/>
      <c r="AB587290" s="5"/>
    </row>
    <row r="587291" spans="21:28">
      <c r="U587291" s="5"/>
      <c r="AA587291" s="94"/>
      <c r="AB587291" s="5"/>
    </row>
    <row r="587308" spans="21:28">
      <c r="U587308" s="5"/>
      <c r="AA587308" s="94"/>
      <c r="AB587308" s="5"/>
    </row>
    <row r="587310" spans="21:28">
      <c r="U587310" s="5"/>
      <c r="AA587310" s="458"/>
      <c r="AB587310" s="5"/>
    </row>
    <row r="587311" spans="21:28">
      <c r="U587311" s="5"/>
      <c r="AA587311" s="458"/>
      <c r="AB587311" s="5"/>
    </row>
    <row r="587312" spans="21:28">
      <c r="U587312" s="5"/>
      <c r="AA587312" s="93"/>
      <c r="AB587312" s="5"/>
    </row>
    <row r="587313" spans="21:28">
      <c r="U587313" s="5"/>
      <c r="AA587313" s="94"/>
      <c r="AB587313" s="5"/>
    </row>
    <row r="587316" spans="21:28">
      <c r="U587316" s="5"/>
      <c r="AA587316" s="94"/>
      <c r="AB587316" s="5"/>
    </row>
    <row r="587366" spans="21:28">
      <c r="U587366" s="5"/>
      <c r="AA587366" s="94"/>
      <c r="AB587366" s="5"/>
    </row>
    <row r="587436" spans="21:28">
      <c r="U587436" s="5"/>
      <c r="AA587436" s="94"/>
      <c r="AB587436" s="5"/>
    </row>
    <row r="587437" spans="21:28">
      <c r="U587437" s="5"/>
      <c r="AA587437" s="94"/>
      <c r="AB587437" s="5"/>
    </row>
    <row r="587454" spans="21:28">
      <c r="U587454" s="5"/>
      <c r="AA587454" s="94"/>
      <c r="AB587454" s="5"/>
    </row>
    <row r="587456" spans="21:28">
      <c r="U587456" s="5"/>
      <c r="AA587456" s="458"/>
      <c r="AB587456" s="5"/>
    </row>
    <row r="587457" spans="21:28">
      <c r="U587457" s="5"/>
      <c r="AA587457" s="458"/>
      <c r="AB587457" s="5"/>
    </row>
    <row r="587458" spans="21:28">
      <c r="U587458" s="5"/>
      <c r="AA587458" s="93"/>
      <c r="AB587458" s="5"/>
    </row>
    <row r="587459" spans="21:28">
      <c r="U587459" s="5"/>
      <c r="AA587459" s="94"/>
      <c r="AB587459" s="5"/>
    </row>
    <row r="587462" spans="21:28">
      <c r="U587462" s="5"/>
      <c r="AA587462" s="94"/>
      <c r="AB587462" s="5"/>
    </row>
    <row r="587512" spans="21:28">
      <c r="U587512" s="5"/>
      <c r="AA587512" s="94"/>
      <c r="AB587512" s="5"/>
    </row>
    <row r="587582" spans="21:28">
      <c r="U587582" s="5"/>
      <c r="AA587582" s="94"/>
      <c r="AB587582" s="5"/>
    </row>
    <row r="587583" spans="21:28">
      <c r="U587583" s="5"/>
      <c r="AA587583" s="94"/>
      <c r="AB587583" s="5"/>
    </row>
    <row r="587600" spans="21:28">
      <c r="U587600" s="5"/>
      <c r="AA587600" s="94"/>
      <c r="AB587600" s="5"/>
    </row>
    <row r="587602" spans="21:28">
      <c r="U587602" s="5"/>
      <c r="AA587602" s="458"/>
      <c r="AB587602" s="5"/>
    </row>
    <row r="587603" spans="21:28">
      <c r="U587603" s="5"/>
      <c r="AA587603" s="458"/>
      <c r="AB587603" s="5"/>
    </row>
    <row r="587604" spans="21:28">
      <c r="U587604" s="5"/>
      <c r="AA587604" s="93"/>
      <c r="AB587604" s="5"/>
    </row>
    <row r="587605" spans="21:28">
      <c r="U587605" s="5"/>
      <c r="AA587605" s="94"/>
      <c r="AB587605" s="5"/>
    </row>
    <row r="587608" spans="21:28">
      <c r="U587608" s="5"/>
      <c r="AA587608" s="94"/>
      <c r="AB587608" s="5"/>
    </row>
    <row r="587658" spans="21:28">
      <c r="U587658" s="5"/>
      <c r="AA587658" s="94"/>
      <c r="AB587658" s="5"/>
    </row>
    <row r="587728" spans="21:28">
      <c r="U587728" s="5"/>
      <c r="AA587728" s="94"/>
      <c r="AB587728" s="5"/>
    </row>
    <row r="587729" spans="21:28">
      <c r="U587729" s="5"/>
      <c r="AA587729" s="94"/>
      <c r="AB587729" s="5"/>
    </row>
    <row r="587746" spans="21:28">
      <c r="U587746" s="5"/>
      <c r="AA587746" s="94"/>
      <c r="AB587746" s="5"/>
    </row>
    <row r="587748" spans="21:28">
      <c r="U587748" s="5"/>
      <c r="AA587748" s="458"/>
      <c r="AB587748" s="5"/>
    </row>
    <row r="587749" spans="21:28">
      <c r="U587749" s="5"/>
      <c r="AA587749" s="458"/>
      <c r="AB587749" s="5"/>
    </row>
    <row r="587750" spans="21:28">
      <c r="U587750" s="5"/>
      <c r="AA587750" s="93"/>
      <c r="AB587750" s="5"/>
    </row>
    <row r="587751" spans="21:28">
      <c r="U587751" s="5"/>
      <c r="AA587751" s="94"/>
      <c r="AB587751" s="5"/>
    </row>
    <row r="587754" spans="21:28">
      <c r="U587754" s="5"/>
      <c r="AA587754" s="94"/>
      <c r="AB587754" s="5"/>
    </row>
    <row r="587804" spans="21:28">
      <c r="U587804" s="5"/>
      <c r="AA587804" s="94"/>
      <c r="AB587804" s="5"/>
    </row>
    <row r="587874" spans="21:28">
      <c r="U587874" s="5"/>
      <c r="AA587874" s="94"/>
      <c r="AB587874" s="5"/>
    </row>
    <row r="587875" spans="21:28">
      <c r="U587875" s="5"/>
      <c r="AA587875" s="94"/>
      <c r="AB587875" s="5"/>
    </row>
    <row r="587892" spans="21:28">
      <c r="U587892" s="5"/>
      <c r="AA587892" s="94"/>
      <c r="AB587892" s="5"/>
    </row>
    <row r="587894" spans="21:28">
      <c r="U587894" s="5"/>
      <c r="AA587894" s="458"/>
      <c r="AB587894" s="5"/>
    </row>
    <row r="587895" spans="21:28">
      <c r="U587895" s="5"/>
      <c r="AA587895" s="458"/>
      <c r="AB587895" s="5"/>
    </row>
    <row r="587896" spans="21:28">
      <c r="U587896" s="5"/>
      <c r="AA587896" s="93"/>
      <c r="AB587896" s="5"/>
    </row>
    <row r="587897" spans="21:28">
      <c r="U587897" s="5"/>
      <c r="AA587897" s="94"/>
      <c r="AB587897" s="5"/>
    </row>
    <row r="587900" spans="21:28">
      <c r="U587900" s="5"/>
      <c r="AA587900" s="94"/>
      <c r="AB587900" s="5"/>
    </row>
    <row r="587950" spans="21:28">
      <c r="U587950" s="5"/>
      <c r="AA587950" s="94"/>
      <c r="AB587950" s="5"/>
    </row>
    <row r="588020" spans="21:28">
      <c r="U588020" s="5"/>
      <c r="AA588020" s="94"/>
      <c r="AB588020" s="5"/>
    </row>
    <row r="588021" spans="21:28">
      <c r="U588021" s="5"/>
      <c r="AA588021" s="94"/>
      <c r="AB588021" s="5"/>
    </row>
    <row r="588038" spans="21:28">
      <c r="U588038" s="5"/>
      <c r="AA588038" s="94"/>
      <c r="AB588038" s="5"/>
    </row>
    <row r="588040" spans="21:28">
      <c r="U588040" s="5"/>
      <c r="AA588040" s="458"/>
      <c r="AB588040" s="5"/>
    </row>
    <row r="588041" spans="21:28">
      <c r="U588041" s="5"/>
      <c r="AA588041" s="458"/>
      <c r="AB588041" s="5"/>
    </row>
    <row r="588042" spans="21:28">
      <c r="U588042" s="5"/>
      <c r="AA588042" s="93"/>
      <c r="AB588042" s="5"/>
    </row>
    <row r="588043" spans="21:28">
      <c r="U588043" s="5"/>
      <c r="AA588043" s="94"/>
      <c r="AB588043" s="5"/>
    </row>
    <row r="588046" spans="21:28">
      <c r="U588046" s="5"/>
      <c r="AA588046" s="94"/>
      <c r="AB588046" s="5"/>
    </row>
    <row r="588096" spans="21:28">
      <c r="U588096" s="5"/>
      <c r="AA588096" s="94"/>
      <c r="AB588096" s="5"/>
    </row>
    <row r="588166" spans="21:28">
      <c r="U588166" s="5"/>
      <c r="AA588166" s="94"/>
      <c r="AB588166" s="5"/>
    </row>
    <row r="588167" spans="21:28">
      <c r="U588167" s="5"/>
      <c r="AA588167" s="94"/>
      <c r="AB588167" s="5"/>
    </row>
    <row r="588184" spans="21:28">
      <c r="U588184" s="5"/>
      <c r="AA588184" s="94"/>
      <c r="AB588184" s="5"/>
    </row>
    <row r="588186" spans="21:28">
      <c r="U588186" s="5"/>
      <c r="AA588186" s="458"/>
      <c r="AB588186" s="5"/>
    </row>
    <row r="588187" spans="21:28">
      <c r="U588187" s="5"/>
      <c r="AA588187" s="458"/>
      <c r="AB588187" s="5"/>
    </row>
    <row r="588188" spans="21:28">
      <c r="U588188" s="5"/>
      <c r="AA588188" s="93"/>
      <c r="AB588188" s="5"/>
    </row>
    <row r="588189" spans="21:28">
      <c r="U588189" s="5"/>
      <c r="AA588189" s="94"/>
      <c r="AB588189" s="5"/>
    </row>
    <row r="588192" spans="21:28">
      <c r="U588192" s="5"/>
      <c r="AA588192" s="94"/>
      <c r="AB588192" s="5"/>
    </row>
    <row r="588242" spans="21:28">
      <c r="U588242" s="5"/>
      <c r="AA588242" s="94"/>
      <c r="AB588242" s="5"/>
    </row>
    <row r="588312" spans="21:28">
      <c r="U588312" s="5"/>
      <c r="AA588312" s="94"/>
      <c r="AB588312" s="5"/>
    </row>
    <row r="588313" spans="21:28">
      <c r="U588313" s="5"/>
      <c r="AA588313" s="94"/>
      <c r="AB588313" s="5"/>
    </row>
    <row r="588330" spans="21:28">
      <c r="U588330" s="5"/>
      <c r="AA588330" s="94"/>
      <c r="AB588330" s="5"/>
    </row>
    <row r="588332" spans="21:28">
      <c r="U588332" s="5"/>
      <c r="AA588332" s="458"/>
      <c r="AB588332" s="5"/>
    </row>
    <row r="588333" spans="21:28">
      <c r="U588333" s="5"/>
      <c r="AA588333" s="458"/>
      <c r="AB588333" s="5"/>
    </row>
    <row r="588334" spans="21:28">
      <c r="U588334" s="5"/>
      <c r="AA588334" s="93"/>
      <c r="AB588334" s="5"/>
    </row>
    <row r="588335" spans="21:28">
      <c r="U588335" s="5"/>
      <c r="AA588335" s="94"/>
      <c r="AB588335" s="5"/>
    </row>
    <row r="588338" spans="21:28">
      <c r="U588338" s="5"/>
      <c r="AA588338" s="94"/>
      <c r="AB588338" s="5"/>
    </row>
    <row r="588388" spans="21:28">
      <c r="U588388" s="5"/>
      <c r="AA588388" s="94"/>
      <c r="AB588388" s="5"/>
    </row>
    <row r="588458" spans="21:28">
      <c r="U588458" s="5"/>
      <c r="AA588458" s="94"/>
      <c r="AB588458" s="5"/>
    </row>
    <row r="588459" spans="21:28">
      <c r="U588459" s="5"/>
      <c r="AA588459" s="94"/>
      <c r="AB588459" s="5"/>
    </row>
    <row r="588476" spans="21:28">
      <c r="U588476" s="5"/>
      <c r="AA588476" s="94"/>
      <c r="AB588476" s="5"/>
    </row>
    <row r="588478" spans="21:28">
      <c r="U588478" s="5"/>
      <c r="AA588478" s="458"/>
      <c r="AB588478" s="5"/>
    </row>
    <row r="588479" spans="21:28">
      <c r="U588479" s="5"/>
      <c r="AA588479" s="458"/>
      <c r="AB588479" s="5"/>
    </row>
    <row r="588480" spans="21:28">
      <c r="U588480" s="5"/>
      <c r="AA588480" s="93"/>
      <c r="AB588480" s="5"/>
    </row>
    <row r="588481" spans="21:28">
      <c r="U588481" s="5"/>
      <c r="AA588481" s="94"/>
      <c r="AB588481" s="5"/>
    </row>
    <row r="588484" spans="21:28">
      <c r="U588484" s="5"/>
      <c r="AA588484" s="94"/>
      <c r="AB588484" s="5"/>
    </row>
    <row r="588534" spans="21:28">
      <c r="U588534" s="5"/>
      <c r="AA588534" s="94"/>
      <c r="AB588534" s="5"/>
    </row>
    <row r="588604" spans="21:28">
      <c r="U588604" s="5"/>
      <c r="AA588604" s="94"/>
      <c r="AB588604" s="5"/>
    </row>
    <row r="588605" spans="21:28">
      <c r="U588605" s="5"/>
      <c r="AA588605" s="94"/>
      <c r="AB588605" s="5"/>
    </row>
    <row r="588622" spans="21:28">
      <c r="U588622" s="5"/>
      <c r="AA588622" s="94"/>
      <c r="AB588622" s="5"/>
    </row>
    <row r="588624" spans="21:28">
      <c r="U588624" s="5"/>
      <c r="AA588624" s="458"/>
      <c r="AB588624" s="5"/>
    </row>
    <row r="588625" spans="21:28">
      <c r="U588625" s="5"/>
      <c r="AA588625" s="458"/>
      <c r="AB588625" s="5"/>
    </row>
    <row r="588626" spans="21:28">
      <c r="U588626" s="5"/>
      <c r="AA588626" s="93"/>
      <c r="AB588626" s="5"/>
    </row>
    <row r="588627" spans="21:28">
      <c r="U588627" s="5"/>
      <c r="AA588627" s="94"/>
      <c r="AB588627" s="5"/>
    </row>
    <row r="588630" spans="21:28">
      <c r="U588630" s="5"/>
      <c r="AA588630" s="94"/>
      <c r="AB588630" s="5"/>
    </row>
    <row r="588680" spans="21:28">
      <c r="U588680" s="5"/>
      <c r="AA588680" s="94"/>
      <c r="AB588680" s="5"/>
    </row>
    <row r="588750" spans="21:28">
      <c r="U588750" s="5"/>
      <c r="AA588750" s="94"/>
      <c r="AB588750" s="5"/>
    </row>
    <row r="588751" spans="21:28">
      <c r="U588751" s="5"/>
      <c r="AA588751" s="94"/>
      <c r="AB588751" s="5"/>
    </row>
    <row r="588768" spans="21:28">
      <c r="U588768" s="5"/>
      <c r="AA588768" s="94"/>
      <c r="AB588768" s="5"/>
    </row>
    <row r="588770" spans="21:28">
      <c r="U588770" s="5"/>
      <c r="AA588770" s="458"/>
      <c r="AB588770" s="5"/>
    </row>
    <row r="588771" spans="21:28">
      <c r="U588771" s="5"/>
      <c r="AA588771" s="458"/>
      <c r="AB588771" s="5"/>
    </row>
    <row r="588772" spans="21:28">
      <c r="U588772" s="5"/>
      <c r="AA588772" s="93"/>
      <c r="AB588772" s="5"/>
    </row>
    <row r="588773" spans="21:28">
      <c r="U588773" s="5"/>
      <c r="AA588773" s="94"/>
      <c r="AB588773" s="5"/>
    </row>
    <row r="588776" spans="21:28">
      <c r="U588776" s="5"/>
      <c r="AA588776" s="94"/>
      <c r="AB588776" s="5"/>
    </row>
    <row r="588826" spans="21:28">
      <c r="U588826" s="5"/>
      <c r="AA588826" s="94"/>
      <c r="AB588826" s="5"/>
    </row>
    <row r="588896" spans="21:28">
      <c r="U588896" s="5"/>
      <c r="AA588896" s="94"/>
      <c r="AB588896" s="5"/>
    </row>
    <row r="588897" spans="21:28">
      <c r="U588897" s="5"/>
      <c r="AA588897" s="94"/>
      <c r="AB588897" s="5"/>
    </row>
    <row r="588914" spans="21:28">
      <c r="U588914" s="5"/>
      <c r="AA588914" s="94"/>
      <c r="AB588914" s="5"/>
    </row>
    <row r="588916" spans="21:28">
      <c r="U588916" s="5"/>
      <c r="AA588916" s="458"/>
      <c r="AB588916" s="5"/>
    </row>
    <row r="588917" spans="21:28">
      <c r="U588917" s="5"/>
      <c r="AA588917" s="458"/>
      <c r="AB588917" s="5"/>
    </row>
    <row r="588918" spans="21:28">
      <c r="U588918" s="5"/>
      <c r="AA588918" s="93"/>
      <c r="AB588918" s="5"/>
    </row>
    <row r="588919" spans="21:28">
      <c r="U588919" s="5"/>
      <c r="AA588919" s="94"/>
      <c r="AB588919" s="5"/>
    </row>
    <row r="588922" spans="21:28">
      <c r="U588922" s="5"/>
      <c r="AA588922" s="94"/>
      <c r="AB588922" s="5"/>
    </row>
    <row r="588972" spans="21:28">
      <c r="U588972" s="5"/>
      <c r="AA588972" s="94"/>
      <c r="AB588972" s="5"/>
    </row>
    <row r="589042" spans="21:28">
      <c r="U589042" s="5"/>
      <c r="AA589042" s="94"/>
      <c r="AB589042" s="5"/>
    </row>
    <row r="589043" spans="21:28">
      <c r="U589043" s="5"/>
      <c r="AA589043" s="94"/>
      <c r="AB589043" s="5"/>
    </row>
    <row r="589060" spans="21:28">
      <c r="U589060" s="5"/>
      <c r="AA589060" s="94"/>
      <c r="AB589060" s="5"/>
    </row>
    <row r="589062" spans="21:28">
      <c r="U589062" s="5"/>
      <c r="AA589062" s="458"/>
      <c r="AB589062" s="5"/>
    </row>
    <row r="589063" spans="21:28">
      <c r="U589063" s="5"/>
      <c r="AA589063" s="458"/>
      <c r="AB589063" s="5"/>
    </row>
    <row r="589064" spans="21:28">
      <c r="U589064" s="5"/>
      <c r="AA589064" s="93"/>
      <c r="AB589064" s="5"/>
    </row>
    <row r="589065" spans="21:28">
      <c r="U589065" s="5"/>
      <c r="AA589065" s="94"/>
      <c r="AB589065" s="5"/>
    </row>
    <row r="589068" spans="21:28">
      <c r="U589068" s="5"/>
      <c r="AA589068" s="94"/>
      <c r="AB589068" s="5"/>
    </row>
    <row r="589118" spans="21:28">
      <c r="U589118" s="5"/>
      <c r="AA589118" s="94"/>
      <c r="AB589118" s="5"/>
    </row>
    <row r="589188" spans="21:28">
      <c r="U589188" s="5"/>
      <c r="AA589188" s="94"/>
      <c r="AB589188" s="5"/>
    </row>
    <row r="589189" spans="21:28">
      <c r="U589189" s="5"/>
      <c r="AA589189" s="94"/>
      <c r="AB589189" s="5"/>
    </row>
    <row r="589206" spans="21:28">
      <c r="U589206" s="5"/>
      <c r="AA589206" s="94"/>
      <c r="AB589206" s="5"/>
    </row>
    <row r="589208" spans="21:28">
      <c r="U589208" s="5"/>
      <c r="AA589208" s="458"/>
      <c r="AB589208" s="5"/>
    </row>
    <row r="589209" spans="21:28">
      <c r="U589209" s="5"/>
      <c r="AA589209" s="458"/>
      <c r="AB589209" s="5"/>
    </row>
    <row r="589210" spans="21:28">
      <c r="U589210" s="5"/>
      <c r="AA589210" s="93"/>
      <c r="AB589210" s="5"/>
    </row>
    <row r="589211" spans="21:28">
      <c r="U589211" s="5"/>
      <c r="AA589211" s="94"/>
      <c r="AB589211" s="5"/>
    </row>
    <row r="589214" spans="21:28">
      <c r="U589214" s="5"/>
      <c r="AA589214" s="94"/>
      <c r="AB589214" s="5"/>
    </row>
    <row r="589264" spans="21:28">
      <c r="U589264" s="5"/>
      <c r="AA589264" s="94"/>
      <c r="AB589264" s="5"/>
    </row>
    <row r="589334" spans="21:28">
      <c r="U589334" s="5"/>
      <c r="AA589334" s="94"/>
      <c r="AB589334" s="5"/>
    </row>
    <row r="589335" spans="21:28">
      <c r="U589335" s="5"/>
      <c r="AA589335" s="94"/>
      <c r="AB589335" s="5"/>
    </row>
    <row r="589352" spans="21:28">
      <c r="U589352" s="5"/>
      <c r="AA589352" s="94"/>
      <c r="AB589352" s="5"/>
    </row>
    <row r="589354" spans="21:28">
      <c r="U589354" s="5"/>
      <c r="AA589354" s="458"/>
      <c r="AB589354" s="5"/>
    </row>
    <row r="589355" spans="21:28">
      <c r="U589355" s="5"/>
      <c r="AA589355" s="458"/>
      <c r="AB589355" s="5"/>
    </row>
    <row r="589356" spans="21:28">
      <c r="U589356" s="5"/>
      <c r="AA589356" s="93"/>
      <c r="AB589356" s="5"/>
    </row>
    <row r="589357" spans="21:28">
      <c r="U589357" s="5"/>
      <c r="AA589357" s="94"/>
      <c r="AB589357" s="5"/>
    </row>
    <row r="589360" spans="21:28">
      <c r="U589360" s="5"/>
      <c r="AA589360" s="94"/>
      <c r="AB589360" s="5"/>
    </row>
    <row r="589410" spans="21:28">
      <c r="U589410" s="5"/>
      <c r="AA589410" s="94"/>
      <c r="AB589410" s="5"/>
    </row>
    <row r="589480" spans="21:28">
      <c r="U589480" s="5"/>
      <c r="AA589480" s="94"/>
      <c r="AB589480" s="5"/>
    </row>
    <row r="589481" spans="21:28">
      <c r="U589481" s="5"/>
      <c r="AA589481" s="94"/>
      <c r="AB589481" s="5"/>
    </row>
    <row r="589498" spans="21:28">
      <c r="U589498" s="5"/>
      <c r="AA589498" s="94"/>
      <c r="AB589498" s="5"/>
    </row>
    <row r="589500" spans="21:28">
      <c r="U589500" s="5"/>
      <c r="AA589500" s="458"/>
      <c r="AB589500" s="5"/>
    </row>
    <row r="589501" spans="21:28">
      <c r="U589501" s="5"/>
      <c r="AA589501" s="458"/>
      <c r="AB589501" s="5"/>
    </row>
    <row r="589502" spans="21:28">
      <c r="U589502" s="5"/>
      <c r="AA589502" s="93"/>
      <c r="AB589502" s="5"/>
    </row>
    <row r="589503" spans="21:28">
      <c r="U589503" s="5"/>
      <c r="AA589503" s="94"/>
      <c r="AB589503" s="5"/>
    </row>
    <row r="589506" spans="21:28">
      <c r="U589506" s="5"/>
      <c r="AA589506" s="94"/>
      <c r="AB589506" s="5"/>
    </row>
    <row r="589556" spans="21:28">
      <c r="U589556" s="5"/>
      <c r="AA589556" s="94"/>
      <c r="AB589556" s="5"/>
    </row>
    <row r="589626" spans="21:28">
      <c r="U589626" s="5"/>
      <c r="AA589626" s="94"/>
      <c r="AB589626" s="5"/>
    </row>
    <row r="589627" spans="21:28">
      <c r="U589627" s="5"/>
      <c r="AA589627" s="94"/>
      <c r="AB589627" s="5"/>
    </row>
    <row r="589644" spans="21:28">
      <c r="U589644" s="5"/>
      <c r="AA589644" s="94"/>
      <c r="AB589644" s="5"/>
    </row>
    <row r="589646" spans="21:28">
      <c r="U589646" s="5"/>
      <c r="AA589646" s="458"/>
      <c r="AB589646" s="5"/>
    </row>
    <row r="589647" spans="21:28">
      <c r="U589647" s="5"/>
      <c r="AA589647" s="458"/>
      <c r="AB589647" s="5"/>
    </row>
    <row r="589648" spans="21:28">
      <c r="U589648" s="5"/>
      <c r="AA589648" s="93"/>
      <c r="AB589648" s="5"/>
    </row>
    <row r="589649" spans="21:28">
      <c r="U589649" s="5"/>
      <c r="AA589649" s="94"/>
      <c r="AB589649" s="5"/>
    </row>
    <row r="589652" spans="21:28">
      <c r="U589652" s="5"/>
      <c r="AA589652" s="94"/>
      <c r="AB589652" s="5"/>
    </row>
    <row r="589702" spans="21:28">
      <c r="U589702" s="5"/>
      <c r="AA589702" s="94"/>
      <c r="AB589702" s="5"/>
    </row>
    <row r="589772" spans="21:28">
      <c r="U589772" s="5"/>
      <c r="AA589772" s="94"/>
      <c r="AB589772" s="5"/>
    </row>
    <row r="589773" spans="21:28">
      <c r="U589773" s="5"/>
      <c r="AA589773" s="94"/>
      <c r="AB589773" s="5"/>
    </row>
    <row r="589790" spans="21:28">
      <c r="U589790" s="5"/>
      <c r="AA589790" s="94"/>
      <c r="AB589790" s="5"/>
    </row>
    <row r="589792" spans="21:28">
      <c r="U589792" s="5"/>
      <c r="AA589792" s="458"/>
      <c r="AB589792" s="5"/>
    </row>
    <row r="589793" spans="21:28">
      <c r="U589793" s="5"/>
      <c r="AA589793" s="458"/>
      <c r="AB589793" s="5"/>
    </row>
    <row r="589794" spans="21:28">
      <c r="U589794" s="5"/>
      <c r="AA589794" s="93"/>
      <c r="AB589794" s="5"/>
    </row>
    <row r="589795" spans="21:28">
      <c r="U589795" s="5"/>
      <c r="AA589795" s="94"/>
      <c r="AB589795" s="5"/>
    </row>
    <row r="589798" spans="21:28">
      <c r="U589798" s="5"/>
      <c r="AA589798" s="94"/>
      <c r="AB589798" s="5"/>
    </row>
    <row r="589848" spans="21:28">
      <c r="U589848" s="5"/>
      <c r="AA589848" s="94"/>
      <c r="AB589848" s="5"/>
    </row>
    <row r="589918" spans="21:28">
      <c r="U589918" s="5"/>
      <c r="AA589918" s="94"/>
      <c r="AB589918" s="5"/>
    </row>
    <row r="589919" spans="21:28">
      <c r="U589919" s="5"/>
      <c r="AA589919" s="94"/>
      <c r="AB589919" s="5"/>
    </row>
    <row r="589936" spans="21:28">
      <c r="U589936" s="5"/>
      <c r="AA589936" s="94"/>
      <c r="AB589936" s="5"/>
    </row>
    <row r="589938" spans="21:28">
      <c r="U589938" s="5"/>
      <c r="AA589938" s="458"/>
      <c r="AB589938" s="5"/>
    </row>
    <row r="589939" spans="21:28">
      <c r="U589939" s="5"/>
      <c r="AA589939" s="458"/>
      <c r="AB589939" s="5"/>
    </row>
    <row r="589940" spans="21:28">
      <c r="U589940" s="5"/>
      <c r="AA589940" s="93"/>
      <c r="AB589940" s="5"/>
    </row>
    <row r="589941" spans="21:28">
      <c r="U589941" s="5"/>
      <c r="AA589941" s="94"/>
      <c r="AB589941" s="5"/>
    </row>
    <row r="589944" spans="21:28">
      <c r="U589944" s="5"/>
      <c r="AA589944" s="94"/>
      <c r="AB589944" s="5"/>
    </row>
    <row r="589994" spans="21:28">
      <c r="U589994" s="5"/>
      <c r="AA589994" s="94"/>
      <c r="AB589994" s="5"/>
    </row>
    <row r="590064" spans="21:28">
      <c r="U590064" s="5"/>
      <c r="AA590064" s="94"/>
      <c r="AB590064" s="5"/>
    </row>
    <row r="590065" spans="21:28">
      <c r="U590065" s="5"/>
      <c r="AA590065" s="94"/>
      <c r="AB590065" s="5"/>
    </row>
    <row r="590082" spans="21:28">
      <c r="U590082" s="5"/>
      <c r="AA590082" s="94"/>
      <c r="AB590082" s="5"/>
    </row>
    <row r="590084" spans="21:28">
      <c r="U590084" s="5"/>
      <c r="AA590084" s="458"/>
      <c r="AB590084" s="5"/>
    </row>
    <row r="590085" spans="21:28">
      <c r="U590085" s="5"/>
      <c r="AA590085" s="458"/>
      <c r="AB590085" s="5"/>
    </row>
    <row r="590086" spans="21:28">
      <c r="U590086" s="5"/>
      <c r="AA590086" s="93"/>
      <c r="AB590086" s="5"/>
    </row>
    <row r="590087" spans="21:28">
      <c r="U590087" s="5"/>
      <c r="AA590087" s="94"/>
      <c r="AB590087" s="5"/>
    </row>
    <row r="590090" spans="21:28">
      <c r="U590090" s="5"/>
      <c r="AA590090" s="94"/>
      <c r="AB590090" s="5"/>
    </row>
    <row r="590140" spans="21:28">
      <c r="U590140" s="5"/>
      <c r="AA590140" s="94"/>
      <c r="AB590140" s="5"/>
    </row>
    <row r="590210" spans="21:28">
      <c r="U590210" s="5"/>
      <c r="AA590210" s="94"/>
      <c r="AB590210" s="5"/>
    </row>
    <row r="590211" spans="21:28">
      <c r="U590211" s="5"/>
      <c r="AA590211" s="94"/>
      <c r="AB590211" s="5"/>
    </row>
    <row r="590228" spans="21:28">
      <c r="U590228" s="5"/>
      <c r="AA590228" s="94"/>
      <c r="AB590228" s="5"/>
    </row>
    <row r="590230" spans="21:28">
      <c r="U590230" s="5"/>
      <c r="AA590230" s="458"/>
      <c r="AB590230" s="5"/>
    </row>
    <row r="590231" spans="21:28">
      <c r="U590231" s="5"/>
      <c r="AA590231" s="458"/>
      <c r="AB590231" s="5"/>
    </row>
    <row r="590232" spans="21:28">
      <c r="U590232" s="5"/>
      <c r="AA590232" s="93"/>
      <c r="AB590232" s="5"/>
    </row>
    <row r="590233" spans="21:28">
      <c r="U590233" s="5"/>
      <c r="AA590233" s="94"/>
      <c r="AB590233" s="5"/>
    </row>
    <row r="590236" spans="21:28">
      <c r="U590236" s="5"/>
      <c r="AA590236" s="94"/>
      <c r="AB590236" s="5"/>
    </row>
    <row r="590286" spans="21:28">
      <c r="U590286" s="5"/>
      <c r="AA590286" s="94"/>
      <c r="AB590286" s="5"/>
    </row>
    <row r="590356" spans="21:28">
      <c r="U590356" s="5"/>
      <c r="AA590356" s="94"/>
      <c r="AB590356" s="5"/>
    </row>
    <row r="590357" spans="21:28">
      <c r="U590357" s="5"/>
      <c r="AA590357" s="94"/>
      <c r="AB590357" s="5"/>
    </row>
    <row r="590374" spans="21:28">
      <c r="U590374" s="5"/>
      <c r="AA590374" s="94"/>
      <c r="AB590374" s="5"/>
    </row>
    <row r="590376" spans="21:28">
      <c r="U590376" s="5"/>
      <c r="AA590376" s="458"/>
      <c r="AB590376" s="5"/>
    </row>
    <row r="590377" spans="21:28">
      <c r="U590377" s="5"/>
      <c r="AA590377" s="458"/>
      <c r="AB590377" s="5"/>
    </row>
    <row r="590378" spans="21:28">
      <c r="U590378" s="5"/>
      <c r="AA590378" s="93"/>
      <c r="AB590378" s="5"/>
    </row>
    <row r="590379" spans="21:28">
      <c r="U590379" s="5"/>
      <c r="AA590379" s="94"/>
      <c r="AB590379" s="5"/>
    </row>
    <row r="590382" spans="21:28">
      <c r="U590382" s="5"/>
      <c r="AA590382" s="94"/>
      <c r="AB590382" s="5"/>
    </row>
    <row r="590432" spans="21:28">
      <c r="U590432" s="5"/>
      <c r="AA590432" s="94"/>
      <c r="AB590432" s="5"/>
    </row>
    <row r="590502" spans="21:28">
      <c r="U590502" s="5"/>
      <c r="AA590502" s="94"/>
      <c r="AB590502" s="5"/>
    </row>
    <row r="590503" spans="21:28">
      <c r="U590503" s="5"/>
      <c r="AA590503" s="94"/>
      <c r="AB590503" s="5"/>
    </row>
    <row r="590520" spans="21:28">
      <c r="U590520" s="5"/>
      <c r="AA590520" s="94"/>
      <c r="AB590520" s="5"/>
    </row>
    <row r="590522" spans="21:28">
      <c r="U590522" s="5"/>
      <c r="AA590522" s="458"/>
      <c r="AB590522" s="5"/>
    </row>
    <row r="590523" spans="21:28">
      <c r="U590523" s="5"/>
      <c r="AA590523" s="458"/>
      <c r="AB590523" s="5"/>
    </row>
    <row r="590524" spans="21:28">
      <c r="U590524" s="5"/>
      <c r="AA590524" s="93"/>
      <c r="AB590524" s="5"/>
    </row>
    <row r="590525" spans="21:28">
      <c r="U590525" s="5"/>
      <c r="AA590525" s="94"/>
      <c r="AB590525" s="5"/>
    </row>
    <row r="590528" spans="21:28">
      <c r="U590528" s="5"/>
      <c r="AA590528" s="94"/>
      <c r="AB590528" s="5"/>
    </row>
    <row r="590578" spans="21:28">
      <c r="U590578" s="5"/>
      <c r="AA590578" s="94"/>
      <c r="AB590578" s="5"/>
    </row>
    <row r="590648" spans="21:28">
      <c r="U590648" s="5"/>
      <c r="AA590648" s="94"/>
      <c r="AB590648" s="5"/>
    </row>
    <row r="590649" spans="21:28">
      <c r="U590649" s="5"/>
      <c r="AA590649" s="94"/>
      <c r="AB590649" s="5"/>
    </row>
    <row r="590666" spans="21:28">
      <c r="U590666" s="5"/>
      <c r="AA590666" s="94"/>
      <c r="AB590666" s="5"/>
    </row>
    <row r="590668" spans="21:28">
      <c r="U590668" s="5"/>
      <c r="AA590668" s="458"/>
      <c r="AB590668" s="5"/>
    </row>
    <row r="590669" spans="21:28">
      <c r="U590669" s="5"/>
      <c r="AA590669" s="458"/>
      <c r="AB590669" s="5"/>
    </row>
    <row r="590670" spans="21:28">
      <c r="U590670" s="5"/>
      <c r="AA590670" s="93"/>
      <c r="AB590670" s="5"/>
    </row>
    <row r="590671" spans="21:28">
      <c r="U590671" s="5"/>
      <c r="AA590671" s="94"/>
      <c r="AB590671" s="5"/>
    </row>
    <row r="590674" spans="21:28">
      <c r="U590674" s="5"/>
      <c r="AA590674" s="94"/>
      <c r="AB590674" s="5"/>
    </row>
    <row r="590724" spans="21:28">
      <c r="U590724" s="5"/>
      <c r="AA590724" s="94"/>
      <c r="AB590724" s="5"/>
    </row>
    <row r="590794" spans="21:28">
      <c r="U590794" s="5"/>
      <c r="AA590794" s="94"/>
      <c r="AB590794" s="5"/>
    </row>
    <row r="590795" spans="21:28">
      <c r="U590795" s="5"/>
      <c r="AA590795" s="94"/>
      <c r="AB590795" s="5"/>
    </row>
    <row r="590812" spans="21:28">
      <c r="U590812" s="5"/>
      <c r="AA590812" s="94"/>
      <c r="AB590812" s="5"/>
    </row>
    <row r="590814" spans="21:28">
      <c r="U590814" s="5"/>
      <c r="AA590814" s="458"/>
      <c r="AB590814" s="5"/>
    </row>
    <row r="590815" spans="21:28">
      <c r="U590815" s="5"/>
      <c r="AA590815" s="458"/>
      <c r="AB590815" s="5"/>
    </row>
    <row r="590816" spans="21:28">
      <c r="U590816" s="5"/>
      <c r="AA590816" s="93"/>
      <c r="AB590816" s="5"/>
    </row>
    <row r="590817" spans="21:28">
      <c r="U590817" s="5"/>
      <c r="AA590817" s="94"/>
      <c r="AB590817" s="5"/>
    </row>
    <row r="590820" spans="21:28">
      <c r="U590820" s="5"/>
      <c r="AA590820" s="94"/>
      <c r="AB590820" s="5"/>
    </row>
    <row r="590870" spans="21:28">
      <c r="U590870" s="5"/>
      <c r="AA590870" s="94"/>
      <c r="AB590870" s="5"/>
    </row>
    <row r="590940" spans="21:28">
      <c r="U590940" s="5"/>
      <c r="AA590940" s="94"/>
      <c r="AB590940" s="5"/>
    </row>
    <row r="590941" spans="21:28">
      <c r="U590941" s="5"/>
      <c r="AA590941" s="94"/>
      <c r="AB590941" s="5"/>
    </row>
    <row r="590958" spans="21:28">
      <c r="U590958" s="5"/>
      <c r="AA590958" s="94"/>
      <c r="AB590958" s="5"/>
    </row>
    <row r="590960" spans="21:28">
      <c r="U590960" s="5"/>
      <c r="AA590960" s="458"/>
      <c r="AB590960" s="5"/>
    </row>
    <row r="590961" spans="21:28">
      <c r="U590961" s="5"/>
      <c r="AA590961" s="458"/>
      <c r="AB590961" s="5"/>
    </row>
    <row r="590962" spans="21:28">
      <c r="U590962" s="5"/>
      <c r="AA590962" s="93"/>
      <c r="AB590962" s="5"/>
    </row>
    <row r="590963" spans="21:28">
      <c r="U590963" s="5"/>
      <c r="AA590963" s="94"/>
      <c r="AB590963" s="5"/>
    </row>
    <row r="590966" spans="21:28">
      <c r="U590966" s="5"/>
      <c r="AA590966" s="94"/>
      <c r="AB590966" s="5"/>
    </row>
    <row r="591016" spans="21:28">
      <c r="U591016" s="5"/>
      <c r="AA591016" s="94"/>
      <c r="AB591016" s="5"/>
    </row>
    <row r="591086" spans="21:28">
      <c r="U591086" s="5"/>
      <c r="AA591086" s="94"/>
      <c r="AB591086" s="5"/>
    </row>
    <row r="591087" spans="21:28">
      <c r="U591087" s="5"/>
      <c r="AA591087" s="94"/>
      <c r="AB591087" s="5"/>
    </row>
    <row r="591104" spans="21:28">
      <c r="U591104" s="5"/>
      <c r="AA591104" s="94"/>
      <c r="AB591104" s="5"/>
    </row>
    <row r="591106" spans="21:28">
      <c r="U591106" s="5"/>
      <c r="AA591106" s="458"/>
      <c r="AB591106" s="5"/>
    </row>
    <row r="591107" spans="21:28">
      <c r="U591107" s="5"/>
      <c r="AA591107" s="458"/>
      <c r="AB591107" s="5"/>
    </row>
    <row r="591108" spans="21:28">
      <c r="U591108" s="5"/>
      <c r="AA591108" s="93"/>
      <c r="AB591108" s="5"/>
    </row>
    <row r="591109" spans="21:28">
      <c r="U591109" s="5"/>
      <c r="AA591109" s="94"/>
      <c r="AB591109" s="5"/>
    </row>
    <row r="591112" spans="21:28">
      <c r="U591112" s="5"/>
      <c r="AA591112" s="94"/>
      <c r="AB591112" s="5"/>
    </row>
    <row r="591162" spans="21:28">
      <c r="U591162" s="5"/>
      <c r="AA591162" s="94"/>
      <c r="AB591162" s="5"/>
    </row>
    <row r="591232" spans="21:28">
      <c r="U591232" s="5"/>
      <c r="AA591232" s="94"/>
      <c r="AB591232" s="5"/>
    </row>
    <row r="591233" spans="21:28">
      <c r="U591233" s="5"/>
      <c r="AA591233" s="94"/>
      <c r="AB591233" s="5"/>
    </row>
    <row r="591250" spans="21:28">
      <c r="U591250" s="5"/>
      <c r="AA591250" s="94"/>
      <c r="AB591250" s="5"/>
    </row>
    <row r="591252" spans="21:28">
      <c r="U591252" s="5"/>
      <c r="AA591252" s="458"/>
      <c r="AB591252" s="5"/>
    </row>
    <row r="591253" spans="21:28">
      <c r="U591253" s="5"/>
      <c r="AA591253" s="458"/>
      <c r="AB591253" s="5"/>
    </row>
    <row r="591254" spans="21:28">
      <c r="U591254" s="5"/>
      <c r="AA591254" s="93"/>
      <c r="AB591254" s="5"/>
    </row>
    <row r="591255" spans="21:28">
      <c r="U591255" s="5"/>
      <c r="AA591255" s="94"/>
      <c r="AB591255" s="5"/>
    </row>
    <row r="591258" spans="21:28">
      <c r="U591258" s="5"/>
      <c r="AA591258" s="94"/>
      <c r="AB591258" s="5"/>
    </row>
    <row r="591308" spans="21:28">
      <c r="U591308" s="5"/>
      <c r="AA591308" s="94"/>
      <c r="AB591308" s="5"/>
    </row>
    <row r="591378" spans="21:28">
      <c r="U591378" s="5"/>
      <c r="AA591378" s="94"/>
      <c r="AB591378" s="5"/>
    </row>
    <row r="591379" spans="21:28">
      <c r="U591379" s="5"/>
      <c r="AA591379" s="94"/>
      <c r="AB591379" s="5"/>
    </row>
    <row r="591396" spans="21:28">
      <c r="U591396" s="5"/>
      <c r="AA591396" s="94"/>
      <c r="AB591396" s="5"/>
    </row>
    <row r="591398" spans="21:28">
      <c r="U591398" s="5"/>
      <c r="AA591398" s="458"/>
      <c r="AB591398" s="5"/>
    </row>
    <row r="591399" spans="21:28">
      <c r="U591399" s="5"/>
      <c r="AA591399" s="458"/>
      <c r="AB591399" s="5"/>
    </row>
    <row r="591400" spans="21:28">
      <c r="U591400" s="5"/>
      <c r="AA591400" s="93"/>
      <c r="AB591400" s="5"/>
    </row>
    <row r="591401" spans="21:28">
      <c r="U591401" s="5"/>
      <c r="AA591401" s="94"/>
      <c r="AB591401" s="5"/>
    </row>
    <row r="591404" spans="21:28">
      <c r="U591404" s="5"/>
      <c r="AA591404" s="94"/>
      <c r="AB591404" s="5"/>
    </row>
    <row r="591454" spans="21:28">
      <c r="U591454" s="5"/>
      <c r="AA591454" s="94"/>
      <c r="AB591454" s="5"/>
    </row>
    <row r="591524" spans="21:28">
      <c r="U591524" s="5"/>
      <c r="AA591524" s="94"/>
      <c r="AB591524" s="5"/>
    </row>
    <row r="591525" spans="21:28">
      <c r="U591525" s="5"/>
      <c r="AA591525" s="94"/>
      <c r="AB591525" s="5"/>
    </row>
    <row r="591542" spans="21:28">
      <c r="U591542" s="5"/>
      <c r="AA591542" s="94"/>
      <c r="AB591542" s="5"/>
    </row>
    <row r="591544" spans="21:28">
      <c r="U591544" s="5"/>
      <c r="AA591544" s="458"/>
      <c r="AB591544" s="5"/>
    </row>
    <row r="591545" spans="21:28">
      <c r="U591545" s="5"/>
      <c r="AA591545" s="458"/>
      <c r="AB591545" s="5"/>
    </row>
    <row r="591546" spans="21:28">
      <c r="U591546" s="5"/>
      <c r="AA591546" s="93"/>
      <c r="AB591546" s="5"/>
    </row>
    <row r="591547" spans="21:28">
      <c r="U591547" s="5"/>
      <c r="AA591547" s="94"/>
      <c r="AB591547" s="5"/>
    </row>
    <row r="591550" spans="21:28">
      <c r="U591550" s="5"/>
      <c r="AA591550" s="94"/>
      <c r="AB591550" s="5"/>
    </row>
    <row r="591600" spans="21:28">
      <c r="U591600" s="5"/>
      <c r="AA591600" s="94"/>
      <c r="AB591600" s="5"/>
    </row>
    <row r="591670" spans="21:28">
      <c r="U591670" s="5"/>
      <c r="AA591670" s="94"/>
      <c r="AB591670" s="5"/>
    </row>
    <row r="591671" spans="21:28">
      <c r="U591671" s="5"/>
      <c r="AA591671" s="94"/>
      <c r="AB591671" s="5"/>
    </row>
    <row r="591688" spans="21:28">
      <c r="U591688" s="5"/>
      <c r="AA591688" s="94"/>
      <c r="AB591688" s="5"/>
    </row>
    <row r="591690" spans="21:28">
      <c r="U591690" s="5"/>
      <c r="AA591690" s="458"/>
      <c r="AB591690" s="5"/>
    </row>
    <row r="591691" spans="21:28">
      <c r="U591691" s="5"/>
      <c r="AA591691" s="458"/>
      <c r="AB591691" s="5"/>
    </row>
    <row r="591692" spans="21:28">
      <c r="U591692" s="5"/>
      <c r="AA591692" s="93"/>
      <c r="AB591692" s="5"/>
    </row>
    <row r="591693" spans="21:28">
      <c r="U591693" s="5"/>
      <c r="AA591693" s="94"/>
      <c r="AB591693" s="5"/>
    </row>
    <row r="591696" spans="21:28">
      <c r="U591696" s="5"/>
      <c r="AA591696" s="94"/>
      <c r="AB591696" s="5"/>
    </row>
    <row r="591746" spans="21:28">
      <c r="U591746" s="5"/>
      <c r="AA591746" s="94"/>
      <c r="AB591746" s="5"/>
    </row>
    <row r="591816" spans="21:28">
      <c r="U591816" s="5"/>
      <c r="AA591816" s="94"/>
      <c r="AB591816" s="5"/>
    </row>
    <row r="591817" spans="21:28">
      <c r="U591817" s="5"/>
      <c r="AA591817" s="94"/>
      <c r="AB591817" s="5"/>
    </row>
    <row r="591834" spans="21:28">
      <c r="U591834" s="5"/>
      <c r="AA591834" s="94"/>
      <c r="AB591834" s="5"/>
    </row>
    <row r="591836" spans="21:28">
      <c r="U591836" s="5"/>
      <c r="AA591836" s="458"/>
      <c r="AB591836" s="5"/>
    </row>
    <row r="591837" spans="21:28">
      <c r="U591837" s="5"/>
      <c r="AA591837" s="458"/>
      <c r="AB591837" s="5"/>
    </row>
    <row r="591838" spans="21:28">
      <c r="U591838" s="5"/>
      <c r="AA591838" s="93"/>
      <c r="AB591838" s="5"/>
    </row>
    <row r="591839" spans="21:28">
      <c r="U591839" s="5"/>
      <c r="AA591839" s="94"/>
      <c r="AB591839" s="5"/>
    </row>
    <row r="591842" spans="21:28">
      <c r="U591842" s="5"/>
      <c r="AA591842" s="94"/>
      <c r="AB591842" s="5"/>
    </row>
    <row r="591892" spans="21:28">
      <c r="U591892" s="5"/>
      <c r="AA591892" s="94"/>
      <c r="AB591892" s="5"/>
    </row>
    <row r="591962" spans="21:28">
      <c r="U591962" s="5"/>
      <c r="AA591962" s="94"/>
      <c r="AB591962" s="5"/>
    </row>
    <row r="591963" spans="21:28">
      <c r="U591963" s="5"/>
      <c r="AA591963" s="94"/>
      <c r="AB591963" s="5"/>
    </row>
    <row r="591980" spans="21:28">
      <c r="U591980" s="5"/>
      <c r="AA591980" s="94"/>
      <c r="AB591980" s="5"/>
    </row>
    <row r="591982" spans="21:28">
      <c r="U591982" s="5"/>
      <c r="AA591982" s="458"/>
      <c r="AB591982" s="5"/>
    </row>
    <row r="591983" spans="21:28">
      <c r="U591983" s="5"/>
      <c r="AA591983" s="458"/>
      <c r="AB591983" s="5"/>
    </row>
    <row r="591984" spans="21:28">
      <c r="U591984" s="5"/>
      <c r="AA591984" s="93"/>
      <c r="AB591984" s="5"/>
    </row>
    <row r="591985" spans="21:28">
      <c r="U591985" s="5"/>
      <c r="AA591985" s="94"/>
      <c r="AB591985" s="5"/>
    </row>
    <row r="591988" spans="21:28">
      <c r="U591988" s="5"/>
      <c r="AA591988" s="94"/>
      <c r="AB591988" s="5"/>
    </row>
    <row r="592038" spans="21:28">
      <c r="U592038" s="5"/>
      <c r="AA592038" s="94"/>
      <c r="AB592038" s="5"/>
    </row>
    <row r="592108" spans="21:28">
      <c r="U592108" s="5"/>
      <c r="AA592108" s="94"/>
      <c r="AB592108" s="5"/>
    </row>
    <row r="592109" spans="21:28">
      <c r="U592109" s="5"/>
      <c r="AA592109" s="94"/>
      <c r="AB592109" s="5"/>
    </row>
    <row r="592126" spans="21:28">
      <c r="U592126" s="5"/>
      <c r="AA592126" s="94"/>
      <c r="AB592126" s="5"/>
    </row>
    <row r="592128" spans="21:28">
      <c r="U592128" s="5"/>
      <c r="AA592128" s="458"/>
      <c r="AB592128" s="5"/>
    </row>
    <row r="592129" spans="21:28">
      <c r="U592129" s="5"/>
      <c r="AA592129" s="458"/>
      <c r="AB592129" s="5"/>
    </row>
    <row r="592130" spans="21:28">
      <c r="U592130" s="5"/>
      <c r="AA592130" s="93"/>
      <c r="AB592130" s="5"/>
    </row>
    <row r="592131" spans="21:28">
      <c r="U592131" s="5"/>
      <c r="AA592131" s="94"/>
      <c r="AB592131" s="5"/>
    </row>
    <row r="592134" spans="21:28">
      <c r="U592134" s="5"/>
      <c r="AA592134" s="94"/>
      <c r="AB592134" s="5"/>
    </row>
    <row r="592184" spans="21:28">
      <c r="U592184" s="5"/>
      <c r="AA592184" s="94"/>
      <c r="AB592184" s="5"/>
    </row>
    <row r="592254" spans="21:28">
      <c r="U592254" s="5"/>
      <c r="AA592254" s="94"/>
      <c r="AB592254" s="5"/>
    </row>
    <row r="592255" spans="21:28">
      <c r="U592255" s="5"/>
      <c r="AA592255" s="94"/>
      <c r="AB592255" s="5"/>
    </row>
    <row r="592272" spans="21:28">
      <c r="U592272" s="5"/>
      <c r="AA592272" s="94"/>
      <c r="AB592272" s="5"/>
    </row>
    <row r="592274" spans="21:28">
      <c r="U592274" s="5"/>
      <c r="AA592274" s="458"/>
      <c r="AB592274" s="5"/>
    </row>
    <row r="592275" spans="21:28">
      <c r="U592275" s="5"/>
      <c r="AA592275" s="458"/>
      <c r="AB592275" s="5"/>
    </row>
    <row r="592276" spans="21:28">
      <c r="U592276" s="5"/>
      <c r="AA592276" s="93"/>
      <c r="AB592276" s="5"/>
    </row>
    <row r="592277" spans="21:28">
      <c r="U592277" s="5"/>
      <c r="AA592277" s="94"/>
      <c r="AB592277" s="5"/>
    </row>
    <row r="592280" spans="21:28">
      <c r="U592280" s="5"/>
      <c r="AA592280" s="94"/>
      <c r="AB592280" s="5"/>
    </row>
    <row r="592330" spans="21:28">
      <c r="U592330" s="5"/>
      <c r="AA592330" s="94"/>
      <c r="AB592330" s="5"/>
    </row>
    <row r="592400" spans="21:28">
      <c r="U592400" s="5"/>
      <c r="AA592400" s="94"/>
      <c r="AB592400" s="5"/>
    </row>
    <row r="592401" spans="21:28">
      <c r="U592401" s="5"/>
      <c r="AA592401" s="94"/>
      <c r="AB592401" s="5"/>
    </row>
    <row r="592418" spans="21:28">
      <c r="U592418" s="5"/>
      <c r="AA592418" s="94"/>
      <c r="AB592418" s="5"/>
    </row>
    <row r="592420" spans="21:28">
      <c r="U592420" s="5"/>
      <c r="AA592420" s="458"/>
      <c r="AB592420" s="5"/>
    </row>
    <row r="592421" spans="21:28">
      <c r="U592421" s="5"/>
      <c r="AA592421" s="458"/>
      <c r="AB592421" s="5"/>
    </row>
    <row r="592422" spans="21:28">
      <c r="U592422" s="5"/>
      <c r="AA592422" s="93"/>
      <c r="AB592422" s="5"/>
    </row>
    <row r="592423" spans="21:28">
      <c r="U592423" s="5"/>
      <c r="AA592423" s="94"/>
      <c r="AB592423" s="5"/>
    </row>
    <row r="592426" spans="21:28">
      <c r="U592426" s="5"/>
      <c r="AA592426" s="94"/>
      <c r="AB592426" s="5"/>
    </row>
    <row r="592476" spans="21:28">
      <c r="U592476" s="5"/>
      <c r="AA592476" s="94"/>
      <c r="AB592476" s="5"/>
    </row>
    <row r="592546" spans="21:28">
      <c r="U592546" s="5"/>
      <c r="AA592546" s="94"/>
      <c r="AB592546" s="5"/>
    </row>
    <row r="592547" spans="21:28">
      <c r="U592547" s="5"/>
      <c r="AA592547" s="94"/>
      <c r="AB592547" s="5"/>
    </row>
    <row r="592564" spans="21:28">
      <c r="U592564" s="5"/>
      <c r="AA592564" s="94"/>
      <c r="AB592564" s="5"/>
    </row>
    <row r="592566" spans="21:28">
      <c r="U592566" s="5"/>
      <c r="AA592566" s="458"/>
      <c r="AB592566" s="5"/>
    </row>
    <row r="592567" spans="21:28">
      <c r="U592567" s="5"/>
      <c r="AA592567" s="458"/>
      <c r="AB592567" s="5"/>
    </row>
    <row r="592568" spans="21:28">
      <c r="U592568" s="5"/>
      <c r="AA592568" s="93"/>
      <c r="AB592568" s="5"/>
    </row>
    <row r="592569" spans="21:28">
      <c r="U592569" s="5"/>
      <c r="AA592569" s="94"/>
      <c r="AB592569" s="5"/>
    </row>
    <row r="592572" spans="21:28">
      <c r="U592572" s="5"/>
      <c r="AA592572" s="94"/>
      <c r="AB592572" s="5"/>
    </row>
    <row r="592622" spans="21:28">
      <c r="U592622" s="5"/>
      <c r="AA592622" s="94"/>
      <c r="AB592622" s="5"/>
    </row>
    <row r="592692" spans="21:28">
      <c r="U592692" s="5"/>
      <c r="AA592692" s="94"/>
      <c r="AB592692" s="5"/>
    </row>
    <row r="592693" spans="21:28">
      <c r="U592693" s="5"/>
      <c r="AA592693" s="94"/>
      <c r="AB592693" s="5"/>
    </row>
    <row r="592710" spans="21:28">
      <c r="U592710" s="5"/>
      <c r="AA592710" s="94"/>
      <c r="AB592710" s="5"/>
    </row>
    <row r="592712" spans="21:28">
      <c r="U592712" s="5"/>
      <c r="AA592712" s="458"/>
      <c r="AB592712" s="5"/>
    </row>
    <row r="592713" spans="21:28">
      <c r="U592713" s="5"/>
      <c r="AA592713" s="458"/>
      <c r="AB592713" s="5"/>
    </row>
    <row r="592714" spans="21:28">
      <c r="U592714" s="5"/>
      <c r="AA592714" s="93"/>
      <c r="AB592714" s="5"/>
    </row>
    <row r="592715" spans="21:28">
      <c r="U592715" s="5"/>
      <c r="AA592715" s="94"/>
      <c r="AB592715" s="5"/>
    </row>
    <row r="592718" spans="21:28">
      <c r="U592718" s="5"/>
      <c r="AA592718" s="94"/>
      <c r="AB592718" s="5"/>
    </row>
    <row r="592768" spans="21:28">
      <c r="U592768" s="5"/>
      <c r="AA592768" s="94"/>
      <c r="AB592768" s="5"/>
    </row>
    <row r="592838" spans="21:28">
      <c r="U592838" s="5"/>
      <c r="AA592838" s="94"/>
      <c r="AB592838" s="5"/>
    </row>
    <row r="592839" spans="21:28">
      <c r="U592839" s="5"/>
      <c r="AA592839" s="94"/>
      <c r="AB592839" s="5"/>
    </row>
    <row r="592856" spans="21:28">
      <c r="U592856" s="5"/>
      <c r="AA592856" s="94"/>
      <c r="AB592856" s="5"/>
    </row>
    <row r="592858" spans="21:28">
      <c r="U592858" s="5"/>
      <c r="AA592858" s="458"/>
      <c r="AB592858" s="5"/>
    </row>
    <row r="592859" spans="21:28">
      <c r="U592859" s="5"/>
      <c r="AA592859" s="458"/>
      <c r="AB592859" s="5"/>
    </row>
    <row r="592860" spans="21:28">
      <c r="U592860" s="5"/>
      <c r="AA592860" s="93"/>
      <c r="AB592860" s="5"/>
    </row>
    <row r="592861" spans="21:28">
      <c r="U592861" s="5"/>
      <c r="AA592861" s="94"/>
      <c r="AB592861" s="5"/>
    </row>
    <row r="592864" spans="21:28">
      <c r="U592864" s="5"/>
      <c r="AA592864" s="94"/>
      <c r="AB592864" s="5"/>
    </row>
    <row r="592914" spans="21:28">
      <c r="U592914" s="5"/>
      <c r="AA592914" s="94"/>
      <c r="AB592914" s="5"/>
    </row>
    <row r="592984" spans="21:28">
      <c r="U592984" s="5"/>
      <c r="AA592984" s="94"/>
      <c r="AB592984" s="5"/>
    </row>
    <row r="592985" spans="21:28">
      <c r="U592985" s="5"/>
      <c r="AA592985" s="94"/>
      <c r="AB592985" s="5"/>
    </row>
    <row r="593002" spans="21:28">
      <c r="U593002" s="5"/>
      <c r="AA593002" s="94"/>
      <c r="AB593002" s="5"/>
    </row>
    <row r="593004" spans="21:28">
      <c r="U593004" s="5"/>
      <c r="AA593004" s="458"/>
      <c r="AB593004" s="5"/>
    </row>
    <row r="593005" spans="21:28">
      <c r="U593005" s="5"/>
      <c r="AA593005" s="458"/>
      <c r="AB593005" s="5"/>
    </row>
    <row r="593006" spans="21:28">
      <c r="U593006" s="5"/>
      <c r="AA593006" s="93"/>
      <c r="AB593006" s="5"/>
    </row>
    <row r="593007" spans="21:28">
      <c r="U593007" s="5"/>
      <c r="AA593007" s="94"/>
      <c r="AB593007" s="5"/>
    </row>
    <row r="593010" spans="21:28">
      <c r="U593010" s="5"/>
      <c r="AA593010" s="94"/>
      <c r="AB593010" s="5"/>
    </row>
    <row r="593060" spans="21:28">
      <c r="U593060" s="5"/>
      <c r="AA593060" s="94"/>
      <c r="AB593060" s="5"/>
    </row>
    <row r="593130" spans="21:28">
      <c r="U593130" s="5"/>
      <c r="AA593130" s="94"/>
      <c r="AB593130" s="5"/>
    </row>
    <row r="593131" spans="21:28">
      <c r="U593131" s="5"/>
      <c r="AA593131" s="94"/>
      <c r="AB593131" s="5"/>
    </row>
    <row r="593148" spans="21:28">
      <c r="U593148" s="5"/>
      <c r="AA593148" s="94"/>
      <c r="AB593148" s="5"/>
    </row>
    <row r="593150" spans="21:28">
      <c r="U593150" s="5"/>
      <c r="AA593150" s="458"/>
      <c r="AB593150" s="5"/>
    </row>
    <row r="593151" spans="21:28">
      <c r="U593151" s="5"/>
      <c r="AA593151" s="458"/>
      <c r="AB593151" s="5"/>
    </row>
    <row r="593152" spans="21:28">
      <c r="U593152" s="5"/>
      <c r="AA593152" s="93"/>
      <c r="AB593152" s="5"/>
    </row>
    <row r="593153" spans="21:28">
      <c r="U593153" s="5"/>
      <c r="AA593153" s="94"/>
      <c r="AB593153" s="5"/>
    </row>
    <row r="593156" spans="21:28">
      <c r="U593156" s="5"/>
      <c r="AA593156" s="94"/>
      <c r="AB593156" s="5"/>
    </row>
    <row r="593206" spans="21:28">
      <c r="U593206" s="5"/>
      <c r="AA593206" s="94"/>
      <c r="AB593206" s="5"/>
    </row>
    <row r="593276" spans="21:28">
      <c r="U593276" s="5"/>
      <c r="AA593276" s="94"/>
      <c r="AB593276" s="5"/>
    </row>
    <row r="593277" spans="21:28">
      <c r="U593277" s="5"/>
      <c r="AA593277" s="94"/>
      <c r="AB593277" s="5"/>
    </row>
    <row r="593294" spans="21:28">
      <c r="U593294" s="5"/>
      <c r="AA593294" s="94"/>
      <c r="AB593294" s="5"/>
    </row>
    <row r="593296" spans="21:28">
      <c r="U593296" s="5"/>
      <c r="AA593296" s="458"/>
      <c r="AB593296" s="5"/>
    </row>
    <row r="593297" spans="21:28">
      <c r="U593297" s="5"/>
      <c r="AA593297" s="458"/>
      <c r="AB593297" s="5"/>
    </row>
    <row r="593298" spans="21:28">
      <c r="U593298" s="5"/>
      <c r="AA593298" s="93"/>
      <c r="AB593298" s="5"/>
    </row>
    <row r="593299" spans="21:28">
      <c r="U593299" s="5"/>
      <c r="AA593299" s="94"/>
      <c r="AB593299" s="5"/>
    </row>
    <row r="593302" spans="21:28">
      <c r="U593302" s="5"/>
      <c r="AA593302" s="94"/>
      <c r="AB593302" s="5"/>
    </row>
    <row r="593352" spans="21:28">
      <c r="U593352" s="5"/>
      <c r="AA593352" s="94"/>
      <c r="AB593352" s="5"/>
    </row>
    <row r="593422" spans="21:28">
      <c r="U593422" s="5"/>
      <c r="AA593422" s="94"/>
      <c r="AB593422" s="5"/>
    </row>
    <row r="593423" spans="21:28">
      <c r="U593423" s="5"/>
      <c r="AA593423" s="94"/>
      <c r="AB593423" s="5"/>
    </row>
    <row r="593440" spans="21:28">
      <c r="U593440" s="5"/>
      <c r="AA593440" s="94"/>
      <c r="AB593440" s="5"/>
    </row>
    <row r="593442" spans="21:28">
      <c r="U593442" s="5"/>
      <c r="AA593442" s="458"/>
      <c r="AB593442" s="5"/>
    </row>
    <row r="593443" spans="21:28">
      <c r="U593443" s="5"/>
      <c r="AA593443" s="458"/>
      <c r="AB593443" s="5"/>
    </row>
    <row r="593444" spans="21:28">
      <c r="U593444" s="5"/>
      <c r="AA593444" s="93"/>
      <c r="AB593444" s="5"/>
    </row>
    <row r="593445" spans="21:28">
      <c r="U593445" s="5"/>
      <c r="AA593445" s="94"/>
      <c r="AB593445" s="5"/>
    </row>
    <row r="593448" spans="21:28">
      <c r="U593448" s="5"/>
      <c r="AA593448" s="94"/>
      <c r="AB593448" s="5"/>
    </row>
    <row r="593498" spans="21:28">
      <c r="U593498" s="5"/>
      <c r="AA593498" s="94"/>
      <c r="AB593498" s="5"/>
    </row>
    <row r="593568" spans="21:28">
      <c r="U593568" s="5"/>
      <c r="AA593568" s="94"/>
      <c r="AB593568" s="5"/>
    </row>
    <row r="593569" spans="21:28">
      <c r="U593569" s="5"/>
      <c r="AA593569" s="94"/>
      <c r="AB593569" s="5"/>
    </row>
    <row r="593586" spans="21:28">
      <c r="U593586" s="5"/>
      <c r="AA593586" s="94"/>
      <c r="AB593586" s="5"/>
    </row>
    <row r="593588" spans="21:28">
      <c r="U593588" s="5"/>
      <c r="AA593588" s="458"/>
      <c r="AB593588" s="5"/>
    </row>
    <row r="593589" spans="21:28">
      <c r="U593589" s="5"/>
      <c r="AA593589" s="458"/>
      <c r="AB593589" s="5"/>
    </row>
    <row r="593590" spans="21:28">
      <c r="U593590" s="5"/>
      <c r="AA593590" s="93"/>
      <c r="AB593590" s="5"/>
    </row>
    <row r="593591" spans="21:28">
      <c r="U593591" s="5"/>
      <c r="AA593591" s="94"/>
      <c r="AB593591" s="5"/>
    </row>
    <row r="593594" spans="21:28">
      <c r="U593594" s="5"/>
      <c r="AA593594" s="94"/>
      <c r="AB593594" s="5"/>
    </row>
    <row r="593644" spans="21:28">
      <c r="U593644" s="5"/>
      <c r="AA593644" s="94"/>
      <c r="AB593644" s="5"/>
    </row>
    <row r="593714" spans="21:28">
      <c r="U593714" s="5"/>
      <c r="AA593714" s="94"/>
      <c r="AB593714" s="5"/>
    </row>
    <row r="593715" spans="21:28">
      <c r="U593715" s="5"/>
      <c r="AA593715" s="94"/>
      <c r="AB593715" s="5"/>
    </row>
    <row r="593732" spans="21:28">
      <c r="U593732" s="5"/>
      <c r="AA593732" s="94"/>
      <c r="AB593732" s="5"/>
    </row>
    <row r="593734" spans="21:28">
      <c r="U593734" s="5"/>
      <c r="AA593734" s="458"/>
      <c r="AB593734" s="5"/>
    </row>
    <row r="593735" spans="21:28">
      <c r="U593735" s="5"/>
      <c r="AA593735" s="458"/>
      <c r="AB593735" s="5"/>
    </row>
    <row r="593736" spans="21:28">
      <c r="U593736" s="5"/>
      <c r="AA593736" s="93"/>
      <c r="AB593736" s="5"/>
    </row>
    <row r="593737" spans="21:28">
      <c r="U593737" s="5"/>
      <c r="AA593737" s="94"/>
      <c r="AB593737" s="5"/>
    </row>
    <row r="593740" spans="21:28">
      <c r="U593740" s="5"/>
      <c r="AA593740" s="94"/>
      <c r="AB593740" s="5"/>
    </row>
    <row r="593790" spans="21:28">
      <c r="U593790" s="5"/>
      <c r="AA593790" s="94"/>
      <c r="AB593790" s="5"/>
    </row>
    <row r="593860" spans="21:28">
      <c r="U593860" s="5"/>
      <c r="AA593860" s="94"/>
      <c r="AB593860" s="5"/>
    </row>
    <row r="593861" spans="21:28">
      <c r="U593861" s="5"/>
      <c r="AA593861" s="94"/>
      <c r="AB593861" s="5"/>
    </row>
    <row r="593878" spans="21:28">
      <c r="U593878" s="5"/>
      <c r="AA593878" s="94"/>
      <c r="AB593878" s="5"/>
    </row>
    <row r="593880" spans="21:28">
      <c r="U593880" s="5"/>
      <c r="AA593880" s="458"/>
      <c r="AB593880" s="5"/>
    </row>
    <row r="593881" spans="21:28">
      <c r="U593881" s="5"/>
      <c r="AA593881" s="458"/>
      <c r="AB593881" s="5"/>
    </row>
    <row r="593882" spans="21:28">
      <c r="U593882" s="5"/>
      <c r="AA593882" s="93"/>
      <c r="AB593882" s="5"/>
    </row>
    <row r="593883" spans="21:28">
      <c r="U593883" s="5"/>
      <c r="AA593883" s="94"/>
      <c r="AB593883" s="5"/>
    </row>
    <row r="593886" spans="21:28">
      <c r="U593886" s="5"/>
      <c r="AA593886" s="94"/>
      <c r="AB593886" s="5"/>
    </row>
    <row r="593936" spans="21:28">
      <c r="U593936" s="5"/>
      <c r="AA593936" s="94"/>
      <c r="AB593936" s="5"/>
    </row>
    <row r="594006" spans="21:28">
      <c r="U594006" s="5"/>
      <c r="AA594006" s="94"/>
      <c r="AB594006" s="5"/>
    </row>
    <row r="594007" spans="21:28">
      <c r="U594007" s="5"/>
      <c r="AA594007" s="94"/>
      <c r="AB594007" s="5"/>
    </row>
    <row r="594024" spans="21:28">
      <c r="U594024" s="5"/>
      <c r="AA594024" s="94"/>
      <c r="AB594024" s="5"/>
    </row>
    <row r="594026" spans="21:28">
      <c r="U594026" s="5"/>
      <c r="AA594026" s="458"/>
      <c r="AB594026" s="5"/>
    </row>
    <row r="594027" spans="21:28">
      <c r="U594027" s="5"/>
      <c r="AA594027" s="458"/>
      <c r="AB594027" s="5"/>
    </row>
    <row r="594028" spans="21:28">
      <c r="U594028" s="5"/>
      <c r="AA594028" s="93"/>
      <c r="AB594028" s="5"/>
    </row>
    <row r="594029" spans="21:28">
      <c r="U594029" s="5"/>
      <c r="AA594029" s="94"/>
      <c r="AB594029" s="5"/>
    </row>
    <row r="594032" spans="21:28">
      <c r="U594032" s="5"/>
      <c r="AA594032" s="94"/>
      <c r="AB594032" s="5"/>
    </row>
    <row r="594082" spans="21:28">
      <c r="U594082" s="5"/>
      <c r="AA594082" s="94"/>
      <c r="AB594082" s="5"/>
    </row>
    <row r="594152" spans="21:28">
      <c r="U594152" s="5"/>
      <c r="AA594152" s="94"/>
      <c r="AB594152" s="5"/>
    </row>
    <row r="594153" spans="21:28">
      <c r="U594153" s="5"/>
      <c r="AA594153" s="94"/>
      <c r="AB594153" s="5"/>
    </row>
    <row r="594170" spans="21:28">
      <c r="U594170" s="5"/>
      <c r="AA594170" s="94"/>
      <c r="AB594170" s="5"/>
    </row>
    <row r="594172" spans="21:28">
      <c r="U594172" s="5"/>
      <c r="AA594172" s="458"/>
      <c r="AB594172" s="5"/>
    </row>
    <row r="594173" spans="21:28">
      <c r="U594173" s="5"/>
      <c r="AA594173" s="458"/>
      <c r="AB594173" s="5"/>
    </row>
    <row r="594174" spans="21:28">
      <c r="U594174" s="5"/>
      <c r="AA594174" s="93"/>
      <c r="AB594174" s="5"/>
    </row>
    <row r="594175" spans="21:28">
      <c r="U594175" s="5"/>
      <c r="AA594175" s="94"/>
      <c r="AB594175" s="5"/>
    </row>
    <row r="594178" spans="21:28">
      <c r="U594178" s="5"/>
      <c r="AA594178" s="94"/>
      <c r="AB594178" s="5"/>
    </row>
    <row r="594228" spans="21:28">
      <c r="U594228" s="5"/>
      <c r="AA594228" s="94"/>
      <c r="AB594228" s="5"/>
    </row>
    <row r="594298" spans="21:28">
      <c r="U594298" s="5"/>
      <c r="AA594298" s="94"/>
      <c r="AB594298" s="5"/>
    </row>
    <row r="594299" spans="21:28">
      <c r="U594299" s="5"/>
      <c r="AA594299" s="94"/>
      <c r="AB594299" s="5"/>
    </row>
    <row r="594316" spans="21:28">
      <c r="U594316" s="5"/>
      <c r="AA594316" s="94"/>
      <c r="AB594316" s="5"/>
    </row>
    <row r="594318" spans="21:28">
      <c r="U594318" s="5"/>
      <c r="AA594318" s="458"/>
      <c r="AB594318" s="5"/>
    </row>
    <row r="594319" spans="21:28">
      <c r="U594319" s="5"/>
      <c r="AA594319" s="458"/>
      <c r="AB594319" s="5"/>
    </row>
    <row r="594320" spans="21:28">
      <c r="U594320" s="5"/>
      <c r="AA594320" s="93"/>
      <c r="AB594320" s="5"/>
    </row>
    <row r="594321" spans="21:28">
      <c r="U594321" s="5"/>
      <c r="AA594321" s="94"/>
      <c r="AB594321" s="5"/>
    </row>
    <row r="594324" spans="21:28">
      <c r="U594324" s="5"/>
      <c r="AA594324" s="94"/>
      <c r="AB594324" s="5"/>
    </row>
    <row r="594374" spans="21:28">
      <c r="U594374" s="5"/>
      <c r="AA594374" s="94"/>
      <c r="AB594374" s="5"/>
    </row>
    <row r="594444" spans="21:28">
      <c r="U594444" s="5"/>
      <c r="AA594444" s="94"/>
      <c r="AB594444" s="5"/>
    </row>
    <row r="594445" spans="21:28">
      <c r="U594445" s="5"/>
      <c r="AA594445" s="94"/>
      <c r="AB594445" s="5"/>
    </row>
    <row r="594462" spans="21:28">
      <c r="U594462" s="5"/>
      <c r="AA594462" s="94"/>
      <c r="AB594462" s="5"/>
    </row>
    <row r="594464" spans="21:28">
      <c r="U594464" s="5"/>
      <c r="AA594464" s="458"/>
      <c r="AB594464" s="5"/>
    </row>
    <row r="594465" spans="21:28">
      <c r="U594465" s="5"/>
      <c r="AA594465" s="458"/>
      <c r="AB594465" s="5"/>
    </row>
    <row r="594466" spans="21:28">
      <c r="U594466" s="5"/>
      <c r="AA594466" s="93"/>
      <c r="AB594466" s="5"/>
    </row>
    <row r="594467" spans="21:28">
      <c r="U594467" s="5"/>
      <c r="AA594467" s="94"/>
      <c r="AB594467" s="5"/>
    </row>
    <row r="594470" spans="21:28">
      <c r="U594470" s="5"/>
      <c r="AA594470" s="94"/>
      <c r="AB594470" s="5"/>
    </row>
    <row r="594520" spans="21:28">
      <c r="U594520" s="5"/>
      <c r="AA594520" s="94"/>
      <c r="AB594520" s="5"/>
    </row>
    <row r="594590" spans="21:28">
      <c r="U594590" s="5"/>
      <c r="AA594590" s="94"/>
      <c r="AB594590" s="5"/>
    </row>
    <row r="594591" spans="21:28">
      <c r="U594591" s="5"/>
      <c r="AA594591" s="94"/>
      <c r="AB594591" s="5"/>
    </row>
    <row r="594608" spans="21:28">
      <c r="U594608" s="5"/>
      <c r="AA594608" s="94"/>
      <c r="AB594608" s="5"/>
    </row>
    <row r="594610" spans="21:28">
      <c r="U594610" s="5"/>
      <c r="AA594610" s="458"/>
      <c r="AB594610" s="5"/>
    </row>
    <row r="594611" spans="21:28">
      <c r="U594611" s="5"/>
      <c r="AA594611" s="458"/>
      <c r="AB594611" s="5"/>
    </row>
    <row r="594612" spans="21:28">
      <c r="U594612" s="5"/>
      <c r="AA594612" s="93"/>
      <c r="AB594612" s="5"/>
    </row>
    <row r="594613" spans="21:28">
      <c r="U594613" s="5"/>
      <c r="AA594613" s="94"/>
      <c r="AB594613" s="5"/>
    </row>
    <row r="594616" spans="21:28">
      <c r="U594616" s="5"/>
      <c r="AA594616" s="94"/>
      <c r="AB594616" s="5"/>
    </row>
    <row r="594666" spans="21:28">
      <c r="U594666" s="5"/>
      <c r="AA594666" s="94"/>
      <c r="AB594666" s="5"/>
    </row>
    <row r="594736" spans="21:28">
      <c r="U594736" s="5"/>
      <c r="AA594736" s="94"/>
      <c r="AB594736" s="5"/>
    </row>
    <row r="594737" spans="21:28">
      <c r="U594737" s="5"/>
      <c r="AA594737" s="94"/>
      <c r="AB594737" s="5"/>
    </row>
    <row r="594754" spans="21:28">
      <c r="U594754" s="5"/>
      <c r="AA594754" s="94"/>
      <c r="AB594754" s="5"/>
    </row>
    <row r="594756" spans="21:28">
      <c r="U594756" s="5"/>
      <c r="AA594756" s="458"/>
      <c r="AB594756" s="5"/>
    </row>
    <row r="594757" spans="21:28">
      <c r="U594757" s="5"/>
      <c r="AA594757" s="458"/>
      <c r="AB594757" s="5"/>
    </row>
    <row r="594758" spans="21:28">
      <c r="U594758" s="5"/>
      <c r="AA594758" s="93"/>
      <c r="AB594758" s="5"/>
    </row>
    <row r="594759" spans="21:28">
      <c r="U594759" s="5"/>
      <c r="AA594759" s="94"/>
      <c r="AB594759" s="5"/>
    </row>
    <row r="594762" spans="21:28">
      <c r="U594762" s="5"/>
      <c r="AA594762" s="94"/>
      <c r="AB594762" s="5"/>
    </row>
    <row r="594812" spans="21:28">
      <c r="U594812" s="5"/>
      <c r="AA594812" s="94"/>
      <c r="AB594812" s="5"/>
    </row>
    <row r="594882" spans="21:28">
      <c r="U594882" s="5"/>
      <c r="AA594882" s="94"/>
      <c r="AB594882" s="5"/>
    </row>
    <row r="594883" spans="21:28">
      <c r="U594883" s="5"/>
      <c r="AA594883" s="94"/>
      <c r="AB594883" s="5"/>
    </row>
    <row r="594900" spans="21:28">
      <c r="U594900" s="5"/>
      <c r="AA594900" s="94"/>
      <c r="AB594900" s="5"/>
    </row>
    <row r="594902" spans="21:28">
      <c r="U594902" s="5"/>
      <c r="AA594902" s="458"/>
      <c r="AB594902" s="5"/>
    </row>
    <row r="594903" spans="21:28">
      <c r="U594903" s="5"/>
      <c r="AA594903" s="458"/>
      <c r="AB594903" s="5"/>
    </row>
    <row r="594904" spans="21:28">
      <c r="U594904" s="5"/>
      <c r="AA594904" s="93"/>
      <c r="AB594904" s="5"/>
    </row>
    <row r="594905" spans="21:28">
      <c r="U594905" s="5"/>
      <c r="AA594905" s="94"/>
      <c r="AB594905" s="5"/>
    </row>
    <row r="594908" spans="21:28">
      <c r="U594908" s="5"/>
      <c r="AA594908" s="94"/>
      <c r="AB594908" s="5"/>
    </row>
    <row r="594958" spans="21:28">
      <c r="U594958" s="5"/>
      <c r="AA594958" s="94"/>
      <c r="AB594958" s="5"/>
    </row>
    <row r="595028" spans="21:28">
      <c r="U595028" s="5"/>
      <c r="AA595028" s="94"/>
      <c r="AB595028" s="5"/>
    </row>
    <row r="595029" spans="21:28">
      <c r="U595029" s="5"/>
      <c r="AA595029" s="94"/>
      <c r="AB595029" s="5"/>
    </row>
    <row r="595046" spans="21:28">
      <c r="U595046" s="5"/>
      <c r="AA595046" s="94"/>
      <c r="AB595046" s="5"/>
    </row>
    <row r="595048" spans="21:28">
      <c r="U595048" s="5"/>
      <c r="AA595048" s="458"/>
      <c r="AB595048" s="5"/>
    </row>
    <row r="595049" spans="21:28">
      <c r="U595049" s="5"/>
      <c r="AA595049" s="458"/>
      <c r="AB595049" s="5"/>
    </row>
    <row r="595050" spans="21:28">
      <c r="U595050" s="5"/>
      <c r="AA595050" s="93"/>
      <c r="AB595050" s="5"/>
    </row>
    <row r="595051" spans="21:28">
      <c r="U595051" s="5"/>
      <c r="AA595051" s="94"/>
      <c r="AB595051" s="5"/>
    </row>
    <row r="595054" spans="21:28">
      <c r="U595054" s="5"/>
      <c r="AA595054" s="94"/>
      <c r="AB595054" s="5"/>
    </row>
    <row r="595104" spans="21:28">
      <c r="U595104" s="5"/>
      <c r="AA595104" s="94"/>
      <c r="AB595104" s="5"/>
    </row>
    <row r="595174" spans="21:28">
      <c r="U595174" s="5"/>
      <c r="AA595174" s="94"/>
      <c r="AB595174" s="5"/>
    </row>
    <row r="595175" spans="21:28">
      <c r="U595175" s="5"/>
      <c r="AA595175" s="94"/>
      <c r="AB595175" s="5"/>
    </row>
    <row r="595192" spans="21:28">
      <c r="U595192" s="5"/>
      <c r="AA595192" s="94"/>
      <c r="AB595192" s="5"/>
    </row>
    <row r="595194" spans="21:28">
      <c r="U595194" s="5"/>
      <c r="AA595194" s="458"/>
      <c r="AB595194" s="5"/>
    </row>
    <row r="595195" spans="21:28">
      <c r="U595195" s="5"/>
      <c r="AA595195" s="458"/>
      <c r="AB595195" s="5"/>
    </row>
    <row r="595196" spans="21:28">
      <c r="U595196" s="5"/>
      <c r="AA595196" s="93"/>
      <c r="AB595196" s="5"/>
    </row>
    <row r="595197" spans="21:28">
      <c r="U595197" s="5"/>
      <c r="AA595197" s="94"/>
      <c r="AB595197" s="5"/>
    </row>
    <row r="595200" spans="21:28">
      <c r="U595200" s="5"/>
      <c r="AA595200" s="94"/>
      <c r="AB595200" s="5"/>
    </row>
    <row r="595250" spans="21:28">
      <c r="U595250" s="5"/>
      <c r="AA595250" s="94"/>
      <c r="AB595250" s="5"/>
    </row>
    <row r="595320" spans="21:28">
      <c r="U595320" s="5"/>
      <c r="AA595320" s="94"/>
      <c r="AB595320" s="5"/>
    </row>
    <row r="595321" spans="21:28">
      <c r="U595321" s="5"/>
      <c r="AA595321" s="94"/>
      <c r="AB595321" s="5"/>
    </row>
    <row r="595338" spans="21:28">
      <c r="U595338" s="5"/>
      <c r="AA595338" s="94"/>
      <c r="AB595338" s="5"/>
    </row>
    <row r="595340" spans="21:28">
      <c r="U595340" s="5"/>
      <c r="AA595340" s="458"/>
      <c r="AB595340" s="5"/>
    </row>
    <row r="595341" spans="21:28">
      <c r="U595341" s="5"/>
      <c r="AA595341" s="458"/>
      <c r="AB595341" s="5"/>
    </row>
    <row r="595342" spans="21:28">
      <c r="U595342" s="5"/>
      <c r="AA595342" s="93"/>
      <c r="AB595342" s="5"/>
    </row>
    <row r="595343" spans="21:28">
      <c r="U595343" s="5"/>
      <c r="AA595343" s="94"/>
      <c r="AB595343" s="5"/>
    </row>
    <row r="595346" spans="21:28">
      <c r="U595346" s="5"/>
      <c r="AA595346" s="94"/>
      <c r="AB595346" s="5"/>
    </row>
    <row r="595396" spans="21:28">
      <c r="U595396" s="5"/>
      <c r="AA595396" s="94"/>
      <c r="AB595396" s="5"/>
    </row>
    <row r="595466" spans="21:28">
      <c r="U595466" s="5"/>
      <c r="AA595466" s="94"/>
      <c r="AB595466" s="5"/>
    </row>
    <row r="595467" spans="21:28">
      <c r="U595467" s="5"/>
      <c r="AA595467" s="94"/>
      <c r="AB595467" s="5"/>
    </row>
    <row r="595484" spans="21:28">
      <c r="U595484" s="5"/>
      <c r="AA595484" s="94"/>
      <c r="AB595484" s="5"/>
    </row>
    <row r="595486" spans="21:28">
      <c r="U595486" s="5"/>
      <c r="AA595486" s="458"/>
      <c r="AB595486" s="5"/>
    </row>
    <row r="595487" spans="21:28">
      <c r="U595487" s="5"/>
      <c r="AA595487" s="458"/>
      <c r="AB595487" s="5"/>
    </row>
    <row r="595488" spans="21:28">
      <c r="U595488" s="5"/>
      <c r="AA595488" s="93"/>
      <c r="AB595488" s="5"/>
    </row>
    <row r="595489" spans="21:28">
      <c r="U595489" s="5"/>
      <c r="AA595489" s="94"/>
      <c r="AB595489" s="5"/>
    </row>
    <row r="595492" spans="21:28">
      <c r="U595492" s="5"/>
      <c r="AA595492" s="94"/>
      <c r="AB595492" s="5"/>
    </row>
    <row r="595542" spans="21:28">
      <c r="U595542" s="5"/>
      <c r="AA595542" s="94"/>
      <c r="AB595542" s="5"/>
    </row>
    <row r="595612" spans="21:28">
      <c r="U595612" s="5"/>
      <c r="AA595612" s="94"/>
      <c r="AB595612" s="5"/>
    </row>
    <row r="595613" spans="21:28">
      <c r="U595613" s="5"/>
      <c r="AA595613" s="94"/>
      <c r="AB595613" s="5"/>
    </row>
    <row r="595630" spans="21:28">
      <c r="U595630" s="5"/>
      <c r="AA595630" s="94"/>
      <c r="AB595630" s="5"/>
    </row>
    <row r="595632" spans="21:28">
      <c r="U595632" s="5"/>
      <c r="AA595632" s="458"/>
      <c r="AB595632" s="5"/>
    </row>
    <row r="595633" spans="21:28">
      <c r="U595633" s="5"/>
      <c r="AA595633" s="458"/>
      <c r="AB595633" s="5"/>
    </row>
    <row r="595634" spans="21:28">
      <c r="U595634" s="5"/>
      <c r="AA595634" s="93"/>
      <c r="AB595634" s="5"/>
    </row>
    <row r="595635" spans="21:28">
      <c r="U595635" s="5"/>
      <c r="AA595635" s="94"/>
      <c r="AB595635" s="5"/>
    </row>
    <row r="595638" spans="21:28">
      <c r="U595638" s="5"/>
      <c r="AA595638" s="94"/>
      <c r="AB595638" s="5"/>
    </row>
    <row r="595688" spans="21:28">
      <c r="U595688" s="5"/>
      <c r="AA595688" s="94"/>
      <c r="AB595688" s="5"/>
    </row>
    <row r="595758" spans="21:28">
      <c r="U595758" s="5"/>
      <c r="AA595758" s="94"/>
      <c r="AB595758" s="5"/>
    </row>
    <row r="595759" spans="21:28">
      <c r="U595759" s="5"/>
      <c r="AA595759" s="94"/>
      <c r="AB595759" s="5"/>
    </row>
    <row r="595776" spans="21:28">
      <c r="U595776" s="5"/>
      <c r="AA595776" s="94"/>
      <c r="AB595776" s="5"/>
    </row>
    <row r="595778" spans="21:28">
      <c r="U595778" s="5"/>
      <c r="AA595778" s="458"/>
      <c r="AB595778" s="5"/>
    </row>
    <row r="595779" spans="21:28">
      <c r="U595779" s="5"/>
      <c r="AA595779" s="458"/>
      <c r="AB595779" s="5"/>
    </row>
    <row r="595780" spans="21:28">
      <c r="U595780" s="5"/>
      <c r="AA595780" s="93"/>
      <c r="AB595780" s="5"/>
    </row>
    <row r="595781" spans="21:28">
      <c r="U595781" s="5"/>
      <c r="AA595781" s="94"/>
      <c r="AB595781" s="5"/>
    </row>
    <row r="595784" spans="21:28">
      <c r="U595784" s="5"/>
      <c r="AA595784" s="94"/>
      <c r="AB595784" s="5"/>
    </row>
    <row r="595834" spans="21:28">
      <c r="U595834" s="5"/>
      <c r="AA595834" s="94"/>
      <c r="AB595834" s="5"/>
    </row>
    <row r="595904" spans="21:28">
      <c r="U595904" s="5"/>
      <c r="AA595904" s="94"/>
      <c r="AB595904" s="5"/>
    </row>
    <row r="595905" spans="21:28">
      <c r="U595905" s="5"/>
      <c r="AA595905" s="94"/>
      <c r="AB595905" s="5"/>
    </row>
    <row r="595922" spans="21:28">
      <c r="U595922" s="5"/>
      <c r="AA595922" s="94"/>
      <c r="AB595922" s="5"/>
    </row>
    <row r="595924" spans="21:28">
      <c r="U595924" s="5"/>
      <c r="AA595924" s="458"/>
      <c r="AB595924" s="5"/>
    </row>
    <row r="595925" spans="21:28">
      <c r="U595925" s="5"/>
      <c r="AA595925" s="458"/>
      <c r="AB595925" s="5"/>
    </row>
    <row r="595926" spans="21:28">
      <c r="U595926" s="5"/>
      <c r="AA595926" s="93"/>
      <c r="AB595926" s="5"/>
    </row>
    <row r="595927" spans="21:28">
      <c r="U595927" s="5"/>
      <c r="AA595927" s="94"/>
      <c r="AB595927" s="5"/>
    </row>
    <row r="595930" spans="21:28">
      <c r="U595930" s="5"/>
      <c r="AA595930" s="94"/>
      <c r="AB595930" s="5"/>
    </row>
    <row r="595980" spans="21:28">
      <c r="U595980" s="5"/>
      <c r="AA595980" s="94"/>
      <c r="AB595980" s="5"/>
    </row>
    <row r="596050" spans="21:28">
      <c r="U596050" s="5"/>
      <c r="AA596050" s="94"/>
      <c r="AB596050" s="5"/>
    </row>
    <row r="596051" spans="21:28">
      <c r="U596051" s="5"/>
      <c r="AA596051" s="94"/>
      <c r="AB596051" s="5"/>
    </row>
    <row r="596068" spans="21:28">
      <c r="U596068" s="5"/>
      <c r="AA596068" s="94"/>
      <c r="AB596068" s="5"/>
    </row>
    <row r="596070" spans="21:28">
      <c r="U596070" s="5"/>
      <c r="AA596070" s="458"/>
      <c r="AB596070" s="5"/>
    </row>
    <row r="596071" spans="21:28">
      <c r="U596071" s="5"/>
      <c r="AA596071" s="458"/>
      <c r="AB596071" s="5"/>
    </row>
    <row r="596072" spans="21:28">
      <c r="U596072" s="5"/>
      <c r="AA596072" s="93"/>
      <c r="AB596072" s="5"/>
    </row>
    <row r="596073" spans="21:28">
      <c r="U596073" s="5"/>
      <c r="AA596073" s="94"/>
      <c r="AB596073" s="5"/>
    </row>
    <row r="596076" spans="21:28">
      <c r="U596076" s="5"/>
      <c r="AA596076" s="94"/>
      <c r="AB596076" s="5"/>
    </row>
    <row r="596126" spans="21:28">
      <c r="U596126" s="5"/>
      <c r="AA596126" s="94"/>
      <c r="AB596126" s="5"/>
    </row>
    <row r="596196" spans="21:28">
      <c r="U596196" s="5"/>
      <c r="AA596196" s="94"/>
      <c r="AB596196" s="5"/>
    </row>
    <row r="596197" spans="21:28">
      <c r="U596197" s="5"/>
      <c r="AA596197" s="94"/>
      <c r="AB596197" s="5"/>
    </row>
    <row r="596214" spans="21:28">
      <c r="U596214" s="5"/>
      <c r="AA596214" s="94"/>
      <c r="AB596214" s="5"/>
    </row>
    <row r="596216" spans="21:28">
      <c r="U596216" s="5"/>
      <c r="AA596216" s="458"/>
      <c r="AB596216" s="5"/>
    </row>
    <row r="596217" spans="21:28">
      <c r="U596217" s="5"/>
      <c r="AA596217" s="458"/>
      <c r="AB596217" s="5"/>
    </row>
    <row r="596218" spans="21:28">
      <c r="U596218" s="5"/>
      <c r="AA596218" s="93"/>
      <c r="AB596218" s="5"/>
    </row>
    <row r="596219" spans="21:28">
      <c r="U596219" s="5"/>
      <c r="AA596219" s="94"/>
      <c r="AB596219" s="5"/>
    </row>
    <row r="596222" spans="21:28">
      <c r="U596222" s="5"/>
      <c r="AA596222" s="94"/>
      <c r="AB596222" s="5"/>
    </row>
    <row r="596272" spans="21:28">
      <c r="U596272" s="5"/>
      <c r="AA596272" s="94"/>
      <c r="AB596272" s="5"/>
    </row>
    <row r="596342" spans="21:28">
      <c r="U596342" s="5"/>
      <c r="AA596342" s="94"/>
      <c r="AB596342" s="5"/>
    </row>
    <row r="596343" spans="21:28">
      <c r="U596343" s="5"/>
      <c r="AA596343" s="94"/>
      <c r="AB596343" s="5"/>
    </row>
    <row r="596360" spans="21:28">
      <c r="U596360" s="5"/>
      <c r="AA596360" s="94"/>
      <c r="AB596360" s="5"/>
    </row>
    <row r="596362" spans="21:28">
      <c r="U596362" s="5"/>
      <c r="AA596362" s="458"/>
      <c r="AB596362" s="5"/>
    </row>
    <row r="596363" spans="21:28">
      <c r="U596363" s="5"/>
      <c r="AA596363" s="458"/>
      <c r="AB596363" s="5"/>
    </row>
    <row r="596364" spans="21:28">
      <c r="U596364" s="5"/>
      <c r="AA596364" s="93"/>
      <c r="AB596364" s="5"/>
    </row>
    <row r="596365" spans="21:28">
      <c r="U596365" s="5"/>
      <c r="AA596365" s="94"/>
      <c r="AB596365" s="5"/>
    </row>
    <row r="596368" spans="21:28">
      <c r="U596368" s="5"/>
      <c r="AA596368" s="94"/>
      <c r="AB596368" s="5"/>
    </row>
    <row r="596418" spans="21:28">
      <c r="U596418" s="5"/>
      <c r="AA596418" s="94"/>
      <c r="AB596418" s="5"/>
    </row>
    <row r="596488" spans="21:28">
      <c r="U596488" s="5"/>
      <c r="AA596488" s="94"/>
      <c r="AB596488" s="5"/>
    </row>
    <row r="596489" spans="21:28">
      <c r="U596489" s="5"/>
      <c r="AA596489" s="94"/>
      <c r="AB596489" s="5"/>
    </row>
    <row r="596506" spans="21:28">
      <c r="U596506" s="5"/>
      <c r="AA596506" s="94"/>
      <c r="AB596506" s="5"/>
    </row>
    <row r="596508" spans="21:28">
      <c r="U596508" s="5"/>
      <c r="AA596508" s="458"/>
      <c r="AB596508" s="5"/>
    </row>
    <row r="596509" spans="21:28">
      <c r="U596509" s="5"/>
      <c r="AA596509" s="458"/>
      <c r="AB596509" s="5"/>
    </row>
    <row r="596510" spans="21:28">
      <c r="U596510" s="5"/>
      <c r="AA596510" s="93"/>
      <c r="AB596510" s="5"/>
    </row>
    <row r="596511" spans="21:28">
      <c r="U596511" s="5"/>
      <c r="AA596511" s="94"/>
      <c r="AB596511" s="5"/>
    </row>
    <row r="596514" spans="21:28">
      <c r="U596514" s="5"/>
      <c r="AA596514" s="94"/>
      <c r="AB596514" s="5"/>
    </row>
    <row r="596564" spans="21:28">
      <c r="U596564" s="5"/>
      <c r="AA596564" s="94"/>
      <c r="AB596564" s="5"/>
    </row>
    <row r="596634" spans="21:28">
      <c r="U596634" s="5"/>
      <c r="AA596634" s="94"/>
      <c r="AB596634" s="5"/>
    </row>
    <row r="596635" spans="21:28">
      <c r="U596635" s="5"/>
      <c r="AA596635" s="94"/>
      <c r="AB596635" s="5"/>
    </row>
    <row r="596652" spans="21:28">
      <c r="U596652" s="5"/>
      <c r="AA596652" s="94"/>
      <c r="AB596652" s="5"/>
    </row>
    <row r="596654" spans="21:28">
      <c r="U596654" s="5"/>
      <c r="AA596654" s="458"/>
      <c r="AB596654" s="5"/>
    </row>
    <row r="596655" spans="21:28">
      <c r="U596655" s="5"/>
      <c r="AA596655" s="458"/>
      <c r="AB596655" s="5"/>
    </row>
    <row r="596656" spans="21:28">
      <c r="U596656" s="5"/>
      <c r="AA596656" s="93"/>
      <c r="AB596656" s="5"/>
    </row>
    <row r="596657" spans="21:28">
      <c r="U596657" s="5"/>
      <c r="AA596657" s="94"/>
      <c r="AB596657" s="5"/>
    </row>
    <row r="596660" spans="21:28">
      <c r="U596660" s="5"/>
      <c r="AA596660" s="94"/>
      <c r="AB596660" s="5"/>
    </row>
    <row r="596710" spans="21:28">
      <c r="U596710" s="5"/>
      <c r="AA596710" s="94"/>
      <c r="AB596710" s="5"/>
    </row>
    <row r="596780" spans="21:28">
      <c r="U596780" s="5"/>
      <c r="AA596780" s="94"/>
      <c r="AB596780" s="5"/>
    </row>
    <row r="596781" spans="21:28">
      <c r="U596781" s="5"/>
      <c r="AA596781" s="94"/>
      <c r="AB596781" s="5"/>
    </row>
    <row r="596798" spans="21:28">
      <c r="U596798" s="5"/>
      <c r="AA596798" s="94"/>
      <c r="AB596798" s="5"/>
    </row>
    <row r="596800" spans="21:28">
      <c r="U596800" s="5"/>
      <c r="AA596800" s="458"/>
      <c r="AB596800" s="5"/>
    </row>
    <row r="596801" spans="21:28">
      <c r="U596801" s="5"/>
      <c r="AA596801" s="458"/>
      <c r="AB596801" s="5"/>
    </row>
    <row r="596802" spans="21:28">
      <c r="U596802" s="5"/>
      <c r="AA596802" s="93"/>
      <c r="AB596802" s="5"/>
    </row>
    <row r="596803" spans="21:28">
      <c r="U596803" s="5"/>
      <c r="AA596803" s="94"/>
      <c r="AB596803" s="5"/>
    </row>
    <row r="596806" spans="21:28">
      <c r="U596806" s="5"/>
      <c r="AA596806" s="94"/>
      <c r="AB596806" s="5"/>
    </row>
    <row r="596856" spans="21:28">
      <c r="U596856" s="5"/>
      <c r="AA596856" s="94"/>
      <c r="AB596856" s="5"/>
    </row>
    <row r="596926" spans="21:28">
      <c r="U596926" s="5"/>
      <c r="AA596926" s="94"/>
      <c r="AB596926" s="5"/>
    </row>
    <row r="596927" spans="21:28">
      <c r="U596927" s="5"/>
      <c r="AA596927" s="94"/>
      <c r="AB596927" s="5"/>
    </row>
    <row r="596944" spans="21:28">
      <c r="U596944" s="5"/>
      <c r="AA596944" s="94"/>
      <c r="AB596944" s="5"/>
    </row>
    <row r="596946" spans="21:28">
      <c r="U596946" s="5"/>
      <c r="AA596946" s="458"/>
      <c r="AB596946" s="5"/>
    </row>
    <row r="596947" spans="21:28">
      <c r="U596947" s="5"/>
      <c r="AA596947" s="458"/>
      <c r="AB596947" s="5"/>
    </row>
    <row r="596948" spans="21:28">
      <c r="U596948" s="5"/>
      <c r="AA596948" s="93"/>
      <c r="AB596948" s="5"/>
    </row>
    <row r="596949" spans="21:28">
      <c r="U596949" s="5"/>
      <c r="AA596949" s="94"/>
      <c r="AB596949" s="5"/>
    </row>
    <row r="596952" spans="21:28">
      <c r="U596952" s="5"/>
      <c r="AA596952" s="94"/>
      <c r="AB596952" s="5"/>
    </row>
    <row r="597002" spans="21:28">
      <c r="U597002" s="5"/>
      <c r="AA597002" s="94"/>
      <c r="AB597002" s="5"/>
    </row>
    <row r="597072" spans="21:28">
      <c r="U597072" s="5"/>
      <c r="AA597072" s="94"/>
      <c r="AB597072" s="5"/>
    </row>
    <row r="597073" spans="21:28">
      <c r="U597073" s="5"/>
      <c r="AA597073" s="94"/>
      <c r="AB597073" s="5"/>
    </row>
    <row r="597090" spans="21:28">
      <c r="U597090" s="5"/>
      <c r="AA597090" s="94"/>
      <c r="AB597090" s="5"/>
    </row>
    <row r="597092" spans="21:28">
      <c r="U597092" s="5"/>
      <c r="AA597092" s="458"/>
      <c r="AB597092" s="5"/>
    </row>
    <row r="597093" spans="21:28">
      <c r="U597093" s="5"/>
      <c r="AA597093" s="458"/>
      <c r="AB597093" s="5"/>
    </row>
    <row r="597094" spans="21:28">
      <c r="U597094" s="5"/>
      <c r="AA597094" s="93"/>
      <c r="AB597094" s="5"/>
    </row>
    <row r="597095" spans="21:28">
      <c r="U597095" s="5"/>
      <c r="AA597095" s="94"/>
      <c r="AB597095" s="5"/>
    </row>
    <row r="597098" spans="21:28">
      <c r="U597098" s="5"/>
      <c r="AA597098" s="94"/>
      <c r="AB597098" s="5"/>
    </row>
    <row r="597148" spans="21:28">
      <c r="U597148" s="5"/>
      <c r="AA597148" s="94"/>
      <c r="AB597148" s="5"/>
    </row>
    <row r="597218" spans="21:28">
      <c r="U597218" s="5"/>
      <c r="AA597218" s="94"/>
      <c r="AB597218" s="5"/>
    </row>
    <row r="597219" spans="21:28">
      <c r="U597219" s="5"/>
      <c r="AA597219" s="94"/>
      <c r="AB597219" s="5"/>
    </row>
    <row r="597236" spans="21:28">
      <c r="U597236" s="5"/>
      <c r="AA597236" s="94"/>
      <c r="AB597236" s="5"/>
    </row>
    <row r="597238" spans="21:28">
      <c r="U597238" s="5"/>
      <c r="AA597238" s="458"/>
      <c r="AB597238" s="5"/>
    </row>
    <row r="597239" spans="21:28">
      <c r="U597239" s="5"/>
      <c r="AA597239" s="458"/>
      <c r="AB597239" s="5"/>
    </row>
    <row r="597240" spans="21:28">
      <c r="U597240" s="5"/>
      <c r="AA597240" s="93"/>
      <c r="AB597240" s="5"/>
    </row>
    <row r="597241" spans="21:28">
      <c r="U597241" s="5"/>
      <c r="AA597241" s="94"/>
      <c r="AB597241" s="5"/>
    </row>
    <row r="597244" spans="21:28">
      <c r="U597244" s="5"/>
      <c r="AA597244" s="94"/>
      <c r="AB597244" s="5"/>
    </row>
    <row r="597294" spans="21:28">
      <c r="U597294" s="5"/>
      <c r="AA597294" s="94"/>
      <c r="AB597294" s="5"/>
    </row>
    <row r="597364" spans="21:28">
      <c r="U597364" s="5"/>
      <c r="AA597364" s="94"/>
      <c r="AB597364" s="5"/>
    </row>
    <row r="597365" spans="21:28">
      <c r="U597365" s="5"/>
      <c r="AA597365" s="94"/>
      <c r="AB597365" s="5"/>
    </row>
    <row r="597382" spans="21:28">
      <c r="U597382" s="5"/>
      <c r="AA597382" s="94"/>
      <c r="AB597382" s="5"/>
    </row>
    <row r="597384" spans="21:28">
      <c r="U597384" s="5"/>
      <c r="AA597384" s="458"/>
      <c r="AB597384" s="5"/>
    </row>
    <row r="597385" spans="21:28">
      <c r="U597385" s="5"/>
      <c r="AA597385" s="458"/>
      <c r="AB597385" s="5"/>
    </row>
    <row r="597386" spans="21:28">
      <c r="U597386" s="5"/>
      <c r="AA597386" s="93"/>
      <c r="AB597386" s="5"/>
    </row>
    <row r="597387" spans="21:28">
      <c r="U597387" s="5"/>
      <c r="AA597387" s="94"/>
      <c r="AB597387" s="5"/>
    </row>
    <row r="597390" spans="21:28">
      <c r="U597390" s="5"/>
      <c r="AA597390" s="94"/>
      <c r="AB597390" s="5"/>
    </row>
    <row r="597440" spans="21:28">
      <c r="U597440" s="5"/>
      <c r="AA597440" s="94"/>
      <c r="AB597440" s="5"/>
    </row>
    <row r="597510" spans="21:28">
      <c r="U597510" s="5"/>
      <c r="AA597510" s="94"/>
      <c r="AB597510" s="5"/>
    </row>
    <row r="597511" spans="21:28">
      <c r="U597511" s="5"/>
      <c r="AA597511" s="94"/>
      <c r="AB597511" s="5"/>
    </row>
    <row r="597528" spans="21:28">
      <c r="U597528" s="5"/>
      <c r="AA597528" s="94"/>
      <c r="AB597528" s="5"/>
    </row>
    <row r="597530" spans="21:28">
      <c r="U597530" s="5"/>
      <c r="AA597530" s="458"/>
      <c r="AB597530" s="5"/>
    </row>
    <row r="597531" spans="21:28">
      <c r="U597531" s="5"/>
      <c r="AA597531" s="458"/>
      <c r="AB597531" s="5"/>
    </row>
    <row r="597532" spans="21:28">
      <c r="U597532" s="5"/>
      <c r="AA597532" s="93"/>
      <c r="AB597532" s="5"/>
    </row>
    <row r="597533" spans="21:28">
      <c r="U597533" s="5"/>
      <c r="AA597533" s="94"/>
      <c r="AB597533" s="5"/>
    </row>
    <row r="597536" spans="21:28">
      <c r="U597536" s="5"/>
      <c r="AA597536" s="94"/>
      <c r="AB597536" s="5"/>
    </row>
    <row r="597586" spans="21:28">
      <c r="U597586" s="5"/>
      <c r="AA597586" s="94"/>
      <c r="AB597586" s="5"/>
    </row>
    <row r="597656" spans="21:28">
      <c r="U597656" s="5"/>
      <c r="AA597656" s="94"/>
      <c r="AB597656" s="5"/>
    </row>
    <row r="597657" spans="21:28">
      <c r="U597657" s="5"/>
      <c r="AA597657" s="94"/>
      <c r="AB597657" s="5"/>
    </row>
    <row r="597674" spans="21:28">
      <c r="U597674" s="5"/>
      <c r="AA597674" s="94"/>
      <c r="AB597674" s="5"/>
    </row>
    <row r="597676" spans="21:28">
      <c r="U597676" s="5"/>
      <c r="AA597676" s="458"/>
      <c r="AB597676" s="5"/>
    </row>
    <row r="597677" spans="21:28">
      <c r="U597677" s="5"/>
      <c r="AA597677" s="458"/>
      <c r="AB597677" s="5"/>
    </row>
    <row r="597678" spans="21:28">
      <c r="U597678" s="5"/>
      <c r="AA597678" s="93"/>
      <c r="AB597678" s="5"/>
    </row>
    <row r="597679" spans="21:28">
      <c r="U597679" s="5"/>
      <c r="AA597679" s="94"/>
      <c r="AB597679" s="5"/>
    </row>
    <row r="597682" spans="21:28">
      <c r="U597682" s="5"/>
      <c r="AA597682" s="94"/>
      <c r="AB597682" s="5"/>
    </row>
    <row r="597732" spans="21:28">
      <c r="U597732" s="5"/>
      <c r="AA597732" s="94"/>
      <c r="AB597732" s="5"/>
    </row>
    <row r="597802" spans="21:28">
      <c r="U597802" s="5"/>
      <c r="AA597802" s="94"/>
      <c r="AB597802" s="5"/>
    </row>
    <row r="597803" spans="21:28">
      <c r="U597803" s="5"/>
      <c r="AA597803" s="94"/>
      <c r="AB597803" s="5"/>
    </row>
    <row r="597820" spans="21:28">
      <c r="U597820" s="5"/>
      <c r="AA597820" s="94"/>
      <c r="AB597820" s="5"/>
    </row>
    <row r="597822" spans="21:28">
      <c r="U597822" s="5"/>
      <c r="AA597822" s="458"/>
      <c r="AB597822" s="5"/>
    </row>
    <row r="597823" spans="21:28">
      <c r="U597823" s="5"/>
      <c r="AA597823" s="458"/>
      <c r="AB597823" s="5"/>
    </row>
    <row r="597824" spans="21:28">
      <c r="U597824" s="5"/>
      <c r="AA597824" s="93"/>
      <c r="AB597824" s="5"/>
    </row>
    <row r="597825" spans="21:28">
      <c r="U597825" s="5"/>
      <c r="AA597825" s="94"/>
      <c r="AB597825" s="5"/>
    </row>
    <row r="597828" spans="21:28">
      <c r="U597828" s="5"/>
      <c r="AA597828" s="94"/>
      <c r="AB597828" s="5"/>
    </row>
    <row r="597878" spans="21:28">
      <c r="U597878" s="5"/>
      <c r="AA597878" s="94"/>
      <c r="AB597878" s="5"/>
    </row>
    <row r="597948" spans="21:28">
      <c r="U597948" s="5"/>
      <c r="AA597948" s="94"/>
      <c r="AB597948" s="5"/>
    </row>
    <row r="597949" spans="21:28">
      <c r="U597949" s="5"/>
      <c r="AA597949" s="94"/>
      <c r="AB597949" s="5"/>
    </row>
    <row r="597966" spans="21:28">
      <c r="U597966" s="5"/>
      <c r="AA597966" s="94"/>
      <c r="AB597966" s="5"/>
    </row>
    <row r="597968" spans="21:28">
      <c r="U597968" s="5"/>
      <c r="AA597968" s="458"/>
      <c r="AB597968" s="5"/>
    </row>
    <row r="597969" spans="21:28">
      <c r="U597969" s="5"/>
      <c r="AA597969" s="458"/>
      <c r="AB597969" s="5"/>
    </row>
    <row r="597970" spans="21:28">
      <c r="U597970" s="5"/>
      <c r="AA597970" s="93"/>
      <c r="AB597970" s="5"/>
    </row>
    <row r="597971" spans="21:28">
      <c r="U597971" s="5"/>
      <c r="AA597971" s="94"/>
      <c r="AB597971" s="5"/>
    </row>
    <row r="597974" spans="21:28">
      <c r="U597974" s="5"/>
      <c r="AA597974" s="94"/>
      <c r="AB597974" s="5"/>
    </row>
    <row r="598024" spans="21:28">
      <c r="U598024" s="5"/>
      <c r="AA598024" s="94"/>
      <c r="AB598024" s="5"/>
    </row>
    <row r="598094" spans="21:28">
      <c r="U598094" s="5"/>
      <c r="AA598094" s="94"/>
      <c r="AB598094" s="5"/>
    </row>
    <row r="598095" spans="21:28">
      <c r="U598095" s="5"/>
      <c r="AA598095" s="94"/>
      <c r="AB598095" s="5"/>
    </row>
    <row r="598112" spans="21:28">
      <c r="U598112" s="5"/>
      <c r="AA598112" s="94"/>
      <c r="AB598112" s="5"/>
    </row>
    <row r="598114" spans="21:28">
      <c r="U598114" s="5"/>
      <c r="AA598114" s="458"/>
      <c r="AB598114" s="5"/>
    </row>
    <row r="598115" spans="21:28">
      <c r="U598115" s="5"/>
      <c r="AA598115" s="458"/>
      <c r="AB598115" s="5"/>
    </row>
    <row r="598116" spans="21:28">
      <c r="U598116" s="5"/>
      <c r="AA598116" s="93"/>
      <c r="AB598116" s="5"/>
    </row>
    <row r="598117" spans="21:28">
      <c r="U598117" s="5"/>
      <c r="AA598117" s="94"/>
      <c r="AB598117" s="5"/>
    </row>
    <row r="598120" spans="21:28">
      <c r="U598120" s="5"/>
      <c r="AA598120" s="94"/>
      <c r="AB598120" s="5"/>
    </row>
    <row r="598170" spans="21:28">
      <c r="U598170" s="5"/>
      <c r="AA598170" s="94"/>
      <c r="AB598170" s="5"/>
    </row>
    <row r="598240" spans="21:28">
      <c r="U598240" s="5"/>
      <c r="AA598240" s="94"/>
      <c r="AB598240" s="5"/>
    </row>
    <row r="598241" spans="21:28">
      <c r="U598241" s="5"/>
      <c r="AA598241" s="94"/>
      <c r="AB598241" s="5"/>
    </row>
    <row r="598258" spans="21:28">
      <c r="U598258" s="5"/>
      <c r="AA598258" s="94"/>
      <c r="AB598258" s="5"/>
    </row>
    <row r="598260" spans="21:28">
      <c r="U598260" s="5"/>
      <c r="AA598260" s="458"/>
      <c r="AB598260" s="5"/>
    </row>
    <row r="598261" spans="21:28">
      <c r="U598261" s="5"/>
      <c r="AA598261" s="458"/>
      <c r="AB598261" s="5"/>
    </row>
    <row r="598262" spans="21:28">
      <c r="U598262" s="5"/>
      <c r="AA598262" s="93"/>
      <c r="AB598262" s="5"/>
    </row>
    <row r="598263" spans="21:28">
      <c r="U598263" s="5"/>
      <c r="AA598263" s="94"/>
      <c r="AB598263" s="5"/>
    </row>
    <row r="598266" spans="21:28">
      <c r="U598266" s="5"/>
      <c r="AA598266" s="94"/>
      <c r="AB598266" s="5"/>
    </row>
    <row r="598316" spans="21:28">
      <c r="U598316" s="5"/>
      <c r="AA598316" s="94"/>
      <c r="AB598316" s="5"/>
    </row>
    <row r="598386" spans="21:28">
      <c r="U598386" s="5"/>
      <c r="AA598386" s="94"/>
      <c r="AB598386" s="5"/>
    </row>
    <row r="598387" spans="21:28">
      <c r="U598387" s="5"/>
      <c r="AA598387" s="94"/>
      <c r="AB598387" s="5"/>
    </row>
    <row r="598404" spans="21:28">
      <c r="U598404" s="5"/>
      <c r="AA598404" s="94"/>
      <c r="AB598404" s="5"/>
    </row>
    <row r="598406" spans="21:28">
      <c r="U598406" s="5"/>
      <c r="AA598406" s="458"/>
      <c r="AB598406" s="5"/>
    </row>
    <row r="598407" spans="21:28">
      <c r="U598407" s="5"/>
      <c r="AA598407" s="458"/>
      <c r="AB598407" s="5"/>
    </row>
    <row r="598408" spans="21:28">
      <c r="U598408" s="5"/>
      <c r="AA598408" s="93"/>
      <c r="AB598408" s="5"/>
    </row>
    <row r="598409" spans="21:28">
      <c r="U598409" s="5"/>
      <c r="AA598409" s="94"/>
      <c r="AB598409" s="5"/>
    </row>
    <row r="598412" spans="21:28">
      <c r="U598412" s="5"/>
      <c r="AA598412" s="94"/>
      <c r="AB598412" s="5"/>
    </row>
    <row r="598462" spans="21:28">
      <c r="U598462" s="5"/>
      <c r="AA598462" s="94"/>
      <c r="AB598462" s="5"/>
    </row>
    <row r="598532" spans="21:28">
      <c r="U598532" s="5"/>
      <c r="AA598532" s="94"/>
      <c r="AB598532" s="5"/>
    </row>
    <row r="598533" spans="21:28">
      <c r="U598533" s="5"/>
      <c r="AA598533" s="94"/>
      <c r="AB598533" s="5"/>
    </row>
    <row r="598550" spans="21:28">
      <c r="U598550" s="5"/>
      <c r="AA598550" s="94"/>
      <c r="AB598550" s="5"/>
    </row>
    <row r="598552" spans="21:28">
      <c r="U598552" s="5"/>
      <c r="AA598552" s="458"/>
      <c r="AB598552" s="5"/>
    </row>
    <row r="598553" spans="21:28">
      <c r="U598553" s="5"/>
      <c r="AA598553" s="458"/>
      <c r="AB598553" s="5"/>
    </row>
    <row r="598554" spans="21:28">
      <c r="U598554" s="5"/>
      <c r="AA598554" s="93"/>
      <c r="AB598554" s="5"/>
    </row>
    <row r="598555" spans="21:28">
      <c r="U598555" s="5"/>
      <c r="AA598555" s="94"/>
      <c r="AB598555" s="5"/>
    </row>
    <row r="598558" spans="21:28">
      <c r="U598558" s="5"/>
      <c r="AA598558" s="94"/>
      <c r="AB598558" s="5"/>
    </row>
    <row r="598608" spans="21:28">
      <c r="U598608" s="5"/>
      <c r="AA598608" s="94"/>
      <c r="AB598608" s="5"/>
    </row>
    <row r="598678" spans="21:28">
      <c r="U598678" s="5"/>
      <c r="AA598678" s="94"/>
      <c r="AB598678" s="5"/>
    </row>
    <row r="598679" spans="21:28">
      <c r="U598679" s="5"/>
      <c r="AA598679" s="94"/>
      <c r="AB598679" s="5"/>
    </row>
    <row r="598696" spans="21:28">
      <c r="U598696" s="5"/>
      <c r="AA598696" s="94"/>
      <c r="AB598696" s="5"/>
    </row>
    <row r="598698" spans="21:28">
      <c r="U598698" s="5"/>
      <c r="AA598698" s="458"/>
      <c r="AB598698" s="5"/>
    </row>
    <row r="598699" spans="21:28">
      <c r="U598699" s="5"/>
      <c r="AA598699" s="458"/>
      <c r="AB598699" s="5"/>
    </row>
    <row r="598700" spans="21:28">
      <c r="U598700" s="5"/>
      <c r="AA598700" s="93"/>
      <c r="AB598700" s="5"/>
    </row>
    <row r="598701" spans="21:28">
      <c r="U598701" s="5"/>
      <c r="AA598701" s="94"/>
      <c r="AB598701" s="5"/>
    </row>
    <row r="598704" spans="21:28">
      <c r="U598704" s="5"/>
      <c r="AA598704" s="94"/>
      <c r="AB598704" s="5"/>
    </row>
    <row r="598754" spans="21:28">
      <c r="U598754" s="5"/>
      <c r="AA598754" s="94"/>
      <c r="AB598754" s="5"/>
    </row>
    <row r="598824" spans="21:28">
      <c r="U598824" s="5"/>
      <c r="AA598824" s="94"/>
      <c r="AB598824" s="5"/>
    </row>
    <row r="598825" spans="21:28">
      <c r="U598825" s="5"/>
      <c r="AA598825" s="94"/>
      <c r="AB598825" s="5"/>
    </row>
    <row r="598842" spans="21:28">
      <c r="U598842" s="5"/>
      <c r="AA598842" s="94"/>
      <c r="AB598842" s="5"/>
    </row>
    <row r="598844" spans="21:28">
      <c r="U598844" s="5"/>
      <c r="AA598844" s="458"/>
      <c r="AB598844" s="5"/>
    </row>
    <row r="598845" spans="21:28">
      <c r="U598845" s="5"/>
      <c r="AA598845" s="458"/>
      <c r="AB598845" s="5"/>
    </row>
    <row r="598846" spans="21:28">
      <c r="U598846" s="5"/>
      <c r="AA598846" s="93"/>
      <c r="AB598846" s="5"/>
    </row>
    <row r="598847" spans="21:28">
      <c r="U598847" s="5"/>
      <c r="AA598847" s="94"/>
      <c r="AB598847" s="5"/>
    </row>
    <row r="598850" spans="21:28">
      <c r="U598850" s="5"/>
      <c r="AA598850" s="94"/>
      <c r="AB598850" s="5"/>
    </row>
    <row r="598900" spans="21:28">
      <c r="U598900" s="5"/>
      <c r="AA598900" s="94"/>
      <c r="AB598900" s="5"/>
    </row>
    <row r="598970" spans="21:28">
      <c r="U598970" s="5"/>
      <c r="AA598970" s="94"/>
      <c r="AB598970" s="5"/>
    </row>
    <row r="598971" spans="21:28">
      <c r="U598971" s="5"/>
      <c r="AA598971" s="94"/>
      <c r="AB598971" s="5"/>
    </row>
    <row r="598988" spans="21:28">
      <c r="U598988" s="5"/>
      <c r="AA598988" s="94"/>
      <c r="AB598988" s="5"/>
    </row>
    <row r="598990" spans="21:28">
      <c r="U598990" s="5"/>
      <c r="AA598990" s="458"/>
      <c r="AB598990" s="5"/>
    </row>
    <row r="598991" spans="21:28">
      <c r="U598991" s="5"/>
      <c r="AA598991" s="458"/>
      <c r="AB598991" s="5"/>
    </row>
    <row r="598992" spans="21:28">
      <c r="U598992" s="5"/>
      <c r="AA598992" s="93"/>
      <c r="AB598992" s="5"/>
    </row>
    <row r="598993" spans="21:28">
      <c r="U598993" s="5"/>
      <c r="AA598993" s="94"/>
      <c r="AB598993" s="5"/>
    </row>
    <row r="598996" spans="21:28">
      <c r="U598996" s="5"/>
      <c r="AA598996" s="94"/>
      <c r="AB598996" s="5"/>
    </row>
    <row r="599046" spans="21:28">
      <c r="U599046" s="5"/>
      <c r="AA599046" s="94"/>
      <c r="AB599046" s="5"/>
    </row>
    <row r="599116" spans="21:28">
      <c r="U599116" s="5"/>
      <c r="AA599116" s="94"/>
      <c r="AB599116" s="5"/>
    </row>
    <row r="599117" spans="21:28">
      <c r="U599117" s="5"/>
      <c r="AA599117" s="94"/>
      <c r="AB599117" s="5"/>
    </row>
    <row r="599134" spans="21:28">
      <c r="U599134" s="5"/>
      <c r="AA599134" s="94"/>
      <c r="AB599134" s="5"/>
    </row>
    <row r="599136" spans="21:28">
      <c r="U599136" s="5"/>
      <c r="AA599136" s="458"/>
      <c r="AB599136" s="5"/>
    </row>
    <row r="599137" spans="21:28">
      <c r="U599137" s="5"/>
      <c r="AA599137" s="458"/>
      <c r="AB599137" s="5"/>
    </row>
    <row r="599138" spans="21:28">
      <c r="U599138" s="5"/>
      <c r="AA599138" s="93"/>
      <c r="AB599138" s="5"/>
    </row>
    <row r="599139" spans="21:28">
      <c r="U599139" s="5"/>
      <c r="AA599139" s="94"/>
      <c r="AB599139" s="5"/>
    </row>
    <row r="599142" spans="21:28">
      <c r="U599142" s="5"/>
      <c r="AA599142" s="94"/>
      <c r="AB599142" s="5"/>
    </row>
    <row r="599192" spans="21:28">
      <c r="U599192" s="5"/>
      <c r="AA599192" s="94"/>
      <c r="AB599192" s="5"/>
    </row>
    <row r="599262" spans="21:28">
      <c r="U599262" s="5"/>
      <c r="AA599262" s="94"/>
      <c r="AB599262" s="5"/>
    </row>
    <row r="599263" spans="21:28">
      <c r="U599263" s="5"/>
      <c r="AA599263" s="94"/>
      <c r="AB599263" s="5"/>
    </row>
    <row r="599280" spans="21:28">
      <c r="U599280" s="5"/>
      <c r="AA599280" s="94"/>
      <c r="AB599280" s="5"/>
    </row>
    <row r="599282" spans="21:28">
      <c r="U599282" s="5"/>
      <c r="AA599282" s="458"/>
      <c r="AB599282" s="5"/>
    </row>
    <row r="599283" spans="21:28">
      <c r="U599283" s="5"/>
      <c r="AA599283" s="458"/>
      <c r="AB599283" s="5"/>
    </row>
    <row r="599284" spans="21:28">
      <c r="U599284" s="5"/>
      <c r="AA599284" s="93"/>
      <c r="AB599284" s="5"/>
    </row>
    <row r="599285" spans="21:28">
      <c r="U599285" s="5"/>
      <c r="AA599285" s="94"/>
      <c r="AB599285" s="5"/>
    </row>
    <row r="599288" spans="21:28">
      <c r="U599288" s="5"/>
      <c r="AA599288" s="94"/>
      <c r="AB599288" s="5"/>
    </row>
    <row r="599338" spans="21:28">
      <c r="U599338" s="5"/>
      <c r="AA599338" s="94"/>
      <c r="AB599338" s="5"/>
    </row>
    <row r="599408" spans="21:28">
      <c r="U599408" s="5"/>
      <c r="AA599408" s="94"/>
      <c r="AB599408" s="5"/>
    </row>
    <row r="599409" spans="21:28">
      <c r="U599409" s="5"/>
      <c r="AA599409" s="94"/>
      <c r="AB599409" s="5"/>
    </row>
    <row r="599426" spans="21:28">
      <c r="U599426" s="5"/>
      <c r="AA599426" s="94"/>
      <c r="AB599426" s="5"/>
    </row>
    <row r="599428" spans="21:28">
      <c r="U599428" s="5"/>
      <c r="AA599428" s="458"/>
      <c r="AB599428" s="5"/>
    </row>
    <row r="599429" spans="21:28">
      <c r="U599429" s="5"/>
      <c r="AA599429" s="458"/>
      <c r="AB599429" s="5"/>
    </row>
    <row r="599430" spans="21:28">
      <c r="U599430" s="5"/>
      <c r="AA599430" s="93"/>
      <c r="AB599430" s="5"/>
    </row>
    <row r="599431" spans="21:28">
      <c r="U599431" s="5"/>
      <c r="AA599431" s="94"/>
      <c r="AB599431" s="5"/>
    </row>
    <row r="599434" spans="21:28">
      <c r="U599434" s="5"/>
      <c r="AA599434" s="94"/>
      <c r="AB599434" s="5"/>
    </row>
    <row r="599484" spans="21:28">
      <c r="U599484" s="5"/>
      <c r="AA599484" s="94"/>
      <c r="AB599484" s="5"/>
    </row>
    <row r="599554" spans="21:28">
      <c r="U599554" s="5"/>
      <c r="AA599554" s="94"/>
      <c r="AB599554" s="5"/>
    </row>
    <row r="599555" spans="21:28">
      <c r="U599555" s="5"/>
      <c r="AA599555" s="94"/>
      <c r="AB599555" s="5"/>
    </row>
    <row r="599572" spans="21:28">
      <c r="U599572" s="5"/>
      <c r="AA599572" s="94"/>
      <c r="AB599572" s="5"/>
    </row>
    <row r="599574" spans="21:28">
      <c r="U599574" s="5"/>
      <c r="AA599574" s="458"/>
      <c r="AB599574" s="5"/>
    </row>
    <row r="599575" spans="21:28">
      <c r="U599575" s="5"/>
      <c r="AA599575" s="458"/>
      <c r="AB599575" s="5"/>
    </row>
    <row r="599576" spans="21:28">
      <c r="U599576" s="5"/>
      <c r="AA599576" s="93"/>
      <c r="AB599576" s="5"/>
    </row>
    <row r="599577" spans="21:28">
      <c r="U599577" s="5"/>
      <c r="AA599577" s="94"/>
      <c r="AB599577" s="5"/>
    </row>
    <row r="599580" spans="21:28">
      <c r="U599580" s="5"/>
      <c r="AA599580" s="94"/>
      <c r="AB599580" s="5"/>
    </row>
    <row r="599630" spans="21:28">
      <c r="U599630" s="5"/>
      <c r="AA599630" s="94"/>
      <c r="AB599630" s="5"/>
    </row>
    <row r="599700" spans="21:28">
      <c r="U599700" s="5"/>
      <c r="AA599700" s="94"/>
      <c r="AB599700" s="5"/>
    </row>
    <row r="599701" spans="21:28">
      <c r="U599701" s="5"/>
      <c r="AA599701" s="94"/>
      <c r="AB599701" s="5"/>
    </row>
    <row r="599718" spans="21:28">
      <c r="U599718" s="5"/>
      <c r="AA599718" s="94"/>
      <c r="AB599718" s="5"/>
    </row>
    <row r="599720" spans="21:28">
      <c r="U599720" s="5"/>
      <c r="AA599720" s="458"/>
      <c r="AB599720" s="5"/>
    </row>
    <row r="599721" spans="21:28">
      <c r="U599721" s="5"/>
      <c r="AA599721" s="458"/>
      <c r="AB599721" s="5"/>
    </row>
    <row r="599722" spans="21:28">
      <c r="U599722" s="5"/>
      <c r="AA599722" s="93"/>
      <c r="AB599722" s="5"/>
    </row>
    <row r="599723" spans="21:28">
      <c r="U599723" s="5"/>
      <c r="AA599723" s="94"/>
      <c r="AB599723" s="5"/>
    </row>
    <row r="599726" spans="21:28">
      <c r="U599726" s="5"/>
      <c r="AA599726" s="94"/>
      <c r="AB599726" s="5"/>
    </row>
    <row r="599776" spans="21:28">
      <c r="U599776" s="5"/>
      <c r="AA599776" s="94"/>
      <c r="AB599776" s="5"/>
    </row>
    <row r="599846" spans="21:28">
      <c r="U599846" s="5"/>
      <c r="AA599846" s="94"/>
      <c r="AB599846" s="5"/>
    </row>
    <row r="599847" spans="21:28">
      <c r="U599847" s="5"/>
      <c r="AA599847" s="94"/>
      <c r="AB599847" s="5"/>
    </row>
    <row r="599864" spans="21:28">
      <c r="U599864" s="5"/>
      <c r="AA599864" s="94"/>
      <c r="AB599864" s="5"/>
    </row>
    <row r="599866" spans="21:28">
      <c r="U599866" s="5"/>
      <c r="AA599866" s="458"/>
      <c r="AB599866" s="5"/>
    </row>
    <row r="599867" spans="21:28">
      <c r="U599867" s="5"/>
      <c r="AA599867" s="458"/>
      <c r="AB599867" s="5"/>
    </row>
    <row r="599868" spans="21:28">
      <c r="U599868" s="5"/>
      <c r="AA599868" s="93"/>
      <c r="AB599868" s="5"/>
    </row>
    <row r="599869" spans="21:28">
      <c r="U599869" s="5"/>
      <c r="AA599869" s="94"/>
      <c r="AB599869" s="5"/>
    </row>
    <row r="599872" spans="21:28">
      <c r="U599872" s="5"/>
      <c r="AA599872" s="94"/>
      <c r="AB599872" s="5"/>
    </row>
    <row r="599922" spans="21:28">
      <c r="U599922" s="5"/>
      <c r="AA599922" s="94"/>
      <c r="AB599922" s="5"/>
    </row>
    <row r="599992" spans="21:28">
      <c r="U599992" s="5"/>
      <c r="AA599992" s="94"/>
      <c r="AB599992" s="5"/>
    </row>
    <row r="599993" spans="21:28">
      <c r="U599993" s="5"/>
      <c r="AA599993" s="94"/>
      <c r="AB599993" s="5"/>
    </row>
    <row r="600010" spans="21:28">
      <c r="U600010" s="5"/>
      <c r="AA600010" s="94"/>
      <c r="AB600010" s="5"/>
    </row>
    <row r="600012" spans="21:28">
      <c r="U600012" s="5"/>
      <c r="AA600012" s="458"/>
      <c r="AB600012" s="5"/>
    </row>
    <row r="600013" spans="21:28">
      <c r="U600013" s="5"/>
      <c r="AA600013" s="458"/>
      <c r="AB600013" s="5"/>
    </row>
    <row r="600014" spans="21:28">
      <c r="U600014" s="5"/>
      <c r="AA600014" s="93"/>
      <c r="AB600014" s="5"/>
    </row>
    <row r="600015" spans="21:28">
      <c r="U600015" s="5"/>
      <c r="AA600015" s="94"/>
      <c r="AB600015" s="5"/>
    </row>
    <row r="600018" spans="21:28">
      <c r="U600018" s="5"/>
      <c r="AA600018" s="94"/>
      <c r="AB600018" s="5"/>
    </row>
    <row r="600068" spans="21:28">
      <c r="U600068" s="5"/>
      <c r="AA600068" s="94"/>
      <c r="AB600068" s="5"/>
    </row>
    <row r="600138" spans="21:28">
      <c r="U600138" s="5"/>
      <c r="AA600138" s="94"/>
      <c r="AB600138" s="5"/>
    </row>
    <row r="600139" spans="21:28">
      <c r="U600139" s="5"/>
      <c r="AA600139" s="94"/>
      <c r="AB600139" s="5"/>
    </row>
    <row r="600156" spans="21:28">
      <c r="U600156" s="5"/>
      <c r="AA600156" s="94"/>
      <c r="AB600156" s="5"/>
    </row>
    <row r="600158" spans="21:28">
      <c r="U600158" s="5"/>
      <c r="AA600158" s="458"/>
      <c r="AB600158" s="5"/>
    </row>
    <row r="600159" spans="21:28">
      <c r="U600159" s="5"/>
      <c r="AA600159" s="458"/>
      <c r="AB600159" s="5"/>
    </row>
    <row r="600160" spans="21:28">
      <c r="U600160" s="5"/>
      <c r="AA600160" s="93"/>
      <c r="AB600160" s="5"/>
    </row>
    <row r="600161" spans="21:28">
      <c r="U600161" s="5"/>
      <c r="AA600161" s="94"/>
      <c r="AB600161" s="5"/>
    </row>
    <row r="600164" spans="21:28">
      <c r="U600164" s="5"/>
      <c r="AA600164" s="94"/>
      <c r="AB600164" s="5"/>
    </row>
    <row r="600214" spans="21:28">
      <c r="U600214" s="5"/>
      <c r="AA600214" s="94"/>
      <c r="AB600214" s="5"/>
    </row>
    <row r="600284" spans="21:28">
      <c r="U600284" s="5"/>
      <c r="AA600284" s="94"/>
      <c r="AB600284" s="5"/>
    </row>
    <row r="600285" spans="21:28">
      <c r="U600285" s="5"/>
      <c r="AA600285" s="94"/>
      <c r="AB600285" s="5"/>
    </row>
    <row r="600302" spans="21:28">
      <c r="U600302" s="5"/>
      <c r="AA600302" s="94"/>
      <c r="AB600302" s="5"/>
    </row>
    <row r="600304" spans="21:28">
      <c r="U600304" s="5"/>
      <c r="AA600304" s="458"/>
      <c r="AB600304" s="5"/>
    </row>
    <row r="600305" spans="21:28">
      <c r="U600305" s="5"/>
      <c r="AA600305" s="458"/>
      <c r="AB600305" s="5"/>
    </row>
    <row r="600306" spans="21:28">
      <c r="U600306" s="5"/>
      <c r="AA600306" s="93"/>
      <c r="AB600306" s="5"/>
    </row>
    <row r="600307" spans="21:28">
      <c r="U600307" s="5"/>
      <c r="AA600307" s="94"/>
      <c r="AB600307" s="5"/>
    </row>
    <row r="600310" spans="21:28">
      <c r="U600310" s="5"/>
      <c r="AA600310" s="94"/>
      <c r="AB600310" s="5"/>
    </row>
    <row r="600360" spans="21:28">
      <c r="U600360" s="5"/>
      <c r="AA600360" s="94"/>
      <c r="AB600360" s="5"/>
    </row>
    <row r="600430" spans="21:28">
      <c r="U600430" s="5"/>
      <c r="AA600430" s="94"/>
      <c r="AB600430" s="5"/>
    </row>
    <row r="600431" spans="21:28">
      <c r="U600431" s="5"/>
      <c r="AA600431" s="94"/>
      <c r="AB600431" s="5"/>
    </row>
    <row r="600448" spans="21:28">
      <c r="U600448" s="5"/>
      <c r="AA600448" s="94"/>
      <c r="AB600448" s="5"/>
    </row>
    <row r="600450" spans="21:28">
      <c r="U600450" s="5"/>
      <c r="AA600450" s="458"/>
      <c r="AB600450" s="5"/>
    </row>
    <row r="600451" spans="21:28">
      <c r="U600451" s="5"/>
      <c r="AA600451" s="458"/>
      <c r="AB600451" s="5"/>
    </row>
    <row r="600452" spans="21:28">
      <c r="U600452" s="5"/>
      <c r="AA600452" s="93"/>
      <c r="AB600452" s="5"/>
    </row>
    <row r="600453" spans="21:28">
      <c r="U600453" s="5"/>
      <c r="AA600453" s="94"/>
      <c r="AB600453" s="5"/>
    </row>
    <row r="600456" spans="21:28">
      <c r="U600456" s="5"/>
      <c r="AA600456" s="94"/>
      <c r="AB600456" s="5"/>
    </row>
    <row r="600506" spans="21:28">
      <c r="U600506" s="5"/>
      <c r="AA600506" s="94"/>
      <c r="AB600506" s="5"/>
    </row>
    <row r="600576" spans="21:28">
      <c r="U600576" s="5"/>
      <c r="AA600576" s="94"/>
      <c r="AB600576" s="5"/>
    </row>
    <row r="600577" spans="21:28">
      <c r="U600577" s="5"/>
      <c r="AA600577" s="94"/>
      <c r="AB600577" s="5"/>
    </row>
    <row r="600594" spans="21:28">
      <c r="U600594" s="5"/>
      <c r="AA600594" s="94"/>
      <c r="AB600594" s="5"/>
    </row>
    <row r="600596" spans="21:28">
      <c r="U600596" s="5"/>
      <c r="AA600596" s="458"/>
      <c r="AB600596" s="5"/>
    </row>
    <row r="600597" spans="21:28">
      <c r="U600597" s="5"/>
      <c r="AA600597" s="458"/>
      <c r="AB600597" s="5"/>
    </row>
    <row r="600598" spans="21:28">
      <c r="U600598" s="5"/>
      <c r="AA600598" s="93"/>
      <c r="AB600598" s="5"/>
    </row>
    <row r="600599" spans="21:28">
      <c r="U600599" s="5"/>
      <c r="AA600599" s="94"/>
      <c r="AB600599" s="5"/>
    </row>
    <row r="600602" spans="21:28">
      <c r="U600602" s="5"/>
      <c r="AA600602" s="94"/>
      <c r="AB600602" s="5"/>
    </row>
    <row r="600652" spans="21:28">
      <c r="U600652" s="5"/>
      <c r="AA600652" s="94"/>
      <c r="AB600652" s="5"/>
    </row>
    <row r="600722" spans="21:28">
      <c r="U600722" s="5"/>
      <c r="AA600722" s="94"/>
      <c r="AB600722" s="5"/>
    </row>
    <row r="600723" spans="21:28">
      <c r="U600723" s="5"/>
      <c r="AA600723" s="94"/>
      <c r="AB600723" s="5"/>
    </row>
    <row r="600740" spans="21:28">
      <c r="U600740" s="5"/>
      <c r="AA600740" s="94"/>
      <c r="AB600740" s="5"/>
    </row>
    <row r="600742" spans="21:28">
      <c r="U600742" s="5"/>
      <c r="AA600742" s="458"/>
      <c r="AB600742" s="5"/>
    </row>
    <row r="600743" spans="21:28">
      <c r="U600743" s="5"/>
      <c r="AA600743" s="458"/>
      <c r="AB600743" s="5"/>
    </row>
    <row r="600744" spans="21:28">
      <c r="U600744" s="5"/>
      <c r="AA600744" s="93"/>
      <c r="AB600744" s="5"/>
    </row>
    <row r="600745" spans="21:28">
      <c r="U600745" s="5"/>
      <c r="AA600745" s="94"/>
      <c r="AB600745" s="5"/>
    </row>
    <row r="600748" spans="21:28">
      <c r="U600748" s="5"/>
      <c r="AA600748" s="94"/>
      <c r="AB600748" s="5"/>
    </row>
    <row r="600798" spans="21:28">
      <c r="U600798" s="5"/>
      <c r="AA600798" s="94"/>
      <c r="AB600798" s="5"/>
    </row>
    <row r="600868" spans="21:28">
      <c r="U600868" s="5"/>
      <c r="AA600868" s="94"/>
      <c r="AB600868" s="5"/>
    </row>
    <row r="600869" spans="21:28">
      <c r="U600869" s="5"/>
      <c r="AA600869" s="94"/>
      <c r="AB600869" s="5"/>
    </row>
    <row r="600886" spans="21:28">
      <c r="U600886" s="5"/>
      <c r="AA600886" s="94"/>
      <c r="AB600886" s="5"/>
    </row>
    <row r="600888" spans="21:28">
      <c r="U600888" s="5"/>
      <c r="AA600888" s="458"/>
      <c r="AB600888" s="5"/>
    </row>
    <row r="600889" spans="21:28">
      <c r="U600889" s="5"/>
      <c r="AA600889" s="458"/>
      <c r="AB600889" s="5"/>
    </row>
    <row r="600890" spans="21:28">
      <c r="U600890" s="5"/>
      <c r="AA600890" s="93"/>
      <c r="AB600890" s="5"/>
    </row>
    <row r="600891" spans="21:28">
      <c r="U600891" s="5"/>
      <c r="AA600891" s="94"/>
      <c r="AB600891" s="5"/>
    </row>
    <row r="600894" spans="21:28">
      <c r="U600894" s="5"/>
      <c r="AA600894" s="94"/>
      <c r="AB600894" s="5"/>
    </row>
    <row r="600944" spans="21:28">
      <c r="U600944" s="5"/>
      <c r="AA600944" s="94"/>
      <c r="AB600944" s="5"/>
    </row>
    <row r="601014" spans="21:28">
      <c r="U601014" s="5"/>
      <c r="AA601014" s="94"/>
      <c r="AB601014" s="5"/>
    </row>
    <row r="601015" spans="21:28">
      <c r="U601015" s="5"/>
      <c r="AA601015" s="94"/>
      <c r="AB601015" s="5"/>
    </row>
    <row r="601032" spans="21:28">
      <c r="U601032" s="5"/>
      <c r="AA601032" s="94"/>
      <c r="AB601032" s="5"/>
    </row>
    <row r="601034" spans="21:28">
      <c r="U601034" s="5"/>
      <c r="AA601034" s="458"/>
      <c r="AB601034" s="5"/>
    </row>
    <row r="601035" spans="21:28">
      <c r="U601035" s="5"/>
      <c r="AA601035" s="458"/>
      <c r="AB601035" s="5"/>
    </row>
    <row r="601036" spans="21:28">
      <c r="U601036" s="5"/>
      <c r="AA601036" s="93"/>
      <c r="AB601036" s="5"/>
    </row>
    <row r="601037" spans="21:28">
      <c r="U601037" s="5"/>
      <c r="AA601037" s="94"/>
      <c r="AB601037" s="5"/>
    </row>
    <row r="601040" spans="21:28">
      <c r="U601040" s="5"/>
      <c r="AA601040" s="94"/>
      <c r="AB601040" s="5"/>
    </row>
    <row r="601090" spans="21:28">
      <c r="U601090" s="5"/>
      <c r="AA601090" s="94"/>
      <c r="AB601090" s="5"/>
    </row>
    <row r="601160" spans="21:28">
      <c r="U601160" s="5"/>
      <c r="AA601160" s="94"/>
      <c r="AB601160" s="5"/>
    </row>
    <row r="601161" spans="21:28">
      <c r="U601161" s="5"/>
      <c r="AA601161" s="94"/>
      <c r="AB601161" s="5"/>
    </row>
    <row r="601178" spans="21:28">
      <c r="U601178" s="5"/>
      <c r="AA601178" s="94"/>
      <c r="AB601178" s="5"/>
    </row>
    <row r="601180" spans="21:28">
      <c r="U601180" s="5"/>
      <c r="AA601180" s="458"/>
      <c r="AB601180" s="5"/>
    </row>
    <row r="601181" spans="21:28">
      <c r="U601181" s="5"/>
      <c r="AA601181" s="458"/>
      <c r="AB601181" s="5"/>
    </row>
    <row r="601182" spans="21:28">
      <c r="U601182" s="5"/>
      <c r="AA601182" s="93"/>
      <c r="AB601182" s="5"/>
    </row>
    <row r="601183" spans="21:28">
      <c r="U601183" s="5"/>
      <c r="AA601183" s="94"/>
      <c r="AB601183" s="5"/>
    </row>
    <row r="601186" spans="21:28">
      <c r="U601186" s="5"/>
      <c r="AA601186" s="94"/>
      <c r="AB601186" s="5"/>
    </row>
    <row r="601236" spans="21:28">
      <c r="U601236" s="5"/>
      <c r="AA601236" s="94"/>
      <c r="AB601236" s="5"/>
    </row>
    <row r="601306" spans="21:28">
      <c r="U601306" s="5"/>
      <c r="AA601306" s="94"/>
      <c r="AB601306" s="5"/>
    </row>
    <row r="601307" spans="21:28">
      <c r="U601307" s="5"/>
      <c r="AA601307" s="94"/>
      <c r="AB601307" s="5"/>
    </row>
    <row r="601324" spans="21:28">
      <c r="U601324" s="5"/>
      <c r="AA601324" s="94"/>
      <c r="AB601324" s="5"/>
    </row>
    <row r="601326" spans="21:28">
      <c r="U601326" s="5"/>
      <c r="AA601326" s="458"/>
      <c r="AB601326" s="5"/>
    </row>
    <row r="601327" spans="21:28">
      <c r="U601327" s="5"/>
      <c r="AA601327" s="458"/>
      <c r="AB601327" s="5"/>
    </row>
    <row r="601328" spans="21:28">
      <c r="U601328" s="5"/>
      <c r="AA601328" s="93"/>
      <c r="AB601328" s="5"/>
    </row>
    <row r="601329" spans="21:28">
      <c r="U601329" s="5"/>
      <c r="AA601329" s="94"/>
      <c r="AB601329" s="5"/>
    </row>
    <row r="601332" spans="21:28">
      <c r="U601332" s="5"/>
      <c r="AA601332" s="94"/>
      <c r="AB601332" s="5"/>
    </row>
    <row r="601382" spans="21:28">
      <c r="U601382" s="5"/>
      <c r="AA601382" s="94"/>
      <c r="AB601382" s="5"/>
    </row>
    <row r="601452" spans="21:28">
      <c r="U601452" s="5"/>
      <c r="AA601452" s="94"/>
      <c r="AB601452" s="5"/>
    </row>
    <row r="601453" spans="21:28">
      <c r="U601453" s="5"/>
      <c r="AA601453" s="94"/>
      <c r="AB601453" s="5"/>
    </row>
    <row r="601470" spans="21:28">
      <c r="U601470" s="5"/>
      <c r="AA601470" s="94"/>
      <c r="AB601470" s="5"/>
    </row>
    <row r="601472" spans="21:28">
      <c r="U601472" s="5"/>
      <c r="AA601472" s="458"/>
      <c r="AB601472" s="5"/>
    </row>
    <row r="601473" spans="21:28">
      <c r="U601473" s="5"/>
      <c r="AA601473" s="458"/>
      <c r="AB601473" s="5"/>
    </row>
    <row r="601474" spans="21:28">
      <c r="U601474" s="5"/>
      <c r="AA601474" s="93"/>
      <c r="AB601474" s="5"/>
    </row>
    <row r="601475" spans="21:28">
      <c r="U601475" s="5"/>
      <c r="AA601475" s="94"/>
      <c r="AB601475" s="5"/>
    </row>
    <row r="601478" spans="21:28">
      <c r="U601478" s="5"/>
      <c r="AA601478" s="94"/>
      <c r="AB601478" s="5"/>
    </row>
    <row r="601528" spans="21:28">
      <c r="U601528" s="5"/>
      <c r="AA601528" s="94"/>
      <c r="AB601528" s="5"/>
    </row>
    <row r="601598" spans="21:28">
      <c r="U601598" s="5"/>
      <c r="AA601598" s="94"/>
      <c r="AB601598" s="5"/>
    </row>
    <row r="601599" spans="21:28">
      <c r="U601599" s="5"/>
      <c r="AA601599" s="94"/>
      <c r="AB601599" s="5"/>
    </row>
    <row r="601616" spans="21:28">
      <c r="U601616" s="5"/>
      <c r="AA601616" s="94"/>
      <c r="AB601616" s="5"/>
    </row>
    <row r="601618" spans="21:28">
      <c r="U601618" s="5"/>
      <c r="AA601618" s="458"/>
      <c r="AB601618" s="5"/>
    </row>
    <row r="601619" spans="21:28">
      <c r="U601619" s="5"/>
      <c r="AA601619" s="458"/>
      <c r="AB601619" s="5"/>
    </row>
    <row r="601620" spans="21:28">
      <c r="U601620" s="5"/>
      <c r="AA601620" s="93"/>
      <c r="AB601620" s="5"/>
    </row>
    <row r="601621" spans="21:28">
      <c r="U601621" s="5"/>
      <c r="AA601621" s="94"/>
      <c r="AB601621" s="5"/>
    </row>
    <row r="601624" spans="21:28">
      <c r="U601624" s="5"/>
      <c r="AA601624" s="94"/>
      <c r="AB601624" s="5"/>
    </row>
    <row r="601674" spans="21:28">
      <c r="U601674" s="5"/>
      <c r="AA601674" s="94"/>
      <c r="AB601674" s="5"/>
    </row>
    <row r="601744" spans="21:28">
      <c r="U601744" s="5"/>
      <c r="AA601744" s="94"/>
      <c r="AB601744" s="5"/>
    </row>
    <row r="601745" spans="21:28">
      <c r="U601745" s="5"/>
      <c r="AA601745" s="94"/>
      <c r="AB601745" s="5"/>
    </row>
    <row r="601762" spans="21:28">
      <c r="U601762" s="5"/>
      <c r="AA601762" s="94"/>
      <c r="AB601762" s="5"/>
    </row>
    <row r="601764" spans="21:28">
      <c r="U601764" s="5"/>
      <c r="AA601764" s="458"/>
      <c r="AB601764" s="5"/>
    </row>
    <row r="601765" spans="21:28">
      <c r="U601765" s="5"/>
      <c r="AA601765" s="458"/>
      <c r="AB601765" s="5"/>
    </row>
    <row r="601766" spans="21:28">
      <c r="U601766" s="5"/>
      <c r="AA601766" s="93"/>
      <c r="AB601766" s="5"/>
    </row>
    <row r="601767" spans="21:28">
      <c r="U601767" s="5"/>
      <c r="AA601767" s="94"/>
      <c r="AB601767" s="5"/>
    </row>
    <row r="601770" spans="21:28">
      <c r="U601770" s="5"/>
      <c r="AA601770" s="94"/>
      <c r="AB601770" s="5"/>
    </row>
    <row r="601820" spans="21:28">
      <c r="U601820" s="5"/>
      <c r="AA601820" s="94"/>
      <c r="AB601820" s="5"/>
    </row>
    <row r="601890" spans="21:28">
      <c r="U601890" s="5"/>
      <c r="AA601890" s="94"/>
      <c r="AB601890" s="5"/>
    </row>
    <row r="601891" spans="21:28">
      <c r="U601891" s="5"/>
      <c r="AA601891" s="94"/>
      <c r="AB601891" s="5"/>
    </row>
    <row r="601908" spans="21:28">
      <c r="U601908" s="5"/>
      <c r="AA601908" s="94"/>
      <c r="AB601908" s="5"/>
    </row>
    <row r="601910" spans="21:28">
      <c r="U601910" s="5"/>
      <c r="AA601910" s="458"/>
      <c r="AB601910" s="5"/>
    </row>
    <row r="601911" spans="21:28">
      <c r="U601911" s="5"/>
      <c r="AA601911" s="458"/>
      <c r="AB601911" s="5"/>
    </row>
    <row r="601912" spans="21:28">
      <c r="U601912" s="5"/>
      <c r="AA601912" s="93"/>
      <c r="AB601912" s="5"/>
    </row>
    <row r="601913" spans="21:28">
      <c r="U601913" s="5"/>
      <c r="AA601913" s="94"/>
      <c r="AB601913" s="5"/>
    </row>
    <row r="601916" spans="21:28">
      <c r="U601916" s="5"/>
      <c r="AA601916" s="94"/>
      <c r="AB601916" s="5"/>
    </row>
    <row r="601966" spans="21:28">
      <c r="U601966" s="5"/>
      <c r="AA601966" s="94"/>
      <c r="AB601966" s="5"/>
    </row>
    <row r="602036" spans="21:28">
      <c r="U602036" s="5"/>
      <c r="AA602036" s="94"/>
      <c r="AB602036" s="5"/>
    </row>
    <row r="602037" spans="21:28">
      <c r="U602037" s="5"/>
      <c r="AA602037" s="94"/>
      <c r="AB602037" s="5"/>
    </row>
    <row r="602054" spans="21:28">
      <c r="U602054" s="5"/>
      <c r="AA602054" s="94"/>
      <c r="AB602054" s="5"/>
    </row>
    <row r="602056" spans="21:28">
      <c r="U602056" s="5"/>
      <c r="AA602056" s="458"/>
      <c r="AB602056" s="5"/>
    </row>
    <row r="602057" spans="21:28">
      <c r="U602057" s="5"/>
      <c r="AA602057" s="458"/>
      <c r="AB602057" s="5"/>
    </row>
    <row r="602058" spans="21:28">
      <c r="U602058" s="5"/>
      <c r="AA602058" s="93"/>
      <c r="AB602058" s="5"/>
    </row>
    <row r="602059" spans="21:28">
      <c r="U602059" s="5"/>
      <c r="AA602059" s="94"/>
      <c r="AB602059" s="5"/>
    </row>
    <row r="602062" spans="21:28">
      <c r="U602062" s="5"/>
      <c r="AA602062" s="94"/>
      <c r="AB602062" s="5"/>
    </row>
    <row r="602112" spans="21:28">
      <c r="U602112" s="5"/>
      <c r="AA602112" s="94"/>
      <c r="AB602112" s="5"/>
    </row>
    <row r="602182" spans="21:28">
      <c r="U602182" s="5"/>
      <c r="AA602182" s="94"/>
      <c r="AB602182" s="5"/>
    </row>
    <row r="602183" spans="21:28">
      <c r="U602183" s="5"/>
      <c r="AA602183" s="94"/>
      <c r="AB602183" s="5"/>
    </row>
    <row r="602200" spans="21:28">
      <c r="U602200" s="5"/>
      <c r="AA602200" s="94"/>
      <c r="AB602200" s="5"/>
    </row>
    <row r="602202" spans="21:28">
      <c r="U602202" s="5"/>
      <c r="AA602202" s="458"/>
      <c r="AB602202" s="5"/>
    </row>
    <row r="602203" spans="21:28">
      <c r="U602203" s="5"/>
      <c r="AA602203" s="458"/>
      <c r="AB602203" s="5"/>
    </row>
    <row r="602204" spans="21:28">
      <c r="U602204" s="5"/>
      <c r="AA602204" s="93"/>
      <c r="AB602204" s="5"/>
    </row>
    <row r="602205" spans="21:28">
      <c r="U602205" s="5"/>
      <c r="AA602205" s="94"/>
      <c r="AB602205" s="5"/>
    </row>
    <row r="602208" spans="21:28">
      <c r="U602208" s="5"/>
      <c r="AA602208" s="94"/>
      <c r="AB602208" s="5"/>
    </row>
    <row r="602258" spans="21:28">
      <c r="U602258" s="5"/>
      <c r="AA602258" s="94"/>
      <c r="AB602258" s="5"/>
    </row>
    <row r="602328" spans="21:28">
      <c r="U602328" s="5"/>
      <c r="AA602328" s="94"/>
      <c r="AB602328" s="5"/>
    </row>
    <row r="602329" spans="21:28">
      <c r="U602329" s="5"/>
      <c r="AA602329" s="94"/>
      <c r="AB602329" s="5"/>
    </row>
    <row r="602346" spans="21:28">
      <c r="U602346" s="5"/>
      <c r="AA602346" s="94"/>
      <c r="AB602346" s="5"/>
    </row>
    <row r="602348" spans="21:28">
      <c r="U602348" s="5"/>
      <c r="AA602348" s="458"/>
      <c r="AB602348" s="5"/>
    </row>
    <row r="602349" spans="21:28">
      <c r="U602349" s="5"/>
      <c r="AA602349" s="458"/>
      <c r="AB602349" s="5"/>
    </row>
    <row r="602350" spans="21:28">
      <c r="U602350" s="5"/>
      <c r="AA602350" s="93"/>
      <c r="AB602350" s="5"/>
    </row>
    <row r="602351" spans="21:28">
      <c r="U602351" s="5"/>
      <c r="AA602351" s="94"/>
      <c r="AB602351" s="5"/>
    </row>
    <row r="602354" spans="21:28">
      <c r="U602354" s="5"/>
      <c r="AA602354" s="94"/>
      <c r="AB602354" s="5"/>
    </row>
    <row r="602404" spans="21:28">
      <c r="U602404" s="5"/>
      <c r="AA602404" s="94"/>
      <c r="AB602404" s="5"/>
    </row>
    <row r="602474" spans="21:28">
      <c r="U602474" s="5"/>
      <c r="AA602474" s="94"/>
      <c r="AB602474" s="5"/>
    </row>
    <row r="602475" spans="21:28">
      <c r="U602475" s="5"/>
      <c r="AA602475" s="94"/>
      <c r="AB602475" s="5"/>
    </row>
    <row r="602492" spans="21:28">
      <c r="U602492" s="5"/>
      <c r="AA602492" s="94"/>
      <c r="AB602492" s="5"/>
    </row>
    <row r="602494" spans="21:28">
      <c r="U602494" s="5"/>
      <c r="AA602494" s="458"/>
      <c r="AB602494" s="5"/>
    </row>
    <row r="602495" spans="21:28">
      <c r="U602495" s="5"/>
      <c r="AA602495" s="458"/>
      <c r="AB602495" s="5"/>
    </row>
    <row r="602496" spans="21:28">
      <c r="U602496" s="5"/>
      <c r="AA602496" s="93"/>
      <c r="AB602496" s="5"/>
    </row>
    <row r="602497" spans="21:28">
      <c r="U602497" s="5"/>
      <c r="AA602497" s="94"/>
      <c r="AB602497" s="5"/>
    </row>
    <row r="602500" spans="21:28">
      <c r="U602500" s="5"/>
      <c r="AA602500" s="94"/>
      <c r="AB602500" s="5"/>
    </row>
    <row r="602550" spans="21:28">
      <c r="U602550" s="5"/>
      <c r="AA602550" s="94"/>
      <c r="AB602550" s="5"/>
    </row>
    <row r="602620" spans="21:28">
      <c r="U602620" s="5"/>
      <c r="AA602620" s="94"/>
      <c r="AB602620" s="5"/>
    </row>
    <row r="602621" spans="21:28">
      <c r="U602621" s="5"/>
      <c r="AA602621" s="94"/>
      <c r="AB602621" s="5"/>
    </row>
    <row r="602638" spans="21:28">
      <c r="U602638" s="5"/>
      <c r="AA602638" s="94"/>
      <c r="AB602638" s="5"/>
    </row>
    <row r="602640" spans="21:28">
      <c r="U602640" s="5"/>
      <c r="AA602640" s="458"/>
      <c r="AB602640" s="5"/>
    </row>
    <row r="602641" spans="21:28">
      <c r="U602641" s="5"/>
      <c r="AA602641" s="458"/>
      <c r="AB602641" s="5"/>
    </row>
    <row r="602642" spans="21:28">
      <c r="U602642" s="5"/>
      <c r="AA602642" s="93"/>
      <c r="AB602642" s="5"/>
    </row>
    <row r="602643" spans="21:28">
      <c r="U602643" s="5"/>
      <c r="AA602643" s="94"/>
      <c r="AB602643" s="5"/>
    </row>
    <row r="602646" spans="21:28">
      <c r="U602646" s="5"/>
      <c r="AA602646" s="94"/>
      <c r="AB602646" s="5"/>
    </row>
    <row r="602696" spans="21:28">
      <c r="U602696" s="5"/>
      <c r="AA602696" s="94"/>
      <c r="AB602696" s="5"/>
    </row>
    <row r="602766" spans="21:28">
      <c r="U602766" s="5"/>
      <c r="AA602766" s="94"/>
      <c r="AB602766" s="5"/>
    </row>
    <row r="602767" spans="21:28">
      <c r="U602767" s="5"/>
      <c r="AA602767" s="94"/>
      <c r="AB602767" s="5"/>
    </row>
    <row r="602784" spans="21:28">
      <c r="U602784" s="5"/>
      <c r="AA602784" s="94"/>
      <c r="AB602784" s="5"/>
    </row>
    <row r="602786" spans="21:28">
      <c r="U602786" s="5"/>
      <c r="AA602786" s="458"/>
      <c r="AB602786" s="5"/>
    </row>
    <row r="602787" spans="21:28">
      <c r="U602787" s="5"/>
      <c r="AA602787" s="458"/>
      <c r="AB602787" s="5"/>
    </row>
    <row r="602788" spans="21:28">
      <c r="U602788" s="5"/>
      <c r="AA602788" s="93"/>
      <c r="AB602788" s="5"/>
    </row>
    <row r="602789" spans="21:28">
      <c r="U602789" s="5"/>
      <c r="AA602789" s="94"/>
      <c r="AB602789" s="5"/>
    </row>
    <row r="602792" spans="21:28">
      <c r="U602792" s="5"/>
      <c r="AA602792" s="94"/>
      <c r="AB602792" s="5"/>
    </row>
    <row r="602842" spans="21:28">
      <c r="U602842" s="5"/>
      <c r="AA602842" s="94"/>
      <c r="AB602842" s="5"/>
    </row>
    <row r="602912" spans="21:28">
      <c r="U602912" s="5"/>
      <c r="AA602912" s="94"/>
      <c r="AB602912" s="5"/>
    </row>
    <row r="602913" spans="21:28">
      <c r="U602913" s="5"/>
      <c r="AA602913" s="94"/>
      <c r="AB602913" s="5"/>
    </row>
    <row r="602930" spans="21:28">
      <c r="U602930" s="5"/>
      <c r="AA602930" s="94"/>
      <c r="AB602930" s="5"/>
    </row>
    <row r="602932" spans="21:28">
      <c r="U602932" s="5"/>
      <c r="AA602932" s="458"/>
      <c r="AB602932" s="5"/>
    </row>
    <row r="602933" spans="21:28">
      <c r="U602933" s="5"/>
      <c r="AA602933" s="458"/>
      <c r="AB602933" s="5"/>
    </row>
    <row r="602934" spans="21:28">
      <c r="U602934" s="5"/>
      <c r="AA602934" s="93"/>
      <c r="AB602934" s="5"/>
    </row>
    <row r="602935" spans="21:28">
      <c r="U602935" s="5"/>
      <c r="AA602935" s="94"/>
      <c r="AB602935" s="5"/>
    </row>
    <row r="602938" spans="21:28">
      <c r="U602938" s="5"/>
      <c r="AA602938" s="94"/>
      <c r="AB602938" s="5"/>
    </row>
    <row r="602988" spans="21:28">
      <c r="U602988" s="5"/>
      <c r="AA602988" s="94"/>
      <c r="AB602988" s="5"/>
    </row>
    <row r="603058" spans="21:28">
      <c r="U603058" s="5"/>
      <c r="AA603058" s="94"/>
      <c r="AB603058" s="5"/>
    </row>
    <row r="603059" spans="21:28">
      <c r="U603059" s="5"/>
      <c r="AA603059" s="94"/>
      <c r="AB603059" s="5"/>
    </row>
    <row r="603076" spans="21:28">
      <c r="U603076" s="5"/>
      <c r="AA603076" s="94"/>
      <c r="AB603076" s="5"/>
    </row>
    <row r="603078" spans="21:28">
      <c r="U603078" s="5"/>
      <c r="AA603078" s="458"/>
      <c r="AB603078" s="5"/>
    </row>
    <row r="603079" spans="21:28">
      <c r="U603079" s="5"/>
      <c r="AA603079" s="458"/>
      <c r="AB603079" s="5"/>
    </row>
    <row r="603080" spans="21:28">
      <c r="U603080" s="5"/>
      <c r="AA603080" s="93"/>
      <c r="AB603080" s="5"/>
    </row>
    <row r="603081" spans="21:28">
      <c r="U603081" s="5"/>
      <c r="AA603081" s="94"/>
      <c r="AB603081" s="5"/>
    </row>
    <row r="603084" spans="21:28">
      <c r="U603084" s="5"/>
      <c r="AA603084" s="94"/>
      <c r="AB603084" s="5"/>
    </row>
    <row r="603134" spans="21:28">
      <c r="U603134" s="5"/>
      <c r="AA603134" s="94"/>
      <c r="AB603134" s="5"/>
    </row>
    <row r="603204" spans="21:28">
      <c r="U603204" s="5"/>
      <c r="AA603204" s="94"/>
      <c r="AB603204" s="5"/>
    </row>
    <row r="603205" spans="21:28">
      <c r="U603205" s="5"/>
      <c r="AA603205" s="94"/>
      <c r="AB603205" s="5"/>
    </row>
    <row r="603222" spans="21:28">
      <c r="U603222" s="5"/>
      <c r="AA603222" s="94"/>
      <c r="AB603222" s="5"/>
    </row>
    <row r="603224" spans="21:28">
      <c r="U603224" s="5"/>
      <c r="AA603224" s="458"/>
      <c r="AB603224" s="5"/>
    </row>
    <row r="603225" spans="21:28">
      <c r="U603225" s="5"/>
      <c r="AA603225" s="458"/>
      <c r="AB603225" s="5"/>
    </row>
    <row r="603226" spans="21:28">
      <c r="U603226" s="5"/>
      <c r="AA603226" s="93"/>
      <c r="AB603226" s="5"/>
    </row>
    <row r="603227" spans="21:28">
      <c r="U603227" s="5"/>
      <c r="AA603227" s="94"/>
      <c r="AB603227" s="5"/>
    </row>
    <row r="603230" spans="21:28">
      <c r="U603230" s="5"/>
      <c r="AA603230" s="94"/>
      <c r="AB603230" s="5"/>
    </row>
    <row r="603280" spans="21:28">
      <c r="U603280" s="5"/>
      <c r="AA603280" s="94"/>
      <c r="AB603280" s="5"/>
    </row>
    <row r="603350" spans="21:28">
      <c r="U603350" s="5"/>
      <c r="AA603350" s="94"/>
      <c r="AB603350" s="5"/>
    </row>
    <row r="603351" spans="21:28">
      <c r="U603351" s="5"/>
      <c r="AA603351" s="94"/>
      <c r="AB603351" s="5"/>
    </row>
    <row r="603368" spans="21:28">
      <c r="U603368" s="5"/>
      <c r="AA603368" s="94"/>
      <c r="AB603368" s="5"/>
    </row>
    <row r="603370" spans="21:28">
      <c r="U603370" s="5"/>
      <c r="AA603370" s="458"/>
      <c r="AB603370" s="5"/>
    </row>
    <row r="603371" spans="21:28">
      <c r="U603371" s="5"/>
      <c r="AA603371" s="458"/>
      <c r="AB603371" s="5"/>
    </row>
    <row r="603372" spans="21:28">
      <c r="U603372" s="5"/>
      <c r="AA603372" s="93"/>
      <c r="AB603372" s="5"/>
    </row>
    <row r="603373" spans="21:28">
      <c r="U603373" s="5"/>
      <c r="AA603373" s="94"/>
      <c r="AB603373" s="5"/>
    </row>
    <row r="603376" spans="21:28">
      <c r="U603376" s="5"/>
      <c r="AA603376" s="94"/>
      <c r="AB603376" s="5"/>
    </row>
    <row r="603426" spans="21:28">
      <c r="U603426" s="5"/>
      <c r="AA603426" s="94"/>
      <c r="AB603426" s="5"/>
    </row>
    <row r="603496" spans="21:28">
      <c r="U603496" s="5"/>
      <c r="AA603496" s="94"/>
      <c r="AB603496" s="5"/>
    </row>
    <row r="603497" spans="21:28">
      <c r="U603497" s="5"/>
      <c r="AA603497" s="94"/>
      <c r="AB603497" s="5"/>
    </row>
    <row r="603514" spans="21:28">
      <c r="U603514" s="5"/>
      <c r="AA603514" s="94"/>
      <c r="AB603514" s="5"/>
    </row>
    <row r="603516" spans="21:28">
      <c r="U603516" s="5"/>
      <c r="AA603516" s="458"/>
      <c r="AB603516" s="5"/>
    </row>
    <row r="603517" spans="21:28">
      <c r="U603517" s="5"/>
      <c r="AA603517" s="458"/>
      <c r="AB603517" s="5"/>
    </row>
    <row r="603518" spans="21:28">
      <c r="U603518" s="5"/>
      <c r="AA603518" s="93"/>
      <c r="AB603518" s="5"/>
    </row>
    <row r="603519" spans="21:28">
      <c r="U603519" s="5"/>
      <c r="AA603519" s="94"/>
      <c r="AB603519" s="5"/>
    </row>
    <row r="603522" spans="21:28">
      <c r="U603522" s="5"/>
      <c r="AA603522" s="94"/>
      <c r="AB603522" s="5"/>
    </row>
    <row r="603572" spans="21:28">
      <c r="U603572" s="5"/>
      <c r="AA603572" s="94"/>
      <c r="AB603572" s="5"/>
    </row>
    <row r="603642" spans="21:28">
      <c r="U603642" s="5"/>
      <c r="AA603642" s="94"/>
      <c r="AB603642" s="5"/>
    </row>
    <row r="603643" spans="21:28">
      <c r="U603643" s="5"/>
      <c r="AA603643" s="94"/>
      <c r="AB603643" s="5"/>
    </row>
    <row r="603660" spans="21:28">
      <c r="U603660" s="5"/>
      <c r="AA603660" s="94"/>
      <c r="AB603660" s="5"/>
    </row>
    <row r="603662" spans="21:28">
      <c r="U603662" s="5"/>
      <c r="AA603662" s="458"/>
      <c r="AB603662" s="5"/>
    </row>
    <row r="603663" spans="21:28">
      <c r="U603663" s="5"/>
      <c r="AA603663" s="458"/>
      <c r="AB603663" s="5"/>
    </row>
    <row r="603664" spans="21:28">
      <c r="U603664" s="5"/>
      <c r="AA603664" s="93"/>
      <c r="AB603664" s="5"/>
    </row>
    <row r="603665" spans="21:28">
      <c r="U603665" s="5"/>
      <c r="AA603665" s="94"/>
      <c r="AB603665" s="5"/>
    </row>
    <row r="603668" spans="21:28">
      <c r="U603668" s="5"/>
      <c r="AA603668" s="94"/>
      <c r="AB603668" s="5"/>
    </row>
    <row r="603718" spans="21:28">
      <c r="U603718" s="5"/>
      <c r="AA603718" s="94"/>
      <c r="AB603718" s="5"/>
    </row>
    <row r="603788" spans="21:28">
      <c r="U603788" s="5"/>
      <c r="AA603788" s="94"/>
      <c r="AB603788" s="5"/>
    </row>
    <row r="603789" spans="21:28">
      <c r="U603789" s="5"/>
      <c r="AA603789" s="94"/>
      <c r="AB603789" s="5"/>
    </row>
    <row r="603806" spans="21:28">
      <c r="U603806" s="5"/>
      <c r="AA603806" s="94"/>
      <c r="AB603806" s="5"/>
    </row>
    <row r="603808" spans="21:28">
      <c r="U603808" s="5"/>
      <c r="AA603808" s="458"/>
      <c r="AB603808" s="5"/>
    </row>
    <row r="603809" spans="21:28">
      <c r="U603809" s="5"/>
      <c r="AA603809" s="458"/>
      <c r="AB603809" s="5"/>
    </row>
    <row r="603810" spans="21:28">
      <c r="U603810" s="5"/>
      <c r="AA603810" s="93"/>
      <c r="AB603810" s="5"/>
    </row>
    <row r="603811" spans="21:28">
      <c r="U603811" s="5"/>
      <c r="AA603811" s="94"/>
      <c r="AB603811" s="5"/>
    </row>
    <row r="603814" spans="21:28">
      <c r="U603814" s="5"/>
      <c r="AA603814" s="94"/>
      <c r="AB603814" s="5"/>
    </row>
    <row r="603864" spans="21:28">
      <c r="U603864" s="5"/>
      <c r="AA603864" s="94"/>
      <c r="AB603864" s="5"/>
    </row>
    <row r="603934" spans="21:28">
      <c r="U603934" s="5"/>
      <c r="AA603934" s="94"/>
      <c r="AB603934" s="5"/>
    </row>
    <row r="603935" spans="21:28">
      <c r="U603935" s="5"/>
      <c r="AA603935" s="94"/>
      <c r="AB603935" s="5"/>
    </row>
    <row r="603952" spans="21:28">
      <c r="U603952" s="5"/>
      <c r="AA603952" s="94"/>
      <c r="AB603952" s="5"/>
    </row>
    <row r="603954" spans="21:28">
      <c r="U603954" s="5"/>
      <c r="AA603954" s="458"/>
      <c r="AB603954" s="5"/>
    </row>
    <row r="603955" spans="21:28">
      <c r="U603955" s="5"/>
      <c r="AA603955" s="458"/>
      <c r="AB603955" s="5"/>
    </row>
    <row r="603956" spans="21:28">
      <c r="U603956" s="5"/>
      <c r="AA603956" s="93"/>
      <c r="AB603956" s="5"/>
    </row>
    <row r="603957" spans="21:28">
      <c r="U603957" s="5"/>
      <c r="AA603957" s="94"/>
      <c r="AB603957" s="5"/>
    </row>
    <row r="603960" spans="21:28">
      <c r="U603960" s="5"/>
      <c r="AA603960" s="94"/>
      <c r="AB603960" s="5"/>
    </row>
    <row r="604010" spans="21:28">
      <c r="U604010" s="5"/>
      <c r="AA604010" s="94"/>
      <c r="AB604010" s="5"/>
    </row>
    <row r="604080" spans="21:28">
      <c r="U604080" s="5"/>
      <c r="AA604080" s="94"/>
      <c r="AB604080" s="5"/>
    </row>
    <row r="604081" spans="21:28">
      <c r="U604081" s="5"/>
      <c r="AA604081" s="94"/>
      <c r="AB604081" s="5"/>
    </row>
    <row r="604098" spans="21:28">
      <c r="U604098" s="5"/>
      <c r="AA604098" s="94"/>
      <c r="AB604098" s="5"/>
    </row>
    <row r="604100" spans="21:28">
      <c r="U604100" s="5"/>
      <c r="AA604100" s="458"/>
      <c r="AB604100" s="5"/>
    </row>
    <row r="604101" spans="21:28">
      <c r="U604101" s="5"/>
      <c r="AA604101" s="458"/>
      <c r="AB604101" s="5"/>
    </row>
    <row r="604102" spans="21:28">
      <c r="U604102" s="5"/>
      <c r="AA604102" s="93"/>
      <c r="AB604102" s="5"/>
    </row>
    <row r="604103" spans="21:28">
      <c r="U604103" s="5"/>
      <c r="AA604103" s="94"/>
      <c r="AB604103" s="5"/>
    </row>
    <row r="604106" spans="21:28">
      <c r="U604106" s="5"/>
      <c r="AA604106" s="94"/>
      <c r="AB604106" s="5"/>
    </row>
    <row r="604156" spans="21:28">
      <c r="U604156" s="5"/>
      <c r="AA604156" s="94"/>
      <c r="AB604156" s="5"/>
    </row>
    <row r="604226" spans="21:28">
      <c r="U604226" s="5"/>
      <c r="AA604226" s="94"/>
      <c r="AB604226" s="5"/>
    </row>
    <row r="604227" spans="21:28">
      <c r="U604227" s="5"/>
      <c r="AA604227" s="94"/>
      <c r="AB604227" s="5"/>
    </row>
    <row r="604244" spans="21:28">
      <c r="U604244" s="5"/>
      <c r="AA604244" s="94"/>
      <c r="AB604244" s="5"/>
    </row>
    <row r="604246" spans="21:28">
      <c r="U604246" s="5"/>
      <c r="AA604246" s="458"/>
      <c r="AB604246" s="5"/>
    </row>
    <row r="604247" spans="21:28">
      <c r="U604247" s="5"/>
      <c r="AA604247" s="458"/>
      <c r="AB604247" s="5"/>
    </row>
    <row r="604248" spans="21:28">
      <c r="U604248" s="5"/>
      <c r="AA604248" s="93"/>
      <c r="AB604248" s="5"/>
    </row>
    <row r="604249" spans="21:28">
      <c r="U604249" s="5"/>
      <c r="AA604249" s="94"/>
      <c r="AB604249" s="5"/>
    </row>
    <row r="604252" spans="21:28">
      <c r="U604252" s="5"/>
      <c r="AA604252" s="94"/>
      <c r="AB604252" s="5"/>
    </row>
    <row r="604302" spans="21:28">
      <c r="U604302" s="5"/>
      <c r="AA604302" s="94"/>
      <c r="AB604302" s="5"/>
    </row>
    <row r="604372" spans="21:28">
      <c r="U604372" s="5"/>
      <c r="AA604372" s="94"/>
      <c r="AB604372" s="5"/>
    </row>
    <row r="604373" spans="21:28">
      <c r="U604373" s="5"/>
      <c r="AA604373" s="94"/>
      <c r="AB604373" s="5"/>
    </row>
    <row r="604390" spans="21:28">
      <c r="U604390" s="5"/>
      <c r="AA604390" s="94"/>
      <c r="AB604390" s="5"/>
    </row>
    <row r="604392" spans="21:28">
      <c r="U604392" s="5"/>
      <c r="AA604392" s="458"/>
      <c r="AB604392" s="5"/>
    </row>
    <row r="604393" spans="21:28">
      <c r="U604393" s="5"/>
      <c r="AA604393" s="458"/>
      <c r="AB604393" s="5"/>
    </row>
    <row r="604394" spans="21:28">
      <c r="U604394" s="5"/>
      <c r="AA604394" s="93"/>
      <c r="AB604394" s="5"/>
    </row>
    <row r="604395" spans="21:28">
      <c r="U604395" s="5"/>
      <c r="AA604395" s="94"/>
      <c r="AB604395" s="5"/>
    </row>
    <row r="604398" spans="21:28">
      <c r="U604398" s="5"/>
      <c r="AA604398" s="94"/>
      <c r="AB604398" s="5"/>
    </row>
    <row r="604448" spans="21:28">
      <c r="U604448" s="5"/>
      <c r="AA604448" s="94"/>
      <c r="AB604448" s="5"/>
    </row>
    <row r="604518" spans="21:28">
      <c r="U604518" s="5"/>
      <c r="AA604518" s="94"/>
      <c r="AB604518" s="5"/>
    </row>
    <row r="604519" spans="21:28">
      <c r="U604519" s="5"/>
      <c r="AA604519" s="94"/>
      <c r="AB604519" s="5"/>
    </row>
    <row r="604536" spans="21:28">
      <c r="U604536" s="5"/>
      <c r="AA604536" s="94"/>
      <c r="AB604536" s="5"/>
    </row>
    <row r="604538" spans="21:28">
      <c r="U604538" s="5"/>
      <c r="AA604538" s="458"/>
      <c r="AB604538" s="5"/>
    </row>
    <row r="604539" spans="21:28">
      <c r="U604539" s="5"/>
      <c r="AA604539" s="458"/>
      <c r="AB604539" s="5"/>
    </row>
    <row r="604540" spans="21:28">
      <c r="U604540" s="5"/>
      <c r="AA604540" s="93"/>
      <c r="AB604540" s="5"/>
    </row>
    <row r="604541" spans="21:28">
      <c r="U604541" s="5"/>
      <c r="AA604541" s="94"/>
      <c r="AB604541" s="5"/>
    </row>
    <row r="604544" spans="21:28">
      <c r="U604544" s="5"/>
      <c r="AA604544" s="94"/>
      <c r="AB604544" s="5"/>
    </row>
    <row r="604594" spans="21:28">
      <c r="U604594" s="5"/>
      <c r="AA604594" s="94"/>
      <c r="AB604594" s="5"/>
    </row>
    <row r="604664" spans="21:28">
      <c r="U604664" s="5"/>
      <c r="AA604664" s="94"/>
      <c r="AB604664" s="5"/>
    </row>
    <row r="604665" spans="21:28">
      <c r="U604665" s="5"/>
      <c r="AA604665" s="94"/>
      <c r="AB604665" s="5"/>
    </row>
    <row r="604682" spans="21:28">
      <c r="U604682" s="5"/>
      <c r="AA604682" s="94"/>
      <c r="AB604682" s="5"/>
    </row>
    <row r="604684" spans="21:28">
      <c r="U604684" s="5"/>
      <c r="AA604684" s="458"/>
      <c r="AB604684" s="5"/>
    </row>
    <row r="604685" spans="21:28">
      <c r="U604685" s="5"/>
      <c r="AA604685" s="458"/>
      <c r="AB604685" s="5"/>
    </row>
    <row r="604686" spans="21:28">
      <c r="U604686" s="5"/>
      <c r="AA604686" s="93"/>
      <c r="AB604686" s="5"/>
    </row>
    <row r="604687" spans="21:28">
      <c r="U604687" s="5"/>
      <c r="AA604687" s="94"/>
      <c r="AB604687" s="5"/>
    </row>
    <row r="604690" spans="21:28">
      <c r="U604690" s="5"/>
      <c r="AA604690" s="94"/>
      <c r="AB604690" s="5"/>
    </row>
    <row r="604740" spans="21:28">
      <c r="U604740" s="5"/>
      <c r="AA604740" s="94"/>
      <c r="AB604740" s="5"/>
    </row>
    <row r="604810" spans="21:28">
      <c r="U604810" s="5"/>
      <c r="AA604810" s="94"/>
      <c r="AB604810" s="5"/>
    </row>
    <row r="604811" spans="21:28">
      <c r="U604811" s="5"/>
      <c r="AA604811" s="94"/>
      <c r="AB604811" s="5"/>
    </row>
    <row r="604828" spans="21:28">
      <c r="U604828" s="5"/>
      <c r="AA604828" s="94"/>
      <c r="AB604828" s="5"/>
    </row>
    <row r="604830" spans="21:28">
      <c r="U604830" s="5"/>
      <c r="AA604830" s="458"/>
      <c r="AB604830" s="5"/>
    </row>
    <row r="604831" spans="21:28">
      <c r="U604831" s="5"/>
      <c r="AA604831" s="458"/>
      <c r="AB604831" s="5"/>
    </row>
    <row r="604832" spans="21:28">
      <c r="U604832" s="5"/>
      <c r="AA604832" s="93"/>
      <c r="AB604832" s="5"/>
    </row>
    <row r="604833" spans="21:28">
      <c r="U604833" s="5"/>
      <c r="AA604833" s="94"/>
      <c r="AB604833" s="5"/>
    </row>
    <row r="604836" spans="21:28">
      <c r="U604836" s="5"/>
      <c r="AA604836" s="94"/>
      <c r="AB604836" s="5"/>
    </row>
    <row r="604886" spans="21:28">
      <c r="U604886" s="5"/>
      <c r="AA604886" s="94"/>
      <c r="AB604886" s="5"/>
    </row>
    <row r="604956" spans="21:28">
      <c r="U604956" s="5"/>
      <c r="AA604956" s="94"/>
      <c r="AB604956" s="5"/>
    </row>
    <row r="604957" spans="21:28">
      <c r="U604957" s="5"/>
      <c r="AA604957" s="94"/>
      <c r="AB604957" s="5"/>
    </row>
    <row r="604974" spans="21:28">
      <c r="U604974" s="5"/>
      <c r="AA604974" s="94"/>
      <c r="AB604974" s="5"/>
    </row>
    <row r="604976" spans="21:28">
      <c r="U604976" s="5"/>
      <c r="AA604976" s="458"/>
      <c r="AB604976" s="5"/>
    </row>
    <row r="604977" spans="21:28">
      <c r="U604977" s="5"/>
      <c r="AA604977" s="458"/>
      <c r="AB604977" s="5"/>
    </row>
    <row r="604978" spans="21:28">
      <c r="U604978" s="5"/>
      <c r="AA604978" s="93"/>
      <c r="AB604978" s="5"/>
    </row>
    <row r="604979" spans="21:28">
      <c r="U604979" s="5"/>
      <c r="AA604979" s="94"/>
      <c r="AB604979" s="5"/>
    </row>
    <row r="604982" spans="21:28">
      <c r="U604982" s="5"/>
      <c r="AA604982" s="94"/>
      <c r="AB604982" s="5"/>
    </row>
    <row r="605032" spans="21:28">
      <c r="U605032" s="5"/>
      <c r="AA605032" s="94"/>
      <c r="AB605032" s="5"/>
    </row>
    <row r="605102" spans="21:28">
      <c r="U605102" s="5"/>
      <c r="AA605102" s="94"/>
      <c r="AB605102" s="5"/>
    </row>
    <row r="605103" spans="21:28">
      <c r="U605103" s="5"/>
      <c r="AA605103" s="94"/>
      <c r="AB605103" s="5"/>
    </row>
    <row r="605120" spans="21:28">
      <c r="U605120" s="5"/>
      <c r="AA605120" s="94"/>
      <c r="AB605120" s="5"/>
    </row>
    <row r="605122" spans="21:28">
      <c r="U605122" s="5"/>
      <c r="AA605122" s="458"/>
      <c r="AB605122" s="5"/>
    </row>
    <row r="605123" spans="21:28">
      <c r="U605123" s="5"/>
      <c r="AA605123" s="458"/>
      <c r="AB605123" s="5"/>
    </row>
    <row r="605124" spans="21:28">
      <c r="U605124" s="5"/>
      <c r="AA605124" s="93"/>
      <c r="AB605124" s="5"/>
    </row>
    <row r="605125" spans="21:28">
      <c r="U605125" s="5"/>
      <c r="AA605125" s="94"/>
      <c r="AB605125" s="5"/>
    </row>
    <row r="605128" spans="21:28">
      <c r="U605128" s="5"/>
      <c r="AA605128" s="94"/>
      <c r="AB605128" s="5"/>
    </row>
    <row r="605178" spans="21:28">
      <c r="U605178" s="5"/>
      <c r="AA605178" s="94"/>
      <c r="AB605178" s="5"/>
    </row>
    <row r="605248" spans="21:28">
      <c r="U605248" s="5"/>
      <c r="AA605248" s="94"/>
      <c r="AB605248" s="5"/>
    </row>
    <row r="605249" spans="21:28">
      <c r="U605249" s="5"/>
      <c r="AA605249" s="94"/>
      <c r="AB605249" s="5"/>
    </row>
    <row r="605266" spans="21:28">
      <c r="U605266" s="5"/>
      <c r="AA605266" s="94"/>
      <c r="AB605266" s="5"/>
    </row>
    <row r="605268" spans="21:28">
      <c r="U605268" s="5"/>
      <c r="AA605268" s="458"/>
      <c r="AB605268" s="5"/>
    </row>
    <row r="605269" spans="21:28">
      <c r="U605269" s="5"/>
      <c r="AA605269" s="458"/>
      <c r="AB605269" s="5"/>
    </row>
    <row r="605270" spans="21:28">
      <c r="U605270" s="5"/>
      <c r="AA605270" s="93"/>
      <c r="AB605270" s="5"/>
    </row>
    <row r="605271" spans="21:28">
      <c r="U605271" s="5"/>
      <c r="AA605271" s="94"/>
      <c r="AB605271" s="5"/>
    </row>
    <row r="605274" spans="21:28">
      <c r="U605274" s="5"/>
      <c r="AA605274" s="94"/>
      <c r="AB605274" s="5"/>
    </row>
    <row r="605324" spans="21:28">
      <c r="U605324" s="5"/>
      <c r="AA605324" s="94"/>
      <c r="AB605324" s="5"/>
    </row>
    <row r="605394" spans="21:28">
      <c r="U605394" s="5"/>
      <c r="AA605394" s="94"/>
      <c r="AB605394" s="5"/>
    </row>
    <row r="605395" spans="21:28">
      <c r="U605395" s="5"/>
      <c r="AA605395" s="94"/>
      <c r="AB605395" s="5"/>
    </row>
    <row r="605412" spans="21:28">
      <c r="U605412" s="5"/>
      <c r="AA605412" s="94"/>
      <c r="AB605412" s="5"/>
    </row>
    <row r="605414" spans="21:28">
      <c r="U605414" s="5"/>
      <c r="AA605414" s="458"/>
      <c r="AB605414" s="5"/>
    </row>
    <row r="605415" spans="21:28">
      <c r="U605415" s="5"/>
      <c r="AA605415" s="458"/>
      <c r="AB605415" s="5"/>
    </row>
    <row r="605416" spans="21:28">
      <c r="U605416" s="5"/>
      <c r="AA605416" s="93"/>
      <c r="AB605416" s="5"/>
    </row>
    <row r="605417" spans="21:28">
      <c r="U605417" s="5"/>
      <c r="AA605417" s="94"/>
      <c r="AB605417" s="5"/>
    </row>
    <row r="605420" spans="21:28">
      <c r="U605420" s="5"/>
      <c r="AA605420" s="94"/>
      <c r="AB605420" s="5"/>
    </row>
    <row r="605470" spans="21:28">
      <c r="U605470" s="5"/>
      <c r="AA605470" s="94"/>
      <c r="AB605470" s="5"/>
    </row>
    <row r="605540" spans="21:28">
      <c r="U605540" s="5"/>
      <c r="AA605540" s="94"/>
      <c r="AB605540" s="5"/>
    </row>
    <row r="605541" spans="21:28">
      <c r="U605541" s="5"/>
      <c r="AA605541" s="94"/>
      <c r="AB605541" s="5"/>
    </row>
    <row r="605558" spans="21:28">
      <c r="U605558" s="5"/>
      <c r="AA605558" s="94"/>
      <c r="AB605558" s="5"/>
    </row>
    <row r="605560" spans="21:28">
      <c r="U605560" s="5"/>
      <c r="AA605560" s="458"/>
      <c r="AB605560" s="5"/>
    </row>
    <row r="605561" spans="21:28">
      <c r="U605561" s="5"/>
      <c r="AA605561" s="458"/>
      <c r="AB605561" s="5"/>
    </row>
    <row r="605562" spans="21:28">
      <c r="U605562" s="5"/>
      <c r="AA605562" s="93"/>
      <c r="AB605562" s="5"/>
    </row>
    <row r="605563" spans="21:28">
      <c r="U605563" s="5"/>
      <c r="AA605563" s="94"/>
      <c r="AB605563" s="5"/>
    </row>
    <row r="605566" spans="21:28">
      <c r="U605566" s="5"/>
      <c r="AA605566" s="94"/>
      <c r="AB605566" s="5"/>
    </row>
    <row r="605616" spans="21:28">
      <c r="U605616" s="5"/>
      <c r="AA605616" s="94"/>
      <c r="AB605616" s="5"/>
    </row>
    <row r="605686" spans="21:28">
      <c r="U605686" s="5"/>
      <c r="AA605686" s="94"/>
      <c r="AB605686" s="5"/>
    </row>
    <row r="605687" spans="21:28">
      <c r="U605687" s="5"/>
      <c r="AA605687" s="94"/>
      <c r="AB605687" s="5"/>
    </row>
    <row r="605704" spans="21:28">
      <c r="U605704" s="5"/>
      <c r="AA605704" s="94"/>
      <c r="AB605704" s="5"/>
    </row>
    <row r="605706" spans="21:28">
      <c r="U605706" s="5"/>
      <c r="AA605706" s="458"/>
      <c r="AB605706" s="5"/>
    </row>
    <row r="605707" spans="21:28">
      <c r="U605707" s="5"/>
      <c r="AA605707" s="458"/>
      <c r="AB605707" s="5"/>
    </row>
    <row r="605708" spans="21:28">
      <c r="U605708" s="5"/>
      <c r="AA605708" s="93"/>
      <c r="AB605708" s="5"/>
    </row>
    <row r="605709" spans="21:28">
      <c r="U605709" s="5"/>
      <c r="AA605709" s="94"/>
      <c r="AB605709" s="5"/>
    </row>
    <row r="605712" spans="21:28">
      <c r="U605712" s="5"/>
      <c r="AA605712" s="94"/>
      <c r="AB605712" s="5"/>
    </row>
    <row r="605762" spans="21:28">
      <c r="U605762" s="5"/>
      <c r="AA605762" s="94"/>
      <c r="AB605762" s="5"/>
    </row>
    <row r="605832" spans="21:28">
      <c r="U605832" s="5"/>
      <c r="AA605832" s="94"/>
      <c r="AB605832" s="5"/>
    </row>
    <row r="605833" spans="21:28">
      <c r="U605833" s="5"/>
      <c r="AA605833" s="94"/>
      <c r="AB605833" s="5"/>
    </row>
    <row r="605850" spans="21:28">
      <c r="U605850" s="5"/>
      <c r="AA605850" s="94"/>
      <c r="AB605850" s="5"/>
    </row>
    <row r="605852" spans="21:28">
      <c r="U605852" s="5"/>
      <c r="AA605852" s="458"/>
      <c r="AB605852" s="5"/>
    </row>
    <row r="605853" spans="21:28">
      <c r="U605853" s="5"/>
      <c r="AA605853" s="458"/>
      <c r="AB605853" s="5"/>
    </row>
    <row r="605854" spans="21:28">
      <c r="U605854" s="5"/>
      <c r="AA605854" s="93"/>
      <c r="AB605854" s="5"/>
    </row>
    <row r="605855" spans="21:28">
      <c r="U605855" s="5"/>
      <c r="AA605855" s="94"/>
      <c r="AB605855" s="5"/>
    </row>
    <row r="605858" spans="21:28">
      <c r="U605858" s="5"/>
      <c r="AA605858" s="94"/>
      <c r="AB605858" s="5"/>
    </row>
    <row r="605908" spans="21:28">
      <c r="U605908" s="5"/>
      <c r="AA605908" s="94"/>
      <c r="AB605908" s="5"/>
    </row>
    <row r="605978" spans="21:28">
      <c r="U605978" s="5"/>
      <c r="AA605978" s="94"/>
      <c r="AB605978" s="5"/>
    </row>
    <row r="605979" spans="21:28">
      <c r="U605979" s="5"/>
      <c r="AA605979" s="94"/>
      <c r="AB605979" s="5"/>
    </row>
    <row r="605996" spans="21:28">
      <c r="U605996" s="5"/>
      <c r="AA605996" s="94"/>
      <c r="AB605996" s="5"/>
    </row>
    <row r="605998" spans="21:28">
      <c r="U605998" s="5"/>
      <c r="AA605998" s="458"/>
      <c r="AB605998" s="5"/>
    </row>
    <row r="605999" spans="21:28">
      <c r="U605999" s="5"/>
      <c r="AA605999" s="458"/>
      <c r="AB605999" s="5"/>
    </row>
    <row r="606000" spans="21:28">
      <c r="U606000" s="5"/>
      <c r="AA606000" s="93"/>
      <c r="AB606000" s="5"/>
    </row>
    <row r="606001" spans="21:28">
      <c r="U606001" s="5"/>
      <c r="AA606001" s="94"/>
      <c r="AB606001" s="5"/>
    </row>
    <row r="606004" spans="21:28">
      <c r="U606004" s="5"/>
      <c r="AA606004" s="94"/>
      <c r="AB606004" s="5"/>
    </row>
    <row r="606054" spans="21:28">
      <c r="U606054" s="5"/>
      <c r="AA606054" s="94"/>
      <c r="AB606054" s="5"/>
    </row>
    <row r="606124" spans="21:28">
      <c r="U606124" s="5"/>
      <c r="AA606124" s="94"/>
      <c r="AB606124" s="5"/>
    </row>
    <row r="606125" spans="21:28">
      <c r="U606125" s="5"/>
      <c r="AA606125" s="94"/>
      <c r="AB606125" s="5"/>
    </row>
    <row r="606142" spans="21:28">
      <c r="U606142" s="5"/>
      <c r="AA606142" s="94"/>
      <c r="AB606142" s="5"/>
    </row>
    <row r="606144" spans="21:28">
      <c r="U606144" s="5"/>
      <c r="AA606144" s="458"/>
      <c r="AB606144" s="5"/>
    </row>
    <row r="606145" spans="21:28">
      <c r="U606145" s="5"/>
      <c r="AA606145" s="458"/>
      <c r="AB606145" s="5"/>
    </row>
    <row r="606146" spans="21:28">
      <c r="U606146" s="5"/>
      <c r="AA606146" s="93"/>
      <c r="AB606146" s="5"/>
    </row>
    <row r="606147" spans="21:28">
      <c r="U606147" s="5"/>
      <c r="AA606147" s="94"/>
      <c r="AB606147" s="5"/>
    </row>
    <row r="606150" spans="21:28">
      <c r="U606150" s="5"/>
      <c r="AA606150" s="94"/>
      <c r="AB606150" s="5"/>
    </row>
    <row r="606200" spans="21:28">
      <c r="U606200" s="5"/>
      <c r="AA606200" s="94"/>
      <c r="AB606200" s="5"/>
    </row>
    <row r="606270" spans="21:28">
      <c r="U606270" s="5"/>
      <c r="AA606270" s="94"/>
      <c r="AB606270" s="5"/>
    </row>
    <row r="606271" spans="21:28">
      <c r="U606271" s="5"/>
      <c r="AA606271" s="94"/>
      <c r="AB606271" s="5"/>
    </row>
    <row r="606288" spans="21:28">
      <c r="U606288" s="5"/>
      <c r="AA606288" s="94"/>
      <c r="AB606288" s="5"/>
    </row>
    <row r="606290" spans="21:28">
      <c r="U606290" s="5"/>
      <c r="AA606290" s="458"/>
      <c r="AB606290" s="5"/>
    </row>
    <row r="606291" spans="21:28">
      <c r="U606291" s="5"/>
      <c r="AA606291" s="458"/>
      <c r="AB606291" s="5"/>
    </row>
    <row r="606292" spans="21:28">
      <c r="U606292" s="5"/>
      <c r="AA606292" s="93"/>
      <c r="AB606292" s="5"/>
    </row>
    <row r="606293" spans="21:28">
      <c r="U606293" s="5"/>
      <c r="AA606293" s="94"/>
      <c r="AB606293" s="5"/>
    </row>
    <row r="606296" spans="21:28">
      <c r="U606296" s="5"/>
      <c r="AA606296" s="94"/>
      <c r="AB606296" s="5"/>
    </row>
    <row r="606346" spans="21:28">
      <c r="U606346" s="5"/>
      <c r="AA606346" s="94"/>
      <c r="AB606346" s="5"/>
    </row>
    <row r="606416" spans="21:28">
      <c r="U606416" s="5"/>
      <c r="AA606416" s="94"/>
      <c r="AB606416" s="5"/>
    </row>
    <row r="606417" spans="21:28">
      <c r="U606417" s="5"/>
      <c r="AA606417" s="94"/>
      <c r="AB606417" s="5"/>
    </row>
    <row r="606434" spans="21:28">
      <c r="U606434" s="5"/>
      <c r="AA606434" s="94"/>
      <c r="AB606434" s="5"/>
    </row>
    <row r="606436" spans="21:28">
      <c r="U606436" s="5"/>
      <c r="AA606436" s="458"/>
      <c r="AB606436" s="5"/>
    </row>
    <row r="606437" spans="21:28">
      <c r="U606437" s="5"/>
      <c r="AA606437" s="458"/>
      <c r="AB606437" s="5"/>
    </row>
    <row r="606438" spans="21:28">
      <c r="U606438" s="5"/>
      <c r="AA606438" s="93"/>
      <c r="AB606438" s="5"/>
    </row>
    <row r="606439" spans="21:28">
      <c r="U606439" s="5"/>
      <c r="AA606439" s="94"/>
      <c r="AB606439" s="5"/>
    </row>
    <row r="606442" spans="21:28">
      <c r="U606442" s="5"/>
      <c r="AA606442" s="94"/>
      <c r="AB606442" s="5"/>
    </row>
    <row r="606492" spans="21:28">
      <c r="U606492" s="5"/>
      <c r="AA606492" s="94"/>
      <c r="AB606492" s="5"/>
    </row>
    <row r="606562" spans="21:28">
      <c r="U606562" s="5"/>
      <c r="AA606562" s="94"/>
      <c r="AB606562" s="5"/>
    </row>
    <row r="606563" spans="21:28">
      <c r="U606563" s="5"/>
      <c r="AA606563" s="94"/>
      <c r="AB606563" s="5"/>
    </row>
    <row r="606580" spans="21:28">
      <c r="U606580" s="5"/>
      <c r="AA606580" s="94"/>
      <c r="AB606580" s="5"/>
    </row>
    <row r="606582" spans="21:28">
      <c r="U606582" s="5"/>
      <c r="AA606582" s="458"/>
      <c r="AB606582" s="5"/>
    </row>
    <row r="606583" spans="21:28">
      <c r="U606583" s="5"/>
      <c r="AA606583" s="458"/>
      <c r="AB606583" s="5"/>
    </row>
    <row r="606584" spans="21:28">
      <c r="U606584" s="5"/>
      <c r="AA606584" s="93"/>
      <c r="AB606584" s="5"/>
    </row>
    <row r="606585" spans="21:28">
      <c r="U606585" s="5"/>
      <c r="AA606585" s="94"/>
      <c r="AB606585" s="5"/>
    </row>
    <row r="606588" spans="21:28">
      <c r="U606588" s="5"/>
      <c r="AA606588" s="94"/>
      <c r="AB606588" s="5"/>
    </row>
    <row r="606638" spans="21:28">
      <c r="U606638" s="5"/>
      <c r="AA606638" s="94"/>
      <c r="AB606638" s="5"/>
    </row>
    <row r="606708" spans="21:28">
      <c r="U606708" s="5"/>
      <c r="AA606708" s="94"/>
      <c r="AB606708" s="5"/>
    </row>
    <row r="606709" spans="21:28">
      <c r="U606709" s="5"/>
      <c r="AA606709" s="94"/>
      <c r="AB606709" s="5"/>
    </row>
    <row r="606726" spans="21:28">
      <c r="U606726" s="5"/>
      <c r="AA606726" s="94"/>
      <c r="AB606726" s="5"/>
    </row>
    <row r="606728" spans="21:28">
      <c r="U606728" s="5"/>
      <c r="AA606728" s="458"/>
      <c r="AB606728" s="5"/>
    </row>
    <row r="606729" spans="21:28">
      <c r="U606729" s="5"/>
      <c r="AA606729" s="458"/>
      <c r="AB606729" s="5"/>
    </row>
    <row r="606730" spans="21:28">
      <c r="U606730" s="5"/>
      <c r="AA606730" s="93"/>
      <c r="AB606730" s="5"/>
    </row>
    <row r="606731" spans="21:28">
      <c r="U606731" s="5"/>
      <c r="AA606731" s="94"/>
      <c r="AB606731" s="5"/>
    </row>
    <row r="606734" spans="21:28">
      <c r="U606734" s="5"/>
      <c r="AA606734" s="94"/>
      <c r="AB606734" s="5"/>
    </row>
    <row r="606784" spans="21:28">
      <c r="U606784" s="5"/>
      <c r="AA606784" s="94"/>
      <c r="AB606784" s="5"/>
    </row>
    <row r="606854" spans="21:28">
      <c r="U606854" s="5"/>
      <c r="AA606854" s="94"/>
      <c r="AB606854" s="5"/>
    </row>
    <row r="606855" spans="21:28">
      <c r="U606855" s="5"/>
      <c r="AA606855" s="94"/>
      <c r="AB606855" s="5"/>
    </row>
    <row r="606872" spans="21:28">
      <c r="U606872" s="5"/>
      <c r="AA606872" s="94"/>
      <c r="AB606872" s="5"/>
    </row>
    <row r="606874" spans="21:28">
      <c r="U606874" s="5"/>
      <c r="AA606874" s="458"/>
      <c r="AB606874" s="5"/>
    </row>
    <row r="606875" spans="21:28">
      <c r="U606875" s="5"/>
      <c r="AA606875" s="458"/>
      <c r="AB606875" s="5"/>
    </row>
    <row r="606876" spans="21:28">
      <c r="U606876" s="5"/>
      <c r="AA606876" s="93"/>
      <c r="AB606876" s="5"/>
    </row>
    <row r="606877" spans="21:28">
      <c r="U606877" s="5"/>
      <c r="AA606877" s="94"/>
      <c r="AB606877" s="5"/>
    </row>
    <row r="606880" spans="21:28">
      <c r="U606880" s="5"/>
      <c r="AA606880" s="94"/>
      <c r="AB606880" s="5"/>
    </row>
    <row r="606930" spans="21:28">
      <c r="U606930" s="5"/>
      <c r="AA606930" s="94"/>
      <c r="AB606930" s="5"/>
    </row>
    <row r="607000" spans="21:28">
      <c r="U607000" s="5"/>
      <c r="AA607000" s="94"/>
      <c r="AB607000" s="5"/>
    </row>
    <row r="607001" spans="21:28">
      <c r="U607001" s="5"/>
      <c r="AA607001" s="94"/>
      <c r="AB607001" s="5"/>
    </row>
    <row r="607018" spans="21:28">
      <c r="U607018" s="5"/>
      <c r="AA607018" s="94"/>
      <c r="AB607018" s="5"/>
    </row>
    <row r="607020" spans="21:28">
      <c r="U607020" s="5"/>
      <c r="AA607020" s="458"/>
      <c r="AB607020" s="5"/>
    </row>
    <row r="607021" spans="21:28">
      <c r="U607021" s="5"/>
      <c r="AA607021" s="458"/>
      <c r="AB607021" s="5"/>
    </row>
    <row r="607022" spans="21:28">
      <c r="U607022" s="5"/>
      <c r="AA607022" s="93"/>
      <c r="AB607022" s="5"/>
    </row>
    <row r="607023" spans="21:28">
      <c r="U607023" s="5"/>
      <c r="AA607023" s="94"/>
      <c r="AB607023" s="5"/>
    </row>
    <row r="607026" spans="21:28">
      <c r="U607026" s="5"/>
      <c r="AA607026" s="94"/>
      <c r="AB607026" s="5"/>
    </row>
    <row r="607076" spans="21:28">
      <c r="U607076" s="5"/>
      <c r="AA607076" s="94"/>
      <c r="AB607076" s="5"/>
    </row>
    <row r="607146" spans="21:28">
      <c r="U607146" s="5"/>
      <c r="AA607146" s="94"/>
      <c r="AB607146" s="5"/>
    </row>
    <row r="607147" spans="21:28">
      <c r="U607147" s="5"/>
      <c r="AA607147" s="94"/>
      <c r="AB607147" s="5"/>
    </row>
    <row r="607164" spans="21:28">
      <c r="U607164" s="5"/>
      <c r="AA607164" s="94"/>
      <c r="AB607164" s="5"/>
    </row>
    <row r="607166" spans="21:28">
      <c r="U607166" s="5"/>
      <c r="AA607166" s="458"/>
      <c r="AB607166" s="5"/>
    </row>
    <row r="607167" spans="21:28">
      <c r="U607167" s="5"/>
      <c r="AA607167" s="458"/>
      <c r="AB607167" s="5"/>
    </row>
    <row r="607168" spans="21:28">
      <c r="U607168" s="5"/>
      <c r="AA607168" s="93"/>
      <c r="AB607168" s="5"/>
    </row>
    <row r="607169" spans="21:28">
      <c r="U607169" s="5"/>
      <c r="AA607169" s="94"/>
      <c r="AB607169" s="5"/>
    </row>
    <row r="607172" spans="21:28">
      <c r="U607172" s="5"/>
      <c r="AA607172" s="94"/>
      <c r="AB607172" s="5"/>
    </row>
    <row r="607222" spans="21:28">
      <c r="U607222" s="5"/>
      <c r="AA607222" s="94"/>
      <c r="AB607222" s="5"/>
    </row>
    <row r="607292" spans="21:28">
      <c r="U607292" s="5"/>
      <c r="AA607292" s="94"/>
      <c r="AB607292" s="5"/>
    </row>
    <row r="607293" spans="21:28">
      <c r="U607293" s="5"/>
      <c r="AA607293" s="94"/>
      <c r="AB607293" s="5"/>
    </row>
    <row r="607310" spans="21:28">
      <c r="U607310" s="5"/>
      <c r="AA607310" s="94"/>
      <c r="AB607310" s="5"/>
    </row>
    <row r="607312" spans="21:28">
      <c r="U607312" s="5"/>
      <c r="AA607312" s="458"/>
      <c r="AB607312" s="5"/>
    </row>
    <row r="607313" spans="21:28">
      <c r="U607313" s="5"/>
      <c r="AA607313" s="458"/>
      <c r="AB607313" s="5"/>
    </row>
    <row r="607314" spans="21:28">
      <c r="U607314" s="5"/>
      <c r="AA607314" s="93"/>
      <c r="AB607314" s="5"/>
    </row>
    <row r="607315" spans="21:28">
      <c r="U607315" s="5"/>
      <c r="AA607315" s="94"/>
      <c r="AB607315" s="5"/>
    </row>
    <row r="607318" spans="21:28">
      <c r="U607318" s="5"/>
      <c r="AA607318" s="94"/>
      <c r="AB607318" s="5"/>
    </row>
    <row r="607368" spans="21:28">
      <c r="U607368" s="5"/>
      <c r="AA607368" s="94"/>
      <c r="AB607368" s="5"/>
    </row>
    <row r="607438" spans="21:28">
      <c r="U607438" s="5"/>
      <c r="AA607438" s="94"/>
      <c r="AB607438" s="5"/>
    </row>
    <row r="607439" spans="21:28">
      <c r="U607439" s="5"/>
      <c r="AA607439" s="94"/>
      <c r="AB607439" s="5"/>
    </row>
    <row r="607456" spans="21:28">
      <c r="U607456" s="5"/>
      <c r="AA607456" s="94"/>
      <c r="AB607456" s="5"/>
    </row>
    <row r="607458" spans="21:28">
      <c r="U607458" s="5"/>
      <c r="AA607458" s="458"/>
      <c r="AB607458" s="5"/>
    </row>
    <row r="607459" spans="21:28">
      <c r="U607459" s="5"/>
      <c r="AA607459" s="458"/>
      <c r="AB607459" s="5"/>
    </row>
    <row r="607460" spans="21:28">
      <c r="U607460" s="5"/>
      <c r="AA607460" s="93"/>
      <c r="AB607460" s="5"/>
    </row>
    <row r="607461" spans="21:28">
      <c r="U607461" s="5"/>
      <c r="AA607461" s="94"/>
      <c r="AB607461" s="5"/>
    </row>
    <row r="607464" spans="21:28">
      <c r="U607464" s="5"/>
      <c r="AA607464" s="94"/>
      <c r="AB607464" s="5"/>
    </row>
    <row r="607514" spans="21:28">
      <c r="U607514" s="5"/>
      <c r="AA607514" s="94"/>
      <c r="AB607514" s="5"/>
    </row>
    <row r="607584" spans="21:28">
      <c r="U607584" s="5"/>
      <c r="AA607584" s="94"/>
      <c r="AB607584" s="5"/>
    </row>
    <row r="607585" spans="21:28">
      <c r="U607585" s="5"/>
      <c r="AA607585" s="94"/>
      <c r="AB607585" s="5"/>
    </row>
    <row r="607602" spans="21:28">
      <c r="U607602" s="5"/>
      <c r="AA607602" s="94"/>
      <c r="AB607602" s="5"/>
    </row>
    <row r="607604" spans="21:28">
      <c r="U607604" s="5"/>
      <c r="AA607604" s="458"/>
      <c r="AB607604" s="5"/>
    </row>
    <row r="607605" spans="21:28">
      <c r="U607605" s="5"/>
      <c r="AA607605" s="458"/>
      <c r="AB607605" s="5"/>
    </row>
    <row r="607606" spans="21:28">
      <c r="U607606" s="5"/>
      <c r="AA607606" s="93"/>
      <c r="AB607606" s="5"/>
    </row>
    <row r="607607" spans="21:28">
      <c r="U607607" s="5"/>
      <c r="AA607607" s="94"/>
      <c r="AB607607" s="5"/>
    </row>
    <row r="607610" spans="21:28">
      <c r="U607610" s="5"/>
      <c r="AA607610" s="94"/>
      <c r="AB607610" s="5"/>
    </row>
    <row r="607660" spans="21:28">
      <c r="U607660" s="5"/>
      <c r="AA607660" s="94"/>
      <c r="AB607660" s="5"/>
    </row>
    <row r="607730" spans="21:28">
      <c r="U607730" s="5"/>
      <c r="AA607730" s="94"/>
      <c r="AB607730" s="5"/>
    </row>
    <row r="607731" spans="21:28">
      <c r="U607731" s="5"/>
      <c r="AA607731" s="94"/>
      <c r="AB607731" s="5"/>
    </row>
    <row r="607748" spans="21:28">
      <c r="U607748" s="5"/>
      <c r="AA607748" s="94"/>
      <c r="AB607748" s="5"/>
    </row>
    <row r="607750" spans="21:28">
      <c r="U607750" s="5"/>
      <c r="AA607750" s="458"/>
      <c r="AB607750" s="5"/>
    </row>
    <row r="607751" spans="21:28">
      <c r="U607751" s="5"/>
      <c r="AA607751" s="458"/>
      <c r="AB607751" s="5"/>
    </row>
    <row r="607752" spans="21:28">
      <c r="U607752" s="5"/>
      <c r="AA607752" s="93"/>
      <c r="AB607752" s="5"/>
    </row>
    <row r="607753" spans="21:28">
      <c r="U607753" s="5"/>
      <c r="AA607753" s="94"/>
      <c r="AB607753" s="5"/>
    </row>
    <row r="607756" spans="21:28">
      <c r="U607756" s="5"/>
      <c r="AA607756" s="94"/>
      <c r="AB607756" s="5"/>
    </row>
    <row r="607806" spans="21:28">
      <c r="U607806" s="5"/>
      <c r="AA607806" s="94"/>
      <c r="AB607806" s="5"/>
    </row>
    <row r="607876" spans="21:28">
      <c r="U607876" s="5"/>
      <c r="AA607876" s="94"/>
      <c r="AB607876" s="5"/>
    </row>
    <row r="607877" spans="21:28">
      <c r="U607877" s="5"/>
      <c r="AA607877" s="94"/>
      <c r="AB607877" s="5"/>
    </row>
    <row r="607894" spans="21:28">
      <c r="U607894" s="5"/>
      <c r="AA607894" s="94"/>
      <c r="AB607894" s="5"/>
    </row>
    <row r="607896" spans="21:28">
      <c r="U607896" s="5"/>
      <c r="AA607896" s="458"/>
      <c r="AB607896" s="5"/>
    </row>
    <row r="607897" spans="21:28">
      <c r="U607897" s="5"/>
      <c r="AA607897" s="458"/>
      <c r="AB607897" s="5"/>
    </row>
    <row r="607898" spans="21:28">
      <c r="U607898" s="5"/>
      <c r="AA607898" s="93"/>
      <c r="AB607898" s="5"/>
    </row>
    <row r="607899" spans="21:28">
      <c r="U607899" s="5"/>
      <c r="AA607899" s="94"/>
      <c r="AB607899" s="5"/>
    </row>
    <row r="607902" spans="21:28">
      <c r="U607902" s="5"/>
      <c r="AA607902" s="94"/>
      <c r="AB607902" s="5"/>
    </row>
    <row r="607952" spans="21:28">
      <c r="U607952" s="5"/>
      <c r="AA607952" s="94"/>
      <c r="AB607952" s="5"/>
    </row>
    <row r="608022" spans="21:28">
      <c r="U608022" s="5"/>
      <c r="AA608022" s="94"/>
      <c r="AB608022" s="5"/>
    </row>
    <row r="608023" spans="21:28">
      <c r="U608023" s="5"/>
      <c r="AA608023" s="94"/>
      <c r="AB608023" s="5"/>
    </row>
    <row r="608040" spans="21:28">
      <c r="U608040" s="5"/>
      <c r="AA608040" s="94"/>
      <c r="AB608040" s="5"/>
    </row>
    <row r="608042" spans="21:28">
      <c r="U608042" s="5"/>
      <c r="AA608042" s="458"/>
      <c r="AB608042" s="5"/>
    </row>
    <row r="608043" spans="21:28">
      <c r="U608043" s="5"/>
      <c r="AA608043" s="458"/>
      <c r="AB608043" s="5"/>
    </row>
    <row r="608044" spans="21:28">
      <c r="U608044" s="5"/>
      <c r="AA608044" s="93"/>
      <c r="AB608044" s="5"/>
    </row>
    <row r="608045" spans="21:28">
      <c r="U608045" s="5"/>
      <c r="AA608045" s="94"/>
      <c r="AB608045" s="5"/>
    </row>
    <row r="608048" spans="21:28">
      <c r="U608048" s="5"/>
      <c r="AA608048" s="94"/>
      <c r="AB608048" s="5"/>
    </row>
    <row r="608098" spans="21:28">
      <c r="U608098" s="5"/>
      <c r="AA608098" s="94"/>
      <c r="AB608098" s="5"/>
    </row>
    <row r="608168" spans="21:28">
      <c r="U608168" s="5"/>
      <c r="AA608168" s="94"/>
      <c r="AB608168" s="5"/>
    </row>
    <row r="608169" spans="21:28">
      <c r="U608169" s="5"/>
      <c r="AA608169" s="94"/>
      <c r="AB608169" s="5"/>
    </row>
    <row r="608186" spans="21:28">
      <c r="U608186" s="5"/>
      <c r="AA608186" s="94"/>
      <c r="AB608186" s="5"/>
    </row>
    <row r="608188" spans="21:28">
      <c r="U608188" s="5"/>
      <c r="AA608188" s="458"/>
      <c r="AB608188" s="5"/>
    </row>
    <row r="608189" spans="21:28">
      <c r="U608189" s="5"/>
      <c r="AA608189" s="458"/>
      <c r="AB608189" s="5"/>
    </row>
    <row r="608190" spans="21:28">
      <c r="U608190" s="5"/>
      <c r="AA608190" s="93"/>
      <c r="AB608190" s="5"/>
    </row>
    <row r="608191" spans="21:28">
      <c r="U608191" s="5"/>
      <c r="AA608191" s="94"/>
      <c r="AB608191" s="5"/>
    </row>
    <row r="608194" spans="21:28">
      <c r="U608194" s="5"/>
      <c r="AA608194" s="94"/>
      <c r="AB608194" s="5"/>
    </row>
    <row r="608244" spans="21:28">
      <c r="U608244" s="5"/>
      <c r="AA608244" s="94"/>
      <c r="AB608244" s="5"/>
    </row>
    <row r="608314" spans="21:28">
      <c r="U608314" s="5"/>
      <c r="AA608314" s="94"/>
      <c r="AB608314" s="5"/>
    </row>
    <row r="608315" spans="21:28">
      <c r="U608315" s="5"/>
      <c r="AA608315" s="94"/>
      <c r="AB608315" s="5"/>
    </row>
    <row r="608332" spans="21:28">
      <c r="U608332" s="5"/>
      <c r="AA608332" s="94"/>
      <c r="AB608332" s="5"/>
    </row>
    <row r="608334" spans="21:28">
      <c r="U608334" s="5"/>
      <c r="AA608334" s="458"/>
      <c r="AB608334" s="5"/>
    </row>
    <row r="608335" spans="21:28">
      <c r="U608335" s="5"/>
      <c r="AA608335" s="458"/>
      <c r="AB608335" s="5"/>
    </row>
    <row r="608336" spans="21:28">
      <c r="U608336" s="5"/>
      <c r="AA608336" s="93"/>
      <c r="AB608336" s="5"/>
    </row>
    <row r="608337" spans="21:28">
      <c r="U608337" s="5"/>
      <c r="AA608337" s="94"/>
      <c r="AB608337" s="5"/>
    </row>
    <row r="608340" spans="21:28">
      <c r="U608340" s="5"/>
      <c r="AA608340" s="94"/>
      <c r="AB608340" s="5"/>
    </row>
    <row r="608390" spans="21:28">
      <c r="U608390" s="5"/>
      <c r="AA608390" s="94"/>
      <c r="AB608390" s="5"/>
    </row>
    <row r="608460" spans="21:28">
      <c r="U608460" s="5"/>
      <c r="AA608460" s="94"/>
      <c r="AB608460" s="5"/>
    </row>
    <row r="608461" spans="21:28">
      <c r="U608461" s="5"/>
      <c r="AA608461" s="94"/>
      <c r="AB608461" s="5"/>
    </row>
    <row r="608478" spans="21:28">
      <c r="U608478" s="5"/>
      <c r="AA608478" s="94"/>
      <c r="AB608478" s="5"/>
    </row>
    <row r="608480" spans="21:28">
      <c r="U608480" s="5"/>
      <c r="AA608480" s="458"/>
      <c r="AB608480" s="5"/>
    </row>
    <row r="608481" spans="21:28">
      <c r="U608481" s="5"/>
      <c r="AA608481" s="458"/>
      <c r="AB608481" s="5"/>
    </row>
    <row r="608482" spans="21:28">
      <c r="U608482" s="5"/>
      <c r="AA608482" s="93"/>
      <c r="AB608482" s="5"/>
    </row>
    <row r="608483" spans="21:28">
      <c r="U608483" s="5"/>
      <c r="AA608483" s="94"/>
      <c r="AB608483" s="5"/>
    </row>
    <row r="608486" spans="21:28">
      <c r="U608486" s="5"/>
      <c r="AA608486" s="94"/>
      <c r="AB608486" s="5"/>
    </row>
    <row r="608536" spans="21:28">
      <c r="U608536" s="5"/>
      <c r="AA608536" s="94"/>
      <c r="AB608536" s="5"/>
    </row>
    <row r="608606" spans="21:28">
      <c r="U608606" s="5"/>
      <c r="AA608606" s="94"/>
      <c r="AB608606" s="5"/>
    </row>
    <row r="608607" spans="21:28">
      <c r="U608607" s="5"/>
      <c r="AA608607" s="94"/>
      <c r="AB608607" s="5"/>
    </row>
    <row r="608624" spans="21:28">
      <c r="U608624" s="5"/>
      <c r="AA608624" s="94"/>
      <c r="AB608624" s="5"/>
    </row>
    <row r="608626" spans="21:28">
      <c r="U608626" s="5"/>
      <c r="AA608626" s="458"/>
      <c r="AB608626" s="5"/>
    </row>
    <row r="608627" spans="21:28">
      <c r="U608627" s="5"/>
      <c r="AA608627" s="458"/>
      <c r="AB608627" s="5"/>
    </row>
    <row r="608628" spans="21:28">
      <c r="U608628" s="5"/>
      <c r="AA608628" s="93"/>
      <c r="AB608628" s="5"/>
    </row>
    <row r="608629" spans="21:28">
      <c r="U608629" s="5"/>
      <c r="AA608629" s="94"/>
      <c r="AB608629" s="5"/>
    </row>
    <row r="608632" spans="21:28">
      <c r="U608632" s="5"/>
      <c r="AA608632" s="94"/>
      <c r="AB608632" s="5"/>
    </row>
    <row r="608682" spans="21:28">
      <c r="U608682" s="5"/>
      <c r="AA608682" s="94"/>
      <c r="AB608682" s="5"/>
    </row>
    <row r="608752" spans="21:28">
      <c r="U608752" s="5"/>
      <c r="AA608752" s="94"/>
      <c r="AB608752" s="5"/>
    </row>
    <row r="608753" spans="21:28">
      <c r="U608753" s="5"/>
      <c r="AA608753" s="94"/>
      <c r="AB608753" s="5"/>
    </row>
    <row r="608770" spans="21:28">
      <c r="U608770" s="5"/>
      <c r="AA608770" s="94"/>
      <c r="AB608770" s="5"/>
    </row>
    <row r="608772" spans="21:28">
      <c r="U608772" s="5"/>
      <c r="AA608772" s="458"/>
      <c r="AB608772" s="5"/>
    </row>
    <row r="608773" spans="21:28">
      <c r="U608773" s="5"/>
      <c r="AA608773" s="458"/>
      <c r="AB608773" s="5"/>
    </row>
    <row r="608774" spans="21:28">
      <c r="U608774" s="5"/>
      <c r="AA608774" s="93"/>
      <c r="AB608774" s="5"/>
    </row>
    <row r="608775" spans="21:28">
      <c r="U608775" s="5"/>
      <c r="AA608775" s="94"/>
      <c r="AB608775" s="5"/>
    </row>
    <row r="608778" spans="21:28">
      <c r="U608778" s="5"/>
      <c r="AA608778" s="94"/>
      <c r="AB608778" s="5"/>
    </row>
    <row r="608828" spans="21:28">
      <c r="U608828" s="5"/>
      <c r="AA608828" s="94"/>
      <c r="AB608828" s="5"/>
    </row>
    <row r="608898" spans="21:28">
      <c r="U608898" s="5"/>
      <c r="AA608898" s="94"/>
      <c r="AB608898" s="5"/>
    </row>
    <row r="608899" spans="21:28">
      <c r="U608899" s="5"/>
      <c r="AA608899" s="94"/>
      <c r="AB608899" s="5"/>
    </row>
    <row r="608916" spans="21:28">
      <c r="U608916" s="5"/>
      <c r="AA608916" s="94"/>
      <c r="AB608916" s="5"/>
    </row>
    <row r="608918" spans="21:28">
      <c r="U608918" s="5"/>
      <c r="AA608918" s="458"/>
      <c r="AB608918" s="5"/>
    </row>
    <row r="608919" spans="21:28">
      <c r="U608919" s="5"/>
      <c r="AA608919" s="458"/>
      <c r="AB608919" s="5"/>
    </row>
    <row r="608920" spans="21:28">
      <c r="U608920" s="5"/>
      <c r="AA608920" s="93"/>
      <c r="AB608920" s="5"/>
    </row>
    <row r="608921" spans="21:28">
      <c r="U608921" s="5"/>
      <c r="AA608921" s="94"/>
      <c r="AB608921" s="5"/>
    </row>
    <row r="608924" spans="21:28">
      <c r="U608924" s="5"/>
      <c r="AA608924" s="94"/>
      <c r="AB608924" s="5"/>
    </row>
    <row r="608974" spans="21:28">
      <c r="U608974" s="5"/>
      <c r="AA608974" s="94"/>
      <c r="AB608974" s="5"/>
    </row>
    <row r="609044" spans="21:28">
      <c r="U609044" s="5"/>
      <c r="AA609044" s="94"/>
      <c r="AB609044" s="5"/>
    </row>
    <row r="609045" spans="21:28">
      <c r="U609045" s="5"/>
      <c r="AA609045" s="94"/>
      <c r="AB609045" s="5"/>
    </row>
    <row r="609062" spans="21:28">
      <c r="U609062" s="5"/>
      <c r="AA609062" s="94"/>
      <c r="AB609062" s="5"/>
    </row>
    <row r="609064" spans="21:28">
      <c r="U609064" s="5"/>
      <c r="AA609064" s="458"/>
      <c r="AB609064" s="5"/>
    </row>
    <row r="609065" spans="21:28">
      <c r="U609065" s="5"/>
      <c r="AA609065" s="458"/>
      <c r="AB609065" s="5"/>
    </row>
    <row r="609066" spans="21:28">
      <c r="U609066" s="5"/>
      <c r="AA609066" s="93"/>
      <c r="AB609066" s="5"/>
    </row>
    <row r="609067" spans="21:28">
      <c r="U609067" s="5"/>
      <c r="AA609067" s="94"/>
      <c r="AB609067" s="5"/>
    </row>
    <row r="609070" spans="21:28">
      <c r="U609070" s="5"/>
      <c r="AA609070" s="94"/>
      <c r="AB609070" s="5"/>
    </row>
    <row r="609120" spans="21:28">
      <c r="U609120" s="5"/>
      <c r="AA609120" s="94"/>
      <c r="AB609120" s="5"/>
    </row>
    <row r="609190" spans="21:28">
      <c r="U609190" s="5"/>
      <c r="AA609190" s="94"/>
      <c r="AB609190" s="5"/>
    </row>
    <row r="609191" spans="21:28">
      <c r="U609191" s="5"/>
      <c r="AA609191" s="94"/>
      <c r="AB609191" s="5"/>
    </row>
    <row r="609208" spans="21:28">
      <c r="U609208" s="5"/>
      <c r="AA609208" s="94"/>
      <c r="AB609208" s="5"/>
    </row>
    <row r="609210" spans="21:28">
      <c r="U609210" s="5"/>
      <c r="AA609210" s="458"/>
      <c r="AB609210" s="5"/>
    </row>
    <row r="609211" spans="21:28">
      <c r="U609211" s="5"/>
      <c r="AA609211" s="458"/>
      <c r="AB609211" s="5"/>
    </row>
    <row r="609212" spans="21:28">
      <c r="U609212" s="5"/>
      <c r="AA609212" s="93"/>
      <c r="AB609212" s="5"/>
    </row>
    <row r="609213" spans="21:28">
      <c r="U609213" s="5"/>
      <c r="AA609213" s="94"/>
      <c r="AB609213" s="5"/>
    </row>
    <row r="609216" spans="21:28">
      <c r="U609216" s="5"/>
      <c r="AA609216" s="94"/>
      <c r="AB609216" s="5"/>
    </row>
    <row r="609266" spans="21:28">
      <c r="U609266" s="5"/>
      <c r="AA609266" s="94"/>
      <c r="AB609266" s="5"/>
    </row>
    <row r="609336" spans="21:28">
      <c r="U609336" s="5"/>
      <c r="AA609336" s="94"/>
      <c r="AB609336" s="5"/>
    </row>
    <row r="609337" spans="21:28">
      <c r="U609337" s="5"/>
      <c r="AA609337" s="94"/>
      <c r="AB609337" s="5"/>
    </row>
    <row r="609354" spans="21:28">
      <c r="U609354" s="5"/>
      <c r="AA609354" s="94"/>
      <c r="AB609354" s="5"/>
    </row>
    <row r="609356" spans="21:28">
      <c r="U609356" s="5"/>
      <c r="AA609356" s="458"/>
      <c r="AB609356" s="5"/>
    </row>
    <row r="609357" spans="21:28">
      <c r="U609357" s="5"/>
      <c r="AA609357" s="458"/>
      <c r="AB609357" s="5"/>
    </row>
    <row r="609358" spans="21:28">
      <c r="U609358" s="5"/>
      <c r="AA609358" s="93"/>
      <c r="AB609358" s="5"/>
    </row>
    <row r="609359" spans="21:28">
      <c r="U609359" s="5"/>
      <c r="AA609359" s="94"/>
      <c r="AB609359" s="5"/>
    </row>
    <row r="609362" spans="21:28">
      <c r="U609362" s="5"/>
      <c r="AA609362" s="94"/>
      <c r="AB609362" s="5"/>
    </row>
    <row r="609412" spans="21:28">
      <c r="U609412" s="5"/>
      <c r="AA609412" s="94"/>
      <c r="AB609412" s="5"/>
    </row>
    <row r="609482" spans="21:28">
      <c r="U609482" s="5"/>
      <c r="AA609482" s="94"/>
      <c r="AB609482" s="5"/>
    </row>
    <row r="609483" spans="21:28">
      <c r="U609483" s="5"/>
      <c r="AA609483" s="94"/>
      <c r="AB609483" s="5"/>
    </row>
    <row r="609500" spans="21:28">
      <c r="U609500" s="5"/>
      <c r="AA609500" s="94"/>
      <c r="AB609500" s="5"/>
    </row>
    <row r="609502" spans="21:28">
      <c r="U609502" s="5"/>
      <c r="AA609502" s="458"/>
      <c r="AB609502" s="5"/>
    </row>
    <row r="609503" spans="21:28">
      <c r="U609503" s="5"/>
      <c r="AA609503" s="458"/>
      <c r="AB609503" s="5"/>
    </row>
    <row r="609504" spans="21:28">
      <c r="U609504" s="5"/>
      <c r="AA609504" s="93"/>
      <c r="AB609504" s="5"/>
    </row>
    <row r="609505" spans="21:28">
      <c r="U609505" s="5"/>
      <c r="AA609505" s="94"/>
      <c r="AB609505" s="5"/>
    </row>
    <row r="609508" spans="21:28">
      <c r="U609508" s="5"/>
      <c r="AA609508" s="94"/>
      <c r="AB609508" s="5"/>
    </row>
    <row r="609558" spans="21:28">
      <c r="U609558" s="5"/>
      <c r="AA609558" s="94"/>
      <c r="AB609558" s="5"/>
    </row>
    <row r="609628" spans="21:28">
      <c r="U609628" s="5"/>
      <c r="AA609628" s="94"/>
      <c r="AB609628" s="5"/>
    </row>
    <row r="609629" spans="21:28">
      <c r="U609629" s="5"/>
      <c r="AA609629" s="94"/>
      <c r="AB609629" s="5"/>
    </row>
    <row r="609646" spans="21:28">
      <c r="U609646" s="5"/>
      <c r="AA609646" s="94"/>
      <c r="AB609646" s="5"/>
    </row>
    <row r="609648" spans="21:28">
      <c r="U609648" s="5"/>
      <c r="AA609648" s="458"/>
      <c r="AB609648" s="5"/>
    </row>
    <row r="609649" spans="21:28">
      <c r="U609649" s="5"/>
      <c r="AA609649" s="458"/>
      <c r="AB609649" s="5"/>
    </row>
    <row r="609650" spans="21:28">
      <c r="U609650" s="5"/>
      <c r="AA609650" s="93"/>
      <c r="AB609650" s="5"/>
    </row>
    <row r="609651" spans="21:28">
      <c r="U609651" s="5"/>
      <c r="AA609651" s="94"/>
      <c r="AB609651" s="5"/>
    </row>
    <row r="609654" spans="21:28">
      <c r="U609654" s="5"/>
      <c r="AA609654" s="94"/>
      <c r="AB609654" s="5"/>
    </row>
    <row r="609704" spans="21:28">
      <c r="U609704" s="5"/>
      <c r="AA609704" s="94"/>
      <c r="AB609704" s="5"/>
    </row>
    <row r="609774" spans="21:28">
      <c r="U609774" s="5"/>
      <c r="AA609774" s="94"/>
      <c r="AB609774" s="5"/>
    </row>
    <row r="609775" spans="21:28">
      <c r="U609775" s="5"/>
      <c r="AA609775" s="94"/>
      <c r="AB609775" s="5"/>
    </row>
    <row r="609792" spans="21:28">
      <c r="U609792" s="5"/>
      <c r="AA609792" s="94"/>
      <c r="AB609792" s="5"/>
    </row>
    <row r="609794" spans="21:28">
      <c r="U609794" s="5"/>
      <c r="AA609794" s="458"/>
      <c r="AB609794" s="5"/>
    </row>
    <row r="609795" spans="21:28">
      <c r="U609795" s="5"/>
      <c r="AA609795" s="458"/>
      <c r="AB609795" s="5"/>
    </row>
    <row r="609796" spans="21:28">
      <c r="U609796" s="5"/>
      <c r="AA609796" s="93"/>
      <c r="AB609796" s="5"/>
    </row>
    <row r="609797" spans="21:28">
      <c r="U609797" s="5"/>
      <c r="AA609797" s="94"/>
      <c r="AB609797" s="5"/>
    </row>
    <row r="609800" spans="21:28">
      <c r="U609800" s="5"/>
      <c r="AA609800" s="94"/>
      <c r="AB609800" s="5"/>
    </row>
    <row r="609850" spans="21:28">
      <c r="U609850" s="5"/>
      <c r="AA609850" s="94"/>
      <c r="AB609850" s="5"/>
    </row>
    <row r="609920" spans="21:28">
      <c r="U609920" s="5"/>
      <c r="AA609920" s="94"/>
      <c r="AB609920" s="5"/>
    </row>
    <row r="609921" spans="21:28">
      <c r="U609921" s="5"/>
      <c r="AA609921" s="94"/>
      <c r="AB609921" s="5"/>
    </row>
    <row r="609938" spans="21:28">
      <c r="U609938" s="5"/>
      <c r="AA609938" s="94"/>
      <c r="AB609938" s="5"/>
    </row>
    <row r="609940" spans="21:28">
      <c r="U609940" s="5"/>
      <c r="AA609940" s="458"/>
      <c r="AB609940" s="5"/>
    </row>
    <row r="609941" spans="21:28">
      <c r="U609941" s="5"/>
      <c r="AA609941" s="458"/>
      <c r="AB609941" s="5"/>
    </row>
    <row r="609942" spans="21:28">
      <c r="U609942" s="5"/>
      <c r="AA609942" s="93"/>
      <c r="AB609942" s="5"/>
    </row>
    <row r="609943" spans="21:28">
      <c r="U609943" s="5"/>
      <c r="AA609943" s="94"/>
      <c r="AB609943" s="5"/>
    </row>
    <row r="609946" spans="21:28">
      <c r="U609946" s="5"/>
      <c r="AA609946" s="94"/>
      <c r="AB609946" s="5"/>
    </row>
    <row r="609996" spans="21:28">
      <c r="U609996" s="5"/>
      <c r="AA609996" s="94"/>
      <c r="AB609996" s="5"/>
    </row>
    <row r="610066" spans="21:28">
      <c r="U610066" s="5"/>
      <c r="AA610066" s="94"/>
      <c r="AB610066" s="5"/>
    </row>
    <row r="610067" spans="21:28">
      <c r="U610067" s="5"/>
      <c r="AA610067" s="94"/>
      <c r="AB610067" s="5"/>
    </row>
    <row r="610084" spans="21:28">
      <c r="U610084" s="5"/>
      <c r="AA610084" s="94"/>
      <c r="AB610084" s="5"/>
    </row>
    <row r="610086" spans="21:28">
      <c r="U610086" s="5"/>
      <c r="AA610086" s="458"/>
      <c r="AB610086" s="5"/>
    </row>
    <row r="610087" spans="21:28">
      <c r="U610087" s="5"/>
      <c r="AA610087" s="458"/>
      <c r="AB610087" s="5"/>
    </row>
    <row r="610088" spans="21:28">
      <c r="U610088" s="5"/>
      <c r="AA610088" s="93"/>
      <c r="AB610088" s="5"/>
    </row>
    <row r="610089" spans="21:28">
      <c r="U610089" s="5"/>
      <c r="AA610089" s="94"/>
      <c r="AB610089" s="5"/>
    </row>
    <row r="610092" spans="21:28">
      <c r="U610092" s="5"/>
      <c r="AA610092" s="94"/>
      <c r="AB610092" s="5"/>
    </row>
    <row r="610142" spans="21:28">
      <c r="U610142" s="5"/>
      <c r="AA610142" s="94"/>
      <c r="AB610142" s="5"/>
    </row>
    <row r="610212" spans="21:28">
      <c r="U610212" s="5"/>
      <c r="AA610212" s="94"/>
      <c r="AB610212" s="5"/>
    </row>
    <row r="610213" spans="21:28">
      <c r="U610213" s="5"/>
      <c r="AA610213" s="94"/>
      <c r="AB610213" s="5"/>
    </row>
    <row r="610230" spans="21:28">
      <c r="U610230" s="5"/>
      <c r="AA610230" s="94"/>
      <c r="AB610230" s="5"/>
    </row>
    <row r="610232" spans="21:28">
      <c r="U610232" s="5"/>
      <c r="AA610232" s="458"/>
      <c r="AB610232" s="5"/>
    </row>
    <row r="610233" spans="21:28">
      <c r="U610233" s="5"/>
      <c r="AA610233" s="458"/>
      <c r="AB610233" s="5"/>
    </row>
    <row r="610234" spans="21:28">
      <c r="U610234" s="5"/>
      <c r="AA610234" s="93"/>
      <c r="AB610234" s="5"/>
    </row>
    <row r="610235" spans="21:28">
      <c r="U610235" s="5"/>
      <c r="AA610235" s="94"/>
      <c r="AB610235" s="5"/>
    </row>
    <row r="610238" spans="21:28">
      <c r="U610238" s="5"/>
      <c r="AA610238" s="94"/>
      <c r="AB610238" s="5"/>
    </row>
    <row r="610288" spans="21:28">
      <c r="U610288" s="5"/>
      <c r="AA610288" s="94"/>
      <c r="AB610288" s="5"/>
    </row>
    <row r="610358" spans="21:28">
      <c r="U610358" s="5"/>
      <c r="AA610358" s="94"/>
      <c r="AB610358" s="5"/>
    </row>
    <row r="610359" spans="21:28">
      <c r="U610359" s="5"/>
      <c r="AA610359" s="94"/>
      <c r="AB610359" s="5"/>
    </row>
    <row r="610376" spans="21:28">
      <c r="U610376" s="5"/>
      <c r="AA610376" s="94"/>
      <c r="AB610376" s="5"/>
    </row>
    <row r="610378" spans="21:28">
      <c r="U610378" s="5"/>
      <c r="AA610378" s="458"/>
      <c r="AB610378" s="5"/>
    </row>
    <row r="610379" spans="21:28">
      <c r="U610379" s="5"/>
      <c r="AA610379" s="458"/>
      <c r="AB610379" s="5"/>
    </row>
    <row r="610380" spans="21:28">
      <c r="U610380" s="5"/>
      <c r="AA610380" s="93"/>
      <c r="AB610380" s="5"/>
    </row>
    <row r="610381" spans="21:28">
      <c r="U610381" s="5"/>
      <c r="AA610381" s="94"/>
      <c r="AB610381" s="5"/>
    </row>
    <row r="610384" spans="21:28">
      <c r="U610384" s="5"/>
      <c r="AA610384" s="94"/>
      <c r="AB610384" s="5"/>
    </row>
    <row r="610434" spans="21:28">
      <c r="U610434" s="5"/>
      <c r="AA610434" s="94"/>
      <c r="AB610434" s="5"/>
    </row>
    <row r="610504" spans="21:28">
      <c r="U610504" s="5"/>
      <c r="AA610504" s="94"/>
      <c r="AB610504" s="5"/>
    </row>
    <row r="610505" spans="21:28">
      <c r="U610505" s="5"/>
      <c r="AA610505" s="94"/>
      <c r="AB610505" s="5"/>
    </row>
    <row r="610522" spans="21:28">
      <c r="U610522" s="5"/>
      <c r="AA610522" s="94"/>
      <c r="AB610522" s="5"/>
    </row>
    <row r="610524" spans="21:28">
      <c r="U610524" s="5"/>
      <c r="AA610524" s="458"/>
      <c r="AB610524" s="5"/>
    </row>
    <row r="610525" spans="21:28">
      <c r="U610525" s="5"/>
      <c r="AA610525" s="458"/>
      <c r="AB610525" s="5"/>
    </row>
    <row r="610526" spans="21:28">
      <c r="U610526" s="5"/>
      <c r="AA610526" s="93"/>
      <c r="AB610526" s="5"/>
    </row>
    <row r="610527" spans="21:28">
      <c r="U610527" s="5"/>
      <c r="AA610527" s="94"/>
      <c r="AB610527" s="5"/>
    </row>
    <row r="610530" spans="21:28">
      <c r="U610530" s="5"/>
      <c r="AA610530" s="94"/>
      <c r="AB610530" s="5"/>
    </row>
    <row r="610580" spans="21:28">
      <c r="U610580" s="5"/>
      <c r="AA610580" s="94"/>
      <c r="AB610580" s="5"/>
    </row>
    <row r="610650" spans="21:28">
      <c r="U610650" s="5"/>
      <c r="AA610650" s="94"/>
      <c r="AB610650" s="5"/>
    </row>
    <row r="610651" spans="21:28">
      <c r="U610651" s="5"/>
      <c r="AA610651" s="94"/>
      <c r="AB610651" s="5"/>
    </row>
    <row r="610668" spans="21:28">
      <c r="U610668" s="5"/>
      <c r="AA610668" s="94"/>
      <c r="AB610668" s="5"/>
    </row>
    <row r="610670" spans="21:28">
      <c r="U610670" s="5"/>
      <c r="AA610670" s="458"/>
      <c r="AB610670" s="5"/>
    </row>
    <row r="610671" spans="21:28">
      <c r="U610671" s="5"/>
      <c r="AA610671" s="458"/>
      <c r="AB610671" s="5"/>
    </row>
    <row r="610672" spans="21:28">
      <c r="U610672" s="5"/>
      <c r="AA610672" s="93"/>
      <c r="AB610672" s="5"/>
    </row>
    <row r="610673" spans="21:28">
      <c r="U610673" s="5"/>
      <c r="AA610673" s="94"/>
      <c r="AB610673" s="5"/>
    </row>
    <row r="610676" spans="21:28">
      <c r="U610676" s="5"/>
      <c r="AA610676" s="94"/>
      <c r="AB610676" s="5"/>
    </row>
    <row r="610726" spans="21:28">
      <c r="U610726" s="5"/>
      <c r="AA610726" s="94"/>
      <c r="AB610726" s="5"/>
    </row>
    <row r="610796" spans="21:28">
      <c r="U610796" s="5"/>
      <c r="AA610796" s="94"/>
      <c r="AB610796" s="5"/>
    </row>
    <row r="610797" spans="21:28">
      <c r="U610797" s="5"/>
      <c r="AA610797" s="94"/>
      <c r="AB610797" s="5"/>
    </row>
    <row r="610814" spans="21:28">
      <c r="U610814" s="5"/>
      <c r="AA610814" s="94"/>
      <c r="AB610814" s="5"/>
    </row>
    <row r="610816" spans="21:28">
      <c r="U610816" s="5"/>
      <c r="AA610816" s="458"/>
      <c r="AB610816" s="5"/>
    </row>
    <row r="610817" spans="21:28">
      <c r="U610817" s="5"/>
      <c r="AA610817" s="458"/>
      <c r="AB610817" s="5"/>
    </row>
    <row r="610818" spans="21:28">
      <c r="U610818" s="5"/>
      <c r="AA610818" s="93"/>
      <c r="AB610818" s="5"/>
    </row>
    <row r="610819" spans="21:28">
      <c r="U610819" s="5"/>
      <c r="AA610819" s="94"/>
      <c r="AB610819" s="5"/>
    </row>
    <row r="610822" spans="21:28">
      <c r="U610822" s="5"/>
      <c r="AA610822" s="94"/>
      <c r="AB610822" s="5"/>
    </row>
    <row r="610872" spans="21:28">
      <c r="U610872" s="5"/>
      <c r="AA610872" s="94"/>
      <c r="AB610872" s="5"/>
    </row>
    <row r="610942" spans="21:28">
      <c r="U610942" s="5"/>
      <c r="AA610942" s="94"/>
      <c r="AB610942" s="5"/>
    </row>
    <row r="610943" spans="21:28">
      <c r="U610943" s="5"/>
      <c r="AA610943" s="94"/>
      <c r="AB610943" s="5"/>
    </row>
    <row r="610960" spans="21:28">
      <c r="U610960" s="5"/>
      <c r="AA610960" s="94"/>
      <c r="AB610960" s="5"/>
    </row>
    <row r="610962" spans="21:28">
      <c r="U610962" s="5"/>
      <c r="AA610962" s="458"/>
      <c r="AB610962" s="5"/>
    </row>
    <row r="610963" spans="21:28">
      <c r="U610963" s="5"/>
      <c r="AA610963" s="458"/>
      <c r="AB610963" s="5"/>
    </row>
    <row r="610964" spans="21:28">
      <c r="U610964" s="5"/>
      <c r="AA610964" s="93"/>
      <c r="AB610964" s="5"/>
    </row>
    <row r="610965" spans="21:28">
      <c r="U610965" s="5"/>
      <c r="AA610965" s="94"/>
      <c r="AB610965" s="5"/>
    </row>
    <row r="610968" spans="21:28">
      <c r="U610968" s="5"/>
      <c r="AA610968" s="94"/>
      <c r="AB610968" s="5"/>
    </row>
    <row r="611018" spans="21:28">
      <c r="U611018" s="5"/>
      <c r="AA611018" s="94"/>
      <c r="AB611018" s="5"/>
    </row>
    <row r="611088" spans="21:28">
      <c r="U611088" s="5"/>
      <c r="AA611088" s="94"/>
      <c r="AB611088" s="5"/>
    </row>
    <row r="611089" spans="21:28">
      <c r="U611089" s="5"/>
      <c r="AA611089" s="94"/>
      <c r="AB611089" s="5"/>
    </row>
    <row r="611106" spans="21:28">
      <c r="U611106" s="5"/>
      <c r="AA611106" s="94"/>
      <c r="AB611106" s="5"/>
    </row>
    <row r="611108" spans="21:28">
      <c r="U611108" s="5"/>
      <c r="AA611108" s="458"/>
      <c r="AB611108" s="5"/>
    </row>
    <row r="611109" spans="21:28">
      <c r="U611109" s="5"/>
      <c r="AA611109" s="458"/>
      <c r="AB611109" s="5"/>
    </row>
    <row r="611110" spans="21:28">
      <c r="U611110" s="5"/>
      <c r="AA611110" s="93"/>
      <c r="AB611110" s="5"/>
    </row>
    <row r="611111" spans="21:28">
      <c r="U611111" s="5"/>
      <c r="AA611111" s="94"/>
      <c r="AB611111" s="5"/>
    </row>
    <row r="611114" spans="21:28">
      <c r="U611114" s="5"/>
      <c r="AA611114" s="94"/>
      <c r="AB611114" s="5"/>
    </row>
    <row r="611164" spans="21:28">
      <c r="U611164" s="5"/>
      <c r="AA611164" s="94"/>
      <c r="AB611164" s="5"/>
    </row>
    <row r="611234" spans="21:28">
      <c r="U611234" s="5"/>
      <c r="AA611234" s="94"/>
      <c r="AB611234" s="5"/>
    </row>
    <row r="611235" spans="21:28">
      <c r="U611235" s="5"/>
      <c r="AA611235" s="94"/>
      <c r="AB611235" s="5"/>
    </row>
    <row r="611252" spans="21:28">
      <c r="U611252" s="5"/>
      <c r="AA611252" s="94"/>
      <c r="AB611252" s="5"/>
    </row>
    <row r="611254" spans="21:28">
      <c r="U611254" s="5"/>
      <c r="AA611254" s="458"/>
      <c r="AB611254" s="5"/>
    </row>
    <row r="611255" spans="21:28">
      <c r="U611255" s="5"/>
      <c r="AA611255" s="458"/>
      <c r="AB611255" s="5"/>
    </row>
    <row r="611256" spans="21:28">
      <c r="U611256" s="5"/>
      <c r="AA611256" s="93"/>
      <c r="AB611256" s="5"/>
    </row>
    <row r="611257" spans="21:28">
      <c r="U611257" s="5"/>
      <c r="AA611257" s="94"/>
      <c r="AB611257" s="5"/>
    </row>
    <row r="611260" spans="21:28">
      <c r="U611260" s="5"/>
      <c r="AA611260" s="94"/>
      <c r="AB611260" s="5"/>
    </row>
    <row r="611310" spans="21:28">
      <c r="U611310" s="5"/>
      <c r="AA611310" s="94"/>
      <c r="AB611310" s="5"/>
    </row>
    <row r="611380" spans="21:28">
      <c r="U611380" s="5"/>
      <c r="AA611380" s="94"/>
      <c r="AB611380" s="5"/>
    </row>
    <row r="611381" spans="21:28">
      <c r="U611381" s="5"/>
      <c r="AA611381" s="94"/>
      <c r="AB611381" s="5"/>
    </row>
    <row r="611398" spans="21:28">
      <c r="U611398" s="5"/>
      <c r="AA611398" s="94"/>
      <c r="AB611398" s="5"/>
    </row>
    <row r="611400" spans="21:28">
      <c r="U611400" s="5"/>
      <c r="AA611400" s="458"/>
      <c r="AB611400" s="5"/>
    </row>
    <row r="611401" spans="21:28">
      <c r="U611401" s="5"/>
      <c r="AA611401" s="458"/>
      <c r="AB611401" s="5"/>
    </row>
    <row r="611402" spans="21:28">
      <c r="U611402" s="5"/>
      <c r="AA611402" s="93"/>
      <c r="AB611402" s="5"/>
    </row>
    <row r="611403" spans="21:28">
      <c r="U611403" s="5"/>
      <c r="AA611403" s="94"/>
      <c r="AB611403" s="5"/>
    </row>
    <row r="611406" spans="21:28">
      <c r="U611406" s="5"/>
      <c r="AA611406" s="94"/>
      <c r="AB611406" s="5"/>
    </row>
    <row r="611456" spans="21:28">
      <c r="U611456" s="5"/>
      <c r="AA611456" s="94"/>
      <c r="AB611456" s="5"/>
    </row>
    <row r="611526" spans="21:28">
      <c r="U611526" s="5"/>
      <c r="AA611526" s="94"/>
      <c r="AB611526" s="5"/>
    </row>
    <row r="611527" spans="21:28">
      <c r="U611527" s="5"/>
      <c r="AA611527" s="94"/>
      <c r="AB611527" s="5"/>
    </row>
    <row r="611544" spans="21:28">
      <c r="U611544" s="5"/>
      <c r="AA611544" s="94"/>
      <c r="AB611544" s="5"/>
    </row>
    <row r="611546" spans="21:28">
      <c r="U611546" s="5"/>
      <c r="AA611546" s="458"/>
      <c r="AB611546" s="5"/>
    </row>
    <row r="611547" spans="21:28">
      <c r="U611547" s="5"/>
      <c r="AA611547" s="458"/>
      <c r="AB611547" s="5"/>
    </row>
    <row r="611548" spans="21:28">
      <c r="U611548" s="5"/>
      <c r="AA611548" s="93"/>
      <c r="AB611548" s="5"/>
    </row>
    <row r="611549" spans="21:28">
      <c r="U611549" s="5"/>
      <c r="AA611549" s="94"/>
      <c r="AB611549" s="5"/>
    </row>
    <row r="611552" spans="21:28">
      <c r="U611552" s="5"/>
      <c r="AA611552" s="94"/>
      <c r="AB611552" s="5"/>
    </row>
    <row r="611602" spans="21:28">
      <c r="U611602" s="5"/>
      <c r="AA611602" s="94"/>
      <c r="AB611602" s="5"/>
    </row>
    <row r="611672" spans="21:28">
      <c r="U611672" s="5"/>
      <c r="AA611672" s="94"/>
      <c r="AB611672" s="5"/>
    </row>
    <row r="611673" spans="21:28">
      <c r="U611673" s="5"/>
      <c r="AA611673" s="94"/>
      <c r="AB611673" s="5"/>
    </row>
    <row r="611690" spans="21:28">
      <c r="U611690" s="5"/>
      <c r="AA611690" s="94"/>
      <c r="AB611690" s="5"/>
    </row>
    <row r="611692" spans="21:28">
      <c r="U611692" s="5"/>
      <c r="AA611692" s="458"/>
      <c r="AB611692" s="5"/>
    </row>
    <row r="611693" spans="21:28">
      <c r="U611693" s="5"/>
      <c r="AA611693" s="458"/>
      <c r="AB611693" s="5"/>
    </row>
    <row r="611694" spans="21:28">
      <c r="U611694" s="5"/>
      <c r="AA611694" s="93"/>
      <c r="AB611694" s="5"/>
    </row>
    <row r="611695" spans="21:28">
      <c r="U611695" s="5"/>
      <c r="AA611695" s="94"/>
      <c r="AB611695" s="5"/>
    </row>
    <row r="611698" spans="21:28">
      <c r="U611698" s="5"/>
      <c r="AA611698" s="94"/>
      <c r="AB611698" s="5"/>
    </row>
    <row r="611748" spans="21:28">
      <c r="U611748" s="5"/>
      <c r="AA611748" s="94"/>
      <c r="AB611748" s="5"/>
    </row>
    <row r="611818" spans="21:28">
      <c r="U611818" s="5"/>
      <c r="AA611818" s="94"/>
      <c r="AB611818" s="5"/>
    </row>
    <row r="611819" spans="21:28">
      <c r="U611819" s="5"/>
      <c r="AA611819" s="94"/>
      <c r="AB611819" s="5"/>
    </row>
    <row r="611836" spans="21:28">
      <c r="U611836" s="5"/>
      <c r="AA611836" s="94"/>
      <c r="AB611836" s="5"/>
    </row>
    <row r="611838" spans="21:28">
      <c r="U611838" s="5"/>
      <c r="AA611838" s="458"/>
      <c r="AB611838" s="5"/>
    </row>
    <row r="611839" spans="21:28">
      <c r="U611839" s="5"/>
      <c r="AA611839" s="458"/>
      <c r="AB611839" s="5"/>
    </row>
    <row r="611840" spans="21:28">
      <c r="U611840" s="5"/>
      <c r="AA611840" s="93"/>
      <c r="AB611840" s="5"/>
    </row>
    <row r="611841" spans="21:28">
      <c r="U611841" s="5"/>
      <c r="AA611841" s="94"/>
      <c r="AB611841" s="5"/>
    </row>
    <row r="611844" spans="21:28">
      <c r="U611844" s="5"/>
      <c r="AA611844" s="94"/>
      <c r="AB611844" s="5"/>
    </row>
    <row r="611894" spans="21:28">
      <c r="U611894" s="5"/>
      <c r="AA611894" s="94"/>
      <c r="AB611894" s="5"/>
    </row>
    <row r="611964" spans="21:28">
      <c r="U611964" s="5"/>
      <c r="AA611964" s="94"/>
      <c r="AB611964" s="5"/>
    </row>
    <row r="611965" spans="21:28">
      <c r="U611965" s="5"/>
      <c r="AA611965" s="94"/>
      <c r="AB611965" s="5"/>
    </row>
    <row r="611982" spans="21:28">
      <c r="U611982" s="5"/>
      <c r="AA611982" s="94"/>
      <c r="AB611982" s="5"/>
    </row>
    <row r="611984" spans="21:28">
      <c r="U611984" s="5"/>
      <c r="AA611984" s="458"/>
      <c r="AB611984" s="5"/>
    </row>
    <row r="611985" spans="21:28">
      <c r="U611985" s="5"/>
      <c r="AA611985" s="458"/>
      <c r="AB611985" s="5"/>
    </row>
    <row r="611986" spans="21:28">
      <c r="U611986" s="5"/>
      <c r="AA611986" s="93"/>
      <c r="AB611986" s="5"/>
    </row>
    <row r="611987" spans="21:28">
      <c r="U611987" s="5"/>
      <c r="AA611987" s="94"/>
      <c r="AB611987" s="5"/>
    </row>
    <row r="611990" spans="21:28">
      <c r="U611990" s="5"/>
      <c r="AA611990" s="94"/>
      <c r="AB611990" s="5"/>
    </row>
    <row r="612040" spans="21:28">
      <c r="U612040" s="5"/>
      <c r="AA612040" s="94"/>
      <c r="AB612040" s="5"/>
    </row>
    <row r="612110" spans="21:28">
      <c r="U612110" s="5"/>
      <c r="AA612110" s="94"/>
      <c r="AB612110" s="5"/>
    </row>
    <row r="612111" spans="21:28">
      <c r="U612111" s="5"/>
      <c r="AA612111" s="94"/>
      <c r="AB612111" s="5"/>
    </row>
    <row r="612128" spans="21:28">
      <c r="U612128" s="5"/>
      <c r="AA612128" s="94"/>
      <c r="AB612128" s="5"/>
    </row>
    <row r="612130" spans="21:28">
      <c r="U612130" s="5"/>
      <c r="AA612130" s="458"/>
      <c r="AB612130" s="5"/>
    </row>
    <row r="612131" spans="21:28">
      <c r="U612131" s="5"/>
      <c r="AA612131" s="458"/>
      <c r="AB612131" s="5"/>
    </row>
    <row r="612132" spans="21:28">
      <c r="U612132" s="5"/>
      <c r="AA612132" s="93"/>
      <c r="AB612132" s="5"/>
    </row>
    <row r="612133" spans="21:28">
      <c r="U612133" s="5"/>
      <c r="AA612133" s="94"/>
      <c r="AB612133" s="5"/>
    </row>
    <row r="612136" spans="21:28">
      <c r="U612136" s="5"/>
      <c r="AA612136" s="94"/>
      <c r="AB612136" s="5"/>
    </row>
    <row r="612186" spans="21:28">
      <c r="U612186" s="5"/>
      <c r="AA612186" s="94"/>
      <c r="AB612186" s="5"/>
    </row>
    <row r="612256" spans="21:28">
      <c r="U612256" s="5"/>
      <c r="AA612256" s="94"/>
      <c r="AB612256" s="5"/>
    </row>
    <row r="612257" spans="21:28">
      <c r="U612257" s="5"/>
      <c r="AA612257" s="94"/>
      <c r="AB612257" s="5"/>
    </row>
    <row r="612274" spans="21:28">
      <c r="U612274" s="5"/>
      <c r="AA612274" s="94"/>
      <c r="AB612274" s="5"/>
    </row>
    <row r="612276" spans="21:28">
      <c r="U612276" s="5"/>
      <c r="AA612276" s="458"/>
      <c r="AB612276" s="5"/>
    </row>
    <row r="612277" spans="21:28">
      <c r="U612277" s="5"/>
      <c r="AA612277" s="458"/>
      <c r="AB612277" s="5"/>
    </row>
    <row r="612278" spans="21:28">
      <c r="U612278" s="5"/>
      <c r="AA612278" s="93"/>
      <c r="AB612278" s="5"/>
    </row>
    <row r="612279" spans="21:28">
      <c r="U612279" s="5"/>
      <c r="AA612279" s="94"/>
      <c r="AB612279" s="5"/>
    </row>
    <row r="612282" spans="21:28">
      <c r="U612282" s="5"/>
      <c r="AA612282" s="94"/>
      <c r="AB612282" s="5"/>
    </row>
    <row r="612332" spans="21:28">
      <c r="U612332" s="5"/>
      <c r="AA612332" s="94"/>
      <c r="AB612332" s="5"/>
    </row>
    <row r="612402" spans="21:28">
      <c r="U612402" s="5"/>
      <c r="AA612402" s="94"/>
      <c r="AB612402" s="5"/>
    </row>
    <row r="612403" spans="21:28">
      <c r="U612403" s="5"/>
      <c r="AA612403" s="94"/>
      <c r="AB612403" s="5"/>
    </row>
    <row r="612420" spans="21:28">
      <c r="U612420" s="5"/>
      <c r="AA612420" s="94"/>
      <c r="AB612420" s="5"/>
    </row>
    <row r="612422" spans="21:28">
      <c r="U612422" s="5"/>
      <c r="AA612422" s="458"/>
      <c r="AB612422" s="5"/>
    </row>
    <row r="612423" spans="21:28">
      <c r="U612423" s="5"/>
      <c r="AA612423" s="458"/>
      <c r="AB612423" s="5"/>
    </row>
    <row r="612424" spans="21:28">
      <c r="U612424" s="5"/>
      <c r="AA612424" s="93"/>
      <c r="AB612424" s="5"/>
    </row>
    <row r="612425" spans="21:28">
      <c r="U612425" s="5"/>
      <c r="AA612425" s="94"/>
      <c r="AB612425" s="5"/>
    </row>
    <row r="612428" spans="21:28">
      <c r="U612428" s="5"/>
      <c r="AA612428" s="94"/>
      <c r="AB612428" s="5"/>
    </row>
    <row r="612478" spans="21:28">
      <c r="U612478" s="5"/>
      <c r="AA612478" s="94"/>
      <c r="AB612478" s="5"/>
    </row>
    <row r="612548" spans="21:28">
      <c r="U612548" s="5"/>
      <c r="AA612548" s="94"/>
      <c r="AB612548" s="5"/>
    </row>
    <row r="612549" spans="21:28">
      <c r="U612549" s="5"/>
      <c r="AA612549" s="94"/>
      <c r="AB612549" s="5"/>
    </row>
    <row r="612566" spans="21:28">
      <c r="U612566" s="5"/>
      <c r="AA612566" s="94"/>
      <c r="AB612566" s="5"/>
    </row>
    <row r="612568" spans="21:28">
      <c r="U612568" s="5"/>
      <c r="AA612568" s="458"/>
      <c r="AB612568" s="5"/>
    </row>
    <row r="612569" spans="21:28">
      <c r="U612569" s="5"/>
      <c r="AA612569" s="458"/>
      <c r="AB612569" s="5"/>
    </row>
    <row r="612570" spans="21:28">
      <c r="U612570" s="5"/>
      <c r="AA612570" s="93"/>
      <c r="AB612570" s="5"/>
    </row>
    <row r="612571" spans="21:28">
      <c r="U612571" s="5"/>
      <c r="AA612571" s="94"/>
      <c r="AB612571" s="5"/>
    </row>
    <row r="612574" spans="21:28">
      <c r="U612574" s="5"/>
      <c r="AA612574" s="94"/>
      <c r="AB612574" s="5"/>
    </row>
    <row r="612624" spans="21:28">
      <c r="U612624" s="5"/>
      <c r="AA612624" s="94"/>
      <c r="AB612624" s="5"/>
    </row>
    <row r="612694" spans="21:28">
      <c r="U612694" s="5"/>
      <c r="AA612694" s="94"/>
      <c r="AB612694" s="5"/>
    </row>
    <row r="612695" spans="21:28">
      <c r="U612695" s="5"/>
      <c r="AA612695" s="94"/>
      <c r="AB612695" s="5"/>
    </row>
    <row r="612712" spans="21:28">
      <c r="U612712" s="5"/>
      <c r="AA612712" s="94"/>
      <c r="AB612712" s="5"/>
    </row>
    <row r="612714" spans="21:28">
      <c r="U612714" s="5"/>
      <c r="AA612714" s="458"/>
      <c r="AB612714" s="5"/>
    </row>
    <row r="612715" spans="21:28">
      <c r="U612715" s="5"/>
      <c r="AA612715" s="458"/>
      <c r="AB612715" s="5"/>
    </row>
    <row r="612716" spans="21:28">
      <c r="U612716" s="5"/>
      <c r="AA612716" s="93"/>
      <c r="AB612716" s="5"/>
    </row>
    <row r="612717" spans="21:28">
      <c r="U612717" s="5"/>
      <c r="AA612717" s="94"/>
      <c r="AB612717" s="5"/>
    </row>
    <row r="612720" spans="21:28">
      <c r="U612720" s="5"/>
      <c r="AA612720" s="94"/>
      <c r="AB612720" s="5"/>
    </row>
    <row r="612770" spans="21:28">
      <c r="U612770" s="5"/>
      <c r="AA612770" s="94"/>
      <c r="AB612770" s="5"/>
    </row>
    <row r="612840" spans="21:28">
      <c r="U612840" s="5"/>
      <c r="AA612840" s="94"/>
      <c r="AB612840" s="5"/>
    </row>
    <row r="612841" spans="21:28">
      <c r="U612841" s="5"/>
      <c r="AA612841" s="94"/>
      <c r="AB612841" s="5"/>
    </row>
    <row r="612858" spans="21:28">
      <c r="U612858" s="5"/>
      <c r="AA612858" s="94"/>
      <c r="AB612858" s="5"/>
    </row>
    <row r="612860" spans="21:28">
      <c r="U612860" s="5"/>
      <c r="AA612860" s="458"/>
      <c r="AB612860" s="5"/>
    </row>
    <row r="612861" spans="21:28">
      <c r="U612861" s="5"/>
      <c r="AA612861" s="458"/>
      <c r="AB612861" s="5"/>
    </row>
    <row r="612862" spans="21:28">
      <c r="U612862" s="5"/>
      <c r="AA612862" s="93"/>
      <c r="AB612862" s="5"/>
    </row>
    <row r="612863" spans="21:28">
      <c r="U612863" s="5"/>
      <c r="AA612863" s="94"/>
      <c r="AB612863" s="5"/>
    </row>
    <row r="612866" spans="21:28">
      <c r="U612866" s="5"/>
      <c r="AA612866" s="94"/>
      <c r="AB612866" s="5"/>
    </row>
    <row r="612916" spans="21:28">
      <c r="U612916" s="5"/>
      <c r="AA612916" s="94"/>
      <c r="AB612916" s="5"/>
    </row>
    <row r="612986" spans="21:28">
      <c r="U612986" s="5"/>
      <c r="AA612986" s="94"/>
      <c r="AB612986" s="5"/>
    </row>
    <row r="612987" spans="21:28">
      <c r="U612987" s="5"/>
      <c r="AA612987" s="94"/>
      <c r="AB612987" s="5"/>
    </row>
    <row r="613004" spans="21:28">
      <c r="U613004" s="5"/>
      <c r="AA613004" s="94"/>
      <c r="AB613004" s="5"/>
    </row>
    <row r="613006" spans="21:28">
      <c r="U613006" s="5"/>
      <c r="AA613006" s="458"/>
      <c r="AB613006" s="5"/>
    </row>
    <row r="613007" spans="21:28">
      <c r="U613007" s="5"/>
      <c r="AA613007" s="458"/>
      <c r="AB613007" s="5"/>
    </row>
    <row r="613008" spans="21:28">
      <c r="U613008" s="5"/>
      <c r="AA613008" s="93"/>
      <c r="AB613008" s="5"/>
    </row>
    <row r="613009" spans="21:28">
      <c r="U613009" s="5"/>
      <c r="AA613009" s="94"/>
      <c r="AB613009" s="5"/>
    </row>
    <row r="613012" spans="21:28">
      <c r="U613012" s="5"/>
      <c r="AA613012" s="94"/>
      <c r="AB613012" s="5"/>
    </row>
    <row r="613062" spans="21:28">
      <c r="U613062" s="5"/>
      <c r="AA613062" s="94"/>
      <c r="AB613062" s="5"/>
    </row>
    <row r="613132" spans="21:28">
      <c r="U613132" s="5"/>
      <c r="AA613132" s="94"/>
      <c r="AB613132" s="5"/>
    </row>
    <row r="613133" spans="21:28">
      <c r="U613133" s="5"/>
      <c r="AA613133" s="94"/>
      <c r="AB613133" s="5"/>
    </row>
    <row r="613150" spans="21:28">
      <c r="U613150" s="5"/>
      <c r="AA613150" s="94"/>
      <c r="AB613150" s="5"/>
    </row>
    <row r="613152" spans="21:28">
      <c r="U613152" s="5"/>
      <c r="AA613152" s="458"/>
      <c r="AB613152" s="5"/>
    </row>
    <row r="613153" spans="21:28">
      <c r="U613153" s="5"/>
      <c r="AA613153" s="458"/>
      <c r="AB613153" s="5"/>
    </row>
    <row r="613154" spans="21:28">
      <c r="U613154" s="5"/>
      <c r="AA613154" s="93"/>
      <c r="AB613154" s="5"/>
    </row>
    <row r="613155" spans="21:28">
      <c r="U613155" s="5"/>
      <c r="AA613155" s="94"/>
      <c r="AB613155" s="5"/>
    </row>
    <row r="613158" spans="21:28">
      <c r="U613158" s="5"/>
      <c r="AA613158" s="94"/>
      <c r="AB613158" s="5"/>
    </row>
    <row r="613208" spans="21:28">
      <c r="U613208" s="5"/>
      <c r="AA613208" s="94"/>
      <c r="AB613208" s="5"/>
    </row>
    <row r="613278" spans="21:28">
      <c r="U613278" s="5"/>
      <c r="AA613278" s="94"/>
      <c r="AB613278" s="5"/>
    </row>
    <row r="613279" spans="21:28">
      <c r="U613279" s="5"/>
      <c r="AA613279" s="94"/>
      <c r="AB613279" s="5"/>
    </row>
    <row r="613296" spans="21:28">
      <c r="U613296" s="5"/>
      <c r="AA613296" s="94"/>
      <c r="AB613296" s="5"/>
    </row>
    <row r="613298" spans="21:28">
      <c r="U613298" s="5"/>
      <c r="AA613298" s="458"/>
      <c r="AB613298" s="5"/>
    </row>
    <row r="613299" spans="21:28">
      <c r="U613299" s="5"/>
      <c r="AA613299" s="458"/>
      <c r="AB613299" s="5"/>
    </row>
    <row r="613300" spans="21:28">
      <c r="U613300" s="5"/>
      <c r="AA613300" s="93"/>
      <c r="AB613300" s="5"/>
    </row>
    <row r="613301" spans="21:28">
      <c r="U613301" s="5"/>
      <c r="AA613301" s="94"/>
      <c r="AB613301" s="5"/>
    </row>
    <row r="613304" spans="21:28">
      <c r="U613304" s="5"/>
      <c r="AA613304" s="94"/>
      <c r="AB613304" s="5"/>
    </row>
    <row r="613354" spans="21:28">
      <c r="U613354" s="5"/>
      <c r="AA613354" s="94"/>
      <c r="AB613354" s="5"/>
    </row>
    <row r="613424" spans="21:28">
      <c r="U613424" s="5"/>
      <c r="AA613424" s="94"/>
      <c r="AB613424" s="5"/>
    </row>
    <row r="613425" spans="21:28">
      <c r="U613425" s="5"/>
      <c r="AA613425" s="94"/>
      <c r="AB613425" s="5"/>
    </row>
    <row r="613442" spans="21:28">
      <c r="U613442" s="5"/>
      <c r="AA613442" s="94"/>
      <c r="AB613442" s="5"/>
    </row>
    <row r="613444" spans="21:28">
      <c r="U613444" s="5"/>
      <c r="AA613444" s="458"/>
      <c r="AB613444" s="5"/>
    </row>
    <row r="613445" spans="21:28">
      <c r="U613445" s="5"/>
      <c r="AA613445" s="458"/>
      <c r="AB613445" s="5"/>
    </row>
    <row r="613446" spans="21:28">
      <c r="U613446" s="5"/>
      <c r="AA613446" s="93"/>
      <c r="AB613446" s="5"/>
    </row>
    <row r="613447" spans="21:28">
      <c r="U613447" s="5"/>
      <c r="AA613447" s="94"/>
      <c r="AB613447" s="5"/>
    </row>
    <row r="613450" spans="21:28">
      <c r="U613450" s="5"/>
      <c r="AA613450" s="94"/>
      <c r="AB613450" s="5"/>
    </row>
    <row r="613500" spans="21:28">
      <c r="U613500" s="5"/>
      <c r="AA613500" s="94"/>
      <c r="AB613500" s="5"/>
    </row>
    <row r="613570" spans="21:28">
      <c r="U613570" s="5"/>
      <c r="AA613570" s="94"/>
      <c r="AB613570" s="5"/>
    </row>
    <row r="613571" spans="21:28">
      <c r="U613571" s="5"/>
      <c r="AA613571" s="94"/>
      <c r="AB613571" s="5"/>
    </row>
    <row r="613588" spans="21:28">
      <c r="U613588" s="5"/>
      <c r="AA613588" s="94"/>
      <c r="AB613588" s="5"/>
    </row>
    <row r="613590" spans="21:28">
      <c r="U613590" s="5"/>
      <c r="AA613590" s="458"/>
      <c r="AB613590" s="5"/>
    </row>
    <row r="613591" spans="21:28">
      <c r="U613591" s="5"/>
      <c r="AA613591" s="458"/>
      <c r="AB613591" s="5"/>
    </row>
    <row r="613592" spans="21:28">
      <c r="U613592" s="5"/>
      <c r="AA613592" s="93"/>
      <c r="AB613592" s="5"/>
    </row>
    <row r="613593" spans="21:28">
      <c r="U613593" s="5"/>
      <c r="AA613593" s="94"/>
      <c r="AB613593" s="5"/>
    </row>
    <row r="613596" spans="21:28">
      <c r="U613596" s="5"/>
      <c r="AA613596" s="94"/>
      <c r="AB613596" s="5"/>
    </row>
    <row r="613646" spans="21:28">
      <c r="U613646" s="5"/>
      <c r="AA613646" s="94"/>
      <c r="AB613646" s="5"/>
    </row>
    <row r="613716" spans="21:28">
      <c r="U613716" s="5"/>
      <c r="AA613716" s="94"/>
      <c r="AB613716" s="5"/>
    </row>
    <row r="613717" spans="21:28">
      <c r="U613717" s="5"/>
      <c r="AA613717" s="94"/>
      <c r="AB613717" s="5"/>
    </row>
    <row r="613734" spans="21:28">
      <c r="U613734" s="5"/>
      <c r="AA613734" s="94"/>
      <c r="AB613734" s="5"/>
    </row>
    <row r="613736" spans="21:28">
      <c r="U613736" s="5"/>
      <c r="AA613736" s="458"/>
      <c r="AB613736" s="5"/>
    </row>
    <row r="613737" spans="21:28">
      <c r="U613737" s="5"/>
      <c r="AA613737" s="458"/>
      <c r="AB613737" s="5"/>
    </row>
    <row r="613738" spans="21:28">
      <c r="U613738" s="5"/>
      <c r="AA613738" s="93"/>
      <c r="AB613738" s="5"/>
    </row>
    <row r="613739" spans="21:28">
      <c r="U613739" s="5"/>
      <c r="AA613739" s="94"/>
      <c r="AB613739" s="5"/>
    </row>
    <row r="613742" spans="21:28">
      <c r="U613742" s="5"/>
      <c r="AA613742" s="94"/>
      <c r="AB613742" s="5"/>
    </row>
    <row r="613792" spans="21:28">
      <c r="U613792" s="5"/>
      <c r="AA613792" s="94"/>
      <c r="AB613792" s="5"/>
    </row>
    <row r="613862" spans="21:28">
      <c r="U613862" s="5"/>
      <c r="AA613862" s="94"/>
      <c r="AB613862" s="5"/>
    </row>
    <row r="613863" spans="21:28">
      <c r="U613863" s="5"/>
      <c r="AA613863" s="94"/>
      <c r="AB613863" s="5"/>
    </row>
    <row r="613880" spans="21:28">
      <c r="U613880" s="5"/>
      <c r="AA613880" s="94"/>
      <c r="AB613880" s="5"/>
    </row>
    <row r="613882" spans="21:28">
      <c r="U613882" s="5"/>
      <c r="AA613882" s="458"/>
      <c r="AB613882" s="5"/>
    </row>
    <row r="613883" spans="21:28">
      <c r="U613883" s="5"/>
      <c r="AA613883" s="458"/>
      <c r="AB613883" s="5"/>
    </row>
    <row r="613884" spans="21:28">
      <c r="U613884" s="5"/>
      <c r="AA613884" s="93"/>
      <c r="AB613884" s="5"/>
    </row>
    <row r="613885" spans="21:28">
      <c r="U613885" s="5"/>
      <c r="AA613885" s="94"/>
      <c r="AB613885" s="5"/>
    </row>
    <row r="613888" spans="21:28">
      <c r="U613888" s="5"/>
      <c r="AA613888" s="94"/>
      <c r="AB613888" s="5"/>
    </row>
    <row r="613938" spans="21:28">
      <c r="U613938" s="5"/>
      <c r="AA613938" s="94"/>
      <c r="AB613938" s="5"/>
    </row>
    <row r="614008" spans="21:28">
      <c r="U614008" s="5"/>
      <c r="AA614008" s="94"/>
      <c r="AB614008" s="5"/>
    </row>
    <row r="614009" spans="21:28">
      <c r="U614009" s="5"/>
      <c r="AA614009" s="94"/>
      <c r="AB614009" s="5"/>
    </row>
    <row r="614026" spans="21:28">
      <c r="U614026" s="5"/>
      <c r="AA614026" s="94"/>
      <c r="AB614026" s="5"/>
    </row>
    <row r="614028" spans="21:28">
      <c r="U614028" s="5"/>
      <c r="AA614028" s="458"/>
      <c r="AB614028" s="5"/>
    </row>
    <row r="614029" spans="21:28">
      <c r="U614029" s="5"/>
      <c r="AA614029" s="458"/>
      <c r="AB614029" s="5"/>
    </row>
    <row r="614030" spans="21:28">
      <c r="U614030" s="5"/>
      <c r="AA614030" s="93"/>
      <c r="AB614030" s="5"/>
    </row>
    <row r="614031" spans="21:28">
      <c r="U614031" s="5"/>
      <c r="AA614031" s="94"/>
      <c r="AB614031" s="5"/>
    </row>
    <row r="614034" spans="21:28">
      <c r="U614034" s="5"/>
      <c r="AA614034" s="94"/>
      <c r="AB614034" s="5"/>
    </row>
    <row r="614084" spans="21:28">
      <c r="U614084" s="5"/>
      <c r="AA614084" s="94"/>
      <c r="AB614084" s="5"/>
    </row>
    <row r="614154" spans="21:28">
      <c r="U614154" s="5"/>
      <c r="AA614154" s="94"/>
      <c r="AB614154" s="5"/>
    </row>
    <row r="614155" spans="21:28">
      <c r="U614155" s="5"/>
      <c r="AA614155" s="94"/>
      <c r="AB614155" s="5"/>
    </row>
    <row r="614172" spans="21:28">
      <c r="U614172" s="5"/>
      <c r="AA614172" s="94"/>
      <c r="AB614172" s="5"/>
    </row>
    <row r="614174" spans="21:28">
      <c r="U614174" s="5"/>
      <c r="AA614174" s="458"/>
      <c r="AB614174" s="5"/>
    </row>
    <row r="614175" spans="21:28">
      <c r="U614175" s="5"/>
      <c r="AA614175" s="458"/>
      <c r="AB614175" s="5"/>
    </row>
    <row r="614176" spans="21:28">
      <c r="U614176" s="5"/>
      <c r="AA614176" s="93"/>
      <c r="AB614176" s="5"/>
    </row>
    <row r="614177" spans="21:28">
      <c r="U614177" s="5"/>
      <c r="AA614177" s="94"/>
      <c r="AB614177" s="5"/>
    </row>
    <row r="614180" spans="21:28">
      <c r="U614180" s="5"/>
      <c r="AA614180" s="94"/>
      <c r="AB614180" s="5"/>
    </row>
    <row r="614230" spans="21:28">
      <c r="U614230" s="5"/>
      <c r="AA614230" s="94"/>
      <c r="AB614230" s="5"/>
    </row>
    <row r="614300" spans="21:28">
      <c r="U614300" s="5"/>
      <c r="AA614300" s="94"/>
      <c r="AB614300" s="5"/>
    </row>
    <row r="614301" spans="21:28">
      <c r="U614301" s="5"/>
      <c r="AA614301" s="94"/>
      <c r="AB614301" s="5"/>
    </row>
    <row r="614318" spans="21:28">
      <c r="U614318" s="5"/>
      <c r="AA614318" s="94"/>
      <c r="AB614318" s="5"/>
    </row>
    <row r="614320" spans="21:28">
      <c r="U614320" s="5"/>
      <c r="AA614320" s="458"/>
      <c r="AB614320" s="5"/>
    </row>
    <row r="614321" spans="21:28">
      <c r="U614321" s="5"/>
      <c r="AA614321" s="458"/>
      <c r="AB614321" s="5"/>
    </row>
    <row r="614322" spans="21:28">
      <c r="U614322" s="5"/>
      <c r="AA614322" s="93"/>
      <c r="AB614322" s="5"/>
    </row>
    <row r="614323" spans="21:28">
      <c r="U614323" s="5"/>
      <c r="AA614323" s="94"/>
      <c r="AB614323" s="5"/>
    </row>
    <row r="614326" spans="21:28">
      <c r="U614326" s="5"/>
      <c r="AA614326" s="94"/>
      <c r="AB614326" s="5"/>
    </row>
    <row r="614376" spans="21:28">
      <c r="U614376" s="5"/>
      <c r="AA614376" s="94"/>
      <c r="AB614376" s="5"/>
    </row>
    <row r="614446" spans="21:28">
      <c r="U614446" s="5"/>
      <c r="AA614446" s="94"/>
      <c r="AB614446" s="5"/>
    </row>
    <row r="614447" spans="21:28">
      <c r="U614447" s="5"/>
      <c r="AA614447" s="94"/>
      <c r="AB614447" s="5"/>
    </row>
    <row r="614464" spans="21:28">
      <c r="U614464" s="5"/>
      <c r="AA614464" s="94"/>
      <c r="AB614464" s="5"/>
    </row>
    <row r="614466" spans="21:28">
      <c r="U614466" s="5"/>
      <c r="AA614466" s="458"/>
      <c r="AB614466" s="5"/>
    </row>
    <row r="614467" spans="21:28">
      <c r="U614467" s="5"/>
      <c r="AA614467" s="458"/>
      <c r="AB614467" s="5"/>
    </row>
    <row r="614468" spans="21:28">
      <c r="U614468" s="5"/>
      <c r="AA614468" s="93"/>
      <c r="AB614468" s="5"/>
    </row>
    <row r="614469" spans="21:28">
      <c r="U614469" s="5"/>
      <c r="AA614469" s="94"/>
      <c r="AB614469" s="5"/>
    </row>
    <row r="614472" spans="21:28">
      <c r="U614472" s="5"/>
      <c r="AA614472" s="94"/>
      <c r="AB614472" s="5"/>
    </row>
    <row r="614522" spans="21:28">
      <c r="U614522" s="5"/>
      <c r="AA614522" s="94"/>
      <c r="AB614522" s="5"/>
    </row>
    <row r="614592" spans="21:28">
      <c r="U614592" s="5"/>
      <c r="AA614592" s="94"/>
      <c r="AB614592" s="5"/>
    </row>
    <row r="614593" spans="21:28">
      <c r="U614593" s="5"/>
      <c r="AA614593" s="94"/>
      <c r="AB614593" s="5"/>
    </row>
    <row r="614610" spans="21:28">
      <c r="U614610" s="5"/>
      <c r="AA614610" s="94"/>
      <c r="AB614610" s="5"/>
    </row>
    <row r="614612" spans="21:28">
      <c r="U614612" s="5"/>
      <c r="AA614612" s="458"/>
      <c r="AB614612" s="5"/>
    </row>
    <row r="614613" spans="21:28">
      <c r="U614613" s="5"/>
      <c r="AA614613" s="458"/>
      <c r="AB614613" s="5"/>
    </row>
    <row r="614614" spans="21:28">
      <c r="U614614" s="5"/>
      <c r="AA614614" s="93"/>
      <c r="AB614614" s="5"/>
    </row>
    <row r="614615" spans="21:28">
      <c r="U614615" s="5"/>
      <c r="AA614615" s="94"/>
      <c r="AB614615" s="5"/>
    </row>
    <row r="614618" spans="21:28">
      <c r="U614618" s="5"/>
      <c r="AA614618" s="94"/>
      <c r="AB614618" s="5"/>
    </row>
    <row r="614668" spans="21:28">
      <c r="U614668" s="5"/>
      <c r="AA614668" s="94"/>
      <c r="AB614668" s="5"/>
    </row>
    <row r="614738" spans="21:28">
      <c r="U614738" s="5"/>
      <c r="AA614738" s="94"/>
      <c r="AB614738" s="5"/>
    </row>
    <row r="614739" spans="21:28">
      <c r="U614739" s="5"/>
      <c r="AA614739" s="94"/>
      <c r="AB614739" s="5"/>
    </row>
    <row r="614756" spans="21:28">
      <c r="U614756" s="5"/>
      <c r="AA614756" s="94"/>
      <c r="AB614756" s="5"/>
    </row>
    <row r="614758" spans="21:28">
      <c r="U614758" s="5"/>
      <c r="AA614758" s="458"/>
      <c r="AB614758" s="5"/>
    </row>
    <row r="614759" spans="21:28">
      <c r="U614759" s="5"/>
      <c r="AA614759" s="458"/>
      <c r="AB614759" s="5"/>
    </row>
    <row r="614760" spans="21:28">
      <c r="U614760" s="5"/>
      <c r="AA614760" s="93"/>
      <c r="AB614760" s="5"/>
    </row>
    <row r="614761" spans="21:28">
      <c r="U614761" s="5"/>
      <c r="AA614761" s="94"/>
      <c r="AB614761" s="5"/>
    </row>
    <row r="614764" spans="21:28">
      <c r="U614764" s="5"/>
      <c r="AA614764" s="94"/>
      <c r="AB614764" s="5"/>
    </row>
    <row r="614814" spans="21:28">
      <c r="U614814" s="5"/>
      <c r="AA614814" s="94"/>
      <c r="AB614814" s="5"/>
    </row>
    <row r="614884" spans="21:28">
      <c r="U614884" s="5"/>
      <c r="AA614884" s="94"/>
      <c r="AB614884" s="5"/>
    </row>
    <row r="614885" spans="21:28">
      <c r="U614885" s="5"/>
      <c r="AA614885" s="94"/>
      <c r="AB614885" s="5"/>
    </row>
    <row r="614902" spans="21:28">
      <c r="U614902" s="5"/>
      <c r="AA614902" s="94"/>
      <c r="AB614902" s="5"/>
    </row>
    <row r="614904" spans="21:28">
      <c r="U614904" s="5"/>
      <c r="AA614904" s="458"/>
      <c r="AB614904" s="5"/>
    </row>
    <row r="614905" spans="21:28">
      <c r="U614905" s="5"/>
      <c r="AA614905" s="458"/>
      <c r="AB614905" s="5"/>
    </row>
    <row r="614906" spans="21:28">
      <c r="U614906" s="5"/>
      <c r="AA614906" s="93"/>
      <c r="AB614906" s="5"/>
    </row>
    <row r="614907" spans="21:28">
      <c r="U614907" s="5"/>
      <c r="AA614907" s="94"/>
      <c r="AB614907" s="5"/>
    </row>
    <row r="614910" spans="21:28">
      <c r="U614910" s="5"/>
      <c r="AA614910" s="94"/>
      <c r="AB614910" s="5"/>
    </row>
    <row r="614960" spans="21:28">
      <c r="U614960" s="5"/>
      <c r="AA614960" s="94"/>
      <c r="AB614960" s="5"/>
    </row>
    <row r="615030" spans="21:28">
      <c r="U615030" s="5"/>
      <c r="AA615030" s="94"/>
      <c r="AB615030" s="5"/>
    </row>
    <row r="615031" spans="21:28">
      <c r="U615031" s="5"/>
      <c r="AA615031" s="94"/>
      <c r="AB615031" s="5"/>
    </row>
    <row r="615048" spans="21:28">
      <c r="U615048" s="5"/>
      <c r="AA615048" s="94"/>
      <c r="AB615048" s="5"/>
    </row>
    <row r="615050" spans="21:28">
      <c r="U615050" s="5"/>
      <c r="AA615050" s="458"/>
      <c r="AB615050" s="5"/>
    </row>
    <row r="615051" spans="21:28">
      <c r="U615051" s="5"/>
      <c r="AA615051" s="458"/>
      <c r="AB615051" s="5"/>
    </row>
    <row r="615052" spans="21:28">
      <c r="U615052" s="5"/>
      <c r="AA615052" s="93"/>
      <c r="AB615052" s="5"/>
    </row>
    <row r="615053" spans="21:28">
      <c r="U615053" s="5"/>
      <c r="AA615053" s="94"/>
      <c r="AB615053" s="5"/>
    </row>
    <row r="615056" spans="21:28">
      <c r="U615056" s="5"/>
      <c r="AA615056" s="94"/>
      <c r="AB615056" s="5"/>
    </row>
    <row r="615106" spans="21:28">
      <c r="U615106" s="5"/>
      <c r="AA615106" s="94"/>
      <c r="AB615106" s="5"/>
    </row>
    <row r="615176" spans="21:28">
      <c r="U615176" s="5"/>
      <c r="AA615176" s="94"/>
      <c r="AB615176" s="5"/>
    </row>
    <row r="615177" spans="21:28">
      <c r="U615177" s="5"/>
      <c r="AA615177" s="94"/>
      <c r="AB615177" s="5"/>
    </row>
    <row r="615194" spans="21:28">
      <c r="U615194" s="5"/>
      <c r="AA615194" s="94"/>
      <c r="AB615194" s="5"/>
    </row>
    <row r="615196" spans="21:28">
      <c r="U615196" s="5"/>
      <c r="AA615196" s="458"/>
      <c r="AB615196" s="5"/>
    </row>
    <row r="615197" spans="21:28">
      <c r="U615197" s="5"/>
      <c r="AA615197" s="458"/>
      <c r="AB615197" s="5"/>
    </row>
    <row r="615198" spans="21:28">
      <c r="U615198" s="5"/>
      <c r="AA615198" s="93"/>
      <c r="AB615198" s="5"/>
    </row>
    <row r="615199" spans="21:28">
      <c r="U615199" s="5"/>
      <c r="AA615199" s="94"/>
      <c r="AB615199" s="5"/>
    </row>
    <row r="615202" spans="21:28">
      <c r="U615202" s="5"/>
      <c r="AA615202" s="94"/>
      <c r="AB615202" s="5"/>
    </row>
    <row r="615252" spans="21:28">
      <c r="U615252" s="5"/>
      <c r="AA615252" s="94"/>
      <c r="AB615252" s="5"/>
    </row>
    <row r="615322" spans="21:28">
      <c r="U615322" s="5"/>
      <c r="AA615322" s="94"/>
      <c r="AB615322" s="5"/>
    </row>
    <row r="615323" spans="21:28">
      <c r="U615323" s="5"/>
      <c r="AA615323" s="94"/>
      <c r="AB615323" s="5"/>
    </row>
    <row r="615340" spans="21:28">
      <c r="U615340" s="5"/>
      <c r="AA615340" s="94"/>
      <c r="AB615340" s="5"/>
    </row>
    <row r="615342" spans="21:28">
      <c r="U615342" s="5"/>
      <c r="AA615342" s="458"/>
      <c r="AB615342" s="5"/>
    </row>
    <row r="615343" spans="21:28">
      <c r="U615343" s="5"/>
      <c r="AA615343" s="458"/>
      <c r="AB615343" s="5"/>
    </row>
    <row r="615344" spans="21:28">
      <c r="U615344" s="5"/>
      <c r="AA615344" s="93"/>
      <c r="AB615344" s="5"/>
    </row>
    <row r="615345" spans="21:28">
      <c r="U615345" s="5"/>
      <c r="AA615345" s="94"/>
      <c r="AB615345" s="5"/>
    </row>
    <row r="615348" spans="21:28">
      <c r="U615348" s="5"/>
      <c r="AA615348" s="94"/>
      <c r="AB615348" s="5"/>
    </row>
    <row r="615398" spans="21:28">
      <c r="U615398" s="5"/>
      <c r="AA615398" s="94"/>
      <c r="AB615398" s="5"/>
    </row>
    <row r="615468" spans="21:28">
      <c r="U615468" s="5"/>
      <c r="AA615468" s="94"/>
      <c r="AB615468" s="5"/>
    </row>
    <row r="615469" spans="21:28">
      <c r="U615469" s="5"/>
      <c r="AA615469" s="94"/>
      <c r="AB615469" s="5"/>
    </row>
    <row r="615486" spans="21:28">
      <c r="U615486" s="5"/>
      <c r="AA615486" s="94"/>
      <c r="AB615486" s="5"/>
    </row>
    <row r="615488" spans="21:28">
      <c r="U615488" s="5"/>
      <c r="AA615488" s="458"/>
      <c r="AB615488" s="5"/>
    </row>
    <row r="615489" spans="21:28">
      <c r="U615489" s="5"/>
      <c r="AA615489" s="458"/>
      <c r="AB615489" s="5"/>
    </row>
    <row r="615490" spans="21:28">
      <c r="U615490" s="5"/>
      <c r="AA615490" s="93"/>
      <c r="AB615490" s="5"/>
    </row>
    <row r="615491" spans="21:28">
      <c r="U615491" s="5"/>
      <c r="AA615491" s="94"/>
      <c r="AB615491" s="5"/>
    </row>
    <row r="615494" spans="21:28">
      <c r="U615494" s="5"/>
      <c r="AA615494" s="94"/>
      <c r="AB615494" s="5"/>
    </row>
    <row r="615544" spans="21:28">
      <c r="U615544" s="5"/>
      <c r="AA615544" s="94"/>
      <c r="AB615544" s="5"/>
    </row>
    <row r="615614" spans="21:28">
      <c r="U615614" s="5"/>
      <c r="AA615614" s="94"/>
      <c r="AB615614" s="5"/>
    </row>
    <row r="615615" spans="21:28">
      <c r="U615615" s="5"/>
      <c r="AA615615" s="94"/>
      <c r="AB615615" s="5"/>
    </row>
    <row r="615632" spans="21:28">
      <c r="U615632" s="5"/>
      <c r="AA615632" s="94"/>
      <c r="AB615632" s="5"/>
    </row>
    <row r="615634" spans="21:28">
      <c r="U615634" s="5"/>
      <c r="AA615634" s="458"/>
      <c r="AB615634" s="5"/>
    </row>
    <row r="615635" spans="21:28">
      <c r="U615635" s="5"/>
      <c r="AA615635" s="458"/>
      <c r="AB615635" s="5"/>
    </row>
    <row r="615636" spans="21:28">
      <c r="U615636" s="5"/>
      <c r="AA615636" s="93"/>
      <c r="AB615636" s="5"/>
    </row>
    <row r="615637" spans="21:28">
      <c r="U615637" s="5"/>
      <c r="AA615637" s="94"/>
      <c r="AB615637" s="5"/>
    </row>
    <row r="615640" spans="21:28">
      <c r="U615640" s="5"/>
      <c r="AA615640" s="94"/>
      <c r="AB615640" s="5"/>
    </row>
    <row r="615690" spans="21:28">
      <c r="U615690" s="5"/>
      <c r="AA615690" s="94"/>
      <c r="AB615690" s="5"/>
    </row>
    <row r="615760" spans="21:28">
      <c r="U615760" s="5"/>
      <c r="AA615760" s="94"/>
      <c r="AB615760" s="5"/>
    </row>
    <row r="615761" spans="21:28">
      <c r="U615761" s="5"/>
      <c r="AA615761" s="94"/>
      <c r="AB615761" s="5"/>
    </row>
    <row r="615778" spans="21:28">
      <c r="U615778" s="5"/>
      <c r="AA615778" s="94"/>
      <c r="AB615778" s="5"/>
    </row>
    <row r="615780" spans="21:28">
      <c r="U615780" s="5"/>
      <c r="AA615780" s="458"/>
      <c r="AB615780" s="5"/>
    </row>
    <row r="615781" spans="21:28">
      <c r="U615781" s="5"/>
      <c r="AA615781" s="458"/>
      <c r="AB615781" s="5"/>
    </row>
    <row r="615782" spans="21:28">
      <c r="U615782" s="5"/>
      <c r="AA615782" s="93"/>
      <c r="AB615782" s="5"/>
    </row>
    <row r="615783" spans="21:28">
      <c r="U615783" s="5"/>
      <c r="AA615783" s="94"/>
      <c r="AB615783" s="5"/>
    </row>
    <row r="615786" spans="21:28">
      <c r="U615786" s="5"/>
      <c r="AA615786" s="94"/>
      <c r="AB615786" s="5"/>
    </row>
    <row r="615836" spans="21:28">
      <c r="U615836" s="5"/>
      <c r="AA615836" s="94"/>
      <c r="AB615836" s="5"/>
    </row>
    <row r="615906" spans="21:28">
      <c r="U615906" s="5"/>
      <c r="AA615906" s="94"/>
      <c r="AB615906" s="5"/>
    </row>
    <row r="615907" spans="21:28">
      <c r="U615907" s="5"/>
      <c r="AA615907" s="94"/>
      <c r="AB615907" s="5"/>
    </row>
    <row r="615924" spans="21:28">
      <c r="U615924" s="5"/>
      <c r="AA615924" s="94"/>
      <c r="AB615924" s="5"/>
    </row>
    <row r="615926" spans="21:28">
      <c r="U615926" s="5"/>
      <c r="AA615926" s="458"/>
      <c r="AB615926" s="5"/>
    </row>
    <row r="615927" spans="21:28">
      <c r="U615927" s="5"/>
      <c r="AA615927" s="458"/>
      <c r="AB615927" s="5"/>
    </row>
    <row r="615928" spans="21:28">
      <c r="U615928" s="5"/>
      <c r="AA615928" s="93"/>
      <c r="AB615928" s="5"/>
    </row>
    <row r="615929" spans="21:28">
      <c r="U615929" s="5"/>
      <c r="AA615929" s="94"/>
      <c r="AB615929" s="5"/>
    </row>
    <row r="615932" spans="21:28">
      <c r="U615932" s="5"/>
      <c r="AA615932" s="94"/>
      <c r="AB615932" s="5"/>
    </row>
    <row r="615982" spans="21:28">
      <c r="U615982" s="5"/>
      <c r="AA615982" s="94"/>
      <c r="AB615982" s="5"/>
    </row>
    <row r="616052" spans="21:28">
      <c r="U616052" s="5"/>
      <c r="AA616052" s="94"/>
      <c r="AB616052" s="5"/>
    </row>
    <row r="616053" spans="21:28">
      <c r="U616053" s="5"/>
      <c r="AA616053" s="94"/>
      <c r="AB616053" s="5"/>
    </row>
    <row r="616070" spans="21:28">
      <c r="U616070" s="5"/>
      <c r="AA616070" s="94"/>
      <c r="AB616070" s="5"/>
    </row>
    <row r="616072" spans="21:28">
      <c r="U616072" s="5"/>
      <c r="AA616072" s="458"/>
      <c r="AB616072" s="5"/>
    </row>
    <row r="616073" spans="21:28">
      <c r="U616073" s="5"/>
      <c r="AA616073" s="458"/>
      <c r="AB616073" s="5"/>
    </row>
    <row r="616074" spans="21:28">
      <c r="U616074" s="5"/>
      <c r="AA616074" s="93"/>
      <c r="AB616074" s="5"/>
    </row>
    <row r="616075" spans="21:28">
      <c r="U616075" s="5"/>
      <c r="AA616075" s="94"/>
      <c r="AB616075" s="5"/>
    </row>
    <row r="616078" spans="21:28">
      <c r="U616078" s="5"/>
      <c r="AA616078" s="94"/>
      <c r="AB616078" s="5"/>
    </row>
    <row r="616128" spans="21:28">
      <c r="U616128" s="5"/>
      <c r="AA616128" s="94"/>
      <c r="AB616128" s="5"/>
    </row>
    <row r="616198" spans="21:28">
      <c r="U616198" s="5"/>
      <c r="AA616198" s="94"/>
      <c r="AB616198" s="5"/>
    </row>
    <row r="616199" spans="21:28">
      <c r="U616199" s="5"/>
      <c r="AA616199" s="94"/>
      <c r="AB616199" s="5"/>
    </row>
    <row r="616216" spans="21:28">
      <c r="U616216" s="5"/>
      <c r="AA616216" s="94"/>
      <c r="AB616216" s="5"/>
    </row>
    <row r="616218" spans="21:28">
      <c r="U616218" s="5"/>
      <c r="AA616218" s="458"/>
      <c r="AB616218" s="5"/>
    </row>
    <row r="616219" spans="21:28">
      <c r="U616219" s="5"/>
      <c r="AA616219" s="458"/>
      <c r="AB616219" s="5"/>
    </row>
    <row r="616220" spans="21:28">
      <c r="U616220" s="5"/>
      <c r="AA616220" s="93"/>
      <c r="AB616220" s="5"/>
    </row>
    <row r="616221" spans="21:28">
      <c r="U616221" s="5"/>
      <c r="AA616221" s="94"/>
      <c r="AB616221" s="5"/>
    </row>
    <row r="616224" spans="21:28">
      <c r="U616224" s="5"/>
      <c r="AA616224" s="94"/>
      <c r="AB616224" s="5"/>
    </row>
    <row r="616274" spans="21:28">
      <c r="U616274" s="5"/>
      <c r="AA616274" s="94"/>
      <c r="AB616274" s="5"/>
    </row>
    <row r="616344" spans="21:28">
      <c r="U616344" s="5"/>
      <c r="AA616344" s="94"/>
      <c r="AB616344" s="5"/>
    </row>
    <row r="616345" spans="21:28">
      <c r="U616345" s="5"/>
      <c r="AA616345" s="94"/>
      <c r="AB616345" s="5"/>
    </row>
    <row r="616362" spans="21:28">
      <c r="U616362" s="5"/>
      <c r="AA616362" s="94"/>
      <c r="AB616362" s="5"/>
    </row>
    <row r="616364" spans="21:28">
      <c r="U616364" s="5"/>
      <c r="AA616364" s="458"/>
      <c r="AB616364" s="5"/>
    </row>
    <row r="616365" spans="21:28">
      <c r="U616365" s="5"/>
      <c r="AA616365" s="458"/>
      <c r="AB616365" s="5"/>
    </row>
    <row r="616366" spans="21:28">
      <c r="U616366" s="5"/>
      <c r="AA616366" s="93"/>
      <c r="AB616366" s="5"/>
    </row>
    <row r="616367" spans="21:28">
      <c r="U616367" s="5"/>
      <c r="AA616367" s="94"/>
      <c r="AB616367" s="5"/>
    </row>
    <row r="616370" spans="21:28">
      <c r="U616370" s="5"/>
      <c r="AA616370" s="94"/>
      <c r="AB616370" s="5"/>
    </row>
    <row r="616420" spans="21:28">
      <c r="U616420" s="5"/>
      <c r="AA616420" s="94"/>
      <c r="AB616420" s="5"/>
    </row>
    <row r="616490" spans="21:28">
      <c r="U616490" s="5"/>
      <c r="AA616490" s="94"/>
      <c r="AB616490" s="5"/>
    </row>
    <row r="616491" spans="21:28">
      <c r="U616491" s="5"/>
      <c r="AA616491" s="94"/>
      <c r="AB616491" s="5"/>
    </row>
    <row r="616508" spans="21:28">
      <c r="U616508" s="5"/>
      <c r="AA616508" s="94"/>
      <c r="AB616508" s="5"/>
    </row>
    <row r="616510" spans="21:28">
      <c r="U616510" s="5"/>
      <c r="AA616510" s="458"/>
      <c r="AB616510" s="5"/>
    </row>
    <row r="616511" spans="21:28">
      <c r="U616511" s="5"/>
      <c r="AA616511" s="458"/>
      <c r="AB616511" s="5"/>
    </row>
    <row r="616512" spans="21:28">
      <c r="U616512" s="5"/>
      <c r="AA616512" s="93"/>
      <c r="AB616512" s="5"/>
    </row>
    <row r="616513" spans="21:28">
      <c r="U616513" s="5"/>
      <c r="AA616513" s="94"/>
      <c r="AB616513" s="5"/>
    </row>
    <row r="616516" spans="21:28">
      <c r="U616516" s="5"/>
      <c r="AA616516" s="94"/>
      <c r="AB616516" s="5"/>
    </row>
    <row r="616566" spans="21:28">
      <c r="U616566" s="5"/>
      <c r="AA616566" s="94"/>
      <c r="AB616566" s="5"/>
    </row>
    <row r="616636" spans="21:28">
      <c r="U616636" s="5"/>
      <c r="AA616636" s="94"/>
      <c r="AB616636" s="5"/>
    </row>
    <row r="616637" spans="21:28">
      <c r="U616637" s="5"/>
      <c r="AA616637" s="94"/>
      <c r="AB616637" s="5"/>
    </row>
    <row r="616654" spans="21:28">
      <c r="U616654" s="5"/>
      <c r="AA616654" s="94"/>
      <c r="AB616654" s="5"/>
    </row>
    <row r="616656" spans="21:28">
      <c r="U616656" s="5"/>
      <c r="AA616656" s="458"/>
      <c r="AB616656" s="5"/>
    </row>
    <row r="616657" spans="21:28">
      <c r="U616657" s="5"/>
      <c r="AA616657" s="458"/>
      <c r="AB616657" s="5"/>
    </row>
    <row r="616658" spans="21:28">
      <c r="U616658" s="5"/>
      <c r="AA616658" s="93"/>
      <c r="AB616658" s="5"/>
    </row>
    <row r="616659" spans="21:28">
      <c r="U616659" s="5"/>
      <c r="AA616659" s="94"/>
      <c r="AB616659" s="5"/>
    </row>
    <row r="616662" spans="21:28">
      <c r="U616662" s="5"/>
      <c r="AA616662" s="94"/>
      <c r="AB616662" s="5"/>
    </row>
    <row r="616712" spans="21:28">
      <c r="U616712" s="5"/>
      <c r="AA616712" s="94"/>
      <c r="AB616712" s="5"/>
    </row>
    <row r="616782" spans="21:28">
      <c r="U616782" s="5"/>
      <c r="AA616782" s="94"/>
      <c r="AB616782" s="5"/>
    </row>
    <row r="616783" spans="21:28">
      <c r="U616783" s="5"/>
      <c r="AA616783" s="94"/>
      <c r="AB616783" s="5"/>
    </row>
    <row r="616800" spans="21:28">
      <c r="U616800" s="5"/>
      <c r="AA616800" s="94"/>
      <c r="AB616800" s="5"/>
    </row>
    <row r="616802" spans="21:28">
      <c r="U616802" s="5"/>
      <c r="AA616802" s="458"/>
      <c r="AB616802" s="5"/>
    </row>
    <row r="616803" spans="21:28">
      <c r="U616803" s="5"/>
      <c r="AA616803" s="458"/>
      <c r="AB616803" s="5"/>
    </row>
    <row r="616804" spans="21:28">
      <c r="U616804" s="5"/>
      <c r="AA616804" s="93"/>
      <c r="AB616804" s="5"/>
    </row>
    <row r="616805" spans="21:28">
      <c r="U616805" s="5"/>
      <c r="AA616805" s="94"/>
      <c r="AB616805" s="5"/>
    </row>
    <row r="616808" spans="21:28">
      <c r="U616808" s="5"/>
      <c r="AA616808" s="94"/>
      <c r="AB616808" s="5"/>
    </row>
    <row r="616858" spans="21:28">
      <c r="U616858" s="5"/>
      <c r="AA616858" s="94"/>
      <c r="AB616858" s="5"/>
    </row>
    <row r="616928" spans="21:28">
      <c r="U616928" s="5"/>
      <c r="AA616928" s="94"/>
      <c r="AB616928" s="5"/>
    </row>
    <row r="616929" spans="21:28">
      <c r="U616929" s="5"/>
      <c r="AA616929" s="94"/>
      <c r="AB616929" s="5"/>
    </row>
    <row r="616946" spans="21:28">
      <c r="U616946" s="5"/>
      <c r="AA616946" s="94"/>
      <c r="AB616946" s="5"/>
    </row>
    <row r="616948" spans="21:28">
      <c r="U616948" s="5"/>
      <c r="AA616948" s="458"/>
      <c r="AB616948" s="5"/>
    </row>
    <row r="616949" spans="21:28">
      <c r="U616949" s="5"/>
      <c r="AA616949" s="458"/>
      <c r="AB616949" s="5"/>
    </row>
    <row r="616950" spans="21:28">
      <c r="U616950" s="5"/>
      <c r="AA616950" s="93"/>
      <c r="AB616950" s="5"/>
    </row>
    <row r="616951" spans="21:28">
      <c r="U616951" s="5"/>
      <c r="AA616951" s="94"/>
      <c r="AB616951" s="5"/>
    </row>
    <row r="616954" spans="21:28">
      <c r="U616954" s="5"/>
      <c r="AA616954" s="94"/>
      <c r="AB616954" s="5"/>
    </row>
    <row r="617004" spans="21:28">
      <c r="U617004" s="5"/>
      <c r="AA617004" s="94"/>
      <c r="AB617004" s="5"/>
    </row>
    <row r="617074" spans="21:28">
      <c r="U617074" s="5"/>
      <c r="AA617074" s="94"/>
      <c r="AB617074" s="5"/>
    </row>
    <row r="617075" spans="21:28">
      <c r="U617075" s="5"/>
      <c r="AA617075" s="94"/>
      <c r="AB617075" s="5"/>
    </row>
    <row r="617092" spans="21:28">
      <c r="U617092" s="5"/>
      <c r="AA617092" s="94"/>
      <c r="AB617092" s="5"/>
    </row>
    <row r="617094" spans="21:28">
      <c r="U617094" s="5"/>
      <c r="AA617094" s="458"/>
      <c r="AB617094" s="5"/>
    </row>
    <row r="617095" spans="21:28">
      <c r="U617095" s="5"/>
      <c r="AA617095" s="458"/>
      <c r="AB617095" s="5"/>
    </row>
    <row r="617096" spans="21:28">
      <c r="U617096" s="5"/>
      <c r="AA617096" s="93"/>
      <c r="AB617096" s="5"/>
    </row>
    <row r="617097" spans="21:28">
      <c r="U617097" s="5"/>
      <c r="AA617097" s="94"/>
      <c r="AB617097" s="5"/>
    </row>
    <row r="617100" spans="21:28">
      <c r="U617100" s="5"/>
      <c r="AA617100" s="94"/>
      <c r="AB617100" s="5"/>
    </row>
    <row r="617150" spans="21:28">
      <c r="U617150" s="5"/>
      <c r="AA617150" s="94"/>
      <c r="AB617150" s="5"/>
    </row>
    <row r="617220" spans="21:28">
      <c r="U617220" s="5"/>
      <c r="AA617220" s="94"/>
      <c r="AB617220" s="5"/>
    </row>
    <row r="617221" spans="21:28">
      <c r="U617221" s="5"/>
      <c r="AA617221" s="94"/>
      <c r="AB617221" s="5"/>
    </row>
    <row r="617238" spans="21:28">
      <c r="U617238" s="5"/>
      <c r="AA617238" s="94"/>
      <c r="AB617238" s="5"/>
    </row>
    <row r="617240" spans="21:28">
      <c r="U617240" s="5"/>
      <c r="AA617240" s="458"/>
      <c r="AB617240" s="5"/>
    </row>
    <row r="617241" spans="21:28">
      <c r="U617241" s="5"/>
      <c r="AA617241" s="458"/>
      <c r="AB617241" s="5"/>
    </row>
    <row r="617242" spans="21:28">
      <c r="U617242" s="5"/>
      <c r="AA617242" s="93"/>
      <c r="AB617242" s="5"/>
    </row>
    <row r="617243" spans="21:28">
      <c r="U617243" s="5"/>
      <c r="AA617243" s="94"/>
      <c r="AB617243" s="5"/>
    </row>
    <row r="617246" spans="21:28">
      <c r="U617246" s="5"/>
      <c r="AA617246" s="94"/>
      <c r="AB617246" s="5"/>
    </row>
    <row r="617296" spans="21:28">
      <c r="U617296" s="5"/>
      <c r="AA617296" s="94"/>
      <c r="AB617296" s="5"/>
    </row>
    <row r="617366" spans="21:28">
      <c r="U617366" s="5"/>
      <c r="AA617366" s="94"/>
      <c r="AB617366" s="5"/>
    </row>
    <row r="617367" spans="21:28">
      <c r="U617367" s="5"/>
      <c r="AA617367" s="94"/>
      <c r="AB617367" s="5"/>
    </row>
    <row r="617384" spans="21:28">
      <c r="U617384" s="5"/>
      <c r="AA617384" s="94"/>
      <c r="AB617384" s="5"/>
    </row>
    <row r="617386" spans="21:28">
      <c r="U617386" s="5"/>
      <c r="AA617386" s="458"/>
      <c r="AB617386" s="5"/>
    </row>
    <row r="617387" spans="21:28">
      <c r="U617387" s="5"/>
      <c r="AA617387" s="458"/>
      <c r="AB617387" s="5"/>
    </row>
    <row r="617388" spans="21:28">
      <c r="U617388" s="5"/>
      <c r="AA617388" s="93"/>
      <c r="AB617388" s="5"/>
    </row>
    <row r="617389" spans="21:28">
      <c r="U617389" s="5"/>
      <c r="AA617389" s="94"/>
      <c r="AB617389" s="5"/>
    </row>
    <row r="617392" spans="21:28">
      <c r="U617392" s="5"/>
      <c r="AA617392" s="94"/>
      <c r="AB617392" s="5"/>
    </row>
    <row r="617442" spans="21:28">
      <c r="U617442" s="5"/>
      <c r="AA617442" s="94"/>
      <c r="AB617442" s="5"/>
    </row>
    <row r="617512" spans="21:28">
      <c r="U617512" s="5"/>
      <c r="AA617512" s="94"/>
      <c r="AB617512" s="5"/>
    </row>
    <row r="617513" spans="21:28">
      <c r="U617513" s="5"/>
      <c r="AA617513" s="94"/>
      <c r="AB617513" s="5"/>
    </row>
    <row r="617530" spans="21:28">
      <c r="U617530" s="5"/>
      <c r="AA617530" s="94"/>
      <c r="AB617530" s="5"/>
    </row>
    <row r="617532" spans="21:28">
      <c r="U617532" s="5"/>
      <c r="AA617532" s="458"/>
      <c r="AB617532" s="5"/>
    </row>
    <row r="617533" spans="21:28">
      <c r="U617533" s="5"/>
      <c r="AA617533" s="458"/>
      <c r="AB617533" s="5"/>
    </row>
    <row r="617534" spans="21:28">
      <c r="U617534" s="5"/>
      <c r="AA617534" s="93"/>
      <c r="AB617534" s="5"/>
    </row>
    <row r="617535" spans="21:28">
      <c r="U617535" s="5"/>
      <c r="AA617535" s="94"/>
      <c r="AB617535" s="5"/>
    </row>
    <row r="617538" spans="21:28">
      <c r="U617538" s="5"/>
      <c r="AA617538" s="94"/>
      <c r="AB617538" s="5"/>
    </row>
    <row r="617588" spans="21:28">
      <c r="U617588" s="5"/>
      <c r="AA617588" s="94"/>
      <c r="AB617588" s="5"/>
    </row>
    <row r="617658" spans="21:28">
      <c r="U617658" s="5"/>
      <c r="AA617658" s="94"/>
      <c r="AB617658" s="5"/>
    </row>
    <row r="617659" spans="21:28">
      <c r="U617659" s="5"/>
      <c r="AA617659" s="94"/>
      <c r="AB617659" s="5"/>
    </row>
    <row r="617676" spans="21:28">
      <c r="U617676" s="5"/>
      <c r="AA617676" s="94"/>
      <c r="AB617676" s="5"/>
    </row>
    <row r="617678" spans="21:28">
      <c r="U617678" s="5"/>
      <c r="AA617678" s="458"/>
      <c r="AB617678" s="5"/>
    </row>
    <row r="617679" spans="21:28">
      <c r="U617679" s="5"/>
      <c r="AA617679" s="458"/>
      <c r="AB617679" s="5"/>
    </row>
    <row r="617680" spans="21:28">
      <c r="U617680" s="5"/>
      <c r="AA617680" s="93"/>
      <c r="AB617680" s="5"/>
    </row>
    <row r="617681" spans="21:28">
      <c r="U617681" s="5"/>
      <c r="AA617681" s="94"/>
      <c r="AB617681" s="5"/>
    </row>
    <row r="617684" spans="21:28">
      <c r="U617684" s="5"/>
      <c r="AA617684" s="94"/>
      <c r="AB617684" s="5"/>
    </row>
    <row r="617734" spans="21:28">
      <c r="U617734" s="5"/>
      <c r="AA617734" s="94"/>
      <c r="AB617734" s="5"/>
    </row>
    <row r="617804" spans="21:28">
      <c r="U617804" s="5"/>
      <c r="AA617804" s="94"/>
      <c r="AB617804" s="5"/>
    </row>
    <row r="617805" spans="21:28">
      <c r="U617805" s="5"/>
      <c r="AA617805" s="94"/>
      <c r="AB617805" s="5"/>
    </row>
    <row r="617822" spans="21:28">
      <c r="U617822" s="5"/>
      <c r="AA617822" s="94"/>
      <c r="AB617822" s="5"/>
    </row>
    <row r="617824" spans="21:28">
      <c r="U617824" s="5"/>
      <c r="AA617824" s="458"/>
      <c r="AB617824" s="5"/>
    </row>
    <row r="617825" spans="21:28">
      <c r="U617825" s="5"/>
      <c r="AA617825" s="458"/>
      <c r="AB617825" s="5"/>
    </row>
    <row r="617826" spans="21:28">
      <c r="U617826" s="5"/>
      <c r="AA617826" s="93"/>
      <c r="AB617826" s="5"/>
    </row>
    <row r="617827" spans="21:28">
      <c r="U617827" s="5"/>
      <c r="AA617827" s="94"/>
      <c r="AB617827" s="5"/>
    </row>
    <row r="617830" spans="21:28">
      <c r="U617830" s="5"/>
      <c r="AA617830" s="94"/>
      <c r="AB617830" s="5"/>
    </row>
    <row r="617880" spans="21:28">
      <c r="U617880" s="5"/>
      <c r="AA617880" s="94"/>
      <c r="AB617880" s="5"/>
    </row>
    <row r="617950" spans="21:28">
      <c r="U617950" s="5"/>
      <c r="AA617950" s="94"/>
      <c r="AB617950" s="5"/>
    </row>
    <row r="617951" spans="21:28">
      <c r="U617951" s="5"/>
      <c r="AA617951" s="94"/>
      <c r="AB617951" s="5"/>
    </row>
    <row r="617968" spans="21:28">
      <c r="U617968" s="5"/>
      <c r="AA617968" s="94"/>
      <c r="AB617968" s="5"/>
    </row>
    <row r="617970" spans="21:28">
      <c r="U617970" s="5"/>
      <c r="AA617970" s="458"/>
      <c r="AB617970" s="5"/>
    </row>
    <row r="617971" spans="21:28">
      <c r="U617971" s="5"/>
      <c r="AA617971" s="458"/>
      <c r="AB617971" s="5"/>
    </row>
    <row r="617972" spans="21:28">
      <c r="U617972" s="5"/>
      <c r="AA617972" s="93"/>
      <c r="AB617972" s="5"/>
    </row>
    <row r="617973" spans="21:28">
      <c r="U617973" s="5"/>
      <c r="AA617973" s="94"/>
      <c r="AB617973" s="5"/>
    </row>
    <row r="617976" spans="21:28">
      <c r="U617976" s="5"/>
      <c r="AA617976" s="94"/>
      <c r="AB617976" s="5"/>
    </row>
    <row r="618026" spans="21:28">
      <c r="U618026" s="5"/>
      <c r="AA618026" s="94"/>
      <c r="AB618026" s="5"/>
    </row>
    <row r="618096" spans="21:28">
      <c r="U618096" s="5"/>
      <c r="AA618096" s="94"/>
      <c r="AB618096" s="5"/>
    </row>
    <row r="618097" spans="21:28">
      <c r="U618097" s="5"/>
      <c r="AA618097" s="94"/>
      <c r="AB618097" s="5"/>
    </row>
    <row r="618114" spans="21:28">
      <c r="U618114" s="5"/>
      <c r="AA618114" s="94"/>
      <c r="AB618114" s="5"/>
    </row>
    <row r="618116" spans="21:28">
      <c r="U618116" s="5"/>
      <c r="AA618116" s="458"/>
      <c r="AB618116" s="5"/>
    </row>
    <row r="618117" spans="21:28">
      <c r="U618117" s="5"/>
      <c r="AA618117" s="458"/>
      <c r="AB618117" s="5"/>
    </row>
    <row r="618118" spans="21:28">
      <c r="U618118" s="5"/>
      <c r="AA618118" s="93"/>
      <c r="AB618118" s="5"/>
    </row>
    <row r="618119" spans="21:28">
      <c r="U618119" s="5"/>
      <c r="AA618119" s="94"/>
      <c r="AB618119" s="5"/>
    </row>
    <row r="618122" spans="21:28">
      <c r="U618122" s="5"/>
      <c r="AA618122" s="94"/>
      <c r="AB618122" s="5"/>
    </row>
    <row r="618172" spans="21:28">
      <c r="U618172" s="5"/>
      <c r="AA618172" s="94"/>
      <c r="AB618172" s="5"/>
    </row>
    <row r="618242" spans="21:28">
      <c r="U618242" s="5"/>
      <c r="AA618242" s="94"/>
      <c r="AB618242" s="5"/>
    </row>
    <row r="618243" spans="21:28">
      <c r="U618243" s="5"/>
      <c r="AA618243" s="94"/>
      <c r="AB618243" s="5"/>
    </row>
    <row r="618260" spans="21:28">
      <c r="U618260" s="5"/>
      <c r="AA618260" s="94"/>
      <c r="AB618260" s="5"/>
    </row>
    <row r="618262" spans="21:28">
      <c r="U618262" s="5"/>
      <c r="AA618262" s="458"/>
      <c r="AB618262" s="5"/>
    </row>
    <row r="618263" spans="21:28">
      <c r="U618263" s="5"/>
      <c r="AA618263" s="458"/>
      <c r="AB618263" s="5"/>
    </row>
    <row r="618264" spans="21:28">
      <c r="U618264" s="5"/>
      <c r="AA618264" s="93"/>
      <c r="AB618264" s="5"/>
    </row>
    <row r="618265" spans="21:28">
      <c r="U618265" s="5"/>
      <c r="AA618265" s="94"/>
      <c r="AB618265" s="5"/>
    </row>
    <row r="618268" spans="21:28">
      <c r="U618268" s="5"/>
      <c r="AA618268" s="94"/>
      <c r="AB618268" s="5"/>
    </row>
    <row r="618318" spans="21:28">
      <c r="U618318" s="5"/>
      <c r="AA618318" s="94"/>
      <c r="AB618318" s="5"/>
    </row>
    <row r="618388" spans="21:28">
      <c r="U618388" s="5"/>
      <c r="AA618388" s="94"/>
      <c r="AB618388" s="5"/>
    </row>
    <row r="618389" spans="21:28">
      <c r="U618389" s="5"/>
      <c r="AA618389" s="94"/>
      <c r="AB618389" s="5"/>
    </row>
    <row r="618406" spans="21:28">
      <c r="U618406" s="5"/>
      <c r="AA618406" s="94"/>
      <c r="AB618406" s="5"/>
    </row>
    <row r="618408" spans="21:28">
      <c r="U618408" s="5"/>
      <c r="AA618408" s="458"/>
      <c r="AB618408" s="5"/>
    </row>
    <row r="618409" spans="21:28">
      <c r="U618409" s="5"/>
      <c r="AA618409" s="458"/>
      <c r="AB618409" s="5"/>
    </row>
    <row r="618410" spans="21:28">
      <c r="U618410" s="5"/>
      <c r="AA618410" s="93"/>
      <c r="AB618410" s="5"/>
    </row>
    <row r="618411" spans="21:28">
      <c r="U618411" s="5"/>
      <c r="AA618411" s="94"/>
      <c r="AB618411" s="5"/>
    </row>
    <row r="618414" spans="21:28">
      <c r="U618414" s="5"/>
      <c r="AA618414" s="94"/>
      <c r="AB618414" s="5"/>
    </row>
    <row r="618464" spans="21:28">
      <c r="U618464" s="5"/>
      <c r="AA618464" s="94"/>
      <c r="AB618464" s="5"/>
    </row>
    <row r="618534" spans="21:28">
      <c r="U618534" s="5"/>
      <c r="AA618534" s="94"/>
      <c r="AB618534" s="5"/>
    </row>
    <row r="618535" spans="21:28">
      <c r="U618535" s="5"/>
      <c r="AA618535" s="94"/>
      <c r="AB618535" s="5"/>
    </row>
    <row r="618552" spans="21:28">
      <c r="U618552" s="5"/>
      <c r="AA618552" s="94"/>
      <c r="AB618552" s="5"/>
    </row>
    <row r="618554" spans="21:28">
      <c r="U618554" s="5"/>
      <c r="AA618554" s="458"/>
      <c r="AB618554" s="5"/>
    </row>
    <row r="618555" spans="21:28">
      <c r="U618555" s="5"/>
      <c r="AA618555" s="458"/>
      <c r="AB618555" s="5"/>
    </row>
    <row r="618556" spans="21:28">
      <c r="U618556" s="5"/>
      <c r="AA618556" s="93"/>
      <c r="AB618556" s="5"/>
    </row>
    <row r="618557" spans="21:28">
      <c r="U618557" s="5"/>
      <c r="AA618557" s="94"/>
      <c r="AB618557" s="5"/>
    </row>
    <row r="618560" spans="21:28">
      <c r="U618560" s="5"/>
      <c r="AA618560" s="94"/>
      <c r="AB618560" s="5"/>
    </row>
    <row r="618610" spans="21:28">
      <c r="U618610" s="5"/>
      <c r="AA618610" s="94"/>
      <c r="AB618610" s="5"/>
    </row>
    <row r="618680" spans="21:28">
      <c r="U618680" s="5"/>
      <c r="AA618680" s="94"/>
      <c r="AB618680" s="5"/>
    </row>
    <row r="618681" spans="21:28">
      <c r="U618681" s="5"/>
      <c r="AA618681" s="94"/>
      <c r="AB618681" s="5"/>
    </row>
    <row r="618698" spans="21:28">
      <c r="U618698" s="5"/>
      <c r="AA618698" s="94"/>
      <c r="AB618698" s="5"/>
    </row>
    <row r="618700" spans="21:28">
      <c r="U618700" s="5"/>
      <c r="AA618700" s="458"/>
      <c r="AB618700" s="5"/>
    </row>
    <row r="618701" spans="21:28">
      <c r="U618701" s="5"/>
      <c r="AA618701" s="458"/>
      <c r="AB618701" s="5"/>
    </row>
    <row r="618702" spans="21:28">
      <c r="U618702" s="5"/>
      <c r="AA618702" s="93"/>
      <c r="AB618702" s="5"/>
    </row>
    <row r="618703" spans="21:28">
      <c r="U618703" s="5"/>
      <c r="AA618703" s="94"/>
      <c r="AB618703" s="5"/>
    </row>
    <row r="618706" spans="21:28">
      <c r="U618706" s="5"/>
      <c r="AA618706" s="94"/>
      <c r="AB618706" s="5"/>
    </row>
    <row r="618756" spans="21:28">
      <c r="U618756" s="5"/>
      <c r="AA618756" s="94"/>
      <c r="AB618756" s="5"/>
    </row>
    <row r="618826" spans="21:28">
      <c r="U618826" s="5"/>
      <c r="AA618826" s="94"/>
      <c r="AB618826" s="5"/>
    </row>
    <row r="618827" spans="21:28">
      <c r="U618827" s="5"/>
      <c r="AA618827" s="94"/>
      <c r="AB618827" s="5"/>
    </row>
    <row r="618844" spans="21:28">
      <c r="U618844" s="5"/>
      <c r="AA618844" s="94"/>
      <c r="AB618844" s="5"/>
    </row>
    <row r="618846" spans="21:28">
      <c r="U618846" s="5"/>
      <c r="AA618846" s="458"/>
      <c r="AB618846" s="5"/>
    </row>
    <row r="618847" spans="21:28">
      <c r="U618847" s="5"/>
      <c r="AA618847" s="458"/>
      <c r="AB618847" s="5"/>
    </row>
    <row r="618848" spans="21:28">
      <c r="U618848" s="5"/>
      <c r="AA618848" s="93"/>
      <c r="AB618848" s="5"/>
    </row>
    <row r="618849" spans="21:28">
      <c r="U618849" s="5"/>
      <c r="AA618849" s="94"/>
      <c r="AB618849" s="5"/>
    </row>
    <row r="618852" spans="21:28">
      <c r="U618852" s="5"/>
      <c r="AA618852" s="94"/>
      <c r="AB618852" s="5"/>
    </row>
    <row r="618902" spans="21:28">
      <c r="U618902" s="5"/>
      <c r="AA618902" s="94"/>
      <c r="AB618902" s="5"/>
    </row>
    <row r="618972" spans="21:28">
      <c r="U618972" s="5"/>
      <c r="AA618972" s="94"/>
      <c r="AB618972" s="5"/>
    </row>
    <row r="618973" spans="21:28">
      <c r="U618973" s="5"/>
      <c r="AA618973" s="94"/>
      <c r="AB618973" s="5"/>
    </row>
    <row r="618990" spans="21:28">
      <c r="U618990" s="5"/>
      <c r="AA618990" s="94"/>
      <c r="AB618990" s="5"/>
    </row>
    <row r="618992" spans="21:28">
      <c r="U618992" s="5"/>
      <c r="AA618992" s="458"/>
      <c r="AB618992" s="5"/>
    </row>
    <row r="618993" spans="21:28">
      <c r="U618993" s="5"/>
      <c r="AA618993" s="458"/>
      <c r="AB618993" s="5"/>
    </row>
    <row r="618994" spans="21:28">
      <c r="U618994" s="5"/>
      <c r="AA618994" s="93"/>
      <c r="AB618994" s="5"/>
    </row>
    <row r="618995" spans="21:28">
      <c r="U618995" s="5"/>
      <c r="AA618995" s="94"/>
      <c r="AB618995" s="5"/>
    </row>
    <row r="618998" spans="21:28">
      <c r="U618998" s="5"/>
      <c r="AA618998" s="94"/>
      <c r="AB618998" s="5"/>
    </row>
    <row r="619048" spans="21:28">
      <c r="U619048" s="5"/>
      <c r="AA619048" s="94"/>
      <c r="AB619048" s="5"/>
    </row>
    <row r="619118" spans="21:28">
      <c r="U619118" s="5"/>
      <c r="AA619118" s="94"/>
      <c r="AB619118" s="5"/>
    </row>
    <row r="619119" spans="21:28">
      <c r="U619119" s="5"/>
      <c r="AA619119" s="94"/>
      <c r="AB619119" s="5"/>
    </row>
    <row r="619136" spans="21:28">
      <c r="U619136" s="5"/>
      <c r="AA619136" s="94"/>
      <c r="AB619136" s="5"/>
    </row>
    <row r="619138" spans="21:28">
      <c r="U619138" s="5"/>
      <c r="AA619138" s="458"/>
      <c r="AB619138" s="5"/>
    </row>
    <row r="619139" spans="21:28">
      <c r="U619139" s="5"/>
      <c r="AA619139" s="458"/>
      <c r="AB619139" s="5"/>
    </row>
    <row r="619140" spans="21:28">
      <c r="U619140" s="5"/>
      <c r="AA619140" s="93"/>
      <c r="AB619140" s="5"/>
    </row>
    <row r="619141" spans="21:28">
      <c r="U619141" s="5"/>
      <c r="AA619141" s="94"/>
      <c r="AB619141" s="5"/>
    </row>
    <row r="619144" spans="21:28">
      <c r="U619144" s="5"/>
      <c r="AA619144" s="94"/>
      <c r="AB619144" s="5"/>
    </row>
    <row r="619194" spans="21:28">
      <c r="U619194" s="5"/>
      <c r="AA619194" s="94"/>
      <c r="AB619194" s="5"/>
    </row>
    <row r="619264" spans="21:28">
      <c r="U619264" s="5"/>
      <c r="AA619264" s="94"/>
      <c r="AB619264" s="5"/>
    </row>
    <row r="619265" spans="21:28">
      <c r="U619265" s="5"/>
      <c r="AA619265" s="94"/>
      <c r="AB619265" s="5"/>
    </row>
    <row r="619282" spans="21:28">
      <c r="U619282" s="5"/>
      <c r="AA619282" s="94"/>
      <c r="AB619282" s="5"/>
    </row>
    <row r="619284" spans="21:28">
      <c r="U619284" s="5"/>
      <c r="AA619284" s="458"/>
      <c r="AB619284" s="5"/>
    </row>
    <row r="619285" spans="21:28">
      <c r="U619285" s="5"/>
      <c r="AA619285" s="458"/>
      <c r="AB619285" s="5"/>
    </row>
    <row r="619286" spans="21:28">
      <c r="U619286" s="5"/>
      <c r="AA619286" s="93"/>
      <c r="AB619286" s="5"/>
    </row>
    <row r="619287" spans="21:28">
      <c r="U619287" s="5"/>
      <c r="AA619287" s="94"/>
      <c r="AB619287" s="5"/>
    </row>
    <row r="619290" spans="21:28">
      <c r="U619290" s="5"/>
      <c r="AA619290" s="94"/>
      <c r="AB619290" s="5"/>
    </row>
    <row r="619340" spans="21:28">
      <c r="U619340" s="5"/>
      <c r="AA619340" s="94"/>
      <c r="AB619340" s="5"/>
    </row>
    <row r="619410" spans="21:28">
      <c r="U619410" s="5"/>
      <c r="AA619410" s="94"/>
      <c r="AB619410" s="5"/>
    </row>
    <row r="619411" spans="21:28">
      <c r="U619411" s="5"/>
      <c r="AA619411" s="94"/>
      <c r="AB619411" s="5"/>
    </row>
    <row r="619428" spans="21:28">
      <c r="U619428" s="5"/>
      <c r="AA619428" s="94"/>
      <c r="AB619428" s="5"/>
    </row>
    <row r="619430" spans="21:28">
      <c r="U619430" s="5"/>
      <c r="AA619430" s="458"/>
      <c r="AB619430" s="5"/>
    </row>
    <row r="619431" spans="21:28">
      <c r="U619431" s="5"/>
      <c r="AA619431" s="458"/>
      <c r="AB619431" s="5"/>
    </row>
    <row r="619432" spans="21:28">
      <c r="U619432" s="5"/>
      <c r="AA619432" s="93"/>
      <c r="AB619432" s="5"/>
    </row>
    <row r="619433" spans="21:28">
      <c r="U619433" s="5"/>
      <c r="AA619433" s="94"/>
      <c r="AB619433" s="5"/>
    </row>
    <row r="619436" spans="21:28">
      <c r="U619436" s="5"/>
      <c r="AA619436" s="94"/>
      <c r="AB619436" s="5"/>
    </row>
    <row r="619486" spans="21:28">
      <c r="U619486" s="5"/>
      <c r="AA619486" s="94"/>
      <c r="AB619486" s="5"/>
    </row>
    <row r="619556" spans="21:28">
      <c r="U619556" s="5"/>
      <c r="AA619556" s="94"/>
      <c r="AB619556" s="5"/>
    </row>
    <row r="619557" spans="21:28">
      <c r="U619557" s="5"/>
      <c r="AA619557" s="94"/>
      <c r="AB619557" s="5"/>
    </row>
    <row r="619574" spans="21:28">
      <c r="U619574" s="5"/>
      <c r="AA619574" s="94"/>
      <c r="AB619574" s="5"/>
    </row>
    <row r="619576" spans="21:28">
      <c r="U619576" s="5"/>
      <c r="AA619576" s="458"/>
      <c r="AB619576" s="5"/>
    </row>
    <row r="619577" spans="21:28">
      <c r="U619577" s="5"/>
      <c r="AA619577" s="458"/>
      <c r="AB619577" s="5"/>
    </row>
    <row r="619578" spans="21:28">
      <c r="U619578" s="5"/>
      <c r="AA619578" s="93"/>
      <c r="AB619578" s="5"/>
    </row>
    <row r="619579" spans="21:28">
      <c r="U619579" s="5"/>
      <c r="AA619579" s="94"/>
      <c r="AB619579" s="5"/>
    </row>
    <row r="619582" spans="21:28">
      <c r="U619582" s="5"/>
      <c r="AA619582" s="94"/>
      <c r="AB619582" s="5"/>
    </row>
    <row r="619632" spans="21:28">
      <c r="U619632" s="5"/>
      <c r="AA619632" s="94"/>
      <c r="AB619632" s="5"/>
    </row>
    <row r="619702" spans="21:28">
      <c r="U619702" s="5"/>
      <c r="AA619702" s="94"/>
      <c r="AB619702" s="5"/>
    </row>
    <row r="619703" spans="21:28">
      <c r="U619703" s="5"/>
      <c r="AA619703" s="94"/>
      <c r="AB619703" s="5"/>
    </row>
    <row r="619720" spans="21:28">
      <c r="U619720" s="5"/>
      <c r="AA619720" s="94"/>
      <c r="AB619720" s="5"/>
    </row>
    <row r="619722" spans="21:28">
      <c r="U619722" s="5"/>
      <c r="AA619722" s="458"/>
      <c r="AB619722" s="5"/>
    </row>
    <row r="619723" spans="21:28">
      <c r="U619723" s="5"/>
      <c r="AA619723" s="458"/>
      <c r="AB619723" s="5"/>
    </row>
    <row r="619724" spans="21:28">
      <c r="U619724" s="5"/>
      <c r="AA619724" s="93"/>
      <c r="AB619724" s="5"/>
    </row>
    <row r="619725" spans="21:28">
      <c r="U619725" s="5"/>
      <c r="AA619725" s="94"/>
      <c r="AB619725" s="5"/>
    </row>
    <row r="619728" spans="21:28">
      <c r="U619728" s="5"/>
      <c r="AA619728" s="94"/>
      <c r="AB619728" s="5"/>
    </row>
    <row r="619778" spans="21:28">
      <c r="U619778" s="5"/>
      <c r="AA619778" s="94"/>
      <c r="AB619778" s="5"/>
    </row>
    <row r="619848" spans="21:28">
      <c r="U619848" s="5"/>
      <c r="AA619848" s="94"/>
      <c r="AB619848" s="5"/>
    </row>
    <row r="619849" spans="21:28">
      <c r="U619849" s="5"/>
      <c r="AA619849" s="94"/>
      <c r="AB619849" s="5"/>
    </row>
    <row r="619866" spans="21:28">
      <c r="U619866" s="5"/>
      <c r="AA619866" s="94"/>
      <c r="AB619866" s="5"/>
    </row>
    <row r="619868" spans="21:28">
      <c r="U619868" s="5"/>
      <c r="AA619868" s="458"/>
      <c r="AB619868" s="5"/>
    </row>
    <row r="619869" spans="21:28">
      <c r="U619869" s="5"/>
      <c r="AA619869" s="458"/>
      <c r="AB619869" s="5"/>
    </row>
    <row r="619870" spans="21:28">
      <c r="U619870" s="5"/>
      <c r="AA619870" s="93"/>
      <c r="AB619870" s="5"/>
    </row>
    <row r="619871" spans="21:28">
      <c r="U619871" s="5"/>
      <c r="AA619871" s="94"/>
      <c r="AB619871" s="5"/>
    </row>
    <row r="619874" spans="21:28">
      <c r="U619874" s="5"/>
      <c r="AA619874" s="94"/>
      <c r="AB619874" s="5"/>
    </row>
    <row r="619924" spans="21:28">
      <c r="U619924" s="5"/>
      <c r="AA619924" s="94"/>
      <c r="AB619924" s="5"/>
    </row>
    <row r="619994" spans="21:28">
      <c r="U619994" s="5"/>
      <c r="AA619994" s="94"/>
      <c r="AB619994" s="5"/>
    </row>
    <row r="619995" spans="21:28">
      <c r="U619995" s="5"/>
      <c r="AA619995" s="94"/>
      <c r="AB619995" s="5"/>
    </row>
    <row r="620012" spans="21:28">
      <c r="U620012" s="5"/>
      <c r="AA620012" s="94"/>
      <c r="AB620012" s="5"/>
    </row>
    <row r="620014" spans="21:28">
      <c r="U620014" s="5"/>
      <c r="AA620014" s="458"/>
      <c r="AB620014" s="5"/>
    </row>
    <row r="620015" spans="21:28">
      <c r="U620015" s="5"/>
      <c r="AA620015" s="458"/>
      <c r="AB620015" s="5"/>
    </row>
    <row r="620016" spans="21:28">
      <c r="U620016" s="5"/>
      <c r="AA620016" s="93"/>
      <c r="AB620016" s="5"/>
    </row>
    <row r="620017" spans="21:28">
      <c r="U620017" s="5"/>
      <c r="AA620017" s="94"/>
      <c r="AB620017" s="5"/>
    </row>
    <row r="620020" spans="21:28">
      <c r="U620020" s="5"/>
      <c r="AA620020" s="94"/>
      <c r="AB620020" s="5"/>
    </row>
    <row r="620070" spans="21:28">
      <c r="U620070" s="5"/>
      <c r="AA620070" s="94"/>
      <c r="AB620070" s="5"/>
    </row>
    <row r="620140" spans="21:28">
      <c r="U620140" s="5"/>
      <c r="AA620140" s="94"/>
      <c r="AB620140" s="5"/>
    </row>
    <row r="620141" spans="21:28">
      <c r="U620141" s="5"/>
      <c r="AA620141" s="94"/>
      <c r="AB620141" s="5"/>
    </row>
    <row r="620158" spans="21:28">
      <c r="U620158" s="5"/>
      <c r="AA620158" s="94"/>
      <c r="AB620158" s="5"/>
    </row>
    <row r="620160" spans="21:28">
      <c r="U620160" s="5"/>
      <c r="AA620160" s="458"/>
      <c r="AB620160" s="5"/>
    </row>
    <row r="620161" spans="21:28">
      <c r="U620161" s="5"/>
      <c r="AA620161" s="458"/>
      <c r="AB620161" s="5"/>
    </row>
    <row r="620162" spans="21:28">
      <c r="U620162" s="5"/>
      <c r="AA620162" s="93"/>
      <c r="AB620162" s="5"/>
    </row>
    <row r="620163" spans="21:28">
      <c r="U620163" s="5"/>
      <c r="AA620163" s="94"/>
      <c r="AB620163" s="5"/>
    </row>
    <row r="620166" spans="21:28">
      <c r="U620166" s="5"/>
      <c r="AA620166" s="94"/>
      <c r="AB620166" s="5"/>
    </row>
    <row r="620216" spans="21:28">
      <c r="U620216" s="5"/>
      <c r="AA620216" s="94"/>
      <c r="AB620216" s="5"/>
    </row>
    <row r="620286" spans="21:28">
      <c r="U620286" s="5"/>
      <c r="AA620286" s="94"/>
      <c r="AB620286" s="5"/>
    </row>
    <row r="620287" spans="21:28">
      <c r="U620287" s="5"/>
      <c r="AA620287" s="94"/>
      <c r="AB620287" s="5"/>
    </row>
    <row r="620304" spans="21:28">
      <c r="U620304" s="5"/>
      <c r="AA620304" s="94"/>
      <c r="AB620304" s="5"/>
    </row>
    <row r="620306" spans="21:28">
      <c r="U620306" s="5"/>
      <c r="AA620306" s="458"/>
      <c r="AB620306" s="5"/>
    </row>
    <row r="620307" spans="21:28">
      <c r="U620307" s="5"/>
      <c r="AA620307" s="458"/>
      <c r="AB620307" s="5"/>
    </row>
    <row r="620308" spans="21:28">
      <c r="U620308" s="5"/>
      <c r="AA620308" s="93"/>
      <c r="AB620308" s="5"/>
    </row>
    <row r="620309" spans="21:28">
      <c r="U620309" s="5"/>
      <c r="AA620309" s="94"/>
      <c r="AB620309" s="5"/>
    </row>
    <row r="620312" spans="21:28">
      <c r="U620312" s="5"/>
      <c r="AA620312" s="94"/>
      <c r="AB620312" s="5"/>
    </row>
    <row r="620362" spans="21:28">
      <c r="U620362" s="5"/>
      <c r="AA620362" s="94"/>
      <c r="AB620362" s="5"/>
    </row>
    <row r="620432" spans="21:28">
      <c r="U620432" s="5"/>
      <c r="AA620432" s="94"/>
      <c r="AB620432" s="5"/>
    </row>
    <row r="620433" spans="21:28">
      <c r="U620433" s="5"/>
      <c r="AA620433" s="94"/>
      <c r="AB620433" s="5"/>
    </row>
    <row r="620450" spans="21:28">
      <c r="U620450" s="5"/>
      <c r="AA620450" s="94"/>
      <c r="AB620450" s="5"/>
    </row>
    <row r="620452" spans="21:28">
      <c r="U620452" s="5"/>
      <c r="AA620452" s="458"/>
      <c r="AB620452" s="5"/>
    </row>
    <row r="620453" spans="21:28">
      <c r="U620453" s="5"/>
      <c r="AA620453" s="458"/>
      <c r="AB620453" s="5"/>
    </row>
    <row r="620454" spans="21:28">
      <c r="U620454" s="5"/>
      <c r="AA620454" s="93"/>
      <c r="AB620454" s="5"/>
    </row>
    <row r="620455" spans="21:28">
      <c r="U620455" s="5"/>
      <c r="AA620455" s="94"/>
      <c r="AB620455" s="5"/>
    </row>
    <row r="620458" spans="21:28">
      <c r="U620458" s="5"/>
      <c r="AA620458" s="94"/>
      <c r="AB620458" s="5"/>
    </row>
    <row r="620508" spans="21:28">
      <c r="U620508" s="5"/>
      <c r="AA620508" s="94"/>
      <c r="AB620508" s="5"/>
    </row>
    <row r="620578" spans="21:28">
      <c r="U620578" s="5"/>
      <c r="AA620578" s="94"/>
      <c r="AB620578" s="5"/>
    </row>
    <row r="620579" spans="21:28">
      <c r="U620579" s="5"/>
      <c r="AA620579" s="94"/>
      <c r="AB620579" s="5"/>
    </row>
    <row r="620596" spans="21:28">
      <c r="U620596" s="5"/>
      <c r="AA620596" s="94"/>
      <c r="AB620596" s="5"/>
    </row>
    <row r="620598" spans="21:28">
      <c r="U620598" s="5"/>
      <c r="AA620598" s="458"/>
      <c r="AB620598" s="5"/>
    </row>
    <row r="620599" spans="21:28">
      <c r="U620599" s="5"/>
      <c r="AA620599" s="458"/>
      <c r="AB620599" s="5"/>
    </row>
    <row r="620600" spans="21:28">
      <c r="U620600" s="5"/>
      <c r="AA620600" s="93"/>
      <c r="AB620600" s="5"/>
    </row>
    <row r="620601" spans="21:28">
      <c r="U620601" s="5"/>
      <c r="AA620601" s="94"/>
      <c r="AB620601" s="5"/>
    </row>
    <row r="620604" spans="21:28">
      <c r="U620604" s="5"/>
      <c r="AA620604" s="94"/>
      <c r="AB620604" s="5"/>
    </row>
    <row r="620654" spans="21:28">
      <c r="U620654" s="5"/>
      <c r="AA620654" s="94"/>
      <c r="AB620654" s="5"/>
    </row>
    <row r="620724" spans="21:28">
      <c r="U620724" s="5"/>
      <c r="AA620724" s="94"/>
      <c r="AB620724" s="5"/>
    </row>
    <row r="620725" spans="21:28">
      <c r="U620725" s="5"/>
      <c r="AA620725" s="94"/>
      <c r="AB620725" s="5"/>
    </row>
    <row r="620742" spans="21:28">
      <c r="U620742" s="5"/>
      <c r="AA620742" s="94"/>
      <c r="AB620742" s="5"/>
    </row>
    <row r="620744" spans="21:28">
      <c r="U620744" s="5"/>
      <c r="AA620744" s="458"/>
      <c r="AB620744" s="5"/>
    </row>
    <row r="620745" spans="21:28">
      <c r="U620745" s="5"/>
      <c r="AA620745" s="458"/>
      <c r="AB620745" s="5"/>
    </row>
    <row r="620746" spans="21:28">
      <c r="U620746" s="5"/>
      <c r="AA620746" s="93"/>
      <c r="AB620746" s="5"/>
    </row>
    <row r="620747" spans="21:28">
      <c r="U620747" s="5"/>
      <c r="AA620747" s="94"/>
      <c r="AB620747" s="5"/>
    </row>
    <row r="620750" spans="21:28">
      <c r="U620750" s="5"/>
      <c r="AA620750" s="94"/>
      <c r="AB620750" s="5"/>
    </row>
    <row r="620800" spans="21:28">
      <c r="U620800" s="5"/>
      <c r="AA620800" s="94"/>
      <c r="AB620800" s="5"/>
    </row>
    <row r="620870" spans="21:28">
      <c r="U620870" s="5"/>
      <c r="AA620870" s="94"/>
      <c r="AB620870" s="5"/>
    </row>
    <row r="620871" spans="21:28">
      <c r="U620871" s="5"/>
      <c r="AA620871" s="94"/>
      <c r="AB620871" s="5"/>
    </row>
    <row r="620888" spans="21:28">
      <c r="U620888" s="5"/>
      <c r="AA620888" s="94"/>
      <c r="AB620888" s="5"/>
    </row>
    <row r="620890" spans="21:28">
      <c r="U620890" s="5"/>
      <c r="AA620890" s="458"/>
      <c r="AB620890" s="5"/>
    </row>
    <row r="620891" spans="21:28">
      <c r="U620891" s="5"/>
      <c r="AA620891" s="458"/>
      <c r="AB620891" s="5"/>
    </row>
    <row r="620892" spans="21:28">
      <c r="U620892" s="5"/>
      <c r="AA620892" s="93"/>
      <c r="AB620892" s="5"/>
    </row>
    <row r="620893" spans="21:28">
      <c r="U620893" s="5"/>
      <c r="AA620893" s="94"/>
      <c r="AB620893" s="5"/>
    </row>
    <row r="620896" spans="21:28">
      <c r="U620896" s="5"/>
      <c r="AA620896" s="94"/>
      <c r="AB620896" s="5"/>
    </row>
    <row r="620946" spans="21:28">
      <c r="U620946" s="5"/>
      <c r="AA620946" s="94"/>
      <c r="AB620946" s="5"/>
    </row>
    <row r="621016" spans="21:28">
      <c r="U621016" s="5"/>
      <c r="AA621016" s="94"/>
      <c r="AB621016" s="5"/>
    </row>
    <row r="621017" spans="21:28">
      <c r="U621017" s="5"/>
      <c r="AA621017" s="94"/>
      <c r="AB621017" s="5"/>
    </row>
    <row r="621034" spans="21:28">
      <c r="U621034" s="5"/>
      <c r="AA621034" s="94"/>
      <c r="AB621034" s="5"/>
    </row>
    <row r="621036" spans="21:28">
      <c r="U621036" s="5"/>
      <c r="AA621036" s="458"/>
      <c r="AB621036" s="5"/>
    </row>
    <row r="621037" spans="21:28">
      <c r="U621037" s="5"/>
      <c r="AA621037" s="458"/>
      <c r="AB621037" s="5"/>
    </row>
    <row r="621038" spans="21:28">
      <c r="U621038" s="5"/>
      <c r="AA621038" s="93"/>
      <c r="AB621038" s="5"/>
    </row>
    <row r="621039" spans="21:28">
      <c r="U621039" s="5"/>
      <c r="AA621039" s="94"/>
      <c r="AB621039" s="5"/>
    </row>
    <row r="621042" spans="21:28">
      <c r="U621042" s="5"/>
      <c r="AA621042" s="94"/>
      <c r="AB621042" s="5"/>
    </row>
    <row r="621092" spans="21:28">
      <c r="U621092" s="5"/>
      <c r="AA621092" s="94"/>
      <c r="AB621092" s="5"/>
    </row>
    <row r="621162" spans="21:28">
      <c r="U621162" s="5"/>
      <c r="AA621162" s="94"/>
      <c r="AB621162" s="5"/>
    </row>
    <row r="621163" spans="21:28">
      <c r="U621163" s="5"/>
      <c r="AA621163" s="94"/>
      <c r="AB621163" s="5"/>
    </row>
    <row r="621180" spans="21:28">
      <c r="U621180" s="5"/>
      <c r="AA621180" s="94"/>
      <c r="AB621180" s="5"/>
    </row>
    <row r="621182" spans="21:28">
      <c r="U621182" s="5"/>
      <c r="AA621182" s="458"/>
      <c r="AB621182" s="5"/>
    </row>
    <row r="621183" spans="21:28">
      <c r="U621183" s="5"/>
      <c r="AA621183" s="458"/>
      <c r="AB621183" s="5"/>
    </row>
    <row r="621184" spans="21:28">
      <c r="U621184" s="5"/>
      <c r="AA621184" s="93"/>
      <c r="AB621184" s="5"/>
    </row>
    <row r="621185" spans="21:28">
      <c r="U621185" s="5"/>
      <c r="AA621185" s="94"/>
      <c r="AB621185" s="5"/>
    </row>
    <row r="621188" spans="21:28">
      <c r="U621188" s="5"/>
      <c r="AA621188" s="94"/>
      <c r="AB621188" s="5"/>
    </row>
    <row r="621238" spans="21:28">
      <c r="U621238" s="5"/>
      <c r="AA621238" s="94"/>
      <c r="AB621238" s="5"/>
    </row>
    <row r="621308" spans="21:28">
      <c r="U621308" s="5"/>
      <c r="AA621308" s="94"/>
      <c r="AB621308" s="5"/>
    </row>
    <row r="621309" spans="21:28">
      <c r="U621309" s="5"/>
      <c r="AA621309" s="94"/>
      <c r="AB621309" s="5"/>
    </row>
    <row r="621326" spans="21:28">
      <c r="U621326" s="5"/>
      <c r="AA621326" s="94"/>
      <c r="AB621326" s="5"/>
    </row>
    <row r="621328" spans="21:28">
      <c r="U621328" s="5"/>
      <c r="AA621328" s="458"/>
      <c r="AB621328" s="5"/>
    </row>
    <row r="621329" spans="21:28">
      <c r="U621329" s="5"/>
      <c r="AA621329" s="458"/>
      <c r="AB621329" s="5"/>
    </row>
    <row r="621330" spans="21:28">
      <c r="U621330" s="5"/>
      <c r="AA621330" s="93"/>
      <c r="AB621330" s="5"/>
    </row>
    <row r="621331" spans="21:28">
      <c r="U621331" s="5"/>
      <c r="AA621331" s="94"/>
      <c r="AB621331" s="5"/>
    </row>
    <row r="621334" spans="21:28">
      <c r="U621334" s="5"/>
      <c r="AA621334" s="94"/>
      <c r="AB621334" s="5"/>
    </row>
    <row r="621384" spans="21:28">
      <c r="U621384" s="5"/>
      <c r="AA621384" s="94"/>
      <c r="AB621384" s="5"/>
    </row>
    <row r="621454" spans="21:28">
      <c r="U621454" s="5"/>
      <c r="AA621454" s="94"/>
      <c r="AB621454" s="5"/>
    </row>
    <row r="621455" spans="21:28">
      <c r="U621455" s="5"/>
      <c r="AA621455" s="94"/>
      <c r="AB621455" s="5"/>
    </row>
    <row r="621472" spans="21:28">
      <c r="U621472" s="5"/>
      <c r="AA621472" s="94"/>
      <c r="AB621472" s="5"/>
    </row>
    <row r="621474" spans="21:28">
      <c r="U621474" s="5"/>
      <c r="AA621474" s="458"/>
      <c r="AB621474" s="5"/>
    </row>
    <row r="621475" spans="21:28">
      <c r="U621475" s="5"/>
      <c r="AA621475" s="458"/>
      <c r="AB621475" s="5"/>
    </row>
    <row r="621476" spans="21:28">
      <c r="U621476" s="5"/>
      <c r="AA621476" s="93"/>
      <c r="AB621476" s="5"/>
    </row>
    <row r="621477" spans="21:28">
      <c r="U621477" s="5"/>
      <c r="AA621477" s="94"/>
      <c r="AB621477" s="5"/>
    </row>
    <row r="621480" spans="21:28">
      <c r="U621480" s="5"/>
      <c r="AA621480" s="94"/>
      <c r="AB621480" s="5"/>
    </row>
    <row r="621530" spans="21:28">
      <c r="U621530" s="5"/>
      <c r="AA621530" s="94"/>
      <c r="AB621530" s="5"/>
    </row>
    <row r="621600" spans="21:28">
      <c r="U621600" s="5"/>
      <c r="AA621600" s="94"/>
      <c r="AB621600" s="5"/>
    </row>
    <row r="621601" spans="21:28">
      <c r="U621601" s="5"/>
      <c r="AA621601" s="94"/>
      <c r="AB621601" s="5"/>
    </row>
    <row r="621618" spans="21:28">
      <c r="U621618" s="5"/>
      <c r="AA621618" s="94"/>
      <c r="AB621618" s="5"/>
    </row>
    <row r="621620" spans="21:28">
      <c r="U621620" s="5"/>
      <c r="AA621620" s="458"/>
      <c r="AB621620" s="5"/>
    </row>
    <row r="621621" spans="21:28">
      <c r="U621621" s="5"/>
      <c r="AA621621" s="458"/>
      <c r="AB621621" s="5"/>
    </row>
    <row r="621622" spans="21:28">
      <c r="U621622" s="5"/>
      <c r="AA621622" s="93"/>
      <c r="AB621622" s="5"/>
    </row>
    <row r="621623" spans="21:28">
      <c r="U621623" s="5"/>
      <c r="AA621623" s="94"/>
      <c r="AB621623" s="5"/>
    </row>
    <row r="621626" spans="21:28">
      <c r="U621626" s="5"/>
      <c r="AA621626" s="94"/>
      <c r="AB621626" s="5"/>
    </row>
    <row r="621676" spans="21:28">
      <c r="U621676" s="5"/>
      <c r="AA621676" s="94"/>
      <c r="AB621676" s="5"/>
    </row>
    <row r="621746" spans="21:28">
      <c r="U621746" s="5"/>
      <c r="AA621746" s="94"/>
      <c r="AB621746" s="5"/>
    </row>
    <row r="621747" spans="21:28">
      <c r="U621747" s="5"/>
      <c r="AA621747" s="94"/>
      <c r="AB621747" s="5"/>
    </row>
    <row r="621764" spans="21:28">
      <c r="U621764" s="5"/>
      <c r="AA621764" s="94"/>
      <c r="AB621764" s="5"/>
    </row>
    <row r="621766" spans="21:28">
      <c r="U621766" s="5"/>
      <c r="AA621766" s="458"/>
      <c r="AB621766" s="5"/>
    </row>
    <row r="621767" spans="21:28">
      <c r="U621767" s="5"/>
      <c r="AA621767" s="458"/>
      <c r="AB621767" s="5"/>
    </row>
    <row r="621768" spans="21:28">
      <c r="U621768" s="5"/>
      <c r="AA621768" s="93"/>
      <c r="AB621768" s="5"/>
    </row>
    <row r="621769" spans="21:28">
      <c r="U621769" s="5"/>
      <c r="AA621769" s="94"/>
      <c r="AB621769" s="5"/>
    </row>
    <row r="621772" spans="21:28">
      <c r="U621772" s="5"/>
      <c r="AA621772" s="94"/>
      <c r="AB621772" s="5"/>
    </row>
    <row r="621822" spans="21:28">
      <c r="U621822" s="5"/>
      <c r="AA621822" s="94"/>
      <c r="AB621822" s="5"/>
    </row>
    <row r="621892" spans="21:28">
      <c r="U621892" s="5"/>
      <c r="AA621892" s="94"/>
      <c r="AB621892" s="5"/>
    </row>
    <row r="621893" spans="21:28">
      <c r="U621893" s="5"/>
      <c r="AA621893" s="94"/>
      <c r="AB621893" s="5"/>
    </row>
    <row r="621910" spans="21:28">
      <c r="U621910" s="5"/>
      <c r="AA621910" s="94"/>
      <c r="AB621910" s="5"/>
    </row>
    <row r="621912" spans="21:28">
      <c r="U621912" s="5"/>
      <c r="AA621912" s="458"/>
      <c r="AB621912" s="5"/>
    </row>
    <row r="621913" spans="21:28">
      <c r="U621913" s="5"/>
      <c r="AA621913" s="458"/>
      <c r="AB621913" s="5"/>
    </row>
    <row r="621914" spans="21:28">
      <c r="U621914" s="5"/>
      <c r="AA621914" s="93"/>
      <c r="AB621914" s="5"/>
    </row>
    <row r="621915" spans="21:28">
      <c r="U621915" s="5"/>
      <c r="AA621915" s="94"/>
      <c r="AB621915" s="5"/>
    </row>
    <row r="621918" spans="21:28">
      <c r="U621918" s="5"/>
      <c r="AA621918" s="94"/>
      <c r="AB621918" s="5"/>
    </row>
    <row r="621968" spans="21:28">
      <c r="U621968" s="5"/>
      <c r="AA621968" s="94"/>
      <c r="AB621968" s="5"/>
    </row>
    <row r="622038" spans="21:28">
      <c r="U622038" s="5"/>
      <c r="AA622038" s="94"/>
      <c r="AB622038" s="5"/>
    </row>
    <row r="622039" spans="21:28">
      <c r="U622039" s="5"/>
      <c r="AA622039" s="94"/>
      <c r="AB622039" s="5"/>
    </row>
    <row r="622056" spans="21:28">
      <c r="U622056" s="5"/>
      <c r="AA622056" s="94"/>
      <c r="AB622056" s="5"/>
    </row>
    <row r="622058" spans="21:28">
      <c r="U622058" s="5"/>
      <c r="AA622058" s="458"/>
      <c r="AB622058" s="5"/>
    </row>
    <row r="622059" spans="21:28">
      <c r="U622059" s="5"/>
      <c r="AA622059" s="458"/>
      <c r="AB622059" s="5"/>
    </row>
    <row r="622060" spans="21:28">
      <c r="U622060" s="5"/>
      <c r="AA622060" s="93"/>
      <c r="AB622060" s="5"/>
    </row>
    <row r="622061" spans="21:28">
      <c r="U622061" s="5"/>
      <c r="AA622061" s="94"/>
      <c r="AB622061" s="5"/>
    </row>
    <row r="622064" spans="21:28">
      <c r="U622064" s="5"/>
      <c r="AA622064" s="94"/>
      <c r="AB622064" s="5"/>
    </row>
    <row r="622114" spans="21:28">
      <c r="U622114" s="5"/>
      <c r="AA622114" s="94"/>
      <c r="AB622114" s="5"/>
    </row>
    <row r="622184" spans="21:28">
      <c r="U622184" s="5"/>
      <c r="AA622184" s="94"/>
      <c r="AB622184" s="5"/>
    </row>
    <row r="622185" spans="21:28">
      <c r="U622185" s="5"/>
      <c r="AA622185" s="94"/>
      <c r="AB622185" s="5"/>
    </row>
    <row r="622202" spans="21:28">
      <c r="U622202" s="5"/>
      <c r="AA622202" s="94"/>
      <c r="AB622202" s="5"/>
    </row>
    <row r="622204" spans="21:28">
      <c r="U622204" s="5"/>
      <c r="AA622204" s="458"/>
      <c r="AB622204" s="5"/>
    </row>
    <row r="622205" spans="21:28">
      <c r="U622205" s="5"/>
      <c r="AA622205" s="458"/>
      <c r="AB622205" s="5"/>
    </row>
    <row r="622206" spans="21:28">
      <c r="U622206" s="5"/>
      <c r="AA622206" s="93"/>
      <c r="AB622206" s="5"/>
    </row>
    <row r="622207" spans="21:28">
      <c r="U622207" s="5"/>
      <c r="AA622207" s="94"/>
      <c r="AB622207" s="5"/>
    </row>
    <row r="622210" spans="21:28">
      <c r="U622210" s="5"/>
      <c r="AA622210" s="94"/>
      <c r="AB622210" s="5"/>
    </row>
    <row r="622260" spans="21:28">
      <c r="U622260" s="5"/>
      <c r="AA622260" s="94"/>
      <c r="AB622260" s="5"/>
    </row>
    <row r="622330" spans="21:28">
      <c r="U622330" s="5"/>
      <c r="AA622330" s="94"/>
      <c r="AB622330" s="5"/>
    </row>
    <row r="622331" spans="21:28">
      <c r="U622331" s="5"/>
      <c r="AA622331" s="94"/>
      <c r="AB622331" s="5"/>
    </row>
    <row r="622348" spans="21:28">
      <c r="U622348" s="5"/>
      <c r="AA622348" s="94"/>
      <c r="AB622348" s="5"/>
    </row>
    <row r="622350" spans="21:28">
      <c r="U622350" s="5"/>
      <c r="AA622350" s="458"/>
      <c r="AB622350" s="5"/>
    </row>
    <row r="622351" spans="21:28">
      <c r="U622351" s="5"/>
      <c r="AA622351" s="458"/>
      <c r="AB622351" s="5"/>
    </row>
    <row r="622352" spans="21:28">
      <c r="U622352" s="5"/>
      <c r="AA622352" s="93"/>
      <c r="AB622352" s="5"/>
    </row>
    <row r="622353" spans="21:28">
      <c r="U622353" s="5"/>
      <c r="AA622353" s="94"/>
      <c r="AB622353" s="5"/>
    </row>
    <row r="622356" spans="21:28">
      <c r="U622356" s="5"/>
      <c r="AA622356" s="94"/>
      <c r="AB622356" s="5"/>
    </row>
    <row r="622406" spans="21:28">
      <c r="U622406" s="5"/>
      <c r="AA622406" s="94"/>
      <c r="AB622406" s="5"/>
    </row>
    <row r="622476" spans="21:28">
      <c r="U622476" s="5"/>
      <c r="AA622476" s="94"/>
      <c r="AB622476" s="5"/>
    </row>
    <row r="622477" spans="21:28">
      <c r="U622477" s="5"/>
      <c r="AA622477" s="94"/>
      <c r="AB622477" s="5"/>
    </row>
    <row r="622494" spans="21:28">
      <c r="U622494" s="5"/>
      <c r="AA622494" s="94"/>
      <c r="AB622494" s="5"/>
    </row>
    <row r="622496" spans="21:28">
      <c r="U622496" s="5"/>
      <c r="AA622496" s="458"/>
      <c r="AB622496" s="5"/>
    </row>
    <row r="622497" spans="21:28">
      <c r="U622497" s="5"/>
      <c r="AA622497" s="458"/>
      <c r="AB622497" s="5"/>
    </row>
    <row r="622498" spans="21:28">
      <c r="U622498" s="5"/>
      <c r="AA622498" s="93"/>
      <c r="AB622498" s="5"/>
    </row>
    <row r="622499" spans="21:28">
      <c r="U622499" s="5"/>
      <c r="AA622499" s="94"/>
      <c r="AB622499" s="5"/>
    </row>
    <row r="622502" spans="21:28">
      <c r="U622502" s="5"/>
      <c r="AA622502" s="94"/>
      <c r="AB622502" s="5"/>
    </row>
    <row r="622552" spans="21:28">
      <c r="U622552" s="5"/>
      <c r="AA622552" s="94"/>
      <c r="AB622552" s="5"/>
    </row>
    <row r="622622" spans="21:28">
      <c r="U622622" s="5"/>
      <c r="AA622622" s="94"/>
      <c r="AB622622" s="5"/>
    </row>
    <row r="622623" spans="21:28">
      <c r="U622623" s="5"/>
      <c r="AA622623" s="94"/>
      <c r="AB622623" s="5"/>
    </row>
    <row r="622640" spans="21:28">
      <c r="U622640" s="5"/>
      <c r="AA622640" s="94"/>
      <c r="AB622640" s="5"/>
    </row>
    <row r="622642" spans="21:28">
      <c r="U622642" s="5"/>
      <c r="AA622642" s="458"/>
      <c r="AB622642" s="5"/>
    </row>
    <row r="622643" spans="21:28">
      <c r="U622643" s="5"/>
      <c r="AA622643" s="458"/>
      <c r="AB622643" s="5"/>
    </row>
    <row r="622644" spans="21:28">
      <c r="U622644" s="5"/>
      <c r="AA622644" s="93"/>
      <c r="AB622644" s="5"/>
    </row>
    <row r="622645" spans="21:28">
      <c r="U622645" s="5"/>
      <c r="AA622645" s="94"/>
      <c r="AB622645" s="5"/>
    </row>
    <row r="622648" spans="21:28">
      <c r="U622648" s="5"/>
      <c r="AA622648" s="94"/>
      <c r="AB622648" s="5"/>
    </row>
    <row r="622698" spans="21:28">
      <c r="U622698" s="5"/>
      <c r="AA622698" s="94"/>
      <c r="AB622698" s="5"/>
    </row>
    <row r="622768" spans="21:28">
      <c r="U622768" s="5"/>
      <c r="AA622768" s="94"/>
      <c r="AB622768" s="5"/>
    </row>
    <row r="622769" spans="21:28">
      <c r="U622769" s="5"/>
      <c r="AA622769" s="94"/>
      <c r="AB622769" s="5"/>
    </row>
    <row r="622786" spans="21:28">
      <c r="U622786" s="5"/>
      <c r="AA622786" s="94"/>
      <c r="AB622786" s="5"/>
    </row>
    <row r="622788" spans="21:28">
      <c r="U622788" s="5"/>
      <c r="AA622788" s="458"/>
      <c r="AB622788" s="5"/>
    </row>
    <row r="622789" spans="21:28">
      <c r="U622789" s="5"/>
      <c r="AA622789" s="458"/>
      <c r="AB622789" s="5"/>
    </row>
    <row r="622790" spans="21:28">
      <c r="U622790" s="5"/>
      <c r="AA622790" s="93"/>
      <c r="AB622790" s="5"/>
    </row>
    <row r="622791" spans="21:28">
      <c r="U622791" s="5"/>
      <c r="AA622791" s="94"/>
      <c r="AB622791" s="5"/>
    </row>
    <row r="622794" spans="21:28">
      <c r="U622794" s="5"/>
      <c r="AA622794" s="94"/>
      <c r="AB622794" s="5"/>
    </row>
    <row r="622844" spans="21:28">
      <c r="U622844" s="5"/>
      <c r="AA622844" s="94"/>
      <c r="AB622844" s="5"/>
    </row>
    <row r="622914" spans="21:28">
      <c r="U622914" s="5"/>
      <c r="AA622914" s="94"/>
      <c r="AB622914" s="5"/>
    </row>
    <row r="622915" spans="21:28">
      <c r="U622915" s="5"/>
      <c r="AA622915" s="94"/>
      <c r="AB622915" s="5"/>
    </row>
    <row r="622932" spans="21:28">
      <c r="U622932" s="5"/>
      <c r="AA622932" s="94"/>
      <c r="AB622932" s="5"/>
    </row>
    <row r="622934" spans="21:28">
      <c r="U622934" s="5"/>
      <c r="AA622934" s="458"/>
      <c r="AB622934" s="5"/>
    </row>
    <row r="622935" spans="21:28">
      <c r="U622935" s="5"/>
      <c r="AA622935" s="458"/>
      <c r="AB622935" s="5"/>
    </row>
    <row r="622936" spans="21:28">
      <c r="U622936" s="5"/>
      <c r="AA622936" s="93"/>
      <c r="AB622936" s="5"/>
    </row>
    <row r="622937" spans="21:28">
      <c r="U622937" s="5"/>
      <c r="AA622937" s="94"/>
      <c r="AB622937" s="5"/>
    </row>
    <row r="622940" spans="21:28">
      <c r="U622940" s="5"/>
      <c r="AA622940" s="94"/>
      <c r="AB622940" s="5"/>
    </row>
    <row r="622990" spans="21:28">
      <c r="U622990" s="5"/>
      <c r="AA622990" s="94"/>
      <c r="AB622990" s="5"/>
    </row>
    <row r="623060" spans="21:28">
      <c r="U623060" s="5"/>
      <c r="AA623060" s="94"/>
      <c r="AB623060" s="5"/>
    </row>
    <row r="623061" spans="21:28">
      <c r="U623061" s="5"/>
      <c r="AA623061" s="94"/>
      <c r="AB623061" s="5"/>
    </row>
    <row r="623078" spans="21:28">
      <c r="U623078" s="5"/>
      <c r="AA623078" s="94"/>
      <c r="AB623078" s="5"/>
    </row>
    <row r="623080" spans="21:28">
      <c r="U623080" s="5"/>
      <c r="AA623080" s="458"/>
      <c r="AB623080" s="5"/>
    </row>
    <row r="623081" spans="21:28">
      <c r="U623081" s="5"/>
      <c r="AA623081" s="458"/>
      <c r="AB623081" s="5"/>
    </row>
    <row r="623082" spans="21:28">
      <c r="U623082" s="5"/>
      <c r="AA623082" s="93"/>
      <c r="AB623082" s="5"/>
    </row>
    <row r="623083" spans="21:28">
      <c r="U623083" s="5"/>
      <c r="AA623083" s="94"/>
      <c r="AB623083" s="5"/>
    </row>
    <row r="623086" spans="21:28">
      <c r="U623086" s="5"/>
      <c r="AA623086" s="94"/>
      <c r="AB623086" s="5"/>
    </row>
    <row r="623136" spans="21:28">
      <c r="U623136" s="5"/>
      <c r="AA623136" s="94"/>
      <c r="AB623136" s="5"/>
    </row>
    <row r="623206" spans="21:28">
      <c r="U623206" s="5"/>
      <c r="AA623206" s="94"/>
      <c r="AB623206" s="5"/>
    </row>
    <row r="623207" spans="21:28">
      <c r="U623207" s="5"/>
      <c r="AA623207" s="94"/>
      <c r="AB623207" s="5"/>
    </row>
    <row r="623224" spans="21:28">
      <c r="U623224" s="5"/>
      <c r="AA623224" s="94"/>
      <c r="AB623224" s="5"/>
    </row>
    <row r="623226" spans="21:28">
      <c r="U623226" s="5"/>
      <c r="AA623226" s="458"/>
      <c r="AB623226" s="5"/>
    </row>
    <row r="623227" spans="21:28">
      <c r="U623227" s="5"/>
      <c r="AA623227" s="458"/>
      <c r="AB623227" s="5"/>
    </row>
    <row r="623228" spans="21:28">
      <c r="U623228" s="5"/>
      <c r="AA623228" s="93"/>
      <c r="AB623228" s="5"/>
    </row>
    <row r="623229" spans="21:28">
      <c r="U623229" s="5"/>
      <c r="AA623229" s="94"/>
      <c r="AB623229" s="5"/>
    </row>
    <row r="623232" spans="21:28">
      <c r="U623232" s="5"/>
      <c r="AA623232" s="94"/>
      <c r="AB623232" s="5"/>
    </row>
    <row r="623282" spans="21:28">
      <c r="U623282" s="5"/>
      <c r="AA623282" s="94"/>
      <c r="AB623282" s="5"/>
    </row>
    <row r="623352" spans="21:28">
      <c r="U623352" s="5"/>
      <c r="AA623352" s="94"/>
      <c r="AB623352" s="5"/>
    </row>
    <row r="623353" spans="21:28">
      <c r="U623353" s="5"/>
      <c r="AA623353" s="94"/>
      <c r="AB623353" s="5"/>
    </row>
    <row r="623370" spans="21:28">
      <c r="U623370" s="5"/>
      <c r="AA623370" s="94"/>
      <c r="AB623370" s="5"/>
    </row>
    <row r="623372" spans="21:28">
      <c r="U623372" s="5"/>
      <c r="AA623372" s="458"/>
      <c r="AB623372" s="5"/>
    </row>
    <row r="623373" spans="21:28">
      <c r="U623373" s="5"/>
      <c r="AA623373" s="458"/>
      <c r="AB623373" s="5"/>
    </row>
    <row r="623374" spans="21:28">
      <c r="U623374" s="5"/>
      <c r="AA623374" s="93"/>
      <c r="AB623374" s="5"/>
    </row>
    <row r="623375" spans="21:28">
      <c r="U623375" s="5"/>
      <c r="AA623375" s="94"/>
      <c r="AB623375" s="5"/>
    </row>
    <row r="623378" spans="21:28">
      <c r="U623378" s="5"/>
      <c r="AA623378" s="94"/>
      <c r="AB623378" s="5"/>
    </row>
    <row r="623428" spans="21:28">
      <c r="U623428" s="5"/>
      <c r="AA623428" s="94"/>
      <c r="AB623428" s="5"/>
    </row>
    <row r="623498" spans="21:28">
      <c r="U623498" s="5"/>
      <c r="AA623498" s="94"/>
      <c r="AB623498" s="5"/>
    </row>
    <row r="623499" spans="21:28">
      <c r="U623499" s="5"/>
      <c r="AA623499" s="94"/>
      <c r="AB623499" s="5"/>
    </row>
    <row r="623516" spans="21:28">
      <c r="U623516" s="5"/>
      <c r="AA623516" s="94"/>
      <c r="AB623516" s="5"/>
    </row>
    <row r="623518" spans="21:28">
      <c r="U623518" s="5"/>
      <c r="AA623518" s="458"/>
      <c r="AB623518" s="5"/>
    </row>
    <row r="623519" spans="21:28">
      <c r="U623519" s="5"/>
      <c r="AA623519" s="458"/>
      <c r="AB623519" s="5"/>
    </row>
    <row r="623520" spans="21:28">
      <c r="U623520" s="5"/>
      <c r="AA623520" s="93"/>
      <c r="AB623520" s="5"/>
    </row>
    <row r="623521" spans="21:28">
      <c r="U623521" s="5"/>
      <c r="AA623521" s="94"/>
      <c r="AB623521" s="5"/>
    </row>
    <row r="623524" spans="21:28">
      <c r="U623524" s="5"/>
      <c r="AA623524" s="94"/>
      <c r="AB623524" s="5"/>
    </row>
    <row r="623574" spans="21:28">
      <c r="U623574" s="5"/>
      <c r="AA623574" s="94"/>
      <c r="AB623574" s="5"/>
    </row>
    <row r="623644" spans="21:28">
      <c r="U623644" s="5"/>
      <c r="AA623644" s="94"/>
      <c r="AB623644" s="5"/>
    </row>
    <row r="623645" spans="21:28">
      <c r="U623645" s="5"/>
      <c r="AA623645" s="94"/>
      <c r="AB623645" s="5"/>
    </row>
    <row r="623662" spans="21:28">
      <c r="U623662" s="5"/>
      <c r="AA623662" s="94"/>
      <c r="AB623662" s="5"/>
    </row>
    <row r="623664" spans="21:28">
      <c r="U623664" s="5"/>
      <c r="AA623664" s="458"/>
      <c r="AB623664" s="5"/>
    </row>
    <row r="623665" spans="21:28">
      <c r="U623665" s="5"/>
      <c r="AA623665" s="458"/>
      <c r="AB623665" s="5"/>
    </row>
    <row r="623666" spans="21:28">
      <c r="U623666" s="5"/>
      <c r="AA623666" s="93"/>
      <c r="AB623666" s="5"/>
    </row>
    <row r="623667" spans="21:28">
      <c r="U623667" s="5"/>
      <c r="AA623667" s="94"/>
      <c r="AB623667" s="5"/>
    </row>
    <row r="623670" spans="21:28">
      <c r="U623670" s="5"/>
      <c r="AA623670" s="94"/>
      <c r="AB623670" s="5"/>
    </row>
    <row r="623720" spans="21:28">
      <c r="U623720" s="5"/>
      <c r="AA623720" s="94"/>
      <c r="AB623720" s="5"/>
    </row>
    <row r="623790" spans="21:28">
      <c r="U623790" s="5"/>
      <c r="AA623790" s="94"/>
      <c r="AB623790" s="5"/>
    </row>
    <row r="623791" spans="21:28">
      <c r="U623791" s="5"/>
      <c r="AA623791" s="94"/>
      <c r="AB623791" s="5"/>
    </row>
    <row r="623808" spans="21:28">
      <c r="U623808" s="5"/>
      <c r="AA623808" s="94"/>
      <c r="AB623808" s="5"/>
    </row>
    <row r="623810" spans="21:28">
      <c r="U623810" s="5"/>
      <c r="AA623810" s="458"/>
      <c r="AB623810" s="5"/>
    </row>
    <row r="623811" spans="21:28">
      <c r="U623811" s="5"/>
      <c r="AA623811" s="458"/>
      <c r="AB623811" s="5"/>
    </row>
    <row r="623812" spans="21:28">
      <c r="U623812" s="5"/>
      <c r="AA623812" s="93"/>
      <c r="AB623812" s="5"/>
    </row>
    <row r="623813" spans="21:28">
      <c r="U623813" s="5"/>
      <c r="AA623813" s="94"/>
      <c r="AB623813" s="5"/>
    </row>
    <row r="623816" spans="21:28">
      <c r="U623816" s="5"/>
      <c r="AA623816" s="94"/>
      <c r="AB623816" s="5"/>
    </row>
    <row r="623866" spans="21:28">
      <c r="U623866" s="5"/>
      <c r="AA623866" s="94"/>
      <c r="AB623866" s="5"/>
    </row>
    <row r="623936" spans="21:28">
      <c r="U623936" s="5"/>
      <c r="AA623936" s="94"/>
      <c r="AB623936" s="5"/>
    </row>
    <row r="623937" spans="21:28">
      <c r="U623937" s="5"/>
      <c r="AA623937" s="94"/>
      <c r="AB623937" s="5"/>
    </row>
    <row r="623954" spans="21:28">
      <c r="U623954" s="5"/>
      <c r="AA623954" s="94"/>
      <c r="AB623954" s="5"/>
    </row>
    <row r="623956" spans="21:28">
      <c r="U623956" s="5"/>
      <c r="AA623956" s="458"/>
      <c r="AB623956" s="5"/>
    </row>
    <row r="623957" spans="21:28">
      <c r="U623957" s="5"/>
      <c r="AA623957" s="458"/>
      <c r="AB623957" s="5"/>
    </row>
    <row r="623958" spans="21:28">
      <c r="U623958" s="5"/>
      <c r="AA623958" s="93"/>
      <c r="AB623958" s="5"/>
    </row>
    <row r="623959" spans="21:28">
      <c r="U623959" s="5"/>
      <c r="AA623959" s="94"/>
      <c r="AB623959" s="5"/>
    </row>
    <row r="623962" spans="21:28">
      <c r="U623962" s="5"/>
      <c r="AA623962" s="94"/>
      <c r="AB623962" s="5"/>
    </row>
    <row r="624012" spans="21:28">
      <c r="U624012" s="5"/>
      <c r="AA624012" s="94"/>
      <c r="AB624012" s="5"/>
    </row>
    <row r="624082" spans="21:28">
      <c r="U624082" s="5"/>
      <c r="AA624082" s="94"/>
      <c r="AB624082" s="5"/>
    </row>
    <row r="624083" spans="21:28">
      <c r="U624083" s="5"/>
      <c r="AA624083" s="94"/>
      <c r="AB624083" s="5"/>
    </row>
    <row r="624100" spans="21:28">
      <c r="U624100" s="5"/>
      <c r="AA624100" s="94"/>
      <c r="AB624100" s="5"/>
    </row>
    <row r="624102" spans="21:28">
      <c r="U624102" s="5"/>
      <c r="AA624102" s="458"/>
      <c r="AB624102" s="5"/>
    </row>
    <row r="624103" spans="21:28">
      <c r="U624103" s="5"/>
      <c r="AA624103" s="458"/>
      <c r="AB624103" s="5"/>
    </row>
    <row r="624104" spans="21:28">
      <c r="U624104" s="5"/>
      <c r="AA624104" s="93"/>
      <c r="AB624104" s="5"/>
    </row>
    <row r="624105" spans="21:28">
      <c r="U624105" s="5"/>
      <c r="AA624105" s="94"/>
      <c r="AB624105" s="5"/>
    </row>
    <row r="624108" spans="21:28">
      <c r="U624108" s="5"/>
      <c r="AA624108" s="94"/>
      <c r="AB624108" s="5"/>
    </row>
    <row r="624158" spans="21:28">
      <c r="U624158" s="5"/>
      <c r="AA624158" s="94"/>
      <c r="AB624158" s="5"/>
    </row>
    <row r="624228" spans="21:28">
      <c r="U624228" s="5"/>
      <c r="AA624228" s="94"/>
      <c r="AB624228" s="5"/>
    </row>
    <row r="624229" spans="21:28">
      <c r="U624229" s="5"/>
      <c r="AA624229" s="94"/>
      <c r="AB624229" s="5"/>
    </row>
    <row r="624246" spans="21:28">
      <c r="U624246" s="5"/>
      <c r="AA624246" s="94"/>
      <c r="AB624246" s="5"/>
    </row>
    <row r="624248" spans="21:28">
      <c r="U624248" s="5"/>
      <c r="AA624248" s="458"/>
      <c r="AB624248" s="5"/>
    </row>
    <row r="624249" spans="21:28">
      <c r="U624249" s="5"/>
      <c r="AA624249" s="458"/>
      <c r="AB624249" s="5"/>
    </row>
    <row r="624250" spans="21:28">
      <c r="U624250" s="5"/>
      <c r="AA624250" s="93"/>
      <c r="AB624250" s="5"/>
    </row>
    <row r="624251" spans="21:28">
      <c r="U624251" s="5"/>
      <c r="AA624251" s="94"/>
      <c r="AB624251" s="5"/>
    </row>
    <row r="624254" spans="21:28">
      <c r="U624254" s="5"/>
      <c r="AA624254" s="94"/>
      <c r="AB624254" s="5"/>
    </row>
    <row r="624304" spans="21:28">
      <c r="U624304" s="5"/>
      <c r="AA624304" s="94"/>
      <c r="AB624304" s="5"/>
    </row>
    <row r="624374" spans="21:28">
      <c r="U624374" s="5"/>
      <c r="AA624374" s="94"/>
      <c r="AB624374" s="5"/>
    </row>
    <row r="624375" spans="21:28">
      <c r="U624375" s="5"/>
      <c r="AA624375" s="94"/>
      <c r="AB624375" s="5"/>
    </row>
    <row r="624392" spans="21:28">
      <c r="U624392" s="5"/>
      <c r="AA624392" s="94"/>
      <c r="AB624392" s="5"/>
    </row>
    <row r="624394" spans="21:28">
      <c r="U624394" s="5"/>
      <c r="AA624394" s="458"/>
      <c r="AB624394" s="5"/>
    </row>
    <row r="624395" spans="21:28">
      <c r="U624395" s="5"/>
      <c r="AA624395" s="458"/>
      <c r="AB624395" s="5"/>
    </row>
    <row r="624396" spans="21:28">
      <c r="U624396" s="5"/>
      <c r="AA624396" s="93"/>
      <c r="AB624396" s="5"/>
    </row>
    <row r="624397" spans="21:28">
      <c r="U624397" s="5"/>
      <c r="AA624397" s="94"/>
      <c r="AB624397" s="5"/>
    </row>
    <row r="624400" spans="21:28">
      <c r="U624400" s="5"/>
      <c r="AA624400" s="94"/>
      <c r="AB624400" s="5"/>
    </row>
    <row r="624450" spans="21:28">
      <c r="U624450" s="5"/>
      <c r="AA624450" s="94"/>
      <c r="AB624450" s="5"/>
    </row>
    <row r="624520" spans="21:28">
      <c r="U624520" s="5"/>
      <c r="AA624520" s="94"/>
      <c r="AB624520" s="5"/>
    </row>
    <row r="624521" spans="21:28">
      <c r="U624521" s="5"/>
      <c r="AA624521" s="94"/>
      <c r="AB624521" s="5"/>
    </row>
    <row r="624538" spans="21:28">
      <c r="U624538" s="5"/>
      <c r="AA624538" s="94"/>
      <c r="AB624538" s="5"/>
    </row>
    <row r="624540" spans="21:28">
      <c r="U624540" s="5"/>
      <c r="AA624540" s="458"/>
      <c r="AB624540" s="5"/>
    </row>
    <row r="624541" spans="21:28">
      <c r="U624541" s="5"/>
      <c r="AA624541" s="458"/>
      <c r="AB624541" s="5"/>
    </row>
    <row r="624542" spans="21:28">
      <c r="U624542" s="5"/>
      <c r="AA624542" s="93"/>
      <c r="AB624542" s="5"/>
    </row>
    <row r="624543" spans="21:28">
      <c r="U624543" s="5"/>
      <c r="AA624543" s="94"/>
      <c r="AB624543" s="5"/>
    </row>
    <row r="624546" spans="21:28">
      <c r="U624546" s="5"/>
      <c r="AA624546" s="94"/>
      <c r="AB624546" s="5"/>
    </row>
    <row r="624596" spans="21:28">
      <c r="U624596" s="5"/>
      <c r="AA624596" s="94"/>
      <c r="AB624596" s="5"/>
    </row>
    <row r="624666" spans="21:28">
      <c r="U624666" s="5"/>
      <c r="AA624666" s="94"/>
      <c r="AB624666" s="5"/>
    </row>
    <row r="624667" spans="21:28">
      <c r="U624667" s="5"/>
      <c r="AA624667" s="94"/>
      <c r="AB624667" s="5"/>
    </row>
    <row r="624684" spans="21:28">
      <c r="U624684" s="5"/>
      <c r="AA624684" s="94"/>
      <c r="AB624684" s="5"/>
    </row>
    <row r="624686" spans="21:28">
      <c r="U624686" s="5"/>
      <c r="AA624686" s="458"/>
      <c r="AB624686" s="5"/>
    </row>
    <row r="624687" spans="21:28">
      <c r="U624687" s="5"/>
      <c r="AA624687" s="458"/>
      <c r="AB624687" s="5"/>
    </row>
    <row r="624688" spans="21:28">
      <c r="U624688" s="5"/>
      <c r="AA624688" s="93"/>
      <c r="AB624688" s="5"/>
    </row>
    <row r="624689" spans="21:28">
      <c r="U624689" s="5"/>
      <c r="AA624689" s="94"/>
      <c r="AB624689" s="5"/>
    </row>
    <row r="624692" spans="21:28">
      <c r="U624692" s="5"/>
      <c r="AA624692" s="94"/>
      <c r="AB624692" s="5"/>
    </row>
    <row r="624742" spans="21:28">
      <c r="U624742" s="5"/>
      <c r="AA624742" s="94"/>
      <c r="AB624742" s="5"/>
    </row>
    <row r="624812" spans="21:28">
      <c r="U624812" s="5"/>
      <c r="AA624812" s="94"/>
      <c r="AB624812" s="5"/>
    </row>
    <row r="624813" spans="21:28">
      <c r="U624813" s="5"/>
      <c r="AA624813" s="94"/>
      <c r="AB624813" s="5"/>
    </row>
    <row r="624830" spans="21:28">
      <c r="U624830" s="5"/>
      <c r="AA624830" s="94"/>
      <c r="AB624830" s="5"/>
    </row>
    <row r="624832" spans="21:28">
      <c r="U624832" s="5"/>
      <c r="AA624832" s="458"/>
      <c r="AB624832" s="5"/>
    </row>
    <row r="624833" spans="21:28">
      <c r="U624833" s="5"/>
      <c r="AA624833" s="458"/>
      <c r="AB624833" s="5"/>
    </row>
    <row r="624834" spans="21:28">
      <c r="U624834" s="5"/>
      <c r="AA624834" s="93"/>
      <c r="AB624834" s="5"/>
    </row>
    <row r="624835" spans="21:28">
      <c r="U624835" s="5"/>
      <c r="AA624835" s="94"/>
      <c r="AB624835" s="5"/>
    </row>
    <row r="624838" spans="21:28">
      <c r="U624838" s="5"/>
      <c r="AA624838" s="94"/>
      <c r="AB624838" s="5"/>
    </row>
    <row r="624888" spans="21:28">
      <c r="U624888" s="5"/>
      <c r="AA624888" s="94"/>
      <c r="AB624888" s="5"/>
    </row>
    <row r="624958" spans="21:28">
      <c r="U624958" s="5"/>
      <c r="AA624958" s="94"/>
      <c r="AB624958" s="5"/>
    </row>
    <row r="624959" spans="21:28">
      <c r="U624959" s="5"/>
      <c r="AA624959" s="94"/>
      <c r="AB624959" s="5"/>
    </row>
    <row r="624976" spans="21:28">
      <c r="U624976" s="5"/>
      <c r="AA624976" s="94"/>
      <c r="AB624976" s="5"/>
    </row>
    <row r="624978" spans="21:28">
      <c r="U624978" s="5"/>
      <c r="AA624978" s="458"/>
      <c r="AB624978" s="5"/>
    </row>
    <row r="624979" spans="21:28">
      <c r="U624979" s="5"/>
      <c r="AA624979" s="458"/>
      <c r="AB624979" s="5"/>
    </row>
    <row r="624980" spans="21:28">
      <c r="U624980" s="5"/>
      <c r="AA624980" s="93"/>
      <c r="AB624980" s="5"/>
    </row>
    <row r="624981" spans="21:28">
      <c r="U624981" s="5"/>
      <c r="AA624981" s="94"/>
      <c r="AB624981" s="5"/>
    </row>
    <row r="624984" spans="21:28">
      <c r="U624984" s="5"/>
      <c r="AA624984" s="94"/>
      <c r="AB624984" s="5"/>
    </row>
    <row r="625034" spans="21:28">
      <c r="U625034" s="5"/>
      <c r="AA625034" s="94"/>
      <c r="AB625034" s="5"/>
    </row>
    <row r="625104" spans="21:28">
      <c r="U625104" s="5"/>
      <c r="AA625104" s="94"/>
      <c r="AB625104" s="5"/>
    </row>
    <row r="625105" spans="21:28">
      <c r="U625105" s="5"/>
      <c r="AA625105" s="94"/>
      <c r="AB625105" s="5"/>
    </row>
    <row r="625122" spans="21:28">
      <c r="U625122" s="5"/>
      <c r="AA625122" s="94"/>
      <c r="AB625122" s="5"/>
    </row>
    <row r="625124" spans="21:28">
      <c r="U625124" s="5"/>
      <c r="AA625124" s="458"/>
      <c r="AB625124" s="5"/>
    </row>
    <row r="625125" spans="21:28">
      <c r="U625125" s="5"/>
      <c r="AA625125" s="458"/>
      <c r="AB625125" s="5"/>
    </row>
    <row r="625126" spans="21:28">
      <c r="U625126" s="5"/>
      <c r="AA625126" s="93"/>
      <c r="AB625126" s="5"/>
    </row>
    <row r="625127" spans="21:28">
      <c r="U625127" s="5"/>
      <c r="AA625127" s="94"/>
      <c r="AB625127" s="5"/>
    </row>
    <row r="625130" spans="21:28">
      <c r="U625130" s="5"/>
      <c r="AA625130" s="94"/>
      <c r="AB625130" s="5"/>
    </row>
    <row r="625180" spans="21:28">
      <c r="U625180" s="5"/>
      <c r="AA625180" s="94"/>
      <c r="AB625180" s="5"/>
    </row>
    <row r="625250" spans="21:28">
      <c r="U625250" s="5"/>
      <c r="AA625250" s="94"/>
      <c r="AB625250" s="5"/>
    </row>
    <row r="625251" spans="21:28">
      <c r="U625251" s="5"/>
      <c r="AA625251" s="94"/>
      <c r="AB625251" s="5"/>
    </row>
    <row r="625268" spans="21:28">
      <c r="U625268" s="5"/>
      <c r="AA625268" s="94"/>
      <c r="AB625268" s="5"/>
    </row>
    <row r="625270" spans="21:28">
      <c r="U625270" s="5"/>
      <c r="AA625270" s="458"/>
      <c r="AB625270" s="5"/>
    </row>
    <row r="625271" spans="21:28">
      <c r="U625271" s="5"/>
      <c r="AA625271" s="458"/>
      <c r="AB625271" s="5"/>
    </row>
    <row r="625272" spans="21:28">
      <c r="U625272" s="5"/>
      <c r="AA625272" s="93"/>
      <c r="AB625272" s="5"/>
    </row>
    <row r="625273" spans="21:28">
      <c r="U625273" s="5"/>
      <c r="AA625273" s="94"/>
      <c r="AB625273" s="5"/>
    </row>
    <row r="625276" spans="21:28">
      <c r="U625276" s="5"/>
      <c r="AA625276" s="94"/>
      <c r="AB625276" s="5"/>
    </row>
    <row r="625326" spans="21:28">
      <c r="U625326" s="5"/>
      <c r="AA625326" s="94"/>
      <c r="AB625326" s="5"/>
    </row>
    <row r="625396" spans="21:28">
      <c r="U625396" s="5"/>
      <c r="AA625396" s="94"/>
      <c r="AB625396" s="5"/>
    </row>
    <row r="625397" spans="21:28">
      <c r="U625397" s="5"/>
      <c r="AA625397" s="94"/>
      <c r="AB625397" s="5"/>
    </row>
    <row r="625414" spans="21:28">
      <c r="U625414" s="5"/>
      <c r="AA625414" s="94"/>
      <c r="AB625414" s="5"/>
    </row>
    <row r="625416" spans="21:28">
      <c r="U625416" s="5"/>
      <c r="AA625416" s="458"/>
      <c r="AB625416" s="5"/>
    </row>
    <row r="625417" spans="21:28">
      <c r="U625417" s="5"/>
      <c r="AA625417" s="458"/>
      <c r="AB625417" s="5"/>
    </row>
    <row r="625418" spans="21:28">
      <c r="U625418" s="5"/>
      <c r="AA625418" s="93"/>
      <c r="AB625418" s="5"/>
    </row>
    <row r="625419" spans="21:28">
      <c r="U625419" s="5"/>
      <c r="AA625419" s="94"/>
      <c r="AB625419" s="5"/>
    </row>
    <row r="625422" spans="21:28">
      <c r="U625422" s="5"/>
      <c r="AA625422" s="94"/>
      <c r="AB625422" s="5"/>
    </row>
    <row r="625472" spans="21:28">
      <c r="U625472" s="5"/>
      <c r="AA625472" s="94"/>
      <c r="AB625472" s="5"/>
    </row>
    <row r="625542" spans="21:28">
      <c r="U625542" s="5"/>
      <c r="AA625542" s="94"/>
      <c r="AB625542" s="5"/>
    </row>
    <row r="625543" spans="21:28">
      <c r="U625543" s="5"/>
      <c r="AA625543" s="94"/>
      <c r="AB625543" s="5"/>
    </row>
    <row r="625560" spans="21:28">
      <c r="U625560" s="5"/>
      <c r="AA625560" s="94"/>
      <c r="AB625560" s="5"/>
    </row>
    <row r="625562" spans="21:28">
      <c r="U625562" s="5"/>
      <c r="AA625562" s="458"/>
      <c r="AB625562" s="5"/>
    </row>
    <row r="625563" spans="21:28">
      <c r="U625563" s="5"/>
      <c r="AA625563" s="458"/>
      <c r="AB625563" s="5"/>
    </row>
    <row r="625564" spans="21:28">
      <c r="U625564" s="5"/>
      <c r="AA625564" s="93"/>
      <c r="AB625564" s="5"/>
    </row>
    <row r="625565" spans="21:28">
      <c r="U625565" s="5"/>
      <c r="AA625565" s="94"/>
      <c r="AB625565" s="5"/>
    </row>
    <row r="625568" spans="21:28">
      <c r="U625568" s="5"/>
      <c r="AA625568" s="94"/>
      <c r="AB625568" s="5"/>
    </row>
    <row r="625618" spans="21:28">
      <c r="U625618" s="5"/>
      <c r="AA625618" s="94"/>
      <c r="AB625618" s="5"/>
    </row>
    <row r="625688" spans="21:28">
      <c r="U625688" s="5"/>
      <c r="AA625688" s="94"/>
      <c r="AB625688" s="5"/>
    </row>
    <row r="625689" spans="21:28">
      <c r="U625689" s="5"/>
      <c r="AA625689" s="94"/>
      <c r="AB625689" s="5"/>
    </row>
    <row r="625706" spans="21:28">
      <c r="U625706" s="5"/>
      <c r="AA625706" s="94"/>
      <c r="AB625706" s="5"/>
    </row>
    <row r="625708" spans="21:28">
      <c r="U625708" s="5"/>
      <c r="AA625708" s="458"/>
      <c r="AB625708" s="5"/>
    </row>
    <row r="625709" spans="21:28">
      <c r="U625709" s="5"/>
      <c r="AA625709" s="458"/>
      <c r="AB625709" s="5"/>
    </row>
    <row r="625710" spans="21:28">
      <c r="U625710" s="5"/>
      <c r="AA625710" s="93"/>
      <c r="AB625710" s="5"/>
    </row>
    <row r="625711" spans="21:28">
      <c r="U625711" s="5"/>
      <c r="AA625711" s="94"/>
      <c r="AB625711" s="5"/>
    </row>
    <row r="625714" spans="21:28">
      <c r="U625714" s="5"/>
      <c r="AA625714" s="94"/>
      <c r="AB625714" s="5"/>
    </row>
    <row r="625764" spans="21:28">
      <c r="U625764" s="5"/>
      <c r="AA625764" s="94"/>
      <c r="AB625764" s="5"/>
    </row>
    <row r="625834" spans="21:28">
      <c r="U625834" s="5"/>
      <c r="AA625834" s="94"/>
      <c r="AB625834" s="5"/>
    </row>
    <row r="625835" spans="21:28">
      <c r="U625835" s="5"/>
      <c r="AA625835" s="94"/>
      <c r="AB625835" s="5"/>
    </row>
    <row r="625852" spans="21:28">
      <c r="U625852" s="5"/>
      <c r="AA625852" s="94"/>
      <c r="AB625852" s="5"/>
    </row>
    <row r="625854" spans="21:28">
      <c r="U625854" s="5"/>
      <c r="AA625854" s="458"/>
      <c r="AB625854" s="5"/>
    </row>
    <row r="625855" spans="21:28">
      <c r="U625855" s="5"/>
      <c r="AA625855" s="458"/>
      <c r="AB625855" s="5"/>
    </row>
    <row r="625856" spans="21:28">
      <c r="U625856" s="5"/>
      <c r="AA625856" s="93"/>
      <c r="AB625856" s="5"/>
    </row>
    <row r="625857" spans="21:28">
      <c r="U625857" s="5"/>
      <c r="AA625857" s="94"/>
      <c r="AB625857" s="5"/>
    </row>
    <row r="625860" spans="21:28">
      <c r="U625860" s="5"/>
      <c r="AA625860" s="94"/>
      <c r="AB625860" s="5"/>
    </row>
    <row r="625910" spans="21:28">
      <c r="U625910" s="5"/>
      <c r="AA625910" s="94"/>
      <c r="AB625910" s="5"/>
    </row>
    <row r="625980" spans="21:28">
      <c r="U625980" s="5"/>
      <c r="AA625980" s="94"/>
      <c r="AB625980" s="5"/>
    </row>
    <row r="625981" spans="21:28">
      <c r="U625981" s="5"/>
      <c r="AA625981" s="94"/>
      <c r="AB625981" s="5"/>
    </row>
    <row r="625998" spans="21:28">
      <c r="U625998" s="5"/>
      <c r="AA625998" s="94"/>
      <c r="AB625998" s="5"/>
    </row>
    <row r="626000" spans="21:28">
      <c r="U626000" s="5"/>
      <c r="AA626000" s="458"/>
      <c r="AB626000" s="5"/>
    </row>
    <row r="626001" spans="21:28">
      <c r="U626001" s="5"/>
      <c r="AA626001" s="458"/>
      <c r="AB626001" s="5"/>
    </row>
    <row r="626002" spans="21:28">
      <c r="U626002" s="5"/>
      <c r="AA626002" s="93"/>
      <c r="AB626002" s="5"/>
    </row>
    <row r="626003" spans="21:28">
      <c r="U626003" s="5"/>
      <c r="AA626003" s="94"/>
      <c r="AB626003" s="5"/>
    </row>
    <row r="626006" spans="21:28">
      <c r="U626006" s="5"/>
      <c r="AA626006" s="94"/>
      <c r="AB626006" s="5"/>
    </row>
    <row r="626056" spans="21:28">
      <c r="U626056" s="5"/>
      <c r="AA626056" s="94"/>
      <c r="AB626056" s="5"/>
    </row>
    <row r="626126" spans="21:28">
      <c r="U626126" s="5"/>
      <c r="AA626126" s="94"/>
      <c r="AB626126" s="5"/>
    </row>
    <row r="626127" spans="21:28">
      <c r="U626127" s="5"/>
      <c r="AA626127" s="94"/>
      <c r="AB626127" s="5"/>
    </row>
    <row r="626144" spans="21:28">
      <c r="U626144" s="5"/>
      <c r="AA626144" s="94"/>
      <c r="AB626144" s="5"/>
    </row>
    <row r="626146" spans="21:28">
      <c r="U626146" s="5"/>
      <c r="AA626146" s="458"/>
      <c r="AB626146" s="5"/>
    </row>
    <row r="626147" spans="21:28">
      <c r="U626147" s="5"/>
      <c r="AA626147" s="458"/>
      <c r="AB626147" s="5"/>
    </row>
    <row r="626148" spans="21:28">
      <c r="U626148" s="5"/>
      <c r="AA626148" s="93"/>
      <c r="AB626148" s="5"/>
    </row>
    <row r="626149" spans="21:28">
      <c r="U626149" s="5"/>
      <c r="AA626149" s="94"/>
      <c r="AB626149" s="5"/>
    </row>
    <row r="626152" spans="21:28">
      <c r="U626152" s="5"/>
      <c r="AA626152" s="94"/>
      <c r="AB626152" s="5"/>
    </row>
    <row r="626202" spans="21:28">
      <c r="U626202" s="5"/>
      <c r="AA626202" s="94"/>
      <c r="AB626202" s="5"/>
    </row>
    <row r="626272" spans="21:28">
      <c r="U626272" s="5"/>
      <c r="AA626272" s="94"/>
      <c r="AB626272" s="5"/>
    </row>
    <row r="626273" spans="21:28">
      <c r="U626273" s="5"/>
      <c r="AA626273" s="94"/>
      <c r="AB626273" s="5"/>
    </row>
    <row r="626290" spans="21:28">
      <c r="U626290" s="5"/>
      <c r="AA626290" s="94"/>
      <c r="AB626290" s="5"/>
    </row>
    <row r="626292" spans="21:28">
      <c r="U626292" s="5"/>
      <c r="AA626292" s="458"/>
      <c r="AB626292" s="5"/>
    </row>
    <row r="626293" spans="21:28">
      <c r="U626293" s="5"/>
      <c r="AA626293" s="458"/>
      <c r="AB626293" s="5"/>
    </row>
    <row r="626294" spans="21:28">
      <c r="U626294" s="5"/>
      <c r="AA626294" s="93"/>
      <c r="AB626294" s="5"/>
    </row>
    <row r="626295" spans="21:28">
      <c r="U626295" s="5"/>
      <c r="AA626295" s="94"/>
      <c r="AB626295" s="5"/>
    </row>
    <row r="626298" spans="21:28">
      <c r="U626298" s="5"/>
      <c r="AA626298" s="94"/>
      <c r="AB626298" s="5"/>
    </row>
    <row r="626348" spans="21:28">
      <c r="U626348" s="5"/>
      <c r="AA626348" s="94"/>
      <c r="AB626348" s="5"/>
    </row>
    <row r="626418" spans="21:28">
      <c r="U626418" s="5"/>
      <c r="AA626418" s="94"/>
      <c r="AB626418" s="5"/>
    </row>
    <row r="626419" spans="21:28">
      <c r="U626419" s="5"/>
      <c r="AA626419" s="94"/>
      <c r="AB626419" s="5"/>
    </row>
    <row r="626436" spans="21:28">
      <c r="U626436" s="5"/>
      <c r="AA626436" s="94"/>
      <c r="AB626436" s="5"/>
    </row>
    <row r="626438" spans="21:28">
      <c r="U626438" s="5"/>
      <c r="AA626438" s="458"/>
      <c r="AB626438" s="5"/>
    </row>
    <row r="626439" spans="21:28">
      <c r="U626439" s="5"/>
      <c r="AA626439" s="458"/>
      <c r="AB626439" s="5"/>
    </row>
    <row r="626440" spans="21:28">
      <c r="U626440" s="5"/>
      <c r="AA626440" s="93"/>
      <c r="AB626440" s="5"/>
    </row>
    <row r="626441" spans="21:28">
      <c r="U626441" s="5"/>
      <c r="AA626441" s="94"/>
      <c r="AB626441" s="5"/>
    </row>
    <row r="626444" spans="21:28">
      <c r="U626444" s="5"/>
      <c r="AA626444" s="94"/>
      <c r="AB626444" s="5"/>
    </row>
    <row r="626494" spans="21:28">
      <c r="U626494" s="5"/>
      <c r="AA626494" s="94"/>
      <c r="AB626494" s="5"/>
    </row>
    <row r="626564" spans="21:28">
      <c r="U626564" s="5"/>
      <c r="AA626564" s="94"/>
      <c r="AB626564" s="5"/>
    </row>
    <row r="626565" spans="21:28">
      <c r="U626565" s="5"/>
      <c r="AA626565" s="94"/>
      <c r="AB626565" s="5"/>
    </row>
    <row r="626582" spans="21:28">
      <c r="U626582" s="5"/>
      <c r="AA626582" s="94"/>
      <c r="AB626582" s="5"/>
    </row>
    <row r="626584" spans="21:28">
      <c r="U626584" s="5"/>
      <c r="AA626584" s="458"/>
      <c r="AB626584" s="5"/>
    </row>
    <row r="626585" spans="21:28">
      <c r="U626585" s="5"/>
      <c r="AA626585" s="458"/>
      <c r="AB626585" s="5"/>
    </row>
    <row r="626586" spans="21:28">
      <c r="U626586" s="5"/>
      <c r="AA626586" s="93"/>
      <c r="AB626586" s="5"/>
    </row>
    <row r="626587" spans="21:28">
      <c r="U626587" s="5"/>
      <c r="AA626587" s="94"/>
      <c r="AB626587" s="5"/>
    </row>
    <row r="626590" spans="21:28">
      <c r="U626590" s="5"/>
      <c r="AA626590" s="94"/>
      <c r="AB626590" s="5"/>
    </row>
    <row r="626640" spans="21:28">
      <c r="U626640" s="5"/>
      <c r="AA626640" s="94"/>
      <c r="AB626640" s="5"/>
    </row>
    <row r="626710" spans="21:28">
      <c r="U626710" s="5"/>
      <c r="AA626710" s="94"/>
      <c r="AB626710" s="5"/>
    </row>
    <row r="626711" spans="21:28">
      <c r="U626711" s="5"/>
      <c r="AA626711" s="94"/>
      <c r="AB626711" s="5"/>
    </row>
    <row r="626728" spans="21:28">
      <c r="U626728" s="5"/>
      <c r="AA626728" s="94"/>
      <c r="AB626728" s="5"/>
    </row>
    <row r="626730" spans="21:28">
      <c r="U626730" s="5"/>
      <c r="AA626730" s="458"/>
      <c r="AB626730" s="5"/>
    </row>
    <row r="626731" spans="21:28">
      <c r="U626731" s="5"/>
      <c r="AA626731" s="458"/>
      <c r="AB626731" s="5"/>
    </row>
    <row r="626732" spans="21:28">
      <c r="U626732" s="5"/>
      <c r="AA626732" s="93"/>
      <c r="AB626732" s="5"/>
    </row>
    <row r="626733" spans="21:28">
      <c r="U626733" s="5"/>
      <c r="AA626733" s="94"/>
      <c r="AB626733" s="5"/>
    </row>
    <row r="626736" spans="21:28">
      <c r="U626736" s="5"/>
      <c r="AA626736" s="94"/>
      <c r="AB626736" s="5"/>
    </row>
    <row r="626786" spans="21:28">
      <c r="U626786" s="5"/>
      <c r="AA626786" s="94"/>
      <c r="AB626786" s="5"/>
    </row>
    <row r="626856" spans="21:28">
      <c r="U626856" s="5"/>
      <c r="AA626856" s="94"/>
      <c r="AB626856" s="5"/>
    </row>
    <row r="626857" spans="21:28">
      <c r="U626857" s="5"/>
      <c r="AA626857" s="94"/>
      <c r="AB626857" s="5"/>
    </row>
    <row r="626874" spans="21:28">
      <c r="U626874" s="5"/>
      <c r="AA626874" s="94"/>
      <c r="AB626874" s="5"/>
    </row>
    <row r="626876" spans="21:28">
      <c r="U626876" s="5"/>
      <c r="AA626876" s="458"/>
      <c r="AB626876" s="5"/>
    </row>
    <row r="626877" spans="21:28">
      <c r="U626877" s="5"/>
      <c r="AA626877" s="458"/>
      <c r="AB626877" s="5"/>
    </row>
    <row r="626878" spans="21:28">
      <c r="U626878" s="5"/>
      <c r="AA626878" s="93"/>
      <c r="AB626878" s="5"/>
    </row>
    <row r="626879" spans="21:28">
      <c r="U626879" s="5"/>
      <c r="AA626879" s="94"/>
      <c r="AB626879" s="5"/>
    </row>
    <row r="626882" spans="21:28">
      <c r="U626882" s="5"/>
      <c r="AA626882" s="94"/>
      <c r="AB626882" s="5"/>
    </row>
    <row r="626932" spans="21:28">
      <c r="U626932" s="5"/>
      <c r="AA626932" s="94"/>
      <c r="AB626932" s="5"/>
    </row>
    <row r="627002" spans="21:28">
      <c r="U627002" s="5"/>
      <c r="AA627002" s="94"/>
      <c r="AB627002" s="5"/>
    </row>
    <row r="627003" spans="21:28">
      <c r="U627003" s="5"/>
      <c r="AA627003" s="94"/>
      <c r="AB627003" s="5"/>
    </row>
    <row r="627020" spans="21:28">
      <c r="U627020" s="5"/>
      <c r="AA627020" s="94"/>
      <c r="AB627020" s="5"/>
    </row>
    <row r="627022" spans="21:28">
      <c r="U627022" s="5"/>
      <c r="AA627022" s="458"/>
      <c r="AB627022" s="5"/>
    </row>
    <row r="627023" spans="21:28">
      <c r="U627023" s="5"/>
      <c r="AA627023" s="458"/>
      <c r="AB627023" s="5"/>
    </row>
    <row r="627024" spans="21:28">
      <c r="U627024" s="5"/>
      <c r="AA627024" s="93"/>
      <c r="AB627024" s="5"/>
    </row>
    <row r="627025" spans="21:28">
      <c r="U627025" s="5"/>
      <c r="AA627025" s="94"/>
      <c r="AB627025" s="5"/>
    </row>
    <row r="627028" spans="21:28">
      <c r="U627028" s="5"/>
      <c r="AA627028" s="94"/>
      <c r="AB627028" s="5"/>
    </row>
    <row r="627078" spans="21:28">
      <c r="U627078" s="5"/>
      <c r="AA627078" s="94"/>
      <c r="AB627078" s="5"/>
    </row>
    <row r="627148" spans="21:28">
      <c r="U627148" s="5"/>
      <c r="AA627148" s="94"/>
      <c r="AB627148" s="5"/>
    </row>
    <row r="627149" spans="21:28">
      <c r="U627149" s="5"/>
      <c r="AA627149" s="94"/>
      <c r="AB627149" s="5"/>
    </row>
    <row r="627166" spans="21:28">
      <c r="U627166" s="5"/>
      <c r="AA627166" s="94"/>
      <c r="AB627166" s="5"/>
    </row>
    <row r="627168" spans="21:28">
      <c r="U627168" s="5"/>
      <c r="AA627168" s="458"/>
      <c r="AB627168" s="5"/>
    </row>
    <row r="627169" spans="21:28">
      <c r="U627169" s="5"/>
      <c r="AA627169" s="458"/>
      <c r="AB627169" s="5"/>
    </row>
    <row r="627170" spans="21:28">
      <c r="U627170" s="5"/>
      <c r="AA627170" s="93"/>
      <c r="AB627170" s="5"/>
    </row>
    <row r="627171" spans="21:28">
      <c r="U627171" s="5"/>
      <c r="AA627171" s="94"/>
      <c r="AB627171" s="5"/>
    </row>
    <row r="627174" spans="21:28">
      <c r="U627174" s="5"/>
      <c r="AA627174" s="94"/>
      <c r="AB627174" s="5"/>
    </row>
    <row r="627224" spans="21:28">
      <c r="U627224" s="5"/>
      <c r="AA627224" s="94"/>
      <c r="AB627224" s="5"/>
    </row>
    <row r="627294" spans="21:28">
      <c r="U627294" s="5"/>
      <c r="AA627294" s="94"/>
      <c r="AB627294" s="5"/>
    </row>
    <row r="627295" spans="21:28">
      <c r="U627295" s="5"/>
      <c r="AA627295" s="94"/>
      <c r="AB627295" s="5"/>
    </row>
    <row r="627312" spans="21:28">
      <c r="U627312" s="5"/>
      <c r="AA627312" s="94"/>
      <c r="AB627312" s="5"/>
    </row>
    <row r="627314" spans="21:28">
      <c r="U627314" s="5"/>
      <c r="AA627314" s="458"/>
      <c r="AB627314" s="5"/>
    </row>
    <row r="627315" spans="21:28">
      <c r="U627315" s="5"/>
      <c r="AA627315" s="458"/>
      <c r="AB627315" s="5"/>
    </row>
    <row r="627316" spans="21:28">
      <c r="U627316" s="5"/>
      <c r="AA627316" s="93"/>
      <c r="AB627316" s="5"/>
    </row>
    <row r="627317" spans="21:28">
      <c r="U627317" s="5"/>
      <c r="AA627317" s="94"/>
      <c r="AB627317" s="5"/>
    </row>
    <row r="627320" spans="21:28">
      <c r="U627320" s="5"/>
      <c r="AA627320" s="94"/>
      <c r="AB627320" s="5"/>
    </row>
    <row r="627370" spans="21:28">
      <c r="U627370" s="5"/>
      <c r="AA627370" s="94"/>
      <c r="AB627370" s="5"/>
    </row>
    <row r="627440" spans="21:28">
      <c r="U627440" s="5"/>
      <c r="AA627440" s="94"/>
      <c r="AB627440" s="5"/>
    </row>
    <row r="627441" spans="21:28">
      <c r="U627441" s="5"/>
      <c r="AA627441" s="94"/>
      <c r="AB627441" s="5"/>
    </row>
    <row r="627458" spans="21:28">
      <c r="U627458" s="5"/>
      <c r="AA627458" s="94"/>
      <c r="AB627458" s="5"/>
    </row>
    <row r="627460" spans="21:28">
      <c r="U627460" s="5"/>
      <c r="AA627460" s="458"/>
      <c r="AB627460" s="5"/>
    </row>
    <row r="627461" spans="21:28">
      <c r="U627461" s="5"/>
      <c r="AA627461" s="458"/>
      <c r="AB627461" s="5"/>
    </row>
    <row r="627462" spans="21:28">
      <c r="U627462" s="5"/>
      <c r="AA627462" s="93"/>
      <c r="AB627462" s="5"/>
    </row>
    <row r="627463" spans="21:28">
      <c r="U627463" s="5"/>
      <c r="AA627463" s="94"/>
      <c r="AB627463" s="5"/>
    </row>
    <row r="627466" spans="21:28">
      <c r="U627466" s="5"/>
      <c r="AA627466" s="94"/>
      <c r="AB627466" s="5"/>
    </row>
    <row r="627516" spans="21:28">
      <c r="U627516" s="5"/>
      <c r="AA627516" s="94"/>
      <c r="AB627516" s="5"/>
    </row>
    <row r="627586" spans="21:28">
      <c r="U627586" s="5"/>
      <c r="AA627586" s="94"/>
      <c r="AB627586" s="5"/>
    </row>
    <row r="627587" spans="21:28">
      <c r="U627587" s="5"/>
      <c r="AA627587" s="94"/>
      <c r="AB627587" s="5"/>
    </row>
    <row r="627604" spans="21:28">
      <c r="U627604" s="5"/>
      <c r="AA627604" s="94"/>
      <c r="AB627604" s="5"/>
    </row>
    <row r="627606" spans="21:28">
      <c r="U627606" s="5"/>
      <c r="AA627606" s="458"/>
      <c r="AB627606" s="5"/>
    </row>
    <row r="627607" spans="21:28">
      <c r="U627607" s="5"/>
      <c r="AA627607" s="458"/>
      <c r="AB627607" s="5"/>
    </row>
    <row r="627608" spans="21:28">
      <c r="U627608" s="5"/>
      <c r="AA627608" s="93"/>
      <c r="AB627608" s="5"/>
    </row>
    <row r="627609" spans="21:28">
      <c r="U627609" s="5"/>
      <c r="AA627609" s="94"/>
      <c r="AB627609" s="5"/>
    </row>
    <row r="627612" spans="21:28">
      <c r="U627612" s="5"/>
      <c r="AA627612" s="94"/>
      <c r="AB627612" s="5"/>
    </row>
    <row r="627662" spans="21:28">
      <c r="U627662" s="5"/>
      <c r="AA627662" s="94"/>
      <c r="AB627662" s="5"/>
    </row>
    <row r="627732" spans="21:28">
      <c r="U627732" s="5"/>
      <c r="AA627732" s="94"/>
      <c r="AB627732" s="5"/>
    </row>
    <row r="627733" spans="21:28">
      <c r="U627733" s="5"/>
      <c r="AA627733" s="94"/>
      <c r="AB627733" s="5"/>
    </row>
    <row r="627750" spans="21:28">
      <c r="U627750" s="5"/>
      <c r="AA627750" s="94"/>
      <c r="AB627750" s="5"/>
    </row>
    <row r="627752" spans="21:28">
      <c r="U627752" s="5"/>
      <c r="AA627752" s="458"/>
      <c r="AB627752" s="5"/>
    </row>
    <row r="627753" spans="21:28">
      <c r="U627753" s="5"/>
      <c r="AA627753" s="458"/>
      <c r="AB627753" s="5"/>
    </row>
    <row r="627754" spans="21:28">
      <c r="U627754" s="5"/>
      <c r="AA627754" s="93"/>
      <c r="AB627754" s="5"/>
    </row>
    <row r="627755" spans="21:28">
      <c r="U627755" s="5"/>
      <c r="AA627755" s="94"/>
      <c r="AB627755" s="5"/>
    </row>
    <row r="627758" spans="21:28">
      <c r="U627758" s="5"/>
      <c r="AA627758" s="94"/>
      <c r="AB627758" s="5"/>
    </row>
    <row r="627808" spans="21:28">
      <c r="U627808" s="5"/>
      <c r="AA627808" s="94"/>
      <c r="AB627808" s="5"/>
    </row>
    <row r="627878" spans="21:28">
      <c r="U627878" s="5"/>
      <c r="AA627878" s="94"/>
      <c r="AB627878" s="5"/>
    </row>
    <row r="627879" spans="21:28">
      <c r="U627879" s="5"/>
      <c r="AA627879" s="94"/>
      <c r="AB627879" s="5"/>
    </row>
    <row r="627896" spans="21:28">
      <c r="U627896" s="5"/>
      <c r="AA627896" s="94"/>
      <c r="AB627896" s="5"/>
    </row>
    <row r="627898" spans="21:28">
      <c r="U627898" s="5"/>
      <c r="AA627898" s="458"/>
      <c r="AB627898" s="5"/>
    </row>
    <row r="627899" spans="21:28">
      <c r="U627899" s="5"/>
      <c r="AA627899" s="458"/>
      <c r="AB627899" s="5"/>
    </row>
    <row r="627900" spans="21:28">
      <c r="U627900" s="5"/>
      <c r="AA627900" s="93"/>
      <c r="AB627900" s="5"/>
    </row>
    <row r="627901" spans="21:28">
      <c r="U627901" s="5"/>
      <c r="AA627901" s="94"/>
      <c r="AB627901" s="5"/>
    </row>
    <row r="627904" spans="21:28">
      <c r="U627904" s="5"/>
      <c r="AA627904" s="94"/>
      <c r="AB627904" s="5"/>
    </row>
    <row r="627954" spans="21:28">
      <c r="U627954" s="5"/>
      <c r="AA627954" s="94"/>
      <c r="AB627954" s="5"/>
    </row>
    <row r="628024" spans="21:28">
      <c r="U628024" s="5"/>
      <c r="AA628024" s="94"/>
      <c r="AB628024" s="5"/>
    </row>
    <row r="628025" spans="21:28">
      <c r="U628025" s="5"/>
      <c r="AA628025" s="94"/>
      <c r="AB628025" s="5"/>
    </row>
    <row r="628042" spans="21:28">
      <c r="U628042" s="5"/>
      <c r="AA628042" s="94"/>
      <c r="AB628042" s="5"/>
    </row>
    <row r="628044" spans="21:28">
      <c r="U628044" s="5"/>
      <c r="AA628044" s="458"/>
      <c r="AB628044" s="5"/>
    </row>
    <row r="628045" spans="21:28">
      <c r="U628045" s="5"/>
      <c r="AA628045" s="458"/>
      <c r="AB628045" s="5"/>
    </row>
    <row r="628046" spans="21:28">
      <c r="U628046" s="5"/>
      <c r="AA628046" s="93"/>
      <c r="AB628046" s="5"/>
    </row>
    <row r="628047" spans="21:28">
      <c r="U628047" s="5"/>
      <c r="AA628047" s="94"/>
      <c r="AB628047" s="5"/>
    </row>
    <row r="628050" spans="21:28">
      <c r="U628050" s="5"/>
      <c r="AA628050" s="94"/>
      <c r="AB628050" s="5"/>
    </row>
    <row r="628100" spans="21:28">
      <c r="U628100" s="5"/>
      <c r="AA628100" s="94"/>
      <c r="AB628100" s="5"/>
    </row>
    <row r="628170" spans="21:28">
      <c r="U628170" s="5"/>
      <c r="AA628170" s="94"/>
      <c r="AB628170" s="5"/>
    </row>
    <row r="628171" spans="21:28">
      <c r="U628171" s="5"/>
      <c r="AA628171" s="94"/>
      <c r="AB628171" s="5"/>
    </row>
    <row r="628188" spans="21:28">
      <c r="U628188" s="5"/>
      <c r="AA628188" s="94"/>
      <c r="AB628188" s="5"/>
    </row>
    <row r="628190" spans="21:28">
      <c r="U628190" s="5"/>
      <c r="AA628190" s="458"/>
      <c r="AB628190" s="5"/>
    </row>
    <row r="628191" spans="21:28">
      <c r="U628191" s="5"/>
      <c r="AA628191" s="458"/>
      <c r="AB628191" s="5"/>
    </row>
    <row r="628192" spans="21:28">
      <c r="U628192" s="5"/>
      <c r="AA628192" s="93"/>
      <c r="AB628192" s="5"/>
    </row>
    <row r="628193" spans="21:28">
      <c r="U628193" s="5"/>
      <c r="AA628193" s="94"/>
      <c r="AB628193" s="5"/>
    </row>
    <row r="628196" spans="21:28">
      <c r="U628196" s="5"/>
      <c r="AA628196" s="94"/>
      <c r="AB628196" s="5"/>
    </row>
    <row r="628246" spans="21:28">
      <c r="U628246" s="5"/>
      <c r="AA628246" s="94"/>
      <c r="AB628246" s="5"/>
    </row>
    <row r="628316" spans="21:28">
      <c r="U628316" s="5"/>
      <c r="AA628316" s="94"/>
      <c r="AB628316" s="5"/>
    </row>
    <row r="628317" spans="21:28">
      <c r="U628317" s="5"/>
      <c r="AA628317" s="94"/>
      <c r="AB628317" s="5"/>
    </row>
    <row r="628334" spans="21:28">
      <c r="U628334" s="5"/>
      <c r="AA628334" s="94"/>
      <c r="AB628334" s="5"/>
    </row>
    <row r="628336" spans="21:28">
      <c r="U628336" s="5"/>
      <c r="AA628336" s="458"/>
      <c r="AB628336" s="5"/>
    </row>
    <row r="628337" spans="21:28">
      <c r="U628337" s="5"/>
      <c r="AA628337" s="458"/>
      <c r="AB628337" s="5"/>
    </row>
    <row r="628338" spans="21:28">
      <c r="U628338" s="5"/>
      <c r="AA628338" s="93"/>
      <c r="AB628338" s="5"/>
    </row>
    <row r="628339" spans="21:28">
      <c r="U628339" s="5"/>
      <c r="AA628339" s="94"/>
      <c r="AB628339" s="5"/>
    </row>
    <row r="628342" spans="21:28">
      <c r="U628342" s="5"/>
      <c r="AA628342" s="94"/>
      <c r="AB628342" s="5"/>
    </row>
    <row r="628392" spans="21:28">
      <c r="U628392" s="5"/>
      <c r="AA628392" s="94"/>
      <c r="AB628392" s="5"/>
    </row>
    <row r="628462" spans="21:28">
      <c r="U628462" s="5"/>
      <c r="AA628462" s="94"/>
      <c r="AB628462" s="5"/>
    </row>
    <row r="628463" spans="21:28">
      <c r="U628463" s="5"/>
      <c r="AA628463" s="94"/>
      <c r="AB628463" s="5"/>
    </row>
    <row r="628480" spans="21:28">
      <c r="U628480" s="5"/>
      <c r="AA628480" s="94"/>
      <c r="AB628480" s="5"/>
    </row>
    <row r="628482" spans="21:28">
      <c r="U628482" s="5"/>
      <c r="AA628482" s="458"/>
      <c r="AB628482" s="5"/>
    </row>
    <row r="628483" spans="21:28">
      <c r="U628483" s="5"/>
      <c r="AA628483" s="458"/>
      <c r="AB628483" s="5"/>
    </row>
    <row r="628484" spans="21:28">
      <c r="U628484" s="5"/>
      <c r="AA628484" s="93"/>
      <c r="AB628484" s="5"/>
    </row>
    <row r="628485" spans="21:28">
      <c r="U628485" s="5"/>
      <c r="AA628485" s="94"/>
      <c r="AB628485" s="5"/>
    </row>
    <row r="628488" spans="21:28">
      <c r="U628488" s="5"/>
      <c r="AA628488" s="94"/>
      <c r="AB628488" s="5"/>
    </row>
    <row r="628538" spans="21:28">
      <c r="U628538" s="5"/>
      <c r="AA628538" s="94"/>
      <c r="AB628538" s="5"/>
    </row>
    <row r="628608" spans="21:28">
      <c r="U628608" s="5"/>
      <c r="AA628608" s="94"/>
      <c r="AB628608" s="5"/>
    </row>
    <row r="628609" spans="21:28">
      <c r="U628609" s="5"/>
      <c r="AA628609" s="94"/>
      <c r="AB628609" s="5"/>
    </row>
    <row r="628626" spans="21:28">
      <c r="U628626" s="5"/>
      <c r="AA628626" s="94"/>
      <c r="AB628626" s="5"/>
    </row>
    <row r="628628" spans="21:28">
      <c r="U628628" s="5"/>
      <c r="AA628628" s="458"/>
      <c r="AB628628" s="5"/>
    </row>
    <row r="628629" spans="21:28">
      <c r="U628629" s="5"/>
      <c r="AA628629" s="458"/>
      <c r="AB628629" s="5"/>
    </row>
    <row r="628630" spans="21:28">
      <c r="U628630" s="5"/>
      <c r="AA628630" s="93"/>
      <c r="AB628630" s="5"/>
    </row>
    <row r="628631" spans="21:28">
      <c r="U628631" s="5"/>
      <c r="AA628631" s="94"/>
      <c r="AB628631" s="5"/>
    </row>
    <row r="628634" spans="21:28">
      <c r="U628634" s="5"/>
      <c r="AA628634" s="94"/>
      <c r="AB628634" s="5"/>
    </row>
    <row r="628684" spans="21:28">
      <c r="U628684" s="5"/>
      <c r="AA628684" s="94"/>
      <c r="AB628684" s="5"/>
    </row>
    <row r="628754" spans="21:28">
      <c r="U628754" s="5"/>
      <c r="AA628754" s="94"/>
      <c r="AB628754" s="5"/>
    </row>
    <row r="628755" spans="21:28">
      <c r="U628755" s="5"/>
      <c r="AA628755" s="94"/>
      <c r="AB628755" s="5"/>
    </row>
    <row r="628772" spans="21:28">
      <c r="U628772" s="5"/>
      <c r="AA628772" s="94"/>
      <c r="AB628772" s="5"/>
    </row>
    <row r="628774" spans="21:28">
      <c r="U628774" s="5"/>
      <c r="AA628774" s="458"/>
      <c r="AB628774" s="5"/>
    </row>
    <row r="628775" spans="21:28">
      <c r="U628775" s="5"/>
      <c r="AA628775" s="458"/>
      <c r="AB628775" s="5"/>
    </row>
    <row r="628776" spans="21:28">
      <c r="U628776" s="5"/>
      <c r="AA628776" s="93"/>
      <c r="AB628776" s="5"/>
    </row>
    <row r="628777" spans="21:28">
      <c r="U628777" s="5"/>
      <c r="AA628777" s="94"/>
      <c r="AB628777" s="5"/>
    </row>
    <row r="628780" spans="21:28">
      <c r="U628780" s="5"/>
      <c r="AA628780" s="94"/>
      <c r="AB628780" s="5"/>
    </row>
    <row r="628830" spans="21:28">
      <c r="U628830" s="5"/>
      <c r="AA628830" s="94"/>
      <c r="AB628830" s="5"/>
    </row>
    <row r="628900" spans="21:28">
      <c r="U628900" s="5"/>
      <c r="AA628900" s="94"/>
      <c r="AB628900" s="5"/>
    </row>
    <row r="628901" spans="21:28">
      <c r="U628901" s="5"/>
      <c r="AA628901" s="94"/>
      <c r="AB628901" s="5"/>
    </row>
    <row r="628918" spans="21:28">
      <c r="U628918" s="5"/>
      <c r="AA628918" s="94"/>
      <c r="AB628918" s="5"/>
    </row>
    <row r="628920" spans="21:28">
      <c r="U628920" s="5"/>
      <c r="AA628920" s="458"/>
      <c r="AB628920" s="5"/>
    </row>
    <row r="628921" spans="21:28">
      <c r="U628921" s="5"/>
      <c r="AA628921" s="458"/>
      <c r="AB628921" s="5"/>
    </row>
    <row r="628922" spans="21:28">
      <c r="U628922" s="5"/>
      <c r="AA628922" s="93"/>
      <c r="AB628922" s="5"/>
    </row>
    <row r="628923" spans="21:28">
      <c r="U628923" s="5"/>
      <c r="AA628923" s="94"/>
      <c r="AB628923" s="5"/>
    </row>
    <row r="628926" spans="21:28">
      <c r="U628926" s="5"/>
      <c r="AA628926" s="94"/>
      <c r="AB628926" s="5"/>
    </row>
    <row r="628976" spans="21:28">
      <c r="U628976" s="5"/>
      <c r="AA628976" s="94"/>
      <c r="AB628976" s="5"/>
    </row>
    <row r="629046" spans="21:28">
      <c r="U629046" s="5"/>
      <c r="AA629046" s="94"/>
      <c r="AB629046" s="5"/>
    </row>
    <row r="629047" spans="21:28">
      <c r="U629047" s="5"/>
      <c r="AA629047" s="94"/>
      <c r="AB629047" s="5"/>
    </row>
    <row r="629064" spans="21:28">
      <c r="U629064" s="5"/>
      <c r="AA629064" s="94"/>
      <c r="AB629064" s="5"/>
    </row>
    <row r="629066" spans="21:28">
      <c r="U629066" s="5"/>
      <c r="AA629066" s="458"/>
      <c r="AB629066" s="5"/>
    </row>
    <row r="629067" spans="21:28">
      <c r="U629067" s="5"/>
      <c r="AA629067" s="458"/>
      <c r="AB629067" s="5"/>
    </row>
    <row r="629068" spans="21:28">
      <c r="U629068" s="5"/>
      <c r="AA629068" s="93"/>
      <c r="AB629068" s="5"/>
    </row>
    <row r="629069" spans="21:28">
      <c r="U629069" s="5"/>
      <c r="AA629069" s="94"/>
      <c r="AB629069" s="5"/>
    </row>
    <row r="629072" spans="21:28">
      <c r="U629072" s="5"/>
      <c r="AA629072" s="94"/>
      <c r="AB629072" s="5"/>
    </row>
    <row r="629122" spans="21:28">
      <c r="U629122" s="5"/>
      <c r="AA629122" s="94"/>
      <c r="AB629122" s="5"/>
    </row>
    <row r="629192" spans="21:28">
      <c r="U629192" s="5"/>
      <c r="AA629192" s="94"/>
      <c r="AB629192" s="5"/>
    </row>
    <row r="629193" spans="21:28">
      <c r="U629193" s="5"/>
      <c r="AA629193" s="94"/>
      <c r="AB629193" s="5"/>
    </row>
    <row r="629210" spans="21:28">
      <c r="U629210" s="5"/>
      <c r="AA629210" s="94"/>
      <c r="AB629210" s="5"/>
    </row>
    <row r="629212" spans="21:28">
      <c r="U629212" s="5"/>
      <c r="AA629212" s="458"/>
      <c r="AB629212" s="5"/>
    </row>
    <row r="629213" spans="21:28">
      <c r="U629213" s="5"/>
      <c r="AA629213" s="458"/>
      <c r="AB629213" s="5"/>
    </row>
    <row r="629214" spans="21:28">
      <c r="U629214" s="5"/>
      <c r="AA629214" s="93"/>
      <c r="AB629214" s="5"/>
    </row>
    <row r="629215" spans="21:28">
      <c r="U629215" s="5"/>
      <c r="AA629215" s="94"/>
      <c r="AB629215" s="5"/>
    </row>
    <row r="629218" spans="21:28">
      <c r="U629218" s="5"/>
      <c r="AA629218" s="94"/>
      <c r="AB629218" s="5"/>
    </row>
    <row r="629268" spans="21:28">
      <c r="U629268" s="5"/>
      <c r="AA629268" s="94"/>
      <c r="AB629268" s="5"/>
    </row>
    <row r="629338" spans="21:28">
      <c r="U629338" s="5"/>
      <c r="AA629338" s="94"/>
      <c r="AB629338" s="5"/>
    </row>
    <row r="629339" spans="21:28">
      <c r="U629339" s="5"/>
      <c r="AA629339" s="94"/>
      <c r="AB629339" s="5"/>
    </row>
    <row r="629356" spans="21:28">
      <c r="U629356" s="5"/>
      <c r="AA629356" s="94"/>
      <c r="AB629356" s="5"/>
    </row>
    <row r="629358" spans="21:28">
      <c r="U629358" s="5"/>
      <c r="AA629358" s="458"/>
      <c r="AB629358" s="5"/>
    </row>
    <row r="629359" spans="21:28">
      <c r="U629359" s="5"/>
      <c r="AA629359" s="458"/>
      <c r="AB629359" s="5"/>
    </row>
    <row r="629360" spans="21:28">
      <c r="U629360" s="5"/>
      <c r="AA629360" s="93"/>
      <c r="AB629360" s="5"/>
    </row>
    <row r="629361" spans="21:28">
      <c r="U629361" s="5"/>
      <c r="AA629361" s="94"/>
      <c r="AB629361" s="5"/>
    </row>
    <row r="629364" spans="21:28">
      <c r="U629364" s="5"/>
      <c r="AA629364" s="94"/>
      <c r="AB629364" s="5"/>
    </row>
    <row r="629414" spans="21:28">
      <c r="U629414" s="5"/>
      <c r="AA629414" s="94"/>
      <c r="AB629414" s="5"/>
    </row>
    <row r="629484" spans="21:28">
      <c r="U629484" s="5"/>
      <c r="AA629484" s="94"/>
      <c r="AB629484" s="5"/>
    </row>
    <row r="629485" spans="21:28">
      <c r="U629485" s="5"/>
      <c r="AA629485" s="94"/>
      <c r="AB629485" s="5"/>
    </row>
    <row r="629502" spans="21:28">
      <c r="U629502" s="5"/>
      <c r="AA629502" s="94"/>
      <c r="AB629502" s="5"/>
    </row>
    <row r="629504" spans="21:28">
      <c r="U629504" s="5"/>
      <c r="AA629504" s="458"/>
      <c r="AB629504" s="5"/>
    </row>
    <row r="629505" spans="21:28">
      <c r="U629505" s="5"/>
      <c r="AA629505" s="458"/>
      <c r="AB629505" s="5"/>
    </row>
    <row r="629506" spans="21:28">
      <c r="U629506" s="5"/>
      <c r="AA629506" s="93"/>
      <c r="AB629506" s="5"/>
    </row>
    <row r="629507" spans="21:28">
      <c r="U629507" s="5"/>
      <c r="AA629507" s="94"/>
      <c r="AB629507" s="5"/>
    </row>
    <row r="629510" spans="21:28">
      <c r="U629510" s="5"/>
      <c r="AA629510" s="94"/>
      <c r="AB629510" s="5"/>
    </row>
    <row r="629560" spans="21:28">
      <c r="U629560" s="5"/>
      <c r="AA629560" s="94"/>
      <c r="AB629560" s="5"/>
    </row>
    <row r="629630" spans="21:28">
      <c r="U629630" s="5"/>
      <c r="AA629630" s="94"/>
      <c r="AB629630" s="5"/>
    </row>
    <row r="629631" spans="21:28">
      <c r="U629631" s="5"/>
      <c r="AA629631" s="94"/>
      <c r="AB629631" s="5"/>
    </row>
    <row r="629648" spans="21:28">
      <c r="U629648" s="5"/>
      <c r="AA629648" s="94"/>
      <c r="AB629648" s="5"/>
    </row>
    <row r="629650" spans="21:28">
      <c r="U629650" s="5"/>
      <c r="AA629650" s="458"/>
      <c r="AB629650" s="5"/>
    </row>
    <row r="629651" spans="21:28">
      <c r="U629651" s="5"/>
      <c r="AA629651" s="458"/>
      <c r="AB629651" s="5"/>
    </row>
    <row r="629652" spans="21:28">
      <c r="U629652" s="5"/>
      <c r="AA629652" s="93"/>
      <c r="AB629652" s="5"/>
    </row>
    <row r="629653" spans="21:28">
      <c r="U629653" s="5"/>
      <c r="AA629653" s="94"/>
      <c r="AB629653" s="5"/>
    </row>
    <row r="629656" spans="21:28">
      <c r="U629656" s="5"/>
      <c r="AA629656" s="94"/>
      <c r="AB629656" s="5"/>
    </row>
    <row r="629706" spans="21:28">
      <c r="U629706" s="5"/>
      <c r="AA629706" s="94"/>
      <c r="AB629706" s="5"/>
    </row>
    <row r="629776" spans="21:28">
      <c r="U629776" s="5"/>
      <c r="AA629776" s="94"/>
      <c r="AB629776" s="5"/>
    </row>
    <row r="629777" spans="21:28">
      <c r="U629777" s="5"/>
      <c r="AA629777" s="94"/>
      <c r="AB629777" s="5"/>
    </row>
    <row r="629794" spans="21:28">
      <c r="U629794" s="5"/>
      <c r="AA629794" s="94"/>
      <c r="AB629794" s="5"/>
    </row>
    <row r="629796" spans="21:28">
      <c r="U629796" s="5"/>
      <c r="AA629796" s="458"/>
      <c r="AB629796" s="5"/>
    </row>
    <row r="629797" spans="21:28">
      <c r="U629797" s="5"/>
      <c r="AA629797" s="458"/>
      <c r="AB629797" s="5"/>
    </row>
    <row r="629798" spans="21:28">
      <c r="U629798" s="5"/>
      <c r="AA629798" s="93"/>
      <c r="AB629798" s="5"/>
    </row>
    <row r="629799" spans="21:28">
      <c r="U629799" s="5"/>
      <c r="AA629799" s="94"/>
      <c r="AB629799" s="5"/>
    </row>
    <row r="629802" spans="21:28">
      <c r="U629802" s="5"/>
      <c r="AA629802" s="94"/>
      <c r="AB629802" s="5"/>
    </row>
    <row r="629852" spans="21:28">
      <c r="U629852" s="5"/>
      <c r="AA629852" s="94"/>
      <c r="AB629852" s="5"/>
    </row>
    <row r="629922" spans="21:28">
      <c r="U629922" s="5"/>
      <c r="AA629922" s="94"/>
      <c r="AB629922" s="5"/>
    </row>
    <row r="629923" spans="21:28">
      <c r="U629923" s="5"/>
      <c r="AA629923" s="94"/>
      <c r="AB629923" s="5"/>
    </row>
    <row r="629940" spans="21:28">
      <c r="U629940" s="5"/>
      <c r="AA629940" s="94"/>
      <c r="AB629940" s="5"/>
    </row>
    <row r="629942" spans="21:28">
      <c r="U629942" s="5"/>
      <c r="AA629942" s="458"/>
      <c r="AB629942" s="5"/>
    </row>
    <row r="629943" spans="21:28">
      <c r="U629943" s="5"/>
      <c r="AA629943" s="458"/>
      <c r="AB629943" s="5"/>
    </row>
    <row r="629944" spans="21:28">
      <c r="U629944" s="5"/>
      <c r="AA629944" s="93"/>
      <c r="AB629944" s="5"/>
    </row>
    <row r="629945" spans="21:28">
      <c r="U629945" s="5"/>
      <c r="AA629945" s="94"/>
      <c r="AB629945" s="5"/>
    </row>
    <row r="629948" spans="21:28">
      <c r="U629948" s="5"/>
      <c r="AA629948" s="94"/>
      <c r="AB629948" s="5"/>
    </row>
    <row r="629998" spans="21:28">
      <c r="U629998" s="5"/>
      <c r="AA629998" s="94"/>
      <c r="AB629998" s="5"/>
    </row>
    <row r="630068" spans="21:28">
      <c r="U630068" s="5"/>
      <c r="AA630068" s="94"/>
      <c r="AB630068" s="5"/>
    </row>
    <row r="630069" spans="21:28">
      <c r="U630069" s="5"/>
      <c r="AA630069" s="94"/>
      <c r="AB630069" s="5"/>
    </row>
    <row r="630086" spans="21:28">
      <c r="U630086" s="5"/>
      <c r="AA630086" s="94"/>
      <c r="AB630086" s="5"/>
    </row>
    <row r="630088" spans="21:28">
      <c r="U630088" s="5"/>
      <c r="AA630088" s="458"/>
      <c r="AB630088" s="5"/>
    </row>
    <row r="630089" spans="21:28">
      <c r="U630089" s="5"/>
      <c r="AA630089" s="458"/>
      <c r="AB630089" s="5"/>
    </row>
    <row r="630090" spans="21:28">
      <c r="U630090" s="5"/>
      <c r="AA630090" s="93"/>
      <c r="AB630090" s="5"/>
    </row>
    <row r="630091" spans="21:28">
      <c r="U630091" s="5"/>
      <c r="AA630091" s="94"/>
      <c r="AB630091" s="5"/>
    </row>
    <row r="630094" spans="21:28">
      <c r="U630094" s="5"/>
      <c r="AA630094" s="94"/>
      <c r="AB630094" s="5"/>
    </row>
    <row r="630144" spans="21:28">
      <c r="U630144" s="5"/>
      <c r="AA630144" s="94"/>
      <c r="AB630144" s="5"/>
    </row>
    <row r="630214" spans="21:28">
      <c r="U630214" s="5"/>
      <c r="AA630214" s="94"/>
      <c r="AB630214" s="5"/>
    </row>
    <row r="630215" spans="21:28">
      <c r="U630215" s="5"/>
      <c r="AA630215" s="94"/>
      <c r="AB630215" s="5"/>
    </row>
    <row r="630232" spans="21:28">
      <c r="U630232" s="5"/>
      <c r="AA630232" s="94"/>
      <c r="AB630232" s="5"/>
    </row>
    <row r="630234" spans="21:28">
      <c r="U630234" s="5"/>
      <c r="AA630234" s="458"/>
      <c r="AB630234" s="5"/>
    </row>
    <row r="630235" spans="21:28">
      <c r="U630235" s="5"/>
      <c r="AA630235" s="458"/>
      <c r="AB630235" s="5"/>
    </row>
    <row r="630236" spans="21:28">
      <c r="U630236" s="5"/>
      <c r="AA630236" s="93"/>
      <c r="AB630236" s="5"/>
    </row>
    <row r="630237" spans="21:28">
      <c r="U630237" s="5"/>
      <c r="AA630237" s="94"/>
      <c r="AB630237" s="5"/>
    </row>
    <row r="630240" spans="21:28">
      <c r="U630240" s="5"/>
      <c r="AA630240" s="94"/>
      <c r="AB630240" s="5"/>
    </row>
    <row r="630290" spans="21:28">
      <c r="U630290" s="5"/>
      <c r="AA630290" s="94"/>
      <c r="AB630290" s="5"/>
    </row>
    <row r="630360" spans="21:28">
      <c r="U630360" s="5"/>
      <c r="AA630360" s="94"/>
      <c r="AB630360" s="5"/>
    </row>
    <row r="630361" spans="21:28">
      <c r="U630361" s="5"/>
      <c r="AA630361" s="94"/>
      <c r="AB630361" s="5"/>
    </row>
    <row r="630378" spans="21:28">
      <c r="U630378" s="5"/>
      <c r="AA630378" s="94"/>
      <c r="AB630378" s="5"/>
    </row>
    <row r="630380" spans="21:28">
      <c r="U630380" s="5"/>
      <c r="AA630380" s="458"/>
      <c r="AB630380" s="5"/>
    </row>
    <row r="630381" spans="21:28">
      <c r="U630381" s="5"/>
      <c r="AA630381" s="458"/>
      <c r="AB630381" s="5"/>
    </row>
    <row r="630382" spans="21:28">
      <c r="U630382" s="5"/>
      <c r="AA630382" s="93"/>
      <c r="AB630382" s="5"/>
    </row>
    <row r="630383" spans="21:28">
      <c r="U630383" s="5"/>
      <c r="AA630383" s="94"/>
      <c r="AB630383" s="5"/>
    </row>
    <row r="630386" spans="21:28">
      <c r="U630386" s="5"/>
      <c r="AA630386" s="94"/>
      <c r="AB630386" s="5"/>
    </row>
    <row r="630436" spans="21:28">
      <c r="U630436" s="5"/>
      <c r="AA630436" s="94"/>
      <c r="AB630436" s="5"/>
    </row>
    <row r="630506" spans="21:28">
      <c r="U630506" s="5"/>
      <c r="AA630506" s="94"/>
      <c r="AB630506" s="5"/>
    </row>
    <row r="630507" spans="21:28">
      <c r="U630507" s="5"/>
      <c r="AA630507" s="94"/>
      <c r="AB630507" s="5"/>
    </row>
    <row r="630524" spans="21:28">
      <c r="U630524" s="5"/>
      <c r="AA630524" s="94"/>
      <c r="AB630524" s="5"/>
    </row>
    <row r="630526" spans="21:28">
      <c r="U630526" s="5"/>
      <c r="AA630526" s="458"/>
      <c r="AB630526" s="5"/>
    </row>
    <row r="630527" spans="21:28">
      <c r="U630527" s="5"/>
      <c r="AA630527" s="458"/>
      <c r="AB630527" s="5"/>
    </row>
    <row r="630528" spans="21:28">
      <c r="U630528" s="5"/>
      <c r="AA630528" s="93"/>
      <c r="AB630528" s="5"/>
    </row>
    <row r="630529" spans="21:28">
      <c r="U630529" s="5"/>
      <c r="AA630529" s="94"/>
      <c r="AB630529" s="5"/>
    </row>
    <row r="630532" spans="21:28">
      <c r="U630532" s="5"/>
      <c r="AA630532" s="94"/>
      <c r="AB630532" s="5"/>
    </row>
    <row r="630582" spans="21:28">
      <c r="U630582" s="5"/>
      <c r="AA630582" s="94"/>
      <c r="AB630582" s="5"/>
    </row>
    <row r="630652" spans="21:28">
      <c r="U630652" s="5"/>
      <c r="AA630652" s="94"/>
      <c r="AB630652" s="5"/>
    </row>
    <row r="630653" spans="21:28">
      <c r="U630653" s="5"/>
      <c r="AA630653" s="94"/>
      <c r="AB630653" s="5"/>
    </row>
    <row r="630670" spans="21:28">
      <c r="U630670" s="5"/>
      <c r="AA630670" s="94"/>
      <c r="AB630670" s="5"/>
    </row>
    <row r="630672" spans="21:28">
      <c r="U630672" s="5"/>
      <c r="AA630672" s="458"/>
      <c r="AB630672" s="5"/>
    </row>
    <row r="630673" spans="21:28">
      <c r="U630673" s="5"/>
      <c r="AA630673" s="458"/>
      <c r="AB630673" s="5"/>
    </row>
    <row r="630674" spans="21:28">
      <c r="U630674" s="5"/>
      <c r="AA630674" s="93"/>
      <c r="AB630674" s="5"/>
    </row>
    <row r="630675" spans="21:28">
      <c r="U630675" s="5"/>
      <c r="AA630675" s="94"/>
      <c r="AB630675" s="5"/>
    </row>
    <row r="630678" spans="21:28">
      <c r="U630678" s="5"/>
      <c r="AA630678" s="94"/>
      <c r="AB630678" s="5"/>
    </row>
    <row r="630728" spans="21:28">
      <c r="U630728" s="5"/>
      <c r="AA630728" s="94"/>
      <c r="AB630728" s="5"/>
    </row>
    <row r="630798" spans="21:28">
      <c r="U630798" s="5"/>
      <c r="AA630798" s="94"/>
      <c r="AB630798" s="5"/>
    </row>
    <row r="630799" spans="21:28">
      <c r="U630799" s="5"/>
      <c r="AA630799" s="94"/>
      <c r="AB630799" s="5"/>
    </row>
    <row r="630816" spans="21:28">
      <c r="U630816" s="5"/>
      <c r="AA630816" s="94"/>
      <c r="AB630816" s="5"/>
    </row>
    <row r="630818" spans="21:28">
      <c r="U630818" s="5"/>
      <c r="AA630818" s="458"/>
      <c r="AB630818" s="5"/>
    </row>
    <row r="630819" spans="21:28">
      <c r="U630819" s="5"/>
      <c r="AA630819" s="458"/>
      <c r="AB630819" s="5"/>
    </row>
    <row r="630820" spans="21:28">
      <c r="U630820" s="5"/>
      <c r="AA630820" s="93"/>
      <c r="AB630820" s="5"/>
    </row>
    <row r="630821" spans="21:28">
      <c r="U630821" s="5"/>
      <c r="AA630821" s="94"/>
      <c r="AB630821" s="5"/>
    </row>
    <row r="630824" spans="21:28">
      <c r="U630824" s="5"/>
      <c r="AA630824" s="94"/>
      <c r="AB630824" s="5"/>
    </row>
    <row r="630874" spans="21:28">
      <c r="U630874" s="5"/>
      <c r="AA630874" s="94"/>
      <c r="AB630874" s="5"/>
    </row>
    <row r="630944" spans="21:28">
      <c r="U630944" s="5"/>
      <c r="AA630944" s="94"/>
      <c r="AB630944" s="5"/>
    </row>
    <row r="630945" spans="21:28">
      <c r="U630945" s="5"/>
      <c r="AA630945" s="94"/>
      <c r="AB630945" s="5"/>
    </row>
    <row r="630962" spans="21:28">
      <c r="U630962" s="5"/>
      <c r="AA630962" s="94"/>
      <c r="AB630962" s="5"/>
    </row>
    <row r="630964" spans="21:28">
      <c r="U630964" s="5"/>
      <c r="AA630964" s="458"/>
      <c r="AB630964" s="5"/>
    </row>
    <row r="630965" spans="21:28">
      <c r="U630965" s="5"/>
      <c r="AA630965" s="458"/>
      <c r="AB630965" s="5"/>
    </row>
    <row r="630966" spans="21:28">
      <c r="U630966" s="5"/>
      <c r="AA630966" s="93"/>
      <c r="AB630966" s="5"/>
    </row>
    <row r="630967" spans="21:28">
      <c r="U630967" s="5"/>
      <c r="AA630967" s="94"/>
      <c r="AB630967" s="5"/>
    </row>
    <row r="630970" spans="21:28">
      <c r="U630970" s="5"/>
      <c r="AA630970" s="94"/>
      <c r="AB630970" s="5"/>
    </row>
    <row r="631020" spans="21:28">
      <c r="U631020" s="5"/>
      <c r="AA631020" s="94"/>
      <c r="AB631020" s="5"/>
    </row>
    <row r="631090" spans="21:28">
      <c r="U631090" s="5"/>
      <c r="AA631090" s="94"/>
      <c r="AB631090" s="5"/>
    </row>
    <row r="631091" spans="21:28">
      <c r="U631091" s="5"/>
      <c r="AA631091" s="94"/>
      <c r="AB631091" s="5"/>
    </row>
    <row r="631108" spans="21:28">
      <c r="U631108" s="5"/>
      <c r="AA631108" s="94"/>
      <c r="AB631108" s="5"/>
    </row>
    <row r="631110" spans="21:28">
      <c r="U631110" s="5"/>
      <c r="AA631110" s="458"/>
      <c r="AB631110" s="5"/>
    </row>
    <row r="631111" spans="21:28">
      <c r="U631111" s="5"/>
      <c r="AA631111" s="458"/>
      <c r="AB631111" s="5"/>
    </row>
    <row r="631112" spans="21:28">
      <c r="U631112" s="5"/>
      <c r="AA631112" s="93"/>
      <c r="AB631112" s="5"/>
    </row>
    <row r="631113" spans="21:28">
      <c r="U631113" s="5"/>
      <c r="AA631113" s="94"/>
      <c r="AB631113" s="5"/>
    </row>
    <row r="631116" spans="21:28">
      <c r="U631116" s="5"/>
      <c r="AA631116" s="94"/>
      <c r="AB631116" s="5"/>
    </row>
    <row r="631166" spans="21:28">
      <c r="U631166" s="5"/>
      <c r="AA631166" s="94"/>
      <c r="AB631166" s="5"/>
    </row>
    <row r="631236" spans="21:28">
      <c r="U631236" s="5"/>
      <c r="AA631236" s="94"/>
      <c r="AB631236" s="5"/>
    </row>
    <row r="631237" spans="21:28">
      <c r="U631237" s="5"/>
      <c r="AA631237" s="94"/>
      <c r="AB631237" s="5"/>
    </row>
    <row r="631254" spans="21:28">
      <c r="U631254" s="5"/>
      <c r="AA631254" s="94"/>
      <c r="AB631254" s="5"/>
    </row>
    <row r="631256" spans="21:28">
      <c r="U631256" s="5"/>
      <c r="AA631256" s="458"/>
      <c r="AB631256" s="5"/>
    </row>
    <row r="631257" spans="21:28">
      <c r="U631257" s="5"/>
      <c r="AA631257" s="458"/>
      <c r="AB631257" s="5"/>
    </row>
    <row r="631258" spans="21:28">
      <c r="U631258" s="5"/>
      <c r="AA631258" s="93"/>
      <c r="AB631258" s="5"/>
    </row>
    <row r="631259" spans="21:28">
      <c r="U631259" s="5"/>
      <c r="AA631259" s="94"/>
      <c r="AB631259" s="5"/>
    </row>
    <row r="631262" spans="21:28">
      <c r="U631262" s="5"/>
      <c r="AA631262" s="94"/>
      <c r="AB631262" s="5"/>
    </row>
    <row r="631312" spans="21:28">
      <c r="U631312" s="5"/>
      <c r="AA631312" s="94"/>
      <c r="AB631312" s="5"/>
    </row>
    <row r="631382" spans="21:28">
      <c r="U631382" s="5"/>
      <c r="AA631382" s="94"/>
      <c r="AB631382" s="5"/>
    </row>
    <row r="631383" spans="21:28">
      <c r="U631383" s="5"/>
      <c r="AA631383" s="94"/>
      <c r="AB631383" s="5"/>
    </row>
    <row r="631400" spans="21:28">
      <c r="U631400" s="5"/>
      <c r="AA631400" s="94"/>
      <c r="AB631400" s="5"/>
    </row>
    <row r="631402" spans="21:28">
      <c r="U631402" s="5"/>
      <c r="AA631402" s="458"/>
      <c r="AB631402" s="5"/>
    </row>
    <row r="631403" spans="21:28">
      <c r="U631403" s="5"/>
      <c r="AA631403" s="458"/>
      <c r="AB631403" s="5"/>
    </row>
    <row r="631404" spans="21:28">
      <c r="U631404" s="5"/>
      <c r="AA631404" s="93"/>
      <c r="AB631404" s="5"/>
    </row>
    <row r="631405" spans="21:28">
      <c r="U631405" s="5"/>
      <c r="AA631405" s="94"/>
      <c r="AB631405" s="5"/>
    </row>
    <row r="631408" spans="21:28">
      <c r="U631408" s="5"/>
      <c r="AA631408" s="94"/>
      <c r="AB631408" s="5"/>
    </row>
    <row r="631458" spans="21:28">
      <c r="U631458" s="5"/>
      <c r="AA631458" s="94"/>
      <c r="AB631458" s="5"/>
    </row>
    <row r="631528" spans="21:28">
      <c r="U631528" s="5"/>
      <c r="AA631528" s="94"/>
      <c r="AB631528" s="5"/>
    </row>
    <row r="631529" spans="21:28">
      <c r="U631529" s="5"/>
      <c r="AA631529" s="94"/>
      <c r="AB631529" s="5"/>
    </row>
    <row r="631546" spans="21:28">
      <c r="U631546" s="5"/>
      <c r="AA631546" s="94"/>
      <c r="AB631546" s="5"/>
    </row>
    <row r="631548" spans="21:28">
      <c r="U631548" s="5"/>
      <c r="AA631548" s="458"/>
      <c r="AB631548" s="5"/>
    </row>
    <row r="631549" spans="21:28">
      <c r="U631549" s="5"/>
      <c r="AA631549" s="458"/>
      <c r="AB631549" s="5"/>
    </row>
    <row r="631550" spans="21:28">
      <c r="U631550" s="5"/>
      <c r="AA631550" s="93"/>
      <c r="AB631550" s="5"/>
    </row>
    <row r="631551" spans="21:28">
      <c r="U631551" s="5"/>
      <c r="AA631551" s="94"/>
      <c r="AB631551" s="5"/>
    </row>
    <row r="631554" spans="21:28">
      <c r="U631554" s="5"/>
      <c r="AA631554" s="94"/>
      <c r="AB631554" s="5"/>
    </row>
    <row r="631604" spans="21:28">
      <c r="U631604" s="5"/>
      <c r="AA631604" s="94"/>
      <c r="AB631604" s="5"/>
    </row>
    <row r="631674" spans="21:28">
      <c r="U631674" s="5"/>
      <c r="AA631674" s="94"/>
      <c r="AB631674" s="5"/>
    </row>
    <row r="631675" spans="21:28">
      <c r="U631675" s="5"/>
      <c r="AA631675" s="94"/>
      <c r="AB631675" s="5"/>
    </row>
    <row r="631692" spans="21:28">
      <c r="U631692" s="5"/>
      <c r="AA631692" s="94"/>
      <c r="AB631692" s="5"/>
    </row>
    <row r="631694" spans="21:28">
      <c r="U631694" s="5"/>
      <c r="AA631694" s="458"/>
      <c r="AB631694" s="5"/>
    </row>
    <row r="631695" spans="21:28">
      <c r="U631695" s="5"/>
      <c r="AA631695" s="458"/>
      <c r="AB631695" s="5"/>
    </row>
    <row r="631696" spans="21:28">
      <c r="U631696" s="5"/>
      <c r="AA631696" s="93"/>
      <c r="AB631696" s="5"/>
    </row>
    <row r="631697" spans="21:28">
      <c r="U631697" s="5"/>
      <c r="AA631697" s="94"/>
      <c r="AB631697" s="5"/>
    </row>
    <row r="631700" spans="21:28">
      <c r="U631700" s="5"/>
      <c r="AA631700" s="94"/>
      <c r="AB631700" s="5"/>
    </row>
    <row r="631750" spans="21:28">
      <c r="U631750" s="5"/>
      <c r="AA631750" s="94"/>
      <c r="AB631750" s="5"/>
    </row>
    <row r="631820" spans="21:28">
      <c r="U631820" s="5"/>
      <c r="AA631820" s="94"/>
      <c r="AB631820" s="5"/>
    </row>
    <row r="631821" spans="21:28">
      <c r="U631821" s="5"/>
      <c r="AA631821" s="94"/>
      <c r="AB631821" s="5"/>
    </row>
    <row r="631838" spans="21:28">
      <c r="U631838" s="5"/>
      <c r="AA631838" s="94"/>
      <c r="AB631838" s="5"/>
    </row>
    <row r="631840" spans="21:28">
      <c r="U631840" s="5"/>
      <c r="AA631840" s="458"/>
      <c r="AB631840" s="5"/>
    </row>
    <row r="631841" spans="21:28">
      <c r="U631841" s="5"/>
      <c r="AA631841" s="458"/>
      <c r="AB631841" s="5"/>
    </row>
    <row r="631842" spans="21:28">
      <c r="U631842" s="5"/>
      <c r="AA631842" s="93"/>
      <c r="AB631842" s="5"/>
    </row>
    <row r="631843" spans="21:28">
      <c r="U631843" s="5"/>
      <c r="AA631843" s="94"/>
      <c r="AB631843" s="5"/>
    </row>
    <row r="631846" spans="21:28">
      <c r="U631846" s="5"/>
      <c r="AA631846" s="94"/>
      <c r="AB631846" s="5"/>
    </row>
    <row r="631896" spans="21:28">
      <c r="U631896" s="5"/>
      <c r="AA631896" s="94"/>
      <c r="AB631896" s="5"/>
    </row>
    <row r="631966" spans="21:28">
      <c r="U631966" s="5"/>
      <c r="AA631966" s="94"/>
      <c r="AB631966" s="5"/>
    </row>
    <row r="631967" spans="21:28">
      <c r="U631967" s="5"/>
      <c r="AA631967" s="94"/>
      <c r="AB631967" s="5"/>
    </row>
    <row r="631984" spans="21:28">
      <c r="U631984" s="5"/>
      <c r="AA631984" s="94"/>
      <c r="AB631984" s="5"/>
    </row>
    <row r="631986" spans="21:28">
      <c r="U631986" s="5"/>
      <c r="AA631986" s="458"/>
      <c r="AB631986" s="5"/>
    </row>
    <row r="631987" spans="21:28">
      <c r="U631987" s="5"/>
      <c r="AA631987" s="458"/>
      <c r="AB631987" s="5"/>
    </row>
    <row r="631988" spans="21:28">
      <c r="U631988" s="5"/>
      <c r="AA631988" s="93"/>
      <c r="AB631988" s="5"/>
    </row>
    <row r="631989" spans="21:28">
      <c r="U631989" s="5"/>
      <c r="AA631989" s="94"/>
      <c r="AB631989" s="5"/>
    </row>
    <row r="631992" spans="21:28">
      <c r="U631992" s="5"/>
      <c r="AA631992" s="94"/>
      <c r="AB631992" s="5"/>
    </row>
    <row r="632042" spans="21:28">
      <c r="U632042" s="5"/>
      <c r="AA632042" s="94"/>
      <c r="AB632042" s="5"/>
    </row>
    <row r="632112" spans="21:28">
      <c r="U632112" s="5"/>
      <c r="AA632112" s="94"/>
      <c r="AB632112" s="5"/>
    </row>
    <row r="632113" spans="21:28">
      <c r="U632113" s="5"/>
      <c r="AA632113" s="94"/>
      <c r="AB632113" s="5"/>
    </row>
    <row r="632130" spans="21:28">
      <c r="U632130" s="5"/>
      <c r="AA632130" s="94"/>
      <c r="AB632130" s="5"/>
    </row>
    <row r="632132" spans="21:28">
      <c r="U632132" s="5"/>
      <c r="AA632132" s="458"/>
      <c r="AB632132" s="5"/>
    </row>
    <row r="632133" spans="21:28">
      <c r="U632133" s="5"/>
      <c r="AA632133" s="458"/>
      <c r="AB632133" s="5"/>
    </row>
    <row r="632134" spans="21:28">
      <c r="U632134" s="5"/>
      <c r="AA632134" s="93"/>
      <c r="AB632134" s="5"/>
    </row>
    <row r="632135" spans="21:28">
      <c r="U632135" s="5"/>
      <c r="AA632135" s="94"/>
      <c r="AB632135" s="5"/>
    </row>
    <row r="632138" spans="21:28">
      <c r="U632138" s="5"/>
      <c r="AA632138" s="94"/>
      <c r="AB632138" s="5"/>
    </row>
    <row r="632188" spans="21:28">
      <c r="U632188" s="5"/>
      <c r="AA632188" s="94"/>
      <c r="AB632188" s="5"/>
    </row>
    <row r="632258" spans="21:28">
      <c r="U632258" s="5"/>
      <c r="AA632258" s="94"/>
      <c r="AB632258" s="5"/>
    </row>
    <row r="632259" spans="21:28">
      <c r="U632259" s="5"/>
      <c r="AA632259" s="94"/>
      <c r="AB632259" s="5"/>
    </row>
    <row r="632276" spans="21:28">
      <c r="U632276" s="5"/>
      <c r="AA632276" s="94"/>
      <c r="AB632276" s="5"/>
    </row>
    <row r="632278" spans="21:28">
      <c r="U632278" s="5"/>
      <c r="AA632278" s="458"/>
      <c r="AB632278" s="5"/>
    </row>
    <row r="632279" spans="21:28">
      <c r="U632279" s="5"/>
      <c r="AA632279" s="458"/>
      <c r="AB632279" s="5"/>
    </row>
    <row r="632280" spans="21:28">
      <c r="U632280" s="5"/>
      <c r="AA632280" s="93"/>
      <c r="AB632280" s="5"/>
    </row>
    <row r="632281" spans="21:28">
      <c r="U632281" s="5"/>
      <c r="AA632281" s="94"/>
      <c r="AB632281" s="5"/>
    </row>
    <row r="632284" spans="21:28">
      <c r="U632284" s="5"/>
      <c r="AA632284" s="94"/>
      <c r="AB632284" s="5"/>
    </row>
    <row r="632334" spans="21:28">
      <c r="U632334" s="5"/>
      <c r="AA632334" s="94"/>
      <c r="AB632334" s="5"/>
    </row>
    <row r="632404" spans="21:28">
      <c r="U632404" s="5"/>
      <c r="AA632404" s="94"/>
      <c r="AB632404" s="5"/>
    </row>
    <row r="632405" spans="21:28">
      <c r="U632405" s="5"/>
      <c r="AA632405" s="94"/>
      <c r="AB632405" s="5"/>
    </row>
    <row r="632422" spans="21:28">
      <c r="U632422" s="5"/>
      <c r="AA632422" s="94"/>
      <c r="AB632422" s="5"/>
    </row>
    <row r="632424" spans="21:28">
      <c r="U632424" s="5"/>
      <c r="AA632424" s="458"/>
      <c r="AB632424" s="5"/>
    </row>
    <row r="632425" spans="21:28">
      <c r="U632425" s="5"/>
      <c r="AA632425" s="458"/>
      <c r="AB632425" s="5"/>
    </row>
    <row r="632426" spans="21:28">
      <c r="U632426" s="5"/>
      <c r="AA632426" s="93"/>
      <c r="AB632426" s="5"/>
    </row>
    <row r="632427" spans="21:28">
      <c r="U632427" s="5"/>
      <c r="AA632427" s="94"/>
      <c r="AB632427" s="5"/>
    </row>
    <row r="632430" spans="21:28">
      <c r="U632430" s="5"/>
      <c r="AA632430" s="94"/>
      <c r="AB632430" s="5"/>
    </row>
    <row r="632480" spans="21:28">
      <c r="U632480" s="5"/>
      <c r="AA632480" s="94"/>
      <c r="AB632480" s="5"/>
    </row>
    <row r="632550" spans="21:28">
      <c r="U632550" s="5"/>
      <c r="AA632550" s="94"/>
      <c r="AB632550" s="5"/>
    </row>
    <row r="632551" spans="21:28">
      <c r="U632551" s="5"/>
      <c r="AA632551" s="94"/>
      <c r="AB632551" s="5"/>
    </row>
    <row r="632568" spans="21:28">
      <c r="U632568" s="5"/>
      <c r="AA632568" s="94"/>
      <c r="AB632568" s="5"/>
    </row>
    <row r="632570" spans="21:28">
      <c r="U632570" s="5"/>
      <c r="AA632570" s="458"/>
      <c r="AB632570" s="5"/>
    </row>
    <row r="632571" spans="21:28">
      <c r="U632571" s="5"/>
      <c r="AA632571" s="458"/>
      <c r="AB632571" s="5"/>
    </row>
    <row r="632572" spans="21:28">
      <c r="U632572" s="5"/>
      <c r="AA632572" s="93"/>
      <c r="AB632572" s="5"/>
    </row>
    <row r="632573" spans="21:28">
      <c r="U632573" s="5"/>
      <c r="AA632573" s="94"/>
      <c r="AB632573" s="5"/>
    </row>
    <row r="632576" spans="21:28">
      <c r="U632576" s="5"/>
      <c r="AA632576" s="94"/>
      <c r="AB632576" s="5"/>
    </row>
    <row r="632626" spans="21:28">
      <c r="U632626" s="5"/>
      <c r="AA632626" s="94"/>
      <c r="AB632626" s="5"/>
    </row>
    <row r="632696" spans="21:28">
      <c r="U632696" s="5"/>
      <c r="AA632696" s="94"/>
      <c r="AB632696" s="5"/>
    </row>
    <row r="632697" spans="21:28">
      <c r="U632697" s="5"/>
      <c r="AA632697" s="94"/>
      <c r="AB632697" s="5"/>
    </row>
    <row r="632714" spans="21:28">
      <c r="U632714" s="5"/>
      <c r="AA632714" s="94"/>
      <c r="AB632714" s="5"/>
    </row>
    <row r="632716" spans="21:28">
      <c r="U632716" s="5"/>
      <c r="AA632716" s="458"/>
      <c r="AB632716" s="5"/>
    </row>
    <row r="632717" spans="21:28">
      <c r="U632717" s="5"/>
      <c r="AA632717" s="458"/>
      <c r="AB632717" s="5"/>
    </row>
    <row r="632718" spans="21:28">
      <c r="U632718" s="5"/>
      <c r="AA632718" s="93"/>
      <c r="AB632718" s="5"/>
    </row>
    <row r="632719" spans="21:28">
      <c r="U632719" s="5"/>
      <c r="AA632719" s="94"/>
      <c r="AB632719" s="5"/>
    </row>
    <row r="632722" spans="21:28">
      <c r="U632722" s="5"/>
      <c r="AA632722" s="94"/>
      <c r="AB632722" s="5"/>
    </row>
    <row r="632772" spans="21:28">
      <c r="U632772" s="5"/>
      <c r="AA632772" s="94"/>
      <c r="AB632772" s="5"/>
    </row>
    <row r="632842" spans="21:28">
      <c r="U632842" s="5"/>
      <c r="AA632842" s="94"/>
      <c r="AB632842" s="5"/>
    </row>
    <row r="632843" spans="21:28">
      <c r="U632843" s="5"/>
      <c r="AA632843" s="94"/>
      <c r="AB632843" s="5"/>
    </row>
    <row r="632860" spans="21:28">
      <c r="U632860" s="5"/>
      <c r="AA632860" s="94"/>
      <c r="AB632860" s="5"/>
    </row>
    <row r="632862" spans="21:28">
      <c r="U632862" s="5"/>
      <c r="AA632862" s="458"/>
      <c r="AB632862" s="5"/>
    </row>
    <row r="632863" spans="21:28">
      <c r="U632863" s="5"/>
      <c r="AA632863" s="458"/>
      <c r="AB632863" s="5"/>
    </row>
    <row r="632864" spans="21:28">
      <c r="U632864" s="5"/>
      <c r="AA632864" s="93"/>
      <c r="AB632864" s="5"/>
    </row>
    <row r="632865" spans="21:28">
      <c r="U632865" s="5"/>
      <c r="AA632865" s="94"/>
      <c r="AB632865" s="5"/>
    </row>
    <row r="632868" spans="21:28">
      <c r="U632868" s="5"/>
      <c r="AA632868" s="94"/>
      <c r="AB632868" s="5"/>
    </row>
    <row r="632918" spans="21:28">
      <c r="U632918" s="5"/>
      <c r="AA632918" s="94"/>
      <c r="AB632918" s="5"/>
    </row>
    <row r="632988" spans="21:28">
      <c r="U632988" s="5"/>
      <c r="AA632988" s="94"/>
      <c r="AB632988" s="5"/>
    </row>
    <row r="632989" spans="21:28">
      <c r="U632989" s="5"/>
      <c r="AA632989" s="94"/>
      <c r="AB632989" s="5"/>
    </row>
    <row r="633006" spans="21:28">
      <c r="U633006" s="5"/>
      <c r="AA633006" s="94"/>
      <c r="AB633006" s="5"/>
    </row>
    <row r="633008" spans="21:28">
      <c r="U633008" s="5"/>
      <c r="AA633008" s="458"/>
      <c r="AB633008" s="5"/>
    </row>
    <row r="633009" spans="21:28">
      <c r="U633009" s="5"/>
      <c r="AA633009" s="458"/>
      <c r="AB633009" s="5"/>
    </row>
    <row r="633010" spans="21:28">
      <c r="U633010" s="5"/>
      <c r="AA633010" s="93"/>
      <c r="AB633010" s="5"/>
    </row>
    <row r="633011" spans="21:28">
      <c r="U633011" s="5"/>
      <c r="AA633011" s="94"/>
      <c r="AB633011" s="5"/>
    </row>
    <row r="633014" spans="21:28">
      <c r="U633014" s="5"/>
      <c r="AA633014" s="94"/>
      <c r="AB633014" s="5"/>
    </row>
    <row r="633064" spans="21:28">
      <c r="U633064" s="5"/>
      <c r="AA633064" s="94"/>
      <c r="AB633064" s="5"/>
    </row>
    <row r="633134" spans="21:28">
      <c r="U633134" s="5"/>
      <c r="AA633134" s="94"/>
      <c r="AB633134" s="5"/>
    </row>
    <row r="633135" spans="21:28">
      <c r="U633135" s="5"/>
      <c r="AA633135" s="94"/>
      <c r="AB633135" s="5"/>
    </row>
    <row r="633152" spans="21:28">
      <c r="U633152" s="5"/>
      <c r="AA633152" s="94"/>
      <c r="AB633152" s="5"/>
    </row>
    <row r="633154" spans="21:28">
      <c r="U633154" s="5"/>
      <c r="AA633154" s="458"/>
      <c r="AB633154" s="5"/>
    </row>
    <row r="633155" spans="21:28">
      <c r="U633155" s="5"/>
      <c r="AA633155" s="458"/>
      <c r="AB633155" s="5"/>
    </row>
    <row r="633156" spans="21:28">
      <c r="U633156" s="5"/>
      <c r="AA633156" s="93"/>
      <c r="AB633156" s="5"/>
    </row>
    <row r="633157" spans="21:28">
      <c r="U633157" s="5"/>
      <c r="AA633157" s="94"/>
      <c r="AB633157" s="5"/>
    </row>
    <row r="633160" spans="21:28">
      <c r="U633160" s="5"/>
      <c r="AA633160" s="94"/>
      <c r="AB633160" s="5"/>
    </row>
    <row r="633210" spans="21:28">
      <c r="U633210" s="5"/>
      <c r="AA633210" s="94"/>
      <c r="AB633210" s="5"/>
    </row>
    <row r="633280" spans="21:28">
      <c r="U633280" s="5"/>
      <c r="AA633280" s="94"/>
      <c r="AB633280" s="5"/>
    </row>
    <row r="633281" spans="21:28">
      <c r="U633281" s="5"/>
      <c r="AA633281" s="94"/>
      <c r="AB633281" s="5"/>
    </row>
    <row r="633298" spans="21:28">
      <c r="U633298" s="5"/>
      <c r="AA633298" s="94"/>
      <c r="AB633298" s="5"/>
    </row>
    <row r="633300" spans="21:28">
      <c r="U633300" s="5"/>
      <c r="AA633300" s="458"/>
      <c r="AB633300" s="5"/>
    </row>
    <row r="633301" spans="21:28">
      <c r="U633301" s="5"/>
      <c r="AA633301" s="458"/>
      <c r="AB633301" s="5"/>
    </row>
    <row r="633302" spans="21:28">
      <c r="U633302" s="5"/>
      <c r="AA633302" s="93"/>
      <c r="AB633302" s="5"/>
    </row>
    <row r="633303" spans="21:28">
      <c r="U633303" s="5"/>
      <c r="AA633303" s="94"/>
      <c r="AB633303" s="5"/>
    </row>
    <row r="633306" spans="21:28">
      <c r="U633306" s="5"/>
      <c r="AA633306" s="94"/>
      <c r="AB633306" s="5"/>
    </row>
    <row r="633356" spans="21:28">
      <c r="U633356" s="5"/>
      <c r="AA633356" s="94"/>
      <c r="AB633356" s="5"/>
    </row>
    <row r="633426" spans="21:28">
      <c r="U633426" s="5"/>
      <c r="AA633426" s="94"/>
      <c r="AB633426" s="5"/>
    </row>
    <row r="633427" spans="21:28">
      <c r="U633427" s="5"/>
      <c r="AA633427" s="94"/>
      <c r="AB633427" s="5"/>
    </row>
    <row r="633444" spans="21:28">
      <c r="U633444" s="5"/>
      <c r="AA633444" s="94"/>
      <c r="AB633444" s="5"/>
    </row>
    <row r="633446" spans="21:28">
      <c r="U633446" s="5"/>
      <c r="AA633446" s="458"/>
      <c r="AB633446" s="5"/>
    </row>
    <row r="633447" spans="21:28">
      <c r="U633447" s="5"/>
      <c r="AA633447" s="458"/>
      <c r="AB633447" s="5"/>
    </row>
    <row r="633448" spans="21:28">
      <c r="U633448" s="5"/>
      <c r="AA633448" s="93"/>
      <c r="AB633448" s="5"/>
    </row>
    <row r="633449" spans="21:28">
      <c r="U633449" s="5"/>
      <c r="AA633449" s="94"/>
      <c r="AB633449" s="5"/>
    </row>
    <row r="633452" spans="21:28">
      <c r="U633452" s="5"/>
      <c r="AA633452" s="94"/>
      <c r="AB633452" s="5"/>
    </row>
    <row r="633502" spans="21:28">
      <c r="U633502" s="5"/>
      <c r="AA633502" s="94"/>
      <c r="AB633502" s="5"/>
    </row>
    <row r="633572" spans="21:28">
      <c r="U633572" s="5"/>
      <c r="AA633572" s="94"/>
      <c r="AB633572" s="5"/>
    </row>
    <row r="633573" spans="21:28">
      <c r="U633573" s="5"/>
      <c r="AA633573" s="94"/>
      <c r="AB633573" s="5"/>
    </row>
    <row r="633590" spans="21:28">
      <c r="U633590" s="5"/>
      <c r="AA633590" s="94"/>
      <c r="AB633590" s="5"/>
    </row>
    <row r="633592" spans="21:28">
      <c r="U633592" s="5"/>
      <c r="AA633592" s="458"/>
      <c r="AB633592" s="5"/>
    </row>
    <row r="633593" spans="21:28">
      <c r="U633593" s="5"/>
      <c r="AA633593" s="458"/>
      <c r="AB633593" s="5"/>
    </row>
    <row r="633594" spans="21:28">
      <c r="U633594" s="5"/>
      <c r="AA633594" s="93"/>
      <c r="AB633594" s="5"/>
    </row>
    <row r="633595" spans="21:28">
      <c r="U633595" s="5"/>
      <c r="AA633595" s="94"/>
      <c r="AB633595" s="5"/>
    </row>
    <row r="633598" spans="21:28">
      <c r="U633598" s="5"/>
      <c r="AA633598" s="94"/>
      <c r="AB633598" s="5"/>
    </row>
    <row r="633648" spans="21:28">
      <c r="U633648" s="5"/>
      <c r="AA633648" s="94"/>
      <c r="AB633648" s="5"/>
    </row>
    <row r="633718" spans="21:28">
      <c r="U633718" s="5"/>
      <c r="AA633718" s="94"/>
      <c r="AB633718" s="5"/>
    </row>
    <row r="633719" spans="21:28">
      <c r="U633719" s="5"/>
      <c r="AA633719" s="94"/>
      <c r="AB633719" s="5"/>
    </row>
    <row r="633736" spans="21:28">
      <c r="U633736" s="5"/>
      <c r="AA633736" s="94"/>
      <c r="AB633736" s="5"/>
    </row>
    <row r="633738" spans="21:28">
      <c r="U633738" s="5"/>
      <c r="AA633738" s="458"/>
      <c r="AB633738" s="5"/>
    </row>
    <row r="633739" spans="21:28">
      <c r="U633739" s="5"/>
      <c r="AA633739" s="458"/>
      <c r="AB633739" s="5"/>
    </row>
    <row r="633740" spans="21:28">
      <c r="U633740" s="5"/>
      <c r="AA633740" s="93"/>
      <c r="AB633740" s="5"/>
    </row>
    <row r="633741" spans="21:28">
      <c r="U633741" s="5"/>
      <c r="AA633741" s="94"/>
      <c r="AB633741" s="5"/>
    </row>
    <row r="633744" spans="21:28">
      <c r="U633744" s="5"/>
      <c r="AA633744" s="94"/>
      <c r="AB633744" s="5"/>
    </row>
    <row r="633794" spans="21:28">
      <c r="U633794" s="5"/>
      <c r="AA633794" s="94"/>
      <c r="AB633794" s="5"/>
    </row>
    <row r="633864" spans="21:28">
      <c r="U633864" s="5"/>
      <c r="AA633864" s="94"/>
      <c r="AB633864" s="5"/>
    </row>
    <row r="633865" spans="21:28">
      <c r="U633865" s="5"/>
      <c r="AA633865" s="94"/>
      <c r="AB633865" s="5"/>
    </row>
    <row r="633882" spans="21:28">
      <c r="U633882" s="5"/>
      <c r="AA633882" s="94"/>
      <c r="AB633882" s="5"/>
    </row>
    <row r="633884" spans="21:28">
      <c r="U633884" s="5"/>
      <c r="AA633884" s="458"/>
      <c r="AB633884" s="5"/>
    </row>
    <row r="633885" spans="21:28">
      <c r="U633885" s="5"/>
      <c r="AA633885" s="458"/>
      <c r="AB633885" s="5"/>
    </row>
    <row r="633886" spans="21:28">
      <c r="U633886" s="5"/>
      <c r="AA633886" s="93"/>
      <c r="AB633886" s="5"/>
    </row>
    <row r="633887" spans="21:28">
      <c r="U633887" s="5"/>
      <c r="AA633887" s="94"/>
      <c r="AB633887" s="5"/>
    </row>
    <row r="633890" spans="21:28">
      <c r="U633890" s="5"/>
      <c r="AA633890" s="94"/>
      <c r="AB633890" s="5"/>
    </row>
    <row r="633940" spans="21:28">
      <c r="U633940" s="5"/>
      <c r="AA633940" s="94"/>
      <c r="AB633940" s="5"/>
    </row>
    <row r="634010" spans="21:28">
      <c r="U634010" s="5"/>
      <c r="AA634010" s="94"/>
      <c r="AB634010" s="5"/>
    </row>
    <row r="634011" spans="21:28">
      <c r="U634011" s="5"/>
      <c r="AA634011" s="94"/>
      <c r="AB634011" s="5"/>
    </row>
    <row r="634028" spans="21:28">
      <c r="U634028" s="5"/>
      <c r="AA634028" s="94"/>
      <c r="AB634028" s="5"/>
    </row>
    <row r="634030" spans="21:28">
      <c r="U634030" s="5"/>
      <c r="AA634030" s="458"/>
      <c r="AB634030" s="5"/>
    </row>
    <row r="634031" spans="21:28">
      <c r="U634031" s="5"/>
      <c r="AA634031" s="458"/>
      <c r="AB634031" s="5"/>
    </row>
    <row r="634032" spans="21:28">
      <c r="U634032" s="5"/>
      <c r="AA634032" s="93"/>
      <c r="AB634032" s="5"/>
    </row>
    <row r="634033" spans="21:28">
      <c r="U634033" s="5"/>
      <c r="AA634033" s="94"/>
      <c r="AB634033" s="5"/>
    </row>
    <row r="634036" spans="21:28">
      <c r="U634036" s="5"/>
      <c r="AA634036" s="94"/>
      <c r="AB634036" s="5"/>
    </row>
    <row r="634086" spans="21:28">
      <c r="U634086" s="5"/>
      <c r="AA634086" s="94"/>
      <c r="AB634086" s="5"/>
    </row>
    <row r="634156" spans="21:28">
      <c r="U634156" s="5"/>
      <c r="AA634156" s="94"/>
      <c r="AB634156" s="5"/>
    </row>
    <row r="634157" spans="21:28">
      <c r="U634157" s="5"/>
      <c r="AA634157" s="94"/>
      <c r="AB634157" s="5"/>
    </row>
    <row r="634174" spans="21:28">
      <c r="U634174" s="5"/>
      <c r="AA634174" s="94"/>
      <c r="AB634174" s="5"/>
    </row>
    <row r="634176" spans="21:28">
      <c r="U634176" s="5"/>
      <c r="AA634176" s="458"/>
      <c r="AB634176" s="5"/>
    </row>
    <row r="634177" spans="21:28">
      <c r="U634177" s="5"/>
      <c r="AA634177" s="458"/>
      <c r="AB634177" s="5"/>
    </row>
    <row r="634178" spans="21:28">
      <c r="U634178" s="5"/>
      <c r="AA634178" s="93"/>
      <c r="AB634178" s="5"/>
    </row>
    <row r="634179" spans="21:28">
      <c r="U634179" s="5"/>
      <c r="AA634179" s="94"/>
      <c r="AB634179" s="5"/>
    </row>
    <row r="634182" spans="21:28">
      <c r="U634182" s="5"/>
      <c r="AA634182" s="94"/>
      <c r="AB634182" s="5"/>
    </row>
    <row r="634232" spans="21:28">
      <c r="U634232" s="5"/>
      <c r="AA634232" s="94"/>
      <c r="AB634232" s="5"/>
    </row>
    <row r="634302" spans="21:28">
      <c r="U634302" s="5"/>
      <c r="AA634302" s="94"/>
      <c r="AB634302" s="5"/>
    </row>
    <row r="634303" spans="21:28">
      <c r="U634303" s="5"/>
      <c r="AA634303" s="94"/>
      <c r="AB634303" s="5"/>
    </row>
    <row r="634320" spans="21:28">
      <c r="U634320" s="5"/>
      <c r="AA634320" s="94"/>
      <c r="AB634320" s="5"/>
    </row>
    <row r="634322" spans="21:28">
      <c r="U634322" s="5"/>
      <c r="AA634322" s="458"/>
      <c r="AB634322" s="5"/>
    </row>
    <row r="634323" spans="21:28">
      <c r="U634323" s="5"/>
      <c r="AA634323" s="458"/>
      <c r="AB634323" s="5"/>
    </row>
    <row r="634324" spans="21:28">
      <c r="U634324" s="5"/>
      <c r="AA634324" s="93"/>
      <c r="AB634324" s="5"/>
    </row>
    <row r="634325" spans="21:28">
      <c r="U634325" s="5"/>
      <c r="AA634325" s="94"/>
      <c r="AB634325" s="5"/>
    </row>
    <row r="634328" spans="21:28">
      <c r="U634328" s="5"/>
      <c r="AA634328" s="94"/>
      <c r="AB634328" s="5"/>
    </row>
    <row r="634378" spans="21:28">
      <c r="U634378" s="5"/>
      <c r="AA634378" s="94"/>
      <c r="AB634378" s="5"/>
    </row>
    <row r="634448" spans="21:28">
      <c r="U634448" s="5"/>
      <c r="AA634448" s="94"/>
      <c r="AB634448" s="5"/>
    </row>
    <row r="634449" spans="21:28">
      <c r="U634449" s="5"/>
      <c r="AA634449" s="94"/>
      <c r="AB634449" s="5"/>
    </row>
    <row r="634466" spans="21:28">
      <c r="U634466" s="5"/>
      <c r="AA634466" s="94"/>
      <c r="AB634466" s="5"/>
    </row>
    <row r="634468" spans="21:28">
      <c r="U634468" s="5"/>
      <c r="AA634468" s="458"/>
      <c r="AB634468" s="5"/>
    </row>
    <row r="634469" spans="21:28">
      <c r="U634469" s="5"/>
      <c r="AA634469" s="458"/>
      <c r="AB634469" s="5"/>
    </row>
    <row r="634470" spans="21:28">
      <c r="U634470" s="5"/>
      <c r="AA634470" s="93"/>
      <c r="AB634470" s="5"/>
    </row>
    <row r="634471" spans="21:28">
      <c r="U634471" s="5"/>
      <c r="AA634471" s="94"/>
      <c r="AB634471" s="5"/>
    </row>
    <row r="634474" spans="21:28">
      <c r="U634474" s="5"/>
      <c r="AA634474" s="94"/>
      <c r="AB634474" s="5"/>
    </row>
    <row r="634524" spans="21:28">
      <c r="U634524" s="5"/>
      <c r="AA634524" s="94"/>
      <c r="AB634524" s="5"/>
    </row>
    <row r="634594" spans="21:28">
      <c r="U634594" s="5"/>
      <c r="AA634594" s="94"/>
      <c r="AB634594" s="5"/>
    </row>
    <row r="634595" spans="21:28">
      <c r="U634595" s="5"/>
      <c r="AA634595" s="94"/>
      <c r="AB634595" s="5"/>
    </row>
    <row r="634612" spans="21:28">
      <c r="U634612" s="5"/>
      <c r="AA634612" s="94"/>
      <c r="AB634612" s="5"/>
    </row>
    <row r="634614" spans="21:28">
      <c r="U634614" s="5"/>
      <c r="AA634614" s="458"/>
      <c r="AB634614" s="5"/>
    </row>
    <row r="634615" spans="21:28">
      <c r="U634615" s="5"/>
      <c r="AA634615" s="458"/>
      <c r="AB634615" s="5"/>
    </row>
    <row r="634616" spans="21:28">
      <c r="U634616" s="5"/>
      <c r="AA634616" s="93"/>
      <c r="AB634616" s="5"/>
    </row>
    <row r="634617" spans="21:28">
      <c r="U634617" s="5"/>
      <c r="AA634617" s="94"/>
      <c r="AB634617" s="5"/>
    </row>
    <row r="634620" spans="21:28">
      <c r="U634620" s="5"/>
      <c r="AA634620" s="94"/>
      <c r="AB634620" s="5"/>
    </row>
    <row r="634670" spans="21:28">
      <c r="U634670" s="5"/>
      <c r="AA634670" s="94"/>
      <c r="AB634670" s="5"/>
    </row>
    <row r="634740" spans="21:28">
      <c r="U634740" s="5"/>
      <c r="AA634740" s="94"/>
      <c r="AB634740" s="5"/>
    </row>
    <row r="634741" spans="21:28">
      <c r="U634741" s="5"/>
      <c r="AA634741" s="94"/>
      <c r="AB634741" s="5"/>
    </row>
    <row r="634758" spans="21:28">
      <c r="U634758" s="5"/>
      <c r="AA634758" s="94"/>
      <c r="AB634758" s="5"/>
    </row>
    <row r="634760" spans="21:28">
      <c r="U634760" s="5"/>
      <c r="AA634760" s="458"/>
      <c r="AB634760" s="5"/>
    </row>
    <row r="634761" spans="21:28">
      <c r="U634761" s="5"/>
      <c r="AA634761" s="458"/>
      <c r="AB634761" s="5"/>
    </row>
    <row r="634762" spans="21:28">
      <c r="U634762" s="5"/>
      <c r="AA634762" s="93"/>
      <c r="AB634762" s="5"/>
    </row>
    <row r="634763" spans="21:28">
      <c r="U634763" s="5"/>
      <c r="AA634763" s="94"/>
      <c r="AB634763" s="5"/>
    </row>
    <row r="634766" spans="21:28">
      <c r="U634766" s="5"/>
      <c r="AA634766" s="94"/>
      <c r="AB634766" s="5"/>
    </row>
    <row r="634816" spans="21:28">
      <c r="U634816" s="5"/>
      <c r="AA634816" s="94"/>
      <c r="AB634816" s="5"/>
    </row>
    <row r="634886" spans="21:28">
      <c r="U634886" s="5"/>
      <c r="AA634886" s="94"/>
      <c r="AB634886" s="5"/>
    </row>
    <row r="634887" spans="21:28">
      <c r="U634887" s="5"/>
      <c r="AA634887" s="94"/>
      <c r="AB634887" s="5"/>
    </row>
    <row r="634904" spans="21:28">
      <c r="U634904" s="5"/>
      <c r="AA634904" s="94"/>
      <c r="AB634904" s="5"/>
    </row>
    <row r="634906" spans="21:28">
      <c r="U634906" s="5"/>
      <c r="AA634906" s="458"/>
      <c r="AB634906" s="5"/>
    </row>
    <row r="634907" spans="21:28">
      <c r="U634907" s="5"/>
      <c r="AA634907" s="458"/>
      <c r="AB634907" s="5"/>
    </row>
    <row r="634908" spans="21:28">
      <c r="U634908" s="5"/>
      <c r="AA634908" s="93"/>
      <c r="AB634908" s="5"/>
    </row>
    <row r="634909" spans="21:28">
      <c r="U634909" s="5"/>
      <c r="AA634909" s="94"/>
      <c r="AB634909" s="5"/>
    </row>
    <row r="634912" spans="21:28">
      <c r="U634912" s="5"/>
      <c r="AA634912" s="94"/>
      <c r="AB634912" s="5"/>
    </row>
    <row r="634962" spans="21:28">
      <c r="U634962" s="5"/>
      <c r="AA634962" s="94"/>
      <c r="AB634962" s="5"/>
    </row>
    <row r="635032" spans="21:28">
      <c r="U635032" s="5"/>
      <c r="AA635032" s="94"/>
      <c r="AB635032" s="5"/>
    </row>
    <row r="635033" spans="21:28">
      <c r="U635033" s="5"/>
      <c r="AA635033" s="94"/>
      <c r="AB635033" s="5"/>
    </row>
    <row r="635050" spans="21:28">
      <c r="U635050" s="5"/>
      <c r="AA635050" s="94"/>
      <c r="AB635050" s="5"/>
    </row>
    <row r="635052" spans="21:28">
      <c r="U635052" s="5"/>
      <c r="AA635052" s="458"/>
      <c r="AB635052" s="5"/>
    </row>
    <row r="635053" spans="21:28">
      <c r="U635053" s="5"/>
      <c r="AA635053" s="458"/>
      <c r="AB635053" s="5"/>
    </row>
    <row r="635054" spans="21:28">
      <c r="U635054" s="5"/>
      <c r="AA635054" s="93"/>
      <c r="AB635054" s="5"/>
    </row>
    <row r="635055" spans="21:28">
      <c r="U635055" s="5"/>
      <c r="AA635055" s="94"/>
      <c r="AB635055" s="5"/>
    </row>
    <row r="635058" spans="21:28">
      <c r="U635058" s="5"/>
      <c r="AA635058" s="94"/>
      <c r="AB635058" s="5"/>
    </row>
    <row r="635108" spans="21:28">
      <c r="U635108" s="5"/>
      <c r="AA635108" s="94"/>
      <c r="AB635108" s="5"/>
    </row>
    <row r="635178" spans="21:28">
      <c r="U635178" s="5"/>
      <c r="AA635178" s="94"/>
      <c r="AB635178" s="5"/>
    </row>
    <row r="635179" spans="21:28">
      <c r="U635179" s="5"/>
      <c r="AA635179" s="94"/>
      <c r="AB635179" s="5"/>
    </row>
    <row r="635196" spans="21:28">
      <c r="U635196" s="5"/>
      <c r="AA635196" s="94"/>
      <c r="AB635196" s="5"/>
    </row>
    <row r="635198" spans="21:28">
      <c r="U635198" s="5"/>
      <c r="AA635198" s="458"/>
      <c r="AB635198" s="5"/>
    </row>
    <row r="635199" spans="21:28">
      <c r="U635199" s="5"/>
      <c r="AA635199" s="458"/>
      <c r="AB635199" s="5"/>
    </row>
    <row r="635200" spans="21:28">
      <c r="U635200" s="5"/>
      <c r="AA635200" s="93"/>
      <c r="AB635200" s="5"/>
    </row>
    <row r="635201" spans="21:28">
      <c r="U635201" s="5"/>
      <c r="AA635201" s="94"/>
      <c r="AB635201" s="5"/>
    </row>
    <row r="635204" spans="21:28">
      <c r="U635204" s="5"/>
      <c r="AA635204" s="94"/>
      <c r="AB635204" s="5"/>
    </row>
    <row r="635254" spans="21:28">
      <c r="U635254" s="5"/>
      <c r="AA635254" s="94"/>
      <c r="AB635254" s="5"/>
    </row>
    <row r="635324" spans="21:28">
      <c r="U635324" s="5"/>
      <c r="AA635324" s="94"/>
      <c r="AB635324" s="5"/>
    </row>
    <row r="635325" spans="21:28">
      <c r="U635325" s="5"/>
      <c r="AA635325" s="94"/>
      <c r="AB635325" s="5"/>
    </row>
    <row r="635342" spans="21:28">
      <c r="U635342" s="5"/>
      <c r="AA635342" s="94"/>
      <c r="AB635342" s="5"/>
    </row>
    <row r="635344" spans="21:28">
      <c r="U635344" s="5"/>
      <c r="AA635344" s="458"/>
      <c r="AB635344" s="5"/>
    </row>
    <row r="635345" spans="21:28">
      <c r="U635345" s="5"/>
      <c r="AA635345" s="458"/>
      <c r="AB635345" s="5"/>
    </row>
    <row r="635346" spans="21:28">
      <c r="U635346" s="5"/>
      <c r="AA635346" s="93"/>
      <c r="AB635346" s="5"/>
    </row>
    <row r="635347" spans="21:28">
      <c r="U635347" s="5"/>
      <c r="AA635347" s="94"/>
      <c r="AB635347" s="5"/>
    </row>
    <row r="635350" spans="21:28">
      <c r="U635350" s="5"/>
      <c r="AA635350" s="94"/>
      <c r="AB635350" s="5"/>
    </row>
    <row r="635400" spans="21:28">
      <c r="U635400" s="5"/>
      <c r="AA635400" s="94"/>
      <c r="AB635400" s="5"/>
    </row>
    <row r="635470" spans="21:28">
      <c r="U635470" s="5"/>
      <c r="AA635470" s="94"/>
      <c r="AB635470" s="5"/>
    </row>
    <row r="635471" spans="21:28">
      <c r="U635471" s="5"/>
      <c r="AA635471" s="94"/>
      <c r="AB635471" s="5"/>
    </row>
    <row r="635488" spans="21:28">
      <c r="U635488" s="5"/>
      <c r="AA635488" s="94"/>
      <c r="AB635488" s="5"/>
    </row>
    <row r="635490" spans="21:28">
      <c r="U635490" s="5"/>
      <c r="AA635490" s="458"/>
      <c r="AB635490" s="5"/>
    </row>
    <row r="635491" spans="21:28">
      <c r="U635491" s="5"/>
      <c r="AA635491" s="458"/>
      <c r="AB635491" s="5"/>
    </row>
    <row r="635492" spans="21:28">
      <c r="U635492" s="5"/>
      <c r="AA635492" s="93"/>
      <c r="AB635492" s="5"/>
    </row>
    <row r="635493" spans="21:28">
      <c r="U635493" s="5"/>
      <c r="AA635493" s="94"/>
      <c r="AB635493" s="5"/>
    </row>
    <row r="635496" spans="21:28">
      <c r="U635496" s="5"/>
      <c r="AA635496" s="94"/>
      <c r="AB635496" s="5"/>
    </row>
    <row r="635546" spans="21:28">
      <c r="U635546" s="5"/>
      <c r="AA635546" s="94"/>
      <c r="AB635546" s="5"/>
    </row>
    <row r="635616" spans="21:28">
      <c r="U635616" s="5"/>
      <c r="AA635616" s="94"/>
      <c r="AB635616" s="5"/>
    </row>
    <row r="635617" spans="21:28">
      <c r="U635617" s="5"/>
      <c r="AA635617" s="94"/>
      <c r="AB635617" s="5"/>
    </row>
    <row r="635634" spans="21:28">
      <c r="U635634" s="5"/>
      <c r="AA635634" s="94"/>
      <c r="AB635634" s="5"/>
    </row>
    <row r="635636" spans="21:28">
      <c r="U635636" s="5"/>
      <c r="AA635636" s="458"/>
      <c r="AB635636" s="5"/>
    </row>
    <row r="635637" spans="21:28">
      <c r="U635637" s="5"/>
      <c r="AA635637" s="458"/>
      <c r="AB635637" s="5"/>
    </row>
    <row r="635638" spans="21:28">
      <c r="U635638" s="5"/>
      <c r="AA635638" s="93"/>
      <c r="AB635638" s="5"/>
    </row>
    <row r="635639" spans="21:28">
      <c r="U635639" s="5"/>
      <c r="AA635639" s="94"/>
      <c r="AB635639" s="5"/>
    </row>
    <row r="635642" spans="21:28">
      <c r="U635642" s="5"/>
      <c r="AA635642" s="94"/>
      <c r="AB635642" s="5"/>
    </row>
    <row r="635692" spans="21:28">
      <c r="U635692" s="5"/>
      <c r="AA635692" s="94"/>
      <c r="AB635692" s="5"/>
    </row>
    <row r="635762" spans="21:28">
      <c r="U635762" s="5"/>
      <c r="AA635762" s="94"/>
      <c r="AB635762" s="5"/>
    </row>
    <row r="635763" spans="21:28">
      <c r="U635763" s="5"/>
      <c r="AA635763" s="94"/>
      <c r="AB635763" s="5"/>
    </row>
    <row r="635780" spans="21:28">
      <c r="U635780" s="5"/>
      <c r="AA635780" s="94"/>
      <c r="AB635780" s="5"/>
    </row>
    <row r="635782" spans="21:28">
      <c r="U635782" s="5"/>
      <c r="AA635782" s="458"/>
      <c r="AB635782" s="5"/>
    </row>
    <row r="635783" spans="21:28">
      <c r="U635783" s="5"/>
      <c r="AA635783" s="458"/>
      <c r="AB635783" s="5"/>
    </row>
    <row r="635784" spans="21:28">
      <c r="U635784" s="5"/>
      <c r="AA635784" s="93"/>
      <c r="AB635784" s="5"/>
    </row>
    <row r="635785" spans="21:28">
      <c r="U635785" s="5"/>
      <c r="AA635785" s="94"/>
      <c r="AB635785" s="5"/>
    </row>
    <row r="635788" spans="21:28">
      <c r="U635788" s="5"/>
      <c r="AA635788" s="94"/>
      <c r="AB635788" s="5"/>
    </row>
    <row r="635838" spans="21:28">
      <c r="U635838" s="5"/>
      <c r="AA635838" s="94"/>
      <c r="AB635838" s="5"/>
    </row>
    <row r="635908" spans="21:28">
      <c r="U635908" s="5"/>
      <c r="AA635908" s="94"/>
      <c r="AB635908" s="5"/>
    </row>
    <row r="635909" spans="21:28">
      <c r="U635909" s="5"/>
      <c r="AA635909" s="94"/>
      <c r="AB635909" s="5"/>
    </row>
    <row r="635926" spans="21:28">
      <c r="U635926" s="5"/>
      <c r="AA635926" s="94"/>
      <c r="AB635926" s="5"/>
    </row>
    <row r="635928" spans="21:28">
      <c r="U635928" s="5"/>
      <c r="AA635928" s="458"/>
      <c r="AB635928" s="5"/>
    </row>
    <row r="635929" spans="21:28">
      <c r="U635929" s="5"/>
      <c r="AA635929" s="458"/>
      <c r="AB635929" s="5"/>
    </row>
    <row r="635930" spans="21:28">
      <c r="U635930" s="5"/>
      <c r="AA635930" s="93"/>
      <c r="AB635930" s="5"/>
    </row>
    <row r="635931" spans="21:28">
      <c r="U635931" s="5"/>
      <c r="AA635931" s="94"/>
      <c r="AB635931" s="5"/>
    </row>
    <row r="635934" spans="21:28">
      <c r="U635934" s="5"/>
      <c r="AA635934" s="94"/>
      <c r="AB635934" s="5"/>
    </row>
    <row r="635984" spans="21:28">
      <c r="U635984" s="5"/>
      <c r="AA635984" s="94"/>
      <c r="AB635984" s="5"/>
    </row>
    <row r="636054" spans="21:28">
      <c r="U636054" s="5"/>
      <c r="AA636054" s="94"/>
      <c r="AB636054" s="5"/>
    </row>
    <row r="636055" spans="21:28">
      <c r="U636055" s="5"/>
      <c r="AA636055" s="94"/>
      <c r="AB636055" s="5"/>
    </row>
    <row r="636072" spans="21:28">
      <c r="U636072" s="5"/>
      <c r="AA636072" s="94"/>
      <c r="AB636072" s="5"/>
    </row>
    <row r="636074" spans="21:28">
      <c r="U636074" s="5"/>
      <c r="AA636074" s="458"/>
      <c r="AB636074" s="5"/>
    </row>
    <row r="636075" spans="21:28">
      <c r="U636075" s="5"/>
      <c r="AA636075" s="458"/>
      <c r="AB636075" s="5"/>
    </row>
    <row r="636076" spans="21:28">
      <c r="U636076" s="5"/>
      <c r="AA636076" s="93"/>
      <c r="AB636076" s="5"/>
    </row>
    <row r="636077" spans="21:28">
      <c r="U636077" s="5"/>
      <c r="AA636077" s="94"/>
      <c r="AB636077" s="5"/>
    </row>
    <row r="636080" spans="21:28">
      <c r="U636080" s="5"/>
      <c r="AA636080" s="94"/>
      <c r="AB636080" s="5"/>
    </row>
    <row r="636130" spans="21:28">
      <c r="U636130" s="5"/>
      <c r="AA636130" s="94"/>
      <c r="AB636130" s="5"/>
    </row>
    <row r="636200" spans="21:28">
      <c r="U636200" s="5"/>
      <c r="AA636200" s="94"/>
      <c r="AB636200" s="5"/>
    </row>
    <row r="636201" spans="21:28">
      <c r="U636201" s="5"/>
      <c r="AA636201" s="94"/>
      <c r="AB636201" s="5"/>
    </row>
    <row r="636218" spans="21:28">
      <c r="U636218" s="5"/>
      <c r="AA636218" s="94"/>
      <c r="AB636218" s="5"/>
    </row>
    <row r="636220" spans="21:28">
      <c r="U636220" s="5"/>
      <c r="AA636220" s="458"/>
      <c r="AB636220" s="5"/>
    </row>
    <row r="636221" spans="21:28">
      <c r="U636221" s="5"/>
      <c r="AA636221" s="458"/>
      <c r="AB636221" s="5"/>
    </row>
    <row r="636222" spans="21:28">
      <c r="U636222" s="5"/>
      <c r="AA636222" s="93"/>
      <c r="AB636222" s="5"/>
    </row>
    <row r="636223" spans="21:28">
      <c r="U636223" s="5"/>
      <c r="AA636223" s="94"/>
      <c r="AB636223" s="5"/>
    </row>
    <row r="636226" spans="21:28">
      <c r="U636226" s="5"/>
      <c r="AA636226" s="94"/>
      <c r="AB636226" s="5"/>
    </row>
    <row r="636276" spans="21:28">
      <c r="U636276" s="5"/>
      <c r="AA636276" s="94"/>
      <c r="AB636276" s="5"/>
    </row>
    <row r="636346" spans="21:28">
      <c r="U636346" s="5"/>
      <c r="AA636346" s="94"/>
      <c r="AB636346" s="5"/>
    </row>
    <row r="636347" spans="21:28">
      <c r="U636347" s="5"/>
      <c r="AA636347" s="94"/>
      <c r="AB636347" s="5"/>
    </row>
    <row r="636364" spans="21:28">
      <c r="U636364" s="5"/>
      <c r="AA636364" s="94"/>
      <c r="AB636364" s="5"/>
    </row>
    <row r="636366" spans="21:28">
      <c r="U636366" s="5"/>
      <c r="AA636366" s="458"/>
      <c r="AB636366" s="5"/>
    </row>
    <row r="636367" spans="21:28">
      <c r="U636367" s="5"/>
      <c r="AA636367" s="458"/>
      <c r="AB636367" s="5"/>
    </row>
    <row r="636368" spans="21:28">
      <c r="U636368" s="5"/>
      <c r="AA636368" s="93"/>
      <c r="AB636368" s="5"/>
    </row>
    <row r="636369" spans="21:28">
      <c r="U636369" s="5"/>
      <c r="AA636369" s="94"/>
      <c r="AB636369" s="5"/>
    </row>
    <row r="636372" spans="21:28">
      <c r="U636372" s="5"/>
      <c r="AA636372" s="94"/>
      <c r="AB636372" s="5"/>
    </row>
    <row r="636422" spans="21:28">
      <c r="U636422" s="5"/>
      <c r="AA636422" s="94"/>
      <c r="AB636422" s="5"/>
    </row>
    <row r="636492" spans="21:28">
      <c r="U636492" s="5"/>
      <c r="AA636492" s="94"/>
      <c r="AB636492" s="5"/>
    </row>
    <row r="636493" spans="21:28">
      <c r="U636493" s="5"/>
      <c r="AA636493" s="94"/>
      <c r="AB636493" s="5"/>
    </row>
    <row r="636510" spans="21:28">
      <c r="U636510" s="5"/>
      <c r="AA636510" s="94"/>
      <c r="AB636510" s="5"/>
    </row>
    <row r="636512" spans="21:28">
      <c r="U636512" s="5"/>
      <c r="AA636512" s="458"/>
      <c r="AB636512" s="5"/>
    </row>
    <row r="636513" spans="21:28">
      <c r="U636513" s="5"/>
      <c r="AA636513" s="458"/>
      <c r="AB636513" s="5"/>
    </row>
    <row r="636514" spans="21:28">
      <c r="U636514" s="5"/>
      <c r="AA636514" s="93"/>
      <c r="AB636514" s="5"/>
    </row>
    <row r="636515" spans="21:28">
      <c r="U636515" s="5"/>
      <c r="AA636515" s="94"/>
      <c r="AB636515" s="5"/>
    </row>
    <row r="636518" spans="21:28">
      <c r="U636518" s="5"/>
      <c r="AA636518" s="94"/>
      <c r="AB636518" s="5"/>
    </row>
    <row r="636568" spans="21:28">
      <c r="U636568" s="5"/>
      <c r="AA636568" s="94"/>
      <c r="AB636568" s="5"/>
    </row>
    <row r="636638" spans="21:28">
      <c r="U636638" s="5"/>
      <c r="AA636638" s="94"/>
      <c r="AB636638" s="5"/>
    </row>
    <row r="636639" spans="21:28">
      <c r="U636639" s="5"/>
      <c r="AA636639" s="94"/>
      <c r="AB636639" s="5"/>
    </row>
    <row r="636656" spans="21:28">
      <c r="U636656" s="5"/>
      <c r="AA636656" s="94"/>
      <c r="AB636656" s="5"/>
    </row>
    <row r="636658" spans="21:28">
      <c r="U636658" s="5"/>
      <c r="AA636658" s="458"/>
      <c r="AB636658" s="5"/>
    </row>
    <row r="636659" spans="21:28">
      <c r="U636659" s="5"/>
      <c r="AA636659" s="458"/>
      <c r="AB636659" s="5"/>
    </row>
    <row r="636660" spans="21:28">
      <c r="U636660" s="5"/>
      <c r="AA636660" s="93"/>
      <c r="AB636660" s="5"/>
    </row>
    <row r="636661" spans="21:28">
      <c r="U636661" s="5"/>
      <c r="AA636661" s="94"/>
      <c r="AB636661" s="5"/>
    </row>
    <row r="636664" spans="21:28">
      <c r="U636664" s="5"/>
      <c r="AA636664" s="94"/>
      <c r="AB636664" s="5"/>
    </row>
    <row r="636714" spans="21:28">
      <c r="U636714" s="5"/>
      <c r="AA636714" s="94"/>
      <c r="AB636714" s="5"/>
    </row>
    <row r="636784" spans="21:28">
      <c r="U636784" s="5"/>
      <c r="AA636784" s="94"/>
      <c r="AB636784" s="5"/>
    </row>
    <row r="636785" spans="21:28">
      <c r="U636785" s="5"/>
      <c r="AA636785" s="94"/>
      <c r="AB636785" s="5"/>
    </row>
    <row r="636802" spans="21:28">
      <c r="U636802" s="5"/>
      <c r="AA636802" s="94"/>
      <c r="AB636802" s="5"/>
    </row>
    <row r="636804" spans="21:28">
      <c r="U636804" s="5"/>
      <c r="AA636804" s="458"/>
      <c r="AB636804" s="5"/>
    </row>
    <row r="636805" spans="21:28">
      <c r="U636805" s="5"/>
      <c r="AA636805" s="458"/>
      <c r="AB636805" s="5"/>
    </row>
    <row r="636806" spans="21:28">
      <c r="U636806" s="5"/>
      <c r="AA636806" s="93"/>
      <c r="AB636806" s="5"/>
    </row>
    <row r="636807" spans="21:28">
      <c r="U636807" s="5"/>
      <c r="AA636807" s="94"/>
      <c r="AB636807" s="5"/>
    </row>
    <row r="636810" spans="21:28">
      <c r="U636810" s="5"/>
      <c r="AA636810" s="94"/>
      <c r="AB636810" s="5"/>
    </row>
    <row r="636860" spans="21:28">
      <c r="U636860" s="5"/>
      <c r="AA636860" s="94"/>
      <c r="AB636860" s="5"/>
    </row>
    <row r="636930" spans="21:28">
      <c r="U636930" s="5"/>
      <c r="AA636930" s="94"/>
      <c r="AB636930" s="5"/>
    </row>
    <row r="636931" spans="21:28">
      <c r="U636931" s="5"/>
      <c r="AA636931" s="94"/>
      <c r="AB636931" s="5"/>
    </row>
    <row r="636948" spans="21:28">
      <c r="U636948" s="5"/>
      <c r="AA636948" s="94"/>
      <c r="AB636948" s="5"/>
    </row>
    <row r="636950" spans="21:28">
      <c r="U636950" s="5"/>
      <c r="AA636950" s="458"/>
      <c r="AB636950" s="5"/>
    </row>
    <row r="636951" spans="21:28">
      <c r="U636951" s="5"/>
      <c r="AA636951" s="458"/>
      <c r="AB636951" s="5"/>
    </row>
    <row r="636952" spans="21:28">
      <c r="U636952" s="5"/>
      <c r="AA636952" s="93"/>
      <c r="AB636952" s="5"/>
    </row>
    <row r="636953" spans="21:28">
      <c r="U636953" s="5"/>
      <c r="AA636953" s="94"/>
      <c r="AB636953" s="5"/>
    </row>
    <row r="636956" spans="21:28">
      <c r="U636956" s="5"/>
      <c r="AA636956" s="94"/>
      <c r="AB636956" s="5"/>
    </row>
    <row r="637006" spans="21:28">
      <c r="U637006" s="5"/>
      <c r="AA637006" s="94"/>
      <c r="AB637006" s="5"/>
    </row>
    <row r="637076" spans="21:28">
      <c r="U637076" s="5"/>
      <c r="AA637076" s="94"/>
      <c r="AB637076" s="5"/>
    </row>
    <row r="637077" spans="21:28">
      <c r="U637077" s="5"/>
      <c r="AA637077" s="94"/>
      <c r="AB637077" s="5"/>
    </row>
    <row r="637094" spans="21:28">
      <c r="U637094" s="5"/>
      <c r="AA637094" s="94"/>
      <c r="AB637094" s="5"/>
    </row>
    <row r="637096" spans="21:28">
      <c r="U637096" s="5"/>
      <c r="AA637096" s="458"/>
      <c r="AB637096" s="5"/>
    </row>
    <row r="637097" spans="21:28">
      <c r="U637097" s="5"/>
      <c r="AA637097" s="458"/>
      <c r="AB637097" s="5"/>
    </row>
    <row r="637098" spans="21:28">
      <c r="U637098" s="5"/>
      <c r="AA637098" s="93"/>
      <c r="AB637098" s="5"/>
    </row>
    <row r="637099" spans="21:28">
      <c r="U637099" s="5"/>
      <c r="AA637099" s="94"/>
      <c r="AB637099" s="5"/>
    </row>
    <row r="637102" spans="21:28">
      <c r="U637102" s="5"/>
      <c r="AA637102" s="94"/>
      <c r="AB637102" s="5"/>
    </row>
    <row r="637152" spans="21:28">
      <c r="U637152" s="5"/>
      <c r="AA637152" s="94"/>
      <c r="AB637152" s="5"/>
    </row>
    <row r="637222" spans="21:28">
      <c r="U637222" s="5"/>
      <c r="AA637222" s="94"/>
      <c r="AB637222" s="5"/>
    </row>
    <row r="637223" spans="21:28">
      <c r="U637223" s="5"/>
      <c r="AA637223" s="94"/>
      <c r="AB637223" s="5"/>
    </row>
    <row r="637240" spans="21:28">
      <c r="U637240" s="5"/>
      <c r="AA637240" s="94"/>
      <c r="AB637240" s="5"/>
    </row>
    <row r="637242" spans="21:28">
      <c r="U637242" s="5"/>
      <c r="AA637242" s="458"/>
      <c r="AB637242" s="5"/>
    </row>
    <row r="637243" spans="21:28">
      <c r="U637243" s="5"/>
      <c r="AA637243" s="458"/>
      <c r="AB637243" s="5"/>
    </row>
    <row r="637244" spans="21:28">
      <c r="U637244" s="5"/>
      <c r="AA637244" s="93"/>
      <c r="AB637244" s="5"/>
    </row>
    <row r="637245" spans="21:28">
      <c r="U637245" s="5"/>
      <c r="AA637245" s="94"/>
      <c r="AB637245" s="5"/>
    </row>
    <row r="637248" spans="21:28">
      <c r="U637248" s="5"/>
      <c r="AA637248" s="94"/>
      <c r="AB637248" s="5"/>
    </row>
    <row r="637298" spans="21:28">
      <c r="U637298" s="5"/>
      <c r="AA637298" s="94"/>
      <c r="AB637298" s="5"/>
    </row>
    <row r="637368" spans="21:28">
      <c r="U637368" s="5"/>
      <c r="AA637368" s="94"/>
      <c r="AB637368" s="5"/>
    </row>
    <row r="637369" spans="21:28">
      <c r="U637369" s="5"/>
      <c r="AA637369" s="94"/>
      <c r="AB637369" s="5"/>
    </row>
    <row r="637386" spans="21:28">
      <c r="U637386" s="5"/>
      <c r="AA637386" s="94"/>
      <c r="AB637386" s="5"/>
    </row>
    <row r="637388" spans="21:28">
      <c r="U637388" s="5"/>
      <c r="AA637388" s="458"/>
      <c r="AB637388" s="5"/>
    </row>
    <row r="637389" spans="21:28">
      <c r="U637389" s="5"/>
      <c r="AA637389" s="458"/>
      <c r="AB637389" s="5"/>
    </row>
    <row r="637390" spans="21:28">
      <c r="U637390" s="5"/>
      <c r="AA637390" s="93"/>
      <c r="AB637390" s="5"/>
    </row>
    <row r="637391" spans="21:28">
      <c r="U637391" s="5"/>
      <c r="AA637391" s="94"/>
      <c r="AB637391" s="5"/>
    </row>
    <row r="637394" spans="21:28">
      <c r="U637394" s="5"/>
      <c r="AA637394" s="94"/>
      <c r="AB637394" s="5"/>
    </row>
    <row r="637444" spans="21:28">
      <c r="U637444" s="5"/>
      <c r="AA637444" s="94"/>
      <c r="AB637444" s="5"/>
    </row>
    <row r="637514" spans="21:28">
      <c r="U637514" s="5"/>
      <c r="AA637514" s="94"/>
      <c r="AB637514" s="5"/>
    </row>
    <row r="637515" spans="21:28">
      <c r="U637515" s="5"/>
      <c r="AA637515" s="94"/>
      <c r="AB637515" s="5"/>
    </row>
    <row r="637532" spans="21:28">
      <c r="U637532" s="5"/>
      <c r="AA637532" s="94"/>
      <c r="AB637532" s="5"/>
    </row>
    <row r="637534" spans="21:28">
      <c r="U637534" s="5"/>
      <c r="AA637534" s="458"/>
      <c r="AB637534" s="5"/>
    </row>
    <row r="637535" spans="21:28">
      <c r="U637535" s="5"/>
      <c r="AA637535" s="458"/>
      <c r="AB637535" s="5"/>
    </row>
    <row r="637536" spans="21:28">
      <c r="U637536" s="5"/>
      <c r="AA637536" s="93"/>
      <c r="AB637536" s="5"/>
    </row>
    <row r="637537" spans="21:28">
      <c r="U637537" s="5"/>
      <c r="AA637537" s="94"/>
      <c r="AB637537" s="5"/>
    </row>
    <row r="637540" spans="21:28">
      <c r="U637540" s="5"/>
      <c r="AA637540" s="94"/>
      <c r="AB637540" s="5"/>
    </row>
    <row r="637590" spans="21:28">
      <c r="U637590" s="5"/>
      <c r="AA637590" s="94"/>
      <c r="AB637590" s="5"/>
    </row>
    <row r="637660" spans="21:28">
      <c r="U637660" s="5"/>
      <c r="AA637660" s="94"/>
      <c r="AB637660" s="5"/>
    </row>
    <row r="637661" spans="21:28">
      <c r="U637661" s="5"/>
      <c r="AA637661" s="94"/>
      <c r="AB637661" s="5"/>
    </row>
    <row r="637678" spans="21:28">
      <c r="U637678" s="5"/>
      <c r="AA637678" s="94"/>
      <c r="AB637678" s="5"/>
    </row>
    <row r="637680" spans="21:28">
      <c r="U637680" s="5"/>
      <c r="AA637680" s="458"/>
      <c r="AB637680" s="5"/>
    </row>
    <row r="637681" spans="21:28">
      <c r="U637681" s="5"/>
      <c r="AA637681" s="458"/>
      <c r="AB637681" s="5"/>
    </row>
    <row r="637682" spans="21:28">
      <c r="U637682" s="5"/>
      <c r="AA637682" s="93"/>
      <c r="AB637682" s="5"/>
    </row>
    <row r="637683" spans="21:28">
      <c r="U637683" s="5"/>
      <c r="AA637683" s="94"/>
      <c r="AB637683" s="5"/>
    </row>
    <row r="637686" spans="21:28">
      <c r="U637686" s="5"/>
      <c r="AA637686" s="94"/>
      <c r="AB637686" s="5"/>
    </row>
    <row r="637736" spans="21:28">
      <c r="U637736" s="5"/>
      <c r="AA637736" s="94"/>
      <c r="AB637736" s="5"/>
    </row>
    <row r="637806" spans="21:28">
      <c r="U637806" s="5"/>
      <c r="AA637806" s="94"/>
      <c r="AB637806" s="5"/>
    </row>
    <row r="637807" spans="21:28">
      <c r="U637807" s="5"/>
      <c r="AA637807" s="94"/>
      <c r="AB637807" s="5"/>
    </row>
    <row r="637824" spans="21:28">
      <c r="U637824" s="5"/>
      <c r="AA637824" s="94"/>
      <c r="AB637824" s="5"/>
    </row>
    <row r="637826" spans="21:28">
      <c r="U637826" s="5"/>
      <c r="AA637826" s="458"/>
      <c r="AB637826" s="5"/>
    </row>
    <row r="637827" spans="21:28">
      <c r="U637827" s="5"/>
      <c r="AA637827" s="458"/>
      <c r="AB637827" s="5"/>
    </row>
    <row r="637828" spans="21:28">
      <c r="U637828" s="5"/>
      <c r="AA637828" s="93"/>
      <c r="AB637828" s="5"/>
    </row>
    <row r="637829" spans="21:28">
      <c r="U637829" s="5"/>
      <c r="AA637829" s="94"/>
      <c r="AB637829" s="5"/>
    </row>
    <row r="637832" spans="21:28">
      <c r="U637832" s="5"/>
      <c r="AA637832" s="94"/>
      <c r="AB637832" s="5"/>
    </row>
    <row r="637882" spans="21:28">
      <c r="U637882" s="5"/>
      <c r="AA637882" s="94"/>
      <c r="AB637882" s="5"/>
    </row>
    <row r="637952" spans="21:28">
      <c r="U637952" s="5"/>
      <c r="AA637952" s="94"/>
      <c r="AB637952" s="5"/>
    </row>
    <row r="637953" spans="21:28">
      <c r="U637953" s="5"/>
      <c r="AA637953" s="94"/>
      <c r="AB637953" s="5"/>
    </row>
    <row r="637970" spans="21:28">
      <c r="U637970" s="5"/>
      <c r="AA637970" s="94"/>
      <c r="AB637970" s="5"/>
    </row>
    <row r="637972" spans="21:28">
      <c r="U637972" s="5"/>
      <c r="AA637972" s="458"/>
      <c r="AB637972" s="5"/>
    </row>
    <row r="637973" spans="21:28">
      <c r="U637973" s="5"/>
      <c r="AA637973" s="458"/>
      <c r="AB637973" s="5"/>
    </row>
    <row r="637974" spans="21:28">
      <c r="U637974" s="5"/>
      <c r="AA637974" s="93"/>
      <c r="AB637974" s="5"/>
    </row>
    <row r="637975" spans="21:28">
      <c r="U637975" s="5"/>
      <c r="AA637975" s="94"/>
      <c r="AB637975" s="5"/>
    </row>
    <row r="637978" spans="21:28">
      <c r="U637978" s="5"/>
      <c r="AA637978" s="94"/>
      <c r="AB637978" s="5"/>
    </row>
    <row r="638028" spans="21:28">
      <c r="U638028" s="5"/>
      <c r="AA638028" s="94"/>
      <c r="AB638028" s="5"/>
    </row>
    <row r="638098" spans="21:28">
      <c r="U638098" s="5"/>
      <c r="AA638098" s="94"/>
      <c r="AB638098" s="5"/>
    </row>
    <row r="638099" spans="21:28">
      <c r="U638099" s="5"/>
      <c r="AA638099" s="94"/>
      <c r="AB638099" s="5"/>
    </row>
    <row r="638116" spans="21:28">
      <c r="U638116" s="5"/>
      <c r="AA638116" s="94"/>
      <c r="AB638116" s="5"/>
    </row>
    <row r="638118" spans="21:28">
      <c r="U638118" s="5"/>
      <c r="AA638118" s="458"/>
      <c r="AB638118" s="5"/>
    </row>
    <row r="638119" spans="21:28">
      <c r="U638119" s="5"/>
      <c r="AA638119" s="458"/>
      <c r="AB638119" s="5"/>
    </row>
    <row r="638120" spans="21:28">
      <c r="U638120" s="5"/>
      <c r="AA638120" s="93"/>
      <c r="AB638120" s="5"/>
    </row>
    <row r="638121" spans="21:28">
      <c r="U638121" s="5"/>
      <c r="AA638121" s="94"/>
      <c r="AB638121" s="5"/>
    </row>
    <row r="638124" spans="21:28">
      <c r="U638124" s="5"/>
      <c r="AA638124" s="94"/>
      <c r="AB638124" s="5"/>
    </row>
    <row r="638174" spans="21:28">
      <c r="U638174" s="5"/>
      <c r="AA638174" s="94"/>
      <c r="AB638174" s="5"/>
    </row>
    <row r="638244" spans="21:28">
      <c r="U638244" s="5"/>
      <c r="AA638244" s="94"/>
      <c r="AB638244" s="5"/>
    </row>
    <row r="638245" spans="21:28">
      <c r="U638245" s="5"/>
      <c r="AA638245" s="94"/>
      <c r="AB638245" s="5"/>
    </row>
    <row r="638262" spans="21:28">
      <c r="U638262" s="5"/>
      <c r="AA638262" s="94"/>
      <c r="AB638262" s="5"/>
    </row>
    <row r="638264" spans="21:28">
      <c r="U638264" s="5"/>
      <c r="AA638264" s="458"/>
      <c r="AB638264" s="5"/>
    </row>
    <row r="638265" spans="21:28">
      <c r="U638265" s="5"/>
      <c r="AA638265" s="458"/>
      <c r="AB638265" s="5"/>
    </row>
    <row r="638266" spans="21:28">
      <c r="U638266" s="5"/>
      <c r="AA638266" s="93"/>
      <c r="AB638266" s="5"/>
    </row>
    <row r="638267" spans="21:28">
      <c r="U638267" s="5"/>
      <c r="AA638267" s="94"/>
      <c r="AB638267" s="5"/>
    </row>
    <row r="638270" spans="21:28">
      <c r="U638270" s="5"/>
      <c r="AA638270" s="94"/>
      <c r="AB638270" s="5"/>
    </row>
    <row r="638320" spans="21:28">
      <c r="U638320" s="5"/>
      <c r="AA638320" s="94"/>
      <c r="AB638320" s="5"/>
    </row>
    <row r="638390" spans="21:28">
      <c r="U638390" s="5"/>
      <c r="AA638390" s="94"/>
      <c r="AB638390" s="5"/>
    </row>
    <row r="638391" spans="21:28">
      <c r="U638391" s="5"/>
      <c r="AA638391" s="94"/>
      <c r="AB638391" s="5"/>
    </row>
    <row r="638408" spans="21:28">
      <c r="U638408" s="5"/>
      <c r="AA638408" s="94"/>
      <c r="AB638408" s="5"/>
    </row>
    <row r="638410" spans="21:28">
      <c r="U638410" s="5"/>
      <c r="AA638410" s="458"/>
      <c r="AB638410" s="5"/>
    </row>
    <row r="638411" spans="21:28">
      <c r="U638411" s="5"/>
      <c r="AA638411" s="458"/>
      <c r="AB638411" s="5"/>
    </row>
    <row r="638412" spans="21:28">
      <c r="U638412" s="5"/>
      <c r="AA638412" s="93"/>
      <c r="AB638412" s="5"/>
    </row>
    <row r="638413" spans="21:28">
      <c r="U638413" s="5"/>
      <c r="AA638413" s="94"/>
      <c r="AB638413" s="5"/>
    </row>
    <row r="638416" spans="21:28">
      <c r="U638416" s="5"/>
      <c r="AA638416" s="94"/>
      <c r="AB638416" s="5"/>
    </row>
    <row r="638466" spans="21:28">
      <c r="U638466" s="5"/>
      <c r="AA638466" s="94"/>
      <c r="AB638466" s="5"/>
    </row>
    <row r="638536" spans="21:28">
      <c r="U638536" s="5"/>
      <c r="AA638536" s="94"/>
      <c r="AB638536" s="5"/>
    </row>
    <row r="638537" spans="21:28">
      <c r="U638537" s="5"/>
      <c r="AA638537" s="94"/>
      <c r="AB638537" s="5"/>
    </row>
    <row r="638554" spans="21:28">
      <c r="U638554" s="5"/>
      <c r="AA638554" s="94"/>
      <c r="AB638554" s="5"/>
    </row>
    <row r="638556" spans="21:28">
      <c r="U638556" s="5"/>
      <c r="AA638556" s="458"/>
      <c r="AB638556" s="5"/>
    </row>
    <row r="638557" spans="21:28">
      <c r="U638557" s="5"/>
      <c r="AA638557" s="458"/>
      <c r="AB638557" s="5"/>
    </row>
    <row r="638558" spans="21:28">
      <c r="U638558" s="5"/>
      <c r="AA638558" s="93"/>
      <c r="AB638558" s="5"/>
    </row>
    <row r="638559" spans="21:28">
      <c r="U638559" s="5"/>
      <c r="AA638559" s="94"/>
      <c r="AB638559" s="5"/>
    </row>
    <row r="638562" spans="21:28">
      <c r="U638562" s="5"/>
      <c r="AA638562" s="94"/>
      <c r="AB638562" s="5"/>
    </row>
    <row r="638612" spans="21:28">
      <c r="U638612" s="5"/>
      <c r="AA638612" s="94"/>
      <c r="AB638612" s="5"/>
    </row>
    <row r="638682" spans="21:28">
      <c r="U638682" s="5"/>
      <c r="AA638682" s="94"/>
      <c r="AB638682" s="5"/>
    </row>
    <row r="638683" spans="21:28">
      <c r="U638683" s="5"/>
      <c r="AA638683" s="94"/>
      <c r="AB638683" s="5"/>
    </row>
    <row r="638700" spans="21:28">
      <c r="U638700" s="5"/>
      <c r="AA638700" s="94"/>
      <c r="AB638700" s="5"/>
    </row>
    <row r="638702" spans="21:28">
      <c r="U638702" s="5"/>
      <c r="AA638702" s="458"/>
      <c r="AB638702" s="5"/>
    </row>
    <row r="638703" spans="21:28">
      <c r="U638703" s="5"/>
      <c r="AA638703" s="458"/>
      <c r="AB638703" s="5"/>
    </row>
    <row r="638704" spans="21:28">
      <c r="U638704" s="5"/>
      <c r="AA638704" s="93"/>
      <c r="AB638704" s="5"/>
    </row>
    <row r="638705" spans="21:28">
      <c r="U638705" s="5"/>
      <c r="AA638705" s="94"/>
      <c r="AB638705" s="5"/>
    </row>
    <row r="638708" spans="21:28">
      <c r="U638708" s="5"/>
      <c r="AA638708" s="94"/>
      <c r="AB638708" s="5"/>
    </row>
    <row r="638758" spans="21:28">
      <c r="U638758" s="5"/>
      <c r="AA638758" s="94"/>
      <c r="AB638758" s="5"/>
    </row>
    <row r="638828" spans="21:28">
      <c r="U638828" s="5"/>
      <c r="AA638828" s="94"/>
      <c r="AB638828" s="5"/>
    </row>
    <row r="638829" spans="21:28">
      <c r="U638829" s="5"/>
      <c r="AA638829" s="94"/>
      <c r="AB638829" s="5"/>
    </row>
    <row r="638846" spans="21:28">
      <c r="U638846" s="5"/>
      <c r="AA638846" s="94"/>
      <c r="AB638846" s="5"/>
    </row>
    <row r="638848" spans="21:28">
      <c r="U638848" s="5"/>
      <c r="AA638848" s="458"/>
      <c r="AB638848" s="5"/>
    </row>
    <row r="638849" spans="21:28">
      <c r="U638849" s="5"/>
      <c r="AA638849" s="458"/>
      <c r="AB638849" s="5"/>
    </row>
    <row r="638850" spans="21:28">
      <c r="U638850" s="5"/>
      <c r="AA638850" s="93"/>
      <c r="AB638850" s="5"/>
    </row>
    <row r="638851" spans="21:28">
      <c r="U638851" s="5"/>
      <c r="AA638851" s="94"/>
      <c r="AB638851" s="5"/>
    </row>
    <row r="638854" spans="21:28">
      <c r="U638854" s="5"/>
      <c r="AA638854" s="94"/>
      <c r="AB638854" s="5"/>
    </row>
    <row r="638904" spans="21:28">
      <c r="U638904" s="5"/>
      <c r="AA638904" s="94"/>
      <c r="AB638904" s="5"/>
    </row>
    <row r="638974" spans="21:28">
      <c r="U638974" s="5"/>
      <c r="AA638974" s="94"/>
      <c r="AB638974" s="5"/>
    </row>
    <row r="638975" spans="21:28">
      <c r="U638975" s="5"/>
      <c r="AA638975" s="94"/>
      <c r="AB638975" s="5"/>
    </row>
    <row r="638992" spans="21:28">
      <c r="U638992" s="5"/>
      <c r="AA638992" s="94"/>
      <c r="AB638992" s="5"/>
    </row>
    <row r="638994" spans="21:28">
      <c r="U638994" s="5"/>
      <c r="AA638994" s="458"/>
      <c r="AB638994" s="5"/>
    </row>
    <row r="638995" spans="21:28">
      <c r="U638995" s="5"/>
      <c r="AA638995" s="458"/>
      <c r="AB638995" s="5"/>
    </row>
    <row r="638996" spans="21:28">
      <c r="U638996" s="5"/>
      <c r="AA638996" s="93"/>
      <c r="AB638996" s="5"/>
    </row>
    <row r="638997" spans="21:28">
      <c r="U638997" s="5"/>
      <c r="AA638997" s="94"/>
      <c r="AB638997" s="5"/>
    </row>
    <row r="639000" spans="21:28">
      <c r="U639000" s="5"/>
      <c r="AA639000" s="94"/>
      <c r="AB639000" s="5"/>
    </row>
    <row r="639050" spans="21:28">
      <c r="U639050" s="5"/>
      <c r="AA639050" s="94"/>
      <c r="AB639050" s="5"/>
    </row>
    <row r="639120" spans="21:28">
      <c r="U639120" s="5"/>
      <c r="AA639120" s="94"/>
      <c r="AB639120" s="5"/>
    </row>
    <row r="639121" spans="21:28">
      <c r="U639121" s="5"/>
      <c r="AA639121" s="94"/>
      <c r="AB639121" s="5"/>
    </row>
    <row r="639138" spans="21:28">
      <c r="U639138" s="5"/>
      <c r="AA639138" s="94"/>
      <c r="AB639138" s="5"/>
    </row>
    <row r="639140" spans="21:28">
      <c r="U639140" s="5"/>
      <c r="AA639140" s="458"/>
      <c r="AB639140" s="5"/>
    </row>
    <row r="639141" spans="21:28">
      <c r="U639141" s="5"/>
      <c r="AA639141" s="458"/>
      <c r="AB639141" s="5"/>
    </row>
    <row r="639142" spans="21:28">
      <c r="U639142" s="5"/>
      <c r="AA639142" s="93"/>
      <c r="AB639142" s="5"/>
    </row>
    <row r="639143" spans="21:28">
      <c r="U639143" s="5"/>
      <c r="AA639143" s="94"/>
      <c r="AB639143" s="5"/>
    </row>
    <row r="639146" spans="21:28">
      <c r="U639146" s="5"/>
      <c r="AA639146" s="94"/>
      <c r="AB639146" s="5"/>
    </row>
    <row r="639196" spans="21:28">
      <c r="U639196" s="5"/>
      <c r="AA639196" s="94"/>
      <c r="AB639196" s="5"/>
    </row>
    <row r="639266" spans="21:28">
      <c r="U639266" s="5"/>
      <c r="AA639266" s="94"/>
      <c r="AB639266" s="5"/>
    </row>
    <row r="639267" spans="21:28">
      <c r="U639267" s="5"/>
      <c r="AA639267" s="94"/>
      <c r="AB639267" s="5"/>
    </row>
    <row r="639284" spans="21:28">
      <c r="U639284" s="5"/>
      <c r="AA639284" s="94"/>
      <c r="AB639284" s="5"/>
    </row>
    <row r="639286" spans="21:28">
      <c r="U639286" s="5"/>
      <c r="AA639286" s="458"/>
      <c r="AB639286" s="5"/>
    </row>
    <row r="639287" spans="21:28">
      <c r="U639287" s="5"/>
      <c r="AA639287" s="458"/>
      <c r="AB639287" s="5"/>
    </row>
    <row r="639288" spans="21:28">
      <c r="U639288" s="5"/>
      <c r="AA639288" s="93"/>
      <c r="AB639288" s="5"/>
    </row>
    <row r="639289" spans="21:28">
      <c r="U639289" s="5"/>
      <c r="AA639289" s="94"/>
      <c r="AB639289" s="5"/>
    </row>
    <row r="639292" spans="21:28">
      <c r="U639292" s="5"/>
      <c r="AA639292" s="94"/>
      <c r="AB639292" s="5"/>
    </row>
    <row r="639342" spans="21:28">
      <c r="U639342" s="5"/>
      <c r="AA639342" s="94"/>
      <c r="AB639342" s="5"/>
    </row>
    <row r="639412" spans="21:28">
      <c r="U639412" s="5"/>
      <c r="AA639412" s="94"/>
      <c r="AB639412" s="5"/>
    </row>
    <row r="639413" spans="21:28">
      <c r="U639413" s="5"/>
      <c r="AA639413" s="94"/>
      <c r="AB639413" s="5"/>
    </row>
    <row r="639430" spans="21:28">
      <c r="U639430" s="5"/>
      <c r="AA639430" s="94"/>
      <c r="AB639430" s="5"/>
    </row>
    <row r="639432" spans="21:28">
      <c r="U639432" s="5"/>
      <c r="AA639432" s="458"/>
      <c r="AB639432" s="5"/>
    </row>
    <row r="639433" spans="21:28">
      <c r="U639433" s="5"/>
      <c r="AA639433" s="458"/>
      <c r="AB639433" s="5"/>
    </row>
    <row r="639434" spans="21:28">
      <c r="U639434" s="5"/>
      <c r="AA639434" s="93"/>
      <c r="AB639434" s="5"/>
    </row>
    <row r="639435" spans="21:28">
      <c r="U639435" s="5"/>
      <c r="AA639435" s="94"/>
      <c r="AB639435" s="5"/>
    </row>
    <row r="639438" spans="21:28">
      <c r="U639438" s="5"/>
      <c r="AA639438" s="94"/>
      <c r="AB639438" s="5"/>
    </row>
    <row r="639488" spans="21:28">
      <c r="U639488" s="5"/>
      <c r="AA639488" s="94"/>
      <c r="AB639488" s="5"/>
    </row>
    <row r="639558" spans="21:28">
      <c r="U639558" s="5"/>
      <c r="AA639558" s="94"/>
      <c r="AB639558" s="5"/>
    </row>
    <row r="639559" spans="21:28">
      <c r="U639559" s="5"/>
      <c r="AA639559" s="94"/>
      <c r="AB639559" s="5"/>
    </row>
    <row r="639576" spans="21:28">
      <c r="U639576" s="5"/>
      <c r="AA639576" s="94"/>
      <c r="AB639576" s="5"/>
    </row>
    <row r="639578" spans="21:28">
      <c r="U639578" s="5"/>
      <c r="AA639578" s="458"/>
      <c r="AB639578" s="5"/>
    </row>
    <row r="639579" spans="21:28">
      <c r="U639579" s="5"/>
      <c r="AA639579" s="458"/>
      <c r="AB639579" s="5"/>
    </row>
    <row r="639580" spans="21:28">
      <c r="U639580" s="5"/>
      <c r="AA639580" s="93"/>
      <c r="AB639580" s="5"/>
    </row>
    <row r="639581" spans="21:28">
      <c r="U639581" s="5"/>
      <c r="AA639581" s="94"/>
      <c r="AB639581" s="5"/>
    </row>
    <row r="639584" spans="21:28">
      <c r="U639584" s="5"/>
      <c r="AA639584" s="94"/>
      <c r="AB639584" s="5"/>
    </row>
    <row r="639634" spans="21:28">
      <c r="U639634" s="5"/>
      <c r="AA639634" s="94"/>
      <c r="AB639634" s="5"/>
    </row>
    <row r="639704" spans="21:28">
      <c r="U639704" s="5"/>
      <c r="AA639704" s="94"/>
      <c r="AB639704" s="5"/>
    </row>
    <row r="639705" spans="21:28">
      <c r="U639705" s="5"/>
      <c r="AA639705" s="94"/>
      <c r="AB639705" s="5"/>
    </row>
    <row r="639722" spans="21:28">
      <c r="U639722" s="5"/>
      <c r="AA639722" s="94"/>
      <c r="AB639722" s="5"/>
    </row>
    <row r="639724" spans="21:28">
      <c r="U639724" s="5"/>
      <c r="AA639724" s="458"/>
      <c r="AB639724" s="5"/>
    </row>
    <row r="639725" spans="21:28">
      <c r="U639725" s="5"/>
      <c r="AA639725" s="458"/>
      <c r="AB639725" s="5"/>
    </row>
    <row r="639726" spans="21:28">
      <c r="U639726" s="5"/>
      <c r="AA639726" s="93"/>
      <c r="AB639726" s="5"/>
    </row>
    <row r="639727" spans="21:28">
      <c r="U639727" s="5"/>
      <c r="AA639727" s="94"/>
      <c r="AB639727" s="5"/>
    </row>
    <row r="639730" spans="21:28">
      <c r="U639730" s="5"/>
      <c r="AA639730" s="94"/>
      <c r="AB639730" s="5"/>
    </row>
    <row r="639780" spans="21:28">
      <c r="U639780" s="5"/>
      <c r="AA639780" s="94"/>
      <c r="AB639780" s="5"/>
    </row>
    <row r="639850" spans="21:28">
      <c r="U639850" s="5"/>
      <c r="AA639850" s="94"/>
      <c r="AB639850" s="5"/>
    </row>
    <row r="639851" spans="21:28">
      <c r="U639851" s="5"/>
      <c r="AA639851" s="94"/>
      <c r="AB639851" s="5"/>
    </row>
    <row r="639868" spans="21:28">
      <c r="U639868" s="5"/>
      <c r="AA639868" s="94"/>
      <c r="AB639868" s="5"/>
    </row>
    <row r="639870" spans="21:28">
      <c r="U639870" s="5"/>
      <c r="AA639870" s="458"/>
      <c r="AB639870" s="5"/>
    </row>
    <row r="639871" spans="21:28">
      <c r="U639871" s="5"/>
      <c r="AA639871" s="458"/>
      <c r="AB639871" s="5"/>
    </row>
    <row r="639872" spans="21:28">
      <c r="U639872" s="5"/>
      <c r="AA639872" s="93"/>
      <c r="AB639872" s="5"/>
    </row>
    <row r="639873" spans="21:28">
      <c r="U639873" s="5"/>
      <c r="AA639873" s="94"/>
      <c r="AB639873" s="5"/>
    </row>
    <row r="639876" spans="21:28">
      <c r="U639876" s="5"/>
      <c r="AA639876" s="94"/>
      <c r="AB639876" s="5"/>
    </row>
    <row r="639926" spans="21:28">
      <c r="U639926" s="5"/>
      <c r="AA639926" s="94"/>
      <c r="AB639926" s="5"/>
    </row>
    <row r="639996" spans="21:28">
      <c r="U639996" s="5"/>
      <c r="AA639996" s="94"/>
      <c r="AB639996" s="5"/>
    </row>
    <row r="639997" spans="21:28">
      <c r="U639997" s="5"/>
      <c r="AA639997" s="94"/>
      <c r="AB639997" s="5"/>
    </row>
    <row r="640014" spans="21:28">
      <c r="U640014" s="5"/>
      <c r="AA640014" s="94"/>
      <c r="AB640014" s="5"/>
    </row>
    <row r="640016" spans="21:28">
      <c r="U640016" s="5"/>
      <c r="AA640016" s="458"/>
      <c r="AB640016" s="5"/>
    </row>
    <row r="640017" spans="21:28">
      <c r="U640017" s="5"/>
      <c r="AA640017" s="458"/>
      <c r="AB640017" s="5"/>
    </row>
    <row r="640018" spans="21:28">
      <c r="U640018" s="5"/>
      <c r="AA640018" s="93"/>
      <c r="AB640018" s="5"/>
    </row>
    <row r="640019" spans="21:28">
      <c r="U640019" s="5"/>
      <c r="AA640019" s="94"/>
      <c r="AB640019" s="5"/>
    </row>
    <row r="640022" spans="21:28">
      <c r="U640022" s="5"/>
      <c r="AA640022" s="94"/>
      <c r="AB640022" s="5"/>
    </row>
    <row r="640072" spans="21:28">
      <c r="U640072" s="5"/>
      <c r="AA640072" s="94"/>
      <c r="AB640072" s="5"/>
    </row>
    <row r="640142" spans="21:28">
      <c r="U640142" s="5"/>
      <c r="AA640142" s="94"/>
      <c r="AB640142" s="5"/>
    </row>
    <row r="640143" spans="21:28">
      <c r="U640143" s="5"/>
      <c r="AA640143" s="94"/>
      <c r="AB640143" s="5"/>
    </row>
    <row r="640160" spans="21:28">
      <c r="U640160" s="5"/>
      <c r="AA640160" s="94"/>
      <c r="AB640160" s="5"/>
    </row>
    <row r="640162" spans="21:28">
      <c r="U640162" s="5"/>
      <c r="AA640162" s="458"/>
      <c r="AB640162" s="5"/>
    </row>
    <row r="640163" spans="21:28">
      <c r="U640163" s="5"/>
      <c r="AA640163" s="458"/>
      <c r="AB640163" s="5"/>
    </row>
    <row r="640164" spans="21:28">
      <c r="U640164" s="5"/>
      <c r="AA640164" s="93"/>
      <c r="AB640164" s="5"/>
    </row>
    <row r="640165" spans="21:28">
      <c r="U640165" s="5"/>
      <c r="AA640165" s="94"/>
      <c r="AB640165" s="5"/>
    </row>
    <row r="640168" spans="21:28">
      <c r="U640168" s="5"/>
      <c r="AA640168" s="94"/>
      <c r="AB640168" s="5"/>
    </row>
    <row r="640218" spans="21:28">
      <c r="U640218" s="5"/>
      <c r="AA640218" s="94"/>
      <c r="AB640218" s="5"/>
    </row>
    <row r="640288" spans="21:28">
      <c r="U640288" s="5"/>
      <c r="AA640288" s="94"/>
      <c r="AB640288" s="5"/>
    </row>
    <row r="640289" spans="21:28">
      <c r="U640289" s="5"/>
      <c r="AA640289" s="94"/>
      <c r="AB640289" s="5"/>
    </row>
    <row r="640306" spans="21:28">
      <c r="U640306" s="5"/>
      <c r="AA640306" s="94"/>
      <c r="AB640306" s="5"/>
    </row>
    <row r="640308" spans="21:28">
      <c r="U640308" s="5"/>
      <c r="AA640308" s="458"/>
      <c r="AB640308" s="5"/>
    </row>
    <row r="640309" spans="21:28">
      <c r="U640309" s="5"/>
      <c r="AA640309" s="458"/>
      <c r="AB640309" s="5"/>
    </row>
    <row r="640310" spans="21:28">
      <c r="U640310" s="5"/>
      <c r="AA640310" s="93"/>
      <c r="AB640310" s="5"/>
    </row>
    <row r="640311" spans="21:28">
      <c r="U640311" s="5"/>
      <c r="AA640311" s="94"/>
      <c r="AB640311" s="5"/>
    </row>
    <row r="640314" spans="21:28">
      <c r="U640314" s="5"/>
      <c r="AA640314" s="94"/>
      <c r="AB640314" s="5"/>
    </row>
    <row r="640364" spans="21:28">
      <c r="U640364" s="5"/>
      <c r="AA640364" s="94"/>
      <c r="AB640364" s="5"/>
    </row>
    <row r="640434" spans="21:28">
      <c r="U640434" s="5"/>
      <c r="AA640434" s="94"/>
      <c r="AB640434" s="5"/>
    </row>
    <row r="640435" spans="21:28">
      <c r="U640435" s="5"/>
      <c r="AA640435" s="94"/>
      <c r="AB640435" s="5"/>
    </row>
    <row r="640452" spans="21:28">
      <c r="U640452" s="5"/>
      <c r="AA640452" s="94"/>
      <c r="AB640452" s="5"/>
    </row>
    <row r="640454" spans="21:28">
      <c r="U640454" s="5"/>
      <c r="AA640454" s="458"/>
      <c r="AB640454" s="5"/>
    </row>
    <row r="640455" spans="21:28">
      <c r="U640455" s="5"/>
      <c r="AA640455" s="458"/>
      <c r="AB640455" s="5"/>
    </row>
    <row r="640456" spans="21:28">
      <c r="U640456" s="5"/>
      <c r="AA640456" s="93"/>
      <c r="AB640456" s="5"/>
    </row>
    <row r="640457" spans="21:28">
      <c r="U640457" s="5"/>
      <c r="AA640457" s="94"/>
      <c r="AB640457" s="5"/>
    </row>
    <row r="640460" spans="21:28">
      <c r="U640460" s="5"/>
      <c r="AA640460" s="94"/>
      <c r="AB640460" s="5"/>
    </row>
    <row r="640510" spans="21:28">
      <c r="U640510" s="5"/>
      <c r="AA640510" s="94"/>
      <c r="AB640510" s="5"/>
    </row>
    <row r="640580" spans="21:28">
      <c r="U640580" s="5"/>
      <c r="AA640580" s="94"/>
      <c r="AB640580" s="5"/>
    </row>
    <row r="640581" spans="21:28">
      <c r="U640581" s="5"/>
      <c r="AA640581" s="94"/>
      <c r="AB640581" s="5"/>
    </row>
    <row r="640598" spans="21:28">
      <c r="U640598" s="5"/>
      <c r="AA640598" s="94"/>
      <c r="AB640598" s="5"/>
    </row>
    <row r="640600" spans="21:28">
      <c r="U640600" s="5"/>
      <c r="AA640600" s="458"/>
      <c r="AB640600" s="5"/>
    </row>
    <row r="640601" spans="21:28">
      <c r="U640601" s="5"/>
      <c r="AA640601" s="458"/>
      <c r="AB640601" s="5"/>
    </row>
    <row r="640602" spans="21:28">
      <c r="U640602" s="5"/>
      <c r="AA640602" s="93"/>
      <c r="AB640602" s="5"/>
    </row>
    <row r="640603" spans="21:28">
      <c r="U640603" s="5"/>
      <c r="AA640603" s="94"/>
      <c r="AB640603" s="5"/>
    </row>
    <row r="640606" spans="21:28">
      <c r="U640606" s="5"/>
      <c r="AA640606" s="94"/>
      <c r="AB640606" s="5"/>
    </row>
    <row r="640656" spans="21:28">
      <c r="U640656" s="5"/>
      <c r="AA640656" s="94"/>
      <c r="AB640656" s="5"/>
    </row>
    <row r="640726" spans="21:28">
      <c r="U640726" s="5"/>
      <c r="AA640726" s="94"/>
      <c r="AB640726" s="5"/>
    </row>
    <row r="640727" spans="21:28">
      <c r="U640727" s="5"/>
      <c r="AA640727" s="94"/>
      <c r="AB640727" s="5"/>
    </row>
    <row r="640744" spans="21:28">
      <c r="U640744" s="5"/>
      <c r="AA640744" s="94"/>
      <c r="AB640744" s="5"/>
    </row>
    <row r="640746" spans="21:28">
      <c r="U640746" s="5"/>
      <c r="AA640746" s="458"/>
      <c r="AB640746" s="5"/>
    </row>
    <row r="640747" spans="21:28">
      <c r="U640747" s="5"/>
      <c r="AA640747" s="458"/>
      <c r="AB640747" s="5"/>
    </row>
    <row r="640748" spans="21:28">
      <c r="U640748" s="5"/>
      <c r="AA640748" s="93"/>
      <c r="AB640748" s="5"/>
    </row>
    <row r="640749" spans="21:28">
      <c r="U640749" s="5"/>
      <c r="AA640749" s="94"/>
      <c r="AB640749" s="5"/>
    </row>
    <row r="640752" spans="21:28">
      <c r="U640752" s="5"/>
      <c r="AA640752" s="94"/>
      <c r="AB640752" s="5"/>
    </row>
    <row r="640802" spans="21:28">
      <c r="U640802" s="5"/>
      <c r="AA640802" s="94"/>
      <c r="AB640802" s="5"/>
    </row>
    <row r="640872" spans="21:28">
      <c r="U640872" s="5"/>
      <c r="AA640872" s="94"/>
      <c r="AB640872" s="5"/>
    </row>
    <row r="640873" spans="21:28">
      <c r="U640873" s="5"/>
      <c r="AA640873" s="94"/>
      <c r="AB640873" s="5"/>
    </row>
    <row r="640890" spans="21:28">
      <c r="U640890" s="5"/>
      <c r="AA640890" s="94"/>
      <c r="AB640890" s="5"/>
    </row>
    <row r="640892" spans="21:28">
      <c r="U640892" s="5"/>
      <c r="AA640892" s="458"/>
      <c r="AB640892" s="5"/>
    </row>
    <row r="640893" spans="21:28">
      <c r="U640893" s="5"/>
      <c r="AA640893" s="458"/>
      <c r="AB640893" s="5"/>
    </row>
    <row r="640894" spans="21:28">
      <c r="U640894" s="5"/>
      <c r="AA640894" s="93"/>
      <c r="AB640894" s="5"/>
    </row>
    <row r="640895" spans="21:28">
      <c r="U640895" s="5"/>
      <c r="AA640895" s="94"/>
      <c r="AB640895" s="5"/>
    </row>
    <row r="640898" spans="21:28">
      <c r="U640898" s="5"/>
      <c r="AA640898" s="94"/>
      <c r="AB640898" s="5"/>
    </row>
    <row r="640948" spans="21:28">
      <c r="U640948" s="5"/>
      <c r="AA640948" s="94"/>
      <c r="AB640948" s="5"/>
    </row>
    <row r="641018" spans="21:28">
      <c r="U641018" s="5"/>
      <c r="AA641018" s="94"/>
      <c r="AB641018" s="5"/>
    </row>
    <row r="641019" spans="21:28">
      <c r="U641019" s="5"/>
      <c r="AA641019" s="94"/>
      <c r="AB641019" s="5"/>
    </row>
    <row r="641036" spans="21:28">
      <c r="U641036" s="5"/>
      <c r="AA641036" s="94"/>
      <c r="AB641036" s="5"/>
    </row>
    <row r="641038" spans="21:28">
      <c r="U641038" s="5"/>
      <c r="AA641038" s="458"/>
      <c r="AB641038" s="5"/>
    </row>
    <row r="641039" spans="21:28">
      <c r="U641039" s="5"/>
      <c r="AA641039" s="458"/>
      <c r="AB641039" s="5"/>
    </row>
    <row r="641040" spans="21:28">
      <c r="U641040" s="5"/>
      <c r="AA641040" s="93"/>
      <c r="AB641040" s="5"/>
    </row>
    <row r="641041" spans="21:28">
      <c r="U641041" s="5"/>
      <c r="AA641041" s="94"/>
      <c r="AB641041" s="5"/>
    </row>
    <row r="641044" spans="21:28">
      <c r="U641044" s="5"/>
      <c r="AA641044" s="94"/>
      <c r="AB641044" s="5"/>
    </row>
    <row r="641094" spans="21:28">
      <c r="U641094" s="5"/>
      <c r="AA641094" s="94"/>
      <c r="AB641094" s="5"/>
    </row>
    <row r="641164" spans="21:28">
      <c r="U641164" s="5"/>
      <c r="AA641164" s="94"/>
      <c r="AB641164" s="5"/>
    </row>
    <row r="641165" spans="21:28">
      <c r="U641165" s="5"/>
      <c r="AA641165" s="94"/>
      <c r="AB641165" s="5"/>
    </row>
    <row r="641182" spans="21:28">
      <c r="U641182" s="5"/>
      <c r="AA641182" s="94"/>
      <c r="AB641182" s="5"/>
    </row>
    <row r="641184" spans="21:28">
      <c r="U641184" s="5"/>
      <c r="AA641184" s="458"/>
      <c r="AB641184" s="5"/>
    </row>
    <row r="641185" spans="21:28">
      <c r="U641185" s="5"/>
      <c r="AA641185" s="458"/>
      <c r="AB641185" s="5"/>
    </row>
    <row r="641186" spans="21:28">
      <c r="U641186" s="5"/>
      <c r="AA641186" s="93"/>
      <c r="AB641186" s="5"/>
    </row>
    <row r="641187" spans="21:28">
      <c r="U641187" s="5"/>
      <c r="AA641187" s="94"/>
      <c r="AB641187" s="5"/>
    </row>
    <row r="641190" spans="21:28">
      <c r="U641190" s="5"/>
      <c r="AA641190" s="94"/>
      <c r="AB641190" s="5"/>
    </row>
    <row r="641240" spans="21:28">
      <c r="U641240" s="5"/>
      <c r="AA641240" s="94"/>
      <c r="AB641240" s="5"/>
    </row>
    <row r="641310" spans="21:28">
      <c r="U641310" s="5"/>
      <c r="AA641310" s="94"/>
      <c r="AB641310" s="5"/>
    </row>
    <row r="641311" spans="21:28">
      <c r="U641311" s="5"/>
      <c r="AA641311" s="94"/>
      <c r="AB641311" s="5"/>
    </row>
    <row r="641328" spans="21:28">
      <c r="U641328" s="5"/>
      <c r="AA641328" s="94"/>
      <c r="AB641328" s="5"/>
    </row>
    <row r="641330" spans="21:28">
      <c r="U641330" s="5"/>
      <c r="AA641330" s="458"/>
      <c r="AB641330" s="5"/>
    </row>
    <row r="641331" spans="21:28">
      <c r="U641331" s="5"/>
      <c r="AA641331" s="458"/>
      <c r="AB641331" s="5"/>
    </row>
    <row r="641332" spans="21:28">
      <c r="U641332" s="5"/>
      <c r="AA641332" s="93"/>
      <c r="AB641332" s="5"/>
    </row>
    <row r="641333" spans="21:28">
      <c r="U641333" s="5"/>
      <c r="AA641333" s="94"/>
      <c r="AB641333" s="5"/>
    </row>
    <row r="641336" spans="21:28">
      <c r="U641336" s="5"/>
      <c r="AA641336" s="94"/>
      <c r="AB641336" s="5"/>
    </row>
    <row r="641386" spans="21:28">
      <c r="U641386" s="5"/>
      <c r="AA641386" s="94"/>
      <c r="AB641386" s="5"/>
    </row>
    <row r="641456" spans="21:28">
      <c r="U641456" s="5"/>
      <c r="AA641456" s="94"/>
      <c r="AB641456" s="5"/>
    </row>
    <row r="641457" spans="21:28">
      <c r="U641457" s="5"/>
      <c r="AA641457" s="94"/>
      <c r="AB641457" s="5"/>
    </row>
    <row r="641474" spans="21:28">
      <c r="U641474" s="5"/>
      <c r="AA641474" s="94"/>
      <c r="AB641474" s="5"/>
    </row>
    <row r="641476" spans="21:28">
      <c r="U641476" s="5"/>
      <c r="AA641476" s="458"/>
      <c r="AB641476" s="5"/>
    </row>
    <row r="641477" spans="21:28">
      <c r="U641477" s="5"/>
      <c r="AA641477" s="458"/>
      <c r="AB641477" s="5"/>
    </row>
    <row r="641478" spans="21:28">
      <c r="U641478" s="5"/>
      <c r="AA641478" s="93"/>
      <c r="AB641478" s="5"/>
    </row>
    <row r="641479" spans="21:28">
      <c r="U641479" s="5"/>
      <c r="AA641479" s="94"/>
      <c r="AB641479" s="5"/>
    </row>
    <row r="641482" spans="21:28">
      <c r="U641482" s="5"/>
      <c r="AA641482" s="94"/>
      <c r="AB641482" s="5"/>
    </row>
    <row r="641532" spans="21:28">
      <c r="U641532" s="5"/>
      <c r="AA641532" s="94"/>
      <c r="AB641532" s="5"/>
    </row>
    <row r="641602" spans="21:28">
      <c r="U641602" s="5"/>
      <c r="AA641602" s="94"/>
      <c r="AB641602" s="5"/>
    </row>
    <row r="641603" spans="21:28">
      <c r="U641603" s="5"/>
      <c r="AA641603" s="94"/>
      <c r="AB641603" s="5"/>
    </row>
    <row r="641620" spans="21:28">
      <c r="U641620" s="5"/>
      <c r="AA641620" s="94"/>
      <c r="AB641620" s="5"/>
    </row>
    <row r="641622" spans="21:28">
      <c r="U641622" s="5"/>
      <c r="AA641622" s="458"/>
      <c r="AB641622" s="5"/>
    </row>
    <row r="641623" spans="21:28">
      <c r="U641623" s="5"/>
      <c r="AA641623" s="458"/>
      <c r="AB641623" s="5"/>
    </row>
    <row r="641624" spans="21:28">
      <c r="U641624" s="5"/>
      <c r="AA641624" s="93"/>
      <c r="AB641624" s="5"/>
    </row>
    <row r="641625" spans="21:28">
      <c r="U641625" s="5"/>
      <c r="AA641625" s="94"/>
      <c r="AB641625" s="5"/>
    </row>
    <row r="641628" spans="21:28">
      <c r="U641628" s="5"/>
      <c r="AA641628" s="94"/>
      <c r="AB641628" s="5"/>
    </row>
    <row r="641678" spans="21:28">
      <c r="U641678" s="5"/>
      <c r="AA641678" s="94"/>
      <c r="AB641678" s="5"/>
    </row>
    <row r="641748" spans="21:28">
      <c r="U641748" s="5"/>
      <c r="AA641748" s="94"/>
      <c r="AB641748" s="5"/>
    </row>
    <row r="641749" spans="21:28">
      <c r="U641749" s="5"/>
      <c r="AA641749" s="94"/>
      <c r="AB641749" s="5"/>
    </row>
    <row r="641766" spans="21:28">
      <c r="U641766" s="5"/>
      <c r="AA641766" s="94"/>
      <c r="AB641766" s="5"/>
    </row>
    <row r="641768" spans="21:28">
      <c r="U641768" s="5"/>
      <c r="AA641768" s="458"/>
      <c r="AB641768" s="5"/>
    </row>
    <row r="641769" spans="21:28">
      <c r="U641769" s="5"/>
      <c r="AA641769" s="458"/>
      <c r="AB641769" s="5"/>
    </row>
    <row r="641770" spans="21:28">
      <c r="U641770" s="5"/>
      <c r="AA641770" s="93"/>
      <c r="AB641770" s="5"/>
    </row>
    <row r="641771" spans="21:28">
      <c r="U641771" s="5"/>
      <c r="AA641771" s="94"/>
      <c r="AB641771" s="5"/>
    </row>
    <row r="641774" spans="21:28">
      <c r="U641774" s="5"/>
      <c r="AA641774" s="94"/>
      <c r="AB641774" s="5"/>
    </row>
    <row r="641824" spans="21:28">
      <c r="U641824" s="5"/>
      <c r="AA641824" s="94"/>
      <c r="AB641824" s="5"/>
    </row>
    <row r="641894" spans="21:28">
      <c r="U641894" s="5"/>
      <c r="AA641894" s="94"/>
      <c r="AB641894" s="5"/>
    </row>
    <row r="641895" spans="21:28">
      <c r="U641895" s="5"/>
      <c r="AA641895" s="94"/>
      <c r="AB641895" s="5"/>
    </row>
    <row r="641912" spans="21:28">
      <c r="U641912" s="5"/>
      <c r="AA641912" s="94"/>
      <c r="AB641912" s="5"/>
    </row>
    <row r="641914" spans="21:28">
      <c r="U641914" s="5"/>
      <c r="AA641914" s="458"/>
      <c r="AB641914" s="5"/>
    </row>
    <row r="641915" spans="21:28">
      <c r="U641915" s="5"/>
      <c r="AA641915" s="458"/>
      <c r="AB641915" s="5"/>
    </row>
    <row r="641916" spans="21:28">
      <c r="U641916" s="5"/>
      <c r="AA641916" s="93"/>
      <c r="AB641916" s="5"/>
    </row>
    <row r="641917" spans="21:28">
      <c r="U641917" s="5"/>
      <c r="AA641917" s="94"/>
      <c r="AB641917" s="5"/>
    </row>
    <row r="641920" spans="21:28">
      <c r="U641920" s="5"/>
      <c r="AA641920" s="94"/>
      <c r="AB641920" s="5"/>
    </row>
    <row r="641970" spans="21:28">
      <c r="U641970" s="5"/>
      <c r="AA641970" s="94"/>
      <c r="AB641970" s="5"/>
    </row>
    <row r="642040" spans="21:28">
      <c r="U642040" s="5"/>
      <c r="AA642040" s="94"/>
      <c r="AB642040" s="5"/>
    </row>
    <row r="642041" spans="21:28">
      <c r="U642041" s="5"/>
      <c r="AA642041" s="94"/>
      <c r="AB642041" s="5"/>
    </row>
    <row r="642058" spans="21:28">
      <c r="U642058" s="5"/>
      <c r="AA642058" s="94"/>
      <c r="AB642058" s="5"/>
    </row>
    <row r="642060" spans="21:28">
      <c r="U642060" s="5"/>
      <c r="AA642060" s="458"/>
      <c r="AB642060" s="5"/>
    </row>
    <row r="642061" spans="21:28">
      <c r="U642061" s="5"/>
      <c r="AA642061" s="458"/>
      <c r="AB642061" s="5"/>
    </row>
    <row r="642062" spans="21:28">
      <c r="U642062" s="5"/>
      <c r="AA642062" s="93"/>
      <c r="AB642062" s="5"/>
    </row>
    <row r="642063" spans="21:28">
      <c r="U642063" s="5"/>
      <c r="AA642063" s="94"/>
      <c r="AB642063" s="5"/>
    </row>
    <row r="642066" spans="21:28">
      <c r="U642066" s="5"/>
      <c r="AA642066" s="94"/>
      <c r="AB642066" s="5"/>
    </row>
    <row r="642116" spans="21:28">
      <c r="U642116" s="5"/>
      <c r="AA642116" s="94"/>
      <c r="AB642116" s="5"/>
    </row>
    <row r="642186" spans="21:28">
      <c r="U642186" s="5"/>
      <c r="AA642186" s="94"/>
      <c r="AB642186" s="5"/>
    </row>
    <row r="642187" spans="21:28">
      <c r="U642187" s="5"/>
      <c r="AA642187" s="94"/>
      <c r="AB642187" s="5"/>
    </row>
    <row r="642204" spans="21:28">
      <c r="U642204" s="5"/>
      <c r="AA642204" s="94"/>
      <c r="AB642204" s="5"/>
    </row>
    <row r="642206" spans="21:28">
      <c r="U642206" s="5"/>
      <c r="AA642206" s="458"/>
      <c r="AB642206" s="5"/>
    </row>
    <row r="642207" spans="21:28">
      <c r="U642207" s="5"/>
      <c r="AA642207" s="458"/>
      <c r="AB642207" s="5"/>
    </row>
    <row r="642208" spans="21:28">
      <c r="U642208" s="5"/>
      <c r="AA642208" s="93"/>
      <c r="AB642208" s="5"/>
    </row>
    <row r="642209" spans="21:28">
      <c r="U642209" s="5"/>
      <c r="AA642209" s="94"/>
      <c r="AB642209" s="5"/>
    </row>
    <row r="642212" spans="21:28">
      <c r="U642212" s="5"/>
      <c r="AA642212" s="94"/>
      <c r="AB642212" s="5"/>
    </row>
    <row r="642262" spans="21:28">
      <c r="U642262" s="5"/>
      <c r="AA642262" s="94"/>
      <c r="AB642262" s="5"/>
    </row>
    <row r="642332" spans="21:28">
      <c r="U642332" s="5"/>
      <c r="AA642332" s="94"/>
      <c r="AB642332" s="5"/>
    </row>
    <row r="642333" spans="21:28">
      <c r="U642333" s="5"/>
      <c r="AA642333" s="94"/>
      <c r="AB642333" s="5"/>
    </row>
    <row r="642350" spans="21:28">
      <c r="U642350" s="5"/>
      <c r="AA642350" s="94"/>
      <c r="AB642350" s="5"/>
    </row>
    <row r="642352" spans="21:28">
      <c r="U642352" s="5"/>
      <c r="AA642352" s="458"/>
      <c r="AB642352" s="5"/>
    </row>
    <row r="642353" spans="21:28">
      <c r="U642353" s="5"/>
      <c r="AA642353" s="458"/>
      <c r="AB642353" s="5"/>
    </row>
    <row r="642354" spans="21:28">
      <c r="U642354" s="5"/>
      <c r="AA642354" s="93"/>
      <c r="AB642354" s="5"/>
    </row>
    <row r="642355" spans="21:28">
      <c r="U642355" s="5"/>
      <c r="AA642355" s="94"/>
      <c r="AB642355" s="5"/>
    </row>
    <row r="642358" spans="21:28">
      <c r="U642358" s="5"/>
      <c r="AA642358" s="94"/>
      <c r="AB642358" s="5"/>
    </row>
    <row r="642408" spans="21:28">
      <c r="U642408" s="5"/>
      <c r="AA642408" s="94"/>
      <c r="AB642408" s="5"/>
    </row>
    <row r="642478" spans="21:28">
      <c r="U642478" s="5"/>
      <c r="AA642478" s="94"/>
      <c r="AB642478" s="5"/>
    </row>
    <row r="642479" spans="21:28">
      <c r="U642479" s="5"/>
      <c r="AA642479" s="94"/>
      <c r="AB642479" s="5"/>
    </row>
    <row r="642496" spans="21:28">
      <c r="U642496" s="5"/>
      <c r="AA642496" s="94"/>
      <c r="AB642496" s="5"/>
    </row>
    <row r="642498" spans="21:28">
      <c r="U642498" s="5"/>
      <c r="AA642498" s="458"/>
      <c r="AB642498" s="5"/>
    </row>
    <row r="642499" spans="21:28">
      <c r="U642499" s="5"/>
      <c r="AA642499" s="458"/>
      <c r="AB642499" s="5"/>
    </row>
    <row r="642500" spans="21:28">
      <c r="U642500" s="5"/>
      <c r="AA642500" s="93"/>
      <c r="AB642500" s="5"/>
    </row>
    <row r="642501" spans="21:28">
      <c r="U642501" s="5"/>
      <c r="AA642501" s="94"/>
      <c r="AB642501" s="5"/>
    </row>
    <row r="642504" spans="21:28">
      <c r="U642504" s="5"/>
      <c r="AA642504" s="94"/>
      <c r="AB642504" s="5"/>
    </row>
    <row r="642554" spans="21:28">
      <c r="U642554" s="5"/>
      <c r="AA642554" s="94"/>
      <c r="AB642554" s="5"/>
    </row>
    <row r="642624" spans="21:28">
      <c r="U642624" s="5"/>
      <c r="AA642624" s="94"/>
      <c r="AB642624" s="5"/>
    </row>
    <row r="642625" spans="21:28">
      <c r="U642625" s="5"/>
      <c r="AA642625" s="94"/>
      <c r="AB642625" s="5"/>
    </row>
    <row r="642642" spans="21:28">
      <c r="U642642" s="5"/>
      <c r="AA642642" s="94"/>
      <c r="AB642642" s="5"/>
    </row>
    <row r="642644" spans="21:28">
      <c r="U642644" s="5"/>
      <c r="AA642644" s="458"/>
      <c r="AB642644" s="5"/>
    </row>
    <row r="642645" spans="21:28">
      <c r="U642645" s="5"/>
      <c r="AA642645" s="458"/>
      <c r="AB642645" s="5"/>
    </row>
    <row r="642646" spans="21:28">
      <c r="U642646" s="5"/>
      <c r="AA642646" s="93"/>
      <c r="AB642646" s="5"/>
    </row>
    <row r="642647" spans="21:28">
      <c r="U642647" s="5"/>
      <c r="AA642647" s="94"/>
      <c r="AB642647" s="5"/>
    </row>
    <row r="642650" spans="21:28">
      <c r="U642650" s="5"/>
      <c r="AA642650" s="94"/>
      <c r="AB642650" s="5"/>
    </row>
    <row r="642700" spans="21:28">
      <c r="U642700" s="5"/>
      <c r="AA642700" s="94"/>
      <c r="AB642700" s="5"/>
    </row>
    <row r="642770" spans="21:28">
      <c r="U642770" s="5"/>
      <c r="AA642770" s="94"/>
      <c r="AB642770" s="5"/>
    </row>
    <row r="642771" spans="21:28">
      <c r="U642771" s="5"/>
      <c r="AA642771" s="94"/>
      <c r="AB642771" s="5"/>
    </row>
    <row r="642788" spans="21:28">
      <c r="U642788" s="5"/>
      <c r="AA642788" s="94"/>
      <c r="AB642788" s="5"/>
    </row>
    <row r="642790" spans="21:28">
      <c r="U642790" s="5"/>
      <c r="AA642790" s="458"/>
      <c r="AB642790" s="5"/>
    </row>
    <row r="642791" spans="21:28">
      <c r="U642791" s="5"/>
      <c r="AA642791" s="458"/>
      <c r="AB642791" s="5"/>
    </row>
    <row r="642792" spans="21:28">
      <c r="U642792" s="5"/>
      <c r="AA642792" s="93"/>
      <c r="AB642792" s="5"/>
    </row>
    <row r="642793" spans="21:28">
      <c r="U642793" s="5"/>
      <c r="AA642793" s="94"/>
      <c r="AB642793" s="5"/>
    </row>
    <row r="642796" spans="21:28">
      <c r="U642796" s="5"/>
      <c r="AA642796" s="94"/>
      <c r="AB642796" s="5"/>
    </row>
    <row r="642846" spans="21:28">
      <c r="U642846" s="5"/>
      <c r="AA642846" s="94"/>
      <c r="AB642846" s="5"/>
    </row>
    <row r="642916" spans="21:28">
      <c r="U642916" s="5"/>
      <c r="AA642916" s="94"/>
      <c r="AB642916" s="5"/>
    </row>
    <row r="642917" spans="21:28">
      <c r="U642917" s="5"/>
      <c r="AA642917" s="94"/>
      <c r="AB642917" s="5"/>
    </row>
    <row r="642934" spans="21:28">
      <c r="U642934" s="5"/>
      <c r="AA642934" s="94"/>
      <c r="AB642934" s="5"/>
    </row>
    <row r="642936" spans="21:28">
      <c r="U642936" s="5"/>
      <c r="AA642936" s="458"/>
      <c r="AB642936" s="5"/>
    </row>
    <row r="642937" spans="21:28">
      <c r="U642937" s="5"/>
      <c r="AA642937" s="458"/>
      <c r="AB642937" s="5"/>
    </row>
    <row r="642938" spans="21:28">
      <c r="U642938" s="5"/>
      <c r="AA642938" s="93"/>
      <c r="AB642938" s="5"/>
    </row>
    <row r="642939" spans="21:28">
      <c r="U642939" s="5"/>
      <c r="AA642939" s="94"/>
      <c r="AB642939" s="5"/>
    </row>
    <row r="642942" spans="21:28">
      <c r="U642942" s="5"/>
      <c r="AA642942" s="94"/>
      <c r="AB642942" s="5"/>
    </row>
    <row r="642992" spans="21:28">
      <c r="U642992" s="5"/>
      <c r="AA642992" s="94"/>
      <c r="AB642992" s="5"/>
    </row>
    <row r="643062" spans="21:28">
      <c r="U643062" s="5"/>
      <c r="AA643062" s="94"/>
      <c r="AB643062" s="5"/>
    </row>
    <row r="643063" spans="21:28">
      <c r="U643063" s="5"/>
      <c r="AA643063" s="94"/>
      <c r="AB643063" s="5"/>
    </row>
    <row r="643080" spans="21:28">
      <c r="U643080" s="5"/>
      <c r="AA643080" s="94"/>
      <c r="AB643080" s="5"/>
    </row>
    <row r="643082" spans="21:28">
      <c r="U643082" s="5"/>
      <c r="AA643082" s="458"/>
      <c r="AB643082" s="5"/>
    </row>
    <row r="643083" spans="21:28">
      <c r="U643083" s="5"/>
      <c r="AA643083" s="458"/>
      <c r="AB643083" s="5"/>
    </row>
    <row r="643084" spans="21:28">
      <c r="U643084" s="5"/>
      <c r="AA643084" s="93"/>
      <c r="AB643084" s="5"/>
    </row>
    <row r="643085" spans="21:28">
      <c r="U643085" s="5"/>
      <c r="AA643085" s="94"/>
      <c r="AB643085" s="5"/>
    </row>
    <row r="643088" spans="21:28">
      <c r="U643088" s="5"/>
      <c r="AA643088" s="94"/>
      <c r="AB643088" s="5"/>
    </row>
    <row r="643138" spans="21:28">
      <c r="U643138" s="5"/>
      <c r="AA643138" s="94"/>
      <c r="AB643138" s="5"/>
    </row>
    <row r="643208" spans="21:28">
      <c r="U643208" s="5"/>
      <c r="AA643208" s="94"/>
      <c r="AB643208" s="5"/>
    </row>
    <row r="643209" spans="21:28">
      <c r="U643209" s="5"/>
      <c r="AA643209" s="94"/>
      <c r="AB643209" s="5"/>
    </row>
    <row r="643226" spans="21:28">
      <c r="U643226" s="5"/>
      <c r="AA643226" s="94"/>
      <c r="AB643226" s="5"/>
    </row>
    <row r="643228" spans="21:28">
      <c r="U643228" s="5"/>
      <c r="AA643228" s="458"/>
      <c r="AB643228" s="5"/>
    </row>
    <row r="643229" spans="21:28">
      <c r="U643229" s="5"/>
      <c r="AA643229" s="458"/>
      <c r="AB643229" s="5"/>
    </row>
    <row r="643230" spans="21:28">
      <c r="U643230" s="5"/>
      <c r="AA643230" s="93"/>
      <c r="AB643230" s="5"/>
    </row>
    <row r="643231" spans="21:28">
      <c r="U643231" s="5"/>
      <c r="AA643231" s="94"/>
      <c r="AB643231" s="5"/>
    </row>
    <row r="643234" spans="21:28">
      <c r="U643234" s="5"/>
      <c r="AA643234" s="94"/>
      <c r="AB643234" s="5"/>
    </row>
    <row r="643284" spans="21:28">
      <c r="U643284" s="5"/>
      <c r="AA643284" s="94"/>
      <c r="AB643284" s="5"/>
    </row>
    <row r="643354" spans="21:28">
      <c r="U643354" s="5"/>
      <c r="AA643354" s="94"/>
      <c r="AB643354" s="5"/>
    </row>
    <row r="643355" spans="21:28">
      <c r="U643355" s="5"/>
      <c r="AA643355" s="94"/>
      <c r="AB643355" s="5"/>
    </row>
    <row r="643372" spans="21:28">
      <c r="U643372" s="5"/>
      <c r="AA643372" s="94"/>
      <c r="AB643372" s="5"/>
    </row>
    <row r="643374" spans="21:28">
      <c r="U643374" s="5"/>
      <c r="AA643374" s="458"/>
      <c r="AB643374" s="5"/>
    </row>
    <row r="643375" spans="21:28">
      <c r="U643375" s="5"/>
      <c r="AA643375" s="458"/>
      <c r="AB643375" s="5"/>
    </row>
    <row r="643376" spans="21:28">
      <c r="U643376" s="5"/>
      <c r="AA643376" s="93"/>
      <c r="AB643376" s="5"/>
    </row>
    <row r="643377" spans="21:28">
      <c r="U643377" s="5"/>
      <c r="AA643377" s="94"/>
      <c r="AB643377" s="5"/>
    </row>
    <row r="643380" spans="21:28">
      <c r="U643380" s="5"/>
      <c r="AA643380" s="94"/>
      <c r="AB643380" s="5"/>
    </row>
    <row r="643430" spans="21:28">
      <c r="U643430" s="5"/>
      <c r="AA643430" s="94"/>
      <c r="AB643430" s="5"/>
    </row>
    <row r="643500" spans="21:28">
      <c r="U643500" s="5"/>
      <c r="AA643500" s="94"/>
      <c r="AB643500" s="5"/>
    </row>
    <row r="643501" spans="21:28">
      <c r="U643501" s="5"/>
      <c r="AA643501" s="94"/>
      <c r="AB643501" s="5"/>
    </row>
    <row r="643518" spans="21:28">
      <c r="U643518" s="5"/>
      <c r="AA643518" s="94"/>
      <c r="AB643518" s="5"/>
    </row>
    <row r="643520" spans="21:28">
      <c r="U643520" s="5"/>
      <c r="AA643520" s="458"/>
      <c r="AB643520" s="5"/>
    </row>
    <row r="643521" spans="21:28">
      <c r="U643521" s="5"/>
      <c r="AA643521" s="458"/>
      <c r="AB643521" s="5"/>
    </row>
    <row r="643522" spans="21:28">
      <c r="U643522" s="5"/>
      <c r="AA643522" s="93"/>
      <c r="AB643522" s="5"/>
    </row>
    <row r="643523" spans="21:28">
      <c r="U643523" s="5"/>
      <c r="AA643523" s="94"/>
      <c r="AB643523" s="5"/>
    </row>
    <row r="643526" spans="21:28">
      <c r="U643526" s="5"/>
      <c r="AA643526" s="94"/>
      <c r="AB643526" s="5"/>
    </row>
    <row r="643576" spans="21:28">
      <c r="U643576" s="5"/>
      <c r="AA643576" s="94"/>
      <c r="AB643576" s="5"/>
    </row>
    <row r="643646" spans="21:28">
      <c r="U643646" s="5"/>
      <c r="AA643646" s="94"/>
      <c r="AB643646" s="5"/>
    </row>
    <row r="643647" spans="21:28">
      <c r="U643647" s="5"/>
      <c r="AA643647" s="94"/>
      <c r="AB643647" s="5"/>
    </row>
    <row r="643664" spans="21:28">
      <c r="U643664" s="5"/>
      <c r="AA643664" s="94"/>
      <c r="AB643664" s="5"/>
    </row>
    <row r="643666" spans="21:28">
      <c r="U643666" s="5"/>
      <c r="AA643666" s="458"/>
      <c r="AB643666" s="5"/>
    </row>
    <row r="643667" spans="21:28">
      <c r="U643667" s="5"/>
      <c r="AA643667" s="458"/>
      <c r="AB643667" s="5"/>
    </row>
    <row r="643668" spans="21:28">
      <c r="U643668" s="5"/>
      <c r="AA643668" s="93"/>
      <c r="AB643668" s="5"/>
    </row>
    <row r="643669" spans="21:28">
      <c r="U643669" s="5"/>
      <c r="AA643669" s="94"/>
      <c r="AB643669" s="5"/>
    </row>
    <row r="643672" spans="21:28">
      <c r="U643672" s="5"/>
      <c r="AA643672" s="94"/>
      <c r="AB643672" s="5"/>
    </row>
    <row r="643722" spans="21:28">
      <c r="U643722" s="5"/>
      <c r="AA643722" s="94"/>
      <c r="AB643722" s="5"/>
    </row>
    <row r="643792" spans="21:28">
      <c r="U643792" s="5"/>
      <c r="AA643792" s="94"/>
      <c r="AB643792" s="5"/>
    </row>
    <row r="643793" spans="21:28">
      <c r="U643793" s="5"/>
      <c r="AA643793" s="94"/>
      <c r="AB643793" s="5"/>
    </row>
    <row r="643810" spans="21:28">
      <c r="U643810" s="5"/>
      <c r="AA643810" s="94"/>
      <c r="AB643810" s="5"/>
    </row>
    <row r="643812" spans="21:28">
      <c r="U643812" s="5"/>
      <c r="AA643812" s="458"/>
      <c r="AB643812" s="5"/>
    </row>
    <row r="643813" spans="21:28">
      <c r="U643813" s="5"/>
      <c r="AA643813" s="458"/>
      <c r="AB643813" s="5"/>
    </row>
    <row r="643814" spans="21:28">
      <c r="U643814" s="5"/>
      <c r="AA643814" s="93"/>
      <c r="AB643814" s="5"/>
    </row>
    <row r="643815" spans="21:28">
      <c r="U643815" s="5"/>
      <c r="AA643815" s="94"/>
      <c r="AB643815" s="5"/>
    </row>
    <row r="643818" spans="21:28">
      <c r="U643818" s="5"/>
      <c r="AA643818" s="94"/>
      <c r="AB643818" s="5"/>
    </row>
    <row r="643868" spans="21:28">
      <c r="U643868" s="5"/>
      <c r="AA643868" s="94"/>
      <c r="AB643868" s="5"/>
    </row>
    <row r="643938" spans="21:28">
      <c r="U643938" s="5"/>
      <c r="AA643938" s="94"/>
      <c r="AB643938" s="5"/>
    </row>
    <row r="643939" spans="21:28">
      <c r="U643939" s="5"/>
      <c r="AA643939" s="94"/>
      <c r="AB643939" s="5"/>
    </row>
    <row r="643956" spans="21:28">
      <c r="U643956" s="5"/>
      <c r="AA643956" s="94"/>
      <c r="AB643956" s="5"/>
    </row>
    <row r="643958" spans="21:28">
      <c r="U643958" s="5"/>
      <c r="AA643958" s="458"/>
      <c r="AB643958" s="5"/>
    </row>
    <row r="643959" spans="21:28">
      <c r="U643959" s="5"/>
      <c r="AA643959" s="458"/>
      <c r="AB643959" s="5"/>
    </row>
    <row r="643960" spans="21:28">
      <c r="U643960" s="5"/>
      <c r="AA643960" s="93"/>
      <c r="AB643960" s="5"/>
    </row>
    <row r="643961" spans="21:28">
      <c r="U643961" s="5"/>
      <c r="AA643961" s="94"/>
      <c r="AB643961" s="5"/>
    </row>
    <row r="643964" spans="21:28">
      <c r="U643964" s="5"/>
      <c r="AA643964" s="94"/>
      <c r="AB643964" s="5"/>
    </row>
    <row r="644014" spans="21:28">
      <c r="U644014" s="5"/>
      <c r="AA644014" s="94"/>
      <c r="AB644014" s="5"/>
    </row>
    <row r="644084" spans="21:28">
      <c r="U644084" s="5"/>
      <c r="AA644084" s="94"/>
      <c r="AB644084" s="5"/>
    </row>
    <row r="644085" spans="21:28">
      <c r="U644085" s="5"/>
      <c r="AA644085" s="94"/>
      <c r="AB644085" s="5"/>
    </row>
    <row r="644102" spans="21:28">
      <c r="U644102" s="5"/>
      <c r="AA644102" s="94"/>
      <c r="AB644102" s="5"/>
    </row>
    <row r="644104" spans="21:28">
      <c r="U644104" s="5"/>
      <c r="AA644104" s="458"/>
      <c r="AB644104" s="5"/>
    </row>
    <row r="644105" spans="21:28">
      <c r="U644105" s="5"/>
      <c r="AA644105" s="458"/>
      <c r="AB644105" s="5"/>
    </row>
    <row r="644106" spans="21:28">
      <c r="U644106" s="5"/>
      <c r="AA644106" s="93"/>
      <c r="AB644106" s="5"/>
    </row>
    <row r="644107" spans="21:28">
      <c r="U644107" s="5"/>
      <c r="AA644107" s="94"/>
      <c r="AB644107" s="5"/>
    </row>
    <row r="644110" spans="21:28">
      <c r="U644110" s="5"/>
      <c r="AA644110" s="94"/>
      <c r="AB644110" s="5"/>
    </row>
    <row r="644160" spans="21:28">
      <c r="U644160" s="5"/>
      <c r="AA644160" s="94"/>
      <c r="AB644160" s="5"/>
    </row>
    <row r="644230" spans="21:28">
      <c r="U644230" s="5"/>
      <c r="AA644230" s="94"/>
      <c r="AB644230" s="5"/>
    </row>
    <row r="644231" spans="21:28">
      <c r="U644231" s="5"/>
      <c r="AA644231" s="94"/>
      <c r="AB644231" s="5"/>
    </row>
    <row r="644248" spans="21:28">
      <c r="U644248" s="5"/>
      <c r="AA644248" s="94"/>
      <c r="AB644248" s="5"/>
    </row>
    <row r="644250" spans="21:28">
      <c r="U644250" s="5"/>
      <c r="AA644250" s="458"/>
      <c r="AB644250" s="5"/>
    </row>
    <row r="644251" spans="21:28">
      <c r="U644251" s="5"/>
      <c r="AA644251" s="458"/>
      <c r="AB644251" s="5"/>
    </row>
    <row r="644252" spans="21:28">
      <c r="U644252" s="5"/>
      <c r="AA644252" s="93"/>
      <c r="AB644252" s="5"/>
    </row>
    <row r="644253" spans="21:28">
      <c r="U644253" s="5"/>
      <c r="AA644253" s="94"/>
      <c r="AB644253" s="5"/>
    </row>
    <row r="644256" spans="21:28">
      <c r="U644256" s="5"/>
      <c r="AA644256" s="94"/>
      <c r="AB644256" s="5"/>
    </row>
    <row r="644306" spans="21:28">
      <c r="U644306" s="5"/>
      <c r="AA644306" s="94"/>
      <c r="AB644306" s="5"/>
    </row>
    <row r="644376" spans="21:28">
      <c r="U644376" s="5"/>
      <c r="AA644376" s="94"/>
      <c r="AB644376" s="5"/>
    </row>
    <row r="644377" spans="21:28">
      <c r="U644377" s="5"/>
      <c r="AA644377" s="94"/>
      <c r="AB644377" s="5"/>
    </row>
    <row r="644394" spans="21:28">
      <c r="U644394" s="5"/>
      <c r="AA644394" s="94"/>
      <c r="AB644394" s="5"/>
    </row>
    <row r="644396" spans="21:28">
      <c r="U644396" s="5"/>
      <c r="AA644396" s="458"/>
      <c r="AB644396" s="5"/>
    </row>
    <row r="644397" spans="21:28">
      <c r="U644397" s="5"/>
      <c r="AA644397" s="458"/>
      <c r="AB644397" s="5"/>
    </row>
    <row r="644398" spans="21:28">
      <c r="U644398" s="5"/>
      <c r="AA644398" s="93"/>
      <c r="AB644398" s="5"/>
    </row>
    <row r="644399" spans="21:28">
      <c r="U644399" s="5"/>
      <c r="AA644399" s="94"/>
      <c r="AB644399" s="5"/>
    </row>
    <row r="644402" spans="21:28">
      <c r="U644402" s="5"/>
      <c r="AA644402" s="94"/>
      <c r="AB644402" s="5"/>
    </row>
    <row r="644452" spans="21:28">
      <c r="U644452" s="5"/>
      <c r="AA644452" s="94"/>
      <c r="AB644452" s="5"/>
    </row>
    <row r="644522" spans="21:28">
      <c r="U644522" s="5"/>
      <c r="AA644522" s="94"/>
      <c r="AB644522" s="5"/>
    </row>
    <row r="644523" spans="21:28">
      <c r="U644523" s="5"/>
      <c r="AA644523" s="94"/>
      <c r="AB644523" s="5"/>
    </row>
    <row r="644540" spans="21:28">
      <c r="U644540" s="5"/>
      <c r="AA644540" s="94"/>
      <c r="AB644540" s="5"/>
    </row>
    <row r="644542" spans="21:28">
      <c r="U644542" s="5"/>
      <c r="AA644542" s="458"/>
      <c r="AB644542" s="5"/>
    </row>
    <row r="644543" spans="21:28">
      <c r="U644543" s="5"/>
      <c r="AA644543" s="458"/>
      <c r="AB644543" s="5"/>
    </row>
    <row r="644544" spans="21:28">
      <c r="U644544" s="5"/>
      <c r="AA644544" s="93"/>
      <c r="AB644544" s="5"/>
    </row>
    <row r="644545" spans="21:28">
      <c r="U644545" s="5"/>
      <c r="AA644545" s="94"/>
      <c r="AB644545" s="5"/>
    </row>
    <row r="644548" spans="21:28">
      <c r="U644548" s="5"/>
      <c r="AA644548" s="94"/>
      <c r="AB644548" s="5"/>
    </row>
    <row r="644598" spans="21:28">
      <c r="U644598" s="5"/>
      <c r="AA644598" s="94"/>
      <c r="AB644598" s="5"/>
    </row>
    <row r="644668" spans="21:28">
      <c r="U644668" s="5"/>
      <c r="AA644668" s="94"/>
      <c r="AB644668" s="5"/>
    </row>
    <row r="644669" spans="21:28">
      <c r="U644669" s="5"/>
      <c r="AA644669" s="94"/>
      <c r="AB644669" s="5"/>
    </row>
    <row r="644686" spans="21:28">
      <c r="U644686" s="5"/>
      <c r="AA644686" s="94"/>
      <c r="AB644686" s="5"/>
    </row>
    <row r="644688" spans="21:28">
      <c r="U644688" s="5"/>
      <c r="AA644688" s="458"/>
      <c r="AB644688" s="5"/>
    </row>
    <row r="644689" spans="21:28">
      <c r="U644689" s="5"/>
      <c r="AA644689" s="458"/>
      <c r="AB644689" s="5"/>
    </row>
    <row r="644690" spans="21:28">
      <c r="U644690" s="5"/>
      <c r="AA644690" s="93"/>
      <c r="AB644690" s="5"/>
    </row>
    <row r="644691" spans="21:28">
      <c r="U644691" s="5"/>
      <c r="AA644691" s="94"/>
      <c r="AB644691" s="5"/>
    </row>
    <row r="644694" spans="21:28">
      <c r="U644694" s="5"/>
      <c r="AA644694" s="94"/>
      <c r="AB644694" s="5"/>
    </row>
    <row r="644744" spans="21:28">
      <c r="U644744" s="5"/>
      <c r="AA644744" s="94"/>
      <c r="AB644744" s="5"/>
    </row>
    <row r="644814" spans="21:28">
      <c r="U644814" s="5"/>
      <c r="AA644814" s="94"/>
      <c r="AB644814" s="5"/>
    </row>
    <row r="644815" spans="21:28">
      <c r="U644815" s="5"/>
      <c r="AA644815" s="94"/>
      <c r="AB644815" s="5"/>
    </row>
    <row r="644832" spans="21:28">
      <c r="U644832" s="5"/>
      <c r="AA644832" s="94"/>
      <c r="AB644832" s="5"/>
    </row>
    <row r="644834" spans="21:28">
      <c r="U644834" s="5"/>
      <c r="AA644834" s="458"/>
      <c r="AB644834" s="5"/>
    </row>
    <row r="644835" spans="21:28">
      <c r="U644835" s="5"/>
      <c r="AA644835" s="458"/>
      <c r="AB644835" s="5"/>
    </row>
    <row r="644836" spans="21:28">
      <c r="U644836" s="5"/>
      <c r="AA644836" s="93"/>
      <c r="AB644836" s="5"/>
    </row>
    <row r="644837" spans="21:28">
      <c r="U644837" s="5"/>
      <c r="AA644837" s="94"/>
      <c r="AB644837" s="5"/>
    </row>
    <row r="644840" spans="21:28">
      <c r="U644840" s="5"/>
      <c r="AA644840" s="94"/>
      <c r="AB644840" s="5"/>
    </row>
    <row r="644890" spans="21:28">
      <c r="U644890" s="5"/>
      <c r="AA644890" s="94"/>
      <c r="AB644890" s="5"/>
    </row>
    <row r="644960" spans="21:28">
      <c r="U644960" s="5"/>
      <c r="AA644960" s="94"/>
      <c r="AB644960" s="5"/>
    </row>
    <row r="644961" spans="21:28">
      <c r="U644961" s="5"/>
      <c r="AA644961" s="94"/>
      <c r="AB644961" s="5"/>
    </row>
    <row r="644978" spans="21:28">
      <c r="U644978" s="5"/>
      <c r="AA644978" s="94"/>
      <c r="AB644978" s="5"/>
    </row>
    <row r="644980" spans="21:28">
      <c r="U644980" s="5"/>
      <c r="AA644980" s="458"/>
      <c r="AB644980" s="5"/>
    </row>
    <row r="644981" spans="21:28">
      <c r="U644981" s="5"/>
      <c r="AA644981" s="458"/>
      <c r="AB644981" s="5"/>
    </row>
    <row r="644982" spans="21:28">
      <c r="U644982" s="5"/>
      <c r="AA644982" s="93"/>
      <c r="AB644982" s="5"/>
    </row>
    <row r="644983" spans="21:28">
      <c r="U644983" s="5"/>
      <c r="AA644983" s="94"/>
      <c r="AB644983" s="5"/>
    </row>
    <row r="644986" spans="21:28">
      <c r="U644986" s="5"/>
      <c r="AA644986" s="94"/>
      <c r="AB644986" s="5"/>
    </row>
    <row r="645036" spans="21:28">
      <c r="U645036" s="5"/>
      <c r="AA645036" s="94"/>
      <c r="AB645036" s="5"/>
    </row>
    <row r="645106" spans="21:28">
      <c r="U645106" s="5"/>
      <c r="AA645106" s="94"/>
      <c r="AB645106" s="5"/>
    </row>
    <row r="645107" spans="21:28">
      <c r="U645107" s="5"/>
      <c r="AA645107" s="94"/>
      <c r="AB645107" s="5"/>
    </row>
    <row r="645124" spans="21:28">
      <c r="U645124" s="5"/>
      <c r="AA645124" s="94"/>
      <c r="AB645124" s="5"/>
    </row>
    <row r="645126" spans="21:28">
      <c r="U645126" s="5"/>
      <c r="AA645126" s="458"/>
      <c r="AB645126" s="5"/>
    </row>
    <row r="645127" spans="21:28">
      <c r="U645127" s="5"/>
      <c r="AA645127" s="458"/>
      <c r="AB645127" s="5"/>
    </row>
    <row r="645128" spans="21:28">
      <c r="U645128" s="5"/>
      <c r="AA645128" s="93"/>
      <c r="AB645128" s="5"/>
    </row>
    <row r="645129" spans="21:28">
      <c r="U645129" s="5"/>
      <c r="AA645129" s="94"/>
      <c r="AB645129" s="5"/>
    </row>
    <row r="645132" spans="21:28">
      <c r="U645132" s="5"/>
      <c r="AA645132" s="94"/>
      <c r="AB645132" s="5"/>
    </row>
    <row r="645182" spans="21:28">
      <c r="U645182" s="5"/>
      <c r="AA645182" s="94"/>
      <c r="AB645182" s="5"/>
    </row>
    <row r="645252" spans="21:28">
      <c r="U645252" s="5"/>
      <c r="AA645252" s="94"/>
      <c r="AB645252" s="5"/>
    </row>
    <row r="645253" spans="21:28">
      <c r="U645253" s="5"/>
      <c r="AA645253" s="94"/>
      <c r="AB645253" s="5"/>
    </row>
    <row r="645270" spans="21:28">
      <c r="U645270" s="5"/>
      <c r="AA645270" s="94"/>
      <c r="AB645270" s="5"/>
    </row>
    <row r="645272" spans="21:28">
      <c r="U645272" s="5"/>
      <c r="AA645272" s="458"/>
      <c r="AB645272" s="5"/>
    </row>
    <row r="645273" spans="21:28">
      <c r="U645273" s="5"/>
      <c r="AA645273" s="458"/>
      <c r="AB645273" s="5"/>
    </row>
    <row r="645274" spans="21:28">
      <c r="U645274" s="5"/>
      <c r="AA645274" s="93"/>
      <c r="AB645274" s="5"/>
    </row>
    <row r="645275" spans="21:28">
      <c r="U645275" s="5"/>
      <c r="AA645275" s="94"/>
      <c r="AB645275" s="5"/>
    </row>
    <row r="645278" spans="21:28">
      <c r="U645278" s="5"/>
      <c r="AA645278" s="94"/>
      <c r="AB645278" s="5"/>
    </row>
    <row r="645328" spans="21:28">
      <c r="U645328" s="5"/>
      <c r="AA645328" s="94"/>
      <c r="AB645328" s="5"/>
    </row>
    <row r="645398" spans="21:28">
      <c r="U645398" s="5"/>
      <c r="AA645398" s="94"/>
      <c r="AB645398" s="5"/>
    </row>
    <row r="645399" spans="21:28">
      <c r="U645399" s="5"/>
      <c r="AA645399" s="94"/>
      <c r="AB645399" s="5"/>
    </row>
    <row r="645416" spans="21:28">
      <c r="U645416" s="5"/>
      <c r="AA645416" s="94"/>
      <c r="AB645416" s="5"/>
    </row>
    <row r="645418" spans="21:28">
      <c r="U645418" s="5"/>
      <c r="AA645418" s="458"/>
      <c r="AB645418" s="5"/>
    </row>
    <row r="645419" spans="21:28">
      <c r="U645419" s="5"/>
      <c r="AA645419" s="458"/>
      <c r="AB645419" s="5"/>
    </row>
    <row r="645420" spans="21:28">
      <c r="U645420" s="5"/>
      <c r="AA645420" s="93"/>
      <c r="AB645420" s="5"/>
    </row>
    <row r="645421" spans="21:28">
      <c r="U645421" s="5"/>
      <c r="AA645421" s="94"/>
      <c r="AB645421" s="5"/>
    </row>
    <row r="645424" spans="21:28">
      <c r="U645424" s="5"/>
      <c r="AA645424" s="94"/>
      <c r="AB645424" s="5"/>
    </row>
    <row r="645474" spans="21:28">
      <c r="U645474" s="5"/>
      <c r="AA645474" s="94"/>
      <c r="AB645474" s="5"/>
    </row>
    <row r="645544" spans="21:28">
      <c r="U645544" s="5"/>
      <c r="AA645544" s="94"/>
      <c r="AB645544" s="5"/>
    </row>
    <row r="645545" spans="21:28">
      <c r="U645545" s="5"/>
      <c r="AA645545" s="94"/>
      <c r="AB645545" s="5"/>
    </row>
    <row r="645562" spans="21:28">
      <c r="U645562" s="5"/>
      <c r="AA645562" s="94"/>
      <c r="AB645562" s="5"/>
    </row>
    <row r="645564" spans="21:28">
      <c r="U645564" s="5"/>
      <c r="AA645564" s="458"/>
      <c r="AB645564" s="5"/>
    </row>
    <row r="645565" spans="21:28">
      <c r="U645565" s="5"/>
      <c r="AA645565" s="458"/>
      <c r="AB645565" s="5"/>
    </row>
    <row r="645566" spans="21:28">
      <c r="U645566" s="5"/>
      <c r="AA645566" s="93"/>
      <c r="AB645566" s="5"/>
    </row>
    <row r="645567" spans="21:28">
      <c r="U645567" s="5"/>
      <c r="AA645567" s="94"/>
      <c r="AB645567" s="5"/>
    </row>
    <row r="645570" spans="21:28">
      <c r="U645570" s="5"/>
      <c r="AA645570" s="94"/>
      <c r="AB645570" s="5"/>
    </row>
    <row r="645620" spans="21:28">
      <c r="U645620" s="5"/>
      <c r="AA645620" s="94"/>
      <c r="AB645620" s="5"/>
    </row>
    <row r="645690" spans="21:28">
      <c r="U645690" s="5"/>
      <c r="AA645690" s="94"/>
      <c r="AB645690" s="5"/>
    </row>
    <row r="645691" spans="21:28">
      <c r="U645691" s="5"/>
      <c r="AA645691" s="94"/>
      <c r="AB645691" s="5"/>
    </row>
    <row r="645708" spans="21:28">
      <c r="U645708" s="5"/>
      <c r="AA645708" s="94"/>
      <c r="AB645708" s="5"/>
    </row>
    <row r="645710" spans="21:28">
      <c r="U645710" s="5"/>
      <c r="AA645710" s="458"/>
      <c r="AB645710" s="5"/>
    </row>
    <row r="645711" spans="21:28">
      <c r="U645711" s="5"/>
      <c r="AA645711" s="458"/>
      <c r="AB645711" s="5"/>
    </row>
    <row r="645712" spans="21:28">
      <c r="U645712" s="5"/>
      <c r="AA645712" s="93"/>
      <c r="AB645712" s="5"/>
    </row>
    <row r="645713" spans="21:28">
      <c r="U645713" s="5"/>
      <c r="AA645713" s="94"/>
      <c r="AB645713" s="5"/>
    </row>
    <row r="645716" spans="21:28">
      <c r="U645716" s="5"/>
      <c r="AA645716" s="94"/>
      <c r="AB645716" s="5"/>
    </row>
    <row r="645766" spans="21:28">
      <c r="U645766" s="5"/>
      <c r="AA645766" s="94"/>
      <c r="AB645766" s="5"/>
    </row>
    <row r="645836" spans="21:28">
      <c r="U645836" s="5"/>
      <c r="AA645836" s="94"/>
      <c r="AB645836" s="5"/>
    </row>
    <row r="645837" spans="21:28">
      <c r="U645837" s="5"/>
      <c r="AA645837" s="94"/>
      <c r="AB645837" s="5"/>
    </row>
    <row r="645854" spans="21:28">
      <c r="U645854" s="5"/>
      <c r="AA645854" s="94"/>
      <c r="AB645854" s="5"/>
    </row>
    <row r="645856" spans="21:28">
      <c r="U645856" s="5"/>
      <c r="AA645856" s="458"/>
      <c r="AB645856" s="5"/>
    </row>
    <row r="645857" spans="21:28">
      <c r="U645857" s="5"/>
      <c r="AA645857" s="458"/>
      <c r="AB645857" s="5"/>
    </row>
    <row r="645858" spans="21:28">
      <c r="U645858" s="5"/>
      <c r="AA645858" s="93"/>
      <c r="AB645858" s="5"/>
    </row>
    <row r="645859" spans="21:28">
      <c r="U645859" s="5"/>
      <c r="AA645859" s="94"/>
      <c r="AB645859" s="5"/>
    </row>
    <row r="645862" spans="21:28">
      <c r="U645862" s="5"/>
      <c r="AA645862" s="94"/>
      <c r="AB645862" s="5"/>
    </row>
    <row r="645912" spans="21:28">
      <c r="U645912" s="5"/>
      <c r="AA645912" s="94"/>
      <c r="AB645912" s="5"/>
    </row>
    <row r="645982" spans="21:28">
      <c r="U645982" s="5"/>
      <c r="AA645982" s="94"/>
      <c r="AB645982" s="5"/>
    </row>
    <row r="645983" spans="21:28">
      <c r="U645983" s="5"/>
      <c r="AA645983" s="94"/>
      <c r="AB645983" s="5"/>
    </row>
    <row r="646000" spans="21:28">
      <c r="U646000" s="5"/>
      <c r="AA646000" s="94"/>
      <c r="AB646000" s="5"/>
    </row>
    <row r="646002" spans="21:28">
      <c r="U646002" s="5"/>
      <c r="AA646002" s="458"/>
      <c r="AB646002" s="5"/>
    </row>
    <row r="646003" spans="21:28">
      <c r="U646003" s="5"/>
      <c r="AA646003" s="458"/>
      <c r="AB646003" s="5"/>
    </row>
    <row r="646004" spans="21:28">
      <c r="U646004" s="5"/>
      <c r="AA646004" s="93"/>
      <c r="AB646004" s="5"/>
    </row>
    <row r="646005" spans="21:28">
      <c r="U646005" s="5"/>
      <c r="AA646005" s="94"/>
      <c r="AB646005" s="5"/>
    </row>
    <row r="646008" spans="21:28">
      <c r="U646008" s="5"/>
      <c r="AA646008" s="94"/>
      <c r="AB646008" s="5"/>
    </row>
    <row r="646058" spans="21:28">
      <c r="U646058" s="5"/>
      <c r="AA646058" s="94"/>
      <c r="AB646058" s="5"/>
    </row>
    <row r="646128" spans="21:28">
      <c r="U646128" s="5"/>
      <c r="AA646128" s="94"/>
      <c r="AB646128" s="5"/>
    </row>
    <row r="646129" spans="21:28">
      <c r="U646129" s="5"/>
      <c r="AA646129" s="94"/>
      <c r="AB646129" s="5"/>
    </row>
    <row r="646146" spans="21:28">
      <c r="U646146" s="5"/>
      <c r="AA646146" s="94"/>
      <c r="AB646146" s="5"/>
    </row>
    <row r="646148" spans="21:28">
      <c r="U646148" s="5"/>
      <c r="AA646148" s="458"/>
      <c r="AB646148" s="5"/>
    </row>
    <row r="646149" spans="21:28">
      <c r="U646149" s="5"/>
      <c r="AA646149" s="458"/>
      <c r="AB646149" s="5"/>
    </row>
    <row r="646150" spans="21:28">
      <c r="U646150" s="5"/>
      <c r="AA646150" s="93"/>
      <c r="AB646150" s="5"/>
    </row>
    <row r="646151" spans="21:28">
      <c r="U646151" s="5"/>
      <c r="AA646151" s="94"/>
      <c r="AB646151" s="5"/>
    </row>
    <row r="646154" spans="21:28">
      <c r="U646154" s="5"/>
      <c r="AA646154" s="94"/>
      <c r="AB646154" s="5"/>
    </row>
    <row r="646204" spans="21:28">
      <c r="U646204" s="5"/>
      <c r="AA646204" s="94"/>
      <c r="AB646204" s="5"/>
    </row>
    <row r="646274" spans="21:28">
      <c r="U646274" s="5"/>
      <c r="AA646274" s="94"/>
      <c r="AB646274" s="5"/>
    </row>
    <row r="646275" spans="21:28">
      <c r="U646275" s="5"/>
      <c r="AA646275" s="94"/>
      <c r="AB646275" s="5"/>
    </row>
    <row r="646292" spans="21:28">
      <c r="U646292" s="5"/>
      <c r="AA646292" s="94"/>
      <c r="AB646292" s="5"/>
    </row>
    <row r="646294" spans="21:28">
      <c r="U646294" s="5"/>
      <c r="AA646294" s="458"/>
      <c r="AB646294" s="5"/>
    </row>
    <row r="646295" spans="21:28">
      <c r="U646295" s="5"/>
      <c r="AA646295" s="458"/>
      <c r="AB646295" s="5"/>
    </row>
    <row r="646296" spans="21:28">
      <c r="U646296" s="5"/>
      <c r="AA646296" s="93"/>
      <c r="AB646296" s="5"/>
    </row>
    <row r="646297" spans="21:28">
      <c r="U646297" s="5"/>
      <c r="AA646297" s="94"/>
      <c r="AB646297" s="5"/>
    </row>
    <row r="646300" spans="21:28">
      <c r="U646300" s="5"/>
      <c r="AA646300" s="94"/>
      <c r="AB646300" s="5"/>
    </row>
    <row r="646350" spans="21:28">
      <c r="U646350" s="5"/>
      <c r="AA646350" s="94"/>
      <c r="AB646350" s="5"/>
    </row>
    <row r="646420" spans="21:28">
      <c r="U646420" s="5"/>
      <c r="AA646420" s="94"/>
      <c r="AB646420" s="5"/>
    </row>
    <row r="646421" spans="21:28">
      <c r="U646421" s="5"/>
      <c r="AA646421" s="94"/>
      <c r="AB646421" s="5"/>
    </row>
    <row r="646438" spans="21:28">
      <c r="U646438" s="5"/>
      <c r="AA646438" s="94"/>
      <c r="AB646438" s="5"/>
    </row>
    <row r="646440" spans="21:28">
      <c r="U646440" s="5"/>
      <c r="AA646440" s="458"/>
      <c r="AB646440" s="5"/>
    </row>
    <row r="646441" spans="21:28">
      <c r="U646441" s="5"/>
      <c r="AA646441" s="458"/>
      <c r="AB646441" s="5"/>
    </row>
    <row r="646442" spans="21:28">
      <c r="U646442" s="5"/>
      <c r="AA646442" s="93"/>
      <c r="AB646442" s="5"/>
    </row>
    <row r="646443" spans="21:28">
      <c r="U646443" s="5"/>
      <c r="AA646443" s="94"/>
      <c r="AB646443" s="5"/>
    </row>
    <row r="646446" spans="21:28">
      <c r="U646446" s="5"/>
      <c r="AA646446" s="94"/>
      <c r="AB646446" s="5"/>
    </row>
    <row r="646496" spans="21:28">
      <c r="U646496" s="5"/>
      <c r="AA646496" s="94"/>
      <c r="AB646496" s="5"/>
    </row>
    <row r="646566" spans="21:28">
      <c r="U646566" s="5"/>
      <c r="AA646566" s="94"/>
      <c r="AB646566" s="5"/>
    </row>
    <row r="646567" spans="21:28">
      <c r="U646567" s="5"/>
      <c r="AA646567" s="94"/>
      <c r="AB646567" s="5"/>
    </row>
    <row r="646584" spans="21:28">
      <c r="U646584" s="5"/>
      <c r="AA646584" s="94"/>
      <c r="AB646584" s="5"/>
    </row>
    <row r="646586" spans="21:28">
      <c r="U646586" s="5"/>
      <c r="AA646586" s="458"/>
      <c r="AB646586" s="5"/>
    </row>
    <row r="646587" spans="21:28">
      <c r="U646587" s="5"/>
      <c r="AA646587" s="458"/>
      <c r="AB646587" s="5"/>
    </row>
    <row r="646588" spans="21:28">
      <c r="U646588" s="5"/>
      <c r="AA646588" s="93"/>
      <c r="AB646588" s="5"/>
    </row>
    <row r="646589" spans="21:28">
      <c r="U646589" s="5"/>
      <c r="AA646589" s="94"/>
      <c r="AB646589" s="5"/>
    </row>
    <row r="646592" spans="21:28">
      <c r="U646592" s="5"/>
      <c r="AA646592" s="94"/>
      <c r="AB646592" s="5"/>
    </row>
    <row r="646642" spans="21:28">
      <c r="U646642" s="5"/>
      <c r="AA646642" s="94"/>
      <c r="AB646642" s="5"/>
    </row>
    <row r="646712" spans="21:28">
      <c r="U646712" s="5"/>
      <c r="AA646712" s="94"/>
      <c r="AB646712" s="5"/>
    </row>
    <row r="646713" spans="21:28">
      <c r="U646713" s="5"/>
      <c r="AA646713" s="94"/>
      <c r="AB646713" s="5"/>
    </row>
    <row r="646730" spans="21:28">
      <c r="U646730" s="5"/>
      <c r="AA646730" s="94"/>
      <c r="AB646730" s="5"/>
    </row>
    <row r="646732" spans="21:28">
      <c r="U646732" s="5"/>
      <c r="AA646732" s="458"/>
      <c r="AB646732" s="5"/>
    </row>
    <row r="646733" spans="21:28">
      <c r="U646733" s="5"/>
      <c r="AA646733" s="458"/>
      <c r="AB646733" s="5"/>
    </row>
    <row r="646734" spans="21:28">
      <c r="U646734" s="5"/>
      <c r="AA646734" s="93"/>
      <c r="AB646734" s="5"/>
    </row>
    <row r="646735" spans="21:28">
      <c r="U646735" s="5"/>
      <c r="AA646735" s="94"/>
      <c r="AB646735" s="5"/>
    </row>
    <row r="646738" spans="21:28">
      <c r="U646738" s="5"/>
      <c r="AA646738" s="94"/>
      <c r="AB646738" s="5"/>
    </row>
    <row r="646788" spans="21:28">
      <c r="U646788" s="5"/>
      <c r="AA646788" s="94"/>
      <c r="AB646788" s="5"/>
    </row>
    <row r="646858" spans="21:28">
      <c r="U646858" s="5"/>
      <c r="AA646858" s="94"/>
      <c r="AB646858" s="5"/>
    </row>
    <row r="646859" spans="21:28">
      <c r="U646859" s="5"/>
      <c r="AA646859" s="94"/>
      <c r="AB646859" s="5"/>
    </row>
    <row r="646876" spans="21:28">
      <c r="U646876" s="5"/>
      <c r="AA646876" s="94"/>
      <c r="AB646876" s="5"/>
    </row>
    <row r="646878" spans="21:28">
      <c r="U646878" s="5"/>
      <c r="AA646878" s="458"/>
      <c r="AB646878" s="5"/>
    </row>
    <row r="646879" spans="21:28">
      <c r="U646879" s="5"/>
      <c r="AA646879" s="458"/>
      <c r="AB646879" s="5"/>
    </row>
    <row r="646880" spans="21:28">
      <c r="U646880" s="5"/>
      <c r="AA646880" s="93"/>
      <c r="AB646880" s="5"/>
    </row>
    <row r="646881" spans="21:28">
      <c r="U646881" s="5"/>
      <c r="AA646881" s="94"/>
      <c r="AB646881" s="5"/>
    </row>
    <row r="646884" spans="21:28">
      <c r="U646884" s="5"/>
      <c r="AA646884" s="94"/>
      <c r="AB646884" s="5"/>
    </row>
    <row r="646934" spans="21:28">
      <c r="U646934" s="5"/>
      <c r="AA646934" s="94"/>
      <c r="AB646934" s="5"/>
    </row>
    <row r="647004" spans="21:28">
      <c r="U647004" s="5"/>
      <c r="AA647004" s="94"/>
      <c r="AB647004" s="5"/>
    </row>
    <row r="647005" spans="21:28">
      <c r="U647005" s="5"/>
      <c r="AA647005" s="94"/>
      <c r="AB647005" s="5"/>
    </row>
    <row r="647022" spans="21:28">
      <c r="U647022" s="5"/>
      <c r="AA647022" s="94"/>
      <c r="AB647022" s="5"/>
    </row>
    <row r="647024" spans="21:28">
      <c r="U647024" s="5"/>
      <c r="AA647024" s="458"/>
      <c r="AB647024" s="5"/>
    </row>
    <row r="647025" spans="21:28">
      <c r="U647025" s="5"/>
      <c r="AA647025" s="458"/>
      <c r="AB647025" s="5"/>
    </row>
    <row r="647026" spans="21:28">
      <c r="U647026" s="5"/>
      <c r="AA647026" s="93"/>
      <c r="AB647026" s="5"/>
    </row>
    <row r="647027" spans="21:28">
      <c r="U647027" s="5"/>
      <c r="AA647027" s="94"/>
      <c r="AB647027" s="5"/>
    </row>
    <row r="647030" spans="21:28">
      <c r="U647030" s="5"/>
      <c r="AA647030" s="94"/>
      <c r="AB647030" s="5"/>
    </row>
    <row r="647080" spans="21:28">
      <c r="U647080" s="5"/>
      <c r="AA647080" s="94"/>
      <c r="AB647080" s="5"/>
    </row>
    <row r="647150" spans="21:28">
      <c r="U647150" s="5"/>
      <c r="AA647150" s="94"/>
      <c r="AB647150" s="5"/>
    </row>
    <row r="647151" spans="21:28">
      <c r="U647151" s="5"/>
      <c r="AA647151" s="94"/>
      <c r="AB647151" s="5"/>
    </row>
    <row r="647168" spans="21:28">
      <c r="U647168" s="5"/>
      <c r="AA647168" s="94"/>
      <c r="AB647168" s="5"/>
    </row>
    <row r="647170" spans="21:28">
      <c r="U647170" s="5"/>
      <c r="AA647170" s="458"/>
      <c r="AB647170" s="5"/>
    </row>
    <row r="647171" spans="21:28">
      <c r="U647171" s="5"/>
      <c r="AA647171" s="458"/>
      <c r="AB647171" s="5"/>
    </row>
    <row r="647172" spans="21:28">
      <c r="U647172" s="5"/>
      <c r="AA647172" s="93"/>
      <c r="AB647172" s="5"/>
    </row>
    <row r="647173" spans="21:28">
      <c r="U647173" s="5"/>
      <c r="AA647173" s="94"/>
      <c r="AB647173" s="5"/>
    </row>
    <row r="647176" spans="21:28">
      <c r="U647176" s="5"/>
      <c r="AA647176" s="94"/>
      <c r="AB647176" s="5"/>
    </row>
    <row r="647226" spans="21:28">
      <c r="U647226" s="5"/>
      <c r="AA647226" s="94"/>
      <c r="AB647226" s="5"/>
    </row>
    <row r="647296" spans="21:28">
      <c r="U647296" s="5"/>
      <c r="AA647296" s="94"/>
      <c r="AB647296" s="5"/>
    </row>
    <row r="647297" spans="21:28">
      <c r="U647297" s="5"/>
      <c r="AA647297" s="94"/>
      <c r="AB647297" s="5"/>
    </row>
    <row r="647314" spans="21:28">
      <c r="U647314" s="5"/>
      <c r="AA647314" s="94"/>
      <c r="AB647314" s="5"/>
    </row>
    <row r="647316" spans="21:28">
      <c r="U647316" s="5"/>
      <c r="AA647316" s="458"/>
      <c r="AB647316" s="5"/>
    </row>
    <row r="647317" spans="21:28">
      <c r="U647317" s="5"/>
      <c r="AA647317" s="458"/>
      <c r="AB647317" s="5"/>
    </row>
    <row r="647318" spans="21:28">
      <c r="U647318" s="5"/>
      <c r="AA647318" s="93"/>
      <c r="AB647318" s="5"/>
    </row>
    <row r="647319" spans="21:28">
      <c r="U647319" s="5"/>
      <c r="AA647319" s="94"/>
      <c r="AB647319" s="5"/>
    </row>
    <row r="647322" spans="21:28">
      <c r="U647322" s="5"/>
      <c r="AA647322" s="94"/>
      <c r="AB647322" s="5"/>
    </row>
    <row r="647372" spans="21:28">
      <c r="U647372" s="5"/>
      <c r="AA647372" s="94"/>
      <c r="AB647372" s="5"/>
    </row>
    <row r="647442" spans="21:28">
      <c r="U647442" s="5"/>
      <c r="AA647442" s="94"/>
      <c r="AB647442" s="5"/>
    </row>
    <row r="647443" spans="21:28">
      <c r="U647443" s="5"/>
      <c r="AA647443" s="94"/>
      <c r="AB647443" s="5"/>
    </row>
    <row r="647460" spans="21:28">
      <c r="U647460" s="5"/>
      <c r="AA647460" s="94"/>
      <c r="AB647460" s="5"/>
    </row>
    <row r="647462" spans="21:28">
      <c r="U647462" s="5"/>
      <c r="AA647462" s="458"/>
      <c r="AB647462" s="5"/>
    </row>
    <row r="647463" spans="21:28">
      <c r="U647463" s="5"/>
      <c r="AA647463" s="458"/>
      <c r="AB647463" s="5"/>
    </row>
    <row r="647464" spans="21:28">
      <c r="U647464" s="5"/>
      <c r="AA647464" s="93"/>
      <c r="AB647464" s="5"/>
    </row>
    <row r="647465" spans="21:28">
      <c r="U647465" s="5"/>
      <c r="AA647465" s="94"/>
      <c r="AB647465" s="5"/>
    </row>
    <row r="647468" spans="21:28">
      <c r="U647468" s="5"/>
      <c r="AA647468" s="94"/>
      <c r="AB647468" s="5"/>
    </row>
    <row r="647518" spans="21:28">
      <c r="U647518" s="5"/>
      <c r="AA647518" s="94"/>
      <c r="AB647518" s="5"/>
    </row>
    <row r="647588" spans="21:28">
      <c r="U647588" s="5"/>
      <c r="AA647588" s="94"/>
      <c r="AB647588" s="5"/>
    </row>
    <row r="647589" spans="21:28">
      <c r="U647589" s="5"/>
      <c r="AA647589" s="94"/>
      <c r="AB647589" s="5"/>
    </row>
    <row r="647606" spans="21:28">
      <c r="U647606" s="5"/>
      <c r="AA647606" s="94"/>
      <c r="AB647606" s="5"/>
    </row>
    <row r="647608" spans="21:28">
      <c r="U647608" s="5"/>
      <c r="AA647608" s="458"/>
      <c r="AB647608" s="5"/>
    </row>
    <row r="647609" spans="21:28">
      <c r="U647609" s="5"/>
      <c r="AA647609" s="458"/>
      <c r="AB647609" s="5"/>
    </row>
    <row r="647610" spans="21:28">
      <c r="U647610" s="5"/>
      <c r="AA647610" s="93"/>
      <c r="AB647610" s="5"/>
    </row>
    <row r="647611" spans="21:28">
      <c r="U647611" s="5"/>
      <c r="AA647611" s="94"/>
      <c r="AB647611" s="5"/>
    </row>
    <row r="647614" spans="21:28">
      <c r="U647614" s="5"/>
      <c r="AA647614" s="94"/>
      <c r="AB647614" s="5"/>
    </row>
    <row r="647664" spans="21:28">
      <c r="U647664" s="5"/>
      <c r="AA647664" s="94"/>
      <c r="AB647664" s="5"/>
    </row>
    <row r="647734" spans="21:28">
      <c r="U647734" s="5"/>
      <c r="AA647734" s="94"/>
      <c r="AB647734" s="5"/>
    </row>
    <row r="647735" spans="21:28">
      <c r="U647735" s="5"/>
      <c r="AA647735" s="94"/>
      <c r="AB647735" s="5"/>
    </row>
    <row r="647752" spans="21:28">
      <c r="U647752" s="5"/>
      <c r="AA647752" s="94"/>
      <c r="AB647752" s="5"/>
    </row>
    <row r="647754" spans="21:28">
      <c r="U647754" s="5"/>
      <c r="AA647754" s="458"/>
      <c r="AB647754" s="5"/>
    </row>
    <row r="647755" spans="21:28">
      <c r="U647755" s="5"/>
      <c r="AA647755" s="458"/>
      <c r="AB647755" s="5"/>
    </row>
    <row r="647756" spans="21:28">
      <c r="U647756" s="5"/>
      <c r="AA647756" s="93"/>
      <c r="AB647756" s="5"/>
    </row>
    <row r="647757" spans="21:28">
      <c r="U647757" s="5"/>
      <c r="AA647757" s="94"/>
      <c r="AB647757" s="5"/>
    </row>
    <row r="647760" spans="21:28">
      <c r="U647760" s="5"/>
      <c r="AA647760" s="94"/>
      <c r="AB647760" s="5"/>
    </row>
    <row r="647810" spans="21:28">
      <c r="U647810" s="5"/>
      <c r="AA647810" s="94"/>
      <c r="AB647810" s="5"/>
    </row>
    <row r="647880" spans="21:28">
      <c r="U647880" s="5"/>
      <c r="AA647880" s="94"/>
      <c r="AB647880" s="5"/>
    </row>
    <row r="647881" spans="21:28">
      <c r="U647881" s="5"/>
      <c r="AA647881" s="94"/>
      <c r="AB647881" s="5"/>
    </row>
    <row r="647898" spans="21:28">
      <c r="U647898" s="5"/>
      <c r="AA647898" s="94"/>
      <c r="AB647898" s="5"/>
    </row>
    <row r="647900" spans="21:28">
      <c r="U647900" s="5"/>
      <c r="AA647900" s="458"/>
      <c r="AB647900" s="5"/>
    </row>
    <row r="647901" spans="21:28">
      <c r="U647901" s="5"/>
      <c r="AA647901" s="458"/>
      <c r="AB647901" s="5"/>
    </row>
    <row r="647902" spans="21:28">
      <c r="U647902" s="5"/>
      <c r="AA647902" s="93"/>
      <c r="AB647902" s="5"/>
    </row>
    <row r="647903" spans="21:28">
      <c r="U647903" s="5"/>
      <c r="AA647903" s="94"/>
      <c r="AB647903" s="5"/>
    </row>
    <row r="647906" spans="21:28">
      <c r="U647906" s="5"/>
      <c r="AA647906" s="94"/>
      <c r="AB647906" s="5"/>
    </row>
    <row r="647956" spans="21:28">
      <c r="U647956" s="5"/>
      <c r="AA647956" s="94"/>
      <c r="AB647956" s="5"/>
    </row>
    <row r="648026" spans="21:28">
      <c r="U648026" s="5"/>
      <c r="AA648026" s="94"/>
      <c r="AB648026" s="5"/>
    </row>
    <row r="648027" spans="21:28">
      <c r="U648027" s="5"/>
      <c r="AA648027" s="94"/>
      <c r="AB648027" s="5"/>
    </row>
    <row r="648044" spans="21:28">
      <c r="U648044" s="5"/>
      <c r="AA648044" s="94"/>
      <c r="AB648044" s="5"/>
    </row>
    <row r="648046" spans="21:28">
      <c r="U648046" s="5"/>
      <c r="AA648046" s="458"/>
      <c r="AB648046" s="5"/>
    </row>
    <row r="648047" spans="21:28">
      <c r="U648047" s="5"/>
      <c r="AA648047" s="458"/>
      <c r="AB648047" s="5"/>
    </row>
    <row r="648048" spans="21:28">
      <c r="U648048" s="5"/>
      <c r="AA648048" s="93"/>
      <c r="AB648048" s="5"/>
    </row>
    <row r="648049" spans="21:28">
      <c r="U648049" s="5"/>
      <c r="AA648049" s="94"/>
      <c r="AB648049" s="5"/>
    </row>
    <row r="648052" spans="21:28">
      <c r="U648052" s="5"/>
      <c r="AA648052" s="94"/>
      <c r="AB648052" s="5"/>
    </row>
    <row r="648102" spans="21:28">
      <c r="U648102" s="5"/>
      <c r="AA648102" s="94"/>
      <c r="AB648102" s="5"/>
    </row>
    <row r="648172" spans="21:28">
      <c r="U648172" s="5"/>
      <c r="AA648172" s="94"/>
      <c r="AB648172" s="5"/>
    </row>
    <row r="648173" spans="21:28">
      <c r="U648173" s="5"/>
      <c r="AA648173" s="94"/>
      <c r="AB648173" s="5"/>
    </row>
    <row r="648190" spans="21:28">
      <c r="U648190" s="5"/>
      <c r="AA648190" s="94"/>
      <c r="AB648190" s="5"/>
    </row>
    <row r="648192" spans="21:28">
      <c r="U648192" s="5"/>
      <c r="AA648192" s="458"/>
      <c r="AB648192" s="5"/>
    </row>
    <row r="648193" spans="21:28">
      <c r="U648193" s="5"/>
      <c r="AA648193" s="458"/>
      <c r="AB648193" s="5"/>
    </row>
    <row r="648194" spans="21:28">
      <c r="U648194" s="5"/>
      <c r="AA648194" s="93"/>
      <c r="AB648194" s="5"/>
    </row>
    <row r="648195" spans="21:28">
      <c r="U648195" s="5"/>
      <c r="AA648195" s="94"/>
      <c r="AB648195" s="5"/>
    </row>
    <row r="648198" spans="21:28">
      <c r="U648198" s="5"/>
      <c r="AA648198" s="94"/>
      <c r="AB648198" s="5"/>
    </row>
    <row r="648248" spans="21:28">
      <c r="U648248" s="5"/>
      <c r="AA648248" s="94"/>
      <c r="AB648248" s="5"/>
    </row>
    <row r="648318" spans="21:28">
      <c r="U648318" s="5"/>
      <c r="AA648318" s="94"/>
      <c r="AB648318" s="5"/>
    </row>
    <row r="648319" spans="21:28">
      <c r="U648319" s="5"/>
      <c r="AA648319" s="94"/>
      <c r="AB648319" s="5"/>
    </row>
    <row r="648336" spans="21:28">
      <c r="U648336" s="5"/>
      <c r="AA648336" s="94"/>
      <c r="AB648336" s="5"/>
    </row>
    <row r="648338" spans="21:28">
      <c r="U648338" s="5"/>
      <c r="AA648338" s="458"/>
      <c r="AB648338" s="5"/>
    </row>
    <row r="648339" spans="21:28">
      <c r="U648339" s="5"/>
      <c r="AA648339" s="458"/>
      <c r="AB648339" s="5"/>
    </row>
    <row r="648340" spans="21:28">
      <c r="U648340" s="5"/>
      <c r="AA648340" s="93"/>
      <c r="AB648340" s="5"/>
    </row>
    <row r="648341" spans="21:28">
      <c r="U648341" s="5"/>
      <c r="AA648341" s="94"/>
      <c r="AB648341" s="5"/>
    </row>
    <row r="648344" spans="21:28">
      <c r="U648344" s="5"/>
      <c r="AA648344" s="94"/>
      <c r="AB648344" s="5"/>
    </row>
    <row r="648394" spans="21:28">
      <c r="U648394" s="5"/>
      <c r="AA648394" s="94"/>
      <c r="AB648394" s="5"/>
    </row>
    <row r="648464" spans="21:28">
      <c r="U648464" s="5"/>
      <c r="AA648464" s="94"/>
      <c r="AB648464" s="5"/>
    </row>
    <row r="648465" spans="21:28">
      <c r="U648465" s="5"/>
      <c r="AA648465" s="94"/>
      <c r="AB648465" s="5"/>
    </row>
    <row r="648482" spans="21:28">
      <c r="U648482" s="5"/>
      <c r="AA648482" s="94"/>
      <c r="AB648482" s="5"/>
    </row>
    <row r="648484" spans="21:28">
      <c r="U648484" s="5"/>
      <c r="AA648484" s="458"/>
      <c r="AB648484" s="5"/>
    </row>
    <row r="648485" spans="21:28">
      <c r="U648485" s="5"/>
      <c r="AA648485" s="458"/>
      <c r="AB648485" s="5"/>
    </row>
    <row r="648486" spans="21:28">
      <c r="U648486" s="5"/>
      <c r="AA648486" s="93"/>
      <c r="AB648486" s="5"/>
    </row>
    <row r="648487" spans="21:28">
      <c r="U648487" s="5"/>
      <c r="AA648487" s="94"/>
      <c r="AB648487" s="5"/>
    </row>
    <row r="648490" spans="21:28">
      <c r="U648490" s="5"/>
      <c r="AA648490" s="94"/>
      <c r="AB648490" s="5"/>
    </row>
    <row r="648540" spans="21:28">
      <c r="U648540" s="5"/>
      <c r="AA648540" s="94"/>
      <c r="AB648540" s="5"/>
    </row>
    <row r="648610" spans="21:28">
      <c r="U648610" s="5"/>
      <c r="AA648610" s="94"/>
      <c r="AB648610" s="5"/>
    </row>
    <row r="648611" spans="21:28">
      <c r="U648611" s="5"/>
      <c r="AA648611" s="94"/>
      <c r="AB648611" s="5"/>
    </row>
    <row r="648628" spans="21:28">
      <c r="U648628" s="5"/>
      <c r="AA648628" s="94"/>
      <c r="AB648628" s="5"/>
    </row>
    <row r="648630" spans="21:28">
      <c r="U648630" s="5"/>
      <c r="AA648630" s="458"/>
      <c r="AB648630" s="5"/>
    </row>
    <row r="648631" spans="21:28">
      <c r="U648631" s="5"/>
      <c r="AA648631" s="458"/>
      <c r="AB648631" s="5"/>
    </row>
    <row r="648632" spans="21:28">
      <c r="U648632" s="5"/>
      <c r="AA648632" s="93"/>
      <c r="AB648632" s="5"/>
    </row>
    <row r="648633" spans="21:28">
      <c r="U648633" s="5"/>
      <c r="AA648633" s="94"/>
      <c r="AB648633" s="5"/>
    </row>
    <row r="648636" spans="21:28">
      <c r="U648636" s="5"/>
      <c r="AA648636" s="94"/>
      <c r="AB648636" s="5"/>
    </row>
    <row r="648686" spans="21:28">
      <c r="U648686" s="5"/>
      <c r="AA648686" s="94"/>
      <c r="AB648686" s="5"/>
    </row>
    <row r="648756" spans="21:28">
      <c r="U648756" s="5"/>
      <c r="AA648756" s="94"/>
      <c r="AB648756" s="5"/>
    </row>
    <row r="648757" spans="21:28">
      <c r="U648757" s="5"/>
      <c r="AA648757" s="94"/>
      <c r="AB648757" s="5"/>
    </row>
    <row r="648774" spans="21:28">
      <c r="U648774" s="5"/>
      <c r="AA648774" s="94"/>
      <c r="AB648774" s="5"/>
    </row>
    <row r="648776" spans="21:28">
      <c r="U648776" s="5"/>
      <c r="AA648776" s="458"/>
      <c r="AB648776" s="5"/>
    </row>
    <row r="648777" spans="21:28">
      <c r="U648777" s="5"/>
      <c r="AA648777" s="458"/>
      <c r="AB648777" s="5"/>
    </row>
    <row r="648778" spans="21:28">
      <c r="U648778" s="5"/>
      <c r="AA648778" s="93"/>
      <c r="AB648778" s="5"/>
    </row>
    <row r="648779" spans="21:28">
      <c r="U648779" s="5"/>
      <c r="AA648779" s="94"/>
      <c r="AB648779" s="5"/>
    </row>
    <row r="648782" spans="21:28">
      <c r="U648782" s="5"/>
      <c r="AA648782" s="94"/>
      <c r="AB648782" s="5"/>
    </row>
    <row r="648832" spans="21:28">
      <c r="U648832" s="5"/>
      <c r="AA648832" s="94"/>
      <c r="AB648832" s="5"/>
    </row>
    <row r="648902" spans="21:28">
      <c r="U648902" s="5"/>
      <c r="AA648902" s="94"/>
      <c r="AB648902" s="5"/>
    </row>
    <row r="648903" spans="21:28">
      <c r="U648903" s="5"/>
      <c r="AA648903" s="94"/>
      <c r="AB648903" s="5"/>
    </row>
    <row r="648920" spans="21:28">
      <c r="U648920" s="5"/>
      <c r="AA648920" s="94"/>
      <c r="AB648920" s="5"/>
    </row>
    <row r="648922" spans="21:28">
      <c r="U648922" s="5"/>
      <c r="AA648922" s="458"/>
      <c r="AB648922" s="5"/>
    </row>
    <row r="648923" spans="21:28">
      <c r="U648923" s="5"/>
      <c r="AA648923" s="458"/>
      <c r="AB648923" s="5"/>
    </row>
    <row r="648924" spans="21:28">
      <c r="U648924" s="5"/>
      <c r="AA648924" s="93"/>
      <c r="AB648924" s="5"/>
    </row>
    <row r="648925" spans="21:28">
      <c r="U648925" s="5"/>
      <c r="AA648925" s="94"/>
      <c r="AB648925" s="5"/>
    </row>
    <row r="648928" spans="21:28">
      <c r="U648928" s="5"/>
      <c r="AA648928" s="94"/>
      <c r="AB648928" s="5"/>
    </row>
    <row r="648978" spans="21:28">
      <c r="U648978" s="5"/>
      <c r="AA648978" s="94"/>
      <c r="AB648978" s="5"/>
    </row>
    <row r="649048" spans="21:28">
      <c r="U649048" s="5"/>
      <c r="AA649048" s="94"/>
      <c r="AB649048" s="5"/>
    </row>
    <row r="649049" spans="21:28">
      <c r="U649049" s="5"/>
      <c r="AA649049" s="94"/>
      <c r="AB649049" s="5"/>
    </row>
    <row r="649066" spans="21:28">
      <c r="U649066" s="5"/>
      <c r="AA649066" s="94"/>
      <c r="AB649066" s="5"/>
    </row>
    <row r="649068" spans="21:28">
      <c r="U649068" s="5"/>
      <c r="AA649068" s="458"/>
      <c r="AB649068" s="5"/>
    </row>
    <row r="649069" spans="21:28">
      <c r="U649069" s="5"/>
      <c r="AA649069" s="458"/>
      <c r="AB649069" s="5"/>
    </row>
    <row r="649070" spans="21:28">
      <c r="U649070" s="5"/>
      <c r="AA649070" s="93"/>
      <c r="AB649070" s="5"/>
    </row>
    <row r="649071" spans="21:28">
      <c r="U649071" s="5"/>
      <c r="AA649071" s="94"/>
      <c r="AB649071" s="5"/>
    </row>
    <row r="649074" spans="21:28">
      <c r="U649074" s="5"/>
      <c r="AA649074" s="94"/>
      <c r="AB649074" s="5"/>
    </row>
    <row r="649124" spans="21:28">
      <c r="U649124" s="5"/>
      <c r="AA649124" s="94"/>
      <c r="AB649124" s="5"/>
    </row>
    <row r="649194" spans="21:28">
      <c r="U649194" s="5"/>
      <c r="AA649194" s="94"/>
      <c r="AB649194" s="5"/>
    </row>
    <row r="649195" spans="21:28">
      <c r="U649195" s="5"/>
      <c r="AA649195" s="94"/>
      <c r="AB649195" s="5"/>
    </row>
    <row r="649212" spans="21:28">
      <c r="U649212" s="5"/>
      <c r="AA649212" s="94"/>
      <c r="AB649212" s="5"/>
    </row>
    <row r="649214" spans="21:28">
      <c r="U649214" s="5"/>
      <c r="AA649214" s="458"/>
      <c r="AB649214" s="5"/>
    </row>
    <row r="649215" spans="21:28">
      <c r="U649215" s="5"/>
      <c r="AA649215" s="458"/>
      <c r="AB649215" s="5"/>
    </row>
    <row r="649216" spans="21:28">
      <c r="U649216" s="5"/>
      <c r="AA649216" s="93"/>
      <c r="AB649216" s="5"/>
    </row>
    <row r="649217" spans="21:28">
      <c r="U649217" s="5"/>
      <c r="AA649217" s="94"/>
      <c r="AB649217" s="5"/>
    </row>
    <row r="649220" spans="21:28">
      <c r="U649220" s="5"/>
      <c r="AA649220" s="94"/>
      <c r="AB649220" s="5"/>
    </row>
    <row r="649270" spans="21:28">
      <c r="U649270" s="5"/>
      <c r="AA649270" s="94"/>
      <c r="AB649270" s="5"/>
    </row>
    <row r="649340" spans="21:28">
      <c r="U649340" s="5"/>
      <c r="AA649340" s="94"/>
      <c r="AB649340" s="5"/>
    </row>
    <row r="649341" spans="21:28">
      <c r="U649341" s="5"/>
      <c r="AA649341" s="94"/>
      <c r="AB649341" s="5"/>
    </row>
    <row r="649358" spans="21:28">
      <c r="U649358" s="5"/>
      <c r="AA649358" s="94"/>
      <c r="AB649358" s="5"/>
    </row>
    <row r="649360" spans="21:28">
      <c r="U649360" s="5"/>
      <c r="AA649360" s="458"/>
      <c r="AB649360" s="5"/>
    </row>
    <row r="649361" spans="21:28">
      <c r="U649361" s="5"/>
      <c r="AA649361" s="458"/>
      <c r="AB649361" s="5"/>
    </row>
    <row r="649362" spans="21:28">
      <c r="U649362" s="5"/>
      <c r="AA649362" s="93"/>
      <c r="AB649362" s="5"/>
    </row>
    <row r="649363" spans="21:28">
      <c r="U649363" s="5"/>
      <c r="AA649363" s="94"/>
      <c r="AB649363" s="5"/>
    </row>
    <row r="649366" spans="21:28">
      <c r="U649366" s="5"/>
      <c r="AA649366" s="94"/>
      <c r="AB649366" s="5"/>
    </row>
    <row r="649416" spans="21:28">
      <c r="U649416" s="5"/>
      <c r="AA649416" s="94"/>
      <c r="AB649416" s="5"/>
    </row>
    <row r="649486" spans="21:28">
      <c r="U649486" s="5"/>
      <c r="AA649486" s="94"/>
      <c r="AB649486" s="5"/>
    </row>
    <row r="649487" spans="21:28">
      <c r="U649487" s="5"/>
      <c r="AA649487" s="94"/>
      <c r="AB649487" s="5"/>
    </row>
    <row r="649504" spans="21:28">
      <c r="U649504" s="5"/>
      <c r="AA649504" s="94"/>
      <c r="AB649504" s="5"/>
    </row>
    <row r="649506" spans="21:28">
      <c r="U649506" s="5"/>
      <c r="AA649506" s="458"/>
      <c r="AB649506" s="5"/>
    </row>
    <row r="649507" spans="21:28">
      <c r="U649507" s="5"/>
      <c r="AA649507" s="458"/>
      <c r="AB649507" s="5"/>
    </row>
    <row r="649508" spans="21:28">
      <c r="U649508" s="5"/>
      <c r="AA649508" s="93"/>
      <c r="AB649508" s="5"/>
    </row>
    <row r="649509" spans="21:28">
      <c r="U649509" s="5"/>
      <c r="AA649509" s="94"/>
      <c r="AB649509" s="5"/>
    </row>
    <row r="649512" spans="21:28">
      <c r="U649512" s="5"/>
      <c r="AA649512" s="94"/>
      <c r="AB649512" s="5"/>
    </row>
    <row r="649562" spans="21:28">
      <c r="U649562" s="5"/>
      <c r="AA649562" s="94"/>
      <c r="AB649562" s="5"/>
    </row>
    <row r="649632" spans="21:28">
      <c r="U649632" s="5"/>
      <c r="AA649632" s="94"/>
      <c r="AB649632" s="5"/>
    </row>
    <row r="649633" spans="21:28">
      <c r="U649633" s="5"/>
      <c r="AA649633" s="94"/>
      <c r="AB649633" s="5"/>
    </row>
    <row r="649650" spans="21:28">
      <c r="U649650" s="5"/>
      <c r="AA649650" s="94"/>
      <c r="AB649650" s="5"/>
    </row>
    <row r="649652" spans="21:28">
      <c r="U649652" s="5"/>
      <c r="AA649652" s="458"/>
      <c r="AB649652" s="5"/>
    </row>
    <row r="649653" spans="21:28">
      <c r="U649653" s="5"/>
      <c r="AA649653" s="458"/>
      <c r="AB649653" s="5"/>
    </row>
    <row r="649654" spans="21:28">
      <c r="U649654" s="5"/>
      <c r="AA649654" s="93"/>
      <c r="AB649654" s="5"/>
    </row>
    <row r="649655" spans="21:28">
      <c r="U649655" s="5"/>
      <c r="AA649655" s="94"/>
      <c r="AB649655" s="5"/>
    </row>
    <row r="649658" spans="21:28">
      <c r="U649658" s="5"/>
      <c r="AA649658" s="94"/>
      <c r="AB649658" s="5"/>
    </row>
    <row r="649708" spans="21:28">
      <c r="U649708" s="5"/>
      <c r="AA649708" s="94"/>
      <c r="AB649708" s="5"/>
    </row>
    <row r="649778" spans="21:28">
      <c r="U649778" s="5"/>
      <c r="AA649778" s="94"/>
      <c r="AB649778" s="5"/>
    </row>
    <row r="649779" spans="21:28">
      <c r="U649779" s="5"/>
      <c r="AA649779" s="94"/>
      <c r="AB649779" s="5"/>
    </row>
    <row r="649796" spans="21:28">
      <c r="U649796" s="5"/>
      <c r="AA649796" s="94"/>
      <c r="AB649796" s="5"/>
    </row>
    <row r="649798" spans="21:28">
      <c r="U649798" s="5"/>
      <c r="AA649798" s="458"/>
      <c r="AB649798" s="5"/>
    </row>
    <row r="649799" spans="21:28">
      <c r="U649799" s="5"/>
      <c r="AA649799" s="458"/>
      <c r="AB649799" s="5"/>
    </row>
    <row r="649800" spans="21:28">
      <c r="U649800" s="5"/>
      <c r="AA649800" s="93"/>
      <c r="AB649800" s="5"/>
    </row>
    <row r="649801" spans="21:28">
      <c r="U649801" s="5"/>
      <c r="AA649801" s="94"/>
      <c r="AB649801" s="5"/>
    </row>
    <row r="649804" spans="21:28">
      <c r="U649804" s="5"/>
      <c r="AA649804" s="94"/>
      <c r="AB649804" s="5"/>
    </row>
    <row r="649854" spans="21:28">
      <c r="U649854" s="5"/>
      <c r="AA649854" s="94"/>
      <c r="AB649854" s="5"/>
    </row>
    <row r="649924" spans="21:28">
      <c r="U649924" s="5"/>
      <c r="AA649924" s="94"/>
      <c r="AB649924" s="5"/>
    </row>
    <row r="649925" spans="21:28">
      <c r="U649925" s="5"/>
      <c r="AA649925" s="94"/>
      <c r="AB649925" s="5"/>
    </row>
    <row r="649942" spans="21:28">
      <c r="U649942" s="5"/>
      <c r="AA649942" s="94"/>
      <c r="AB649942" s="5"/>
    </row>
    <row r="649944" spans="21:28">
      <c r="U649944" s="5"/>
      <c r="AA649944" s="458"/>
      <c r="AB649944" s="5"/>
    </row>
    <row r="649945" spans="21:28">
      <c r="U649945" s="5"/>
      <c r="AA649945" s="458"/>
      <c r="AB649945" s="5"/>
    </row>
    <row r="649946" spans="21:28">
      <c r="U649946" s="5"/>
      <c r="AA649946" s="93"/>
      <c r="AB649946" s="5"/>
    </row>
    <row r="649947" spans="21:28">
      <c r="U649947" s="5"/>
      <c r="AA649947" s="94"/>
      <c r="AB649947" s="5"/>
    </row>
    <row r="649950" spans="21:28">
      <c r="U649950" s="5"/>
      <c r="AA649950" s="94"/>
      <c r="AB649950" s="5"/>
    </row>
    <row r="650000" spans="21:28">
      <c r="U650000" s="5"/>
      <c r="AA650000" s="94"/>
      <c r="AB650000" s="5"/>
    </row>
    <row r="650070" spans="21:28">
      <c r="U650070" s="5"/>
      <c r="AA650070" s="94"/>
      <c r="AB650070" s="5"/>
    </row>
    <row r="650071" spans="21:28">
      <c r="U650071" s="5"/>
      <c r="AA650071" s="94"/>
      <c r="AB650071" s="5"/>
    </row>
    <row r="650088" spans="21:28">
      <c r="U650088" s="5"/>
      <c r="AA650088" s="94"/>
      <c r="AB650088" s="5"/>
    </row>
    <row r="650090" spans="21:28">
      <c r="U650090" s="5"/>
      <c r="AA650090" s="458"/>
      <c r="AB650090" s="5"/>
    </row>
    <row r="650091" spans="21:28">
      <c r="U650091" s="5"/>
      <c r="AA650091" s="458"/>
      <c r="AB650091" s="5"/>
    </row>
    <row r="650092" spans="21:28">
      <c r="U650092" s="5"/>
      <c r="AA650092" s="93"/>
      <c r="AB650092" s="5"/>
    </row>
    <row r="650093" spans="21:28">
      <c r="U650093" s="5"/>
      <c r="AA650093" s="94"/>
      <c r="AB650093" s="5"/>
    </row>
    <row r="650096" spans="21:28">
      <c r="U650096" s="5"/>
      <c r="AA650096" s="94"/>
      <c r="AB650096" s="5"/>
    </row>
    <row r="650146" spans="21:28">
      <c r="U650146" s="5"/>
      <c r="AA650146" s="94"/>
      <c r="AB650146" s="5"/>
    </row>
    <row r="650216" spans="21:28">
      <c r="U650216" s="5"/>
      <c r="AA650216" s="94"/>
      <c r="AB650216" s="5"/>
    </row>
    <row r="650217" spans="21:28">
      <c r="U650217" s="5"/>
      <c r="AA650217" s="94"/>
      <c r="AB650217" s="5"/>
    </row>
    <row r="650234" spans="21:28">
      <c r="U650234" s="5"/>
      <c r="AA650234" s="94"/>
      <c r="AB650234" s="5"/>
    </row>
    <row r="650236" spans="21:28">
      <c r="U650236" s="5"/>
      <c r="AA650236" s="458"/>
      <c r="AB650236" s="5"/>
    </row>
    <row r="650237" spans="21:28">
      <c r="U650237" s="5"/>
      <c r="AA650237" s="458"/>
      <c r="AB650237" s="5"/>
    </row>
    <row r="650238" spans="21:28">
      <c r="U650238" s="5"/>
      <c r="AA650238" s="93"/>
      <c r="AB650238" s="5"/>
    </row>
    <row r="650239" spans="21:28">
      <c r="U650239" s="5"/>
      <c r="AA650239" s="94"/>
      <c r="AB650239" s="5"/>
    </row>
    <row r="650242" spans="21:28">
      <c r="U650242" s="5"/>
      <c r="AA650242" s="94"/>
      <c r="AB650242" s="5"/>
    </row>
    <row r="650292" spans="21:28">
      <c r="U650292" s="5"/>
      <c r="AA650292" s="94"/>
      <c r="AB650292" s="5"/>
    </row>
    <row r="650362" spans="21:28">
      <c r="U650362" s="5"/>
      <c r="AA650362" s="94"/>
      <c r="AB650362" s="5"/>
    </row>
    <row r="650363" spans="21:28">
      <c r="U650363" s="5"/>
      <c r="AA650363" s="94"/>
      <c r="AB650363" s="5"/>
    </row>
    <row r="650380" spans="21:28">
      <c r="U650380" s="5"/>
      <c r="AA650380" s="94"/>
      <c r="AB650380" s="5"/>
    </row>
    <row r="650382" spans="21:28">
      <c r="U650382" s="5"/>
      <c r="AA650382" s="458"/>
      <c r="AB650382" s="5"/>
    </row>
    <row r="650383" spans="21:28">
      <c r="U650383" s="5"/>
      <c r="AA650383" s="458"/>
      <c r="AB650383" s="5"/>
    </row>
    <row r="650384" spans="21:28">
      <c r="U650384" s="5"/>
      <c r="AA650384" s="93"/>
      <c r="AB650384" s="5"/>
    </row>
    <row r="650385" spans="21:28">
      <c r="U650385" s="5"/>
      <c r="AA650385" s="94"/>
      <c r="AB650385" s="5"/>
    </row>
    <row r="650388" spans="21:28">
      <c r="U650388" s="5"/>
      <c r="AA650388" s="94"/>
      <c r="AB650388" s="5"/>
    </row>
    <row r="650438" spans="21:28">
      <c r="U650438" s="5"/>
      <c r="AA650438" s="94"/>
      <c r="AB650438" s="5"/>
    </row>
    <row r="650508" spans="21:28">
      <c r="U650508" s="5"/>
      <c r="AA650508" s="94"/>
      <c r="AB650508" s="5"/>
    </row>
    <row r="650509" spans="21:28">
      <c r="U650509" s="5"/>
      <c r="AA650509" s="94"/>
      <c r="AB650509" s="5"/>
    </row>
    <row r="650526" spans="21:28">
      <c r="U650526" s="5"/>
      <c r="AA650526" s="94"/>
      <c r="AB650526" s="5"/>
    </row>
    <row r="650528" spans="21:28">
      <c r="U650528" s="5"/>
      <c r="AA650528" s="458"/>
      <c r="AB650528" s="5"/>
    </row>
    <row r="650529" spans="21:28">
      <c r="U650529" s="5"/>
      <c r="AA650529" s="458"/>
      <c r="AB650529" s="5"/>
    </row>
    <row r="650530" spans="21:28">
      <c r="U650530" s="5"/>
      <c r="AA650530" s="93"/>
      <c r="AB650530" s="5"/>
    </row>
    <row r="650531" spans="21:28">
      <c r="U650531" s="5"/>
      <c r="AA650531" s="94"/>
      <c r="AB650531" s="5"/>
    </row>
    <row r="650534" spans="21:28">
      <c r="U650534" s="5"/>
      <c r="AA650534" s="94"/>
      <c r="AB650534" s="5"/>
    </row>
    <row r="650584" spans="21:28">
      <c r="U650584" s="5"/>
      <c r="AA650584" s="94"/>
      <c r="AB650584" s="5"/>
    </row>
    <row r="650654" spans="21:28">
      <c r="U650654" s="5"/>
      <c r="AA650654" s="94"/>
      <c r="AB650654" s="5"/>
    </row>
    <row r="650655" spans="21:28">
      <c r="U650655" s="5"/>
      <c r="AA650655" s="94"/>
      <c r="AB650655" s="5"/>
    </row>
    <row r="650672" spans="21:28">
      <c r="U650672" s="5"/>
      <c r="AA650672" s="94"/>
      <c r="AB650672" s="5"/>
    </row>
    <row r="650674" spans="21:28">
      <c r="U650674" s="5"/>
      <c r="AA650674" s="458"/>
      <c r="AB650674" s="5"/>
    </row>
    <row r="650675" spans="21:28">
      <c r="U650675" s="5"/>
      <c r="AA650675" s="458"/>
      <c r="AB650675" s="5"/>
    </row>
    <row r="650676" spans="21:28">
      <c r="U650676" s="5"/>
      <c r="AA650676" s="93"/>
      <c r="AB650676" s="5"/>
    </row>
    <row r="650677" spans="21:28">
      <c r="U650677" s="5"/>
      <c r="AA650677" s="94"/>
      <c r="AB650677" s="5"/>
    </row>
    <row r="650680" spans="21:28">
      <c r="U650680" s="5"/>
      <c r="AA650680" s="94"/>
      <c r="AB650680" s="5"/>
    </row>
    <row r="650730" spans="21:28">
      <c r="U650730" s="5"/>
      <c r="AA650730" s="94"/>
      <c r="AB650730" s="5"/>
    </row>
    <row r="650800" spans="21:28">
      <c r="U650800" s="5"/>
      <c r="AA650800" s="94"/>
      <c r="AB650800" s="5"/>
    </row>
    <row r="650801" spans="21:28">
      <c r="U650801" s="5"/>
      <c r="AA650801" s="94"/>
      <c r="AB650801" s="5"/>
    </row>
    <row r="650818" spans="21:28">
      <c r="U650818" s="5"/>
      <c r="AA650818" s="94"/>
      <c r="AB650818" s="5"/>
    </row>
    <row r="650820" spans="21:28">
      <c r="U650820" s="5"/>
      <c r="AA650820" s="458"/>
      <c r="AB650820" s="5"/>
    </row>
    <row r="650821" spans="21:28">
      <c r="U650821" s="5"/>
      <c r="AA650821" s="458"/>
      <c r="AB650821" s="5"/>
    </row>
    <row r="650822" spans="21:28">
      <c r="U650822" s="5"/>
      <c r="AA650822" s="93"/>
      <c r="AB650822" s="5"/>
    </row>
    <row r="650823" spans="21:28">
      <c r="U650823" s="5"/>
      <c r="AA650823" s="94"/>
      <c r="AB650823" s="5"/>
    </row>
    <row r="650826" spans="21:28">
      <c r="U650826" s="5"/>
      <c r="AA650826" s="94"/>
      <c r="AB650826" s="5"/>
    </row>
    <row r="650876" spans="21:28">
      <c r="U650876" s="5"/>
      <c r="AA650876" s="94"/>
      <c r="AB650876" s="5"/>
    </row>
    <row r="650946" spans="21:28">
      <c r="U650946" s="5"/>
      <c r="AA650946" s="94"/>
      <c r="AB650946" s="5"/>
    </row>
    <row r="650947" spans="21:28">
      <c r="U650947" s="5"/>
      <c r="AA650947" s="94"/>
      <c r="AB650947" s="5"/>
    </row>
    <row r="650964" spans="21:28">
      <c r="U650964" s="5"/>
      <c r="AA650964" s="94"/>
      <c r="AB650964" s="5"/>
    </row>
    <row r="650966" spans="21:28">
      <c r="U650966" s="5"/>
      <c r="AA650966" s="458"/>
      <c r="AB650966" s="5"/>
    </row>
    <row r="650967" spans="21:28">
      <c r="U650967" s="5"/>
      <c r="AA650967" s="458"/>
      <c r="AB650967" s="5"/>
    </row>
    <row r="650968" spans="21:28">
      <c r="U650968" s="5"/>
      <c r="AA650968" s="93"/>
      <c r="AB650968" s="5"/>
    </row>
    <row r="650969" spans="21:28">
      <c r="U650969" s="5"/>
      <c r="AA650969" s="94"/>
      <c r="AB650969" s="5"/>
    </row>
    <row r="650972" spans="21:28">
      <c r="U650972" s="5"/>
      <c r="AA650972" s="94"/>
      <c r="AB650972" s="5"/>
    </row>
    <row r="651022" spans="21:28">
      <c r="U651022" s="5"/>
      <c r="AA651022" s="94"/>
      <c r="AB651022" s="5"/>
    </row>
    <row r="651092" spans="21:28">
      <c r="U651092" s="5"/>
      <c r="AA651092" s="94"/>
      <c r="AB651092" s="5"/>
    </row>
    <row r="651093" spans="21:28">
      <c r="U651093" s="5"/>
      <c r="AA651093" s="94"/>
      <c r="AB651093" s="5"/>
    </row>
    <row r="651110" spans="21:28">
      <c r="U651110" s="5"/>
      <c r="AA651110" s="94"/>
      <c r="AB651110" s="5"/>
    </row>
    <row r="651112" spans="21:28">
      <c r="U651112" s="5"/>
      <c r="AA651112" s="458"/>
      <c r="AB651112" s="5"/>
    </row>
    <row r="651113" spans="21:28">
      <c r="U651113" s="5"/>
      <c r="AA651113" s="458"/>
      <c r="AB651113" s="5"/>
    </row>
    <row r="651114" spans="21:28">
      <c r="U651114" s="5"/>
      <c r="AA651114" s="93"/>
      <c r="AB651114" s="5"/>
    </row>
    <row r="651115" spans="21:28">
      <c r="U651115" s="5"/>
      <c r="AA651115" s="94"/>
      <c r="AB651115" s="5"/>
    </row>
    <row r="651118" spans="21:28">
      <c r="U651118" s="5"/>
      <c r="AA651118" s="94"/>
      <c r="AB651118" s="5"/>
    </row>
    <row r="651168" spans="21:28">
      <c r="U651168" s="5"/>
      <c r="AA651168" s="94"/>
      <c r="AB651168" s="5"/>
    </row>
    <row r="651238" spans="21:28">
      <c r="U651238" s="5"/>
      <c r="AA651238" s="94"/>
      <c r="AB651238" s="5"/>
    </row>
    <row r="651239" spans="21:28">
      <c r="U651239" s="5"/>
      <c r="AA651239" s="94"/>
      <c r="AB651239" s="5"/>
    </row>
    <row r="651256" spans="21:28">
      <c r="U651256" s="5"/>
      <c r="AA651256" s="94"/>
      <c r="AB651256" s="5"/>
    </row>
    <row r="651258" spans="21:28">
      <c r="U651258" s="5"/>
      <c r="AA651258" s="458"/>
      <c r="AB651258" s="5"/>
    </row>
    <row r="651259" spans="21:28">
      <c r="U651259" s="5"/>
      <c r="AA651259" s="458"/>
      <c r="AB651259" s="5"/>
    </row>
    <row r="651260" spans="21:28">
      <c r="U651260" s="5"/>
      <c r="AA651260" s="93"/>
      <c r="AB651260" s="5"/>
    </row>
    <row r="651261" spans="21:28">
      <c r="U651261" s="5"/>
      <c r="AA651261" s="94"/>
      <c r="AB651261" s="5"/>
    </row>
    <row r="651264" spans="21:28">
      <c r="U651264" s="5"/>
      <c r="AA651264" s="94"/>
      <c r="AB651264" s="5"/>
    </row>
    <row r="651314" spans="21:28">
      <c r="U651314" s="5"/>
      <c r="AA651314" s="94"/>
      <c r="AB651314" s="5"/>
    </row>
    <row r="651384" spans="21:28">
      <c r="U651384" s="5"/>
      <c r="AA651384" s="94"/>
      <c r="AB651384" s="5"/>
    </row>
    <row r="651385" spans="21:28">
      <c r="U651385" s="5"/>
      <c r="AA651385" s="94"/>
      <c r="AB651385" s="5"/>
    </row>
    <row r="651402" spans="21:28">
      <c r="U651402" s="5"/>
      <c r="AA651402" s="94"/>
      <c r="AB651402" s="5"/>
    </row>
    <row r="651404" spans="21:28">
      <c r="U651404" s="5"/>
      <c r="AA651404" s="458"/>
      <c r="AB651404" s="5"/>
    </row>
    <row r="651405" spans="21:28">
      <c r="U651405" s="5"/>
      <c r="AA651405" s="458"/>
      <c r="AB651405" s="5"/>
    </row>
    <row r="651406" spans="21:28">
      <c r="U651406" s="5"/>
      <c r="AA651406" s="93"/>
      <c r="AB651406" s="5"/>
    </row>
    <row r="651407" spans="21:28">
      <c r="U651407" s="5"/>
      <c r="AA651407" s="94"/>
      <c r="AB651407" s="5"/>
    </row>
    <row r="651410" spans="21:28">
      <c r="U651410" s="5"/>
      <c r="AA651410" s="94"/>
      <c r="AB651410" s="5"/>
    </row>
    <row r="651460" spans="21:28">
      <c r="U651460" s="5"/>
      <c r="AA651460" s="94"/>
      <c r="AB651460" s="5"/>
    </row>
    <row r="651530" spans="21:28">
      <c r="U651530" s="5"/>
      <c r="AA651530" s="94"/>
      <c r="AB651530" s="5"/>
    </row>
    <row r="651531" spans="21:28">
      <c r="U651531" s="5"/>
      <c r="AA651531" s="94"/>
      <c r="AB651531" s="5"/>
    </row>
    <row r="651548" spans="21:28">
      <c r="U651548" s="5"/>
      <c r="AA651548" s="94"/>
      <c r="AB651548" s="5"/>
    </row>
    <row r="651550" spans="21:28">
      <c r="U651550" s="5"/>
      <c r="AA651550" s="458"/>
      <c r="AB651550" s="5"/>
    </row>
    <row r="651551" spans="21:28">
      <c r="U651551" s="5"/>
      <c r="AA651551" s="458"/>
      <c r="AB651551" s="5"/>
    </row>
    <row r="651552" spans="21:28">
      <c r="U651552" s="5"/>
      <c r="AA651552" s="93"/>
      <c r="AB651552" s="5"/>
    </row>
    <row r="651553" spans="21:28">
      <c r="U651553" s="5"/>
      <c r="AA651553" s="94"/>
      <c r="AB651553" s="5"/>
    </row>
    <row r="651556" spans="21:28">
      <c r="U651556" s="5"/>
      <c r="AA651556" s="94"/>
      <c r="AB651556" s="5"/>
    </row>
    <row r="651606" spans="21:28">
      <c r="U651606" s="5"/>
      <c r="AA651606" s="94"/>
      <c r="AB651606" s="5"/>
    </row>
    <row r="651676" spans="21:28">
      <c r="U651676" s="5"/>
      <c r="AA651676" s="94"/>
      <c r="AB651676" s="5"/>
    </row>
    <row r="651677" spans="21:28">
      <c r="U651677" s="5"/>
      <c r="AA651677" s="94"/>
      <c r="AB651677" s="5"/>
    </row>
    <row r="651694" spans="21:28">
      <c r="U651694" s="5"/>
      <c r="AA651694" s="94"/>
      <c r="AB651694" s="5"/>
    </row>
    <row r="651696" spans="21:28">
      <c r="U651696" s="5"/>
      <c r="AA651696" s="458"/>
      <c r="AB651696" s="5"/>
    </row>
    <row r="651697" spans="21:28">
      <c r="U651697" s="5"/>
      <c r="AA651697" s="458"/>
      <c r="AB651697" s="5"/>
    </row>
    <row r="651698" spans="21:28">
      <c r="U651698" s="5"/>
      <c r="AA651698" s="93"/>
      <c r="AB651698" s="5"/>
    </row>
    <row r="651699" spans="21:28">
      <c r="U651699" s="5"/>
      <c r="AA651699" s="94"/>
      <c r="AB651699" s="5"/>
    </row>
    <row r="651702" spans="21:28">
      <c r="U651702" s="5"/>
      <c r="AA651702" s="94"/>
      <c r="AB651702" s="5"/>
    </row>
    <row r="651752" spans="21:28">
      <c r="U651752" s="5"/>
      <c r="AA651752" s="94"/>
      <c r="AB651752" s="5"/>
    </row>
    <row r="651822" spans="21:28">
      <c r="U651822" s="5"/>
      <c r="AA651822" s="94"/>
      <c r="AB651822" s="5"/>
    </row>
    <row r="651823" spans="21:28">
      <c r="U651823" s="5"/>
      <c r="AA651823" s="94"/>
      <c r="AB651823" s="5"/>
    </row>
    <row r="651840" spans="21:28">
      <c r="U651840" s="5"/>
      <c r="AA651840" s="94"/>
      <c r="AB651840" s="5"/>
    </row>
    <row r="651842" spans="21:28">
      <c r="U651842" s="5"/>
      <c r="AA651842" s="458"/>
      <c r="AB651842" s="5"/>
    </row>
    <row r="651843" spans="21:28">
      <c r="U651843" s="5"/>
      <c r="AA651843" s="458"/>
      <c r="AB651843" s="5"/>
    </row>
    <row r="651844" spans="21:28">
      <c r="U651844" s="5"/>
      <c r="AA651844" s="93"/>
      <c r="AB651844" s="5"/>
    </row>
    <row r="651845" spans="21:28">
      <c r="U651845" s="5"/>
      <c r="AA651845" s="94"/>
      <c r="AB651845" s="5"/>
    </row>
    <row r="651848" spans="21:28">
      <c r="U651848" s="5"/>
      <c r="AA651848" s="94"/>
      <c r="AB651848" s="5"/>
    </row>
    <row r="651898" spans="21:28">
      <c r="U651898" s="5"/>
      <c r="AA651898" s="94"/>
      <c r="AB651898" s="5"/>
    </row>
    <row r="651968" spans="21:28">
      <c r="U651968" s="5"/>
      <c r="AA651968" s="94"/>
      <c r="AB651968" s="5"/>
    </row>
    <row r="651969" spans="21:28">
      <c r="U651969" s="5"/>
      <c r="AA651969" s="94"/>
      <c r="AB651969" s="5"/>
    </row>
    <row r="651986" spans="21:28">
      <c r="U651986" s="5"/>
      <c r="AA651986" s="94"/>
      <c r="AB651986" s="5"/>
    </row>
    <row r="651988" spans="21:28">
      <c r="U651988" s="5"/>
      <c r="AA651988" s="458"/>
      <c r="AB651988" s="5"/>
    </row>
    <row r="651989" spans="21:28">
      <c r="U651989" s="5"/>
      <c r="AA651989" s="458"/>
      <c r="AB651989" s="5"/>
    </row>
    <row r="651990" spans="21:28">
      <c r="U651990" s="5"/>
      <c r="AA651990" s="93"/>
      <c r="AB651990" s="5"/>
    </row>
    <row r="651991" spans="21:28">
      <c r="U651991" s="5"/>
      <c r="AA651991" s="94"/>
      <c r="AB651991" s="5"/>
    </row>
    <row r="651994" spans="21:28">
      <c r="U651994" s="5"/>
      <c r="AA651994" s="94"/>
      <c r="AB651994" s="5"/>
    </row>
    <row r="652044" spans="21:28">
      <c r="U652044" s="5"/>
      <c r="AA652044" s="94"/>
      <c r="AB652044" s="5"/>
    </row>
    <row r="652114" spans="21:28">
      <c r="U652114" s="5"/>
      <c r="AA652114" s="94"/>
      <c r="AB652114" s="5"/>
    </row>
    <row r="652115" spans="21:28">
      <c r="U652115" s="5"/>
      <c r="AA652115" s="94"/>
      <c r="AB652115" s="5"/>
    </row>
    <row r="652132" spans="21:28">
      <c r="U652132" s="5"/>
      <c r="AA652132" s="94"/>
      <c r="AB652132" s="5"/>
    </row>
    <row r="652134" spans="21:28">
      <c r="U652134" s="5"/>
      <c r="AA652134" s="458"/>
      <c r="AB652134" s="5"/>
    </row>
    <row r="652135" spans="21:28">
      <c r="U652135" s="5"/>
      <c r="AA652135" s="458"/>
      <c r="AB652135" s="5"/>
    </row>
    <row r="652136" spans="21:28">
      <c r="U652136" s="5"/>
      <c r="AA652136" s="93"/>
      <c r="AB652136" s="5"/>
    </row>
    <row r="652137" spans="21:28">
      <c r="U652137" s="5"/>
      <c r="AA652137" s="94"/>
      <c r="AB652137" s="5"/>
    </row>
    <row r="652140" spans="21:28">
      <c r="U652140" s="5"/>
      <c r="AA652140" s="94"/>
      <c r="AB652140" s="5"/>
    </row>
    <row r="652190" spans="21:28">
      <c r="U652190" s="5"/>
      <c r="AA652190" s="94"/>
      <c r="AB652190" s="5"/>
    </row>
    <row r="652260" spans="21:28">
      <c r="U652260" s="5"/>
      <c r="AA652260" s="94"/>
      <c r="AB652260" s="5"/>
    </row>
    <row r="652261" spans="21:28">
      <c r="U652261" s="5"/>
      <c r="AA652261" s="94"/>
      <c r="AB652261" s="5"/>
    </row>
    <row r="652278" spans="21:28">
      <c r="U652278" s="5"/>
      <c r="AA652278" s="94"/>
      <c r="AB652278" s="5"/>
    </row>
    <row r="652280" spans="21:28">
      <c r="U652280" s="5"/>
      <c r="AA652280" s="458"/>
      <c r="AB652280" s="5"/>
    </row>
    <row r="652281" spans="21:28">
      <c r="U652281" s="5"/>
      <c r="AA652281" s="458"/>
      <c r="AB652281" s="5"/>
    </row>
    <row r="652282" spans="21:28">
      <c r="U652282" s="5"/>
      <c r="AA652282" s="93"/>
      <c r="AB652282" s="5"/>
    </row>
    <row r="652283" spans="21:28">
      <c r="U652283" s="5"/>
      <c r="AA652283" s="94"/>
      <c r="AB652283" s="5"/>
    </row>
    <row r="652286" spans="21:28">
      <c r="U652286" s="5"/>
      <c r="AA652286" s="94"/>
      <c r="AB652286" s="5"/>
    </row>
    <row r="652336" spans="21:28">
      <c r="U652336" s="5"/>
      <c r="AA652336" s="94"/>
      <c r="AB652336" s="5"/>
    </row>
    <row r="652406" spans="21:28">
      <c r="U652406" s="5"/>
      <c r="AA652406" s="94"/>
      <c r="AB652406" s="5"/>
    </row>
    <row r="652407" spans="21:28">
      <c r="U652407" s="5"/>
      <c r="AA652407" s="94"/>
      <c r="AB652407" s="5"/>
    </row>
    <row r="652424" spans="21:28">
      <c r="U652424" s="5"/>
      <c r="AA652424" s="94"/>
      <c r="AB652424" s="5"/>
    </row>
    <row r="652426" spans="21:28">
      <c r="U652426" s="5"/>
      <c r="AA652426" s="458"/>
      <c r="AB652426" s="5"/>
    </row>
    <row r="652427" spans="21:28">
      <c r="U652427" s="5"/>
      <c r="AA652427" s="458"/>
      <c r="AB652427" s="5"/>
    </row>
    <row r="652428" spans="21:28">
      <c r="U652428" s="5"/>
      <c r="AA652428" s="93"/>
      <c r="AB652428" s="5"/>
    </row>
    <row r="652429" spans="21:28">
      <c r="U652429" s="5"/>
      <c r="AA652429" s="94"/>
      <c r="AB652429" s="5"/>
    </row>
    <row r="652432" spans="21:28">
      <c r="U652432" s="5"/>
      <c r="AA652432" s="94"/>
      <c r="AB652432" s="5"/>
    </row>
    <row r="652482" spans="21:28">
      <c r="U652482" s="5"/>
      <c r="AA652482" s="94"/>
      <c r="AB652482" s="5"/>
    </row>
    <row r="652552" spans="21:28">
      <c r="U652552" s="5"/>
      <c r="AA652552" s="94"/>
      <c r="AB652552" s="5"/>
    </row>
    <row r="652553" spans="21:28">
      <c r="U652553" s="5"/>
      <c r="AA652553" s="94"/>
      <c r="AB652553" s="5"/>
    </row>
    <row r="652570" spans="21:28">
      <c r="U652570" s="5"/>
      <c r="AA652570" s="94"/>
      <c r="AB652570" s="5"/>
    </row>
    <row r="652572" spans="21:28">
      <c r="U652572" s="5"/>
      <c r="AA652572" s="458"/>
      <c r="AB652572" s="5"/>
    </row>
    <row r="652573" spans="21:28">
      <c r="U652573" s="5"/>
      <c r="AA652573" s="458"/>
      <c r="AB652573" s="5"/>
    </row>
    <row r="652574" spans="21:28">
      <c r="U652574" s="5"/>
      <c r="AA652574" s="93"/>
      <c r="AB652574" s="5"/>
    </row>
    <row r="652575" spans="21:28">
      <c r="U652575" s="5"/>
      <c r="AA652575" s="94"/>
      <c r="AB652575" s="5"/>
    </row>
    <row r="652578" spans="21:28">
      <c r="U652578" s="5"/>
      <c r="AA652578" s="94"/>
      <c r="AB652578" s="5"/>
    </row>
    <row r="652628" spans="21:28">
      <c r="U652628" s="5"/>
      <c r="AA652628" s="94"/>
      <c r="AB652628" s="5"/>
    </row>
    <row r="652698" spans="21:28">
      <c r="U652698" s="5"/>
      <c r="AA652698" s="94"/>
      <c r="AB652698" s="5"/>
    </row>
    <row r="652699" spans="21:28">
      <c r="U652699" s="5"/>
      <c r="AA652699" s="94"/>
      <c r="AB652699" s="5"/>
    </row>
    <row r="652716" spans="21:28">
      <c r="U652716" s="5"/>
      <c r="AA652716" s="94"/>
      <c r="AB652716" s="5"/>
    </row>
    <row r="652718" spans="21:28">
      <c r="U652718" s="5"/>
      <c r="AA652718" s="458"/>
      <c r="AB652718" s="5"/>
    </row>
    <row r="652719" spans="21:28">
      <c r="U652719" s="5"/>
      <c r="AA652719" s="458"/>
      <c r="AB652719" s="5"/>
    </row>
    <row r="652720" spans="21:28">
      <c r="U652720" s="5"/>
      <c r="AA652720" s="93"/>
      <c r="AB652720" s="5"/>
    </row>
    <row r="652721" spans="21:28">
      <c r="U652721" s="5"/>
      <c r="AA652721" s="94"/>
      <c r="AB652721" s="5"/>
    </row>
    <row r="652724" spans="21:28">
      <c r="U652724" s="5"/>
      <c r="AA652724" s="94"/>
      <c r="AB652724" s="5"/>
    </row>
    <row r="652774" spans="21:28">
      <c r="U652774" s="5"/>
      <c r="AA652774" s="94"/>
      <c r="AB652774" s="5"/>
    </row>
    <row r="652844" spans="21:28">
      <c r="U652844" s="5"/>
      <c r="AA652844" s="94"/>
      <c r="AB652844" s="5"/>
    </row>
    <row r="652845" spans="21:28">
      <c r="U652845" s="5"/>
      <c r="AA652845" s="94"/>
      <c r="AB652845" s="5"/>
    </row>
    <row r="652862" spans="21:28">
      <c r="U652862" s="5"/>
      <c r="AA652862" s="94"/>
      <c r="AB652862" s="5"/>
    </row>
    <row r="652864" spans="21:28">
      <c r="U652864" s="5"/>
      <c r="AA652864" s="458"/>
      <c r="AB652864" s="5"/>
    </row>
    <row r="652865" spans="21:28">
      <c r="U652865" s="5"/>
      <c r="AA652865" s="458"/>
      <c r="AB652865" s="5"/>
    </row>
    <row r="652866" spans="21:28">
      <c r="U652866" s="5"/>
      <c r="AA652866" s="93"/>
      <c r="AB652866" s="5"/>
    </row>
    <row r="652867" spans="21:28">
      <c r="U652867" s="5"/>
      <c r="AA652867" s="94"/>
      <c r="AB652867" s="5"/>
    </row>
    <row r="652870" spans="21:28">
      <c r="U652870" s="5"/>
      <c r="AA652870" s="94"/>
      <c r="AB652870" s="5"/>
    </row>
    <row r="652920" spans="21:28">
      <c r="U652920" s="5"/>
      <c r="AA652920" s="94"/>
      <c r="AB652920" s="5"/>
    </row>
    <row r="652990" spans="21:28">
      <c r="U652990" s="5"/>
      <c r="AA652990" s="94"/>
      <c r="AB652990" s="5"/>
    </row>
    <row r="652991" spans="21:28">
      <c r="U652991" s="5"/>
      <c r="AA652991" s="94"/>
      <c r="AB652991" s="5"/>
    </row>
    <row r="653008" spans="21:28">
      <c r="U653008" s="5"/>
      <c r="AA653008" s="94"/>
      <c r="AB653008" s="5"/>
    </row>
    <row r="653010" spans="21:28">
      <c r="U653010" s="5"/>
      <c r="AA653010" s="458"/>
      <c r="AB653010" s="5"/>
    </row>
    <row r="653011" spans="21:28">
      <c r="U653011" s="5"/>
      <c r="AA653011" s="458"/>
      <c r="AB653011" s="5"/>
    </row>
    <row r="653012" spans="21:28">
      <c r="U653012" s="5"/>
      <c r="AA653012" s="93"/>
      <c r="AB653012" s="5"/>
    </row>
    <row r="653013" spans="21:28">
      <c r="U653013" s="5"/>
      <c r="AA653013" s="94"/>
      <c r="AB653013" s="5"/>
    </row>
    <row r="653016" spans="21:28">
      <c r="U653016" s="5"/>
      <c r="AA653016" s="94"/>
      <c r="AB653016" s="5"/>
    </row>
    <row r="653066" spans="21:28">
      <c r="U653066" s="5"/>
      <c r="AA653066" s="94"/>
      <c r="AB653066" s="5"/>
    </row>
    <row r="653136" spans="21:28">
      <c r="U653136" s="5"/>
      <c r="AA653136" s="94"/>
      <c r="AB653136" s="5"/>
    </row>
    <row r="653137" spans="21:28">
      <c r="U653137" s="5"/>
      <c r="AA653137" s="94"/>
      <c r="AB653137" s="5"/>
    </row>
    <row r="653154" spans="21:28">
      <c r="U653154" s="5"/>
      <c r="AA653154" s="94"/>
      <c r="AB653154" s="5"/>
    </row>
    <row r="653156" spans="21:28">
      <c r="U653156" s="5"/>
      <c r="AA653156" s="458"/>
      <c r="AB653156" s="5"/>
    </row>
    <row r="653157" spans="21:28">
      <c r="U653157" s="5"/>
      <c r="AA653157" s="458"/>
      <c r="AB653157" s="5"/>
    </row>
    <row r="653158" spans="21:28">
      <c r="U653158" s="5"/>
      <c r="AA653158" s="93"/>
      <c r="AB653158" s="5"/>
    </row>
    <row r="653159" spans="21:28">
      <c r="U653159" s="5"/>
      <c r="AA653159" s="94"/>
      <c r="AB653159" s="5"/>
    </row>
    <row r="653162" spans="21:28">
      <c r="U653162" s="5"/>
      <c r="AA653162" s="94"/>
      <c r="AB653162" s="5"/>
    </row>
    <row r="653212" spans="21:28">
      <c r="U653212" s="5"/>
      <c r="AA653212" s="94"/>
      <c r="AB653212" s="5"/>
    </row>
    <row r="653282" spans="21:28">
      <c r="U653282" s="5"/>
      <c r="AA653282" s="94"/>
      <c r="AB653282" s="5"/>
    </row>
    <row r="653283" spans="21:28">
      <c r="U653283" s="5"/>
      <c r="AA653283" s="94"/>
      <c r="AB653283" s="5"/>
    </row>
    <row r="653300" spans="21:28">
      <c r="U653300" s="5"/>
      <c r="AA653300" s="94"/>
      <c r="AB653300" s="5"/>
    </row>
    <row r="653302" spans="21:28">
      <c r="U653302" s="5"/>
      <c r="AA653302" s="458"/>
      <c r="AB653302" s="5"/>
    </row>
    <row r="653303" spans="21:28">
      <c r="U653303" s="5"/>
      <c r="AA653303" s="458"/>
      <c r="AB653303" s="5"/>
    </row>
    <row r="653304" spans="21:28">
      <c r="U653304" s="5"/>
      <c r="AA653304" s="93"/>
      <c r="AB653304" s="5"/>
    </row>
    <row r="653305" spans="21:28">
      <c r="U653305" s="5"/>
      <c r="AA653305" s="94"/>
      <c r="AB653305" s="5"/>
    </row>
    <row r="653308" spans="21:28">
      <c r="U653308" s="5"/>
      <c r="AA653308" s="94"/>
      <c r="AB653308" s="5"/>
    </row>
    <row r="653358" spans="21:28">
      <c r="U653358" s="5"/>
      <c r="AA653358" s="94"/>
      <c r="AB653358" s="5"/>
    </row>
    <row r="653428" spans="21:28">
      <c r="U653428" s="5"/>
      <c r="AA653428" s="94"/>
      <c r="AB653428" s="5"/>
    </row>
    <row r="653429" spans="21:28">
      <c r="U653429" s="5"/>
      <c r="AA653429" s="94"/>
      <c r="AB653429" s="5"/>
    </row>
    <row r="653446" spans="21:28">
      <c r="U653446" s="5"/>
      <c r="AA653446" s="94"/>
      <c r="AB653446" s="5"/>
    </row>
    <row r="653448" spans="21:28">
      <c r="U653448" s="5"/>
      <c r="AA653448" s="458"/>
      <c r="AB653448" s="5"/>
    </row>
    <row r="653449" spans="21:28">
      <c r="U653449" s="5"/>
      <c r="AA653449" s="458"/>
      <c r="AB653449" s="5"/>
    </row>
    <row r="653450" spans="21:28">
      <c r="U653450" s="5"/>
      <c r="AA653450" s="93"/>
      <c r="AB653450" s="5"/>
    </row>
    <row r="653451" spans="21:28">
      <c r="U653451" s="5"/>
      <c r="AA653451" s="94"/>
      <c r="AB653451" s="5"/>
    </row>
    <row r="653454" spans="21:28">
      <c r="U653454" s="5"/>
      <c r="AA653454" s="94"/>
      <c r="AB653454" s="5"/>
    </row>
    <row r="653504" spans="21:28">
      <c r="U653504" s="5"/>
      <c r="AA653504" s="94"/>
      <c r="AB653504" s="5"/>
    </row>
    <row r="653574" spans="21:28">
      <c r="U653574" s="5"/>
      <c r="AA653574" s="94"/>
      <c r="AB653574" s="5"/>
    </row>
    <row r="653575" spans="21:28">
      <c r="U653575" s="5"/>
      <c r="AA653575" s="94"/>
      <c r="AB653575" s="5"/>
    </row>
    <row r="653592" spans="21:28">
      <c r="U653592" s="5"/>
      <c r="AA653592" s="94"/>
      <c r="AB653592" s="5"/>
    </row>
    <row r="653594" spans="21:28">
      <c r="U653594" s="5"/>
      <c r="AA653594" s="458"/>
      <c r="AB653594" s="5"/>
    </row>
    <row r="653595" spans="21:28">
      <c r="U653595" s="5"/>
      <c r="AA653595" s="458"/>
      <c r="AB653595" s="5"/>
    </row>
    <row r="653596" spans="21:28">
      <c r="U653596" s="5"/>
      <c r="AA653596" s="93"/>
      <c r="AB653596" s="5"/>
    </row>
    <row r="653597" spans="21:28">
      <c r="U653597" s="5"/>
      <c r="AA653597" s="94"/>
      <c r="AB653597" s="5"/>
    </row>
    <row r="653600" spans="21:28">
      <c r="U653600" s="5"/>
      <c r="AA653600" s="94"/>
      <c r="AB653600" s="5"/>
    </row>
    <row r="653650" spans="21:28">
      <c r="U653650" s="5"/>
      <c r="AA653650" s="94"/>
      <c r="AB653650" s="5"/>
    </row>
    <row r="653720" spans="21:28">
      <c r="U653720" s="5"/>
      <c r="AA653720" s="94"/>
      <c r="AB653720" s="5"/>
    </row>
    <row r="653721" spans="21:28">
      <c r="U653721" s="5"/>
      <c r="AA653721" s="94"/>
      <c r="AB653721" s="5"/>
    </row>
    <row r="653738" spans="21:28">
      <c r="U653738" s="5"/>
      <c r="AA653738" s="94"/>
      <c r="AB653738" s="5"/>
    </row>
    <row r="653740" spans="21:28">
      <c r="U653740" s="5"/>
      <c r="AA653740" s="458"/>
      <c r="AB653740" s="5"/>
    </row>
    <row r="653741" spans="21:28">
      <c r="U653741" s="5"/>
      <c r="AA653741" s="458"/>
      <c r="AB653741" s="5"/>
    </row>
    <row r="653742" spans="21:28">
      <c r="U653742" s="5"/>
      <c r="AA653742" s="93"/>
      <c r="AB653742" s="5"/>
    </row>
    <row r="653743" spans="21:28">
      <c r="U653743" s="5"/>
      <c r="AA653743" s="94"/>
      <c r="AB653743" s="5"/>
    </row>
    <row r="653746" spans="21:28">
      <c r="U653746" s="5"/>
      <c r="AA653746" s="94"/>
      <c r="AB653746" s="5"/>
    </row>
    <row r="653796" spans="21:28">
      <c r="U653796" s="5"/>
      <c r="AA653796" s="94"/>
      <c r="AB653796" s="5"/>
    </row>
    <row r="653866" spans="21:28">
      <c r="U653866" s="5"/>
      <c r="AA653866" s="94"/>
      <c r="AB653866" s="5"/>
    </row>
    <row r="653867" spans="21:28">
      <c r="U653867" s="5"/>
      <c r="AA653867" s="94"/>
      <c r="AB653867" s="5"/>
    </row>
    <row r="653884" spans="21:28">
      <c r="U653884" s="5"/>
      <c r="AA653884" s="94"/>
      <c r="AB653884" s="5"/>
    </row>
    <row r="653886" spans="21:28">
      <c r="U653886" s="5"/>
      <c r="AA653886" s="458"/>
      <c r="AB653886" s="5"/>
    </row>
    <row r="653887" spans="21:28">
      <c r="U653887" s="5"/>
      <c r="AA653887" s="458"/>
      <c r="AB653887" s="5"/>
    </row>
    <row r="653888" spans="21:28">
      <c r="U653888" s="5"/>
      <c r="AA653888" s="93"/>
      <c r="AB653888" s="5"/>
    </row>
    <row r="653889" spans="21:28">
      <c r="U653889" s="5"/>
      <c r="AA653889" s="94"/>
      <c r="AB653889" s="5"/>
    </row>
    <row r="653892" spans="21:28">
      <c r="U653892" s="5"/>
      <c r="AA653892" s="94"/>
      <c r="AB653892" s="5"/>
    </row>
    <row r="653942" spans="21:28">
      <c r="U653942" s="5"/>
      <c r="AA653942" s="94"/>
      <c r="AB653942" s="5"/>
    </row>
    <row r="654012" spans="21:28">
      <c r="U654012" s="5"/>
      <c r="AA654012" s="94"/>
      <c r="AB654012" s="5"/>
    </row>
    <row r="654013" spans="21:28">
      <c r="U654013" s="5"/>
      <c r="AA654013" s="94"/>
      <c r="AB654013" s="5"/>
    </row>
    <row r="654030" spans="21:28">
      <c r="U654030" s="5"/>
      <c r="AA654030" s="94"/>
      <c r="AB654030" s="5"/>
    </row>
    <row r="654032" spans="21:28">
      <c r="U654032" s="5"/>
      <c r="AA654032" s="458"/>
      <c r="AB654032" s="5"/>
    </row>
    <row r="654033" spans="21:28">
      <c r="U654033" s="5"/>
      <c r="AA654033" s="458"/>
      <c r="AB654033" s="5"/>
    </row>
    <row r="654034" spans="21:28">
      <c r="U654034" s="5"/>
      <c r="AA654034" s="93"/>
      <c r="AB654034" s="5"/>
    </row>
    <row r="654035" spans="21:28">
      <c r="U654035" s="5"/>
      <c r="AA654035" s="94"/>
      <c r="AB654035" s="5"/>
    </row>
    <row r="654038" spans="21:28">
      <c r="U654038" s="5"/>
      <c r="AA654038" s="94"/>
      <c r="AB654038" s="5"/>
    </row>
    <row r="654088" spans="21:28">
      <c r="U654088" s="5"/>
      <c r="AA654088" s="94"/>
      <c r="AB654088" s="5"/>
    </row>
    <row r="654158" spans="21:28">
      <c r="U654158" s="5"/>
      <c r="AA654158" s="94"/>
      <c r="AB654158" s="5"/>
    </row>
    <row r="654159" spans="21:28">
      <c r="U654159" s="5"/>
      <c r="AA654159" s="94"/>
      <c r="AB654159" s="5"/>
    </row>
    <row r="654176" spans="21:28">
      <c r="U654176" s="5"/>
      <c r="AA654176" s="94"/>
      <c r="AB654176" s="5"/>
    </row>
    <row r="654178" spans="21:28">
      <c r="U654178" s="5"/>
      <c r="AA654178" s="458"/>
      <c r="AB654178" s="5"/>
    </row>
    <row r="654179" spans="21:28">
      <c r="U654179" s="5"/>
      <c r="AA654179" s="458"/>
      <c r="AB654179" s="5"/>
    </row>
    <row r="654180" spans="21:28">
      <c r="U654180" s="5"/>
      <c r="AA654180" s="93"/>
      <c r="AB654180" s="5"/>
    </row>
    <row r="654181" spans="21:28">
      <c r="U654181" s="5"/>
      <c r="AA654181" s="94"/>
      <c r="AB654181" s="5"/>
    </row>
    <row r="654184" spans="21:28">
      <c r="U654184" s="5"/>
      <c r="AA654184" s="94"/>
      <c r="AB654184" s="5"/>
    </row>
    <row r="654234" spans="21:28">
      <c r="U654234" s="5"/>
      <c r="AA654234" s="94"/>
      <c r="AB654234" s="5"/>
    </row>
    <row r="654304" spans="21:28">
      <c r="U654304" s="5"/>
      <c r="AA654304" s="94"/>
      <c r="AB654304" s="5"/>
    </row>
    <row r="654305" spans="21:28">
      <c r="U654305" s="5"/>
      <c r="AA654305" s="94"/>
      <c r="AB654305" s="5"/>
    </row>
    <row r="654322" spans="21:28">
      <c r="U654322" s="5"/>
      <c r="AA654322" s="94"/>
      <c r="AB654322" s="5"/>
    </row>
    <row r="654324" spans="21:28">
      <c r="U654324" s="5"/>
      <c r="AA654324" s="458"/>
      <c r="AB654324" s="5"/>
    </row>
    <row r="654325" spans="21:28">
      <c r="U654325" s="5"/>
      <c r="AA654325" s="458"/>
      <c r="AB654325" s="5"/>
    </row>
    <row r="654326" spans="21:28">
      <c r="U654326" s="5"/>
      <c r="AA654326" s="93"/>
      <c r="AB654326" s="5"/>
    </row>
    <row r="654327" spans="21:28">
      <c r="U654327" s="5"/>
      <c r="AA654327" s="94"/>
      <c r="AB654327" s="5"/>
    </row>
    <row r="654330" spans="21:28">
      <c r="U654330" s="5"/>
      <c r="AA654330" s="94"/>
      <c r="AB654330" s="5"/>
    </row>
    <row r="654380" spans="21:28">
      <c r="U654380" s="5"/>
      <c r="AA654380" s="94"/>
      <c r="AB654380" s="5"/>
    </row>
    <row r="654450" spans="21:28">
      <c r="U654450" s="5"/>
      <c r="AA654450" s="94"/>
      <c r="AB654450" s="5"/>
    </row>
    <row r="654451" spans="21:28">
      <c r="U654451" s="5"/>
      <c r="AA654451" s="94"/>
      <c r="AB654451" s="5"/>
    </row>
    <row r="654468" spans="21:28">
      <c r="U654468" s="5"/>
      <c r="AA654468" s="94"/>
      <c r="AB654468" s="5"/>
    </row>
    <row r="654470" spans="21:28">
      <c r="U654470" s="5"/>
      <c r="AA654470" s="458"/>
      <c r="AB654470" s="5"/>
    </row>
    <row r="654471" spans="21:28">
      <c r="U654471" s="5"/>
      <c r="AA654471" s="458"/>
      <c r="AB654471" s="5"/>
    </row>
    <row r="654472" spans="21:28">
      <c r="U654472" s="5"/>
      <c r="AA654472" s="93"/>
      <c r="AB654472" s="5"/>
    </row>
    <row r="654473" spans="21:28">
      <c r="U654473" s="5"/>
      <c r="AA654473" s="94"/>
      <c r="AB654473" s="5"/>
    </row>
    <row r="654476" spans="21:28">
      <c r="U654476" s="5"/>
      <c r="AA654476" s="94"/>
      <c r="AB654476" s="5"/>
    </row>
    <row r="654526" spans="21:28">
      <c r="U654526" s="5"/>
      <c r="AA654526" s="94"/>
      <c r="AB654526" s="5"/>
    </row>
    <row r="654596" spans="21:28">
      <c r="U654596" s="5"/>
      <c r="AA654596" s="94"/>
      <c r="AB654596" s="5"/>
    </row>
    <row r="654597" spans="21:28">
      <c r="U654597" s="5"/>
      <c r="AA654597" s="94"/>
      <c r="AB654597" s="5"/>
    </row>
    <row r="654614" spans="21:28">
      <c r="U654614" s="5"/>
      <c r="AA654614" s="94"/>
      <c r="AB654614" s="5"/>
    </row>
    <row r="654616" spans="21:28">
      <c r="U654616" s="5"/>
      <c r="AA654616" s="458"/>
      <c r="AB654616" s="5"/>
    </row>
    <row r="654617" spans="21:28">
      <c r="U654617" s="5"/>
      <c r="AA654617" s="458"/>
      <c r="AB654617" s="5"/>
    </row>
    <row r="654618" spans="21:28">
      <c r="U654618" s="5"/>
      <c r="AA654618" s="93"/>
      <c r="AB654618" s="5"/>
    </row>
    <row r="654619" spans="21:28">
      <c r="U654619" s="5"/>
      <c r="AA654619" s="94"/>
      <c r="AB654619" s="5"/>
    </row>
    <row r="654622" spans="21:28">
      <c r="U654622" s="5"/>
      <c r="AA654622" s="94"/>
      <c r="AB654622" s="5"/>
    </row>
    <row r="654672" spans="21:28">
      <c r="U654672" s="5"/>
      <c r="AA654672" s="94"/>
      <c r="AB654672" s="5"/>
    </row>
    <row r="654742" spans="21:28">
      <c r="U654742" s="5"/>
      <c r="AA654742" s="94"/>
      <c r="AB654742" s="5"/>
    </row>
    <row r="654743" spans="21:28">
      <c r="U654743" s="5"/>
      <c r="AA654743" s="94"/>
      <c r="AB654743" s="5"/>
    </row>
    <row r="654760" spans="21:28">
      <c r="U654760" s="5"/>
      <c r="AA654760" s="94"/>
      <c r="AB654760" s="5"/>
    </row>
    <row r="654762" spans="21:28">
      <c r="U654762" s="5"/>
      <c r="AA654762" s="458"/>
      <c r="AB654762" s="5"/>
    </row>
    <row r="654763" spans="21:28">
      <c r="U654763" s="5"/>
      <c r="AA654763" s="458"/>
      <c r="AB654763" s="5"/>
    </row>
    <row r="654764" spans="21:28">
      <c r="U654764" s="5"/>
      <c r="AA654764" s="93"/>
      <c r="AB654764" s="5"/>
    </row>
    <row r="654765" spans="21:28">
      <c r="U654765" s="5"/>
      <c r="AA654765" s="94"/>
      <c r="AB654765" s="5"/>
    </row>
    <row r="654768" spans="21:28">
      <c r="U654768" s="5"/>
      <c r="AA654768" s="94"/>
      <c r="AB654768" s="5"/>
    </row>
    <row r="654818" spans="21:28">
      <c r="U654818" s="5"/>
      <c r="AA654818" s="94"/>
      <c r="AB654818" s="5"/>
    </row>
    <row r="654888" spans="21:28">
      <c r="U654888" s="5"/>
      <c r="AA654888" s="94"/>
      <c r="AB654888" s="5"/>
    </row>
    <row r="654889" spans="21:28">
      <c r="U654889" s="5"/>
      <c r="AA654889" s="94"/>
      <c r="AB654889" s="5"/>
    </row>
    <row r="654906" spans="21:28">
      <c r="U654906" s="5"/>
      <c r="AA654906" s="94"/>
      <c r="AB654906" s="5"/>
    </row>
    <row r="654908" spans="21:28">
      <c r="U654908" s="5"/>
      <c r="AA654908" s="458"/>
      <c r="AB654908" s="5"/>
    </row>
    <row r="654909" spans="21:28">
      <c r="U654909" s="5"/>
      <c r="AA654909" s="458"/>
      <c r="AB654909" s="5"/>
    </row>
    <row r="654910" spans="21:28">
      <c r="U654910" s="5"/>
      <c r="AA654910" s="93"/>
      <c r="AB654910" s="5"/>
    </row>
    <row r="654911" spans="21:28">
      <c r="U654911" s="5"/>
      <c r="AA654911" s="94"/>
      <c r="AB654911" s="5"/>
    </row>
    <row r="654914" spans="21:28">
      <c r="U654914" s="5"/>
      <c r="AA654914" s="94"/>
      <c r="AB654914" s="5"/>
    </row>
    <row r="654964" spans="21:28">
      <c r="U654964" s="5"/>
      <c r="AA654964" s="94"/>
      <c r="AB654964" s="5"/>
    </row>
    <row r="655034" spans="21:28">
      <c r="U655034" s="5"/>
      <c r="AA655034" s="94"/>
      <c r="AB655034" s="5"/>
    </row>
    <row r="655035" spans="21:28">
      <c r="U655035" s="5"/>
      <c r="AA655035" s="94"/>
      <c r="AB655035" s="5"/>
    </row>
    <row r="655052" spans="21:28">
      <c r="U655052" s="5"/>
      <c r="AA655052" s="94"/>
      <c r="AB655052" s="5"/>
    </row>
    <row r="655054" spans="21:28">
      <c r="U655054" s="5"/>
      <c r="AA655054" s="458"/>
      <c r="AB655054" s="5"/>
    </row>
    <row r="655055" spans="21:28">
      <c r="U655055" s="5"/>
      <c r="AA655055" s="458"/>
      <c r="AB655055" s="5"/>
    </row>
    <row r="655056" spans="21:28">
      <c r="U655056" s="5"/>
      <c r="AA655056" s="93"/>
      <c r="AB655056" s="5"/>
    </row>
    <row r="655057" spans="21:28">
      <c r="U655057" s="5"/>
      <c r="AA655057" s="94"/>
      <c r="AB655057" s="5"/>
    </row>
    <row r="655060" spans="21:28">
      <c r="U655060" s="5"/>
      <c r="AA655060" s="94"/>
      <c r="AB655060" s="5"/>
    </row>
    <row r="655110" spans="21:28">
      <c r="U655110" s="5"/>
      <c r="AA655110" s="94"/>
      <c r="AB655110" s="5"/>
    </row>
    <row r="655180" spans="21:28">
      <c r="U655180" s="5"/>
      <c r="AA655180" s="94"/>
      <c r="AB655180" s="5"/>
    </row>
    <row r="655181" spans="21:28">
      <c r="U655181" s="5"/>
      <c r="AA655181" s="94"/>
      <c r="AB655181" s="5"/>
    </row>
    <row r="655198" spans="21:28">
      <c r="U655198" s="5"/>
      <c r="AA655198" s="94"/>
      <c r="AB655198" s="5"/>
    </row>
    <row r="655200" spans="21:28">
      <c r="U655200" s="5"/>
      <c r="AA655200" s="458"/>
      <c r="AB655200" s="5"/>
    </row>
    <row r="655201" spans="21:28">
      <c r="U655201" s="5"/>
      <c r="AA655201" s="458"/>
      <c r="AB655201" s="5"/>
    </row>
    <row r="655202" spans="21:28">
      <c r="U655202" s="5"/>
      <c r="AA655202" s="93"/>
      <c r="AB655202" s="5"/>
    </row>
    <row r="655203" spans="21:28">
      <c r="U655203" s="5"/>
      <c r="AA655203" s="94"/>
      <c r="AB655203" s="5"/>
    </row>
    <row r="655206" spans="21:28">
      <c r="U655206" s="5"/>
      <c r="AA655206" s="94"/>
      <c r="AB655206" s="5"/>
    </row>
    <row r="655256" spans="21:28">
      <c r="U655256" s="5"/>
      <c r="AA655256" s="94"/>
      <c r="AB655256" s="5"/>
    </row>
    <row r="655326" spans="21:28">
      <c r="U655326" s="5"/>
      <c r="AA655326" s="94"/>
      <c r="AB655326" s="5"/>
    </row>
    <row r="655327" spans="21:28">
      <c r="U655327" s="5"/>
      <c r="AA655327" s="94"/>
      <c r="AB655327" s="5"/>
    </row>
    <row r="655344" spans="21:28">
      <c r="U655344" s="5"/>
      <c r="AA655344" s="94"/>
      <c r="AB655344" s="5"/>
    </row>
    <row r="655346" spans="21:28">
      <c r="U655346" s="5"/>
      <c r="AA655346" s="458"/>
      <c r="AB655346" s="5"/>
    </row>
    <row r="655347" spans="21:28">
      <c r="U655347" s="5"/>
      <c r="AA655347" s="458"/>
      <c r="AB655347" s="5"/>
    </row>
    <row r="655348" spans="21:28">
      <c r="U655348" s="5"/>
      <c r="AA655348" s="93"/>
      <c r="AB655348" s="5"/>
    </row>
    <row r="655349" spans="21:28">
      <c r="U655349" s="5"/>
      <c r="AA655349" s="94"/>
      <c r="AB655349" s="5"/>
    </row>
    <row r="655352" spans="21:28">
      <c r="U655352" s="5"/>
      <c r="AA655352" s="94"/>
      <c r="AB655352" s="5"/>
    </row>
    <row r="655402" spans="21:28">
      <c r="U655402" s="5"/>
      <c r="AA655402" s="94"/>
      <c r="AB655402" s="5"/>
    </row>
    <row r="655472" spans="21:28">
      <c r="U655472" s="5"/>
      <c r="AA655472" s="94"/>
      <c r="AB655472" s="5"/>
    </row>
    <row r="655473" spans="21:28">
      <c r="U655473" s="5"/>
      <c r="AA655473" s="94"/>
      <c r="AB655473" s="5"/>
    </row>
    <row r="655490" spans="21:28">
      <c r="U655490" s="5"/>
      <c r="AA655490" s="94"/>
      <c r="AB655490" s="5"/>
    </row>
    <row r="655492" spans="21:28">
      <c r="U655492" s="5"/>
      <c r="AA655492" s="458"/>
      <c r="AB655492" s="5"/>
    </row>
    <row r="655493" spans="21:28">
      <c r="U655493" s="5"/>
      <c r="AA655493" s="458"/>
      <c r="AB655493" s="5"/>
    </row>
    <row r="655494" spans="21:28">
      <c r="U655494" s="5"/>
      <c r="AA655494" s="93"/>
      <c r="AB655494" s="5"/>
    </row>
    <row r="655495" spans="21:28">
      <c r="U655495" s="5"/>
      <c r="AA655495" s="94"/>
      <c r="AB655495" s="5"/>
    </row>
    <row r="655498" spans="21:28">
      <c r="U655498" s="5"/>
      <c r="AA655498" s="94"/>
      <c r="AB655498" s="5"/>
    </row>
    <row r="655548" spans="21:28">
      <c r="U655548" s="5"/>
      <c r="AA655548" s="94"/>
      <c r="AB655548" s="5"/>
    </row>
    <row r="655618" spans="21:28">
      <c r="U655618" s="5"/>
      <c r="AA655618" s="94"/>
      <c r="AB655618" s="5"/>
    </row>
    <row r="655619" spans="21:28">
      <c r="U655619" s="5"/>
      <c r="AA655619" s="94"/>
      <c r="AB655619" s="5"/>
    </row>
    <row r="655636" spans="21:28">
      <c r="U655636" s="5"/>
      <c r="AA655636" s="94"/>
      <c r="AB655636" s="5"/>
    </row>
    <row r="655638" spans="21:28">
      <c r="U655638" s="5"/>
      <c r="AA655638" s="458"/>
      <c r="AB655638" s="5"/>
    </row>
    <row r="655639" spans="21:28">
      <c r="U655639" s="5"/>
      <c r="AA655639" s="458"/>
      <c r="AB655639" s="5"/>
    </row>
    <row r="655640" spans="21:28">
      <c r="U655640" s="5"/>
      <c r="AA655640" s="93"/>
      <c r="AB655640" s="5"/>
    </row>
    <row r="655641" spans="21:28">
      <c r="U655641" s="5"/>
      <c r="AA655641" s="94"/>
      <c r="AB655641" s="5"/>
    </row>
    <row r="655644" spans="21:28">
      <c r="U655644" s="5"/>
      <c r="AA655644" s="94"/>
      <c r="AB655644" s="5"/>
    </row>
    <row r="655694" spans="21:28">
      <c r="U655694" s="5"/>
      <c r="AA655694" s="94"/>
      <c r="AB655694" s="5"/>
    </row>
    <row r="655764" spans="21:28">
      <c r="U655764" s="5"/>
      <c r="AA655764" s="94"/>
      <c r="AB655764" s="5"/>
    </row>
    <row r="655765" spans="21:28">
      <c r="U655765" s="5"/>
      <c r="AA655765" s="94"/>
      <c r="AB655765" s="5"/>
    </row>
    <row r="655782" spans="21:28">
      <c r="U655782" s="5"/>
      <c r="AA655782" s="94"/>
      <c r="AB655782" s="5"/>
    </row>
    <row r="655784" spans="21:28">
      <c r="U655784" s="5"/>
      <c r="AA655784" s="458"/>
      <c r="AB655784" s="5"/>
    </row>
    <row r="655785" spans="21:28">
      <c r="U655785" s="5"/>
      <c r="AA655785" s="458"/>
      <c r="AB655785" s="5"/>
    </row>
    <row r="655786" spans="21:28">
      <c r="U655786" s="5"/>
      <c r="AA655786" s="93"/>
      <c r="AB655786" s="5"/>
    </row>
    <row r="655787" spans="21:28">
      <c r="U655787" s="5"/>
      <c r="AA655787" s="94"/>
      <c r="AB655787" s="5"/>
    </row>
    <row r="655790" spans="21:28">
      <c r="U655790" s="5"/>
      <c r="AA655790" s="94"/>
      <c r="AB655790" s="5"/>
    </row>
    <row r="655840" spans="21:28">
      <c r="U655840" s="5"/>
      <c r="AA655840" s="94"/>
      <c r="AB655840" s="5"/>
    </row>
    <row r="655910" spans="21:28">
      <c r="U655910" s="5"/>
      <c r="AA655910" s="94"/>
      <c r="AB655910" s="5"/>
    </row>
    <row r="655911" spans="21:28">
      <c r="U655911" s="5"/>
      <c r="AA655911" s="94"/>
      <c r="AB655911" s="5"/>
    </row>
    <row r="655928" spans="21:28">
      <c r="U655928" s="5"/>
      <c r="AA655928" s="94"/>
      <c r="AB655928" s="5"/>
    </row>
    <row r="655930" spans="21:28">
      <c r="U655930" s="5"/>
      <c r="AA655930" s="458"/>
      <c r="AB655930" s="5"/>
    </row>
    <row r="655931" spans="21:28">
      <c r="U655931" s="5"/>
      <c r="AA655931" s="458"/>
      <c r="AB655931" s="5"/>
    </row>
    <row r="655932" spans="21:28">
      <c r="U655932" s="5"/>
      <c r="AA655932" s="93"/>
      <c r="AB655932" s="5"/>
    </row>
    <row r="655933" spans="21:28">
      <c r="U655933" s="5"/>
      <c r="AA655933" s="94"/>
      <c r="AB655933" s="5"/>
    </row>
    <row r="655936" spans="21:28">
      <c r="U655936" s="5"/>
      <c r="AA655936" s="94"/>
      <c r="AB655936" s="5"/>
    </row>
    <row r="655986" spans="21:28">
      <c r="U655986" s="5"/>
      <c r="AA655986" s="94"/>
      <c r="AB655986" s="5"/>
    </row>
    <row r="656056" spans="21:28">
      <c r="U656056" s="5"/>
      <c r="AA656056" s="94"/>
      <c r="AB656056" s="5"/>
    </row>
    <row r="656057" spans="21:28">
      <c r="U656057" s="5"/>
      <c r="AA656057" s="94"/>
      <c r="AB656057" s="5"/>
    </row>
    <row r="656074" spans="21:28">
      <c r="U656074" s="5"/>
      <c r="AA656074" s="94"/>
      <c r="AB656074" s="5"/>
    </row>
    <row r="656076" spans="21:28">
      <c r="U656076" s="5"/>
      <c r="AA656076" s="458"/>
      <c r="AB656076" s="5"/>
    </row>
    <row r="656077" spans="21:28">
      <c r="U656077" s="5"/>
      <c r="AA656077" s="458"/>
      <c r="AB656077" s="5"/>
    </row>
    <row r="656078" spans="21:28">
      <c r="U656078" s="5"/>
      <c r="AA656078" s="93"/>
      <c r="AB656078" s="5"/>
    </row>
    <row r="656079" spans="21:28">
      <c r="U656079" s="5"/>
      <c r="AA656079" s="94"/>
      <c r="AB656079" s="5"/>
    </row>
    <row r="656082" spans="21:28">
      <c r="U656082" s="5"/>
      <c r="AA656082" s="94"/>
      <c r="AB656082" s="5"/>
    </row>
    <row r="656132" spans="21:28">
      <c r="U656132" s="5"/>
      <c r="AA656132" s="94"/>
      <c r="AB656132" s="5"/>
    </row>
    <row r="656202" spans="21:28">
      <c r="U656202" s="5"/>
      <c r="AA656202" s="94"/>
      <c r="AB656202" s="5"/>
    </row>
    <row r="656203" spans="21:28">
      <c r="U656203" s="5"/>
      <c r="AA656203" s="94"/>
      <c r="AB656203" s="5"/>
    </row>
    <row r="656220" spans="21:28">
      <c r="U656220" s="5"/>
      <c r="AA656220" s="94"/>
      <c r="AB656220" s="5"/>
    </row>
    <row r="656222" spans="21:28">
      <c r="U656222" s="5"/>
      <c r="AA656222" s="458"/>
      <c r="AB656222" s="5"/>
    </row>
    <row r="656223" spans="21:28">
      <c r="U656223" s="5"/>
      <c r="AA656223" s="458"/>
      <c r="AB656223" s="5"/>
    </row>
    <row r="656224" spans="21:28">
      <c r="U656224" s="5"/>
      <c r="AA656224" s="93"/>
      <c r="AB656224" s="5"/>
    </row>
    <row r="656225" spans="21:28">
      <c r="U656225" s="5"/>
      <c r="AA656225" s="94"/>
      <c r="AB656225" s="5"/>
    </row>
    <row r="656228" spans="21:28">
      <c r="U656228" s="5"/>
      <c r="AA656228" s="94"/>
      <c r="AB656228" s="5"/>
    </row>
    <row r="656278" spans="21:28">
      <c r="U656278" s="5"/>
      <c r="AA656278" s="94"/>
      <c r="AB656278" s="5"/>
    </row>
    <row r="656348" spans="21:28">
      <c r="U656348" s="5"/>
      <c r="AA656348" s="94"/>
      <c r="AB656348" s="5"/>
    </row>
    <row r="656349" spans="21:28">
      <c r="U656349" s="5"/>
      <c r="AA656349" s="94"/>
      <c r="AB656349" s="5"/>
    </row>
    <row r="656366" spans="21:28">
      <c r="U656366" s="5"/>
      <c r="AA656366" s="94"/>
      <c r="AB656366" s="5"/>
    </row>
    <row r="656368" spans="21:28">
      <c r="U656368" s="5"/>
      <c r="AA656368" s="458"/>
      <c r="AB656368" s="5"/>
    </row>
    <row r="656369" spans="21:28">
      <c r="U656369" s="5"/>
      <c r="AA656369" s="458"/>
      <c r="AB656369" s="5"/>
    </row>
    <row r="656370" spans="21:28">
      <c r="U656370" s="5"/>
      <c r="AA656370" s="93"/>
      <c r="AB656370" s="5"/>
    </row>
    <row r="656371" spans="21:28">
      <c r="U656371" s="5"/>
      <c r="AA656371" s="94"/>
      <c r="AB656371" s="5"/>
    </row>
    <row r="656374" spans="21:28">
      <c r="U656374" s="5"/>
      <c r="AA656374" s="94"/>
      <c r="AB656374" s="5"/>
    </row>
    <row r="656424" spans="21:28">
      <c r="U656424" s="5"/>
      <c r="AA656424" s="94"/>
      <c r="AB656424" s="5"/>
    </row>
    <row r="656494" spans="21:28">
      <c r="U656494" s="5"/>
      <c r="AA656494" s="94"/>
      <c r="AB656494" s="5"/>
    </row>
    <row r="656495" spans="21:28">
      <c r="U656495" s="5"/>
      <c r="AA656495" s="94"/>
      <c r="AB656495" s="5"/>
    </row>
    <row r="656512" spans="21:28">
      <c r="U656512" s="5"/>
      <c r="AA656512" s="94"/>
      <c r="AB656512" s="5"/>
    </row>
    <row r="656514" spans="21:28">
      <c r="U656514" s="5"/>
      <c r="AA656514" s="458"/>
      <c r="AB656514" s="5"/>
    </row>
    <row r="656515" spans="21:28">
      <c r="U656515" s="5"/>
      <c r="AA656515" s="458"/>
      <c r="AB656515" s="5"/>
    </row>
    <row r="656516" spans="21:28">
      <c r="U656516" s="5"/>
      <c r="AA656516" s="93"/>
      <c r="AB656516" s="5"/>
    </row>
    <row r="656517" spans="21:28">
      <c r="U656517" s="5"/>
      <c r="AA656517" s="94"/>
      <c r="AB656517" s="5"/>
    </row>
    <row r="656520" spans="21:28">
      <c r="U656520" s="5"/>
      <c r="AA656520" s="94"/>
      <c r="AB656520" s="5"/>
    </row>
    <row r="656570" spans="21:28">
      <c r="U656570" s="5"/>
      <c r="AA656570" s="94"/>
      <c r="AB656570" s="5"/>
    </row>
    <row r="656640" spans="21:28">
      <c r="U656640" s="5"/>
      <c r="AA656640" s="94"/>
      <c r="AB656640" s="5"/>
    </row>
    <row r="656641" spans="21:28">
      <c r="U656641" s="5"/>
      <c r="AA656641" s="94"/>
      <c r="AB656641" s="5"/>
    </row>
    <row r="656658" spans="21:28">
      <c r="U656658" s="5"/>
      <c r="AA656658" s="94"/>
      <c r="AB656658" s="5"/>
    </row>
    <row r="656660" spans="21:28">
      <c r="U656660" s="5"/>
      <c r="AA656660" s="458"/>
      <c r="AB656660" s="5"/>
    </row>
    <row r="656661" spans="21:28">
      <c r="U656661" s="5"/>
      <c r="AA656661" s="458"/>
      <c r="AB656661" s="5"/>
    </row>
    <row r="656662" spans="21:28">
      <c r="U656662" s="5"/>
      <c r="AA656662" s="93"/>
      <c r="AB656662" s="5"/>
    </row>
    <row r="656663" spans="21:28">
      <c r="U656663" s="5"/>
      <c r="AA656663" s="94"/>
      <c r="AB656663" s="5"/>
    </row>
    <row r="656666" spans="21:28">
      <c r="U656666" s="5"/>
      <c r="AA656666" s="94"/>
      <c r="AB656666" s="5"/>
    </row>
    <row r="656716" spans="21:28">
      <c r="U656716" s="5"/>
      <c r="AA656716" s="94"/>
      <c r="AB656716" s="5"/>
    </row>
    <row r="656786" spans="21:28">
      <c r="U656786" s="5"/>
      <c r="AA656786" s="94"/>
      <c r="AB656786" s="5"/>
    </row>
    <row r="656787" spans="21:28">
      <c r="U656787" s="5"/>
      <c r="AA656787" s="94"/>
      <c r="AB656787" s="5"/>
    </row>
    <row r="656804" spans="21:28">
      <c r="U656804" s="5"/>
      <c r="AA656804" s="94"/>
      <c r="AB656804" s="5"/>
    </row>
    <row r="656806" spans="21:28">
      <c r="U656806" s="5"/>
      <c r="AA656806" s="458"/>
      <c r="AB656806" s="5"/>
    </row>
    <row r="656807" spans="21:28">
      <c r="U656807" s="5"/>
      <c r="AA656807" s="458"/>
      <c r="AB656807" s="5"/>
    </row>
    <row r="656808" spans="21:28">
      <c r="U656808" s="5"/>
      <c r="AA656808" s="93"/>
      <c r="AB656808" s="5"/>
    </row>
    <row r="656809" spans="21:28">
      <c r="U656809" s="5"/>
      <c r="AA656809" s="94"/>
      <c r="AB656809" s="5"/>
    </row>
    <row r="656812" spans="21:28">
      <c r="U656812" s="5"/>
      <c r="AA656812" s="94"/>
      <c r="AB656812" s="5"/>
    </row>
    <row r="656862" spans="21:28">
      <c r="U656862" s="5"/>
      <c r="AA656862" s="94"/>
      <c r="AB656862" s="5"/>
    </row>
    <row r="656932" spans="21:28">
      <c r="U656932" s="5"/>
      <c r="AA656932" s="94"/>
      <c r="AB656932" s="5"/>
    </row>
    <row r="656933" spans="21:28">
      <c r="U656933" s="5"/>
      <c r="AA656933" s="94"/>
      <c r="AB656933" s="5"/>
    </row>
    <row r="656950" spans="21:28">
      <c r="U656950" s="5"/>
      <c r="AA656950" s="94"/>
      <c r="AB656950" s="5"/>
    </row>
    <row r="656952" spans="21:28">
      <c r="U656952" s="5"/>
      <c r="AA656952" s="458"/>
      <c r="AB656952" s="5"/>
    </row>
    <row r="656953" spans="21:28">
      <c r="U656953" s="5"/>
      <c r="AA656953" s="458"/>
      <c r="AB656953" s="5"/>
    </row>
    <row r="656954" spans="21:28">
      <c r="U656954" s="5"/>
      <c r="AA656954" s="93"/>
      <c r="AB656954" s="5"/>
    </row>
    <row r="656955" spans="21:28">
      <c r="U656955" s="5"/>
      <c r="AA656955" s="94"/>
      <c r="AB656955" s="5"/>
    </row>
    <row r="656958" spans="21:28">
      <c r="U656958" s="5"/>
      <c r="AA656958" s="94"/>
      <c r="AB656958" s="5"/>
    </row>
    <row r="657008" spans="21:28">
      <c r="U657008" s="5"/>
      <c r="AA657008" s="94"/>
      <c r="AB657008" s="5"/>
    </row>
    <row r="657078" spans="21:28">
      <c r="U657078" s="5"/>
      <c r="AA657078" s="94"/>
      <c r="AB657078" s="5"/>
    </row>
    <row r="657079" spans="21:28">
      <c r="U657079" s="5"/>
      <c r="AA657079" s="94"/>
      <c r="AB657079" s="5"/>
    </row>
    <row r="657096" spans="21:28">
      <c r="U657096" s="5"/>
      <c r="AA657096" s="94"/>
      <c r="AB657096" s="5"/>
    </row>
    <row r="657098" spans="21:28">
      <c r="U657098" s="5"/>
      <c r="AA657098" s="458"/>
      <c r="AB657098" s="5"/>
    </row>
    <row r="657099" spans="21:28">
      <c r="U657099" s="5"/>
      <c r="AA657099" s="458"/>
      <c r="AB657099" s="5"/>
    </row>
    <row r="657100" spans="21:28">
      <c r="U657100" s="5"/>
      <c r="AA657100" s="93"/>
      <c r="AB657100" s="5"/>
    </row>
    <row r="657101" spans="21:28">
      <c r="U657101" s="5"/>
      <c r="AA657101" s="94"/>
      <c r="AB657101" s="5"/>
    </row>
    <row r="657104" spans="21:28">
      <c r="U657104" s="5"/>
      <c r="AA657104" s="94"/>
      <c r="AB657104" s="5"/>
    </row>
    <row r="657154" spans="21:28">
      <c r="U657154" s="5"/>
      <c r="AA657154" s="94"/>
      <c r="AB657154" s="5"/>
    </row>
    <row r="657224" spans="21:28">
      <c r="U657224" s="5"/>
      <c r="AA657224" s="94"/>
      <c r="AB657224" s="5"/>
    </row>
    <row r="657225" spans="21:28">
      <c r="U657225" s="5"/>
      <c r="AA657225" s="94"/>
      <c r="AB657225" s="5"/>
    </row>
    <row r="657242" spans="21:28">
      <c r="U657242" s="5"/>
      <c r="AA657242" s="94"/>
      <c r="AB657242" s="5"/>
    </row>
    <row r="657244" spans="21:28">
      <c r="U657244" s="5"/>
      <c r="AA657244" s="458"/>
      <c r="AB657244" s="5"/>
    </row>
    <row r="657245" spans="21:28">
      <c r="U657245" s="5"/>
      <c r="AA657245" s="458"/>
      <c r="AB657245" s="5"/>
    </row>
    <row r="657246" spans="21:28">
      <c r="U657246" s="5"/>
      <c r="AA657246" s="93"/>
      <c r="AB657246" s="5"/>
    </row>
    <row r="657247" spans="21:28">
      <c r="U657247" s="5"/>
      <c r="AA657247" s="94"/>
      <c r="AB657247" s="5"/>
    </row>
    <row r="657250" spans="21:28">
      <c r="U657250" s="5"/>
      <c r="AA657250" s="94"/>
      <c r="AB657250" s="5"/>
    </row>
    <row r="657300" spans="21:28">
      <c r="U657300" s="5"/>
      <c r="AA657300" s="94"/>
      <c r="AB657300" s="5"/>
    </row>
    <row r="657370" spans="21:28">
      <c r="U657370" s="5"/>
      <c r="AA657370" s="94"/>
      <c r="AB657370" s="5"/>
    </row>
    <row r="657371" spans="21:28">
      <c r="U657371" s="5"/>
      <c r="AA657371" s="94"/>
      <c r="AB657371" s="5"/>
    </row>
    <row r="657388" spans="21:28">
      <c r="U657388" s="5"/>
      <c r="AA657388" s="94"/>
      <c r="AB657388" s="5"/>
    </row>
    <row r="657390" spans="21:28">
      <c r="U657390" s="5"/>
      <c r="AA657390" s="458"/>
      <c r="AB657390" s="5"/>
    </row>
    <row r="657391" spans="21:28">
      <c r="U657391" s="5"/>
      <c r="AA657391" s="458"/>
      <c r="AB657391" s="5"/>
    </row>
    <row r="657392" spans="21:28">
      <c r="U657392" s="5"/>
      <c r="AA657392" s="93"/>
      <c r="AB657392" s="5"/>
    </row>
    <row r="657393" spans="21:28">
      <c r="U657393" s="5"/>
      <c r="AA657393" s="94"/>
      <c r="AB657393" s="5"/>
    </row>
    <row r="657396" spans="21:28">
      <c r="U657396" s="5"/>
      <c r="AA657396" s="94"/>
      <c r="AB657396" s="5"/>
    </row>
    <row r="657446" spans="21:28">
      <c r="U657446" s="5"/>
      <c r="AA657446" s="94"/>
      <c r="AB657446" s="5"/>
    </row>
    <row r="657516" spans="21:28">
      <c r="U657516" s="5"/>
      <c r="AA657516" s="94"/>
      <c r="AB657516" s="5"/>
    </row>
    <row r="657517" spans="21:28">
      <c r="U657517" s="5"/>
      <c r="AA657517" s="94"/>
      <c r="AB657517" s="5"/>
    </row>
    <row r="657534" spans="21:28">
      <c r="U657534" s="5"/>
      <c r="AA657534" s="94"/>
      <c r="AB657534" s="5"/>
    </row>
    <row r="657536" spans="21:28">
      <c r="U657536" s="5"/>
      <c r="AA657536" s="458"/>
      <c r="AB657536" s="5"/>
    </row>
    <row r="657537" spans="21:28">
      <c r="U657537" s="5"/>
      <c r="AA657537" s="458"/>
      <c r="AB657537" s="5"/>
    </row>
    <row r="657538" spans="21:28">
      <c r="U657538" s="5"/>
      <c r="AA657538" s="93"/>
      <c r="AB657538" s="5"/>
    </row>
    <row r="657539" spans="21:28">
      <c r="U657539" s="5"/>
      <c r="AA657539" s="94"/>
      <c r="AB657539" s="5"/>
    </row>
    <row r="657542" spans="21:28">
      <c r="U657542" s="5"/>
      <c r="AA657542" s="94"/>
      <c r="AB657542" s="5"/>
    </row>
    <row r="657592" spans="21:28">
      <c r="U657592" s="5"/>
      <c r="AA657592" s="94"/>
      <c r="AB657592" s="5"/>
    </row>
    <row r="657662" spans="21:28">
      <c r="U657662" s="5"/>
      <c r="AA657662" s="94"/>
      <c r="AB657662" s="5"/>
    </row>
    <row r="657663" spans="21:28">
      <c r="U657663" s="5"/>
      <c r="AA657663" s="94"/>
      <c r="AB657663" s="5"/>
    </row>
    <row r="657680" spans="21:28">
      <c r="U657680" s="5"/>
      <c r="AA657680" s="94"/>
      <c r="AB657680" s="5"/>
    </row>
    <row r="657682" spans="21:28">
      <c r="U657682" s="5"/>
      <c r="AA657682" s="458"/>
      <c r="AB657682" s="5"/>
    </row>
    <row r="657683" spans="21:28">
      <c r="U657683" s="5"/>
      <c r="AA657683" s="458"/>
      <c r="AB657683" s="5"/>
    </row>
    <row r="657684" spans="21:28">
      <c r="U657684" s="5"/>
      <c r="AA657684" s="93"/>
      <c r="AB657684" s="5"/>
    </row>
    <row r="657685" spans="21:28">
      <c r="U657685" s="5"/>
      <c r="AA657685" s="94"/>
      <c r="AB657685" s="5"/>
    </row>
    <row r="657688" spans="21:28">
      <c r="U657688" s="5"/>
      <c r="AA657688" s="94"/>
      <c r="AB657688" s="5"/>
    </row>
    <row r="657738" spans="21:28">
      <c r="U657738" s="5"/>
      <c r="AA657738" s="94"/>
      <c r="AB657738" s="5"/>
    </row>
    <row r="657808" spans="21:28">
      <c r="U657808" s="5"/>
      <c r="AA657808" s="94"/>
      <c r="AB657808" s="5"/>
    </row>
    <row r="657809" spans="21:28">
      <c r="U657809" s="5"/>
      <c r="AA657809" s="94"/>
      <c r="AB657809" s="5"/>
    </row>
    <row r="657826" spans="21:28">
      <c r="U657826" s="5"/>
      <c r="AA657826" s="94"/>
      <c r="AB657826" s="5"/>
    </row>
    <row r="657828" spans="21:28">
      <c r="U657828" s="5"/>
      <c r="AA657828" s="458"/>
      <c r="AB657828" s="5"/>
    </row>
    <row r="657829" spans="21:28">
      <c r="U657829" s="5"/>
      <c r="AA657829" s="458"/>
      <c r="AB657829" s="5"/>
    </row>
    <row r="657830" spans="21:28">
      <c r="U657830" s="5"/>
      <c r="AA657830" s="93"/>
      <c r="AB657830" s="5"/>
    </row>
    <row r="657831" spans="21:28">
      <c r="U657831" s="5"/>
      <c r="AA657831" s="94"/>
      <c r="AB657831" s="5"/>
    </row>
    <row r="657834" spans="21:28">
      <c r="U657834" s="5"/>
      <c r="AA657834" s="94"/>
      <c r="AB657834" s="5"/>
    </row>
    <row r="657884" spans="21:28">
      <c r="U657884" s="5"/>
      <c r="AA657884" s="94"/>
      <c r="AB657884" s="5"/>
    </row>
    <row r="657954" spans="21:28">
      <c r="U657954" s="5"/>
      <c r="AA657954" s="94"/>
      <c r="AB657954" s="5"/>
    </row>
    <row r="657955" spans="21:28">
      <c r="U657955" s="5"/>
      <c r="AA657955" s="94"/>
      <c r="AB657955" s="5"/>
    </row>
    <row r="657972" spans="21:28">
      <c r="U657972" s="5"/>
      <c r="AA657972" s="94"/>
      <c r="AB657972" s="5"/>
    </row>
    <row r="657974" spans="21:28">
      <c r="U657974" s="5"/>
      <c r="AA657974" s="458"/>
      <c r="AB657974" s="5"/>
    </row>
    <row r="657975" spans="21:28">
      <c r="U657975" s="5"/>
      <c r="AA657975" s="458"/>
      <c r="AB657975" s="5"/>
    </row>
    <row r="657976" spans="21:28">
      <c r="U657976" s="5"/>
      <c r="AA657976" s="93"/>
      <c r="AB657976" s="5"/>
    </row>
    <row r="657977" spans="21:28">
      <c r="U657977" s="5"/>
      <c r="AA657977" s="94"/>
      <c r="AB657977" s="5"/>
    </row>
    <row r="657980" spans="21:28">
      <c r="U657980" s="5"/>
      <c r="AA657980" s="94"/>
      <c r="AB657980" s="5"/>
    </row>
    <row r="658030" spans="21:28">
      <c r="U658030" s="5"/>
      <c r="AA658030" s="94"/>
      <c r="AB658030" s="5"/>
    </row>
    <row r="658100" spans="21:28">
      <c r="U658100" s="5"/>
      <c r="AA658100" s="94"/>
      <c r="AB658100" s="5"/>
    </row>
    <row r="658101" spans="21:28">
      <c r="U658101" s="5"/>
      <c r="AA658101" s="94"/>
      <c r="AB658101" s="5"/>
    </row>
    <row r="658118" spans="21:28">
      <c r="U658118" s="5"/>
      <c r="AA658118" s="94"/>
      <c r="AB658118" s="5"/>
    </row>
    <row r="658120" spans="21:28">
      <c r="U658120" s="5"/>
      <c r="AA658120" s="458"/>
      <c r="AB658120" s="5"/>
    </row>
    <row r="658121" spans="21:28">
      <c r="U658121" s="5"/>
      <c r="AA658121" s="458"/>
      <c r="AB658121" s="5"/>
    </row>
    <row r="658122" spans="21:28">
      <c r="U658122" s="5"/>
      <c r="AA658122" s="93"/>
      <c r="AB658122" s="5"/>
    </row>
    <row r="658123" spans="21:28">
      <c r="U658123" s="5"/>
      <c r="AA658123" s="94"/>
      <c r="AB658123" s="5"/>
    </row>
    <row r="658126" spans="21:28">
      <c r="U658126" s="5"/>
      <c r="AA658126" s="94"/>
      <c r="AB658126" s="5"/>
    </row>
    <row r="658176" spans="21:28">
      <c r="U658176" s="5"/>
      <c r="AA658176" s="94"/>
      <c r="AB658176" s="5"/>
    </row>
    <row r="658246" spans="21:28">
      <c r="U658246" s="5"/>
      <c r="AA658246" s="94"/>
      <c r="AB658246" s="5"/>
    </row>
    <row r="658247" spans="21:28">
      <c r="U658247" s="5"/>
      <c r="AA658247" s="94"/>
      <c r="AB658247" s="5"/>
    </row>
    <row r="658264" spans="21:28">
      <c r="U658264" s="5"/>
      <c r="AA658264" s="94"/>
      <c r="AB658264" s="5"/>
    </row>
    <row r="658266" spans="21:28">
      <c r="U658266" s="5"/>
      <c r="AA658266" s="458"/>
      <c r="AB658266" s="5"/>
    </row>
    <row r="658267" spans="21:28">
      <c r="U658267" s="5"/>
      <c r="AA658267" s="458"/>
      <c r="AB658267" s="5"/>
    </row>
    <row r="658268" spans="21:28">
      <c r="U658268" s="5"/>
      <c r="AA658268" s="93"/>
      <c r="AB658268" s="5"/>
    </row>
    <row r="658269" spans="21:28">
      <c r="U658269" s="5"/>
      <c r="AA658269" s="94"/>
      <c r="AB658269" s="5"/>
    </row>
    <row r="658272" spans="21:28">
      <c r="U658272" s="5"/>
      <c r="AA658272" s="94"/>
      <c r="AB658272" s="5"/>
    </row>
    <row r="658322" spans="21:28">
      <c r="U658322" s="5"/>
      <c r="AA658322" s="94"/>
      <c r="AB658322" s="5"/>
    </row>
    <row r="658392" spans="21:28">
      <c r="U658392" s="5"/>
      <c r="AA658392" s="94"/>
      <c r="AB658392" s="5"/>
    </row>
    <row r="658393" spans="21:28">
      <c r="U658393" s="5"/>
      <c r="AA658393" s="94"/>
      <c r="AB658393" s="5"/>
    </row>
    <row r="658410" spans="21:28">
      <c r="U658410" s="5"/>
      <c r="AA658410" s="94"/>
      <c r="AB658410" s="5"/>
    </row>
    <row r="658412" spans="21:28">
      <c r="U658412" s="5"/>
      <c r="AA658412" s="458"/>
      <c r="AB658412" s="5"/>
    </row>
    <row r="658413" spans="21:28">
      <c r="U658413" s="5"/>
      <c r="AA658413" s="458"/>
      <c r="AB658413" s="5"/>
    </row>
    <row r="658414" spans="21:28">
      <c r="U658414" s="5"/>
      <c r="AA658414" s="93"/>
      <c r="AB658414" s="5"/>
    </row>
    <row r="658415" spans="21:28">
      <c r="U658415" s="5"/>
      <c r="AA658415" s="94"/>
      <c r="AB658415" s="5"/>
    </row>
    <row r="658418" spans="21:28">
      <c r="U658418" s="5"/>
      <c r="AA658418" s="94"/>
      <c r="AB658418" s="5"/>
    </row>
    <row r="658468" spans="21:28">
      <c r="U658468" s="5"/>
      <c r="AA658468" s="94"/>
      <c r="AB658468" s="5"/>
    </row>
    <row r="658538" spans="21:28">
      <c r="U658538" s="5"/>
      <c r="AA658538" s="94"/>
      <c r="AB658538" s="5"/>
    </row>
    <row r="658539" spans="21:28">
      <c r="U658539" s="5"/>
      <c r="AA658539" s="94"/>
      <c r="AB658539" s="5"/>
    </row>
    <row r="658556" spans="21:28">
      <c r="U658556" s="5"/>
      <c r="AA658556" s="94"/>
      <c r="AB658556" s="5"/>
    </row>
    <row r="658558" spans="21:28">
      <c r="U658558" s="5"/>
      <c r="AA658558" s="458"/>
      <c r="AB658558" s="5"/>
    </row>
    <row r="658559" spans="21:28">
      <c r="U658559" s="5"/>
      <c r="AA658559" s="458"/>
      <c r="AB658559" s="5"/>
    </row>
    <row r="658560" spans="21:28">
      <c r="U658560" s="5"/>
      <c r="AA658560" s="93"/>
      <c r="AB658560" s="5"/>
    </row>
    <row r="658561" spans="21:28">
      <c r="U658561" s="5"/>
      <c r="AA658561" s="94"/>
      <c r="AB658561" s="5"/>
    </row>
    <row r="658564" spans="21:28">
      <c r="U658564" s="5"/>
      <c r="AA658564" s="94"/>
      <c r="AB658564" s="5"/>
    </row>
    <row r="658614" spans="21:28">
      <c r="U658614" s="5"/>
      <c r="AA658614" s="94"/>
      <c r="AB658614" s="5"/>
    </row>
    <row r="658684" spans="21:28">
      <c r="U658684" s="5"/>
      <c r="AA658684" s="94"/>
      <c r="AB658684" s="5"/>
    </row>
    <row r="658685" spans="21:28">
      <c r="U658685" s="5"/>
      <c r="AA658685" s="94"/>
      <c r="AB658685" s="5"/>
    </row>
    <row r="658702" spans="21:28">
      <c r="U658702" s="5"/>
      <c r="AA658702" s="94"/>
      <c r="AB658702" s="5"/>
    </row>
    <row r="658704" spans="21:28">
      <c r="U658704" s="5"/>
      <c r="AA658704" s="458"/>
      <c r="AB658704" s="5"/>
    </row>
    <row r="658705" spans="21:28">
      <c r="U658705" s="5"/>
      <c r="AA658705" s="458"/>
      <c r="AB658705" s="5"/>
    </row>
    <row r="658706" spans="21:28">
      <c r="U658706" s="5"/>
      <c r="AA658706" s="93"/>
      <c r="AB658706" s="5"/>
    </row>
    <row r="658707" spans="21:28">
      <c r="U658707" s="5"/>
      <c r="AA658707" s="94"/>
      <c r="AB658707" s="5"/>
    </row>
    <row r="658710" spans="21:28">
      <c r="U658710" s="5"/>
      <c r="AA658710" s="94"/>
      <c r="AB658710" s="5"/>
    </row>
    <row r="658760" spans="21:28">
      <c r="U658760" s="5"/>
      <c r="AA658760" s="94"/>
      <c r="AB658760" s="5"/>
    </row>
    <row r="658830" spans="21:28">
      <c r="U658830" s="5"/>
      <c r="AA658830" s="94"/>
      <c r="AB658830" s="5"/>
    </row>
    <row r="658831" spans="21:28">
      <c r="U658831" s="5"/>
      <c r="AA658831" s="94"/>
      <c r="AB658831" s="5"/>
    </row>
    <row r="658848" spans="21:28">
      <c r="U658848" s="5"/>
      <c r="AA658848" s="94"/>
      <c r="AB658848" s="5"/>
    </row>
    <row r="658850" spans="21:28">
      <c r="U658850" s="5"/>
      <c r="AA658850" s="458"/>
      <c r="AB658850" s="5"/>
    </row>
    <row r="658851" spans="21:28">
      <c r="U658851" s="5"/>
      <c r="AA658851" s="458"/>
      <c r="AB658851" s="5"/>
    </row>
    <row r="658852" spans="21:28">
      <c r="U658852" s="5"/>
      <c r="AA658852" s="93"/>
      <c r="AB658852" s="5"/>
    </row>
    <row r="658853" spans="21:28">
      <c r="U658853" s="5"/>
      <c r="AA658853" s="94"/>
      <c r="AB658853" s="5"/>
    </row>
    <row r="658856" spans="21:28">
      <c r="U658856" s="5"/>
      <c r="AA658856" s="94"/>
      <c r="AB658856" s="5"/>
    </row>
    <row r="658906" spans="21:28">
      <c r="U658906" s="5"/>
      <c r="AA658906" s="94"/>
      <c r="AB658906" s="5"/>
    </row>
    <row r="658976" spans="21:28">
      <c r="U658976" s="5"/>
      <c r="AA658976" s="94"/>
      <c r="AB658976" s="5"/>
    </row>
    <row r="658977" spans="21:28">
      <c r="U658977" s="5"/>
      <c r="AA658977" s="94"/>
      <c r="AB658977" s="5"/>
    </row>
    <row r="658994" spans="21:28">
      <c r="U658994" s="5"/>
      <c r="AA658994" s="94"/>
      <c r="AB658994" s="5"/>
    </row>
    <row r="658996" spans="21:28">
      <c r="U658996" s="5"/>
      <c r="AA658996" s="458"/>
      <c r="AB658996" s="5"/>
    </row>
    <row r="658997" spans="21:28">
      <c r="U658997" s="5"/>
      <c r="AA658997" s="458"/>
      <c r="AB658997" s="5"/>
    </row>
    <row r="658998" spans="21:28">
      <c r="U658998" s="5"/>
      <c r="AA658998" s="93"/>
      <c r="AB658998" s="5"/>
    </row>
    <row r="658999" spans="21:28">
      <c r="U658999" s="5"/>
      <c r="AA658999" s="94"/>
      <c r="AB658999" s="5"/>
    </row>
    <row r="659002" spans="21:28">
      <c r="U659002" s="5"/>
      <c r="AA659002" s="94"/>
      <c r="AB659002" s="5"/>
    </row>
    <row r="659052" spans="21:28">
      <c r="U659052" s="5"/>
      <c r="AA659052" s="94"/>
      <c r="AB659052" s="5"/>
    </row>
    <row r="659122" spans="21:28">
      <c r="U659122" s="5"/>
      <c r="AA659122" s="94"/>
      <c r="AB659122" s="5"/>
    </row>
    <row r="659123" spans="21:28">
      <c r="U659123" s="5"/>
      <c r="AA659123" s="94"/>
      <c r="AB659123" s="5"/>
    </row>
    <row r="659140" spans="21:28">
      <c r="U659140" s="5"/>
      <c r="AA659140" s="94"/>
      <c r="AB659140" s="5"/>
    </row>
    <row r="659142" spans="21:28">
      <c r="U659142" s="5"/>
      <c r="AA659142" s="458"/>
      <c r="AB659142" s="5"/>
    </row>
    <row r="659143" spans="21:28">
      <c r="U659143" s="5"/>
      <c r="AA659143" s="458"/>
      <c r="AB659143" s="5"/>
    </row>
    <row r="659144" spans="21:28">
      <c r="U659144" s="5"/>
      <c r="AA659144" s="93"/>
      <c r="AB659144" s="5"/>
    </row>
    <row r="659145" spans="21:28">
      <c r="U659145" s="5"/>
      <c r="AA659145" s="94"/>
      <c r="AB659145" s="5"/>
    </row>
    <row r="659148" spans="21:28">
      <c r="U659148" s="5"/>
      <c r="AA659148" s="94"/>
      <c r="AB659148" s="5"/>
    </row>
    <row r="659198" spans="21:28">
      <c r="U659198" s="5"/>
      <c r="AA659198" s="94"/>
      <c r="AB659198" s="5"/>
    </row>
    <row r="659268" spans="21:28">
      <c r="U659268" s="5"/>
      <c r="AA659268" s="94"/>
      <c r="AB659268" s="5"/>
    </row>
    <row r="659269" spans="21:28">
      <c r="U659269" s="5"/>
      <c r="AA659269" s="94"/>
      <c r="AB659269" s="5"/>
    </row>
    <row r="659286" spans="21:28">
      <c r="U659286" s="5"/>
      <c r="AA659286" s="94"/>
      <c r="AB659286" s="5"/>
    </row>
    <row r="659288" spans="21:28">
      <c r="U659288" s="5"/>
      <c r="AA659288" s="458"/>
      <c r="AB659288" s="5"/>
    </row>
    <row r="659289" spans="21:28">
      <c r="U659289" s="5"/>
      <c r="AA659289" s="458"/>
      <c r="AB659289" s="5"/>
    </row>
    <row r="659290" spans="21:28">
      <c r="U659290" s="5"/>
      <c r="AA659290" s="93"/>
      <c r="AB659290" s="5"/>
    </row>
    <row r="659291" spans="21:28">
      <c r="U659291" s="5"/>
      <c r="AA659291" s="94"/>
      <c r="AB659291" s="5"/>
    </row>
    <row r="659294" spans="21:28">
      <c r="U659294" s="5"/>
      <c r="AA659294" s="94"/>
      <c r="AB659294" s="5"/>
    </row>
    <row r="659344" spans="21:28">
      <c r="U659344" s="5"/>
      <c r="AA659344" s="94"/>
      <c r="AB659344" s="5"/>
    </row>
    <row r="659414" spans="21:28">
      <c r="U659414" s="5"/>
      <c r="AA659414" s="94"/>
      <c r="AB659414" s="5"/>
    </row>
    <row r="659415" spans="21:28">
      <c r="U659415" s="5"/>
      <c r="AA659415" s="94"/>
      <c r="AB659415" s="5"/>
    </row>
    <row r="659432" spans="21:28">
      <c r="U659432" s="5"/>
      <c r="AA659432" s="94"/>
      <c r="AB659432" s="5"/>
    </row>
    <row r="659434" spans="21:28">
      <c r="U659434" s="5"/>
      <c r="AA659434" s="458"/>
      <c r="AB659434" s="5"/>
    </row>
    <row r="659435" spans="21:28">
      <c r="U659435" s="5"/>
      <c r="AA659435" s="458"/>
      <c r="AB659435" s="5"/>
    </row>
    <row r="659436" spans="21:28">
      <c r="U659436" s="5"/>
      <c r="AA659436" s="93"/>
      <c r="AB659436" s="5"/>
    </row>
    <row r="659437" spans="21:28">
      <c r="U659437" s="5"/>
      <c r="AA659437" s="94"/>
      <c r="AB659437" s="5"/>
    </row>
    <row r="659440" spans="21:28">
      <c r="U659440" s="5"/>
      <c r="AA659440" s="94"/>
      <c r="AB659440" s="5"/>
    </row>
    <row r="659490" spans="21:28">
      <c r="U659490" s="5"/>
      <c r="AA659490" s="94"/>
      <c r="AB659490" s="5"/>
    </row>
    <row r="659560" spans="21:28">
      <c r="U659560" s="5"/>
      <c r="AA659560" s="94"/>
      <c r="AB659560" s="5"/>
    </row>
    <row r="659561" spans="21:28">
      <c r="U659561" s="5"/>
      <c r="AA659561" s="94"/>
      <c r="AB659561" s="5"/>
    </row>
    <row r="659578" spans="21:28">
      <c r="U659578" s="5"/>
      <c r="AA659578" s="94"/>
      <c r="AB659578" s="5"/>
    </row>
    <row r="659580" spans="21:28">
      <c r="U659580" s="5"/>
      <c r="AA659580" s="458"/>
      <c r="AB659580" s="5"/>
    </row>
    <row r="659581" spans="21:28">
      <c r="U659581" s="5"/>
      <c r="AA659581" s="458"/>
      <c r="AB659581" s="5"/>
    </row>
    <row r="659582" spans="21:28">
      <c r="U659582" s="5"/>
      <c r="AA659582" s="93"/>
      <c r="AB659582" s="5"/>
    </row>
    <row r="659583" spans="21:28">
      <c r="U659583" s="5"/>
      <c r="AA659583" s="94"/>
      <c r="AB659583" s="5"/>
    </row>
    <row r="659586" spans="21:28">
      <c r="U659586" s="5"/>
      <c r="AA659586" s="94"/>
      <c r="AB659586" s="5"/>
    </row>
    <row r="659636" spans="21:28">
      <c r="U659636" s="5"/>
      <c r="AA659636" s="94"/>
      <c r="AB659636" s="5"/>
    </row>
    <row r="659706" spans="21:28">
      <c r="U659706" s="5"/>
      <c r="AA659706" s="94"/>
      <c r="AB659706" s="5"/>
    </row>
    <row r="659707" spans="21:28">
      <c r="U659707" s="5"/>
      <c r="AA659707" s="94"/>
      <c r="AB659707" s="5"/>
    </row>
    <row r="659724" spans="21:28">
      <c r="U659724" s="5"/>
      <c r="AA659724" s="94"/>
      <c r="AB659724" s="5"/>
    </row>
    <row r="659726" spans="21:28">
      <c r="U659726" s="5"/>
      <c r="AA659726" s="458"/>
      <c r="AB659726" s="5"/>
    </row>
    <row r="659727" spans="21:28">
      <c r="U659727" s="5"/>
      <c r="AA659727" s="458"/>
      <c r="AB659727" s="5"/>
    </row>
    <row r="659728" spans="21:28">
      <c r="U659728" s="5"/>
      <c r="AA659728" s="93"/>
      <c r="AB659728" s="5"/>
    </row>
    <row r="659729" spans="21:28">
      <c r="U659729" s="5"/>
      <c r="AA659729" s="94"/>
      <c r="AB659729" s="5"/>
    </row>
    <row r="659732" spans="21:28">
      <c r="U659732" s="5"/>
      <c r="AA659732" s="94"/>
      <c r="AB659732" s="5"/>
    </row>
    <row r="659782" spans="21:28">
      <c r="U659782" s="5"/>
      <c r="AA659782" s="94"/>
      <c r="AB659782" s="5"/>
    </row>
    <row r="659852" spans="21:28">
      <c r="U659852" s="5"/>
      <c r="AA659852" s="94"/>
      <c r="AB659852" s="5"/>
    </row>
    <row r="659853" spans="21:28">
      <c r="U659853" s="5"/>
      <c r="AA659853" s="94"/>
      <c r="AB659853" s="5"/>
    </row>
    <row r="659870" spans="21:28">
      <c r="U659870" s="5"/>
      <c r="AA659870" s="94"/>
      <c r="AB659870" s="5"/>
    </row>
    <row r="659872" spans="21:28">
      <c r="U659872" s="5"/>
      <c r="AA659872" s="458"/>
      <c r="AB659872" s="5"/>
    </row>
    <row r="659873" spans="21:28">
      <c r="U659873" s="5"/>
      <c r="AA659873" s="458"/>
      <c r="AB659873" s="5"/>
    </row>
    <row r="659874" spans="21:28">
      <c r="U659874" s="5"/>
      <c r="AA659874" s="93"/>
      <c r="AB659874" s="5"/>
    </row>
    <row r="659875" spans="21:28">
      <c r="U659875" s="5"/>
      <c r="AA659875" s="94"/>
      <c r="AB659875" s="5"/>
    </row>
    <row r="659878" spans="21:28">
      <c r="U659878" s="5"/>
      <c r="AA659878" s="94"/>
      <c r="AB659878" s="5"/>
    </row>
    <row r="659928" spans="21:28">
      <c r="U659928" s="5"/>
      <c r="AA659928" s="94"/>
      <c r="AB659928" s="5"/>
    </row>
    <row r="659998" spans="21:28">
      <c r="U659998" s="5"/>
      <c r="AA659998" s="94"/>
      <c r="AB659998" s="5"/>
    </row>
    <row r="659999" spans="21:28">
      <c r="U659999" s="5"/>
      <c r="AA659999" s="94"/>
      <c r="AB659999" s="5"/>
    </row>
    <row r="660016" spans="21:28">
      <c r="U660016" s="5"/>
      <c r="AA660016" s="94"/>
      <c r="AB660016" s="5"/>
    </row>
    <row r="660018" spans="21:28">
      <c r="U660018" s="5"/>
      <c r="AA660018" s="458"/>
      <c r="AB660018" s="5"/>
    </row>
    <row r="660019" spans="21:28">
      <c r="U660019" s="5"/>
      <c r="AA660019" s="458"/>
      <c r="AB660019" s="5"/>
    </row>
    <row r="660020" spans="21:28">
      <c r="U660020" s="5"/>
      <c r="AA660020" s="93"/>
      <c r="AB660020" s="5"/>
    </row>
    <row r="660021" spans="21:28">
      <c r="U660021" s="5"/>
      <c r="AA660021" s="94"/>
      <c r="AB660021" s="5"/>
    </row>
    <row r="660024" spans="21:28">
      <c r="U660024" s="5"/>
      <c r="AA660024" s="94"/>
      <c r="AB660024" s="5"/>
    </row>
    <row r="660074" spans="21:28">
      <c r="U660074" s="5"/>
      <c r="AA660074" s="94"/>
      <c r="AB660074" s="5"/>
    </row>
    <row r="660144" spans="21:28">
      <c r="U660144" s="5"/>
      <c r="AA660144" s="94"/>
      <c r="AB660144" s="5"/>
    </row>
    <row r="660145" spans="21:28">
      <c r="U660145" s="5"/>
      <c r="AA660145" s="94"/>
      <c r="AB660145" s="5"/>
    </row>
    <row r="660162" spans="21:28">
      <c r="U660162" s="5"/>
      <c r="AA660162" s="94"/>
      <c r="AB660162" s="5"/>
    </row>
    <row r="660164" spans="21:28">
      <c r="U660164" s="5"/>
      <c r="AA660164" s="458"/>
      <c r="AB660164" s="5"/>
    </row>
    <row r="660165" spans="21:28">
      <c r="U660165" s="5"/>
      <c r="AA660165" s="458"/>
      <c r="AB660165" s="5"/>
    </row>
    <row r="660166" spans="21:28">
      <c r="U660166" s="5"/>
      <c r="AA660166" s="93"/>
      <c r="AB660166" s="5"/>
    </row>
    <row r="660167" spans="21:28">
      <c r="U660167" s="5"/>
      <c r="AA660167" s="94"/>
      <c r="AB660167" s="5"/>
    </row>
    <row r="660170" spans="21:28">
      <c r="U660170" s="5"/>
      <c r="AA660170" s="94"/>
      <c r="AB660170" s="5"/>
    </row>
    <row r="660220" spans="21:28">
      <c r="U660220" s="5"/>
      <c r="AA660220" s="94"/>
      <c r="AB660220" s="5"/>
    </row>
    <row r="660290" spans="21:28">
      <c r="U660290" s="5"/>
      <c r="AA660290" s="94"/>
      <c r="AB660290" s="5"/>
    </row>
    <row r="660291" spans="21:28">
      <c r="U660291" s="5"/>
      <c r="AA660291" s="94"/>
      <c r="AB660291" s="5"/>
    </row>
    <row r="660308" spans="21:28">
      <c r="U660308" s="5"/>
      <c r="AA660308" s="94"/>
      <c r="AB660308" s="5"/>
    </row>
    <row r="660310" spans="21:28">
      <c r="U660310" s="5"/>
      <c r="AA660310" s="458"/>
      <c r="AB660310" s="5"/>
    </row>
    <row r="660311" spans="21:28">
      <c r="U660311" s="5"/>
      <c r="AA660311" s="458"/>
      <c r="AB660311" s="5"/>
    </row>
    <row r="660312" spans="21:28">
      <c r="U660312" s="5"/>
      <c r="AA660312" s="93"/>
      <c r="AB660312" s="5"/>
    </row>
    <row r="660313" spans="21:28">
      <c r="U660313" s="5"/>
      <c r="AA660313" s="94"/>
      <c r="AB660313" s="5"/>
    </row>
    <row r="660316" spans="21:28">
      <c r="U660316" s="5"/>
      <c r="AA660316" s="94"/>
      <c r="AB660316" s="5"/>
    </row>
    <row r="660366" spans="21:28">
      <c r="U660366" s="5"/>
      <c r="AA660366" s="94"/>
      <c r="AB660366" s="5"/>
    </row>
    <row r="660436" spans="21:28">
      <c r="U660436" s="5"/>
      <c r="AA660436" s="94"/>
      <c r="AB660436" s="5"/>
    </row>
    <row r="660437" spans="21:28">
      <c r="U660437" s="5"/>
      <c r="AA660437" s="94"/>
      <c r="AB660437" s="5"/>
    </row>
    <row r="660454" spans="21:28">
      <c r="U660454" s="5"/>
      <c r="AA660454" s="94"/>
      <c r="AB660454" s="5"/>
    </row>
    <row r="660456" spans="21:28">
      <c r="U660456" s="5"/>
      <c r="AA660456" s="458"/>
      <c r="AB660456" s="5"/>
    </row>
    <row r="660457" spans="21:28">
      <c r="U660457" s="5"/>
      <c r="AA660457" s="458"/>
      <c r="AB660457" s="5"/>
    </row>
    <row r="660458" spans="21:28">
      <c r="U660458" s="5"/>
      <c r="AA660458" s="93"/>
      <c r="AB660458" s="5"/>
    </row>
    <row r="660459" spans="21:28">
      <c r="U660459" s="5"/>
      <c r="AA660459" s="94"/>
      <c r="AB660459" s="5"/>
    </row>
    <row r="660462" spans="21:28">
      <c r="U660462" s="5"/>
      <c r="AA660462" s="94"/>
      <c r="AB660462" s="5"/>
    </row>
    <row r="660512" spans="21:28">
      <c r="U660512" s="5"/>
      <c r="AA660512" s="94"/>
      <c r="AB660512" s="5"/>
    </row>
    <row r="660582" spans="21:28">
      <c r="U660582" s="5"/>
      <c r="AA660582" s="94"/>
      <c r="AB660582" s="5"/>
    </row>
    <row r="660583" spans="21:28">
      <c r="U660583" s="5"/>
      <c r="AA660583" s="94"/>
      <c r="AB660583" s="5"/>
    </row>
    <row r="660600" spans="21:28">
      <c r="U660600" s="5"/>
      <c r="AA660600" s="94"/>
      <c r="AB660600" s="5"/>
    </row>
    <row r="660602" spans="21:28">
      <c r="U660602" s="5"/>
      <c r="AA660602" s="458"/>
      <c r="AB660602" s="5"/>
    </row>
    <row r="660603" spans="21:28">
      <c r="U660603" s="5"/>
      <c r="AA660603" s="458"/>
      <c r="AB660603" s="5"/>
    </row>
    <row r="660604" spans="21:28">
      <c r="U660604" s="5"/>
      <c r="AA660604" s="93"/>
      <c r="AB660604" s="5"/>
    </row>
    <row r="660605" spans="21:28">
      <c r="U660605" s="5"/>
      <c r="AA660605" s="94"/>
      <c r="AB660605" s="5"/>
    </row>
    <row r="660608" spans="21:28">
      <c r="U660608" s="5"/>
      <c r="AA660608" s="94"/>
      <c r="AB660608" s="5"/>
    </row>
    <row r="660658" spans="21:28">
      <c r="U660658" s="5"/>
      <c r="AA660658" s="94"/>
      <c r="AB660658" s="5"/>
    </row>
    <row r="660728" spans="21:28">
      <c r="U660728" s="5"/>
      <c r="AA660728" s="94"/>
      <c r="AB660728" s="5"/>
    </row>
    <row r="660729" spans="21:28">
      <c r="U660729" s="5"/>
      <c r="AA660729" s="94"/>
      <c r="AB660729" s="5"/>
    </row>
    <row r="660746" spans="21:28">
      <c r="U660746" s="5"/>
      <c r="AA660746" s="94"/>
      <c r="AB660746" s="5"/>
    </row>
    <row r="660748" spans="21:28">
      <c r="U660748" s="5"/>
      <c r="AA660748" s="458"/>
      <c r="AB660748" s="5"/>
    </row>
    <row r="660749" spans="21:28">
      <c r="U660749" s="5"/>
      <c r="AA660749" s="458"/>
      <c r="AB660749" s="5"/>
    </row>
    <row r="660750" spans="21:28">
      <c r="U660750" s="5"/>
      <c r="AA660750" s="93"/>
      <c r="AB660750" s="5"/>
    </row>
    <row r="660751" spans="21:28">
      <c r="U660751" s="5"/>
      <c r="AA660751" s="94"/>
      <c r="AB660751" s="5"/>
    </row>
    <row r="660754" spans="21:28">
      <c r="U660754" s="5"/>
      <c r="AA660754" s="94"/>
      <c r="AB660754" s="5"/>
    </row>
    <row r="660804" spans="21:28">
      <c r="U660804" s="5"/>
      <c r="AA660804" s="94"/>
      <c r="AB660804" s="5"/>
    </row>
    <row r="660874" spans="21:28">
      <c r="U660874" s="5"/>
      <c r="AA660874" s="94"/>
      <c r="AB660874" s="5"/>
    </row>
    <row r="660875" spans="21:28">
      <c r="U660875" s="5"/>
      <c r="AA660875" s="94"/>
      <c r="AB660875" s="5"/>
    </row>
    <row r="660892" spans="21:28">
      <c r="U660892" s="5"/>
      <c r="AA660892" s="94"/>
      <c r="AB660892" s="5"/>
    </row>
    <row r="660894" spans="21:28">
      <c r="U660894" s="5"/>
      <c r="AA660894" s="458"/>
      <c r="AB660894" s="5"/>
    </row>
    <row r="660895" spans="21:28">
      <c r="U660895" s="5"/>
      <c r="AA660895" s="458"/>
      <c r="AB660895" s="5"/>
    </row>
    <row r="660896" spans="21:28">
      <c r="U660896" s="5"/>
      <c r="AA660896" s="93"/>
      <c r="AB660896" s="5"/>
    </row>
    <row r="660897" spans="21:28">
      <c r="U660897" s="5"/>
      <c r="AA660897" s="94"/>
      <c r="AB660897" s="5"/>
    </row>
    <row r="660900" spans="21:28">
      <c r="U660900" s="5"/>
      <c r="AA660900" s="94"/>
      <c r="AB660900" s="5"/>
    </row>
    <row r="660950" spans="21:28">
      <c r="U660950" s="5"/>
      <c r="AA660950" s="94"/>
      <c r="AB660950" s="5"/>
    </row>
    <row r="661020" spans="21:28">
      <c r="U661020" s="5"/>
      <c r="AA661020" s="94"/>
      <c r="AB661020" s="5"/>
    </row>
    <row r="661021" spans="21:28">
      <c r="U661021" s="5"/>
      <c r="AA661021" s="94"/>
      <c r="AB661021" s="5"/>
    </row>
    <row r="661038" spans="21:28">
      <c r="U661038" s="5"/>
      <c r="AA661038" s="94"/>
      <c r="AB661038" s="5"/>
    </row>
    <row r="661040" spans="21:28">
      <c r="U661040" s="5"/>
      <c r="AA661040" s="458"/>
      <c r="AB661040" s="5"/>
    </row>
    <row r="661041" spans="21:28">
      <c r="U661041" s="5"/>
      <c r="AA661041" s="458"/>
      <c r="AB661041" s="5"/>
    </row>
    <row r="661042" spans="21:28">
      <c r="U661042" s="5"/>
      <c r="AA661042" s="93"/>
      <c r="AB661042" s="5"/>
    </row>
    <row r="661043" spans="21:28">
      <c r="U661043" s="5"/>
      <c r="AA661043" s="94"/>
      <c r="AB661043" s="5"/>
    </row>
    <row r="661046" spans="21:28">
      <c r="U661046" s="5"/>
      <c r="AA661046" s="94"/>
      <c r="AB661046" s="5"/>
    </row>
    <row r="661096" spans="21:28">
      <c r="U661096" s="5"/>
      <c r="AA661096" s="94"/>
      <c r="AB661096" s="5"/>
    </row>
    <row r="661166" spans="21:28">
      <c r="U661166" s="5"/>
      <c r="AA661166" s="94"/>
      <c r="AB661166" s="5"/>
    </row>
    <row r="661167" spans="21:28">
      <c r="U661167" s="5"/>
      <c r="AA661167" s="94"/>
      <c r="AB661167" s="5"/>
    </row>
    <row r="661184" spans="21:28">
      <c r="U661184" s="5"/>
      <c r="AA661184" s="94"/>
      <c r="AB661184" s="5"/>
    </row>
    <row r="661186" spans="21:28">
      <c r="U661186" s="5"/>
      <c r="AA661186" s="458"/>
      <c r="AB661186" s="5"/>
    </row>
    <row r="661187" spans="21:28">
      <c r="U661187" s="5"/>
      <c r="AA661187" s="458"/>
      <c r="AB661187" s="5"/>
    </row>
    <row r="661188" spans="21:28">
      <c r="U661188" s="5"/>
      <c r="AA661188" s="93"/>
      <c r="AB661188" s="5"/>
    </row>
    <row r="661189" spans="21:28">
      <c r="U661189" s="5"/>
      <c r="AA661189" s="94"/>
      <c r="AB661189" s="5"/>
    </row>
    <row r="661192" spans="21:28">
      <c r="U661192" s="5"/>
      <c r="AA661192" s="94"/>
      <c r="AB661192" s="5"/>
    </row>
    <row r="661242" spans="21:28">
      <c r="U661242" s="5"/>
      <c r="AA661242" s="94"/>
      <c r="AB661242" s="5"/>
    </row>
    <row r="661312" spans="21:28">
      <c r="U661312" s="5"/>
      <c r="AA661312" s="94"/>
      <c r="AB661312" s="5"/>
    </row>
    <row r="661313" spans="21:28">
      <c r="U661313" s="5"/>
      <c r="AA661313" s="94"/>
      <c r="AB661313" s="5"/>
    </row>
    <row r="661330" spans="21:28">
      <c r="U661330" s="5"/>
      <c r="AA661330" s="94"/>
      <c r="AB661330" s="5"/>
    </row>
    <row r="661332" spans="21:28">
      <c r="U661332" s="5"/>
      <c r="AA661332" s="458"/>
      <c r="AB661332" s="5"/>
    </row>
    <row r="661333" spans="21:28">
      <c r="U661333" s="5"/>
      <c r="AA661333" s="458"/>
      <c r="AB661333" s="5"/>
    </row>
    <row r="661334" spans="21:28">
      <c r="U661334" s="5"/>
      <c r="AA661334" s="93"/>
      <c r="AB661334" s="5"/>
    </row>
    <row r="661335" spans="21:28">
      <c r="U661335" s="5"/>
      <c r="AA661335" s="94"/>
      <c r="AB661335" s="5"/>
    </row>
    <row r="661338" spans="21:28">
      <c r="U661338" s="5"/>
      <c r="AA661338" s="94"/>
      <c r="AB661338" s="5"/>
    </row>
    <row r="661388" spans="21:28">
      <c r="U661388" s="5"/>
      <c r="AA661388" s="94"/>
      <c r="AB661388" s="5"/>
    </row>
    <row r="661458" spans="21:28">
      <c r="U661458" s="5"/>
      <c r="AA661458" s="94"/>
      <c r="AB661458" s="5"/>
    </row>
    <row r="661459" spans="21:28">
      <c r="U661459" s="5"/>
      <c r="AA661459" s="94"/>
      <c r="AB661459" s="5"/>
    </row>
    <row r="661476" spans="21:28">
      <c r="U661476" s="5"/>
      <c r="AA661476" s="94"/>
      <c r="AB661476" s="5"/>
    </row>
    <row r="661478" spans="21:28">
      <c r="U661478" s="5"/>
      <c r="AA661478" s="458"/>
      <c r="AB661478" s="5"/>
    </row>
    <row r="661479" spans="21:28">
      <c r="U661479" s="5"/>
      <c r="AA661479" s="458"/>
      <c r="AB661479" s="5"/>
    </row>
    <row r="661480" spans="21:28">
      <c r="U661480" s="5"/>
      <c r="AA661480" s="93"/>
      <c r="AB661480" s="5"/>
    </row>
    <row r="661481" spans="21:28">
      <c r="U661481" s="5"/>
      <c r="AA661481" s="94"/>
      <c r="AB661481" s="5"/>
    </row>
    <row r="661484" spans="21:28">
      <c r="U661484" s="5"/>
      <c r="AA661484" s="94"/>
      <c r="AB661484" s="5"/>
    </row>
    <row r="661534" spans="21:28">
      <c r="U661534" s="5"/>
      <c r="AA661534" s="94"/>
      <c r="AB661534" s="5"/>
    </row>
    <row r="661604" spans="21:28">
      <c r="U661604" s="5"/>
      <c r="AA661604" s="94"/>
      <c r="AB661604" s="5"/>
    </row>
    <row r="661605" spans="21:28">
      <c r="U661605" s="5"/>
      <c r="AA661605" s="94"/>
      <c r="AB661605" s="5"/>
    </row>
    <row r="661622" spans="21:28">
      <c r="U661622" s="5"/>
      <c r="AA661622" s="94"/>
      <c r="AB661622" s="5"/>
    </row>
    <row r="661624" spans="21:28">
      <c r="U661624" s="5"/>
      <c r="AA661624" s="458"/>
      <c r="AB661624" s="5"/>
    </row>
    <row r="661625" spans="21:28">
      <c r="U661625" s="5"/>
      <c r="AA661625" s="458"/>
      <c r="AB661625" s="5"/>
    </row>
    <row r="661626" spans="21:28">
      <c r="U661626" s="5"/>
      <c r="AA661626" s="93"/>
      <c r="AB661626" s="5"/>
    </row>
    <row r="661627" spans="21:28">
      <c r="U661627" s="5"/>
      <c r="AA661627" s="94"/>
      <c r="AB661627" s="5"/>
    </row>
    <row r="661630" spans="21:28">
      <c r="U661630" s="5"/>
      <c r="AA661630" s="94"/>
      <c r="AB661630" s="5"/>
    </row>
    <row r="661680" spans="21:28">
      <c r="U661680" s="5"/>
      <c r="AA661680" s="94"/>
      <c r="AB661680" s="5"/>
    </row>
    <row r="661750" spans="21:28">
      <c r="U661750" s="5"/>
      <c r="AA661750" s="94"/>
      <c r="AB661750" s="5"/>
    </row>
    <row r="661751" spans="21:28">
      <c r="U661751" s="5"/>
      <c r="AA661751" s="94"/>
      <c r="AB661751" s="5"/>
    </row>
    <row r="661768" spans="21:28">
      <c r="U661768" s="5"/>
      <c r="AA661768" s="94"/>
      <c r="AB661768" s="5"/>
    </row>
    <row r="661770" spans="21:28">
      <c r="U661770" s="5"/>
      <c r="AA661770" s="458"/>
      <c r="AB661770" s="5"/>
    </row>
    <row r="661771" spans="21:28">
      <c r="U661771" s="5"/>
      <c r="AA661771" s="458"/>
      <c r="AB661771" s="5"/>
    </row>
    <row r="661772" spans="21:28">
      <c r="U661772" s="5"/>
      <c r="AA661772" s="93"/>
      <c r="AB661772" s="5"/>
    </row>
    <row r="661773" spans="21:28">
      <c r="U661773" s="5"/>
      <c r="AA661773" s="94"/>
      <c r="AB661773" s="5"/>
    </row>
    <row r="661776" spans="21:28">
      <c r="U661776" s="5"/>
      <c r="AA661776" s="94"/>
      <c r="AB661776" s="5"/>
    </row>
    <row r="661826" spans="21:28">
      <c r="U661826" s="5"/>
      <c r="AA661826" s="94"/>
      <c r="AB661826" s="5"/>
    </row>
    <row r="661896" spans="21:28">
      <c r="U661896" s="5"/>
      <c r="AA661896" s="94"/>
      <c r="AB661896" s="5"/>
    </row>
    <row r="661897" spans="21:28">
      <c r="U661897" s="5"/>
      <c r="AA661897" s="94"/>
      <c r="AB661897" s="5"/>
    </row>
    <row r="661914" spans="21:28">
      <c r="U661914" s="5"/>
      <c r="AA661914" s="94"/>
      <c r="AB661914" s="5"/>
    </row>
    <row r="661916" spans="21:28">
      <c r="U661916" s="5"/>
      <c r="AA661916" s="458"/>
      <c r="AB661916" s="5"/>
    </row>
    <row r="661917" spans="21:28">
      <c r="U661917" s="5"/>
      <c r="AA661917" s="458"/>
      <c r="AB661917" s="5"/>
    </row>
    <row r="661918" spans="21:28">
      <c r="U661918" s="5"/>
      <c r="AA661918" s="93"/>
      <c r="AB661918" s="5"/>
    </row>
    <row r="661919" spans="21:28">
      <c r="U661919" s="5"/>
      <c r="AA661919" s="94"/>
      <c r="AB661919" s="5"/>
    </row>
    <row r="661922" spans="21:28">
      <c r="U661922" s="5"/>
      <c r="AA661922" s="94"/>
      <c r="AB661922" s="5"/>
    </row>
    <row r="661972" spans="21:28">
      <c r="U661972" s="5"/>
      <c r="AA661972" s="94"/>
      <c r="AB661972" s="5"/>
    </row>
    <row r="662042" spans="21:28">
      <c r="U662042" s="5"/>
      <c r="AA662042" s="94"/>
      <c r="AB662042" s="5"/>
    </row>
    <row r="662043" spans="21:28">
      <c r="U662043" s="5"/>
      <c r="AA662043" s="94"/>
      <c r="AB662043" s="5"/>
    </row>
    <row r="662060" spans="21:28">
      <c r="U662060" s="5"/>
      <c r="AA662060" s="94"/>
      <c r="AB662060" s="5"/>
    </row>
    <row r="662062" spans="21:28">
      <c r="U662062" s="5"/>
      <c r="AA662062" s="458"/>
      <c r="AB662062" s="5"/>
    </row>
    <row r="662063" spans="21:28">
      <c r="U662063" s="5"/>
      <c r="AA662063" s="458"/>
      <c r="AB662063" s="5"/>
    </row>
    <row r="662064" spans="21:28">
      <c r="U662064" s="5"/>
      <c r="AA662064" s="93"/>
      <c r="AB662064" s="5"/>
    </row>
    <row r="662065" spans="21:28">
      <c r="U662065" s="5"/>
      <c r="AA662065" s="94"/>
      <c r="AB662065" s="5"/>
    </row>
    <row r="662068" spans="21:28">
      <c r="U662068" s="5"/>
      <c r="AA662068" s="94"/>
      <c r="AB662068" s="5"/>
    </row>
    <row r="662118" spans="21:28">
      <c r="U662118" s="5"/>
      <c r="AA662118" s="94"/>
      <c r="AB662118" s="5"/>
    </row>
    <row r="662188" spans="21:28">
      <c r="U662188" s="5"/>
      <c r="AA662188" s="94"/>
      <c r="AB662188" s="5"/>
    </row>
    <row r="662189" spans="21:28">
      <c r="U662189" s="5"/>
      <c r="AA662189" s="94"/>
      <c r="AB662189" s="5"/>
    </row>
    <row r="662206" spans="21:28">
      <c r="U662206" s="5"/>
      <c r="AA662206" s="94"/>
      <c r="AB662206" s="5"/>
    </row>
    <row r="662208" spans="21:28">
      <c r="U662208" s="5"/>
      <c r="AA662208" s="458"/>
      <c r="AB662208" s="5"/>
    </row>
    <row r="662209" spans="21:28">
      <c r="U662209" s="5"/>
      <c r="AA662209" s="458"/>
      <c r="AB662209" s="5"/>
    </row>
    <row r="662210" spans="21:28">
      <c r="U662210" s="5"/>
      <c r="AA662210" s="93"/>
      <c r="AB662210" s="5"/>
    </row>
    <row r="662211" spans="21:28">
      <c r="U662211" s="5"/>
      <c r="AA662211" s="94"/>
      <c r="AB662211" s="5"/>
    </row>
    <row r="662214" spans="21:28">
      <c r="U662214" s="5"/>
      <c r="AA662214" s="94"/>
      <c r="AB662214" s="5"/>
    </row>
    <row r="662264" spans="21:28">
      <c r="U662264" s="5"/>
      <c r="AA662264" s="94"/>
      <c r="AB662264" s="5"/>
    </row>
    <row r="662334" spans="21:28">
      <c r="U662334" s="5"/>
      <c r="AA662334" s="94"/>
      <c r="AB662334" s="5"/>
    </row>
    <row r="662335" spans="21:28">
      <c r="U662335" s="5"/>
      <c r="AA662335" s="94"/>
      <c r="AB662335" s="5"/>
    </row>
    <row r="662352" spans="21:28">
      <c r="U662352" s="5"/>
      <c r="AA662352" s="94"/>
      <c r="AB662352" s="5"/>
    </row>
    <row r="662354" spans="21:28">
      <c r="U662354" s="5"/>
      <c r="AA662354" s="458"/>
      <c r="AB662354" s="5"/>
    </row>
    <row r="662355" spans="21:28">
      <c r="U662355" s="5"/>
      <c r="AA662355" s="458"/>
      <c r="AB662355" s="5"/>
    </row>
    <row r="662356" spans="21:28">
      <c r="U662356" s="5"/>
      <c r="AA662356" s="93"/>
      <c r="AB662356" s="5"/>
    </row>
    <row r="662357" spans="21:28">
      <c r="U662357" s="5"/>
      <c r="AA662357" s="94"/>
      <c r="AB662357" s="5"/>
    </row>
    <row r="662360" spans="21:28">
      <c r="U662360" s="5"/>
      <c r="AA662360" s="94"/>
      <c r="AB662360" s="5"/>
    </row>
    <row r="662410" spans="21:28">
      <c r="U662410" s="5"/>
      <c r="AA662410" s="94"/>
      <c r="AB662410" s="5"/>
    </row>
    <row r="662480" spans="21:28">
      <c r="U662480" s="5"/>
      <c r="AA662480" s="94"/>
      <c r="AB662480" s="5"/>
    </row>
    <row r="662481" spans="21:28">
      <c r="U662481" s="5"/>
      <c r="AA662481" s="94"/>
      <c r="AB662481" s="5"/>
    </row>
    <row r="662498" spans="21:28">
      <c r="U662498" s="5"/>
      <c r="AA662498" s="94"/>
      <c r="AB662498" s="5"/>
    </row>
    <row r="662500" spans="21:28">
      <c r="U662500" s="5"/>
      <c r="AA662500" s="458"/>
      <c r="AB662500" s="5"/>
    </row>
    <row r="662501" spans="21:28">
      <c r="U662501" s="5"/>
      <c r="AA662501" s="458"/>
      <c r="AB662501" s="5"/>
    </row>
    <row r="662502" spans="21:28">
      <c r="U662502" s="5"/>
      <c r="AA662502" s="93"/>
      <c r="AB662502" s="5"/>
    </row>
    <row r="662503" spans="21:28">
      <c r="U662503" s="5"/>
      <c r="AA662503" s="94"/>
      <c r="AB662503" s="5"/>
    </row>
    <row r="662506" spans="21:28">
      <c r="U662506" s="5"/>
      <c r="AA662506" s="94"/>
      <c r="AB662506" s="5"/>
    </row>
    <row r="662556" spans="21:28">
      <c r="U662556" s="5"/>
      <c r="AA662556" s="94"/>
      <c r="AB662556" s="5"/>
    </row>
    <row r="662626" spans="21:28">
      <c r="U662626" s="5"/>
      <c r="AA662626" s="94"/>
      <c r="AB662626" s="5"/>
    </row>
    <row r="662627" spans="21:28">
      <c r="U662627" s="5"/>
      <c r="AA662627" s="94"/>
      <c r="AB662627" s="5"/>
    </row>
    <row r="662644" spans="21:28">
      <c r="U662644" s="5"/>
      <c r="AA662644" s="94"/>
      <c r="AB662644" s="5"/>
    </row>
    <row r="662646" spans="21:28">
      <c r="U662646" s="5"/>
      <c r="AA662646" s="458"/>
      <c r="AB662646" s="5"/>
    </row>
    <row r="662647" spans="21:28">
      <c r="U662647" s="5"/>
      <c r="AA662647" s="458"/>
      <c r="AB662647" s="5"/>
    </row>
    <row r="662648" spans="21:28">
      <c r="U662648" s="5"/>
      <c r="AA662648" s="93"/>
      <c r="AB662648" s="5"/>
    </row>
    <row r="662649" spans="21:28">
      <c r="U662649" s="5"/>
      <c r="AA662649" s="94"/>
      <c r="AB662649" s="5"/>
    </row>
    <row r="662652" spans="21:28">
      <c r="U662652" s="5"/>
      <c r="AA662652" s="94"/>
      <c r="AB662652" s="5"/>
    </row>
    <row r="662702" spans="21:28">
      <c r="U662702" s="5"/>
      <c r="AA662702" s="94"/>
      <c r="AB662702" s="5"/>
    </row>
    <row r="662772" spans="21:28">
      <c r="U662772" s="5"/>
      <c r="AA662772" s="94"/>
      <c r="AB662772" s="5"/>
    </row>
    <row r="662773" spans="21:28">
      <c r="U662773" s="5"/>
      <c r="AA662773" s="94"/>
      <c r="AB662773" s="5"/>
    </row>
    <row r="662790" spans="21:28">
      <c r="U662790" s="5"/>
      <c r="AA662790" s="94"/>
      <c r="AB662790" s="5"/>
    </row>
    <row r="662792" spans="21:28">
      <c r="U662792" s="5"/>
      <c r="AA662792" s="458"/>
      <c r="AB662792" s="5"/>
    </row>
    <row r="662793" spans="21:28">
      <c r="U662793" s="5"/>
      <c r="AA662793" s="458"/>
      <c r="AB662793" s="5"/>
    </row>
    <row r="662794" spans="21:28">
      <c r="U662794" s="5"/>
      <c r="AA662794" s="93"/>
      <c r="AB662794" s="5"/>
    </row>
    <row r="662795" spans="21:28">
      <c r="U662795" s="5"/>
      <c r="AA662795" s="94"/>
      <c r="AB662795" s="5"/>
    </row>
    <row r="662798" spans="21:28">
      <c r="U662798" s="5"/>
      <c r="AA662798" s="94"/>
      <c r="AB662798" s="5"/>
    </row>
    <row r="662848" spans="21:28">
      <c r="U662848" s="5"/>
      <c r="AA662848" s="94"/>
      <c r="AB662848" s="5"/>
    </row>
    <row r="662918" spans="21:28">
      <c r="U662918" s="5"/>
      <c r="AA662918" s="94"/>
      <c r="AB662918" s="5"/>
    </row>
    <row r="662919" spans="21:28">
      <c r="U662919" s="5"/>
      <c r="AA662919" s="94"/>
      <c r="AB662919" s="5"/>
    </row>
    <row r="662936" spans="21:28">
      <c r="U662936" s="5"/>
      <c r="AA662936" s="94"/>
      <c r="AB662936" s="5"/>
    </row>
    <row r="662938" spans="21:28">
      <c r="U662938" s="5"/>
      <c r="AA662938" s="458"/>
      <c r="AB662938" s="5"/>
    </row>
    <row r="662939" spans="21:28">
      <c r="U662939" s="5"/>
      <c r="AA662939" s="458"/>
      <c r="AB662939" s="5"/>
    </row>
    <row r="662940" spans="21:28">
      <c r="U662940" s="5"/>
      <c r="AA662940" s="93"/>
      <c r="AB662940" s="5"/>
    </row>
    <row r="662941" spans="21:28">
      <c r="U662941" s="5"/>
      <c r="AA662941" s="94"/>
      <c r="AB662941" s="5"/>
    </row>
    <row r="662944" spans="21:28">
      <c r="U662944" s="5"/>
      <c r="AA662944" s="94"/>
      <c r="AB662944" s="5"/>
    </row>
    <row r="662994" spans="21:28">
      <c r="U662994" s="5"/>
      <c r="AA662994" s="94"/>
      <c r="AB662994" s="5"/>
    </row>
    <row r="663064" spans="21:28">
      <c r="U663064" s="5"/>
      <c r="AA663064" s="94"/>
      <c r="AB663064" s="5"/>
    </row>
    <row r="663065" spans="21:28">
      <c r="U663065" s="5"/>
      <c r="AA663065" s="94"/>
      <c r="AB663065" s="5"/>
    </row>
    <row r="663082" spans="21:28">
      <c r="U663082" s="5"/>
      <c r="AA663082" s="94"/>
      <c r="AB663082" s="5"/>
    </row>
    <row r="663084" spans="21:28">
      <c r="U663084" s="5"/>
      <c r="AA663084" s="458"/>
      <c r="AB663084" s="5"/>
    </row>
    <row r="663085" spans="21:28">
      <c r="U663085" s="5"/>
      <c r="AA663085" s="458"/>
      <c r="AB663085" s="5"/>
    </row>
    <row r="663086" spans="21:28">
      <c r="U663086" s="5"/>
      <c r="AA663086" s="93"/>
      <c r="AB663086" s="5"/>
    </row>
    <row r="663087" spans="21:28">
      <c r="U663087" s="5"/>
      <c r="AA663087" s="94"/>
      <c r="AB663087" s="5"/>
    </row>
    <row r="663090" spans="21:28">
      <c r="U663090" s="5"/>
      <c r="AA663090" s="94"/>
      <c r="AB663090" s="5"/>
    </row>
    <row r="663140" spans="21:28">
      <c r="U663140" s="5"/>
      <c r="AA663140" s="94"/>
      <c r="AB663140" s="5"/>
    </row>
    <row r="663210" spans="21:28">
      <c r="U663210" s="5"/>
      <c r="AA663210" s="94"/>
      <c r="AB663210" s="5"/>
    </row>
    <row r="663211" spans="21:28">
      <c r="U663211" s="5"/>
      <c r="AA663211" s="94"/>
      <c r="AB663211" s="5"/>
    </row>
    <row r="663228" spans="21:28">
      <c r="U663228" s="5"/>
      <c r="AA663228" s="94"/>
      <c r="AB663228" s="5"/>
    </row>
    <row r="663230" spans="21:28">
      <c r="U663230" s="5"/>
      <c r="AA663230" s="458"/>
      <c r="AB663230" s="5"/>
    </row>
    <row r="663231" spans="21:28">
      <c r="U663231" s="5"/>
      <c r="AA663231" s="458"/>
      <c r="AB663231" s="5"/>
    </row>
    <row r="663232" spans="21:28">
      <c r="U663232" s="5"/>
      <c r="AA663232" s="93"/>
      <c r="AB663232" s="5"/>
    </row>
    <row r="663233" spans="21:28">
      <c r="U663233" s="5"/>
      <c r="AA663233" s="94"/>
      <c r="AB663233" s="5"/>
    </row>
    <row r="663236" spans="21:28">
      <c r="U663236" s="5"/>
      <c r="AA663236" s="94"/>
      <c r="AB663236" s="5"/>
    </row>
    <row r="663286" spans="21:28">
      <c r="U663286" s="5"/>
      <c r="AA663286" s="94"/>
      <c r="AB663286" s="5"/>
    </row>
    <row r="663356" spans="21:28">
      <c r="U663356" s="5"/>
      <c r="AA663356" s="94"/>
      <c r="AB663356" s="5"/>
    </row>
    <row r="663357" spans="21:28">
      <c r="U663357" s="5"/>
      <c r="AA663357" s="94"/>
      <c r="AB663357" s="5"/>
    </row>
    <row r="663374" spans="21:28">
      <c r="U663374" s="5"/>
      <c r="AA663374" s="94"/>
      <c r="AB663374" s="5"/>
    </row>
    <row r="663376" spans="21:28">
      <c r="U663376" s="5"/>
      <c r="AA663376" s="458"/>
      <c r="AB663376" s="5"/>
    </row>
    <row r="663377" spans="21:28">
      <c r="U663377" s="5"/>
      <c r="AA663377" s="458"/>
      <c r="AB663377" s="5"/>
    </row>
    <row r="663378" spans="21:28">
      <c r="U663378" s="5"/>
      <c r="AA663378" s="93"/>
      <c r="AB663378" s="5"/>
    </row>
    <row r="663379" spans="21:28">
      <c r="U663379" s="5"/>
      <c r="AA663379" s="94"/>
      <c r="AB663379" s="5"/>
    </row>
    <row r="663382" spans="21:28">
      <c r="U663382" s="5"/>
      <c r="AA663382" s="94"/>
      <c r="AB663382" s="5"/>
    </row>
    <row r="663432" spans="21:28">
      <c r="U663432" s="5"/>
      <c r="AA663432" s="94"/>
      <c r="AB663432" s="5"/>
    </row>
    <row r="663502" spans="21:28">
      <c r="U663502" s="5"/>
      <c r="AA663502" s="94"/>
      <c r="AB663502" s="5"/>
    </row>
    <row r="663503" spans="21:28">
      <c r="U663503" s="5"/>
      <c r="AA663503" s="94"/>
      <c r="AB663503" s="5"/>
    </row>
    <row r="663520" spans="21:28">
      <c r="U663520" s="5"/>
      <c r="AA663520" s="94"/>
      <c r="AB663520" s="5"/>
    </row>
    <row r="663522" spans="21:28">
      <c r="U663522" s="5"/>
      <c r="AA663522" s="458"/>
      <c r="AB663522" s="5"/>
    </row>
    <row r="663523" spans="21:28">
      <c r="U663523" s="5"/>
      <c r="AA663523" s="458"/>
      <c r="AB663523" s="5"/>
    </row>
    <row r="663524" spans="21:28">
      <c r="U663524" s="5"/>
      <c r="AA663524" s="93"/>
      <c r="AB663524" s="5"/>
    </row>
    <row r="663525" spans="21:28">
      <c r="U663525" s="5"/>
      <c r="AA663525" s="94"/>
      <c r="AB663525" s="5"/>
    </row>
    <row r="663528" spans="21:28">
      <c r="U663528" s="5"/>
      <c r="AA663528" s="94"/>
      <c r="AB663528" s="5"/>
    </row>
    <row r="663578" spans="21:28">
      <c r="U663578" s="5"/>
      <c r="AA663578" s="94"/>
      <c r="AB663578" s="5"/>
    </row>
    <row r="663648" spans="21:28">
      <c r="U663648" s="5"/>
      <c r="AA663648" s="94"/>
      <c r="AB663648" s="5"/>
    </row>
    <row r="663649" spans="21:28">
      <c r="U663649" s="5"/>
      <c r="AA663649" s="94"/>
      <c r="AB663649" s="5"/>
    </row>
    <row r="663666" spans="21:28">
      <c r="U663666" s="5"/>
      <c r="AA663666" s="94"/>
      <c r="AB663666" s="5"/>
    </row>
    <row r="663668" spans="21:28">
      <c r="U663668" s="5"/>
      <c r="AA663668" s="458"/>
      <c r="AB663668" s="5"/>
    </row>
    <row r="663669" spans="21:28">
      <c r="U663669" s="5"/>
      <c r="AA663669" s="458"/>
      <c r="AB663669" s="5"/>
    </row>
    <row r="663670" spans="21:28">
      <c r="U663670" s="5"/>
      <c r="AA663670" s="93"/>
      <c r="AB663670" s="5"/>
    </row>
    <row r="663671" spans="21:28">
      <c r="U663671" s="5"/>
      <c r="AA663671" s="94"/>
      <c r="AB663671" s="5"/>
    </row>
    <row r="663674" spans="21:28">
      <c r="U663674" s="5"/>
      <c r="AA663674" s="94"/>
      <c r="AB663674" s="5"/>
    </row>
    <row r="663724" spans="21:28">
      <c r="U663724" s="5"/>
      <c r="AA663724" s="94"/>
      <c r="AB663724" s="5"/>
    </row>
    <row r="663794" spans="21:28">
      <c r="U663794" s="5"/>
      <c r="AA663794" s="94"/>
      <c r="AB663794" s="5"/>
    </row>
    <row r="663795" spans="21:28">
      <c r="U663795" s="5"/>
      <c r="AA663795" s="94"/>
      <c r="AB663795" s="5"/>
    </row>
    <row r="663812" spans="21:28">
      <c r="U663812" s="5"/>
      <c r="AA663812" s="94"/>
      <c r="AB663812" s="5"/>
    </row>
    <row r="663814" spans="21:28">
      <c r="U663814" s="5"/>
      <c r="AA663814" s="458"/>
      <c r="AB663814" s="5"/>
    </row>
    <row r="663815" spans="21:28">
      <c r="U663815" s="5"/>
      <c r="AA663815" s="458"/>
      <c r="AB663815" s="5"/>
    </row>
    <row r="663816" spans="21:28">
      <c r="U663816" s="5"/>
      <c r="AA663816" s="93"/>
      <c r="AB663816" s="5"/>
    </row>
    <row r="663817" spans="21:28">
      <c r="U663817" s="5"/>
      <c r="AA663817" s="94"/>
      <c r="AB663817" s="5"/>
    </row>
    <row r="663820" spans="21:28">
      <c r="U663820" s="5"/>
      <c r="AA663820" s="94"/>
      <c r="AB663820" s="5"/>
    </row>
    <row r="663870" spans="21:28">
      <c r="U663870" s="5"/>
      <c r="AA663870" s="94"/>
      <c r="AB663870" s="5"/>
    </row>
    <row r="663940" spans="21:28">
      <c r="U663940" s="5"/>
      <c r="AA663940" s="94"/>
      <c r="AB663940" s="5"/>
    </row>
    <row r="663941" spans="21:28">
      <c r="U663941" s="5"/>
      <c r="AA663941" s="94"/>
      <c r="AB663941" s="5"/>
    </row>
    <row r="663958" spans="21:28">
      <c r="U663958" s="5"/>
      <c r="AA663958" s="94"/>
      <c r="AB663958" s="5"/>
    </row>
    <row r="663960" spans="21:28">
      <c r="U663960" s="5"/>
      <c r="AA663960" s="458"/>
      <c r="AB663960" s="5"/>
    </row>
    <row r="663961" spans="21:28">
      <c r="U663961" s="5"/>
      <c r="AA663961" s="458"/>
      <c r="AB663961" s="5"/>
    </row>
    <row r="663962" spans="21:28">
      <c r="U663962" s="5"/>
      <c r="AA663962" s="93"/>
      <c r="AB663962" s="5"/>
    </row>
    <row r="663963" spans="21:28">
      <c r="U663963" s="5"/>
      <c r="AA663963" s="94"/>
      <c r="AB663963" s="5"/>
    </row>
    <row r="663966" spans="21:28">
      <c r="U663966" s="5"/>
      <c r="AA663966" s="94"/>
      <c r="AB663966" s="5"/>
    </row>
    <row r="664016" spans="21:28">
      <c r="U664016" s="5"/>
      <c r="AA664016" s="94"/>
      <c r="AB664016" s="5"/>
    </row>
    <row r="664086" spans="21:28">
      <c r="U664086" s="5"/>
      <c r="AA664086" s="94"/>
      <c r="AB664086" s="5"/>
    </row>
    <row r="664087" spans="21:28">
      <c r="U664087" s="5"/>
      <c r="AA664087" s="94"/>
      <c r="AB664087" s="5"/>
    </row>
    <row r="664104" spans="21:28">
      <c r="U664104" s="5"/>
      <c r="AA664104" s="94"/>
      <c r="AB664104" s="5"/>
    </row>
    <row r="664106" spans="21:28">
      <c r="U664106" s="5"/>
      <c r="AA664106" s="458"/>
      <c r="AB664106" s="5"/>
    </row>
    <row r="664107" spans="21:28">
      <c r="U664107" s="5"/>
      <c r="AA664107" s="458"/>
      <c r="AB664107" s="5"/>
    </row>
    <row r="664108" spans="21:28">
      <c r="U664108" s="5"/>
      <c r="AA664108" s="93"/>
      <c r="AB664108" s="5"/>
    </row>
    <row r="664109" spans="21:28">
      <c r="U664109" s="5"/>
      <c r="AA664109" s="94"/>
      <c r="AB664109" s="5"/>
    </row>
    <row r="664112" spans="21:28">
      <c r="U664112" s="5"/>
      <c r="AA664112" s="94"/>
      <c r="AB664112" s="5"/>
    </row>
    <row r="664162" spans="21:28">
      <c r="U664162" s="5"/>
      <c r="AA664162" s="94"/>
      <c r="AB664162" s="5"/>
    </row>
    <row r="664232" spans="21:28">
      <c r="U664232" s="5"/>
      <c r="AA664232" s="94"/>
      <c r="AB664232" s="5"/>
    </row>
    <row r="664233" spans="21:28">
      <c r="U664233" s="5"/>
      <c r="AA664233" s="94"/>
      <c r="AB664233" s="5"/>
    </row>
    <row r="664250" spans="21:28">
      <c r="U664250" s="5"/>
      <c r="AA664250" s="94"/>
      <c r="AB664250" s="5"/>
    </row>
    <row r="664252" spans="21:28">
      <c r="U664252" s="5"/>
      <c r="AA664252" s="458"/>
      <c r="AB664252" s="5"/>
    </row>
    <row r="664253" spans="21:28">
      <c r="U664253" s="5"/>
      <c r="AA664253" s="458"/>
      <c r="AB664253" s="5"/>
    </row>
    <row r="664254" spans="21:28">
      <c r="U664254" s="5"/>
      <c r="AA664254" s="93"/>
      <c r="AB664254" s="5"/>
    </row>
    <row r="664255" spans="21:28">
      <c r="U664255" s="5"/>
      <c r="AA664255" s="94"/>
      <c r="AB664255" s="5"/>
    </row>
    <row r="664258" spans="21:28">
      <c r="U664258" s="5"/>
      <c r="AA664258" s="94"/>
      <c r="AB664258" s="5"/>
    </row>
    <row r="664308" spans="21:28">
      <c r="U664308" s="5"/>
      <c r="AA664308" s="94"/>
      <c r="AB664308" s="5"/>
    </row>
    <row r="664378" spans="21:28">
      <c r="U664378" s="5"/>
      <c r="AA664378" s="94"/>
      <c r="AB664378" s="5"/>
    </row>
    <row r="664379" spans="21:28">
      <c r="U664379" s="5"/>
      <c r="AA664379" s="94"/>
      <c r="AB664379" s="5"/>
    </row>
    <row r="664396" spans="21:28">
      <c r="U664396" s="5"/>
      <c r="AA664396" s="94"/>
      <c r="AB664396" s="5"/>
    </row>
    <row r="664398" spans="21:28">
      <c r="U664398" s="5"/>
      <c r="AA664398" s="458"/>
      <c r="AB664398" s="5"/>
    </row>
    <row r="664399" spans="21:28">
      <c r="U664399" s="5"/>
      <c r="AA664399" s="458"/>
      <c r="AB664399" s="5"/>
    </row>
    <row r="664400" spans="21:28">
      <c r="U664400" s="5"/>
      <c r="AA664400" s="93"/>
      <c r="AB664400" s="5"/>
    </row>
    <row r="664401" spans="21:28">
      <c r="U664401" s="5"/>
      <c r="AA664401" s="94"/>
      <c r="AB664401" s="5"/>
    </row>
    <row r="664404" spans="21:28">
      <c r="U664404" s="5"/>
      <c r="AA664404" s="94"/>
      <c r="AB664404" s="5"/>
    </row>
    <row r="664454" spans="21:28">
      <c r="U664454" s="5"/>
      <c r="AA664454" s="94"/>
      <c r="AB664454" s="5"/>
    </row>
    <row r="664524" spans="21:28">
      <c r="U664524" s="5"/>
      <c r="AA664524" s="94"/>
      <c r="AB664524" s="5"/>
    </row>
    <row r="664525" spans="21:28">
      <c r="U664525" s="5"/>
      <c r="AA664525" s="94"/>
      <c r="AB664525" s="5"/>
    </row>
    <row r="664542" spans="21:28">
      <c r="U664542" s="5"/>
      <c r="AA664542" s="94"/>
      <c r="AB664542" s="5"/>
    </row>
    <row r="664544" spans="21:28">
      <c r="U664544" s="5"/>
      <c r="AA664544" s="458"/>
      <c r="AB664544" s="5"/>
    </row>
    <row r="664545" spans="21:28">
      <c r="U664545" s="5"/>
      <c r="AA664545" s="458"/>
      <c r="AB664545" s="5"/>
    </row>
    <row r="664546" spans="21:28">
      <c r="U664546" s="5"/>
      <c r="AA664546" s="93"/>
      <c r="AB664546" s="5"/>
    </row>
    <row r="664547" spans="21:28">
      <c r="U664547" s="5"/>
      <c r="AA664547" s="94"/>
      <c r="AB664547" s="5"/>
    </row>
    <row r="664550" spans="21:28">
      <c r="U664550" s="5"/>
      <c r="AA664550" s="94"/>
      <c r="AB664550" s="5"/>
    </row>
    <row r="664600" spans="21:28">
      <c r="U664600" s="5"/>
      <c r="AA664600" s="94"/>
      <c r="AB664600" s="5"/>
    </row>
    <row r="664670" spans="21:28">
      <c r="U664670" s="5"/>
      <c r="AA664670" s="94"/>
      <c r="AB664670" s="5"/>
    </row>
    <row r="664671" spans="21:28">
      <c r="U664671" s="5"/>
      <c r="AA664671" s="94"/>
      <c r="AB664671" s="5"/>
    </row>
    <row r="664688" spans="21:28">
      <c r="U664688" s="5"/>
      <c r="AA664688" s="94"/>
      <c r="AB664688" s="5"/>
    </row>
    <row r="664690" spans="21:28">
      <c r="U664690" s="5"/>
      <c r="AA664690" s="458"/>
      <c r="AB664690" s="5"/>
    </row>
    <row r="664691" spans="21:28">
      <c r="U664691" s="5"/>
      <c r="AA664691" s="458"/>
      <c r="AB664691" s="5"/>
    </row>
    <row r="664692" spans="21:28">
      <c r="U664692" s="5"/>
      <c r="AA664692" s="93"/>
      <c r="AB664692" s="5"/>
    </row>
    <row r="664693" spans="21:28">
      <c r="U664693" s="5"/>
      <c r="AA664693" s="94"/>
      <c r="AB664693" s="5"/>
    </row>
    <row r="664696" spans="21:28">
      <c r="U664696" s="5"/>
      <c r="AA664696" s="94"/>
      <c r="AB664696" s="5"/>
    </row>
    <row r="664746" spans="21:28">
      <c r="U664746" s="5"/>
      <c r="AA664746" s="94"/>
      <c r="AB664746" s="5"/>
    </row>
    <row r="664816" spans="21:28">
      <c r="U664816" s="5"/>
      <c r="AA664816" s="94"/>
      <c r="AB664816" s="5"/>
    </row>
    <row r="664817" spans="21:28">
      <c r="U664817" s="5"/>
      <c r="AA664817" s="94"/>
      <c r="AB664817" s="5"/>
    </row>
    <row r="664834" spans="21:28">
      <c r="U664834" s="5"/>
      <c r="AA664834" s="94"/>
      <c r="AB664834" s="5"/>
    </row>
    <row r="664836" spans="21:28">
      <c r="U664836" s="5"/>
      <c r="AA664836" s="458"/>
      <c r="AB664836" s="5"/>
    </row>
    <row r="664837" spans="21:28">
      <c r="U664837" s="5"/>
      <c r="AA664837" s="458"/>
      <c r="AB664837" s="5"/>
    </row>
    <row r="664838" spans="21:28">
      <c r="U664838" s="5"/>
      <c r="AA664838" s="93"/>
      <c r="AB664838" s="5"/>
    </row>
    <row r="664839" spans="21:28">
      <c r="U664839" s="5"/>
      <c r="AA664839" s="94"/>
      <c r="AB664839" s="5"/>
    </row>
    <row r="664842" spans="21:28">
      <c r="U664842" s="5"/>
      <c r="AA664842" s="94"/>
      <c r="AB664842" s="5"/>
    </row>
    <row r="664892" spans="21:28">
      <c r="U664892" s="5"/>
      <c r="AA664892" s="94"/>
      <c r="AB664892" s="5"/>
    </row>
    <row r="664962" spans="21:28">
      <c r="U664962" s="5"/>
      <c r="AA664962" s="94"/>
      <c r="AB664962" s="5"/>
    </row>
    <row r="664963" spans="21:28">
      <c r="U664963" s="5"/>
      <c r="AA664963" s="94"/>
      <c r="AB664963" s="5"/>
    </row>
    <row r="664980" spans="21:28">
      <c r="U664980" s="5"/>
      <c r="AA664980" s="94"/>
      <c r="AB664980" s="5"/>
    </row>
    <row r="664982" spans="21:28">
      <c r="U664982" s="5"/>
      <c r="AA664982" s="458"/>
      <c r="AB664982" s="5"/>
    </row>
    <row r="664983" spans="21:28">
      <c r="U664983" s="5"/>
      <c r="AA664983" s="458"/>
      <c r="AB664983" s="5"/>
    </row>
    <row r="664984" spans="21:28">
      <c r="U664984" s="5"/>
      <c r="AA664984" s="93"/>
      <c r="AB664984" s="5"/>
    </row>
    <row r="664985" spans="21:28">
      <c r="U664985" s="5"/>
      <c r="AA664985" s="94"/>
      <c r="AB664985" s="5"/>
    </row>
    <row r="664988" spans="21:28">
      <c r="U664988" s="5"/>
      <c r="AA664988" s="94"/>
      <c r="AB664988" s="5"/>
    </row>
    <row r="665038" spans="21:28">
      <c r="U665038" s="5"/>
      <c r="AA665038" s="94"/>
      <c r="AB665038" s="5"/>
    </row>
    <row r="665108" spans="21:28">
      <c r="U665108" s="5"/>
      <c r="AA665108" s="94"/>
      <c r="AB665108" s="5"/>
    </row>
    <row r="665109" spans="21:28">
      <c r="U665109" s="5"/>
      <c r="AA665109" s="94"/>
      <c r="AB665109" s="5"/>
    </row>
    <row r="665126" spans="21:28">
      <c r="U665126" s="5"/>
      <c r="AA665126" s="94"/>
      <c r="AB665126" s="5"/>
    </row>
    <row r="665128" spans="21:28">
      <c r="U665128" s="5"/>
      <c r="AA665128" s="458"/>
      <c r="AB665128" s="5"/>
    </row>
    <row r="665129" spans="21:28">
      <c r="U665129" s="5"/>
      <c r="AA665129" s="458"/>
      <c r="AB665129" s="5"/>
    </row>
    <row r="665130" spans="21:28">
      <c r="U665130" s="5"/>
      <c r="AA665130" s="93"/>
      <c r="AB665130" s="5"/>
    </row>
    <row r="665131" spans="21:28">
      <c r="U665131" s="5"/>
      <c r="AA665131" s="94"/>
      <c r="AB665131" s="5"/>
    </row>
    <row r="665134" spans="21:28">
      <c r="U665134" s="5"/>
      <c r="AA665134" s="94"/>
      <c r="AB665134" s="5"/>
    </row>
    <row r="665184" spans="21:28">
      <c r="U665184" s="5"/>
      <c r="AA665184" s="94"/>
      <c r="AB665184" s="5"/>
    </row>
    <row r="665254" spans="21:28">
      <c r="U665254" s="5"/>
      <c r="AA665254" s="94"/>
      <c r="AB665254" s="5"/>
    </row>
    <row r="665255" spans="21:28">
      <c r="U665255" s="5"/>
      <c r="AA665255" s="94"/>
      <c r="AB665255" s="5"/>
    </row>
    <row r="665272" spans="21:28">
      <c r="U665272" s="5"/>
      <c r="AA665272" s="94"/>
      <c r="AB665272" s="5"/>
    </row>
    <row r="665274" spans="21:28">
      <c r="U665274" s="5"/>
      <c r="AA665274" s="458"/>
      <c r="AB665274" s="5"/>
    </row>
    <row r="665275" spans="21:28">
      <c r="U665275" s="5"/>
      <c r="AA665275" s="458"/>
      <c r="AB665275" s="5"/>
    </row>
    <row r="665276" spans="21:28">
      <c r="U665276" s="5"/>
      <c r="AA665276" s="93"/>
      <c r="AB665276" s="5"/>
    </row>
    <row r="665277" spans="21:28">
      <c r="U665277" s="5"/>
      <c r="AA665277" s="94"/>
      <c r="AB665277" s="5"/>
    </row>
    <row r="665280" spans="21:28">
      <c r="U665280" s="5"/>
      <c r="AA665280" s="94"/>
      <c r="AB665280" s="5"/>
    </row>
    <row r="665330" spans="21:28">
      <c r="U665330" s="5"/>
      <c r="AA665330" s="94"/>
      <c r="AB665330" s="5"/>
    </row>
    <row r="665400" spans="21:28">
      <c r="U665400" s="5"/>
      <c r="AA665400" s="94"/>
      <c r="AB665400" s="5"/>
    </row>
    <row r="665401" spans="21:28">
      <c r="U665401" s="5"/>
      <c r="AA665401" s="94"/>
      <c r="AB665401" s="5"/>
    </row>
    <row r="665418" spans="21:28">
      <c r="U665418" s="5"/>
      <c r="AA665418" s="94"/>
      <c r="AB665418" s="5"/>
    </row>
    <row r="665420" spans="21:28">
      <c r="U665420" s="5"/>
      <c r="AA665420" s="458"/>
      <c r="AB665420" s="5"/>
    </row>
    <row r="665421" spans="21:28">
      <c r="U665421" s="5"/>
      <c r="AA665421" s="458"/>
      <c r="AB665421" s="5"/>
    </row>
    <row r="665422" spans="21:28">
      <c r="U665422" s="5"/>
      <c r="AA665422" s="93"/>
      <c r="AB665422" s="5"/>
    </row>
    <row r="665423" spans="21:28">
      <c r="U665423" s="5"/>
      <c r="AA665423" s="94"/>
      <c r="AB665423" s="5"/>
    </row>
    <row r="665426" spans="21:28">
      <c r="U665426" s="5"/>
      <c r="AA665426" s="94"/>
      <c r="AB665426" s="5"/>
    </row>
    <row r="665476" spans="21:28">
      <c r="U665476" s="5"/>
      <c r="AA665476" s="94"/>
      <c r="AB665476" s="5"/>
    </row>
    <row r="665546" spans="21:28">
      <c r="U665546" s="5"/>
      <c r="AA665546" s="94"/>
      <c r="AB665546" s="5"/>
    </row>
    <row r="665547" spans="21:28">
      <c r="U665547" s="5"/>
      <c r="AA665547" s="94"/>
      <c r="AB665547" s="5"/>
    </row>
    <row r="665564" spans="21:28">
      <c r="U665564" s="5"/>
      <c r="AA665564" s="94"/>
      <c r="AB665564" s="5"/>
    </row>
    <row r="665566" spans="21:28">
      <c r="U665566" s="5"/>
      <c r="AA665566" s="458"/>
      <c r="AB665566" s="5"/>
    </row>
    <row r="665567" spans="21:28">
      <c r="U665567" s="5"/>
      <c r="AA665567" s="458"/>
      <c r="AB665567" s="5"/>
    </row>
    <row r="665568" spans="21:28">
      <c r="U665568" s="5"/>
      <c r="AA665568" s="93"/>
      <c r="AB665568" s="5"/>
    </row>
    <row r="665569" spans="21:28">
      <c r="U665569" s="5"/>
      <c r="AA665569" s="94"/>
      <c r="AB665569" s="5"/>
    </row>
    <row r="665572" spans="21:28">
      <c r="U665572" s="5"/>
      <c r="AA665572" s="94"/>
      <c r="AB665572" s="5"/>
    </row>
    <row r="665622" spans="21:28">
      <c r="U665622" s="5"/>
      <c r="AA665622" s="94"/>
      <c r="AB665622" s="5"/>
    </row>
    <row r="665692" spans="21:28">
      <c r="U665692" s="5"/>
      <c r="AA665692" s="94"/>
      <c r="AB665692" s="5"/>
    </row>
    <row r="665693" spans="21:28">
      <c r="U665693" s="5"/>
      <c r="AA665693" s="94"/>
      <c r="AB665693" s="5"/>
    </row>
    <row r="665710" spans="21:28">
      <c r="U665710" s="5"/>
      <c r="AA665710" s="94"/>
      <c r="AB665710" s="5"/>
    </row>
    <row r="665712" spans="21:28">
      <c r="U665712" s="5"/>
      <c r="AA665712" s="458"/>
      <c r="AB665712" s="5"/>
    </row>
    <row r="665713" spans="21:28">
      <c r="U665713" s="5"/>
      <c r="AA665713" s="458"/>
      <c r="AB665713" s="5"/>
    </row>
    <row r="665714" spans="21:28">
      <c r="U665714" s="5"/>
      <c r="AA665714" s="93"/>
      <c r="AB665714" s="5"/>
    </row>
    <row r="665715" spans="21:28">
      <c r="U665715" s="5"/>
      <c r="AA665715" s="94"/>
      <c r="AB665715" s="5"/>
    </row>
    <row r="665718" spans="21:28">
      <c r="U665718" s="5"/>
      <c r="AA665718" s="94"/>
      <c r="AB665718" s="5"/>
    </row>
    <row r="665768" spans="21:28">
      <c r="U665768" s="5"/>
      <c r="AA665768" s="94"/>
      <c r="AB665768" s="5"/>
    </row>
    <row r="665838" spans="21:28">
      <c r="U665838" s="5"/>
      <c r="AA665838" s="94"/>
      <c r="AB665838" s="5"/>
    </row>
    <row r="665839" spans="21:28">
      <c r="U665839" s="5"/>
      <c r="AA665839" s="94"/>
      <c r="AB665839" s="5"/>
    </row>
    <row r="665856" spans="21:28">
      <c r="U665856" s="5"/>
      <c r="AA665856" s="94"/>
      <c r="AB665856" s="5"/>
    </row>
    <row r="665858" spans="21:28">
      <c r="U665858" s="5"/>
      <c r="AA665858" s="458"/>
      <c r="AB665858" s="5"/>
    </row>
    <row r="665859" spans="21:28">
      <c r="U665859" s="5"/>
      <c r="AA665859" s="458"/>
      <c r="AB665859" s="5"/>
    </row>
    <row r="665860" spans="21:28">
      <c r="U665860" s="5"/>
      <c r="AA665860" s="93"/>
      <c r="AB665860" s="5"/>
    </row>
    <row r="665861" spans="21:28">
      <c r="U665861" s="5"/>
      <c r="AA665861" s="94"/>
      <c r="AB665861" s="5"/>
    </row>
    <row r="665864" spans="21:28">
      <c r="U665864" s="5"/>
      <c r="AA665864" s="94"/>
      <c r="AB665864" s="5"/>
    </row>
    <row r="665914" spans="21:28">
      <c r="U665914" s="5"/>
      <c r="AA665914" s="94"/>
      <c r="AB665914" s="5"/>
    </row>
    <row r="665984" spans="21:28">
      <c r="U665984" s="5"/>
      <c r="AA665984" s="94"/>
      <c r="AB665984" s="5"/>
    </row>
    <row r="665985" spans="21:28">
      <c r="U665985" s="5"/>
      <c r="AA665985" s="94"/>
      <c r="AB665985" s="5"/>
    </row>
    <row r="666002" spans="21:28">
      <c r="U666002" s="5"/>
      <c r="AA666002" s="94"/>
      <c r="AB666002" s="5"/>
    </row>
    <row r="666004" spans="21:28">
      <c r="U666004" s="5"/>
      <c r="AA666004" s="458"/>
      <c r="AB666004" s="5"/>
    </row>
    <row r="666005" spans="21:28">
      <c r="U666005" s="5"/>
      <c r="AA666005" s="458"/>
      <c r="AB666005" s="5"/>
    </row>
    <row r="666006" spans="21:28">
      <c r="U666006" s="5"/>
      <c r="AA666006" s="93"/>
      <c r="AB666006" s="5"/>
    </row>
    <row r="666007" spans="21:28">
      <c r="U666007" s="5"/>
      <c r="AA666007" s="94"/>
      <c r="AB666007" s="5"/>
    </row>
    <row r="666010" spans="21:28">
      <c r="U666010" s="5"/>
      <c r="AA666010" s="94"/>
      <c r="AB666010" s="5"/>
    </row>
    <row r="666060" spans="21:28">
      <c r="U666060" s="5"/>
      <c r="AA666060" s="94"/>
      <c r="AB666060" s="5"/>
    </row>
    <row r="666130" spans="21:28">
      <c r="U666130" s="5"/>
      <c r="AA666130" s="94"/>
      <c r="AB666130" s="5"/>
    </row>
    <row r="666131" spans="21:28">
      <c r="U666131" s="5"/>
      <c r="AA666131" s="94"/>
      <c r="AB666131" s="5"/>
    </row>
    <row r="666148" spans="21:28">
      <c r="U666148" s="5"/>
      <c r="AA666148" s="94"/>
      <c r="AB666148" s="5"/>
    </row>
    <row r="666150" spans="21:28">
      <c r="U666150" s="5"/>
      <c r="AA666150" s="458"/>
      <c r="AB666150" s="5"/>
    </row>
    <row r="666151" spans="21:28">
      <c r="U666151" s="5"/>
      <c r="AA666151" s="458"/>
      <c r="AB666151" s="5"/>
    </row>
    <row r="666152" spans="21:28">
      <c r="U666152" s="5"/>
      <c r="AA666152" s="93"/>
      <c r="AB666152" s="5"/>
    </row>
    <row r="666153" spans="21:28">
      <c r="U666153" s="5"/>
      <c r="AA666153" s="94"/>
      <c r="AB666153" s="5"/>
    </row>
    <row r="666156" spans="21:28">
      <c r="U666156" s="5"/>
      <c r="AA666156" s="94"/>
      <c r="AB666156" s="5"/>
    </row>
    <row r="666206" spans="21:28">
      <c r="U666206" s="5"/>
      <c r="AA666206" s="94"/>
      <c r="AB666206" s="5"/>
    </row>
    <row r="666276" spans="21:28">
      <c r="U666276" s="5"/>
      <c r="AA666276" s="94"/>
      <c r="AB666276" s="5"/>
    </row>
    <row r="666277" spans="21:28">
      <c r="U666277" s="5"/>
      <c r="AA666277" s="94"/>
      <c r="AB666277" s="5"/>
    </row>
    <row r="666294" spans="21:28">
      <c r="U666294" s="5"/>
      <c r="AA666294" s="94"/>
      <c r="AB666294" s="5"/>
    </row>
    <row r="666296" spans="21:28">
      <c r="U666296" s="5"/>
      <c r="AA666296" s="458"/>
      <c r="AB666296" s="5"/>
    </row>
    <row r="666297" spans="21:28">
      <c r="U666297" s="5"/>
      <c r="AA666297" s="458"/>
      <c r="AB666297" s="5"/>
    </row>
    <row r="666298" spans="21:28">
      <c r="U666298" s="5"/>
      <c r="AA666298" s="93"/>
      <c r="AB666298" s="5"/>
    </row>
    <row r="666299" spans="21:28">
      <c r="U666299" s="5"/>
      <c r="AA666299" s="94"/>
      <c r="AB666299" s="5"/>
    </row>
    <row r="666302" spans="21:28">
      <c r="U666302" s="5"/>
      <c r="AA666302" s="94"/>
      <c r="AB666302" s="5"/>
    </row>
    <row r="666352" spans="21:28">
      <c r="U666352" s="5"/>
      <c r="AA666352" s="94"/>
      <c r="AB666352" s="5"/>
    </row>
    <row r="666422" spans="21:28">
      <c r="U666422" s="5"/>
      <c r="AA666422" s="94"/>
      <c r="AB666422" s="5"/>
    </row>
    <row r="666423" spans="21:28">
      <c r="U666423" s="5"/>
      <c r="AA666423" s="94"/>
      <c r="AB666423" s="5"/>
    </row>
    <row r="666440" spans="21:28">
      <c r="U666440" s="5"/>
      <c r="AA666440" s="94"/>
      <c r="AB666440" s="5"/>
    </row>
    <row r="666442" spans="21:28">
      <c r="U666442" s="5"/>
      <c r="AA666442" s="458"/>
      <c r="AB666442" s="5"/>
    </row>
    <row r="666443" spans="21:28">
      <c r="U666443" s="5"/>
      <c r="AA666443" s="458"/>
      <c r="AB666443" s="5"/>
    </row>
    <row r="666444" spans="21:28">
      <c r="U666444" s="5"/>
      <c r="AA666444" s="93"/>
      <c r="AB666444" s="5"/>
    </row>
    <row r="666445" spans="21:28">
      <c r="U666445" s="5"/>
      <c r="AA666445" s="94"/>
      <c r="AB666445" s="5"/>
    </row>
    <row r="666448" spans="21:28">
      <c r="U666448" s="5"/>
      <c r="AA666448" s="94"/>
      <c r="AB666448" s="5"/>
    </row>
    <row r="666498" spans="21:28">
      <c r="U666498" s="5"/>
      <c r="AA666498" s="94"/>
      <c r="AB666498" s="5"/>
    </row>
    <row r="666568" spans="21:28">
      <c r="U666568" s="5"/>
      <c r="AA666568" s="94"/>
      <c r="AB666568" s="5"/>
    </row>
    <row r="666569" spans="21:28">
      <c r="U666569" s="5"/>
      <c r="AA666569" s="94"/>
      <c r="AB666569" s="5"/>
    </row>
    <row r="666586" spans="21:28">
      <c r="U666586" s="5"/>
      <c r="AA666586" s="94"/>
      <c r="AB666586" s="5"/>
    </row>
    <row r="666588" spans="21:28">
      <c r="U666588" s="5"/>
      <c r="AA666588" s="458"/>
      <c r="AB666588" s="5"/>
    </row>
    <row r="666589" spans="21:28">
      <c r="U666589" s="5"/>
      <c r="AA666589" s="458"/>
      <c r="AB666589" s="5"/>
    </row>
    <row r="666590" spans="21:28">
      <c r="U666590" s="5"/>
      <c r="AA666590" s="93"/>
      <c r="AB666590" s="5"/>
    </row>
    <row r="666591" spans="21:28">
      <c r="U666591" s="5"/>
      <c r="AA666591" s="94"/>
      <c r="AB666591" s="5"/>
    </row>
    <row r="666594" spans="21:28">
      <c r="U666594" s="5"/>
      <c r="AA666594" s="94"/>
      <c r="AB666594" s="5"/>
    </row>
    <row r="666644" spans="21:28">
      <c r="U666644" s="5"/>
      <c r="AA666644" s="94"/>
      <c r="AB666644" s="5"/>
    </row>
    <row r="666714" spans="21:28">
      <c r="U666714" s="5"/>
      <c r="AA666714" s="94"/>
      <c r="AB666714" s="5"/>
    </row>
    <row r="666715" spans="21:28">
      <c r="U666715" s="5"/>
      <c r="AA666715" s="94"/>
      <c r="AB666715" s="5"/>
    </row>
    <row r="666732" spans="21:28">
      <c r="U666732" s="5"/>
      <c r="AA666732" s="94"/>
      <c r="AB666732" s="5"/>
    </row>
    <row r="666734" spans="21:28">
      <c r="U666734" s="5"/>
      <c r="AA666734" s="458"/>
      <c r="AB666734" s="5"/>
    </row>
    <row r="666735" spans="21:28">
      <c r="U666735" s="5"/>
      <c r="AA666735" s="458"/>
      <c r="AB666735" s="5"/>
    </row>
    <row r="666736" spans="21:28">
      <c r="U666736" s="5"/>
      <c r="AA666736" s="93"/>
      <c r="AB666736" s="5"/>
    </row>
    <row r="666737" spans="21:28">
      <c r="U666737" s="5"/>
      <c r="AA666737" s="94"/>
      <c r="AB666737" s="5"/>
    </row>
    <row r="666740" spans="21:28">
      <c r="U666740" s="5"/>
      <c r="AA666740" s="94"/>
      <c r="AB666740" s="5"/>
    </row>
    <row r="666790" spans="21:28">
      <c r="U666790" s="5"/>
      <c r="AA666790" s="94"/>
      <c r="AB666790" s="5"/>
    </row>
    <row r="666860" spans="21:28">
      <c r="U666860" s="5"/>
      <c r="AA666860" s="94"/>
      <c r="AB666860" s="5"/>
    </row>
    <row r="666861" spans="21:28">
      <c r="U666861" s="5"/>
      <c r="AA666861" s="94"/>
      <c r="AB666861" s="5"/>
    </row>
    <row r="666878" spans="21:28">
      <c r="U666878" s="5"/>
      <c r="AA666878" s="94"/>
      <c r="AB666878" s="5"/>
    </row>
    <row r="666880" spans="21:28">
      <c r="U666880" s="5"/>
      <c r="AA666880" s="458"/>
      <c r="AB666880" s="5"/>
    </row>
    <row r="666881" spans="21:28">
      <c r="U666881" s="5"/>
      <c r="AA666881" s="458"/>
      <c r="AB666881" s="5"/>
    </row>
    <row r="666882" spans="21:28">
      <c r="U666882" s="5"/>
      <c r="AA666882" s="93"/>
      <c r="AB666882" s="5"/>
    </row>
    <row r="666883" spans="21:28">
      <c r="U666883" s="5"/>
      <c r="AA666883" s="94"/>
      <c r="AB666883" s="5"/>
    </row>
    <row r="666886" spans="21:28">
      <c r="U666886" s="5"/>
      <c r="AA666886" s="94"/>
      <c r="AB666886" s="5"/>
    </row>
    <row r="666936" spans="21:28">
      <c r="U666936" s="5"/>
      <c r="AA666936" s="94"/>
      <c r="AB666936" s="5"/>
    </row>
    <row r="667006" spans="21:28">
      <c r="U667006" s="5"/>
      <c r="AA667006" s="94"/>
      <c r="AB667006" s="5"/>
    </row>
    <row r="667007" spans="21:28">
      <c r="U667007" s="5"/>
      <c r="AA667007" s="94"/>
      <c r="AB667007" s="5"/>
    </row>
    <row r="667024" spans="21:28">
      <c r="U667024" s="5"/>
      <c r="AA667024" s="94"/>
      <c r="AB667024" s="5"/>
    </row>
    <row r="667026" spans="21:28">
      <c r="U667026" s="5"/>
      <c r="AA667026" s="458"/>
      <c r="AB667026" s="5"/>
    </row>
    <row r="667027" spans="21:28">
      <c r="U667027" s="5"/>
      <c r="AA667027" s="458"/>
      <c r="AB667027" s="5"/>
    </row>
    <row r="667028" spans="21:28">
      <c r="U667028" s="5"/>
      <c r="AA667028" s="93"/>
      <c r="AB667028" s="5"/>
    </row>
    <row r="667029" spans="21:28">
      <c r="U667029" s="5"/>
      <c r="AA667029" s="94"/>
      <c r="AB667029" s="5"/>
    </row>
    <row r="667032" spans="21:28">
      <c r="U667032" s="5"/>
      <c r="AA667032" s="94"/>
      <c r="AB667032" s="5"/>
    </row>
    <row r="667082" spans="21:28">
      <c r="U667082" s="5"/>
      <c r="AA667082" s="94"/>
      <c r="AB667082" s="5"/>
    </row>
    <row r="667152" spans="21:28">
      <c r="U667152" s="5"/>
      <c r="AA667152" s="94"/>
      <c r="AB667152" s="5"/>
    </row>
    <row r="667153" spans="21:28">
      <c r="U667153" s="5"/>
      <c r="AA667153" s="94"/>
      <c r="AB667153" s="5"/>
    </row>
    <row r="667170" spans="21:28">
      <c r="U667170" s="5"/>
      <c r="AA667170" s="94"/>
      <c r="AB667170" s="5"/>
    </row>
    <row r="667172" spans="21:28">
      <c r="U667172" s="5"/>
      <c r="AA667172" s="458"/>
      <c r="AB667172" s="5"/>
    </row>
    <row r="667173" spans="21:28">
      <c r="U667173" s="5"/>
      <c r="AA667173" s="458"/>
      <c r="AB667173" s="5"/>
    </row>
    <row r="667174" spans="21:28">
      <c r="U667174" s="5"/>
      <c r="AA667174" s="93"/>
      <c r="AB667174" s="5"/>
    </row>
    <row r="667175" spans="21:28">
      <c r="U667175" s="5"/>
      <c r="AA667175" s="94"/>
      <c r="AB667175" s="5"/>
    </row>
    <row r="667178" spans="21:28">
      <c r="U667178" s="5"/>
      <c r="AA667178" s="94"/>
      <c r="AB667178" s="5"/>
    </row>
    <row r="667228" spans="21:28">
      <c r="U667228" s="5"/>
      <c r="AA667228" s="94"/>
      <c r="AB667228" s="5"/>
    </row>
    <row r="667298" spans="21:28">
      <c r="U667298" s="5"/>
      <c r="AA667298" s="94"/>
      <c r="AB667298" s="5"/>
    </row>
    <row r="667299" spans="21:28">
      <c r="U667299" s="5"/>
      <c r="AA667299" s="94"/>
      <c r="AB667299" s="5"/>
    </row>
    <row r="667316" spans="21:28">
      <c r="U667316" s="5"/>
      <c r="AA667316" s="94"/>
      <c r="AB667316" s="5"/>
    </row>
    <row r="667318" spans="21:28">
      <c r="U667318" s="5"/>
      <c r="AA667318" s="458"/>
      <c r="AB667318" s="5"/>
    </row>
    <row r="667319" spans="21:28">
      <c r="U667319" s="5"/>
      <c r="AA667319" s="458"/>
      <c r="AB667319" s="5"/>
    </row>
    <row r="667320" spans="21:28">
      <c r="U667320" s="5"/>
      <c r="AA667320" s="93"/>
      <c r="AB667320" s="5"/>
    </row>
    <row r="667321" spans="21:28">
      <c r="U667321" s="5"/>
      <c r="AA667321" s="94"/>
      <c r="AB667321" s="5"/>
    </row>
    <row r="667324" spans="21:28">
      <c r="U667324" s="5"/>
      <c r="AA667324" s="94"/>
      <c r="AB667324" s="5"/>
    </row>
    <row r="667374" spans="21:28">
      <c r="U667374" s="5"/>
      <c r="AA667374" s="94"/>
      <c r="AB667374" s="5"/>
    </row>
    <row r="667444" spans="21:28">
      <c r="U667444" s="5"/>
      <c r="AA667444" s="94"/>
      <c r="AB667444" s="5"/>
    </row>
    <row r="667445" spans="21:28">
      <c r="U667445" s="5"/>
      <c r="AA667445" s="94"/>
      <c r="AB667445" s="5"/>
    </row>
    <row r="667462" spans="21:28">
      <c r="U667462" s="5"/>
      <c r="AA667462" s="94"/>
      <c r="AB667462" s="5"/>
    </row>
    <row r="667464" spans="21:28">
      <c r="U667464" s="5"/>
      <c r="AA667464" s="458"/>
      <c r="AB667464" s="5"/>
    </row>
    <row r="667465" spans="21:28">
      <c r="U667465" s="5"/>
      <c r="AA667465" s="458"/>
      <c r="AB667465" s="5"/>
    </row>
    <row r="667466" spans="21:28">
      <c r="U667466" s="5"/>
      <c r="AA667466" s="93"/>
      <c r="AB667466" s="5"/>
    </row>
    <row r="667467" spans="21:28">
      <c r="U667467" s="5"/>
      <c r="AA667467" s="94"/>
      <c r="AB667467" s="5"/>
    </row>
    <row r="667470" spans="21:28">
      <c r="U667470" s="5"/>
      <c r="AA667470" s="94"/>
      <c r="AB667470" s="5"/>
    </row>
    <row r="667520" spans="21:28">
      <c r="U667520" s="5"/>
      <c r="AA667520" s="94"/>
      <c r="AB667520" s="5"/>
    </row>
    <row r="667590" spans="21:28">
      <c r="U667590" s="5"/>
      <c r="AA667590" s="94"/>
      <c r="AB667590" s="5"/>
    </row>
    <row r="667591" spans="21:28">
      <c r="U667591" s="5"/>
      <c r="AA667591" s="94"/>
      <c r="AB667591" s="5"/>
    </row>
    <row r="667608" spans="21:28">
      <c r="U667608" s="5"/>
      <c r="AA667608" s="94"/>
      <c r="AB667608" s="5"/>
    </row>
    <row r="667610" spans="21:28">
      <c r="U667610" s="5"/>
      <c r="AA667610" s="458"/>
      <c r="AB667610" s="5"/>
    </row>
    <row r="667611" spans="21:28">
      <c r="U667611" s="5"/>
      <c r="AA667611" s="458"/>
      <c r="AB667611" s="5"/>
    </row>
    <row r="667612" spans="21:28">
      <c r="U667612" s="5"/>
      <c r="AA667612" s="93"/>
      <c r="AB667612" s="5"/>
    </row>
    <row r="667613" spans="21:28">
      <c r="U667613" s="5"/>
      <c r="AA667613" s="94"/>
      <c r="AB667613" s="5"/>
    </row>
    <row r="667616" spans="21:28">
      <c r="U667616" s="5"/>
      <c r="AA667616" s="94"/>
      <c r="AB667616" s="5"/>
    </row>
    <row r="667666" spans="21:28">
      <c r="U667666" s="5"/>
      <c r="AA667666" s="94"/>
      <c r="AB667666" s="5"/>
    </row>
    <row r="667736" spans="21:28">
      <c r="U667736" s="5"/>
      <c r="AA667736" s="94"/>
      <c r="AB667736" s="5"/>
    </row>
    <row r="667737" spans="21:28">
      <c r="U667737" s="5"/>
      <c r="AA667737" s="94"/>
      <c r="AB667737" s="5"/>
    </row>
    <row r="667754" spans="21:28">
      <c r="U667754" s="5"/>
      <c r="AA667754" s="94"/>
      <c r="AB667754" s="5"/>
    </row>
    <row r="667756" spans="21:28">
      <c r="U667756" s="5"/>
      <c r="AA667756" s="458"/>
      <c r="AB667756" s="5"/>
    </row>
    <row r="667757" spans="21:28">
      <c r="U667757" s="5"/>
      <c r="AA667757" s="458"/>
      <c r="AB667757" s="5"/>
    </row>
    <row r="667758" spans="21:28">
      <c r="U667758" s="5"/>
      <c r="AA667758" s="93"/>
      <c r="AB667758" s="5"/>
    </row>
    <row r="667759" spans="21:28">
      <c r="U667759" s="5"/>
      <c r="AA667759" s="94"/>
      <c r="AB667759" s="5"/>
    </row>
    <row r="667762" spans="21:28">
      <c r="U667762" s="5"/>
      <c r="AA667762" s="94"/>
      <c r="AB667762" s="5"/>
    </row>
    <row r="667812" spans="21:28">
      <c r="U667812" s="5"/>
      <c r="AA667812" s="94"/>
      <c r="AB667812" s="5"/>
    </row>
    <row r="667882" spans="21:28">
      <c r="U667882" s="5"/>
      <c r="AA667882" s="94"/>
      <c r="AB667882" s="5"/>
    </row>
    <row r="667883" spans="21:28">
      <c r="U667883" s="5"/>
      <c r="AA667883" s="94"/>
      <c r="AB667883" s="5"/>
    </row>
    <row r="667900" spans="21:28">
      <c r="U667900" s="5"/>
      <c r="AA667900" s="94"/>
      <c r="AB667900" s="5"/>
    </row>
    <row r="667902" spans="21:28">
      <c r="U667902" s="5"/>
      <c r="AA667902" s="458"/>
      <c r="AB667902" s="5"/>
    </row>
    <row r="667903" spans="21:28">
      <c r="U667903" s="5"/>
      <c r="AA667903" s="458"/>
      <c r="AB667903" s="5"/>
    </row>
    <row r="667904" spans="21:28">
      <c r="U667904" s="5"/>
      <c r="AA667904" s="93"/>
      <c r="AB667904" s="5"/>
    </row>
    <row r="667905" spans="21:28">
      <c r="U667905" s="5"/>
      <c r="AA667905" s="94"/>
      <c r="AB667905" s="5"/>
    </row>
    <row r="667908" spans="21:28">
      <c r="U667908" s="5"/>
      <c r="AA667908" s="94"/>
      <c r="AB667908" s="5"/>
    </row>
    <row r="667958" spans="21:28">
      <c r="U667958" s="5"/>
      <c r="AA667958" s="94"/>
      <c r="AB667958" s="5"/>
    </row>
    <row r="668028" spans="21:28">
      <c r="U668028" s="5"/>
      <c r="AA668028" s="94"/>
      <c r="AB668028" s="5"/>
    </row>
    <row r="668029" spans="21:28">
      <c r="U668029" s="5"/>
      <c r="AA668029" s="94"/>
      <c r="AB668029" s="5"/>
    </row>
    <row r="668046" spans="21:28">
      <c r="U668046" s="5"/>
      <c r="AA668046" s="94"/>
      <c r="AB668046" s="5"/>
    </row>
    <row r="668048" spans="21:28">
      <c r="U668048" s="5"/>
      <c r="AA668048" s="458"/>
      <c r="AB668048" s="5"/>
    </row>
    <row r="668049" spans="21:28">
      <c r="U668049" s="5"/>
      <c r="AA668049" s="458"/>
      <c r="AB668049" s="5"/>
    </row>
    <row r="668050" spans="21:28">
      <c r="U668050" s="5"/>
      <c r="AA668050" s="93"/>
      <c r="AB668050" s="5"/>
    </row>
    <row r="668051" spans="21:28">
      <c r="U668051" s="5"/>
      <c r="AA668051" s="94"/>
      <c r="AB668051" s="5"/>
    </row>
    <row r="668054" spans="21:28">
      <c r="U668054" s="5"/>
      <c r="AA668054" s="94"/>
      <c r="AB668054" s="5"/>
    </row>
    <row r="668104" spans="21:28">
      <c r="U668104" s="5"/>
      <c r="AA668104" s="94"/>
      <c r="AB668104" s="5"/>
    </row>
    <row r="668174" spans="21:28">
      <c r="U668174" s="5"/>
      <c r="AA668174" s="94"/>
      <c r="AB668174" s="5"/>
    </row>
    <row r="668175" spans="21:28">
      <c r="U668175" s="5"/>
      <c r="AA668175" s="94"/>
      <c r="AB668175" s="5"/>
    </row>
    <row r="668192" spans="21:28">
      <c r="U668192" s="5"/>
      <c r="AA668192" s="94"/>
      <c r="AB668192" s="5"/>
    </row>
    <row r="668194" spans="21:28">
      <c r="U668194" s="5"/>
      <c r="AA668194" s="458"/>
      <c r="AB668194" s="5"/>
    </row>
    <row r="668195" spans="21:28">
      <c r="U668195" s="5"/>
      <c r="AA668195" s="458"/>
      <c r="AB668195" s="5"/>
    </row>
    <row r="668196" spans="21:28">
      <c r="U668196" s="5"/>
      <c r="AA668196" s="93"/>
      <c r="AB668196" s="5"/>
    </row>
    <row r="668197" spans="21:28">
      <c r="U668197" s="5"/>
      <c r="AA668197" s="94"/>
      <c r="AB668197" s="5"/>
    </row>
    <row r="668200" spans="21:28">
      <c r="U668200" s="5"/>
      <c r="AA668200" s="94"/>
      <c r="AB668200" s="5"/>
    </row>
    <row r="668250" spans="21:28">
      <c r="U668250" s="5"/>
      <c r="AA668250" s="94"/>
      <c r="AB668250" s="5"/>
    </row>
    <row r="668320" spans="21:28">
      <c r="U668320" s="5"/>
      <c r="AA668320" s="94"/>
      <c r="AB668320" s="5"/>
    </row>
    <row r="668321" spans="21:28">
      <c r="U668321" s="5"/>
      <c r="AA668321" s="94"/>
      <c r="AB668321" s="5"/>
    </row>
    <row r="668338" spans="21:28">
      <c r="U668338" s="5"/>
      <c r="AA668338" s="94"/>
      <c r="AB668338" s="5"/>
    </row>
    <row r="668340" spans="21:28">
      <c r="U668340" s="5"/>
      <c r="AA668340" s="458"/>
      <c r="AB668340" s="5"/>
    </row>
    <row r="668341" spans="21:28">
      <c r="U668341" s="5"/>
      <c r="AA668341" s="458"/>
      <c r="AB668341" s="5"/>
    </row>
    <row r="668342" spans="21:28">
      <c r="U668342" s="5"/>
      <c r="AA668342" s="93"/>
      <c r="AB668342" s="5"/>
    </row>
    <row r="668343" spans="21:28">
      <c r="U668343" s="5"/>
      <c r="AA668343" s="94"/>
      <c r="AB668343" s="5"/>
    </row>
    <row r="668346" spans="21:28">
      <c r="U668346" s="5"/>
      <c r="AA668346" s="94"/>
      <c r="AB668346" s="5"/>
    </row>
    <row r="668396" spans="21:28">
      <c r="U668396" s="5"/>
      <c r="AA668396" s="94"/>
      <c r="AB668396" s="5"/>
    </row>
    <row r="668466" spans="21:28">
      <c r="U668466" s="5"/>
      <c r="AA668466" s="94"/>
      <c r="AB668466" s="5"/>
    </row>
    <row r="668467" spans="21:28">
      <c r="U668467" s="5"/>
      <c r="AA668467" s="94"/>
      <c r="AB668467" s="5"/>
    </row>
    <row r="668484" spans="21:28">
      <c r="U668484" s="5"/>
      <c r="AA668484" s="94"/>
      <c r="AB668484" s="5"/>
    </row>
    <row r="668486" spans="21:28">
      <c r="U668486" s="5"/>
      <c r="AA668486" s="458"/>
      <c r="AB668486" s="5"/>
    </row>
    <row r="668487" spans="21:28">
      <c r="U668487" s="5"/>
      <c r="AA668487" s="458"/>
      <c r="AB668487" s="5"/>
    </row>
    <row r="668488" spans="21:28">
      <c r="U668488" s="5"/>
      <c r="AA668488" s="93"/>
      <c r="AB668488" s="5"/>
    </row>
    <row r="668489" spans="21:28">
      <c r="U668489" s="5"/>
      <c r="AA668489" s="94"/>
      <c r="AB668489" s="5"/>
    </row>
    <row r="668492" spans="21:28">
      <c r="U668492" s="5"/>
      <c r="AA668492" s="94"/>
      <c r="AB668492" s="5"/>
    </row>
    <row r="668542" spans="21:28">
      <c r="U668542" s="5"/>
      <c r="AA668542" s="94"/>
      <c r="AB668542" s="5"/>
    </row>
    <row r="668612" spans="21:28">
      <c r="U668612" s="5"/>
      <c r="AA668612" s="94"/>
      <c r="AB668612" s="5"/>
    </row>
    <row r="668613" spans="21:28">
      <c r="U668613" s="5"/>
      <c r="AA668613" s="94"/>
      <c r="AB668613" s="5"/>
    </row>
    <row r="668630" spans="21:28">
      <c r="U668630" s="5"/>
      <c r="AA668630" s="94"/>
      <c r="AB668630" s="5"/>
    </row>
    <row r="668632" spans="21:28">
      <c r="U668632" s="5"/>
      <c r="AA668632" s="458"/>
      <c r="AB668632" s="5"/>
    </row>
    <row r="668633" spans="21:28">
      <c r="U668633" s="5"/>
      <c r="AA668633" s="458"/>
      <c r="AB668633" s="5"/>
    </row>
    <row r="668634" spans="21:28">
      <c r="U668634" s="5"/>
      <c r="AA668634" s="93"/>
      <c r="AB668634" s="5"/>
    </row>
    <row r="668635" spans="21:28">
      <c r="U668635" s="5"/>
      <c r="AA668635" s="94"/>
      <c r="AB668635" s="5"/>
    </row>
    <row r="668638" spans="21:28">
      <c r="U668638" s="5"/>
      <c r="AA668638" s="94"/>
      <c r="AB668638" s="5"/>
    </row>
    <row r="668688" spans="21:28">
      <c r="U668688" s="5"/>
      <c r="AA668688" s="94"/>
      <c r="AB668688" s="5"/>
    </row>
    <row r="668758" spans="21:28">
      <c r="U668758" s="5"/>
      <c r="AA668758" s="94"/>
      <c r="AB668758" s="5"/>
    </row>
    <row r="668759" spans="21:28">
      <c r="U668759" s="5"/>
      <c r="AA668759" s="94"/>
      <c r="AB668759" s="5"/>
    </row>
    <row r="668776" spans="21:28">
      <c r="U668776" s="5"/>
      <c r="AA668776" s="94"/>
      <c r="AB668776" s="5"/>
    </row>
    <row r="668778" spans="21:28">
      <c r="U668778" s="5"/>
      <c r="AA668778" s="458"/>
      <c r="AB668778" s="5"/>
    </row>
    <row r="668779" spans="21:28">
      <c r="U668779" s="5"/>
      <c r="AA668779" s="458"/>
      <c r="AB668779" s="5"/>
    </row>
    <row r="668780" spans="21:28">
      <c r="U668780" s="5"/>
      <c r="AA668780" s="93"/>
      <c r="AB668780" s="5"/>
    </row>
    <row r="668781" spans="21:28">
      <c r="U668781" s="5"/>
      <c r="AA668781" s="94"/>
      <c r="AB668781" s="5"/>
    </row>
    <row r="668784" spans="21:28">
      <c r="U668784" s="5"/>
      <c r="AA668784" s="94"/>
      <c r="AB668784" s="5"/>
    </row>
    <row r="668834" spans="21:28">
      <c r="U668834" s="5"/>
      <c r="AA668834" s="94"/>
      <c r="AB668834" s="5"/>
    </row>
    <row r="668904" spans="21:28">
      <c r="U668904" s="5"/>
      <c r="AA668904" s="94"/>
      <c r="AB668904" s="5"/>
    </row>
    <row r="668905" spans="21:28">
      <c r="U668905" s="5"/>
      <c r="AA668905" s="94"/>
      <c r="AB668905" s="5"/>
    </row>
    <row r="668922" spans="21:28">
      <c r="U668922" s="5"/>
      <c r="AA668922" s="94"/>
      <c r="AB668922" s="5"/>
    </row>
    <row r="668924" spans="21:28">
      <c r="U668924" s="5"/>
      <c r="AA668924" s="458"/>
      <c r="AB668924" s="5"/>
    </row>
    <row r="668925" spans="21:28">
      <c r="U668925" s="5"/>
      <c r="AA668925" s="458"/>
      <c r="AB668925" s="5"/>
    </row>
    <row r="668926" spans="21:28">
      <c r="U668926" s="5"/>
      <c r="AA668926" s="93"/>
      <c r="AB668926" s="5"/>
    </row>
    <row r="668927" spans="21:28">
      <c r="U668927" s="5"/>
      <c r="AA668927" s="94"/>
      <c r="AB668927" s="5"/>
    </row>
    <row r="668930" spans="21:28">
      <c r="U668930" s="5"/>
      <c r="AA668930" s="94"/>
      <c r="AB668930" s="5"/>
    </row>
    <row r="668980" spans="21:28">
      <c r="U668980" s="5"/>
      <c r="AA668980" s="94"/>
      <c r="AB668980" s="5"/>
    </row>
    <row r="669050" spans="21:28">
      <c r="U669050" s="5"/>
      <c r="AA669050" s="94"/>
      <c r="AB669050" s="5"/>
    </row>
    <row r="669051" spans="21:28">
      <c r="U669051" s="5"/>
      <c r="AA669051" s="94"/>
      <c r="AB669051" s="5"/>
    </row>
    <row r="669068" spans="21:28">
      <c r="U669068" s="5"/>
      <c r="AA669068" s="94"/>
      <c r="AB669068" s="5"/>
    </row>
    <row r="669070" spans="21:28">
      <c r="U669070" s="5"/>
      <c r="AA669070" s="458"/>
      <c r="AB669070" s="5"/>
    </row>
    <row r="669071" spans="21:28">
      <c r="U669071" s="5"/>
      <c r="AA669071" s="458"/>
      <c r="AB669071" s="5"/>
    </row>
    <row r="669072" spans="21:28">
      <c r="U669072" s="5"/>
      <c r="AA669072" s="93"/>
      <c r="AB669072" s="5"/>
    </row>
    <row r="669073" spans="21:28">
      <c r="U669073" s="5"/>
      <c r="AA669073" s="94"/>
      <c r="AB669073" s="5"/>
    </row>
    <row r="669076" spans="21:28">
      <c r="U669076" s="5"/>
      <c r="AA669076" s="94"/>
      <c r="AB669076" s="5"/>
    </row>
    <row r="669126" spans="21:28">
      <c r="U669126" s="5"/>
      <c r="AA669126" s="94"/>
      <c r="AB669126" s="5"/>
    </row>
    <row r="669196" spans="21:28">
      <c r="U669196" s="5"/>
      <c r="AA669196" s="94"/>
      <c r="AB669196" s="5"/>
    </row>
    <row r="669197" spans="21:28">
      <c r="U669197" s="5"/>
      <c r="AA669197" s="94"/>
      <c r="AB669197" s="5"/>
    </row>
    <row r="669214" spans="21:28">
      <c r="U669214" s="5"/>
      <c r="AA669214" s="94"/>
      <c r="AB669214" s="5"/>
    </row>
    <row r="669216" spans="21:28">
      <c r="U669216" s="5"/>
      <c r="AA669216" s="458"/>
      <c r="AB669216" s="5"/>
    </row>
    <row r="669217" spans="21:28">
      <c r="U669217" s="5"/>
      <c r="AA669217" s="458"/>
      <c r="AB669217" s="5"/>
    </row>
    <row r="669218" spans="21:28">
      <c r="U669218" s="5"/>
      <c r="AA669218" s="93"/>
      <c r="AB669218" s="5"/>
    </row>
    <row r="669219" spans="21:28">
      <c r="U669219" s="5"/>
      <c r="AA669219" s="94"/>
      <c r="AB669219" s="5"/>
    </row>
    <row r="669222" spans="21:28">
      <c r="U669222" s="5"/>
      <c r="AA669222" s="94"/>
      <c r="AB669222" s="5"/>
    </row>
    <row r="669272" spans="21:28">
      <c r="U669272" s="5"/>
      <c r="AA669272" s="94"/>
      <c r="AB669272" s="5"/>
    </row>
    <row r="669342" spans="21:28">
      <c r="U669342" s="5"/>
      <c r="AA669342" s="94"/>
      <c r="AB669342" s="5"/>
    </row>
    <row r="669343" spans="21:28">
      <c r="U669343" s="5"/>
      <c r="AA669343" s="94"/>
      <c r="AB669343" s="5"/>
    </row>
    <row r="669360" spans="21:28">
      <c r="U669360" s="5"/>
      <c r="AA669360" s="94"/>
      <c r="AB669360" s="5"/>
    </row>
    <row r="669362" spans="21:28">
      <c r="U669362" s="5"/>
      <c r="AA669362" s="458"/>
      <c r="AB669362" s="5"/>
    </row>
    <row r="669363" spans="21:28">
      <c r="U669363" s="5"/>
      <c r="AA669363" s="458"/>
      <c r="AB669363" s="5"/>
    </row>
    <row r="669364" spans="21:28">
      <c r="U669364" s="5"/>
      <c r="AA669364" s="93"/>
      <c r="AB669364" s="5"/>
    </row>
    <row r="669365" spans="21:28">
      <c r="U669365" s="5"/>
      <c r="AA669365" s="94"/>
      <c r="AB669365" s="5"/>
    </row>
    <row r="669368" spans="21:28">
      <c r="U669368" s="5"/>
      <c r="AA669368" s="94"/>
      <c r="AB669368" s="5"/>
    </row>
    <row r="669418" spans="21:28">
      <c r="U669418" s="5"/>
      <c r="AA669418" s="94"/>
      <c r="AB669418" s="5"/>
    </row>
    <row r="669488" spans="21:28">
      <c r="U669488" s="5"/>
      <c r="AA669488" s="94"/>
      <c r="AB669488" s="5"/>
    </row>
    <row r="669489" spans="21:28">
      <c r="U669489" s="5"/>
      <c r="AA669489" s="94"/>
      <c r="AB669489" s="5"/>
    </row>
    <row r="669506" spans="21:28">
      <c r="U669506" s="5"/>
      <c r="AA669506" s="94"/>
      <c r="AB669506" s="5"/>
    </row>
    <row r="669508" spans="21:28">
      <c r="U669508" s="5"/>
      <c r="AA669508" s="458"/>
      <c r="AB669508" s="5"/>
    </row>
    <row r="669509" spans="21:28">
      <c r="U669509" s="5"/>
      <c r="AA669509" s="458"/>
      <c r="AB669509" s="5"/>
    </row>
    <row r="669510" spans="21:28">
      <c r="U669510" s="5"/>
      <c r="AA669510" s="93"/>
      <c r="AB669510" s="5"/>
    </row>
    <row r="669511" spans="21:28">
      <c r="U669511" s="5"/>
      <c r="AA669511" s="94"/>
      <c r="AB669511" s="5"/>
    </row>
    <row r="669514" spans="21:28">
      <c r="U669514" s="5"/>
      <c r="AA669514" s="94"/>
      <c r="AB669514" s="5"/>
    </row>
    <row r="669564" spans="21:28">
      <c r="U669564" s="5"/>
      <c r="AA669564" s="94"/>
      <c r="AB669564" s="5"/>
    </row>
    <row r="669634" spans="21:28">
      <c r="U669634" s="5"/>
      <c r="AA669634" s="94"/>
      <c r="AB669634" s="5"/>
    </row>
    <row r="669635" spans="21:28">
      <c r="U669635" s="5"/>
      <c r="AA669635" s="94"/>
      <c r="AB669635" s="5"/>
    </row>
    <row r="669652" spans="21:28">
      <c r="U669652" s="5"/>
      <c r="AA669652" s="94"/>
      <c r="AB669652" s="5"/>
    </row>
    <row r="669654" spans="21:28">
      <c r="U669654" s="5"/>
      <c r="AA669654" s="458"/>
      <c r="AB669654" s="5"/>
    </row>
    <row r="669655" spans="21:28">
      <c r="U669655" s="5"/>
      <c r="AA669655" s="458"/>
      <c r="AB669655" s="5"/>
    </row>
    <row r="669656" spans="21:28">
      <c r="U669656" s="5"/>
      <c r="AA669656" s="93"/>
      <c r="AB669656" s="5"/>
    </row>
    <row r="669657" spans="21:28">
      <c r="U669657" s="5"/>
      <c r="AA669657" s="94"/>
      <c r="AB669657" s="5"/>
    </row>
    <row r="669660" spans="21:28">
      <c r="U669660" s="5"/>
      <c r="AA669660" s="94"/>
      <c r="AB669660" s="5"/>
    </row>
    <row r="669710" spans="21:28">
      <c r="U669710" s="5"/>
      <c r="AA669710" s="94"/>
      <c r="AB669710" s="5"/>
    </row>
    <row r="669780" spans="21:28">
      <c r="U669780" s="5"/>
      <c r="AA669780" s="94"/>
      <c r="AB669780" s="5"/>
    </row>
    <row r="669781" spans="21:28">
      <c r="U669781" s="5"/>
      <c r="AA669781" s="94"/>
      <c r="AB669781" s="5"/>
    </row>
    <row r="669798" spans="21:28">
      <c r="U669798" s="5"/>
      <c r="AA669798" s="94"/>
      <c r="AB669798" s="5"/>
    </row>
    <row r="669800" spans="21:28">
      <c r="U669800" s="5"/>
      <c r="AA669800" s="458"/>
      <c r="AB669800" s="5"/>
    </row>
    <row r="669801" spans="21:28">
      <c r="U669801" s="5"/>
      <c r="AA669801" s="458"/>
      <c r="AB669801" s="5"/>
    </row>
    <row r="669802" spans="21:28">
      <c r="U669802" s="5"/>
      <c r="AA669802" s="93"/>
      <c r="AB669802" s="5"/>
    </row>
    <row r="669803" spans="21:28">
      <c r="U669803" s="5"/>
      <c r="AA669803" s="94"/>
      <c r="AB669803" s="5"/>
    </row>
    <row r="669806" spans="21:28">
      <c r="U669806" s="5"/>
      <c r="AA669806" s="94"/>
      <c r="AB669806" s="5"/>
    </row>
    <row r="669856" spans="21:28">
      <c r="U669856" s="5"/>
      <c r="AA669856" s="94"/>
      <c r="AB669856" s="5"/>
    </row>
    <row r="669926" spans="21:28">
      <c r="U669926" s="5"/>
      <c r="AA669926" s="94"/>
      <c r="AB669926" s="5"/>
    </row>
    <row r="669927" spans="21:28">
      <c r="U669927" s="5"/>
      <c r="AA669927" s="94"/>
      <c r="AB669927" s="5"/>
    </row>
    <row r="669944" spans="21:28">
      <c r="U669944" s="5"/>
      <c r="AA669944" s="94"/>
      <c r="AB669944" s="5"/>
    </row>
    <row r="669946" spans="21:28">
      <c r="U669946" s="5"/>
      <c r="AA669946" s="458"/>
      <c r="AB669946" s="5"/>
    </row>
    <row r="669947" spans="21:28">
      <c r="U669947" s="5"/>
      <c r="AA669947" s="458"/>
      <c r="AB669947" s="5"/>
    </row>
    <row r="669948" spans="21:28">
      <c r="U669948" s="5"/>
      <c r="AA669948" s="93"/>
      <c r="AB669948" s="5"/>
    </row>
    <row r="669949" spans="21:28">
      <c r="U669949" s="5"/>
      <c r="AA669949" s="94"/>
      <c r="AB669949" s="5"/>
    </row>
    <row r="669952" spans="21:28">
      <c r="U669952" s="5"/>
      <c r="AA669952" s="94"/>
      <c r="AB669952" s="5"/>
    </row>
    <row r="670002" spans="21:28">
      <c r="U670002" s="5"/>
      <c r="AA670002" s="94"/>
      <c r="AB670002" s="5"/>
    </row>
    <row r="670072" spans="21:28">
      <c r="U670072" s="5"/>
      <c r="AA670072" s="94"/>
      <c r="AB670072" s="5"/>
    </row>
    <row r="670073" spans="21:28">
      <c r="U670073" s="5"/>
      <c r="AA670073" s="94"/>
      <c r="AB670073" s="5"/>
    </row>
    <row r="670090" spans="21:28">
      <c r="U670090" s="5"/>
      <c r="AA670090" s="94"/>
      <c r="AB670090" s="5"/>
    </row>
    <row r="670092" spans="21:28">
      <c r="U670092" s="5"/>
      <c r="AA670092" s="458"/>
      <c r="AB670092" s="5"/>
    </row>
    <row r="670093" spans="21:28">
      <c r="U670093" s="5"/>
      <c r="AA670093" s="458"/>
      <c r="AB670093" s="5"/>
    </row>
    <row r="670094" spans="21:28">
      <c r="U670094" s="5"/>
      <c r="AA670094" s="93"/>
      <c r="AB670094" s="5"/>
    </row>
    <row r="670095" spans="21:28">
      <c r="U670095" s="5"/>
      <c r="AA670095" s="94"/>
      <c r="AB670095" s="5"/>
    </row>
    <row r="670098" spans="21:28">
      <c r="U670098" s="5"/>
      <c r="AA670098" s="94"/>
      <c r="AB670098" s="5"/>
    </row>
    <row r="670148" spans="21:28">
      <c r="U670148" s="5"/>
      <c r="AA670148" s="94"/>
      <c r="AB670148" s="5"/>
    </row>
    <row r="670218" spans="21:28">
      <c r="U670218" s="5"/>
      <c r="AA670218" s="94"/>
      <c r="AB670218" s="5"/>
    </row>
    <row r="670219" spans="21:28">
      <c r="U670219" s="5"/>
      <c r="AA670219" s="94"/>
      <c r="AB670219" s="5"/>
    </row>
    <row r="670236" spans="21:28">
      <c r="U670236" s="5"/>
      <c r="AA670236" s="94"/>
      <c r="AB670236" s="5"/>
    </row>
    <row r="670238" spans="21:28">
      <c r="U670238" s="5"/>
      <c r="AA670238" s="458"/>
      <c r="AB670238" s="5"/>
    </row>
    <row r="670239" spans="21:28">
      <c r="U670239" s="5"/>
      <c r="AA670239" s="458"/>
      <c r="AB670239" s="5"/>
    </row>
    <row r="670240" spans="21:28">
      <c r="U670240" s="5"/>
      <c r="AA670240" s="93"/>
      <c r="AB670240" s="5"/>
    </row>
    <row r="670241" spans="21:28">
      <c r="U670241" s="5"/>
      <c r="AA670241" s="94"/>
      <c r="AB670241" s="5"/>
    </row>
    <row r="670244" spans="21:28">
      <c r="U670244" s="5"/>
      <c r="AA670244" s="94"/>
      <c r="AB670244" s="5"/>
    </row>
    <row r="670294" spans="21:28">
      <c r="U670294" s="5"/>
      <c r="AA670294" s="94"/>
      <c r="AB670294" s="5"/>
    </row>
    <row r="670364" spans="21:28">
      <c r="U670364" s="5"/>
      <c r="AA670364" s="94"/>
      <c r="AB670364" s="5"/>
    </row>
    <row r="670365" spans="21:28">
      <c r="U670365" s="5"/>
      <c r="AA670365" s="94"/>
      <c r="AB670365" s="5"/>
    </row>
    <row r="670382" spans="21:28">
      <c r="U670382" s="5"/>
      <c r="AA670382" s="94"/>
      <c r="AB670382" s="5"/>
    </row>
    <row r="670384" spans="21:28">
      <c r="U670384" s="5"/>
      <c r="AA670384" s="458"/>
      <c r="AB670384" s="5"/>
    </row>
    <row r="670385" spans="21:28">
      <c r="U670385" s="5"/>
      <c r="AA670385" s="458"/>
      <c r="AB670385" s="5"/>
    </row>
    <row r="670386" spans="21:28">
      <c r="U670386" s="5"/>
      <c r="AA670386" s="93"/>
      <c r="AB670386" s="5"/>
    </row>
    <row r="670387" spans="21:28">
      <c r="U670387" s="5"/>
      <c r="AA670387" s="94"/>
      <c r="AB670387" s="5"/>
    </row>
    <row r="670390" spans="21:28">
      <c r="U670390" s="5"/>
      <c r="AA670390" s="94"/>
      <c r="AB670390" s="5"/>
    </row>
    <row r="670440" spans="21:28">
      <c r="U670440" s="5"/>
      <c r="AA670440" s="94"/>
      <c r="AB670440" s="5"/>
    </row>
    <row r="670510" spans="21:28">
      <c r="U670510" s="5"/>
      <c r="AA670510" s="94"/>
      <c r="AB670510" s="5"/>
    </row>
    <row r="670511" spans="21:28">
      <c r="U670511" s="5"/>
      <c r="AA670511" s="94"/>
      <c r="AB670511" s="5"/>
    </row>
    <row r="670528" spans="21:28">
      <c r="U670528" s="5"/>
      <c r="AA670528" s="94"/>
      <c r="AB670528" s="5"/>
    </row>
    <row r="670530" spans="21:28">
      <c r="U670530" s="5"/>
      <c r="AA670530" s="458"/>
      <c r="AB670530" s="5"/>
    </row>
    <row r="670531" spans="21:28">
      <c r="U670531" s="5"/>
      <c r="AA670531" s="458"/>
      <c r="AB670531" s="5"/>
    </row>
    <row r="670532" spans="21:28">
      <c r="U670532" s="5"/>
      <c r="AA670532" s="93"/>
      <c r="AB670532" s="5"/>
    </row>
    <row r="670533" spans="21:28">
      <c r="U670533" s="5"/>
      <c r="AA670533" s="94"/>
      <c r="AB670533" s="5"/>
    </row>
    <row r="670536" spans="21:28">
      <c r="U670536" s="5"/>
      <c r="AA670536" s="94"/>
      <c r="AB670536" s="5"/>
    </row>
    <row r="670586" spans="21:28">
      <c r="U670586" s="5"/>
      <c r="AA670586" s="94"/>
      <c r="AB670586" s="5"/>
    </row>
    <row r="670656" spans="21:28">
      <c r="U670656" s="5"/>
      <c r="AA670656" s="94"/>
      <c r="AB670656" s="5"/>
    </row>
    <row r="670657" spans="21:28">
      <c r="U670657" s="5"/>
      <c r="AA670657" s="94"/>
      <c r="AB670657" s="5"/>
    </row>
    <row r="670674" spans="21:28">
      <c r="U670674" s="5"/>
      <c r="AA670674" s="94"/>
      <c r="AB670674" s="5"/>
    </row>
    <row r="670676" spans="21:28">
      <c r="U670676" s="5"/>
      <c r="AA670676" s="458"/>
      <c r="AB670676" s="5"/>
    </row>
    <row r="670677" spans="21:28">
      <c r="U670677" s="5"/>
      <c r="AA670677" s="458"/>
      <c r="AB670677" s="5"/>
    </row>
    <row r="670678" spans="21:28">
      <c r="U670678" s="5"/>
      <c r="AA670678" s="93"/>
      <c r="AB670678" s="5"/>
    </row>
    <row r="670679" spans="21:28">
      <c r="U670679" s="5"/>
      <c r="AA670679" s="94"/>
      <c r="AB670679" s="5"/>
    </row>
    <row r="670682" spans="21:28">
      <c r="U670682" s="5"/>
      <c r="AA670682" s="94"/>
      <c r="AB670682" s="5"/>
    </row>
    <row r="670732" spans="21:28">
      <c r="U670732" s="5"/>
      <c r="AA670732" s="94"/>
      <c r="AB670732" s="5"/>
    </row>
    <row r="670802" spans="21:28">
      <c r="U670802" s="5"/>
      <c r="AA670802" s="94"/>
      <c r="AB670802" s="5"/>
    </row>
    <row r="670803" spans="21:28">
      <c r="U670803" s="5"/>
      <c r="AA670803" s="94"/>
      <c r="AB670803" s="5"/>
    </row>
    <row r="670820" spans="21:28">
      <c r="U670820" s="5"/>
      <c r="AA670820" s="94"/>
      <c r="AB670820" s="5"/>
    </row>
    <row r="670822" spans="21:28">
      <c r="U670822" s="5"/>
      <c r="AA670822" s="458"/>
      <c r="AB670822" s="5"/>
    </row>
    <row r="670823" spans="21:28">
      <c r="U670823" s="5"/>
      <c r="AA670823" s="458"/>
      <c r="AB670823" s="5"/>
    </row>
    <row r="670824" spans="21:28">
      <c r="U670824" s="5"/>
      <c r="AA670824" s="93"/>
      <c r="AB670824" s="5"/>
    </row>
    <row r="670825" spans="21:28">
      <c r="U670825" s="5"/>
      <c r="AA670825" s="94"/>
      <c r="AB670825" s="5"/>
    </row>
    <row r="670828" spans="21:28">
      <c r="U670828" s="5"/>
      <c r="AA670828" s="94"/>
      <c r="AB670828" s="5"/>
    </row>
    <row r="670878" spans="21:28">
      <c r="U670878" s="5"/>
      <c r="AA670878" s="94"/>
      <c r="AB670878" s="5"/>
    </row>
    <row r="670948" spans="21:28">
      <c r="U670948" s="5"/>
      <c r="AA670948" s="94"/>
      <c r="AB670948" s="5"/>
    </row>
    <row r="670949" spans="21:28">
      <c r="U670949" s="5"/>
      <c r="AA670949" s="94"/>
      <c r="AB670949" s="5"/>
    </row>
    <row r="670966" spans="21:28">
      <c r="U670966" s="5"/>
      <c r="AA670966" s="94"/>
      <c r="AB670966" s="5"/>
    </row>
    <row r="670968" spans="21:28">
      <c r="U670968" s="5"/>
      <c r="AA670968" s="458"/>
      <c r="AB670968" s="5"/>
    </row>
    <row r="670969" spans="21:28">
      <c r="U670969" s="5"/>
      <c r="AA670969" s="458"/>
      <c r="AB670969" s="5"/>
    </row>
    <row r="670970" spans="21:28">
      <c r="U670970" s="5"/>
      <c r="AA670970" s="93"/>
      <c r="AB670970" s="5"/>
    </row>
    <row r="670971" spans="21:28">
      <c r="U670971" s="5"/>
      <c r="AA670971" s="94"/>
      <c r="AB670971" s="5"/>
    </row>
    <row r="670974" spans="21:28">
      <c r="U670974" s="5"/>
      <c r="AA670974" s="94"/>
      <c r="AB670974" s="5"/>
    </row>
    <row r="671024" spans="21:28">
      <c r="U671024" s="5"/>
      <c r="AA671024" s="94"/>
      <c r="AB671024" s="5"/>
    </row>
    <row r="671094" spans="21:28">
      <c r="U671094" s="5"/>
      <c r="AA671094" s="94"/>
      <c r="AB671094" s="5"/>
    </row>
    <row r="671095" spans="21:28">
      <c r="U671095" s="5"/>
      <c r="AA671095" s="94"/>
      <c r="AB671095" s="5"/>
    </row>
    <row r="671112" spans="21:28">
      <c r="U671112" s="5"/>
      <c r="AA671112" s="94"/>
      <c r="AB671112" s="5"/>
    </row>
    <row r="671114" spans="21:28">
      <c r="U671114" s="5"/>
      <c r="AA671114" s="458"/>
      <c r="AB671114" s="5"/>
    </row>
    <row r="671115" spans="21:28">
      <c r="U671115" s="5"/>
      <c r="AA671115" s="458"/>
      <c r="AB671115" s="5"/>
    </row>
    <row r="671116" spans="21:28">
      <c r="U671116" s="5"/>
      <c r="AA671116" s="93"/>
      <c r="AB671116" s="5"/>
    </row>
    <row r="671117" spans="21:28">
      <c r="U671117" s="5"/>
      <c r="AA671117" s="94"/>
      <c r="AB671117" s="5"/>
    </row>
    <row r="671120" spans="21:28">
      <c r="U671120" s="5"/>
      <c r="AA671120" s="94"/>
      <c r="AB671120" s="5"/>
    </row>
    <row r="671170" spans="21:28">
      <c r="U671170" s="5"/>
      <c r="AA671170" s="94"/>
      <c r="AB671170" s="5"/>
    </row>
    <row r="671240" spans="21:28">
      <c r="U671240" s="5"/>
      <c r="AA671240" s="94"/>
      <c r="AB671240" s="5"/>
    </row>
    <row r="671241" spans="21:28">
      <c r="U671241" s="5"/>
      <c r="AA671241" s="94"/>
      <c r="AB671241" s="5"/>
    </row>
    <row r="671258" spans="21:28">
      <c r="U671258" s="5"/>
      <c r="AA671258" s="94"/>
      <c r="AB671258" s="5"/>
    </row>
    <row r="671260" spans="21:28">
      <c r="U671260" s="5"/>
      <c r="AA671260" s="458"/>
      <c r="AB671260" s="5"/>
    </row>
    <row r="671261" spans="21:28">
      <c r="U671261" s="5"/>
      <c r="AA671261" s="458"/>
      <c r="AB671261" s="5"/>
    </row>
    <row r="671262" spans="21:28">
      <c r="U671262" s="5"/>
      <c r="AA671262" s="93"/>
      <c r="AB671262" s="5"/>
    </row>
    <row r="671263" spans="21:28">
      <c r="U671263" s="5"/>
      <c r="AA671263" s="94"/>
      <c r="AB671263" s="5"/>
    </row>
    <row r="671266" spans="21:28">
      <c r="U671266" s="5"/>
      <c r="AA671266" s="94"/>
      <c r="AB671266" s="5"/>
    </row>
    <row r="671316" spans="21:28">
      <c r="U671316" s="5"/>
      <c r="AA671316" s="94"/>
      <c r="AB671316" s="5"/>
    </row>
    <row r="671386" spans="21:28">
      <c r="U671386" s="5"/>
      <c r="AA671386" s="94"/>
      <c r="AB671386" s="5"/>
    </row>
    <row r="671387" spans="21:28">
      <c r="U671387" s="5"/>
      <c r="AA671387" s="94"/>
      <c r="AB671387" s="5"/>
    </row>
    <row r="671404" spans="21:28">
      <c r="U671404" s="5"/>
      <c r="AA671404" s="94"/>
      <c r="AB671404" s="5"/>
    </row>
    <row r="671406" spans="21:28">
      <c r="U671406" s="5"/>
      <c r="AA671406" s="458"/>
      <c r="AB671406" s="5"/>
    </row>
    <row r="671407" spans="21:28">
      <c r="U671407" s="5"/>
      <c r="AA671407" s="458"/>
      <c r="AB671407" s="5"/>
    </row>
    <row r="671408" spans="21:28">
      <c r="U671408" s="5"/>
      <c r="AA671408" s="93"/>
      <c r="AB671408" s="5"/>
    </row>
    <row r="671409" spans="21:28">
      <c r="U671409" s="5"/>
      <c r="AA671409" s="94"/>
      <c r="AB671409" s="5"/>
    </row>
    <row r="671412" spans="21:28">
      <c r="U671412" s="5"/>
      <c r="AA671412" s="94"/>
      <c r="AB671412" s="5"/>
    </row>
    <row r="671462" spans="21:28">
      <c r="U671462" s="5"/>
      <c r="AA671462" s="94"/>
      <c r="AB671462" s="5"/>
    </row>
    <row r="671532" spans="21:28">
      <c r="U671532" s="5"/>
      <c r="AA671532" s="94"/>
      <c r="AB671532" s="5"/>
    </row>
    <row r="671533" spans="21:28">
      <c r="U671533" s="5"/>
      <c r="AA671533" s="94"/>
      <c r="AB671533" s="5"/>
    </row>
    <row r="671550" spans="21:28">
      <c r="U671550" s="5"/>
      <c r="AA671550" s="94"/>
      <c r="AB671550" s="5"/>
    </row>
    <row r="671552" spans="21:28">
      <c r="U671552" s="5"/>
      <c r="AA671552" s="458"/>
      <c r="AB671552" s="5"/>
    </row>
    <row r="671553" spans="21:28">
      <c r="U671553" s="5"/>
      <c r="AA671553" s="458"/>
      <c r="AB671553" s="5"/>
    </row>
    <row r="671554" spans="21:28">
      <c r="U671554" s="5"/>
      <c r="AA671554" s="93"/>
      <c r="AB671554" s="5"/>
    </row>
    <row r="671555" spans="21:28">
      <c r="U671555" s="5"/>
      <c r="AA671555" s="94"/>
      <c r="AB671555" s="5"/>
    </row>
    <row r="671558" spans="21:28">
      <c r="U671558" s="5"/>
      <c r="AA671558" s="94"/>
      <c r="AB671558" s="5"/>
    </row>
    <row r="671608" spans="21:28">
      <c r="U671608" s="5"/>
      <c r="AA671608" s="94"/>
      <c r="AB671608" s="5"/>
    </row>
    <row r="671678" spans="21:28">
      <c r="U671678" s="5"/>
      <c r="AA671678" s="94"/>
      <c r="AB671678" s="5"/>
    </row>
    <row r="671679" spans="21:28">
      <c r="U671679" s="5"/>
      <c r="AA671679" s="94"/>
      <c r="AB671679" s="5"/>
    </row>
    <row r="671696" spans="21:28">
      <c r="U671696" s="5"/>
      <c r="AA671696" s="94"/>
      <c r="AB671696" s="5"/>
    </row>
    <row r="671698" spans="21:28">
      <c r="U671698" s="5"/>
      <c r="AA671698" s="458"/>
      <c r="AB671698" s="5"/>
    </row>
    <row r="671699" spans="21:28">
      <c r="U671699" s="5"/>
      <c r="AA671699" s="458"/>
      <c r="AB671699" s="5"/>
    </row>
    <row r="671700" spans="21:28">
      <c r="U671700" s="5"/>
      <c r="AA671700" s="93"/>
      <c r="AB671700" s="5"/>
    </row>
    <row r="671701" spans="21:28">
      <c r="U671701" s="5"/>
      <c r="AA671701" s="94"/>
      <c r="AB671701" s="5"/>
    </row>
    <row r="671704" spans="21:28">
      <c r="U671704" s="5"/>
      <c r="AA671704" s="94"/>
      <c r="AB671704" s="5"/>
    </row>
    <row r="671754" spans="21:28">
      <c r="U671754" s="5"/>
      <c r="AA671754" s="94"/>
      <c r="AB671754" s="5"/>
    </row>
    <row r="671824" spans="21:28">
      <c r="U671824" s="5"/>
      <c r="AA671824" s="94"/>
      <c r="AB671824" s="5"/>
    </row>
    <row r="671825" spans="21:28">
      <c r="U671825" s="5"/>
      <c r="AA671825" s="94"/>
      <c r="AB671825" s="5"/>
    </row>
    <row r="671842" spans="21:28">
      <c r="U671842" s="5"/>
      <c r="AA671842" s="94"/>
      <c r="AB671842" s="5"/>
    </row>
    <row r="671844" spans="21:28">
      <c r="U671844" s="5"/>
      <c r="AA671844" s="458"/>
      <c r="AB671844" s="5"/>
    </row>
    <row r="671845" spans="21:28">
      <c r="U671845" s="5"/>
      <c r="AA671845" s="458"/>
      <c r="AB671845" s="5"/>
    </row>
    <row r="671846" spans="21:28">
      <c r="U671846" s="5"/>
      <c r="AA671846" s="93"/>
      <c r="AB671846" s="5"/>
    </row>
    <row r="671847" spans="21:28">
      <c r="U671847" s="5"/>
      <c r="AA671847" s="94"/>
      <c r="AB671847" s="5"/>
    </row>
    <row r="671850" spans="21:28">
      <c r="U671850" s="5"/>
      <c r="AA671850" s="94"/>
      <c r="AB671850" s="5"/>
    </row>
    <row r="671900" spans="21:28">
      <c r="U671900" s="5"/>
      <c r="AA671900" s="94"/>
      <c r="AB671900" s="5"/>
    </row>
    <row r="671970" spans="21:28">
      <c r="U671970" s="5"/>
      <c r="AA671970" s="94"/>
      <c r="AB671970" s="5"/>
    </row>
    <row r="671971" spans="21:28">
      <c r="U671971" s="5"/>
      <c r="AA671971" s="94"/>
      <c r="AB671971" s="5"/>
    </row>
    <row r="671988" spans="21:28">
      <c r="U671988" s="5"/>
      <c r="AA671988" s="94"/>
      <c r="AB671988" s="5"/>
    </row>
    <row r="671990" spans="21:28">
      <c r="U671990" s="5"/>
      <c r="AA671990" s="458"/>
      <c r="AB671990" s="5"/>
    </row>
    <row r="671991" spans="21:28">
      <c r="U671991" s="5"/>
      <c r="AA671991" s="458"/>
      <c r="AB671991" s="5"/>
    </row>
    <row r="671992" spans="21:28">
      <c r="U671992" s="5"/>
      <c r="AA671992" s="93"/>
      <c r="AB671992" s="5"/>
    </row>
    <row r="671993" spans="21:28">
      <c r="U671993" s="5"/>
      <c r="AA671993" s="94"/>
      <c r="AB671993" s="5"/>
    </row>
    <row r="671996" spans="21:28">
      <c r="U671996" s="5"/>
      <c r="AA671996" s="94"/>
      <c r="AB671996" s="5"/>
    </row>
    <row r="672046" spans="21:28">
      <c r="U672046" s="5"/>
      <c r="AA672046" s="94"/>
      <c r="AB672046" s="5"/>
    </row>
    <row r="672116" spans="21:28">
      <c r="U672116" s="5"/>
      <c r="AA672116" s="94"/>
      <c r="AB672116" s="5"/>
    </row>
    <row r="672117" spans="21:28">
      <c r="U672117" s="5"/>
      <c r="AA672117" s="94"/>
      <c r="AB672117" s="5"/>
    </row>
    <row r="672134" spans="21:28">
      <c r="U672134" s="5"/>
      <c r="AA672134" s="94"/>
      <c r="AB672134" s="5"/>
    </row>
    <row r="672136" spans="21:28">
      <c r="U672136" s="5"/>
      <c r="AA672136" s="458"/>
      <c r="AB672136" s="5"/>
    </row>
    <row r="672137" spans="21:28">
      <c r="U672137" s="5"/>
      <c r="AA672137" s="458"/>
      <c r="AB672137" s="5"/>
    </row>
    <row r="672138" spans="21:28">
      <c r="U672138" s="5"/>
      <c r="AA672138" s="93"/>
      <c r="AB672138" s="5"/>
    </row>
    <row r="672139" spans="21:28">
      <c r="U672139" s="5"/>
      <c r="AA672139" s="94"/>
      <c r="AB672139" s="5"/>
    </row>
    <row r="672142" spans="21:28">
      <c r="U672142" s="5"/>
      <c r="AA672142" s="94"/>
      <c r="AB672142" s="5"/>
    </row>
    <row r="672192" spans="21:28">
      <c r="U672192" s="5"/>
      <c r="AA672192" s="94"/>
      <c r="AB672192" s="5"/>
    </row>
    <row r="672262" spans="21:28">
      <c r="U672262" s="5"/>
      <c r="AA672262" s="94"/>
      <c r="AB672262" s="5"/>
    </row>
    <row r="672263" spans="21:28">
      <c r="U672263" s="5"/>
      <c r="AA672263" s="94"/>
      <c r="AB672263" s="5"/>
    </row>
    <row r="672280" spans="21:28">
      <c r="U672280" s="5"/>
      <c r="AA672280" s="94"/>
      <c r="AB672280" s="5"/>
    </row>
    <row r="672282" spans="21:28">
      <c r="U672282" s="5"/>
      <c r="AA672282" s="458"/>
      <c r="AB672282" s="5"/>
    </row>
    <row r="672283" spans="21:28">
      <c r="U672283" s="5"/>
      <c r="AA672283" s="458"/>
      <c r="AB672283" s="5"/>
    </row>
    <row r="672284" spans="21:28">
      <c r="U672284" s="5"/>
      <c r="AA672284" s="93"/>
      <c r="AB672284" s="5"/>
    </row>
    <row r="672285" spans="21:28">
      <c r="U672285" s="5"/>
      <c r="AA672285" s="94"/>
      <c r="AB672285" s="5"/>
    </row>
    <row r="672288" spans="21:28">
      <c r="U672288" s="5"/>
      <c r="AA672288" s="94"/>
      <c r="AB672288" s="5"/>
    </row>
    <row r="672338" spans="21:28">
      <c r="U672338" s="5"/>
      <c r="AA672338" s="94"/>
      <c r="AB672338" s="5"/>
    </row>
    <row r="672408" spans="21:28">
      <c r="U672408" s="5"/>
      <c r="AA672408" s="94"/>
      <c r="AB672408" s="5"/>
    </row>
    <row r="672409" spans="21:28">
      <c r="U672409" s="5"/>
      <c r="AA672409" s="94"/>
      <c r="AB672409" s="5"/>
    </row>
    <row r="672426" spans="21:28">
      <c r="U672426" s="5"/>
      <c r="AA672426" s="94"/>
      <c r="AB672426" s="5"/>
    </row>
    <row r="672428" spans="21:28">
      <c r="U672428" s="5"/>
      <c r="AA672428" s="458"/>
      <c r="AB672428" s="5"/>
    </row>
    <row r="672429" spans="21:28">
      <c r="U672429" s="5"/>
      <c r="AA672429" s="458"/>
      <c r="AB672429" s="5"/>
    </row>
    <row r="672430" spans="21:28">
      <c r="U672430" s="5"/>
      <c r="AA672430" s="93"/>
      <c r="AB672430" s="5"/>
    </row>
    <row r="672431" spans="21:28">
      <c r="U672431" s="5"/>
      <c r="AA672431" s="94"/>
      <c r="AB672431" s="5"/>
    </row>
    <row r="672434" spans="21:28">
      <c r="U672434" s="5"/>
      <c r="AA672434" s="94"/>
      <c r="AB672434" s="5"/>
    </row>
    <row r="672484" spans="21:28">
      <c r="U672484" s="5"/>
      <c r="AA672484" s="94"/>
      <c r="AB672484" s="5"/>
    </row>
    <row r="672554" spans="21:28">
      <c r="U672554" s="5"/>
      <c r="AA672554" s="94"/>
      <c r="AB672554" s="5"/>
    </row>
    <row r="672555" spans="21:28">
      <c r="U672555" s="5"/>
      <c r="AA672555" s="94"/>
      <c r="AB672555" s="5"/>
    </row>
    <row r="672572" spans="21:28">
      <c r="U672572" s="5"/>
      <c r="AA672572" s="94"/>
      <c r="AB672572" s="5"/>
    </row>
    <row r="672574" spans="21:28">
      <c r="U672574" s="5"/>
      <c r="AA672574" s="458"/>
      <c r="AB672574" s="5"/>
    </row>
    <row r="672575" spans="21:28">
      <c r="U672575" s="5"/>
      <c r="AA672575" s="458"/>
      <c r="AB672575" s="5"/>
    </row>
    <row r="672576" spans="21:28">
      <c r="U672576" s="5"/>
      <c r="AA672576" s="93"/>
      <c r="AB672576" s="5"/>
    </row>
    <row r="672577" spans="21:28">
      <c r="U672577" s="5"/>
      <c r="AA672577" s="94"/>
      <c r="AB672577" s="5"/>
    </row>
    <row r="672580" spans="21:28">
      <c r="U672580" s="5"/>
      <c r="AA672580" s="94"/>
      <c r="AB672580" s="5"/>
    </row>
    <row r="672630" spans="21:28">
      <c r="U672630" s="5"/>
      <c r="AA672630" s="94"/>
      <c r="AB672630" s="5"/>
    </row>
    <row r="672700" spans="21:28">
      <c r="U672700" s="5"/>
      <c r="AA672700" s="94"/>
      <c r="AB672700" s="5"/>
    </row>
    <row r="672701" spans="21:28">
      <c r="U672701" s="5"/>
      <c r="AA672701" s="94"/>
      <c r="AB672701" s="5"/>
    </row>
    <row r="672718" spans="21:28">
      <c r="U672718" s="5"/>
      <c r="AA672718" s="94"/>
      <c r="AB672718" s="5"/>
    </row>
    <row r="672720" spans="21:28">
      <c r="U672720" s="5"/>
      <c r="AA672720" s="458"/>
      <c r="AB672720" s="5"/>
    </row>
    <row r="672721" spans="21:28">
      <c r="U672721" s="5"/>
      <c r="AA672721" s="458"/>
      <c r="AB672721" s="5"/>
    </row>
    <row r="672722" spans="21:28">
      <c r="U672722" s="5"/>
      <c r="AA672722" s="93"/>
      <c r="AB672722" s="5"/>
    </row>
    <row r="672723" spans="21:28">
      <c r="U672723" s="5"/>
      <c r="AA672723" s="94"/>
      <c r="AB672723" s="5"/>
    </row>
    <row r="672726" spans="21:28">
      <c r="U672726" s="5"/>
      <c r="AA672726" s="94"/>
      <c r="AB672726" s="5"/>
    </row>
    <row r="672776" spans="21:28">
      <c r="U672776" s="5"/>
      <c r="AA672776" s="94"/>
      <c r="AB672776" s="5"/>
    </row>
    <row r="672846" spans="21:28">
      <c r="U672846" s="5"/>
      <c r="AA672846" s="94"/>
      <c r="AB672846" s="5"/>
    </row>
    <row r="672847" spans="21:28">
      <c r="U672847" s="5"/>
      <c r="AA672847" s="94"/>
      <c r="AB672847" s="5"/>
    </row>
    <row r="672864" spans="21:28">
      <c r="U672864" s="5"/>
      <c r="AA672864" s="94"/>
      <c r="AB672864" s="5"/>
    </row>
    <row r="672866" spans="21:28">
      <c r="U672866" s="5"/>
      <c r="AA672866" s="458"/>
      <c r="AB672866" s="5"/>
    </row>
    <row r="672867" spans="21:28">
      <c r="U672867" s="5"/>
      <c r="AA672867" s="458"/>
      <c r="AB672867" s="5"/>
    </row>
    <row r="672868" spans="21:28">
      <c r="U672868" s="5"/>
      <c r="AA672868" s="93"/>
      <c r="AB672868" s="5"/>
    </row>
    <row r="672869" spans="21:28">
      <c r="U672869" s="5"/>
      <c r="AA672869" s="94"/>
      <c r="AB672869" s="5"/>
    </row>
    <row r="672872" spans="21:28">
      <c r="U672872" s="5"/>
      <c r="AA672872" s="94"/>
      <c r="AB672872" s="5"/>
    </row>
    <row r="672922" spans="21:28">
      <c r="U672922" s="5"/>
      <c r="AA672922" s="94"/>
      <c r="AB672922" s="5"/>
    </row>
    <row r="672992" spans="21:28">
      <c r="U672992" s="5"/>
      <c r="AA672992" s="94"/>
      <c r="AB672992" s="5"/>
    </row>
    <row r="672993" spans="21:28">
      <c r="U672993" s="5"/>
      <c r="AA672993" s="94"/>
      <c r="AB672993" s="5"/>
    </row>
    <row r="673010" spans="21:28">
      <c r="U673010" s="5"/>
      <c r="AA673010" s="94"/>
      <c r="AB673010" s="5"/>
    </row>
    <row r="673012" spans="21:28">
      <c r="U673012" s="5"/>
      <c r="AA673012" s="458"/>
      <c r="AB673012" s="5"/>
    </row>
    <row r="673013" spans="21:28">
      <c r="U673013" s="5"/>
      <c r="AA673013" s="458"/>
      <c r="AB673013" s="5"/>
    </row>
    <row r="673014" spans="21:28">
      <c r="U673014" s="5"/>
      <c r="AA673014" s="93"/>
      <c r="AB673014" s="5"/>
    </row>
    <row r="673015" spans="21:28">
      <c r="U673015" s="5"/>
      <c r="AA673015" s="94"/>
      <c r="AB673015" s="5"/>
    </row>
    <row r="673018" spans="21:28">
      <c r="U673018" s="5"/>
      <c r="AA673018" s="94"/>
      <c r="AB673018" s="5"/>
    </row>
    <row r="673068" spans="21:28">
      <c r="U673068" s="5"/>
      <c r="AA673068" s="94"/>
      <c r="AB673068" s="5"/>
    </row>
    <row r="673138" spans="21:28">
      <c r="U673138" s="5"/>
      <c r="AA673138" s="94"/>
      <c r="AB673138" s="5"/>
    </row>
    <row r="673139" spans="21:28">
      <c r="U673139" s="5"/>
      <c r="AA673139" s="94"/>
      <c r="AB673139" s="5"/>
    </row>
    <row r="673156" spans="21:28">
      <c r="U673156" s="5"/>
      <c r="AA673156" s="94"/>
      <c r="AB673156" s="5"/>
    </row>
    <row r="673158" spans="21:28">
      <c r="U673158" s="5"/>
      <c r="AA673158" s="458"/>
      <c r="AB673158" s="5"/>
    </row>
    <row r="673159" spans="21:28">
      <c r="U673159" s="5"/>
      <c r="AA673159" s="458"/>
      <c r="AB673159" s="5"/>
    </row>
    <row r="673160" spans="21:28">
      <c r="U673160" s="5"/>
      <c r="AA673160" s="93"/>
      <c r="AB673160" s="5"/>
    </row>
    <row r="673161" spans="21:28">
      <c r="U673161" s="5"/>
      <c r="AA673161" s="94"/>
      <c r="AB673161" s="5"/>
    </row>
    <row r="673164" spans="21:28">
      <c r="U673164" s="5"/>
      <c r="AA673164" s="94"/>
      <c r="AB673164" s="5"/>
    </row>
    <row r="673214" spans="21:28">
      <c r="U673214" s="5"/>
      <c r="AA673214" s="94"/>
      <c r="AB673214" s="5"/>
    </row>
    <row r="673284" spans="21:28">
      <c r="U673284" s="5"/>
      <c r="AA673284" s="94"/>
      <c r="AB673284" s="5"/>
    </row>
    <row r="673285" spans="21:28">
      <c r="U673285" s="5"/>
      <c r="AA673285" s="94"/>
      <c r="AB673285" s="5"/>
    </row>
    <row r="673302" spans="21:28">
      <c r="U673302" s="5"/>
      <c r="AA673302" s="94"/>
      <c r="AB673302" s="5"/>
    </row>
    <row r="673304" spans="21:28">
      <c r="U673304" s="5"/>
      <c r="AA673304" s="458"/>
      <c r="AB673304" s="5"/>
    </row>
    <row r="673305" spans="21:28">
      <c r="U673305" s="5"/>
      <c r="AA673305" s="458"/>
      <c r="AB673305" s="5"/>
    </row>
    <row r="673306" spans="21:28">
      <c r="U673306" s="5"/>
      <c r="AA673306" s="93"/>
      <c r="AB673306" s="5"/>
    </row>
    <row r="673307" spans="21:28">
      <c r="U673307" s="5"/>
      <c r="AA673307" s="94"/>
      <c r="AB673307" s="5"/>
    </row>
    <row r="673310" spans="21:28">
      <c r="U673310" s="5"/>
      <c r="AA673310" s="94"/>
      <c r="AB673310" s="5"/>
    </row>
    <row r="673360" spans="21:28">
      <c r="U673360" s="5"/>
      <c r="AA673360" s="94"/>
      <c r="AB673360" s="5"/>
    </row>
    <row r="673430" spans="21:28">
      <c r="U673430" s="5"/>
      <c r="AA673430" s="94"/>
      <c r="AB673430" s="5"/>
    </row>
    <row r="673431" spans="21:28">
      <c r="U673431" s="5"/>
      <c r="AA673431" s="94"/>
      <c r="AB673431" s="5"/>
    </row>
    <row r="673448" spans="21:28">
      <c r="U673448" s="5"/>
      <c r="AA673448" s="94"/>
      <c r="AB673448" s="5"/>
    </row>
    <row r="673450" spans="21:28">
      <c r="U673450" s="5"/>
      <c r="AA673450" s="458"/>
      <c r="AB673450" s="5"/>
    </row>
    <row r="673451" spans="21:28">
      <c r="U673451" s="5"/>
      <c r="AA673451" s="458"/>
      <c r="AB673451" s="5"/>
    </row>
    <row r="673452" spans="21:28">
      <c r="U673452" s="5"/>
      <c r="AA673452" s="93"/>
      <c r="AB673452" s="5"/>
    </row>
    <row r="673453" spans="21:28">
      <c r="U673453" s="5"/>
      <c r="AA673453" s="94"/>
      <c r="AB673453" s="5"/>
    </row>
    <row r="673456" spans="21:28">
      <c r="U673456" s="5"/>
      <c r="AA673456" s="94"/>
      <c r="AB673456" s="5"/>
    </row>
    <row r="673506" spans="21:28">
      <c r="U673506" s="5"/>
      <c r="AA673506" s="94"/>
      <c r="AB673506" s="5"/>
    </row>
    <row r="673576" spans="21:28">
      <c r="U673576" s="5"/>
      <c r="AA673576" s="94"/>
      <c r="AB673576" s="5"/>
    </row>
    <row r="673577" spans="21:28">
      <c r="U673577" s="5"/>
      <c r="AA673577" s="94"/>
      <c r="AB673577" s="5"/>
    </row>
    <row r="673594" spans="21:28">
      <c r="U673594" s="5"/>
      <c r="AA673594" s="94"/>
      <c r="AB673594" s="5"/>
    </row>
    <row r="673596" spans="21:28">
      <c r="U673596" s="5"/>
      <c r="AA673596" s="458"/>
      <c r="AB673596" s="5"/>
    </row>
    <row r="673597" spans="21:28">
      <c r="U673597" s="5"/>
      <c r="AA673597" s="458"/>
      <c r="AB673597" s="5"/>
    </row>
    <row r="673598" spans="21:28">
      <c r="U673598" s="5"/>
      <c r="AA673598" s="93"/>
      <c r="AB673598" s="5"/>
    </row>
    <row r="673599" spans="21:28">
      <c r="U673599" s="5"/>
      <c r="AA673599" s="94"/>
      <c r="AB673599" s="5"/>
    </row>
    <row r="673602" spans="21:28">
      <c r="U673602" s="5"/>
      <c r="AA673602" s="94"/>
      <c r="AB673602" s="5"/>
    </row>
    <row r="673652" spans="21:28">
      <c r="U673652" s="5"/>
      <c r="AA673652" s="94"/>
      <c r="AB673652" s="5"/>
    </row>
    <row r="673722" spans="21:28">
      <c r="U673722" s="5"/>
      <c r="AA673722" s="94"/>
      <c r="AB673722" s="5"/>
    </row>
    <row r="673723" spans="21:28">
      <c r="U673723" s="5"/>
      <c r="AA673723" s="94"/>
      <c r="AB673723" s="5"/>
    </row>
    <row r="673740" spans="21:28">
      <c r="U673740" s="5"/>
      <c r="AA673740" s="94"/>
      <c r="AB673740" s="5"/>
    </row>
    <row r="673742" spans="21:28">
      <c r="U673742" s="5"/>
      <c r="AA673742" s="458"/>
      <c r="AB673742" s="5"/>
    </row>
    <row r="673743" spans="21:28">
      <c r="U673743" s="5"/>
      <c r="AA673743" s="458"/>
      <c r="AB673743" s="5"/>
    </row>
    <row r="673744" spans="21:28">
      <c r="U673744" s="5"/>
      <c r="AA673744" s="93"/>
      <c r="AB673744" s="5"/>
    </row>
    <row r="673745" spans="21:28">
      <c r="U673745" s="5"/>
      <c r="AA673745" s="94"/>
      <c r="AB673745" s="5"/>
    </row>
    <row r="673748" spans="21:28">
      <c r="U673748" s="5"/>
      <c r="AA673748" s="94"/>
      <c r="AB673748" s="5"/>
    </row>
    <row r="673798" spans="21:28">
      <c r="U673798" s="5"/>
      <c r="AA673798" s="94"/>
      <c r="AB673798" s="5"/>
    </row>
    <row r="673868" spans="21:28">
      <c r="U673868" s="5"/>
      <c r="AA673868" s="94"/>
      <c r="AB673868" s="5"/>
    </row>
    <row r="673869" spans="21:28">
      <c r="U673869" s="5"/>
      <c r="AA673869" s="94"/>
      <c r="AB673869" s="5"/>
    </row>
    <row r="673886" spans="21:28">
      <c r="U673886" s="5"/>
      <c r="AA673886" s="94"/>
      <c r="AB673886" s="5"/>
    </row>
    <row r="673888" spans="21:28">
      <c r="U673888" s="5"/>
      <c r="AA673888" s="458"/>
      <c r="AB673888" s="5"/>
    </row>
    <row r="673889" spans="21:28">
      <c r="U673889" s="5"/>
      <c r="AA673889" s="458"/>
      <c r="AB673889" s="5"/>
    </row>
    <row r="673890" spans="21:28">
      <c r="U673890" s="5"/>
      <c r="AA673890" s="93"/>
      <c r="AB673890" s="5"/>
    </row>
    <row r="673891" spans="21:28">
      <c r="U673891" s="5"/>
      <c r="AA673891" s="94"/>
      <c r="AB673891" s="5"/>
    </row>
    <row r="673894" spans="21:28">
      <c r="U673894" s="5"/>
      <c r="AA673894" s="94"/>
      <c r="AB673894" s="5"/>
    </row>
    <row r="673944" spans="21:28">
      <c r="U673944" s="5"/>
      <c r="AA673944" s="94"/>
      <c r="AB673944" s="5"/>
    </row>
    <row r="674014" spans="21:28">
      <c r="U674014" s="5"/>
      <c r="AA674014" s="94"/>
      <c r="AB674014" s="5"/>
    </row>
    <row r="674015" spans="21:28">
      <c r="U674015" s="5"/>
      <c r="AA674015" s="94"/>
      <c r="AB674015" s="5"/>
    </row>
    <row r="674032" spans="21:28">
      <c r="U674032" s="5"/>
      <c r="AA674032" s="94"/>
      <c r="AB674032" s="5"/>
    </row>
    <row r="674034" spans="21:28">
      <c r="U674034" s="5"/>
      <c r="AA674034" s="458"/>
      <c r="AB674034" s="5"/>
    </row>
    <row r="674035" spans="21:28">
      <c r="U674035" s="5"/>
      <c r="AA674035" s="458"/>
      <c r="AB674035" s="5"/>
    </row>
    <row r="674036" spans="21:28">
      <c r="U674036" s="5"/>
      <c r="AA674036" s="93"/>
      <c r="AB674036" s="5"/>
    </row>
    <row r="674037" spans="21:28">
      <c r="U674037" s="5"/>
      <c r="AA674037" s="94"/>
      <c r="AB674037" s="5"/>
    </row>
    <row r="674040" spans="21:28">
      <c r="U674040" s="5"/>
      <c r="AA674040" s="94"/>
      <c r="AB674040" s="5"/>
    </row>
    <row r="674090" spans="21:28">
      <c r="U674090" s="5"/>
      <c r="AA674090" s="94"/>
      <c r="AB674090" s="5"/>
    </row>
    <row r="674160" spans="21:28">
      <c r="U674160" s="5"/>
      <c r="AA674160" s="94"/>
      <c r="AB674160" s="5"/>
    </row>
    <row r="674161" spans="21:28">
      <c r="U674161" s="5"/>
      <c r="AA674161" s="94"/>
      <c r="AB674161" s="5"/>
    </row>
    <row r="674178" spans="21:28">
      <c r="U674178" s="5"/>
      <c r="AA674178" s="94"/>
      <c r="AB674178" s="5"/>
    </row>
    <row r="674180" spans="21:28">
      <c r="U674180" s="5"/>
      <c r="AA674180" s="458"/>
      <c r="AB674180" s="5"/>
    </row>
    <row r="674181" spans="21:28">
      <c r="U674181" s="5"/>
      <c r="AA674181" s="458"/>
      <c r="AB674181" s="5"/>
    </row>
    <row r="674182" spans="21:28">
      <c r="U674182" s="5"/>
      <c r="AA674182" s="93"/>
      <c r="AB674182" s="5"/>
    </row>
    <row r="674183" spans="21:28">
      <c r="U674183" s="5"/>
      <c r="AA674183" s="94"/>
      <c r="AB674183" s="5"/>
    </row>
    <row r="674186" spans="21:28">
      <c r="U674186" s="5"/>
      <c r="AA674186" s="94"/>
      <c r="AB674186" s="5"/>
    </row>
    <row r="674236" spans="21:28">
      <c r="U674236" s="5"/>
      <c r="AA674236" s="94"/>
      <c r="AB674236" s="5"/>
    </row>
    <row r="674306" spans="21:28">
      <c r="U674306" s="5"/>
      <c r="AA674306" s="94"/>
      <c r="AB674306" s="5"/>
    </row>
    <row r="674307" spans="21:28">
      <c r="U674307" s="5"/>
      <c r="AA674307" s="94"/>
      <c r="AB674307" s="5"/>
    </row>
    <row r="674324" spans="21:28">
      <c r="U674324" s="5"/>
      <c r="AA674324" s="94"/>
      <c r="AB674324" s="5"/>
    </row>
    <row r="674326" spans="21:28">
      <c r="U674326" s="5"/>
      <c r="AA674326" s="458"/>
      <c r="AB674326" s="5"/>
    </row>
    <row r="674327" spans="21:28">
      <c r="U674327" s="5"/>
      <c r="AA674327" s="458"/>
      <c r="AB674327" s="5"/>
    </row>
    <row r="674328" spans="21:28">
      <c r="U674328" s="5"/>
      <c r="AA674328" s="93"/>
      <c r="AB674328" s="5"/>
    </row>
    <row r="674329" spans="21:28">
      <c r="U674329" s="5"/>
      <c r="AA674329" s="94"/>
      <c r="AB674329" s="5"/>
    </row>
    <row r="674332" spans="21:28">
      <c r="U674332" s="5"/>
      <c r="AA674332" s="94"/>
      <c r="AB674332" s="5"/>
    </row>
    <row r="674382" spans="21:28">
      <c r="U674382" s="5"/>
      <c r="AA674382" s="94"/>
      <c r="AB674382" s="5"/>
    </row>
    <row r="674452" spans="21:28">
      <c r="U674452" s="5"/>
      <c r="AA674452" s="94"/>
      <c r="AB674452" s="5"/>
    </row>
    <row r="674453" spans="21:28">
      <c r="U674453" s="5"/>
      <c r="AA674453" s="94"/>
      <c r="AB674453" s="5"/>
    </row>
    <row r="674470" spans="21:28">
      <c r="U674470" s="5"/>
      <c r="AA674470" s="94"/>
      <c r="AB674470" s="5"/>
    </row>
    <row r="674472" spans="21:28">
      <c r="U674472" s="5"/>
      <c r="AA674472" s="458"/>
      <c r="AB674472" s="5"/>
    </row>
    <row r="674473" spans="21:28">
      <c r="U674473" s="5"/>
      <c r="AA674473" s="458"/>
      <c r="AB674473" s="5"/>
    </row>
    <row r="674474" spans="21:28">
      <c r="U674474" s="5"/>
      <c r="AA674474" s="93"/>
      <c r="AB674474" s="5"/>
    </row>
    <row r="674475" spans="21:28">
      <c r="U674475" s="5"/>
      <c r="AA674475" s="94"/>
      <c r="AB674475" s="5"/>
    </row>
    <row r="674478" spans="21:28">
      <c r="U674478" s="5"/>
      <c r="AA674478" s="94"/>
      <c r="AB674478" s="5"/>
    </row>
    <row r="674528" spans="21:28">
      <c r="U674528" s="5"/>
      <c r="AA674528" s="94"/>
      <c r="AB674528" s="5"/>
    </row>
    <row r="674598" spans="21:28">
      <c r="U674598" s="5"/>
      <c r="AA674598" s="94"/>
      <c r="AB674598" s="5"/>
    </row>
    <row r="674599" spans="21:28">
      <c r="U674599" s="5"/>
      <c r="AA674599" s="94"/>
      <c r="AB674599" s="5"/>
    </row>
    <row r="674616" spans="21:28">
      <c r="U674616" s="5"/>
      <c r="AA674616" s="94"/>
      <c r="AB674616" s="5"/>
    </row>
    <row r="674618" spans="21:28">
      <c r="U674618" s="5"/>
      <c r="AA674618" s="458"/>
      <c r="AB674618" s="5"/>
    </row>
    <row r="674619" spans="21:28">
      <c r="U674619" s="5"/>
      <c r="AA674619" s="458"/>
      <c r="AB674619" s="5"/>
    </row>
    <row r="674620" spans="21:28">
      <c r="U674620" s="5"/>
      <c r="AA674620" s="93"/>
      <c r="AB674620" s="5"/>
    </row>
    <row r="674621" spans="21:28">
      <c r="U674621" s="5"/>
      <c r="AA674621" s="94"/>
      <c r="AB674621" s="5"/>
    </row>
    <row r="674624" spans="21:28">
      <c r="U674624" s="5"/>
      <c r="AA674624" s="94"/>
      <c r="AB674624" s="5"/>
    </row>
    <row r="674674" spans="21:28">
      <c r="U674674" s="5"/>
      <c r="AA674674" s="94"/>
      <c r="AB674674" s="5"/>
    </row>
    <row r="674744" spans="21:28">
      <c r="U674744" s="5"/>
      <c r="AA674744" s="94"/>
      <c r="AB674744" s="5"/>
    </row>
    <row r="674745" spans="21:28">
      <c r="U674745" s="5"/>
      <c r="AA674745" s="94"/>
      <c r="AB674745" s="5"/>
    </row>
    <row r="674762" spans="21:28">
      <c r="U674762" s="5"/>
      <c r="AA674762" s="94"/>
      <c r="AB674762" s="5"/>
    </row>
    <row r="674764" spans="21:28">
      <c r="U674764" s="5"/>
      <c r="AA674764" s="458"/>
      <c r="AB674764" s="5"/>
    </row>
    <row r="674765" spans="21:28">
      <c r="U674765" s="5"/>
      <c r="AA674765" s="458"/>
      <c r="AB674765" s="5"/>
    </row>
    <row r="674766" spans="21:28">
      <c r="U674766" s="5"/>
      <c r="AA674766" s="93"/>
      <c r="AB674766" s="5"/>
    </row>
    <row r="674767" spans="21:28">
      <c r="U674767" s="5"/>
      <c r="AA674767" s="94"/>
      <c r="AB674767" s="5"/>
    </row>
    <row r="674770" spans="21:28">
      <c r="U674770" s="5"/>
      <c r="AA674770" s="94"/>
      <c r="AB674770" s="5"/>
    </row>
    <row r="674820" spans="21:28">
      <c r="U674820" s="5"/>
      <c r="AA674820" s="94"/>
      <c r="AB674820" s="5"/>
    </row>
    <row r="674890" spans="21:28">
      <c r="U674890" s="5"/>
      <c r="AA674890" s="94"/>
      <c r="AB674890" s="5"/>
    </row>
    <row r="674891" spans="21:28">
      <c r="U674891" s="5"/>
      <c r="AA674891" s="94"/>
      <c r="AB674891" s="5"/>
    </row>
    <row r="674908" spans="21:28">
      <c r="U674908" s="5"/>
      <c r="AA674908" s="94"/>
      <c r="AB674908" s="5"/>
    </row>
    <row r="674910" spans="21:28">
      <c r="U674910" s="5"/>
      <c r="AA674910" s="458"/>
      <c r="AB674910" s="5"/>
    </row>
    <row r="674911" spans="21:28">
      <c r="U674911" s="5"/>
      <c r="AA674911" s="458"/>
      <c r="AB674911" s="5"/>
    </row>
    <row r="674912" spans="21:28">
      <c r="U674912" s="5"/>
      <c r="AA674912" s="93"/>
      <c r="AB674912" s="5"/>
    </row>
    <row r="674913" spans="21:28">
      <c r="U674913" s="5"/>
      <c r="AA674913" s="94"/>
      <c r="AB674913" s="5"/>
    </row>
    <row r="674916" spans="21:28">
      <c r="U674916" s="5"/>
      <c r="AA674916" s="94"/>
      <c r="AB674916" s="5"/>
    </row>
    <row r="674966" spans="21:28">
      <c r="U674966" s="5"/>
      <c r="AA674966" s="94"/>
      <c r="AB674966" s="5"/>
    </row>
    <row r="675036" spans="21:28">
      <c r="U675036" s="5"/>
      <c r="AA675036" s="94"/>
      <c r="AB675036" s="5"/>
    </row>
    <row r="675037" spans="21:28">
      <c r="U675037" s="5"/>
      <c r="AA675037" s="94"/>
      <c r="AB675037" s="5"/>
    </row>
    <row r="675054" spans="21:28">
      <c r="U675054" s="5"/>
      <c r="AA675054" s="94"/>
      <c r="AB675054" s="5"/>
    </row>
    <row r="675056" spans="21:28">
      <c r="U675056" s="5"/>
      <c r="AA675056" s="458"/>
      <c r="AB675056" s="5"/>
    </row>
    <row r="675057" spans="21:28">
      <c r="U675057" s="5"/>
      <c r="AA675057" s="458"/>
      <c r="AB675057" s="5"/>
    </row>
    <row r="675058" spans="21:28">
      <c r="U675058" s="5"/>
      <c r="AA675058" s="93"/>
      <c r="AB675058" s="5"/>
    </row>
    <row r="675059" spans="21:28">
      <c r="U675059" s="5"/>
      <c r="AA675059" s="94"/>
      <c r="AB675059" s="5"/>
    </row>
    <row r="675062" spans="21:28">
      <c r="U675062" s="5"/>
      <c r="AA675062" s="94"/>
      <c r="AB675062" s="5"/>
    </row>
    <row r="675112" spans="21:28">
      <c r="U675112" s="5"/>
      <c r="AA675112" s="94"/>
      <c r="AB675112" s="5"/>
    </row>
    <row r="675182" spans="21:28">
      <c r="U675182" s="5"/>
      <c r="AA675182" s="94"/>
      <c r="AB675182" s="5"/>
    </row>
    <row r="675183" spans="21:28">
      <c r="U675183" s="5"/>
      <c r="AA675183" s="94"/>
      <c r="AB675183" s="5"/>
    </row>
    <row r="675200" spans="21:28">
      <c r="U675200" s="5"/>
      <c r="AA675200" s="94"/>
      <c r="AB675200" s="5"/>
    </row>
    <row r="675202" spans="21:28">
      <c r="U675202" s="5"/>
      <c r="AA675202" s="458"/>
      <c r="AB675202" s="5"/>
    </row>
    <row r="675203" spans="21:28">
      <c r="U675203" s="5"/>
      <c r="AA675203" s="458"/>
      <c r="AB675203" s="5"/>
    </row>
    <row r="675204" spans="21:28">
      <c r="U675204" s="5"/>
      <c r="AA675204" s="93"/>
      <c r="AB675204" s="5"/>
    </row>
    <row r="675205" spans="21:28">
      <c r="U675205" s="5"/>
      <c r="AA675205" s="94"/>
      <c r="AB675205" s="5"/>
    </row>
    <row r="675208" spans="21:28">
      <c r="U675208" s="5"/>
      <c r="AA675208" s="94"/>
      <c r="AB675208" s="5"/>
    </row>
    <row r="675258" spans="21:28">
      <c r="U675258" s="5"/>
      <c r="AA675258" s="94"/>
      <c r="AB675258" s="5"/>
    </row>
    <row r="675328" spans="21:28">
      <c r="U675328" s="5"/>
      <c r="AA675328" s="94"/>
      <c r="AB675328" s="5"/>
    </row>
    <row r="675329" spans="21:28">
      <c r="U675329" s="5"/>
      <c r="AA675329" s="94"/>
      <c r="AB675329" s="5"/>
    </row>
    <row r="675346" spans="21:28">
      <c r="U675346" s="5"/>
      <c r="AA675346" s="94"/>
      <c r="AB675346" s="5"/>
    </row>
    <row r="675348" spans="21:28">
      <c r="U675348" s="5"/>
      <c r="AA675348" s="458"/>
      <c r="AB675348" s="5"/>
    </row>
    <row r="675349" spans="21:28">
      <c r="U675349" s="5"/>
      <c r="AA675349" s="458"/>
      <c r="AB675349" s="5"/>
    </row>
    <row r="675350" spans="21:28">
      <c r="U675350" s="5"/>
      <c r="AA675350" s="93"/>
      <c r="AB675350" s="5"/>
    </row>
    <row r="675351" spans="21:28">
      <c r="U675351" s="5"/>
      <c r="AA675351" s="94"/>
      <c r="AB675351" s="5"/>
    </row>
    <row r="675354" spans="21:28">
      <c r="U675354" s="5"/>
      <c r="AA675354" s="94"/>
      <c r="AB675354" s="5"/>
    </row>
    <row r="675404" spans="21:28">
      <c r="U675404" s="5"/>
      <c r="AA675404" s="94"/>
      <c r="AB675404" s="5"/>
    </row>
    <row r="675474" spans="21:28">
      <c r="U675474" s="5"/>
      <c r="AA675474" s="94"/>
      <c r="AB675474" s="5"/>
    </row>
    <row r="675475" spans="21:28">
      <c r="U675475" s="5"/>
      <c r="AA675475" s="94"/>
      <c r="AB675475" s="5"/>
    </row>
    <row r="675492" spans="21:28">
      <c r="U675492" s="5"/>
      <c r="AA675492" s="94"/>
      <c r="AB675492" s="5"/>
    </row>
    <row r="675494" spans="21:28">
      <c r="U675494" s="5"/>
      <c r="AA675494" s="458"/>
      <c r="AB675494" s="5"/>
    </row>
    <row r="675495" spans="21:28">
      <c r="U675495" s="5"/>
      <c r="AA675495" s="458"/>
      <c r="AB675495" s="5"/>
    </row>
    <row r="675496" spans="21:28">
      <c r="U675496" s="5"/>
      <c r="AA675496" s="93"/>
      <c r="AB675496" s="5"/>
    </row>
    <row r="675497" spans="21:28">
      <c r="U675497" s="5"/>
      <c r="AA675497" s="94"/>
      <c r="AB675497" s="5"/>
    </row>
    <row r="675500" spans="21:28">
      <c r="U675500" s="5"/>
      <c r="AA675500" s="94"/>
      <c r="AB675500" s="5"/>
    </row>
    <row r="675550" spans="21:28">
      <c r="U675550" s="5"/>
      <c r="AA675550" s="94"/>
      <c r="AB675550" s="5"/>
    </row>
    <row r="675620" spans="21:28">
      <c r="U675620" s="5"/>
      <c r="AA675620" s="94"/>
      <c r="AB675620" s="5"/>
    </row>
    <row r="675621" spans="21:28">
      <c r="U675621" s="5"/>
      <c r="AA675621" s="94"/>
      <c r="AB675621" s="5"/>
    </row>
    <row r="675638" spans="21:28">
      <c r="U675638" s="5"/>
      <c r="AA675638" s="94"/>
      <c r="AB675638" s="5"/>
    </row>
    <row r="675640" spans="21:28">
      <c r="U675640" s="5"/>
      <c r="AA675640" s="458"/>
      <c r="AB675640" s="5"/>
    </row>
    <row r="675641" spans="21:28">
      <c r="U675641" s="5"/>
      <c r="AA675641" s="458"/>
      <c r="AB675641" s="5"/>
    </row>
    <row r="675642" spans="21:28">
      <c r="U675642" s="5"/>
      <c r="AA675642" s="93"/>
      <c r="AB675642" s="5"/>
    </row>
    <row r="675643" spans="21:28">
      <c r="U675643" s="5"/>
      <c r="AA675643" s="94"/>
      <c r="AB675643" s="5"/>
    </row>
    <row r="675646" spans="21:28">
      <c r="U675646" s="5"/>
      <c r="AA675646" s="94"/>
      <c r="AB675646" s="5"/>
    </row>
    <row r="675696" spans="21:28">
      <c r="U675696" s="5"/>
      <c r="AA675696" s="94"/>
      <c r="AB675696" s="5"/>
    </row>
    <row r="675766" spans="21:28">
      <c r="U675766" s="5"/>
      <c r="AA675766" s="94"/>
      <c r="AB675766" s="5"/>
    </row>
    <row r="675767" spans="21:28">
      <c r="U675767" s="5"/>
      <c r="AA675767" s="94"/>
      <c r="AB675767" s="5"/>
    </row>
    <row r="675784" spans="21:28">
      <c r="U675784" s="5"/>
      <c r="AA675784" s="94"/>
      <c r="AB675784" s="5"/>
    </row>
    <row r="675786" spans="21:28">
      <c r="U675786" s="5"/>
      <c r="AA675786" s="458"/>
      <c r="AB675786" s="5"/>
    </row>
    <row r="675787" spans="21:28">
      <c r="U675787" s="5"/>
      <c r="AA675787" s="458"/>
      <c r="AB675787" s="5"/>
    </row>
    <row r="675788" spans="21:28">
      <c r="U675788" s="5"/>
      <c r="AA675788" s="93"/>
      <c r="AB675788" s="5"/>
    </row>
    <row r="675789" spans="21:28">
      <c r="U675789" s="5"/>
      <c r="AA675789" s="94"/>
      <c r="AB675789" s="5"/>
    </row>
    <row r="675792" spans="21:28">
      <c r="U675792" s="5"/>
      <c r="AA675792" s="94"/>
      <c r="AB675792" s="5"/>
    </row>
    <row r="675842" spans="21:28">
      <c r="U675842" s="5"/>
      <c r="AA675842" s="94"/>
      <c r="AB675842" s="5"/>
    </row>
    <row r="675912" spans="21:28">
      <c r="U675912" s="5"/>
      <c r="AA675912" s="94"/>
      <c r="AB675912" s="5"/>
    </row>
    <row r="675913" spans="21:28">
      <c r="U675913" s="5"/>
      <c r="AA675913" s="94"/>
      <c r="AB675913" s="5"/>
    </row>
    <row r="675930" spans="21:28">
      <c r="U675930" s="5"/>
      <c r="AA675930" s="94"/>
      <c r="AB675930" s="5"/>
    </row>
    <row r="675932" spans="21:28">
      <c r="U675932" s="5"/>
      <c r="AA675932" s="458"/>
      <c r="AB675932" s="5"/>
    </row>
    <row r="675933" spans="21:28">
      <c r="U675933" s="5"/>
      <c r="AA675933" s="458"/>
      <c r="AB675933" s="5"/>
    </row>
    <row r="675934" spans="21:28">
      <c r="U675934" s="5"/>
      <c r="AA675934" s="93"/>
      <c r="AB675934" s="5"/>
    </row>
    <row r="675935" spans="21:28">
      <c r="U675935" s="5"/>
      <c r="AA675935" s="94"/>
      <c r="AB675935" s="5"/>
    </row>
    <row r="675938" spans="21:28">
      <c r="U675938" s="5"/>
      <c r="AA675938" s="94"/>
      <c r="AB675938" s="5"/>
    </row>
    <row r="675988" spans="21:28">
      <c r="U675988" s="5"/>
      <c r="AA675988" s="94"/>
      <c r="AB675988" s="5"/>
    </row>
    <row r="676058" spans="21:28">
      <c r="U676058" s="5"/>
      <c r="AA676058" s="94"/>
      <c r="AB676058" s="5"/>
    </row>
    <row r="676059" spans="21:28">
      <c r="U676059" s="5"/>
      <c r="AA676059" s="94"/>
      <c r="AB676059" s="5"/>
    </row>
    <row r="676076" spans="21:28">
      <c r="U676076" s="5"/>
      <c r="AA676076" s="94"/>
      <c r="AB676076" s="5"/>
    </row>
    <row r="676078" spans="21:28">
      <c r="U676078" s="5"/>
      <c r="AA676078" s="458"/>
      <c r="AB676078" s="5"/>
    </row>
    <row r="676079" spans="21:28">
      <c r="U676079" s="5"/>
      <c r="AA676079" s="458"/>
      <c r="AB676079" s="5"/>
    </row>
    <row r="676080" spans="21:28">
      <c r="U676080" s="5"/>
      <c r="AA676080" s="93"/>
      <c r="AB676080" s="5"/>
    </row>
    <row r="676081" spans="21:28">
      <c r="U676081" s="5"/>
      <c r="AA676081" s="94"/>
      <c r="AB676081" s="5"/>
    </row>
    <row r="676084" spans="21:28">
      <c r="U676084" s="5"/>
      <c r="AA676084" s="94"/>
      <c r="AB676084" s="5"/>
    </row>
    <row r="676134" spans="21:28">
      <c r="U676134" s="5"/>
      <c r="AA676134" s="94"/>
      <c r="AB676134" s="5"/>
    </row>
    <row r="676204" spans="21:28">
      <c r="U676204" s="5"/>
      <c r="AA676204" s="94"/>
      <c r="AB676204" s="5"/>
    </row>
    <row r="676205" spans="21:28">
      <c r="U676205" s="5"/>
      <c r="AA676205" s="94"/>
      <c r="AB676205" s="5"/>
    </row>
    <row r="676222" spans="21:28">
      <c r="U676222" s="5"/>
      <c r="AA676222" s="94"/>
      <c r="AB676222" s="5"/>
    </row>
    <row r="676224" spans="21:28">
      <c r="U676224" s="5"/>
      <c r="AA676224" s="458"/>
      <c r="AB676224" s="5"/>
    </row>
    <row r="676225" spans="21:28">
      <c r="U676225" s="5"/>
      <c r="AA676225" s="458"/>
      <c r="AB676225" s="5"/>
    </row>
    <row r="676226" spans="21:28">
      <c r="U676226" s="5"/>
      <c r="AA676226" s="93"/>
      <c r="AB676226" s="5"/>
    </row>
    <row r="676227" spans="21:28">
      <c r="U676227" s="5"/>
      <c r="AA676227" s="94"/>
      <c r="AB676227" s="5"/>
    </row>
    <row r="676230" spans="21:28">
      <c r="U676230" s="5"/>
      <c r="AA676230" s="94"/>
      <c r="AB676230" s="5"/>
    </row>
    <row r="676280" spans="21:28">
      <c r="U676280" s="5"/>
      <c r="AA676280" s="94"/>
      <c r="AB676280" s="5"/>
    </row>
    <row r="676350" spans="21:28">
      <c r="U676350" s="5"/>
      <c r="AA676350" s="94"/>
      <c r="AB676350" s="5"/>
    </row>
    <row r="676351" spans="21:28">
      <c r="U676351" s="5"/>
      <c r="AA676351" s="94"/>
      <c r="AB676351" s="5"/>
    </row>
    <row r="676368" spans="21:28">
      <c r="U676368" s="5"/>
      <c r="AA676368" s="94"/>
      <c r="AB676368" s="5"/>
    </row>
    <row r="676370" spans="21:28">
      <c r="U676370" s="5"/>
      <c r="AA676370" s="458"/>
      <c r="AB676370" s="5"/>
    </row>
    <row r="676371" spans="21:28">
      <c r="U676371" s="5"/>
      <c r="AA676371" s="458"/>
      <c r="AB676371" s="5"/>
    </row>
    <row r="676372" spans="21:28">
      <c r="U676372" s="5"/>
      <c r="AA676372" s="93"/>
      <c r="AB676372" s="5"/>
    </row>
    <row r="676373" spans="21:28">
      <c r="U676373" s="5"/>
      <c r="AA676373" s="94"/>
      <c r="AB676373" s="5"/>
    </row>
    <row r="676376" spans="21:28">
      <c r="U676376" s="5"/>
      <c r="AA676376" s="94"/>
      <c r="AB676376" s="5"/>
    </row>
    <row r="676426" spans="21:28">
      <c r="U676426" s="5"/>
      <c r="AA676426" s="94"/>
      <c r="AB676426" s="5"/>
    </row>
    <row r="676496" spans="21:28">
      <c r="U676496" s="5"/>
      <c r="AA676496" s="94"/>
      <c r="AB676496" s="5"/>
    </row>
    <row r="676497" spans="21:28">
      <c r="U676497" s="5"/>
      <c r="AA676497" s="94"/>
      <c r="AB676497" s="5"/>
    </row>
    <row r="676514" spans="21:28">
      <c r="U676514" s="5"/>
      <c r="AA676514" s="94"/>
      <c r="AB676514" s="5"/>
    </row>
    <row r="676516" spans="21:28">
      <c r="U676516" s="5"/>
      <c r="AA676516" s="458"/>
      <c r="AB676516" s="5"/>
    </row>
    <row r="676517" spans="21:28">
      <c r="U676517" s="5"/>
      <c r="AA676517" s="458"/>
      <c r="AB676517" s="5"/>
    </row>
    <row r="676518" spans="21:28">
      <c r="U676518" s="5"/>
      <c r="AA676518" s="93"/>
      <c r="AB676518" s="5"/>
    </row>
    <row r="676519" spans="21:28">
      <c r="U676519" s="5"/>
      <c r="AA676519" s="94"/>
      <c r="AB676519" s="5"/>
    </row>
    <row r="676522" spans="21:28">
      <c r="U676522" s="5"/>
      <c r="AA676522" s="94"/>
      <c r="AB676522" s="5"/>
    </row>
    <row r="676572" spans="21:28">
      <c r="U676572" s="5"/>
      <c r="AA676572" s="94"/>
      <c r="AB676572" s="5"/>
    </row>
    <row r="676642" spans="21:28">
      <c r="U676642" s="5"/>
      <c r="AA676642" s="94"/>
      <c r="AB676642" s="5"/>
    </row>
    <row r="676643" spans="21:28">
      <c r="U676643" s="5"/>
      <c r="AA676643" s="94"/>
      <c r="AB676643" s="5"/>
    </row>
    <row r="676660" spans="21:28">
      <c r="U676660" s="5"/>
      <c r="AA676660" s="94"/>
      <c r="AB676660" s="5"/>
    </row>
    <row r="676662" spans="21:28">
      <c r="U676662" s="5"/>
      <c r="AA676662" s="458"/>
      <c r="AB676662" s="5"/>
    </row>
    <row r="676663" spans="21:28">
      <c r="U676663" s="5"/>
      <c r="AA676663" s="458"/>
      <c r="AB676663" s="5"/>
    </row>
    <row r="676664" spans="21:28">
      <c r="U676664" s="5"/>
      <c r="AA676664" s="93"/>
      <c r="AB676664" s="5"/>
    </row>
    <row r="676665" spans="21:28">
      <c r="U676665" s="5"/>
      <c r="AA676665" s="94"/>
      <c r="AB676665" s="5"/>
    </row>
    <row r="676668" spans="21:28">
      <c r="U676668" s="5"/>
      <c r="AA676668" s="94"/>
      <c r="AB676668" s="5"/>
    </row>
    <row r="676718" spans="21:28">
      <c r="U676718" s="5"/>
      <c r="AA676718" s="94"/>
      <c r="AB676718" s="5"/>
    </row>
    <row r="676788" spans="21:28">
      <c r="U676788" s="5"/>
      <c r="AA676788" s="94"/>
      <c r="AB676788" s="5"/>
    </row>
    <row r="676789" spans="21:28">
      <c r="U676789" s="5"/>
      <c r="AA676789" s="94"/>
      <c r="AB676789" s="5"/>
    </row>
    <row r="676806" spans="21:28">
      <c r="U676806" s="5"/>
      <c r="AA676806" s="94"/>
      <c r="AB676806" s="5"/>
    </row>
    <row r="676808" spans="21:28">
      <c r="U676808" s="5"/>
      <c r="AA676808" s="458"/>
      <c r="AB676808" s="5"/>
    </row>
    <row r="676809" spans="21:28">
      <c r="U676809" s="5"/>
      <c r="AA676809" s="458"/>
      <c r="AB676809" s="5"/>
    </row>
    <row r="676810" spans="21:28">
      <c r="U676810" s="5"/>
      <c r="AA676810" s="93"/>
      <c r="AB676810" s="5"/>
    </row>
    <row r="676811" spans="21:28">
      <c r="U676811" s="5"/>
      <c r="AA676811" s="94"/>
      <c r="AB676811" s="5"/>
    </row>
    <row r="676814" spans="21:28">
      <c r="U676814" s="5"/>
      <c r="AA676814" s="94"/>
      <c r="AB676814" s="5"/>
    </row>
    <row r="676864" spans="21:28">
      <c r="U676864" s="5"/>
      <c r="AA676864" s="94"/>
      <c r="AB676864" s="5"/>
    </row>
    <row r="676934" spans="21:28">
      <c r="U676934" s="5"/>
      <c r="AA676934" s="94"/>
      <c r="AB676934" s="5"/>
    </row>
    <row r="676935" spans="21:28">
      <c r="U676935" s="5"/>
      <c r="AA676935" s="94"/>
      <c r="AB676935" s="5"/>
    </row>
    <row r="676952" spans="21:28">
      <c r="U676952" s="5"/>
      <c r="AA676952" s="94"/>
      <c r="AB676952" s="5"/>
    </row>
    <row r="676954" spans="21:28">
      <c r="U676954" s="5"/>
      <c r="AA676954" s="458"/>
      <c r="AB676954" s="5"/>
    </row>
    <row r="676955" spans="21:28">
      <c r="U676955" s="5"/>
      <c r="AA676955" s="458"/>
      <c r="AB676955" s="5"/>
    </row>
    <row r="676956" spans="21:28">
      <c r="U676956" s="5"/>
      <c r="AA676956" s="93"/>
      <c r="AB676956" s="5"/>
    </row>
    <row r="676957" spans="21:28">
      <c r="U676957" s="5"/>
      <c r="AA676957" s="94"/>
      <c r="AB676957" s="5"/>
    </row>
    <row r="676960" spans="21:28">
      <c r="U676960" s="5"/>
      <c r="AA676960" s="94"/>
      <c r="AB676960" s="5"/>
    </row>
    <row r="677010" spans="21:28">
      <c r="U677010" s="5"/>
      <c r="AA677010" s="94"/>
      <c r="AB677010" s="5"/>
    </row>
    <row r="677080" spans="21:28">
      <c r="U677080" s="5"/>
      <c r="AA677080" s="94"/>
      <c r="AB677080" s="5"/>
    </row>
    <row r="677081" spans="21:28">
      <c r="U677081" s="5"/>
      <c r="AA677081" s="94"/>
      <c r="AB677081" s="5"/>
    </row>
    <row r="677098" spans="21:28">
      <c r="U677098" s="5"/>
      <c r="AA677098" s="94"/>
      <c r="AB677098" s="5"/>
    </row>
    <row r="677100" spans="21:28">
      <c r="U677100" s="5"/>
      <c r="AA677100" s="458"/>
      <c r="AB677100" s="5"/>
    </row>
    <row r="677101" spans="21:28">
      <c r="U677101" s="5"/>
      <c r="AA677101" s="458"/>
      <c r="AB677101" s="5"/>
    </row>
    <row r="677102" spans="21:28">
      <c r="U677102" s="5"/>
      <c r="AA677102" s="93"/>
      <c r="AB677102" s="5"/>
    </row>
    <row r="677103" spans="21:28">
      <c r="U677103" s="5"/>
      <c r="AA677103" s="94"/>
      <c r="AB677103" s="5"/>
    </row>
    <row r="677106" spans="21:28">
      <c r="U677106" s="5"/>
      <c r="AA677106" s="94"/>
      <c r="AB677106" s="5"/>
    </row>
    <row r="677156" spans="21:28">
      <c r="U677156" s="5"/>
      <c r="AA677156" s="94"/>
      <c r="AB677156" s="5"/>
    </row>
    <row r="677226" spans="21:28">
      <c r="U677226" s="5"/>
      <c r="AA677226" s="94"/>
      <c r="AB677226" s="5"/>
    </row>
    <row r="677227" spans="21:28">
      <c r="U677227" s="5"/>
      <c r="AA677227" s="94"/>
      <c r="AB677227" s="5"/>
    </row>
    <row r="677244" spans="21:28">
      <c r="U677244" s="5"/>
      <c r="AA677244" s="94"/>
      <c r="AB677244" s="5"/>
    </row>
    <row r="677246" spans="21:28">
      <c r="U677246" s="5"/>
      <c r="AA677246" s="458"/>
      <c r="AB677246" s="5"/>
    </row>
    <row r="677247" spans="21:28">
      <c r="U677247" s="5"/>
      <c r="AA677247" s="458"/>
      <c r="AB677247" s="5"/>
    </row>
    <row r="677248" spans="21:28">
      <c r="U677248" s="5"/>
      <c r="AA677248" s="93"/>
      <c r="AB677248" s="5"/>
    </row>
    <row r="677249" spans="21:28">
      <c r="U677249" s="5"/>
      <c r="AA677249" s="94"/>
      <c r="AB677249" s="5"/>
    </row>
    <row r="677252" spans="21:28">
      <c r="U677252" s="5"/>
      <c r="AA677252" s="94"/>
      <c r="AB677252" s="5"/>
    </row>
    <row r="677302" spans="21:28">
      <c r="U677302" s="5"/>
      <c r="AA677302" s="94"/>
      <c r="AB677302" s="5"/>
    </row>
    <row r="677372" spans="21:28">
      <c r="U677372" s="5"/>
      <c r="AA677372" s="94"/>
      <c r="AB677372" s="5"/>
    </row>
    <row r="677373" spans="21:28">
      <c r="U677373" s="5"/>
      <c r="AA677373" s="94"/>
      <c r="AB677373" s="5"/>
    </row>
    <row r="677390" spans="21:28">
      <c r="U677390" s="5"/>
      <c r="AA677390" s="94"/>
      <c r="AB677390" s="5"/>
    </row>
    <row r="677392" spans="21:28">
      <c r="U677392" s="5"/>
      <c r="AA677392" s="458"/>
      <c r="AB677392" s="5"/>
    </row>
    <row r="677393" spans="21:28">
      <c r="U677393" s="5"/>
      <c r="AA677393" s="458"/>
      <c r="AB677393" s="5"/>
    </row>
    <row r="677394" spans="21:28">
      <c r="U677394" s="5"/>
      <c r="AA677394" s="93"/>
      <c r="AB677394" s="5"/>
    </row>
    <row r="677395" spans="21:28">
      <c r="U677395" s="5"/>
      <c r="AA677395" s="94"/>
      <c r="AB677395" s="5"/>
    </row>
    <row r="677398" spans="21:28">
      <c r="U677398" s="5"/>
      <c r="AA677398" s="94"/>
      <c r="AB677398" s="5"/>
    </row>
    <row r="677448" spans="21:28">
      <c r="U677448" s="5"/>
      <c r="AA677448" s="94"/>
      <c r="AB677448" s="5"/>
    </row>
    <row r="677518" spans="21:28">
      <c r="U677518" s="5"/>
      <c r="AA677518" s="94"/>
      <c r="AB677518" s="5"/>
    </row>
    <row r="677519" spans="21:28">
      <c r="U677519" s="5"/>
      <c r="AA677519" s="94"/>
      <c r="AB677519" s="5"/>
    </row>
    <row r="677536" spans="21:28">
      <c r="U677536" s="5"/>
      <c r="AA677536" s="94"/>
      <c r="AB677536" s="5"/>
    </row>
    <row r="677538" spans="21:28">
      <c r="U677538" s="5"/>
      <c r="AA677538" s="458"/>
      <c r="AB677538" s="5"/>
    </row>
    <row r="677539" spans="21:28">
      <c r="U677539" s="5"/>
      <c r="AA677539" s="458"/>
      <c r="AB677539" s="5"/>
    </row>
    <row r="677540" spans="21:28">
      <c r="U677540" s="5"/>
      <c r="AA677540" s="93"/>
      <c r="AB677540" s="5"/>
    </row>
    <row r="677541" spans="21:28">
      <c r="U677541" s="5"/>
      <c r="AA677541" s="94"/>
      <c r="AB677541" s="5"/>
    </row>
    <row r="677544" spans="21:28">
      <c r="U677544" s="5"/>
      <c r="AA677544" s="94"/>
      <c r="AB677544" s="5"/>
    </row>
    <row r="677594" spans="21:28">
      <c r="U677594" s="5"/>
      <c r="AA677594" s="94"/>
      <c r="AB677594" s="5"/>
    </row>
    <row r="677664" spans="21:28">
      <c r="U677664" s="5"/>
      <c r="AA677664" s="94"/>
      <c r="AB677664" s="5"/>
    </row>
    <row r="677665" spans="21:28">
      <c r="U677665" s="5"/>
      <c r="AA677665" s="94"/>
      <c r="AB677665" s="5"/>
    </row>
    <row r="677682" spans="21:28">
      <c r="U677682" s="5"/>
      <c r="AA677682" s="94"/>
      <c r="AB677682" s="5"/>
    </row>
    <row r="677684" spans="21:28">
      <c r="U677684" s="5"/>
      <c r="AA677684" s="458"/>
      <c r="AB677684" s="5"/>
    </row>
    <row r="677685" spans="21:28">
      <c r="U677685" s="5"/>
      <c r="AA677685" s="458"/>
      <c r="AB677685" s="5"/>
    </row>
    <row r="677686" spans="21:28">
      <c r="U677686" s="5"/>
      <c r="AA677686" s="93"/>
      <c r="AB677686" s="5"/>
    </row>
    <row r="677687" spans="21:28">
      <c r="U677687" s="5"/>
      <c r="AA677687" s="94"/>
      <c r="AB677687" s="5"/>
    </row>
    <row r="677690" spans="21:28">
      <c r="U677690" s="5"/>
      <c r="AA677690" s="94"/>
      <c r="AB677690" s="5"/>
    </row>
    <row r="677740" spans="21:28">
      <c r="U677740" s="5"/>
      <c r="AA677740" s="94"/>
      <c r="AB677740" s="5"/>
    </row>
    <row r="677810" spans="21:28">
      <c r="U677810" s="5"/>
      <c r="AA677810" s="94"/>
      <c r="AB677810" s="5"/>
    </row>
    <row r="677811" spans="21:28">
      <c r="U677811" s="5"/>
      <c r="AA677811" s="94"/>
      <c r="AB677811" s="5"/>
    </row>
    <row r="677828" spans="21:28">
      <c r="U677828" s="5"/>
      <c r="AA677828" s="94"/>
      <c r="AB677828" s="5"/>
    </row>
    <row r="677830" spans="21:28">
      <c r="U677830" s="5"/>
      <c r="AA677830" s="458"/>
      <c r="AB677830" s="5"/>
    </row>
    <row r="677831" spans="21:28">
      <c r="U677831" s="5"/>
      <c r="AA677831" s="458"/>
      <c r="AB677831" s="5"/>
    </row>
    <row r="677832" spans="21:28">
      <c r="U677832" s="5"/>
      <c r="AA677832" s="93"/>
      <c r="AB677832" s="5"/>
    </row>
    <row r="677833" spans="21:28">
      <c r="U677833" s="5"/>
      <c r="AA677833" s="94"/>
      <c r="AB677833" s="5"/>
    </row>
    <row r="677836" spans="21:28">
      <c r="U677836" s="5"/>
      <c r="AA677836" s="94"/>
      <c r="AB677836" s="5"/>
    </row>
    <row r="677886" spans="21:28">
      <c r="U677886" s="5"/>
      <c r="AA677886" s="94"/>
      <c r="AB677886" s="5"/>
    </row>
    <row r="677956" spans="21:28">
      <c r="U677956" s="5"/>
      <c r="AA677956" s="94"/>
      <c r="AB677956" s="5"/>
    </row>
    <row r="677957" spans="21:28">
      <c r="U677957" s="5"/>
      <c r="AA677957" s="94"/>
      <c r="AB677957" s="5"/>
    </row>
    <row r="677974" spans="21:28">
      <c r="U677974" s="5"/>
      <c r="AA677974" s="94"/>
      <c r="AB677974" s="5"/>
    </row>
    <row r="677976" spans="21:28">
      <c r="U677976" s="5"/>
      <c r="AA677976" s="458"/>
      <c r="AB677976" s="5"/>
    </row>
    <row r="677977" spans="21:28">
      <c r="U677977" s="5"/>
      <c r="AA677977" s="458"/>
      <c r="AB677977" s="5"/>
    </row>
    <row r="677978" spans="21:28">
      <c r="U677978" s="5"/>
      <c r="AA677978" s="93"/>
      <c r="AB677978" s="5"/>
    </row>
    <row r="677979" spans="21:28">
      <c r="U677979" s="5"/>
      <c r="AA677979" s="94"/>
      <c r="AB677979" s="5"/>
    </row>
    <row r="677982" spans="21:28">
      <c r="U677982" s="5"/>
      <c r="AA677982" s="94"/>
      <c r="AB677982" s="5"/>
    </row>
    <row r="678032" spans="21:28">
      <c r="U678032" s="5"/>
      <c r="AA678032" s="94"/>
      <c r="AB678032" s="5"/>
    </row>
    <row r="678102" spans="21:28">
      <c r="U678102" s="5"/>
      <c r="AA678102" s="94"/>
      <c r="AB678102" s="5"/>
    </row>
    <row r="678103" spans="21:28">
      <c r="U678103" s="5"/>
      <c r="AA678103" s="94"/>
      <c r="AB678103" s="5"/>
    </row>
    <row r="678120" spans="21:28">
      <c r="U678120" s="5"/>
      <c r="AA678120" s="94"/>
      <c r="AB678120" s="5"/>
    </row>
    <row r="678122" spans="21:28">
      <c r="U678122" s="5"/>
      <c r="AA678122" s="458"/>
      <c r="AB678122" s="5"/>
    </row>
    <row r="678123" spans="21:28">
      <c r="U678123" s="5"/>
      <c r="AA678123" s="458"/>
      <c r="AB678123" s="5"/>
    </row>
    <row r="678124" spans="21:28">
      <c r="U678124" s="5"/>
      <c r="AA678124" s="93"/>
      <c r="AB678124" s="5"/>
    </row>
    <row r="678125" spans="21:28">
      <c r="U678125" s="5"/>
      <c r="AA678125" s="94"/>
      <c r="AB678125" s="5"/>
    </row>
    <row r="678128" spans="21:28">
      <c r="U678128" s="5"/>
      <c r="AA678128" s="94"/>
      <c r="AB678128" s="5"/>
    </row>
    <row r="678178" spans="21:28">
      <c r="U678178" s="5"/>
      <c r="AA678178" s="94"/>
      <c r="AB678178" s="5"/>
    </row>
    <row r="678248" spans="21:28">
      <c r="U678248" s="5"/>
      <c r="AA678248" s="94"/>
      <c r="AB678248" s="5"/>
    </row>
    <row r="678249" spans="21:28">
      <c r="U678249" s="5"/>
      <c r="AA678249" s="94"/>
      <c r="AB678249" s="5"/>
    </row>
    <row r="678266" spans="21:28">
      <c r="U678266" s="5"/>
      <c r="AA678266" s="94"/>
      <c r="AB678266" s="5"/>
    </row>
    <row r="678268" spans="21:28">
      <c r="U678268" s="5"/>
      <c r="AA678268" s="458"/>
      <c r="AB678268" s="5"/>
    </row>
    <row r="678269" spans="21:28">
      <c r="U678269" s="5"/>
      <c r="AA678269" s="458"/>
      <c r="AB678269" s="5"/>
    </row>
    <row r="678270" spans="21:28">
      <c r="U678270" s="5"/>
      <c r="AA678270" s="93"/>
      <c r="AB678270" s="5"/>
    </row>
    <row r="678271" spans="21:28">
      <c r="U678271" s="5"/>
      <c r="AA678271" s="94"/>
      <c r="AB678271" s="5"/>
    </row>
    <row r="678274" spans="21:28">
      <c r="U678274" s="5"/>
      <c r="AA678274" s="94"/>
      <c r="AB678274" s="5"/>
    </row>
    <row r="678324" spans="21:28">
      <c r="U678324" s="5"/>
      <c r="AA678324" s="94"/>
      <c r="AB678324" s="5"/>
    </row>
    <row r="678394" spans="21:28">
      <c r="U678394" s="5"/>
      <c r="AA678394" s="94"/>
      <c r="AB678394" s="5"/>
    </row>
    <row r="678395" spans="21:28">
      <c r="U678395" s="5"/>
      <c r="AA678395" s="94"/>
      <c r="AB678395" s="5"/>
    </row>
    <row r="678412" spans="21:28">
      <c r="U678412" s="5"/>
      <c r="AA678412" s="94"/>
      <c r="AB678412" s="5"/>
    </row>
    <row r="678414" spans="21:28">
      <c r="U678414" s="5"/>
      <c r="AA678414" s="458"/>
      <c r="AB678414" s="5"/>
    </row>
    <row r="678415" spans="21:28">
      <c r="U678415" s="5"/>
      <c r="AA678415" s="458"/>
      <c r="AB678415" s="5"/>
    </row>
    <row r="678416" spans="21:28">
      <c r="U678416" s="5"/>
      <c r="AA678416" s="93"/>
      <c r="AB678416" s="5"/>
    </row>
    <row r="678417" spans="21:28">
      <c r="U678417" s="5"/>
      <c r="AA678417" s="94"/>
      <c r="AB678417" s="5"/>
    </row>
    <row r="678420" spans="21:28">
      <c r="U678420" s="5"/>
      <c r="AA678420" s="94"/>
      <c r="AB678420" s="5"/>
    </row>
    <row r="678470" spans="21:28">
      <c r="U678470" s="5"/>
      <c r="AA678470" s="94"/>
      <c r="AB678470" s="5"/>
    </row>
    <row r="678540" spans="21:28">
      <c r="U678540" s="5"/>
      <c r="AA678540" s="94"/>
      <c r="AB678540" s="5"/>
    </row>
    <row r="678541" spans="21:28">
      <c r="U678541" s="5"/>
      <c r="AA678541" s="94"/>
      <c r="AB678541" s="5"/>
    </row>
    <row r="678558" spans="21:28">
      <c r="U678558" s="5"/>
      <c r="AA678558" s="94"/>
      <c r="AB678558" s="5"/>
    </row>
    <row r="678560" spans="21:28">
      <c r="U678560" s="5"/>
      <c r="AA678560" s="458"/>
      <c r="AB678560" s="5"/>
    </row>
    <row r="678561" spans="21:28">
      <c r="U678561" s="5"/>
      <c r="AA678561" s="458"/>
      <c r="AB678561" s="5"/>
    </row>
    <row r="678562" spans="21:28">
      <c r="U678562" s="5"/>
      <c r="AA678562" s="93"/>
      <c r="AB678562" s="5"/>
    </row>
    <row r="678563" spans="21:28">
      <c r="U678563" s="5"/>
      <c r="AA678563" s="94"/>
      <c r="AB678563" s="5"/>
    </row>
    <row r="678566" spans="21:28">
      <c r="U678566" s="5"/>
      <c r="AA678566" s="94"/>
      <c r="AB678566" s="5"/>
    </row>
    <row r="678616" spans="21:28">
      <c r="U678616" s="5"/>
      <c r="AA678616" s="94"/>
      <c r="AB678616" s="5"/>
    </row>
    <row r="678686" spans="21:28">
      <c r="U678686" s="5"/>
      <c r="AA678686" s="94"/>
      <c r="AB678686" s="5"/>
    </row>
    <row r="678687" spans="21:28">
      <c r="U678687" s="5"/>
      <c r="AA678687" s="94"/>
      <c r="AB678687" s="5"/>
    </row>
    <row r="678704" spans="21:28">
      <c r="U678704" s="5"/>
      <c r="AA678704" s="94"/>
      <c r="AB678704" s="5"/>
    </row>
    <row r="678706" spans="21:28">
      <c r="U678706" s="5"/>
      <c r="AA678706" s="458"/>
      <c r="AB678706" s="5"/>
    </row>
    <row r="678707" spans="21:28">
      <c r="U678707" s="5"/>
      <c r="AA678707" s="458"/>
      <c r="AB678707" s="5"/>
    </row>
    <row r="678708" spans="21:28">
      <c r="U678708" s="5"/>
      <c r="AA678708" s="93"/>
      <c r="AB678708" s="5"/>
    </row>
    <row r="678709" spans="21:28">
      <c r="U678709" s="5"/>
      <c r="AA678709" s="94"/>
      <c r="AB678709" s="5"/>
    </row>
    <row r="678712" spans="21:28">
      <c r="U678712" s="5"/>
      <c r="AA678712" s="94"/>
      <c r="AB678712" s="5"/>
    </row>
    <row r="678762" spans="21:28">
      <c r="U678762" s="5"/>
      <c r="AA678762" s="94"/>
      <c r="AB678762" s="5"/>
    </row>
    <row r="678832" spans="21:28">
      <c r="U678832" s="5"/>
      <c r="AA678832" s="94"/>
      <c r="AB678832" s="5"/>
    </row>
    <row r="678833" spans="21:28">
      <c r="U678833" s="5"/>
      <c r="AA678833" s="94"/>
      <c r="AB678833" s="5"/>
    </row>
    <row r="678850" spans="21:28">
      <c r="U678850" s="5"/>
      <c r="AA678850" s="94"/>
      <c r="AB678850" s="5"/>
    </row>
    <row r="678852" spans="21:28">
      <c r="U678852" s="5"/>
      <c r="AA678852" s="458"/>
      <c r="AB678852" s="5"/>
    </row>
    <row r="678853" spans="21:28">
      <c r="U678853" s="5"/>
      <c r="AA678853" s="458"/>
      <c r="AB678853" s="5"/>
    </row>
    <row r="678854" spans="21:28">
      <c r="U678854" s="5"/>
      <c r="AA678854" s="93"/>
      <c r="AB678854" s="5"/>
    </row>
    <row r="678855" spans="21:28">
      <c r="U678855" s="5"/>
      <c r="AA678855" s="94"/>
      <c r="AB678855" s="5"/>
    </row>
    <row r="678858" spans="21:28">
      <c r="U678858" s="5"/>
      <c r="AA678858" s="94"/>
      <c r="AB678858" s="5"/>
    </row>
    <row r="678908" spans="21:28">
      <c r="U678908" s="5"/>
      <c r="AA678908" s="94"/>
      <c r="AB678908" s="5"/>
    </row>
    <row r="678978" spans="21:28">
      <c r="U678978" s="5"/>
      <c r="AA678978" s="94"/>
      <c r="AB678978" s="5"/>
    </row>
    <row r="678979" spans="21:28">
      <c r="U678979" s="5"/>
      <c r="AA678979" s="94"/>
      <c r="AB678979" s="5"/>
    </row>
    <row r="678996" spans="21:28">
      <c r="U678996" s="5"/>
      <c r="AA678996" s="94"/>
      <c r="AB678996" s="5"/>
    </row>
    <row r="678998" spans="21:28">
      <c r="U678998" s="5"/>
      <c r="AA678998" s="458"/>
      <c r="AB678998" s="5"/>
    </row>
    <row r="678999" spans="21:28">
      <c r="U678999" s="5"/>
      <c r="AA678999" s="458"/>
      <c r="AB678999" s="5"/>
    </row>
    <row r="679000" spans="21:28">
      <c r="U679000" s="5"/>
      <c r="AA679000" s="93"/>
      <c r="AB679000" s="5"/>
    </row>
    <row r="679001" spans="21:28">
      <c r="U679001" s="5"/>
      <c r="AA679001" s="94"/>
      <c r="AB679001" s="5"/>
    </row>
    <row r="679004" spans="21:28">
      <c r="U679004" s="5"/>
      <c r="AA679004" s="94"/>
      <c r="AB679004" s="5"/>
    </row>
    <row r="679054" spans="21:28">
      <c r="U679054" s="5"/>
      <c r="AA679054" s="94"/>
      <c r="AB679054" s="5"/>
    </row>
    <row r="679124" spans="21:28">
      <c r="U679124" s="5"/>
      <c r="AA679124" s="94"/>
      <c r="AB679124" s="5"/>
    </row>
    <row r="679125" spans="21:28">
      <c r="U679125" s="5"/>
      <c r="AA679125" s="94"/>
      <c r="AB679125" s="5"/>
    </row>
    <row r="679142" spans="21:28">
      <c r="U679142" s="5"/>
      <c r="AA679142" s="94"/>
      <c r="AB679142" s="5"/>
    </row>
    <row r="679144" spans="21:28">
      <c r="U679144" s="5"/>
      <c r="AA679144" s="458"/>
      <c r="AB679144" s="5"/>
    </row>
    <row r="679145" spans="21:28">
      <c r="U679145" s="5"/>
      <c r="AA679145" s="458"/>
      <c r="AB679145" s="5"/>
    </row>
    <row r="679146" spans="21:28">
      <c r="U679146" s="5"/>
      <c r="AA679146" s="93"/>
      <c r="AB679146" s="5"/>
    </row>
    <row r="679147" spans="21:28">
      <c r="U679147" s="5"/>
      <c r="AA679147" s="94"/>
      <c r="AB679147" s="5"/>
    </row>
    <row r="679150" spans="21:28">
      <c r="U679150" s="5"/>
      <c r="AA679150" s="94"/>
      <c r="AB679150" s="5"/>
    </row>
    <row r="679200" spans="21:28">
      <c r="U679200" s="5"/>
      <c r="AA679200" s="94"/>
      <c r="AB679200" s="5"/>
    </row>
    <row r="679270" spans="21:28">
      <c r="U679270" s="5"/>
      <c r="AA679270" s="94"/>
      <c r="AB679270" s="5"/>
    </row>
    <row r="679271" spans="21:28">
      <c r="U679271" s="5"/>
      <c r="AA679271" s="94"/>
      <c r="AB679271" s="5"/>
    </row>
    <row r="679288" spans="21:28">
      <c r="U679288" s="5"/>
      <c r="AA679288" s="94"/>
      <c r="AB679288" s="5"/>
    </row>
    <row r="679290" spans="21:28">
      <c r="U679290" s="5"/>
      <c r="AA679290" s="458"/>
      <c r="AB679290" s="5"/>
    </row>
    <row r="679291" spans="21:28">
      <c r="U679291" s="5"/>
      <c r="AA679291" s="458"/>
      <c r="AB679291" s="5"/>
    </row>
    <row r="679292" spans="21:28">
      <c r="U679292" s="5"/>
      <c r="AA679292" s="93"/>
      <c r="AB679292" s="5"/>
    </row>
    <row r="679293" spans="21:28">
      <c r="U679293" s="5"/>
      <c r="AA679293" s="94"/>
      <c r="AB679293" s="5"/>
    </row>
    <row r="679296" spans="21:28">
      <c r="U679296" s="5"/>
      <c r="AA679296" s="94"/>
      <c r="AB679296" s="5"/>
    </row>
    <row r="679346" spans="21:28">
      <c r="U679346" s="5"/>
      <c r="AA679346" s="94"/>
      <c r="AB679346" s="5"/>
    </row>
    <row r="679416" spans="21:28">
      <c r="U679416" s="5"/>
      <c r="AA679416" s="94"/>
      <c r="AB679416" s="5"/>
    </row>
    <row r="679417" spans="21:28">
      <c r="U679417" s="5"/>
      <c r="AA679417" s="94"/>
      <c r="AB679417" s="5"/>
    </row>
    <row r="679434" spans="21:28">
      <c r="U679434" s="5"/>
      <c r="AA679434" s="94"/>
      <c r="AB679434" s="5"/>
    </row>
    <row r="679436" spans="21:28">
      <c r="U679436" s="5"/>
      <c r="AA679436" s="458"/>
      <c r="AB679436" s="5"/>
    </row>
    <row r="679437" spans="21:28">
      <c r="U679437" s="5"/>
      <c r="AA679437" s="458"/>
      <c r="AB679437" s="5"/>
    </row>
    <row r="679438" spans="21:28">
      <c r="U679438" s="5"/>
      <c r="AA679438" s="93"/>
      <c r="AB679438" s="5"/>
    </row>
    <row r="679439" spans="21:28">
      <c r="U679439" s="5"/>
      <c r="AA679439" s="94"/>
      <c r="AB679439" s="5"/>
    </row>
    <row r="679442" spans="21:28">
      <c r="U679442" s="5"/>
      <c r="AA679442" s="94"/>
      <c r="AB679442" s="5"/>
    </row>
    <row r="679492" spans="21:28">
      <c r="U679492" s="5"/>
      <c r="AA679492" s="94"/>
      <c r="AB679492" s="5"/>
    </row>
    <row r="679562" spans="21:28">
      <c r="U679562" s="5"/>
      <c r="AA679562" s="94"/>
      <c r="AB679562" s="5"/>
    </row>
    <row r="679563" spans="21:28">
      <c r="U679563" s="5"/>
      <c r="AA679563" s="94"/>
      <c r="AB679563" s="5"/>
    </row>
    <row r="679580" spans="21:28">
      <c r="U679580" s="5"/>
      <c r="AA679580" s="94"/>
      <c r="AB679580" s="5"/>
    </row>
    <row r="679582" spans="21:28">
      <c r="U679582" s="5"/>
      <c r="AA679582" s="458"/>
      <c r="AB679582" s="5"/>
    </row>
    <row r="679583" spans="21:28">
      <c r="U679583" s="5"/>
      <c r="AA679583" s="458"/>
      <c r="AB679583" s="5"/>
    </row>
    <row r="679584" spans="21:28">
      <c r="U679584" s="5"/>
      <c r="AA679584" s="93"/>
      <c r="AB679584" s="5"/>
    </row>
    <row r="679585" spans="21:28">
      <c r="U679585" s="5"/>
      <c r="AA679585" s="94"/>
      <c r="AB679585" s="5"/>
    </row>
    <row r="679588" spans="21:28">
      <c r="U679588" s="5"/>
      <c r="AA679588" s="94"/>
      <c r="AB679588" s="5"/>
    </row>
    <row r="679638" spans="21:28">
      <c r="U679638" s="5"/>
      <c r="AA679638" s="94"/>
      <c r="AB679638" s="5"/>
    </row>
    <row r="679708" spans="21:28">
      <c r="U679708" s="5"/>
      <c r="AA679708" s="94"/>
      <c r="AB679708" s="5"/>
    </row>
    <row r="679709" spans="21:28">
      <c r="U679709" s="5"/>
      <c r="AA679709" s="94"/>
      <c r="AB679709" s="5"/>
    </row>
    <row r="679726" spans="21:28">
      <c r="U679726" s="5"/>
      <c r="AA679726" s="94"/>
      <c r="AB679726" s="5"/>
    </row>
    <row r="679728" spans="21:28">
      <c r="U679728" s="5"/>
      <c r="AA679728" s="458"/>
      <c r="AB679728" s="5"/>
    </row>
    <row r="679729" spans="21:28">
      <c r="U679729" s="5"/>
      <c r="AA679729" s="458"/>
      <c r="AB679729" s="5"/>
    </row>
    <row r="679730" spans="21:28">
      <c r="U679730" s="5"/>
      <c r="AA679730" s="93"/>
      <c r="AB679730" s="5"/>
    </row>
    <row r="679731" spans="21:28">
      <c r="U679731" s="5"/>
      <c r="AA679731" s="94"/>
      <c r="AB679731" s="5"/>
    </row>
    <row r="679734" spans="21:28">
      <c r="U679734" s="5"/>
      <c r="AA679734" s="94"/>
      <c r="AB679734" s="5"/>
    </row>
    <row r="679784" spans="21:28">
      <c r="U679784" s="5"/>
      <c r="AA679784" s="94"/>
      <c r="AB679784" s="5"/>
    </row>
    <row r="679854" spans="21:28">
      <c r="U679854" s="5"/>
      <c r="AA679854" s="94"/>
      <c r="AB679854" s="5"/>
    </row>
    <row r="679855" spans="21:28">
      <c r="U679855" s="5"/>
      <c r="AA679855" s="94"/>
      <c r="AB679855" s="5"/>
    </row>
    <row r="679872" spans="21:28">
      <c r="U679872" s="5"/>
      <c r="AA679872" s="94"/>
      <c r="AB679872" s="5"/>
    </row>
    <row r="679874" spans="21:28">
      <c r="U679874" s="5"/>
      <c r="AA679874" s="458"/>
      <c r="AB679874" s="5"/>
    </row>
    <row r="679875" spans="21:28">
      <c r="U679875" s="5"/>
      <c r="AA679875" s="458"/>
      <c r="AB679875" s="5"/>
    </row>
    <row r="679876" spans="21:28">
      <c r="U679876" s="5"/>
      <c r="AA679876" s="93"/>
      <c r="AB679876" s="5"/>
    </row>
    <row r="679877" spans="21:28">
      <c r="U679877" s="5"/>
      <c r="AA679877" s="94"/>
      <c r="AB679877" s="5"/>
    </row>
    <row r="679880" spans="21:28">
      <c r="U679880" s="5"/>
      <c r="AA679880" s="94"/>
      <c r="AB679880" s="5"/>
    </row>
    <row r="679930" spans="21:28">
      <c r="U679930" s="5"/>
      <c r="AA679930" s="94"/>
      <c r="AB679930" s="5"/>
    </row>
    <row r="680000" spans="21:28">
      <c r="U680000" s="5"/>
      <c r="AA680000" s="94"/>
      <c r="AB680000" s="5"/>
    </row>
    <row r="680001" spans="21:28">
      <c r="U680001" s="5"/>
      <c r="AA680001" s="94"/>
      <c r="AB680001" s="5"/>
    </row>
    <row r="680018" spans="21:28">
      <c r="U680018" s="5"/>
      <c r="AA680018" s="94"/>
      <c r="AB680018" s="5"/>
    </row>
    <row r="680020" spans="21:28">
      <c r="U680020" s="5"/>
      <c r="AA680020" s="458"/>
      <c r="AB680020" s="5"/>
    </row>
    <row r="680021" spans="21:28">
      <c r="U680021" s="5"/>
      <c r="AA680021" s="458"/>
      <c r="AB680021" s="5"/>
    </row>
    <row r="680022" spans="21:28">
      <c r="U680022" s="5"/>
      <c r="AA680022" s="93"/>
      <c r="AB680022" s="5"/>
    </row>
    <row r="680023" spans="21:28">
      <c r="U680023" s="5"/>
      <c r="AA680023" s="94"/>
      <c r="AB680023" s="5"/>
    </row>
    <row r="680026" spans="21:28">
      <c r="U680026" s="5"/>
      <c r="AA680026" s="94"/>
      <c r="AB680026" s="5"/>
    </row>
    <row r="680076" spans="21:28">
      <c r="U680076" s="5"/>
      <c r="AA680076" s="94"/>
      <c r="AB680076" s="5"/>
    </row>
    <row r="680146" spans="21:28">
      <c r="U680146" s="5"/>
      <c r="AA680146" s="94"/>
      <c r="AB680146" s="5"/>
    </row>
    <row r="680147" spans="21:28">
      <c r="U680147" s="5"/>
      <c r="AA680147" s="94"/>
      <c r="AB680147" s="5"/>
    </row>
    <row r="680164" spans="21:28">
      <c r="U680164" s="5"/>
      <c r="AA680164" s="94"/>
      <c r="AB680164" s="5"/>
    </row>
    <row r="680166" spans="21:28">
      <c r="U680166" s="5"/>
      <c r="AA680166" s="458"/>
      <c r="AB680166" s="5"/>
    </row>
    <row r="680167" spans="21:28">
      <c r="U680167" s="5"/>
      <c r="AA680167" s="458"/>
      <c r="AB680167" s="5"/>
    </row>
    <row r="680168" spans="21:28">
      <c r="U680168" s="5"/>
      <c r="AA680168" s="93"/>
      <c r="AB680168" s="5"/>
    </row>
    <row r="680169" spans="21:28">
      <c r="U680169" s="5"/>
      <c r="AA680169" s="94"/>
      <c r="AB680169" s="5"/>
    </row>
    <row r="680172" spans="21:28">
      <c r="U680172" s="5"/>
      <c r="AA680172" s="94"/>
      <c r="AB680172" s="5"/>
    </row>
    <row r="680222" spans="21:28">
      <c r="U680222" s="5"/>
      <c r="AA680222" s="94"/>
      <c r="AB680222" s="5"/>
    </row>
    <row r="680292" spans="21:28">
      <c r="U680292" s="5"/>
      <c r="AA680292" s="94"/>
      <c r="AB680292" s="5"/>
    </row>
    <row r="680293" spans="21:28">
      <c r="U680293" s="5"/>
      <c r="AA680293" s="94"/>
      <c r="AB680293" s="5"/>
    </row>
    <row r="680310" spans="21:28">
      <c r="U680310" s="5"/>
      <c r="AA680310" s="94"/>
      <c r="AB680310" s="5"/>
    </row>
    <row r="680312" spans="21:28">
      <c r="U680312" s="5"/>
      <c r="AA680312" s="458"/>
      <c r="AB680312" s="5"/>
    </row>
    <row r="680313" spans="21:28">
      <c r="U680313" s="5"/>
      <c r="AA680313" s="458"/>
      <c r="AB680313" s="5"/>
    </row>
    <row r="680314" spans="21:28">
      <c r="U680314" s="5"/>
      <c r="AA680314" s="93"/>
      <c r="AB680314" s="5"/>
    </row>
    <row r="680315" spans="21:28">
      <c r="U680315" s="5"/>
      <c r="AA680315" s="94"/>
      <c r="AB680315" s="5"/>
    </row>
    <row r="680318" spans="21:28">
      <c r="U680318" s="5"/>
      <c r="AA680318" s="94"/>
      <c r="AB680318" s="5"/>
    </row>
    <row r="680368" spans="21:28">
      <c r="U680368" s="5"/>
      <c r="AA680368" s="94"/>
      <c r="AB680368" s="5"/>
    </row>
    <row r="680438" spans="21:28">
      <c r="U680438" s="5"/>
      <c r="AA680438" s="94"/>
      <c r="AB680438" s="5"/>
    </row>
    <row r="680439" spans="21:28">
      <c r="U680439" s="5"/>
      <c r="AA680439" s="94"/>
      <c r="AB680439" s="5"/>
    </row>
    <row r="680456" spans="21:28">
      <c r="U680456" s="5"/>
      <c r="AA680456" s="94"/>
      <c r="AB680456" s="5"/>
    </row>
    <row r="680458" spans="21:28">
      <c r="U680458" s="5"/>
      <c r="AA680458" s="458"/>
      <c r="AB680458" s="5"/>
    </row>
    <row r="680459" spans="21:28">
      <c r="U680459" s="5"/>
      <c r="AA680459" s="458"/>
      <c r="AB680459" s="5"/>
    </row>
    <row r="680460" spans="21:28">
      <c r="U680460" s="5"/>
      <c r="AA680460" s="93"/>
      <c r="AB680460" s="5"/>
    </row>
    <row r="680461" spans="21:28">
      <c r="U680461" s="5"/>
      <c r="AA680461" s="94"/>
      <c r="AB680461" s="5"/>
    </row>
    <row r="680464" spans="21:28">
      <c r="U680464" s="5"/>
      <c r="AA680464" s="94"/>
      <c r="AB680464" s="5"/>
    </row>
    <row r="680514" spans="21:28">
      <c r="U680514" s="5"/>
      <c r="AA680514" s="94"/>
      <c r="AB680514" s="5"/>
    </row>
    <row r="680584" spans="21:28">
      <c r="U680584" s="5"/>
      <c r="AA680584" s="94"/>
      <c r="AB680584" s="5"/>
    </row>
    <row r="680585" spans="21:28">
      <c r="U680585" s="5"/>
      <c r="AA680585" s="94"/>
      <c r="AB680585" s="5"/>
    </row>
    <row r="680602" spans="21:28">
      <c r="U680602" s="5"/>
      <c r="AA680602" s="94"/>
      <c r="AB680602" s="5"/>
    </row>
    <row r="680604" spans="21:28">
      <c r="U680604" s="5"/>
      <c r="AA680604" s="458"/>
      <c r="AB680604" s="5"/>
    </row>
    <row r="680605" spans="21:28">
      <c r="U680605" s="5"/>
      <c r="AA680605" s="458"/>
      <c r="AB680605" s="5"/>
    </row>
    <row r="680606" spans="21:28">
      <c r="U680606" s="5"/>
      <c r="AA680606" s="93"/>
      <c r="AB680606" s="5"/>
    </row>
    <row r="680607" spans="21:28">
      <c r="U680607" s="5"/>
      <c r="AA680607" s="94"/>
      <c r="AB680607" s="5"/>
    </row>
    <row r="680610" spans="21:28">
      <c r="U680610" s="5"/>
      <c r="AA680610" s="94"/>
      <c r="AB680610" s="5"/>
    </row>
    <row r="680660" spans="21:28">
      <c r="U680660" s="5"/>
      <c r="AA680660" s="94"/>
      <c r="AB680660" s="5"/>
    </row>
    <row r="680730" spans="21:28">
      <c r="U680730" s="5"/>
      <c r="AA680730" s="94"/>
      <c r="AB680730" s="5"/>
    </row>
    <row r="680731" spans="21:28">
      <c r="U680731" s="5"/>
      <c r="AA680731" s="94"/>
      <c r="AB680731" s="5"/>
    </row>
    <row r="680748" spans="21:28">
      <c r="U680748" s="5"/>
      <c r="AA680748" s="94"/>
      <c r="AB680748" s="5"/>
    </row>
    <row r="680750" spans="21:28">
      <c r="U680750" s="5"/>
      <c r="AA680750" s="458"/>
      <c r="AB680750" s="5"/>
    </row>
    <row r="680751" spans="21:28">
      <c r="U680751" s="5"/>
      <c r="AA680751" s="458"/>
      <c r="AB680751" s="5"/>
    </row>
    <row r="680752" spans="21:28">
      <c r="U680752" s="5"/>
      <c r="AA680752" s="93"/>
      <c r="AB680752" s="5"/>
    </row>
    <row r="680753" spans="21:28">
      <c r="U680753" s="5"/>
      <c r="AA680753" s="94"/>
      <c r="AB680753" s="5"/>
    </row>
    <row r="680756" spans="21:28">
      <c r="U680756" s="5"/>
      <c r="AA680756" s="94"/>
      <c r="AB680756" s="5"/>
    </row>
    <row r="680806" spans="21:28">
      <c r="U680806" s="5"/>
      <c r="AA680806" s="94"/>
      <c r="AB680806" s="5"/>
    </row>
    <row r="680876" spans="21:28">
      <c r="U680876" s="5"/>
      <c r="AA680876" s="94"/>
      <c r="AB680876" s="5"/>
    </row>
    <row r="680877" spans="21:28">
      <c r="U680877" s="5"/>
      <c r="AA680877" s="94"/>
      <c r="AB680877" s="5"/>
    </row>
    <row r="680894" spans="21:28">
      <c r="U680894" s="5"/>
      <c r="AA680894" s="94"/>
      <c r="AB680894" s="5"/>
    </row>
    <row r="680896" spans="21:28">
      <c r="U680896" s="5"/>
      <c r="AA680896" s="458"/>
      <c r="AB680896" s="5"/>
    </row>
    <row r="680897" spans="21:28">
      <c r="U680897" s="5"/>
      <c r="AA680897" s="458"/>
      <c r="AB680897" s="5"/>
    </row>
    <row r="680898" spans="21:28">
      <c r="U680898" s="5"/>
      <c r="AA680898" s="93"/>
      <c r="AB680898" s="5"/>
    </row>
    <row r="680899" spans="21:28">
      <c r="U680899" s="5"/>
      <c r="AA680899" s="94"/>
      <c r="AB680899" s="5"/>
    </row>
    <row r="680902" spans="21:28">
      <c r="U680902" s="5"/>
      <c r="AA680902" s="94"/>
      <c r="AB680902" s="5"/>
    </row>
    <row r="680952" spans="21:28">
      <c r="U680952" s="5"/>
      <c r="AA680952" s="94"/>
      <c r="AB680952" s="5"/>
    </row>
    <row r="681022" spans="21:28">
      <c r="U681022" s="5"/>
      <c r="AA681022" s="94"/>
      <c r="AB681022" s="5"/>
    </row>
    <row r="681023" spans="21:28">
      <c r="U681023" s="5"/>
      <c r="AA681023" s="94"/>
      <c r="AB681023" s="5"/>
    </row>
    <row r="681040" spans="21:28">
      <c r="U681040" s="5"/>
      <c r="AA681040" s="94"/>
      <c r="AB681040" s="5"/>
    </row>
    <row r="681042" spans="21:28">
      <c r="U681042" s="5"/>
      <c r="AA681042" s="458"/>
      <c r="AB681042" s="5"/>
    </row>
    <row r="681043" spans="21:28">
      <c r="U681043" s="5"/>
      <c r="AA681043" s="458"/>
      <c r="AB681043" s="5"/>
    </row>
    <row r="681044" spans="21:28">
      <c r="U681044" s="5"/>
      <c r="AA681044" s="93"/>
      <c r="AB681044" s="5"/>
    </row>
    <row r="681045" spans="21:28">
      <c r="U681045" s="5"/>
      <c r="AA681045" s="94"/>
      <c r="AB681045" s="5"/>
    </row>
    <row r="681048" spans="21:28">
      <c r="U681048" s="5"/>
      <c r="AA681048" s="94"/>
      <c r="AB681048" s="5"/>
    </row>
    <row r="681098" spans="21:28">
      <c r="U681098" s="5"/>
      <c r="AA681098" s="94"/>
      <c r="AB681098" s="5"/>
    </row>
    <row r="681168" spans="21:28">
      <c r="U681168" s="5"/>
      <c r="AA681168" s="94"/>
      <c r="AB681168" s="5"/>
    </row>
    <row r="681169" spans="21:28">
      <c r="U681169" s="5"/>
      <c r="AA681169" s="94"/>
      <c r="AB681169" s="5"/>
    </row>
    <row r="681186" spans="21:28">
      <c r="U681186" s="5"/>
      <c r="AA681186" s="94"/>
      <c r="AB681186" s="5"/>
    </row>
    <row r="681188" spans="21:28">
      <c r="U681188" s="5"/>
      <c r="AA681188" s="458"/>
      <c r="AB681188" s="5"/>
    </row>
    <row r="681189" spans="21:28">
      <c r="U681189" s="5"/>
      <c r="AA681189" s="458"/>
      <c r="AB681189" s="5"/>
    </row>
    <row r="681190" spans="21:28">
      <c r="U681190" s="5"/>
      <c r="AA681190" s="93"/>
      <c r="AB681190" s="5"/>
    </row>
    <row r="681191" spans="21:28">
      <c r="U681191" s="5"/>
      <c r="AA681191" s="94"/>
      <c r="AB681191" s="5"/>
    </row>
    <row r="681194" spans="21:28">
      <c r="U681194" s="5"/>
      <c r="AA681194" s="94"/>
      <c r="AB681194" s="5"/>
    </row>
    <row r="681244" spans="21:28">
      <c r="U681244" s="5"/>
      <c r="AA681244" s="94"/>
      <c r="AB681244" s="5"/>
    </row>
    <row r="681314" spans="21:28">
      <c r="U681314" s="5"/>
      <c r="AA681314" s="94"/>
      <c r="AB681314" s="5"/>
    </row>
    <row r="681315" spans="21:28">
      <c r="U681315" s="5"/>
      <c r="AA681315" s="94"/>
      <c r="AB681315" s="5"/>
    </row>
    <row r="681332" spans="21:28">
      <c r="U681332" s="5"/>
      <c r="AA681332" s="94"/>
      <c r="AB681332" s="5"/>
    </row>
    <row r="681334" spans="21:28">
      <c r="U681334" s="5"/>
      <c r="AA681334" s="458"/>
      <c r="AB681334" s="5"/>
    </row>
    <row r="681335" spans="21:28">
      <c r="U681335" s="5"/>
      <c r="AA681335" s="458"/>
      <c r="AB681335" s="5"/>
    </row>
    <row r="681336" spans="21:28">
      <c r="U681336" s="5"/>
      <c r="AA681336" s="93"/>
      <c r="AB681336" s="5"/>
    </row>
    <row r="681337" spans="21:28">
      <c r="U681337" s="5"/>
      <c r="AA681337" s="94"/>
      <c r="AB681337" s="5"/>
    </row>
    <row r="681340" spans="21:28">
      <c r="U681340" s="5"/>
      <c r="AA681340" s="94"/>
      <c r="AB681340" s="5"/>
    </row>
    <row r="681390" spans="21:28">
      <c r="U681390" s="5"/>
      <c r="AA681390" s="94"/>
      <c r="AB681390" s="5"/>
    </row>
    <row r="681460" spans="21:28">
      <c r="U681460" s="5"/>
      <c r="AA681460" s="94"/>
      <c r="AB681460" s="5"/>
    </row>
    <row r="681461" spans="21:28">
      <c r="U681461" s="5"/>
      <c r="AA681461" s="94"/>
      <c r="AB681461" s="5"/>
    </row>
    <row r="681478" spans="21:28">
      <c r="U681478" s="5"/>
      <c r="AA681478" s="94"/>
      <c r="AB681478" s="5"/>
    </row>
    <row r="681480" spans="21:28">
      <c r="U681480" s="5"/>
      <c r="AA681480" s="458"/>
      <c r="AB681480" s="5"/>
    </row>
    <row r="681481" spans="21:28">
      <c r="U681481" s="5"/>
      <c r="AA681481" s="458"/>
      <c r="AB681481" s="5"/>
    </row>
    <row r="681482" spans="21:28">
      <c r="U681482" s="5"/>
      <c r="AA681482" s="93"/>
      <c r="AB681482" s="5"/>
    </row>
    <row r="681483" spans="21:28">
      <c r="U681483" s="5"/>
      <c r="AA681483" s="94"/>
      <c r="AB681483" s="5"/>
    </row>
    <row r="681486" spans="21:28">
      <c r="U681486" s="5"/>
      <c r="AA681486" s="94"/>
      <c r="AB681486" s="5"/>
    </row>
    <row r="681536" spans="21:28">
      <c r="U681536" s="5"/>
      <c r="AA681536" s="94"/>
      <c r="AB681536" s="5"/>
    </row>
    <row r="681606" spans="21:28">
      <c r="U681606" s="5"/>
      <c r="AA681606" s="94"/>
      <c r="AB681606" s="5"/>
    </row>
    <row r="681607" spans="21:28">
      <c r="U681607" s="5"/>
      <c r="AA681607" s="94"/>
      <c r="AB681607" s="5"/>
    </row>
    <row r="681624" spans="21:28">
      <c r="U681624" s="5"/>
      <c r="AA681624" s="94"/>
      <c r="AB681624" s="5"/>
    </row>
    <row r="681626" spans="21:28">
      <c r="U681626" s="5"/>
      <c r="AA681626" s="458"/>
      <c r="AB681626" s="5"/>
    </row>
    <row r="681627" spans="21:28">
      <c r="U681627" s="5"/>
      <c r="AA681627" s="458"/>
      <c r="AB681627" s="5"/>
    </row>
    <row r="681628" spans="21:28">
      <c r="U681628" s="5"/>
      <c r="AA681628" s="93"/>
      <c r="AB681628" s="5"/>
    </row>
    <row r="681629" spans="21:28">
      <c r="U681629" s="5"/>
      <c r="AA681629" s="94"/>
      <c r="AB681629" s="5"/>
    </row>
    <row r="681632" spans="21:28">
      <c r="U681632" s="5"/>
      <c r="AA681632" s="94"/>
      <c r="AB681632" s="5"/>
    </row>
    <row r="681682" spans="21:28">
      <c r="U681682" s="5"/>
      <c r="AA681682" s="94"/>
      <c r="AB681682" s="5"/>
    </row>
    <row r="681752" spans="21:28">
      <c r="U681752" s="5"/>
      <c r="AA681752" s="94"/>
      <c r="AB681752" s="5"/>
    </row>
    <row r="681753" spans="21:28">
      <c r="U681753" s="5"/>
      <c r="AA681753" s="94"/>
      <c r="AB681753" s="5"/>
    </row>
    <row r="681770" spans="21:28">
      <c r="U681770" s="5"/>
      <c r="AA681770" s="94"/>
      <c r="AB681770" s="5"/>
    </row>
    <row r="681772" spans="21:28">
      <c r="U681772" s="5"/>
      <c r="AA681772" s="458"/>
      <c r="AB681772" s="5"/>
    </row>
    <row r="681773" spans="21:28">
      <c r="U681773" s="5"/>
      <c r="AA681773" s="458"/>
      <c r="AB681773" s="5"/>
    </row>
    <row r="681774" spans="21:28">
      <c r="U681774" s="5"/>
      <c r="AA681774" s="93"/>
      <c r="AB681774" s="5"/>
    </row>
    <row r="681775" spans="21:28">
      <c r="U681775" s="5"/>
      <c r="AA681775" s="94"/>
      <c r="AB681775" s="5"/>
    </row>
    <row r="681778" spans="21:28">
      <c r="U681778" s="5"/>
      <c r="AA681778" s="94"/>
      <c r="AB681778" s="5"/>
    </row>
    <row r="681828" spans="21:28">
      <c r="U681828" s="5"/>
      <c r="AA681828" s="94"/>
      <c r="AB681828" s="5"/>
    </row>
    <row r="681898" spans="21:28">
      <c r="U681898" s="5"/>
      <c r="AA681898" s="94"/>
      <c r="AB681898" s="5"/>
    </row>
    <row r="681899" spans="21:28">
      <c r="U681899" s="5"/>
      <c r="AA681899" s="94"/>
      <c r="AB681899" s="5"/>
    </row>
    <row r="681916" spans="21:28">
      <c r="U681916" s="5"/>
      <c r="AA681916" s="94"/>
      <c r="AB681916" s="5"/>
    </row>
    <row r="681918" spans="21:28">
      <c r="U681918" s="5"/>
      <c r="AA681918" s="458"/>
      <c r="AB681918" s="5"/>
    </row>
    <row r="681919" spans="21:28">
      <c r="U681919" s="5"/>
      <c r="AA681919" s="458"/>
      <c r="AB681919" s="5"/>
    </row>
    <row r="681920" spans="21:28">
      <c r="U681920" s="5"/>
      <c r="AA681920" s="93"/>
      <c r="AB681920" s="5"/>
    </row>
    <row r="681921" spans="21:28">
      <c r="U681921" s="5"/>
      <c r="AA681921" s="94"/>
      <c r="AB681921" s="5"/>
    </row>
    <row r="681924" spans="21:28">
      <c r="U681924" s="5"/>
      <c r="AA681924" s="94"/>
      <c r="AB681924" s="5"/>
    </row>
    <row r="681974" spans="21:28">
      <c r="U681974" s="5"/>
      <c r="AA681974" s="94"/>
      <c r="AB681974" s="5"/>
    </row>
    <row r="682044" spans="21:28">
      <c r="U682044" s="5"/>
      <c r="AA682044" s="94"/>
      <c r="AB682044" s="5"/>
    </row>
    <row r="682045" spans="21:28">
      <c r="U682045" s="5"/>
      <c r="AA682045" s="94"/>
      <c r="AB682045" s="5"/>
    </row>
    <row r="682062" spans="21:28">
      <c r="U682062" s="5"/>
      <c r="AA682062" s="94"/>
      <c r="AB682062" s="5"/>
    </row>
    <row r="682064" spans="21:28">
      <c r="U682064" s="5"/>
      <c r="AA682064" s="458"/>
      <c r="AB682064" s="5"/>
    </row>
    <row r="682065" spans="21:28">
      <c r="U682065" s="5"/>
      <c r="AA682065" s="458"/>
      <c r="AB682065" s="5"/>
    </row>
    <row r="682066" spans="21:28">
      <c r="U682066" s="5"/>
      <c r="AA682066" s="93"/>
      <c r="AB682066" s="5"/>
    </row>
    <row r="682067" spans="21:28">
      <c r="U682067" s="5"/>
      <c r="AA682067" s="94"/>
      <c r="AB682067" s="5"/>
    </row>
    <row r="682070" spans="21:28">
      <c r="U682070" s="5"/>
      <c r="AA682070" s="94"/>
      <c r="AB682070" s="5"/>
    </row>
    <row r="682120" spans="21:28">
      <c r="U682120" s="5"/>
      <c r="AA682120" s="94"/>
      <c r="AB682120" s="5"/>
    </row>
    <row r="682190" spans="21:28">
      <c r="U682190" s="5"/>
      <c r="AA682190" s="94"/>
      <c r="AB682190" s="5"/>
    </row>
    <row r="682191" spans="21:28">
      <c r="U682191" s="5"/>
      <c r="AA682191" s="94"/>
      <c r="AB682191" s="5"/>
    </row>
    <row r="682208" spans="21:28">
      <c r="U682208" s="5"/>
      <c r="AA682208" s="94"/>
      <c r="AB682208" s="5"/>
    </row>
    <row r="682210" spans="21:28">
      <c r="U682210" s="5"/>
      <c r="AA682210" s="458"/>
      <c r="AB682210" s="5"/>
    </row>
    <row r="682211" spans="21:28">
      <c r="U682211" s="5"/>
      <c r="AA682211" s="458"/>
      <c r="AB682211" s="5"/>
    </row>
    <row r="682212" spans="21:28">
      <c r="U682212" s="5"/>
      <c r="AA682212" s="93"/>
      <c r="AB682212" s="5"/>
    </row>
    <row r="682213" spans="21:28">
      <c r="U682213" s="5"/>
      <c r="AA682213" s="94"/>
      <c r="AB682213" s="5"/>
    </row>
    <row r="682216" spans="21:28">
      <c r="U682216" s="5"/>
      <c r="AA682216" s="94"/>
      <c r="AB682216" s="5"/>
    </row>
    <row r="682266" spans="21:28">
      <c r="U682266" s="5"/>
      <c r="AA682266" s="94"/>
      <c r="AB682266" s="5"/>
    </row>
    <row r="682336" spans="21:28">
      <c r="U682336" s="5"/>
      <c r="AA682336" s="94"/>
      <c r="AB682336" s="5"/>
    </row>
    <row r="682337" spans="21:28">
      <c r="U682337" s="5"/>
      <c r="AA682337" s="94"/>
      <c r="AB682337" s="5"/>
    </row>
    <row r="682354" spans="21:28">
      <c r="U682354" s="5"/>
      <c r="AA682354" s="94"/>
      <c r="AB682354" s="5"/>
    </row>
    <row r="682356" spans="21:28">
      <c r="U682356" s="5"/>
      <c r="AA682356" s="458"/>
      <c r="AB682356" s="5"/>
    </row>
    <row r="682357" spans="21:28">
      <c r="U682357" s="5"/>
      <c r="AA682357" s="458"/>
      <c r="AB682357" s="5"/>
    </row>
    <row r="682358" spans="21:28">
      <c r="U682358" s="5"/>
      <c r="AA682358" s="93"/>
      <c r="AB682358" s="5"/>
    </row>
    <row r="682359" spans="21:28">
      <c r="U682359" s="5"/>
      <c r="AA682359" s="94"/>
      <c r="AB682359" s="5"/>
    </row>
    <row r="682362" spans="21:28">
      <c r="U682362" s="5"/>
      <c r="AA682362" s="94"/>
      <c r="AB682362" s="5"/>
    </row>
    <row r="682412" spans="21:28">
      <c r="U682412" s="5"/>
      <c r="AA682412" s="94"/>
      <c r="AB682412" s="5"/>
    </row>
    <row r="682482" spans="21:28">
      <c r="U682482" s="5"/>
      <c r="AA682482" s="94"/>
      <c r="AB682482" s="5"/>
    </row>
    <row r="682483" spans="21:28">
      <c r="U682483" s="5"/>
      <c r="AA682483" s="94"/>
      <c r="AB682483" s="5"/>
    </row>
    <row r="682500" spans="21:28">
      <c r="U682500" s="5"/>
      <c r="AA682500" s="94"/>
      <c r="AB682500" s="5"/>
    </row>
    <row r="682502" spans="21:28">
      <c r="U682502" s="5"/>
      <c r="AA682502" s="458"/>
      <c r="AB682502" s="5"/>
    </row>
    <row r="682503" spans="21:28">
      <c r="U682503" s="5"/>
      <c r="AA682503" s="458"/>
      <c r="AB682503" s="5"/>
    </row>
    <row r="682504" spans="21:28">
      <c r="U682504" s="5"/>
      <c r="AA682504" s="93"/>
      <c r="AB682504" s="5"/>
    </row>
    <row r="682505" spans="21:28">
      <c r="U682505" s="5"/>
      <c r="AA682505" s="94"/>
      <c r="AB682505" s="5"/>
    </row>
    <row r="682508" spans="21:28">
      <c r="U682508" s="5"/>
      <c r="AA682508" s="94"/>
      <c r="AB682508" s="5"/>
    </row>
    <row r="682558" spans="21:28">
      <c r="U682558" s="5"/>
      <c r="AA682558" s="94"/>
      <c r="AB682558" s="5"/>
    </row>
    <row r="682628" spans="21:28">
      <c r="U682628" s="5"/>
      <c r="AA682628" s="94"/>
      <c r="AB682628" s="5"/>
    </row>
    <row r="682629" spans="21:28">
      <c r="U682629" s="5"/>
      <c r="AA682629" s="94"/>
      <c r="AB682629" s="5"/>
    </row>
    <row r="682646" spans="21:28">
      <c r="U682646" s="5"/>
      <c r="AA682646" s="94"/>
      <c r="AB682646" s="5"/>
    </row>
    <row r="682648" spans="21:28">
      <c r="U682648" s="5"/>
      <c r="AA682648" s="458"/>
      <c r="AB682648" s="5"/>
    </row>
    <row r="682649" spans="21:28">
      <c r="U682649" s="5"/>
      <c r="AA682649" s="458"/>
      <c r="AB682649" s="5"/>
    </row>
    <row r="682650" spans="21:28">
      <c r="U682650" s="5"/>
      <c r="AA682650" s="93"/>
      <c r="AB682650" s="5"/>
    </row>
    <row r="682651" spans="21:28">
      <c r="U682651" s="5"/>
      <c r="AA682651" s="94"/>
      <c r="AB682651" s="5"/>
    </row>
    <row r="682654" spans="21:28">
      <c r="U682654" s="5"/>
      <c r="AA682654" s="94"/>
      <c r="AB682654" s="5"/>
    </row>
    <row r="682704" spans="21:28">
      <c r="U682704" s="5"/>
      <c r="AA682704" s="94"/>
      <c r="AB682704" s="5"/>
    </row>
    <row r="682774" spans="21:28">
      <c r="U682774" s="5"/>
      <c r="AA682774" s="94"/>
      <c r="AB682774" s="5"/>
    </row>
    <row r="682775" spans="21:28">
      <c r="U682775" s="5"/>
      <c r="AA682775" s="94"/>
      <c r="AB682775" s="5"/>
    </row>
    <row r="682792" spans="21:28">
      <c r="U682792" s="5"/>
      <c r="AA682792" s="94"/>
      <c r="AB682792" s="5"/>
    </row>
    <row r="682794" spans="21:28">
      <c r="U682794" s="5"/>
      <c r="AA682794" s="458"/>
      <c r="AB682794" s="5"/>
    </row>
    <row r="682795" spans="21:28">
      <c r="U682795" s="5"/>
      <c r="AA682795" s="458"/>
      <c r="AB682795" s="5"/>
    </row>
    <row r="682796" spans="21:28">
      <c r="U682796" s="5"/>
      <c r="AA682796" s="93"/>
      <c r="AB682796" s="5"/>
    </row>
    <row r="682797" spans="21:28">
      <c r="U682797" s="5"/>
      <c r="AA682797" s="94"/>
      <c r="AB682797" s="5"/>
    </row>
    <row r="682800" spans="21:28">
      <c r="U682800" s="5"/>
      <c r="AA682800" s="94"/>
      <c r="AB682800" s="5"/>
    </row>
    <row r="682850" spans="21:28">
      <c r="U682850" s="5"/>
      <c r="AA682850" s="94"/>
      <c r="AB682850" s="5"/>
    </row>
    <row r="682920" spans="21:28">
      <c r="U682920" s="5"/>
      <c r="AA682920" s="94"/>
      <c r="AB682920" s="5"/>
    </row>
    <row r="682921" spans="21:28">
      <c r="U682921" s="5"/>
      <c r="AA682921" s="94"/>
      <c r="AB682921" s="5"/>
    </row>
    <row r="682938" spans="21:28">
      <c r="U682938" s="5"/>
      <c r="AA682938" s="94"/>
      <c r="AB682938" s="5"/>
    </row>
    <row r="682940" spans="21:28">
      <c r="U682940" s="5"/>
      <c r="AA682940" s="458"/>
      <c r="AB682940" s="5"/>
    </row>
    <row r="682941" spans="21:28">
      <c r="U682941" s="5"/>
      <c r="AA682941" s="458"/>
      <c r="AB682941" s="5"/>
    </row>
    <row r="682942" spans="21:28">
      <c r="U682942" s="5"/>
      <c r="AA682942" s="93"/>
      <c r="AB682942" s="5"/>
    </row>
    <row r="682943" spans="21:28">
      <c r="U682943" s="5"/>
      <c r="AA682943" s="94"/>
      <c r="AB682943" s="5"/>
    </row>
    <row r="682946" spans="21:28">
      <c r="U682946" s="5"/>
      <c r="AA682946" s="94"/>
      <c r="AB682946" s="5"/>
    </row>
    <row r="682996" spans="21:28">
      <c r="U682996" s="5"/>
      <c r="AA682996" s="94"/>
      <c r="AB682996" s="5"/>
    </row>
    <row r="683066" spans="21:28">
      <c r="U683066" s="5"/>
      <c r="AA683066" s="94"/>
      <c r="AB683066" s="5"/>
    </row>
    <row r="683067" spans="21:28">
      <c r="U683067" s="5"/>
      <c r="AA683067" s="94"/>
      <c r="AB683067" s="5"/>
    </row>
    <row r="683084" spans="21:28">
      <c r="U683084" s="5"/>
      <c r="AA683084" s="94"/>
      <c r="AB683084" s="5"/>
    </row>
    <row r="683086" spans="21:28">
      <c r="U683086" s="5"/>
      <c r="AA683086" s="458"/>
      <c r="AB683086" s="5"/>
    </row>
    <row r="683087" spans="21:28">
      <c r="U683087" s="5"/>
      <c r="AA683087" s="458"/>
      <c r="AB683087" s="5"/>
    </row>
    <row r="683088" spans="21:28">
      <c r="U683088" s="5"/>
      <c r="AA683088" s="93"/>
      <c r="AB683088" s="5"/>
    </row>
    <row r="683089" spans="21:28">
      <c r="U683089" s="5"/>
      <c r="AA683089" s="94"/>
      <c r="AB683089" s="5"/>
    </row>
    <row r="683092" spans="21:28">
      <c r="U683092" s="5"/>
      <c r="AA683092" s="94"/>
      <c r="AB683092" s="5"/>
    </row>
    <row r="683142" spans="21:28">
      <c r="U683142" s="5"/>
      <c r="AA683142" s="94"/>
      <c r="AB683142" s="5"/>
    </row>
    <row r="683212" spans="21:28">
      <c r="U683212" s="5"/>
      <c r="AA683212" s="94"/>
      <c r="AB683212" s="5"/>
    </row>
    <row r="683213" spans="21:28">
      <c r="U683213" s="5"/>
      <c r="AA683213" s="94"/>
      <c r="AB683213" s="5"/>
    </row>
    <row r="683230" spans="21:28">
      <c r="U683230" s="5"/>
      <c r="AA683230" s="94"/>
      <c r="AB683230" s="5"/>
    </row>
    <row r="683232" spans="21:28">
      <c r="U683232" s="5"/>
      <c r="AA683232" s="458"/>
      <c r="AB683232" s="5"/>
    </row>
    <row r="683233" spans="21:28">
      <c r="U683233" s="5"/>
      <c r="AA683233" s="458"/>
      <c r="AB683233" s="5"/>
    </row>
    <row r="683234" spans="21:28">
      <c r="U683234" s="5"/>
      <c r="AA683234" s="93"/>
      <c r="AB683234" s="5"/>
    </row>
    <row r="683235" spans="21:28">
      <c r="U683235" s="5"/>
      <c r="AA683235" s="94"/>
      <c r="AB683235" s="5"/>
    </row>
    <row r="683238" spans="21:28">
      <c r="U683238" s="5"/>
      <c r="AA683238" s="94"/>
      <c r="AB683238" s="5"/>
    </row>
    <row r="683288" spans="21:28">
      <c r="U683288" s="5"/>
      <c r="AA683288" s="94"/>
      <c r="AB683288" s="5"/>
    </row>
    <row r="683358" spans="21:28">
      <c r="U683358" s="5"/>
      <c r="AA683358" s="94"/>
      <c r="AB683358" s="5"/>
    </row>
    <row r="683359" spans="21:28">
      <c r="U683359" s="5"/>
      <c r="AA683359" s="94"/>
      <c r="AB683359" s="5"/>
    </row>
    <row r="683376" spans="21:28">
      <c r="U683376" s="5"/>
      <c r="AA683376" s="94"/>
      <c r="AB683376" s="5"/>
    </row>
    <row r="683378" spans="21:28">
      <c r="U683378" s="5"/>
      <c r="AA683378" s="458"/>
      <c r="AB683378" s="5"/>
    </row>
    <row r="683379" spans="21:28">
      <c r="U683379" s="5"/>
      <c r="AA683379" s="458"/>
      <c r="AB683379" s="5"/>
    </row>
    <row r="683380" spans="21:28">
      <c r="U683380" s="5"/>
      <c r="AA683380" s="93"/>
      <c r="AB683380" s="5"/>
    </row>
    <row r="683381" spans="21:28">
      <c r="U683381" s="5"/>
      <c r="AA683381" s="94"/>
      <c r="AB683381" s="5"/>
    </row>
    <row r="683384" spans="21:28">
      <c r="U683384" s="5"/>
      <c r="AA683384" s="94"/>
      <c r="AB683384" s="5"/>
    </row>
    <row r="683434" spans="21:28">
      <c r="U683434" s="5"/>
      <c r="AA683434" s="94"/>
      <c r="AB683434" s="5"/>
    </row>
    <row r="683504" spans="21:28">
      <c r="U683504" s="5"/>
      <c r="AA683504" s="94"/>
      <c r="AB683504" s="5"/>
    </row>
    <row r="683505" spans="21:28">
      <c r="U683505" s="5"/>
      <c r="AA683505" s="94"/>
      <c r="AB683505" s="5"/>
    </row>
    <row r="683522" spans="21:28">
      <c r="U683522" s="5"/>
      <c r="AA683522" s="94"/>
      <c r="AB683522" s="5"/>
    </row>
    <row r="683524" spans="21:28">
      <c r="U683524" s="5"/>
      <c r="AA683524" s="458"/>
      <c r="AB683524" s="5"/>
    </row>
    <row r="683525" spans="21:28">
      <c r="U683525" s="5"/>
      <c r="AA683525" s="458"/>
      <c r="AB683525" s="5"/>
    </row>
    <row r="683526" spans="21:28">
      <c r="U683526" s="5"/>
      <c r="AA683526" s="93"/>
      <c r="AB683526" s="5"/>
    </row>
    <row r="683527" spans="21:28">
      <c r="U683527" s="5"/>
      <c r="AA683527" s="94"/>
      <c r="AB683527" s="5"/>
    </row>
    <row r="683530" spans="21:28">
      <c r="U683530" s="5"/>
      <c r="AA683530" s="94"/>
      <c r="AB683530" s="5"/>
    </row>
    <row r="683580" spans="21:28">
      <c r="U683580" s="5"/>
      <c r="AA683580" s="94"/>
      <c r="AB683580" s="5"/>
    </row>
    <row r="683650" spans="21:28">
      <c r="U683650" s="5"/>
      <c r="AA683650" s="94"/>
      <c r="AB683650" s="5"/>
    </row>
    <row r="683651" spans="21:28">
      <c r="U683651" s="5"/>
      <c r="AA683651" s="94"/>
      <c r="AB683651" s="5"/>
    </row>
    <row r="683668" spans="21:28">
      <c r="U683668" s="5"/>
      <c r="AA683668" s="94"/>
      <c r="AB683668" s="5"/>
    </row>
    <row r="683670" spans="21:28">
      <c r="U683670" s="5"/>
      <c r="AA683670" s="458"/>
      <c r="AB683670" s="5"/>
    </row>
    <row r="683671" spans="21:28">
      <c r="U683671" s="5"/>
      <c r="AA683671" s="458"/>
      <c r="AB683671" s="5"/>
    </row>
    <row r="683672" spans="21:28">
      <c r="U683672" s="5"/>
      <c r="AA683672" s="93"/>
      <c r="AB683672" s="5"/>
    </row>
    <row r="683673" spans="21:28">
      <c r="U683673" s="5"/>
      <c r="AA683673" s="94"/>
      <c r="AB683673" s="5"/>
    </row>
    <row r="683676" spans="21:28">
      <c r="U683676" s="5"/>
      <c r="AA683676" s="94"/>
      <c r="AB683676" s="5"/>
    </row>
    <row r="683726" spans="21:28">
      <c r="U683726" s="5"/>
      <c r="AA683726" s="94"/>
      <c r="AB683726" s="5"/>
    </row>
    <row r="683796" spans="21:28">
      <c r="U683796" s="5"/>
      <c r="AA683796" s="94"/>
      <c r="AB683796" s="5"/>
    </row>
    <row r="683797" spans="21:28">
      <c r="U683797" s="5"/>
      <c r="AA683797" s="94"/>
      <c r="AB683797" s="5"/>
    </row>
    <row r="683814" spans="21:28">
      <c r="U683814" s="5"/>
      <c r="AA683814" s="94"/>
      <c r="AB683814" s="5"/>
    </row>
    <row r="683816" spans="21:28">
      <c r="U683816" s="5"/>
      <c r="AA683816" s="458"/>
      <c r="AB683816" s="5"/>
    </row>
    <row r="683817" spans="21:28">
      <c r="U683817" s="5"/>
      <c r="AA683817" s="458"/>
      <c r="AB683817" s="5"/>
    </row>
    <row r="683818" spans="21:28">
      <c r="U683818" s="5"/>
      <c r="AA683818" s="93"/>
      <c r="AB683818" s="5"/>
    </row>
    <row r="683819" spans="21:28">
      <c r="U683819" s="5"/>
      <c r="AA683819" s="94"/>
      <c r="AB683819" s="5"/>
    </row>
    <row r="683822" spans="21:28">
      <c r="U683822" s="5"/>
      <c r="AA683822" s="94"/>
      <c r="AB683822" s="5"/>
    </row>
    <row r="683872" spans="21:28">
      <c r="U683872" s="5"/>
      <c r="AA683872" s="94"/>
      <c r="AB683872" s="5"/>
    </row>
    <row r="683942" spans="21:28">
      <c r="U683942" s="5"/>
      <c r="AA683942" s="94"/>
      <c r="AB683942" s="5"/>
    </row>
    <row r="683943" spans="21:28">
      <c r="U683943" s="5"/>
      <c r="AA683943" s="94"/>
      <c r="AB683943" s="5"/>
    </row>
    <row r="683960" spans="21:28">
      <c r="U683960" s="5"/>
      <c r="AA683960" s="94"/>
      <c r="AB683960" s="5"/>
    </row>
    <row r="683962" spans="21:28">
      <c r="U683962" s="5"/>
      <c r="AA683962" s="458"/>
      <c r="AB683962" s="5"/>
    </row>
    <row r="683963" spans="21:28">
      <c r="U683963" s="5"/>
      <c r="AA683963" s="458"/>
      <c r="AB683963" s="5"/>
    </row>
    <row r="683964" spans="21:28">
      <c r="U683964" s="5"/>
      <c r="AA683964" s="93"/>
      <c r="AB683964" s="5"/>
    </row>
    <row r="683965" spans="21:28">
      <c r="U683965" s="5"/>
      <c r="AA683965" s="94"/>
      <c r="AB683965" s="5"/>
    </row>
    <row r="683968" spans="21:28">
      <c r="U683968" s="5"/>
      <c r="AA683968" s="94"/>
      <c r="AB683968" s="5"/>
    </row>
    <row r="684018" spans="21:28">
      <c r="U684018" s="5"/>
      <c r="AA684018" s="94"/>
      <c r="AB684018" s="5"/>
    </row>
    <row r="684088" spans="21:28">
      <c r="U684088" s="5"/>
      <c r="AA684088" s="94"/>
      <c r="AB684088" s="5"/>
    </row>
    <row r="684089" spans="21:28">
      <c r="U684089" s="5"/>
      <c r="AA684089" s="94"/>
      <c r="AB684089" s="5"/>
    </row>
    <row r="684106" spans="21:28">
      <c r="U684106" s="5"/>
      <c r="AA684106" s="94"/>
      <c r="AB684106" s="5"/>
    </row>
    <row r="684108" spans="21:28">
      <c r="U684108" s="5"/>
      <c r="AA684108" s="458"/>
      <c r="AB684108" s="5"/>
    </row>
    <row r="684109" spans="21:28">
      <c r="U684109" s="5"/>
      <c r="AA684109" s="458"/>
      <c r="AB684109" s="5"/>
    </row>
    <row r="684110" spans="21:28">
      <c r="U684110" s="5"/>
      <c r="AA684110" s="93"/>
      <c r="AB684110" s="5"/>
    </row>
    <row r="684111" spans="21:28">
      <c r="U684111" s="5"/>
      <c r="AA684111" s="94"/>
      <c r="AB684111" s="5"/>
    </row>
    <row r="684114" spans="21:28">
      <c r="U684114" s="5"/>
      <c r="AA684114" s="94"/>
      <c r="AB684114" s="5"/>
    </row>
    <row r="684164" spans="21:28">
      <c r="U684164" s="5"/>
      <c r="AA684164" s="94"/>
      <c r="AB684164" s="5"/>
    </row>
    <row r="684234" spans="21:28">
      <c r="U684234" s="5"/>
      <c r="AA684234" s="94"/>
      <c r="AB684234" s="5"/>
    </row>
    <row r="684235" spans="21:28">
      <c r="U684235" s="5"/>
      <c r="AA684235" s="94"/>
      <c r="AB684235" s="5"/>
    </row>
    <row r="684252" spans="21:28">
      <c r="U684252" s="5"/>
      <c r="AA684252" s="94"/>
      <c r="AB684252" s="5"/>
    </row>
    <row r="684254" spans="21:28">
      <c r="U684254" s="5"/>
      <c r="AA684254" s="458"/>
      <c r="AB684254" s="5"/>
    </row>
    <row r="684255" spans="21:28">
      <c r="U684255" s="5"/>
      <c r="AA684255" s="458"/>
      <c r="AB684255" s="5"/>
    </row>
    <row r="684256" spans="21:28">
      <c r="U684256" s="5"/>
      <c r="AA684256" s="93"/>
      <c r="AB684256" s="5"/>
    </row>
    <row r="684257" spans="21:28">
      <c r="U684257" s="5"/>
      <c r="AA684257" s="94"/>
      <c r="AB684257" s="5"/>
    </row>
    <row r="684260" spans="21:28">
      <c r="U684260" s="5"/>
      <c r="AA684260" s="94"/>
      <c r="AB684260" s="5"/>
    </row>
    <row r="684310" spans="21:28">
      <c r="U684310" s="5"/>
      <c r="AA684310" s="94"/>
      <c r="AB684310" s="5"/>
    </row>
    <row r="684380" spans="21:28">
      <c r="U684380" s="5"/>
      <c r="AA684380" s="94"/>
      <c r="AB684380" s="5"/>
    </row>
    <row r="684381" spans="21:28">
      <c r="U684381" s="5"/>
      <c r="AA684381" s="94"/>
      <c r="AB684381" s="5"/>
    </row>
    <row r="684398" spans="21:28">
      <c r="U684398" s="5"/>
      <c r="AA684398" s="94"/>
      <c r="AB684398" s="5"/>
    </row>
    <row r="684400" spans="21:28">
      <c r="U684400" s="5"/>
      <c r="AA684400" s="458"/>
      <c r="AB684400" s="5"/>
    </row>
    <row r="684401" spans="21:28">
      <c r="U684401" s="5"/>
      <c r="AA684401" s="458"/>
      <c r="AB684401" s="5"/>
    </row>
    <row r="684402" spans="21:28">
      <c r="U684402" s="5"/>
      <c r="AA684402" s="93"/>
      <c r="AB684402" s="5"/>
    </row>
    <row r="684403" spans="21:28">
      <c r="U684403" s="5"/>
      <c r="AA684403" s="94"/>
      <c r="AB684403" s="5"/>
    </row>
    <row r="684406" spans="21:28">
      <c r="U684406" s="5"/>
      <c r="AA684406" s="94"/>
      <c r="AB684406" s="5"/>
    </row>
    <row r="684456" spans="21:28">
      <c r="U684456" s="5"/>
      <c r="AA684456" s="94"/>
      <c r="AB684456" s="5"/>
    </row>
    <row r="684526" spans="21:28">
      <c r="U684526" s="5"/>
      <c r="AA684526" s="94"/>
      <c r="AB684526" s="5"/>
    </row>
    <row r="684527" spans="21:28">
      <c r="U684527" s="5"/>
      <c r="AA684527" s="94"/>
      <c r="AB684527" s="5"/>
    </row>
    <row r="684544" spans="21:28">
      <c r="U684544" s="5"/>
      <c r="AA684544" s="94"/>
      <c r="AB684544" s="5"/>
    </row>
    <row r="684546" spans="21:28">
      <c r="U684546" s="5"/>
      <c r="AA684546" s="458"/>
      <c r="AB684546" s="5"/>
    </row>
    <row r="684547" spans="21:28">
      <c r="U684547" s="5"/>
      <c r="AA684547" s="458"/>
      <c r="AB684547" s="5"/>
    </row>
    <row r="684548" spans="21:28">
      <c r="U684548" s="5"/>
      <c r="AA684548" s="93"/>
      <c r="AB684548" s="5"/>
    </row>
    <row r="684549" spans="21:28">
      <c r="U684549" s="5"/>
      <c r="AA684549" s="94"/>
      <c r="AB684549" s="5"/>
    </row>
    <row r="684552" spans="21:28">
      <c r="U684552" s="5"/>
      <c r="AA684552" s="94"/>
      <c r="AB684552" s="5"/>
    </row>
    <row r="684602" spans="21:28">
      <c r="U684602" s="5"/>
      <c r="AA684602" s="94"/>
      <c r="AB684602" s="5"/>
    </row>
    <row r="684672" spans="21:28">
      <c r="U684672" s="5"/>
      <c r="AA684672" s="94"/>
      <c r="AB684672" s="5"/>
    </row>
    <row r="684673" spans="21:28">
      <c r="U684673" s="5"/>
      <c r="AA684673" s="94"/>
      <c r="AB684673" s="5"/>
    </row>
    <row r="684690" spans="21:28">
      <c r="U684690" s="5"/>
      <c r="AA684690" s="94"/>
      <c r="AB684690" s="5"/>
    </row>
    <row r="684692" spans="21:28">
      <c r="U684692" s="5"/>
      <c r="AA684692" s="458"/>
      <c r="AB684692" s="5"/>
    </row>
    <row r="684693" spans="21:28">
      <c r="U684693" s="5"/>
      <c r="AA684693" s="458"/>
      <c r="AB684693" s="5"/>
    </row>
    <row r="684694" spans="21:28">
      <c r="U684694" s="5"/>
      <c r="AA684694" s="93"/>
      <c r="AB684694" s="5"/>
    </row>
    <row r="684695" spans="21:28">
      <c r="U684695" s="5"/>
      <c r="AA684695" s="94"/>
      <c r="AB684695" s="5"/>
    </row>
    <row r="684698" spans="21:28">
      <c r="U684698" s="5"/>
      <c r="AA684698" s="94"/>
      <c r="AB684698" s="5"/>
    </row>
    <row r="684748" spans="21:28">
      <c r="U684748" s="5"/>
      <c r="AA684748" s="94"/>
      <c r="AB684748" s="5"/>
    </row>
    <row r="684818" spans="21:28">
      <c r="U684818" s="5"/>
      <c r="AA684818" s="94"/>
      <c r="AB684818" s="5"/>
    </row>
    <row r="684819" spans="21:28">
      <c r="U684819" s="5"/>
      <c r="AA684819" s="94"/>
      <c r="AB684819" s="5"/>
    </row>
    <row r="684836" spans="21:28">
      <c r="U684836" s="5"/>
      <c r="AA684836" s="94"/>
      <c r="AB684836" s="5"/>
    </row>
    <row r="684838" spans="21:28">
      <c r="U684838" s="5"/>
      <c r="AA684838" s="458"/>
      <c r="AB684838" s="5"/>
    </row>
    <row r="684839" spans="21:28">
      <c r="U684839" s="5"/>
      <c r="AA684839" s="458"/>
      <c r="AB684839" s="5"/>
    </row>
    <row r="684840" spans="21:28">
      <c r="U684840" s="5"/>
      <c r="AA684840" s="93"/>
      <c r="AB684840" s="5"/>
    </row>
    <row r="684841" spans="21:28">
      <c r="U684841" s="5"/>
      <c r="AA684841" s="94"/>
      <c r="AB684841" s="5"/>
    </row>
    <row r="684844" spans="21:28">
      <c r="U684844" s="5"/>
      <c r="AA684844" s="94"/>
      <c r="AB684844" s="5"/>
    </row>
    <row r="684894" spans="21:28">
      <c r="U684894" s="5"/>
      <c r="AA684894" s="94"/>
      <c r="AB684894" s="5"/>
    </row>
    <row r="684964" spans="21:28">
      <c r="U684964" s="5"/>
      <c r="AA684964" s="94"/>
      <c r="AB684964" s="5"/>
    </row>
    <row r="684965" spans="21:28">
      <c r="U684965" s="5"/>
      <c r="AA684965" s="94"/>
      <c r="AB684965" s="5"/>
    </row>
    <row r="684982" spans="21:28">
      <c r="U684982" s="5"/>
      <c r="AA684982" s="94"/>
      <c r="AB684982" s="5"/>
    </row>
    <row r="684984" spans="21:28">
      <c r="U684984" s="5"/>
      <c r="AA684984" s="458"/>
      <c r="AB684984" s="5"/>
    </row>
    <row r="684985" spans="21:28">
      <c r="U684985" s="5"/>
      <c r="AA684985" s="458"/>
      <c r="AB684985" s="5"/>
    </row>
    <row r="684986" spans="21:28">
      <c r="U684986" s="5"/>
      <c r="AA684986" s="93"/>
      <c r="AB684986" s="5"/>
    </row>
    <row r="684987" spans="21:28">
      <c r="U684987" s="5"/>
      <c r="AA684987" s="94"/>
      <c r="AB684987" s="5"/>
    </row>
    <row r="684990" spans="21:28">
      <c r="U684990" s="5"/>
      <c r="AA684990" s="94"/>
      <c r="AB684990" s="5"/>
    </row>
    <row r="685040" spans="21:28">
      <c r="U685040" s="5"/>
      <c r="AA685040" s="94"/>
      <c r="AB685040" s="5"/>
    </row>
    <row r="685110" spans="21:28">
      <c r="U685110" s="5"/>
      <c r="AA685110" s="94"/>
      <c r="AB685110" s="5"/>
    </row>
    <row r="685111" spans="21:28">
      <c r="U685111" s="5"/>
      <c r="AA685111" s="94"/>
      <c r="AB685111" s="5"/>
    </row>
    <row r="685128" spans="21:28">
      <c r="U685128" s="5"/>
      <c r="AA685128" s="94"/>
      <c r="AB685128" s="5"/>
    </row>
    <row r="685130" spans="21:28">
      <c r="U685130" s="5"/>
      <c r="AA685130" s="458"/>
      <c r="AB685130" s="5"/>
    </row>
    <row r="685131" spans="21:28">
      <c r="U685131" s="5"/>
      <c r="AA685131" s="458"/>
      <c r="AB685131" s="5"/>
    </row>
    <row r="685132" spans="21:28">
      <c r="U685132" s="5"/>
      <c r="AA685132" s="93"/>
      <c r="AB685132" s="5"/>
    </row>
    <row r="685133" spans="21:28">
      <c r="U685133" s="5"/>
      <c r="AA685133" s="94"/>
      <c r="AB685133" s="5"/>
    </row>
    <row r="685136" spans="21:28">
      <c r="U685136" s="5"/>
      <c r="AA685136" s="94"/>
      <c r="AB685136" s="5"/>
    </row>
    <row r="685186" spans="21:28">
      <c r="U685186" s="5"/>
      <c r="AA685186" s="94"/>
      <c r="AB685186" s="5"/>
    </row>
    <row r="685256" spans="21:28">
      <c r="U685256" s="5"/>
      <c r="AA685256" s="94"/>
      <c r="AB685256" s="5"/>
    </row>
    <row r="685257" spans="21:28">
      <c r="U685257" s="5"/>
      <c r="AA685257" s="94"/>
      <c r="AB685257" s="5"/>
    </row>
    <row r="685274" spans="21:28">
      <c r="U685274" s="5"/>
      <c r="AA685274" s="94"/>
      <c r="AB685274" s="5"/>
    </row>
    <row r="685276" spans="21:28">
      <c r="U685276" s="5"/>
      <c r="AA685276" s="458"/>
      <c r="AB685276" s="5"/>
    </row>
    <row r="685277" spans="21:28">
      <c r="U685277" s="5"/>
      <c r="AA685277" s="458"/>
      <c r="AB685277" s="5"/>
    </row>
    <row r="685278" spans="21:28">
      <c r="U685278" s="5"/>
      <c r="AA685278" s="93"/>
      <c r="AB685278" s="5"/>
    </row>
    <row r="685279" spans="21:28">
      <c r="U685279" s="5"/>
      <c r="AA685279" s="94"/>
      <c r="AB685279" s="5"/>
    </row>
    <row r="685282" spans="21:28">
      <c r="U685282" s="5"/>
      <c r="AA685282" s="94"/>
      <c r="AB685282" s="5"/>
    </row>
    <row r="685332" spans="21:28">
      <c r="U685332" s="5"/>
      <c r="AA685332" s="94"/>
      <c r="AB685332" s="5"/>
    </row>
    <row r="685402" spans="21:28">
      <c r="U685402" s="5"/>
      <c r="AA685402" s="94"/>
      <c r="AB685402" s="5"/>
    </row>
    <row r="685403" spans="21:28">
      <c r="U685403" s="5"/>
      <c r="AA685403" s="94"/>
      <c r="AB685403" s="5"/>
    </row>
    <row r="685420" spans="21:28">
      <c r="U685420" s="5"/>
      <c r="AA685420" s="94"/>
      <c r="AB685420" s="5"/>
    </row>
    <row r="685422" spans="21:28">
      <c r="U685422" s="5"/>
      <c r="AA685422" s="458"/>
      <c r="AB685422" s="5"/>
    </row>
    <row r="685423" spans="21:28">
      <c r="U685423" s="5"/>
      <c r="AA685423" s="458"/>
      <c r="AB685423" s="5"/>
    </row>
    <row r="685424" spans="21:28">
      <c r="U685424" s="5"/>
      <c r="AA685424" s="93"/>
      <c r="AB685424" s="5"/>
    </row>
    <row r="685425" spans="21:28">
      <c r="U685425" s="5"/>
      <c r="AA685425" s="94"/>
      <c r="AB685425" s="5"/>
    </row>
    <row r="685428" spans="21:28">
      <c r="U685428" s="5"/>
      <c r="AA685428" s="94"/>
      <c r="AB685428" s="5"/>
    </row>
    <row r="685478" spans="21:28">
      <c r="U685478" s="5"/>
      <c r="AA685478" s="94"/>
      <c r="AB685478" s="5"/>
    </row>
    <row r="685548" spans="21:28">
      <c r="U685548" s="5"/>
      <c r="AA685548" s="94"/>
      <c r="AB685548" s="5"/>
    </row>
    <row r="685549" spans="21:28">
      <c r="U685549" s="5"/>
      <c r="AA685549" s="94"/>
      <c r="AB685549" s="5"/>
    </row>
    <row r="685566" spans="21:28">
      <c r="U685566" s="5"/>
      <c r="AA685566" s="94"/>
      <c r="AB685566" s="5"/>
    </row>
    <row r="685568" spans="21:28">
      <c r="U685568" s="5"/>
      <c r="AA685568" s="458"/>
      <c r="AB685568" s="5"/>
    </row>
    <row r="685569" spans="21:28">
      <c r="U685569" s="5"/>
      <c r="AA685569" s="458"/>
      <c r="AB685569" s="5"/>
    </row>
    <row r="685570" spans="21:28">
      <c r="U685570" s="5"/>
      <c r="AA685570" s="93"/>
      <c r="AB685570" s="5"/>
    </row>
    <row r="685571" spans="21:28">
      <c r="U685571" s="5"/>
      <c r="AA685571" s="94"/>
      <c r="AB685571" s="5"/>
    </row>
    <row r="685574" spans="21:28">
      <c r="U685574" s="5"/>
      <c r="AA685574" s="94"/>
      <c r="AB685574" s="5"/>
    </row>
    <row r="685624" spans="21:28">
      <c r="U685624" s="5"/>
      <c r="AA685624" s="94"/>
      <c r="AB685624" s="5"/>
    </row>
    <row r="685694" spans="21:28">
      <c r="U685694" s="5"/>
      <c r="AA685694" s="94"/>
      <c r="AB685694" s="5"/>
    </row>
    <row r="685695" spans="21:28">
      <c r="U685695" s="5"/>
      <c r="AA685695" s="94"/>
      <c r="AB685695" s="5"/>
    </row>
    <row r="685712" spans="21:28">
      <c r="U685712" s="5"/>
      <c r="AA685712" s="94"/>
      <c r="AB685712" s="5"/>
    </row>
    <row r="685714" spans="21:28">
      <c r="U685714" s="5"/>
      <c r="AA685714" s="458"/>
      <c r="AB685714" s="5"/>
    </row>
    <row r="685715" spans="21:28">
      <c r="U685715" s="5"/>
      <c r="AA685715" s="458"/>
      <c r="AB685715" s="5"/>
    </row>
    <row r="685716" spans="21:28">
      <c r="U685716" s="5"/>
      <c r="AA685716" s="93"/>
      <c r="AB685716" s="5"/>
    </row>
    <row r="685717" spans="21:28">
      <c r="U685717" s="5"/>
      <c r="AA685717" s="94"/>
      <c r="AB685717" s="5"/>
    </row>
    <row r="685720" spans="21:28">
      <c r="U685720" s="5"/>
      <c r="AA685720" s="94"/>
      <c r="AB685720" s="5"/>
    </row>
    <row r="685770" spans="21:28">
      <c r="U685770" s="5"/>
      <c r="AA685770" s="94"/>
      <c r="AB685770" s="5"/>
    </row>
    <row r="685840" spans="21:28">
      <c r="U685840" s="5"/>
      <c r="AA685840" s="94"/>
      <c r="AB685840" s="5"/>
    </row>
    <row r="685841" spans="21:28">
      <c r="U685841" s="5"/>
      <c r="AA685841" s="94"/>
      <c r="AB685841" s="5"/>
    </row>
    <row r="685858" spans="21:28">
      <c r="U685858" s="5"/>
      <c r="AA685858" s="94"/>
      <c r="AB685858" s="5"/>
    </row>
    <row r="685860" spans="21:28">
      <c r="U685860" s="5"/>
      <c r="AA685860" s="458"/>
      <c r="AB685860" s="5"/>
    </row>
    <row r="685861" spans="21:28">
      <c r="U685861" s="5"/>
      <c r="AA685861" s="458"/>
      <c r="AB685861" s="5"/>
    </row>
    <row r="685862" spans="21:28">
      <c r="U685862" s="5"/>
      <c r="AA685862" s="93"/>
      <c r="AB685862" s="5"/>
    </row>
    <row r="685863" spans="21:28">
      <c r="U685863" s="5"/>
      <c r="AA685863" s="94"/>
      <c r="AB685863" s="5"/>
    </row>
    <row r="685866" spans="21:28">
      <c r="U685866" s="5"/>
      <c r="AA685866" s="94"/>
      <c r="AB685866" s="5"/>
    </row>
    <row r="685916" spans="21:28">
      <c r="U685916" s="5"/>
      <c r="AA685916" s="94"/>
      <c r="AB685916" s="5"/>
    </row>
    <row r="685986" spans="21:28">
      <c r="U685986" s="5"/>
      <c r="AA685986" s="94"/>
      <c r="AB685986" s="5"/>
    </row>
    <row r="685987" spans="21:28">
      <c r="U685987" s="5"/>
      <c r="AA685987" s="94"/>
      <c r="AB685987" s="5"/>
    </row>
    <row r="686004" spans="21:28">
      <c r="U686004" s="5"/>
      <c r="AA686004" s="94"/>
      <c r="AB686004" s="5"/>
    </row>
    <row r="686006" spans="21:28">
      <c r="U686006" s="5"/>
      <c r="AA686006" s="458"/>
      <c r="AB686006" s="5"/>
    </row>
    <row r="686007" spans="21:28">
      <c r="U686007" s="5"/>
      <c r="AA686007" s="458"/>
      <c r="AB686007" s="5"/>
    </row>
    <row r="686008" spans="21:28">
      <c r="U686008" s="5"/>
      <c r="AA686008" s="93"/>
      <c r="AB686008" s="5"/>
    </row>
    <row r="686009" spans="21:28">
      <c r="U686009" s="5"/>
      <c r="AA686009" s="94"/>
      <c r="AB686009" s="5"/>
    </row>
    <row r="686012" spans="21:28">
      <c r="U686012" s="5"/>
      <c r="AA686012" s="94"/>
      <c r="AB686012" s="5"/>
    </row>
    <row r="686062" spans="21:28">
      <c r="U686062" s="5"/>
      <c r="AA686062" s="94"/>
      <c r="AB686062" s="5"/>
    </row>
    <row r="686132" spans="21:28">
      <c r="U686132" s="5"/>
      <c r="AA686132" s="94"/>
      <c r="AB686132" s="5"/>
    </row>
    <row r="686133" spans="21:28">
      <c r="U686133" s="5"/>
      <c r="AA686133" s="94"/>
      <c r="AB686133" s="5"/>
    </row>
    <row r="686150" spans="21:28">
      <c r="U686150" s="5"/>
      <c r="AA686150" s="94"/>
      <c r="AB686150" s="5"/>
    </row>
    <row r="686152" spans="21:28">
      <c r="U686152" s="5"/>
      <c r="AA686152" s="458"/>
      <c r="AB686152" s="5"/>
    </row>
    <row r="686153" spans="21:28">
      <c r="U686153" s="5"/>
      <c r="AA686153" s="458"/>
      <c r="AB686153" s="5"/>
    </row>
    <row r="686154" spans="21:28">
      <c r="U686154" s="5"/>
      <c r="AA686154" s="93"/>
      <c r="AB686154" s="5"/>
    </row>
    <row r="686155" spans="21:28">
      <c r="U686155" s="5"/>
      <c r="AA686155" s="94"/>
      <c r="AB686155" s="5"/>
    </row>
    <row r="686158" spans="21:28">
      <c r="U686158" s="5"/>
      <c r="AA686158" s="94"/>
      <c r="AB686158" s="5"/>
    </row>
    <row r="686208" spans="21:28">
      <c r="U686208" s="5"/>
      <c r="AA686208" s="94"/>
      <c r="AB686208" s="5"/>
    </row>
    <row r="686278" spans="21:28">
      <c r="U686278" s="5"/>
      <c r="AA686278" s="94"/>
      <c r="AB686278" s="5"/>
    </row>
    <row r="686279" spans="21:28">
      <c r="U686279" s="5"/>
      <c r="AA686279" s="94"/>
      <c r="AB686279" s="5"/>
    </row>
    <row r="686296" spans="21:28">
      <c r="U686296" s="5"/>
      <c r="AA686296" s="94"/>
      <c r="AB686296" s="5"/>
    </row>
    <row r="686298" spans="21:28">
      <c r="U686298" s="5"/>
      <c r="AA686298" s="458"/>
      <c r="AB686298" s="5"/>
    </row>
    <row r="686299" spans="21:28">
      <c r="U686299" s="5"/>
      <c r="AA686299" s="458"/>
      <c r="AB686299" s="5"/>
    </row>
    <row r="686300" spans="21:28">
      <c r="U686300" s="5"/>
      <c r="AA686300" s="93"/>
      <c r="AB686300" s="5"/>
    </row>
    <row r="686301" spans="21:28">
      <c r="U686301" s="5"/>
      <c r="AA686301" s="94"/>
      <c r="AB686301" s="5"/>
    </row>
    <row r="686304" spans="21:28">
      <c r="U686304" s="5"/>
      <c r="AA686304" s="94"/>
      <c r="AB686304" s="5"/>
    </row>
    <row r="686354" spans="21:28">
      <c r="U686354" s="5"/>
      <c r="AA686354" s="94"/>
      <c r="AB686354" s="5"/>
    </row>
    <row r="686424" spans="21:28">
      <c r="U686424" s="5"/>
      <c r="AA686424" s="94"/>
      <c r="AB686424" s="5"/>
    </row>
    <row r="686425" spans="21:28">
      <c r="U686425" s="5"/>
      <c r="AA686425" s="94"/>
      <c r="AB686425" s="5"/>
    </row>
    <row r="686442" spans="21:28">
      <c r="U686442" s="5"/>
      <c r="AA686442" s="94"/>
      <c r="AB686442" s="5"/>
    </row>
    <row r="686444" spans="21:28">
      <c r="U686444" s="5"/>
      <c r="AA686444" s="458"/>
      <c r="AB686444" s="5"/>
    </row>
    <row r="686445" spans="21:28">
      <c r="U686445" s="5"/>
      <c r="AA686445" s="458"/>
      <c r="AB686445" s="5"/>
    </row>
    <row r="686446" spans="21:28">
      <c r="U686446" s="5"/>
      <c r="AA686446" s="93"/>
      <c r="AB686446" s="5"/>
    </row>
    <row r="686447" spans="21:28">
      <c r="U686447" s="5"/>
      <c r="AA686447" s="94"/>
      <c r="AB686447" s="5"/>
    </row>
    <row r="686450" spans="21:28">
      <c r="U686450" s="5"/>
      <c r="AA686450" s="94"/>
      <c r="AB686450" s="5"/>
    </row>
    <row r="686500" spans="21:28">
      <c r="U686500" s="5"/>
      <c r="AA686500" s="94"/>
      <c r="AB686500" s="5"/>
    </row>
    <row r="686570" spans="21:28">
      <c r="U686570" s="5"/>
      <c r="AA686570" s="94"/>
      <c r="AB686570" s="5"/>
    </row>
    <row r="686571" spans="21:28">
      <c r="U686571" s="5"/>
      <c r="AA686571" s="94"/>
      <c r="AB686571" s="5"/>
    </row>
    <row r="686588" spans="21:28">
      <c r="U686588" s="5"/>
      <c r="AA686588" s="94"/>
      <c r="AB686588" s="5"/>
    </row>
    <row r="686590" spans="21:28">
      <c r="U686590" s="5"/>
      <c r="AA686590" s="458"/>
      <c r="AB686590" s="5"/>
    </row>
    <row r="686591" spans="21:28">
      <c r="U686591" s="5"/>
      <c r="AA686591" s="458"/>
      <c r="AB686591" s="5"/>
    </row>
    <row r="686592" spans="21:28">
      <c r="U686592" s="5"/>
      <c r="AA686592" s="93"/>
      <c r="AB686592" s="5"/>
    </row>
    <row r="686593" spans="21:28">
      <c r="U686593" s="5"/>
      <c r="AA686593" s="94"/>
      <c r="AB686593" s="5"/>
    </row>
    <row r="686596" spans="21:28">
      <c r="U686596" s="5"/>
      <c r="AA686596" s="94"/>
      <c r="AB686596" s="5"/>
    </row>
    <row r="686646" spans="21:28">
      <c r="U686646" s="5"/>
      <c r="AA686646" s="94"/>
      <c r="AB686646" s="5"/>
    </row>
    <row r="686716" spans="21:28">
      <c r="U686716" s="5"/>
      <c r="AA686716" s="94"/>
      <c r="AB686716" s="5"/>
    </row>
    <row r="686717" spans="21:28">
      <c r="U686717" s="5"/>
      <c r="AA686717" s="94"/>
      <c r="AB686717" s="5"/>
    </row>
    <row r="686734" spans="21:28">
      <c r="U686734" s="5"/>
      <c r="AA686734" s="94"/>
      <c r="AB686734" s="5"/>
    </row>
    <row r="686736" spans="21:28">
      <c r="U686736" s="5"/>
      <c r="AA686736" s="458"/>
      <c r="AB686736" s="5"/>
    </row>
    <row r="686737" spans="21:28">
      <c r="U686737" s="5"/>
      <c r="AA686737" s="458"/>
      <c r="AB686737" s="5"/>
    </row>
    <row r="686738" spans="21:28">
      <c r="U686738" s="5"/>
      <c r="AA686738" s="93"/>
      <c r="AB686738" s="5"/>
    </row>
    <row r="686739" spans="21:28">
      <c r="U686739" s="5"/>
      <c r="AA686739" s="94"/>
      <c r="AB686739" s="5"/>
    </row>
    <row r="686742" spans="21:28">
      <c r="U686742" s="5"/>
      <c r="AA686742" s="94"/>
      <c r="AB686742" s="5"/>
    </row>
    <row r="686792" spans="21:28">
      <c r="U686792" s="5"/>
      <c r="AA686792" s="94"/>
      <c r="AB686792" s="5"/>
    </row>
    <row r="686862" spans="21:28">
      <c r="U686862" s="5"/>
      <c r="AA686862" s="94"/>
      <c r="AB686862" s="5"/>
    </row>
    <row r="686863" spans="21:28">
      <c r="U686863" s="5"/>
      <c r="AA686863" s="94"/>
      <c r="AB686863" s="5"/>
    </row>
    <row r="686880" spans="21:28">
      <c r="U686880" s="5"/>
      <c r="AA686880" s="94"/>
      <c r="AB686880" s="5"/>
    </row>
    <row r="686882" spans="21:28">
      <c r="U686882" s="5"/>
      <c r="AA686882" s="458"/>
      <c r="AB686882" s="5"/>
    </row>
    <row r="686883" spans="21:28">
      <c r="U686883" s="5"/>
      <c r="AA686883" s="458"/>
      <c r="AB686883" s="5"/>
    </row>
    <row r="686884" spans="21:28">
      <c r="U686884" s="5"/>
      <c r="AA686884" s="93"/>
      <c r="AB686884" s="5"/>
    </row>
    <row r="686885" spans="21:28">
      <c r="U686885" s="5"/>
      <c r="AA686885" s="94"/>
      <c r="AB686885" s="5"/>
    </row>
    <row r="686888" spans="21:28">
      <c r="U686888" s="5"/>
      <c r="AA686888" s="94"/>
      <c r="AB686888" s="5"/>
    </row>
    <row r="686938" spans="21:28">
      <c r="U686938" s="5"/>
      <c r="AA686938" s="94"/>
      <c r="AB686938" s="5"/>
    </row>
    <row r="687008" spans="21:28">
      <c r="U687008" s="5"/>
      <c r="AA687008" s="94"/>
      <c r="AB687008" s="5"/>
    </row>
    <row r="687009" spans="21:28">
      <c r="U687009" s="5"/>
      <c r="AA687009" s="94"/>
      <c r="AB687009" s="5"/>
    </row>
    <row r="687026" spans="21:28">
      <c r="U687026" s="5"/>
      <c r="AA687026" s="94"/>
      <c r="AB687026" s="5"/>
    </row>
    <row r="687028" spans="21:28">
      <c r="U687028" s="5"/>
      <c r="AA687028" s="458"/>
      <c r="AB687028" s="5"/>
    </row>
    <row r="687029" spans="21:28">
      <c r="U687029" s="5"/>
      <c r="AA687029" s="458"/>
      <c r="AB687029" s="5"/>
    </row>
    <row r="687030" spans="21:28">
      <c r="U687030" s="5"/>
      <c r="AA687030" s="93"/>
      <c r="AB687030" s="5"/>
    </row>
    <row r="687031" spans="21:28">
      <c r="U687031" s="5"/>
      <c r="AA687031" s="94"/>
      <c r="AB687031" s="5"/>
    </row>
    <row r="687034" spans="21:28">
      <c r="U687034" s="5"/>
      <c r="AA687034" s="94"/>
      <c r="AB687034" s="5"/>
    </row>
    <row r="687084" spans="21:28">
      <c r="U687084" s="5"/>
      <c r="AA687084" s="94"/>
      <c r="AB687084" s="5"/>
    </row>
    <row r="687154" spans="21:28">
      <c r="U687154" s="5"/>
      <c r="AA687154" s="94"/>
      <c r="AB687154" s="5"/>
    </row>
    <row r="687155" spans="21:28">
      <c r="U687155" s="5"/>
      <c r="AA687155" s="94"/>
      <c r="AB687155" s="5"/>
    </row>
    <row r="687172" spans="21:28">
      <c r="U687172" s="5"/>
      <c r="AA687172" s="94"/>
      <c r="AB687172" s="5"/>
    </row>
    <row r="687174" spans="21:28">
      <c r="U687174" s="5"/>
      <c r="AA687174" s="458"/>
      <c r="AB687174" s="5"/>
    </row>
    <row r="687175" spans="21:28">
      <c r="U687175" s="5"/>
      <c r="AA687175" s="458"/>
      <c r="AB687175" s="5"/>
    </row>
    <row r="687176" spans="21:28">
      <c r="U687176" s="5"/>
      <c r="AA687176" s="93"/>
      <c r="AB687176" s="5"/>
    </row>
    <row r="687177" spans="21:28">
      <c r="U687177" s="5"/>
      <c r="AA687177" s="94"/>
      <c r="AB687177" s="5"/>
    </row>
    <row r="687180" spans="21:28">
      <c r="U687180" s="5"/>
      <c r="AA687180" s="94"/>
      <c r="AB687180" s="5"/>
    </row>
    <row r="687230" spans="21:28">
      <c r="U687230" s="5"/>
      <c r="AA687230" s="94"/>
      <c r="AB687230" s="5"/>
    </row>
    <row r="687300" spans="21:28">
      <c r="U687300" s="5"/>
      <c r="AA687300" s="94"/>
      <c r="AB687300" s="5"/>
    </row>
    <row r="687301" spans="21:28">
      <c r="U687301" s="5"/>
      <c r="AA687301" s="94"/>
      <c r="AB687301" s="5"/>
    </row>
    <row r="687318" spans="21:28">
      <c r="U687318" s="5"/>
      <c r="AA687318" s="94"/>
      <c r="AB687318" s="5"/>
    </row>
    <row r="687320" spans="21:28">
      <c r="U687320" s="5"/>
      <c r="AA687320" s="458"/>
      <c r="AB687320" s="5"/>
    </row>
    <row r="687321" spans="21:28">
      <c r="U687321" s="5"/>
      <c r="AA687321" s="458"/>
      <c r="AB687321" s="5"/>
    </row>
    <row r="687322" spans="21:28">
      <c r="U687322" s="5"/>
      <c r="AA687322" s="93"/>
      <c r="AB687322" s="5"/>
    </row>
    <row r="687323" spans="21:28">
      <c r="U687323" s="5"/>
      <c r="AA687323" s="94"/>
      <c r="AB687323" s="5"/>
    </row>
    <row r="687326" spans="21:28">
      <c r="U687326" s="5"/>
      <c r="AA687326" s="94"/>
      <c r="AB687326" s="5"/>
    </row>
    <row r="687376" spans="21:28">
      <c r="U687376" s="5"/>
      <c r="AA687376" s="94"/>
      <c r="AB687376" s="5"/>
    </row>
    <row r="687446" spans="21:28">
      <c r="U687446" s="5"/>
      <c r="AA687446" s="94"/>
      <c r="AB687446" s="5"/>
    </row>
    <row r="687447" spans="21:28">
      <c r="U687447" s="5"/>
      <c r="AA687447" s="94"/>
      <c r="AB687447" s="5"/>
    </row>
    <row r="687464" spans="21:28">
      <c r="U687464" s="5"/>
      <c r="AA687464" s="94"/>
      <c r="AB687464" s="5"/>
    </row>
    <row r="687466" spans="21:28">
      <c r="U687466" s="5"/>
      <c r="AA687466" s="458"/>
      <c r="AB687466" s="5"/>
    </row>
    <row r="687467" spans="21:28">
      <c r="U687467" s="5"/>
      <c r="AA687467" s="458"/>
      <c r="AB687467" s="5"/>
    </row>
    <row r="687468" spans="21:28">
      <c r="U687468" s="5"/>
      <c r="AA687468" s="93"/>
      <c r="AB687468" s="5"/>
    </row>
    <row r="687469" spans="21:28">
      <c r="U687469" s="5"/>
      <c r="AA687469" s="94"/>
      <c r="AB687469" s="5"/>
    </row>
    <row r="687472" spans="21:28">
      <c r="U687472" s="5"/>
      <c r="AA687472" s="94"/>
      <c r="AB687472" s="5"/>
    </row>
    <row r="687522" spans="21:28">
      <c r="U687522" s="5"/>
      <c r="AA687522" s="94"/>
      <c r="AB687522" s="5"/>
    </row>
    <row r="687592" spans="21:28">
      <c r="U687592" s="5"/>
      <c r="AA687592" s="94"/>
      <c r="AB687592" s="5"/>
    </row>
    <row r="687593" spans="21:28">
      <c r="U687593" s="5"/>
      <c r="AA687593" s="94"/>
      <c r="AB687593" s="5"/>
    </row>
    <row r="687610" spans="21:28">
      <c r="U687610" s="5"/>
      <c r="AA687610" s="94"/>
      <c r="AB687610" s="5"/>
    </row>
    <row r="687612" spans="21:28">
      <c r="U687612" s="5"/>
      <c r="AA687612" s="458"/>
      <c r="AB687612" s="5"/>
    </row>
    <row r="687613" spans="21:28">
      <c r="U687613" s="5"/>
      <c r="AA687613" s="458"/>
      <c r="AB687613" s="5"/>
    </row>
    <row r="687614" spans="21:28">
      <c r="U687614" s="5"/>
      <c r="AA687614" s="93"/>
      <c r="AB687614" s="5"/>
    </row>
    <row r="687615" spans="21:28">
      <c r="U687615" s="5"/>
      <c r="AA687615" s="94"/>
      <c r="AB687615" s="5"/>
    </row>
    <row r="687618" spans="21:28">
      <c r="U687618" s="5"/>
      <c r="AA687618" s="94"/>
      <c r="AB687618" s="5"/>
    </row>
    <row r="687668" spans="21:28">
      <c r="U687668" s="5"/>
      <c r="AA687668" s="94"/>
      <c r="AB687668" s="5"/>
    </row>
    <row r="687738" spans="21:28">
      <c r="U687738" s="5"/>
      <c r="AA687738" s="94"/>
      <c r="AB687738" s="5"/>
    </row>
    <row r="687739" spans="21:28">
      <c r="U687739" s="5"/>
      <c r="AA687739" s="94"/>
      <c r="AB687739" s="5"/>
    </row>
    <row r="687756" spans="21:28">
      <c r="U687756" s="5"/>
      <c r="AA687756" s="94"/>
      <c r="AB687756" s="5"/>
    </row>
    <row r="687758" spans="21:28">
      <c r="U687758" s="5"/>
      <c r="AA687758" s="458"/>
      <c r="AB687758" s="5"/>
    </row>
    <row r="687759" spans="21:28">
      <c r="U687759" s="5"/>
      <c r="AA687759" s="458"/>
      <c r="AB687759" s="5"/>
    </row>
    <row r="687760" spans="21:28">
      <c r="U687760" s="5"/>
      <c r="AA687760" s="93"/>
      <c r="AB687760" s="5"/>
    </row>
    <row r="687761" spans="21:28">
      <c r="U687761" s="5"/>
      <c r="AA687761" s="94"/>
      <c r="AB687761" s="5"/>
    </row>
    <row r="687764" spans="21:28">
      <c r="U687764" s="5"/>
      <c r="AA687764" s="94"/>
      <c r="AB687764" s="5"/>
    </row>
    <row r="687814" spans="21:28">
      <c r="U687814" s="5"/>
      <c r="AA687814" s="94"/>
      <c r="AB687814" s="5"/>
    </row>
    <row r="687884" spans="21:28">
      <c r="U687884" s="5"/>
      <c r="AA687884" s="94"/>
      <c r="AB687884" s="5"/>
    </row>
    <row r="687885" spans="21:28">
      <c r="U687885" s="5"/>
      <c r="AA687885" s="94"/>
      <c r="AB687885" s="5"/>
    </row>
    <row r="687902" spans="21:28">
      <c r="U687902" s="5"/>
      <c r="AA687902" s="94"/>
      <c r="AB687902" s="5"/>
    </row>
    <row r="687904" spans="21:28">
      <c r="U687904" s="5"/>
      <c r="AA687904" s="458"/>
      <c r="AB687904" s="5"/>
    </row>
    <row r="687905" spans="21:28">
      <c r="U687905" s="5"/>
      <c r="AA687905" s="458"/>
      <c r="AB687905" s="5"/>
    </row>
    <row r="687906" spans="21:28">
      <c r="U687906" s="5"/>
      <c r="AA687906" s="93"/>
      <c r="AB687906" s="5"/>
    </row>
    <row r="687907" spans="21:28">
      <c r="U687907" s="5"/>
      <c r="AA687907" s="94"/>
      <c r="AB687907" s="5"/>
    </row>
    <row r="687910" spans="21:28">
      <c r="U687910" s="5"/>
      <c r="AA687910" s="94"/>
      <c r="AB687910" s="5"/>
    </row>
    <row r="687960" spans="21:28">
      <c r="U687960" s="5"/>
      <c r="AA687960" s="94"/>
      <c r="AB687960" s="5"/>
    </row>
    <row r="688030" spans="21:28">
      <c r="U688030" s="5"/>
      <c r="AA688030" s="94"/>
      <c r="AB688030" s="5"/>
    </row>
    <row r="688031" spans="21:28">
      <c r="U688031" s="5"/>
      <c r="AA688031" s="94"/>
      <c r="AB688031" s="5"/>
    </row>
    <row r="688048" spans="21:28">
      <c r="U688048" s="5"/>
      <c r="AA688048" s="94"/>
      <c r="AB688048" s="5"/>
    </row>
    <row r="688050" spans="21:28">
      <c r="U688050" s="5"/>
      <c r="AA688050" s="458"/>
      <c r="AB688050" s="5"/>
    </row>
    <row r="688051" spans="21:28">
      <c r="U688051" s="5"/>
      <c r="AA688051" s="458"/>
      <c r="AB688051" s="5"/>
    </row>
    <row r="688052" spans="21:28">
      <c r="U688052" s="5"/>
      <c r="AA688052" s="93"/>
      <c r="AB688052" s="5"/>
    </row>
    <row r="688053" spans="21:28">
      <c r="U688053" s="5"/>
      <c r="AA688053" s="94"/>
      <c r="AB688053" s="5"/>
    </row>
    <row r="688056" spans="21:28">
      <c r="U688056" s="5"/>
      <c r="AA688056" s="94"/>
      <c r="AB688056" s="5"/>
    </row>
    <row r="688106" spans="21:28">
      <c r="U688106" s="5"/>
      <c r="AA688106" s="94"/>
      <c r="AB688106" s="5"/>
    </row>
    <row r="688176" spans="21:28">
      <c r="U688176" s="5"/>
      <c r="AA688176" s="94"/>
      <c r="AB688176" s="5"/>
    </row>
    <row r="688177" spans="21:28">
      <c r="U688177" s="5"/>
      <c r="AA688177" s="94"/>
      <c r="AB688177" s="5"/>
    </row>
    <row r="688194" spans="21:28">
      <c r="U688194" s="5"/>
      <c r="AA688194" s="94"/>
      <c r="AB688194" s="5"/>
    </row>
    <row r="688196" spans="21:28">
      <c r="U688196" s="5"/>
      <c r="AA688196" s="458"/>
      <c r="AB688196" s="5"/>
    </row>
    <row r="688197" spans="21:28">
      <c r="U688197" s="5"/>
      <c r="AA688197" s="458"/>
      <c r="AB688197" s="5"/>
    </row>
    <row r="688198" spans="21:28">
      <c r="U688198" s="5"/>
      <c r="AA688198" s="93"/>
      <c r="AB688198" s="5"/>
    </row>
    <row r="688199" spans="21:28">
      <c r="U688199" s="5"/>
      <c r="AA688199" s="94"/>
      <c r="AB688199" s="5"/>
    </row>
    <row r="688202" spans="21:28">
      <c r="U688202" s="5"/>
      <c r="AA688202" s="94"/>
      <c r="AB688202" s="5"/>
    </row>
    <row r="688252" spans="21:28">
      <c r="U688252" s="5"/>
      <c r="AA688252" s="94"/>
      <c r="AB688252" s="5"/>
    </row>
    <row r="688322" spans="21:28">
      <c r="U688322" s="5"/>
      <c r="AA688322" s="94"/>
      <c r="AB688322" s="5"/>
    </row>
    <row r="688323" spans="21:28">
      <c r="U688323" s="5"/>
      <c r="AA688323" s="94"/>
      <c r="AB688323" s="5"/>
    </row>
    <row r="688340" spans="21:28">
      <c r="U688340" s="5"/>
      <c r="AA688340" s="94"/>
      <c r="AB688340" s="5"/>
    </row>
    <row r="688342" spans="21:28">
      <c r="U688342" s="5"/>
      <c r="AA688342" s="458"/>
      <c r="AB688342" s="5"/>
    </row>
    <row r="688343" spans="21:28">
      <c r="U688343" s="5"/>
      <c r="AA688343" s="458"/>
      <c r="AB688343" s="5"/>
    </row>
    <row r="688344" spans="21:28">
      <c r="U688344" s="5"/>
      <c r="AA688344" s="93"/>
      <c r="AB688344" s="5"/>
    </row>
    <row r="688345" spans="21:28">
      <c r="U688345" s="5"/>
      <c r="AA688345" s="94"/>
      <c r="AB688345" s="5"/>
    </row>
    <row r="688348" spans="21:28">
      <c r="U688348" s="5"/>
      <c r="AA688348" s="94"/>
      <c r="AB688348" s="5"/>
    </row>
    <row r="688398" spans="21:28">
      <c r="U688398" s="5"/>
      <c r="AA688398" s="94"/>
      <c r="AB688398" s="5"/>
    </row>
    <row r="688468" spans="21:28">
      <c r="U688468" s="5"/>
      <c r="AA688468" s="94"/>
      <c r="AB688468" s="5"/>
    </row>
    <row r="688469" spans="21:28">
      <c r="U688469" s="5"/>
      <c r="AA688469" s="94"/>
      <c r="AB688469" s="5"/>
    </row>
    <row r="688486" spans="21:28">
      <c r="U688486" s="5"/>
      <c r="AA688486" s="94"/>
      <c r="AB688486" s="5"/>
    </row>
    <row r="688488" spans="21:28">
      <c r="U688488" s="5"/>
      <c r="AA688488" s="458"/>
      <c r="AB688488" s="5"/>
    </row>
    <row r="688489" spans="21:28">
      <c r="U688489" s="5"/>
      <c r="AA688489" s="458"/>
      <c r="AB688489" s="5"/>
    </row>
    <row r="688490" spans="21:28">
      <c r="U688490" s="5"/>
      <c r="AA688490" s="93"/>
      <c r="AB688490" s="5"/>
    </row>
    <row r="688491" spans="21:28">
      <c r="U688491" s="5"/>
      <c r="AA688491" s="94"/>
      <c r="AB688491" s="5"/>
    </row>
    <row r="688494" spans="21:28">
      <c r="U688494" s="5"/>
      <c r="AA688494" s="94"/>
      <c r="AB688494" s="5"/>
    </row>
    <row r="688544" spans="21:28">
      <c r="U688544" s="5"/>
      <c r="AA688544" s="94"/>
      <c r="AB688544" s="5"/>
    </row>
    <row r="688614" spans="21:28">
      <c r="U688614" s="5"/>
      <c r="AA688614" s="94"/>
      <c r="AB688614" s="5"/>
    </row>
    <row r="688615" spans="21:28">
      <c r="U688615" s="5"/>
      <c r="AA688615" s="94"/>
      <c r="AB688615" s="5"/>
    </row>
    <row r="688632" spans="21:28">
      <c r="U688632" s="5"/>
      <c r="AA688632" s="94"/>
      <c r="AB688632" s="5"/>
    </row>
    <row r="688634" spans="21:28">
      <c r="U688634" s="5"/>
      <c r="AA688634" s="458"/>
      <c r="AB688634" s="5"/>
    </row>
    <row r="688635" spans="21:28">
      <c r="U688635" s="5"/>
      <c r="AA688635" s="458"/>
      <c r="AB688635" s="5"/>
    </row>
    <row r="688636" spans="21:28">
      <c r="U688636" s="5"/>
      <c r="AA688636" s="93"/>
      <c r="AB688636" s="5"/>
    </row>
    <row r="688637" spans="21:28">
      <c r="U688637" s="5"/>
      <c r="AA688637" s="94"/>
      <c r="AB688637" s="5"/>
    </row>
    <row r="688640" spans="21:28">
      <c r="U688640" s="5"/>
      <c r="AA688640" s="94"/>
      <c r="AB688640" s="5"/>
    </row>
    <row r="688690" spans="21:28">
      <c r="U688690" s="5"/>
      <c r="AA688690" s="94"/>
      <c r="AB688690" s="5"/>
    </row>
    <row r="688760" spans="21:28">
      <c r="U688760" s="5"/>
      <c r="AA688760" s="94"/>
      <c r="AB688760" s="5"/>
    </row>
    <row r="688761" spans="21:28">
      <c r="U688761" s="5"/>
      <c r="AA688761" s="94"/>
      <c r="AB688761" s="5"/>
    </row>
    <row r="688778" spans="21:28">
      <c r="U688778" s="5"/>
      <c r="AA688778" s="94"/>
      <c r="AB688778" s="5"/>
    </row>
    <row r="688780" spans="21:28">
      <c r="U688780" s="5"/>
      <c r="AA688780" s="458"/>
      <c r="AB688780" s="5"/>
    </row>
    <row r="688781" spans="21:28">
      <c r="U688781" s="5"/>
      <c r="AA688781" s="458"/>
      <c r="AB688781" s="5"/>
    </row>
    <row r="688782" spans="21:28">
      <c r="U688782" s="5"/>
      <c r="AA688782" s="93"/>
      <c r="AB688782" s="5"/>
    </row>
    <row r="688783" spans="21:28">
      <c r="U688783" s="5"/>
      <c r="AA688783" s="94"/>
      <c r="AB688783" s="5"/>
    </row>
    <row r="688786" spans="21:28">
      <c r="U688786" s="5"/>
      <c r="AA688786" s="94"/>
      <c r="AB688786" s="5"/>
    </row>
    <row r="688836" spans="21:28">
      <c r="U688836" s="5"/>
      <c r="AA688836" s="94"/>
      <c r="AB688836" s="5"/>
    </row>
    <row r="688906" spans="21:28">
      <c r="U688906" s="5"/>
      <c r="AA688906" s="94"/>
      <c r="AB688906" s="5"/>
    </row>
    <row r="688907" spans="21:28">
      <c r="U688907" s="5"/>
      <c r="AA688907" s="94"/>
      <c r="AB688907" s="5"/>
    </row>
    <row r="688924" spans="21:28">
      <c r="U688924" s="5"/>
      <c r="AA688924" s="94"/>
      <c r="AB688924" s="5"/>
    </row>
    <row r="688926" spans="21:28">
      <c r="U688926" s="5"/>
      <c r="AA688926" s="458"/>
      <c r="AB688926" s="5"/>
    </row>
    <row r="688927" spans="21:28">
      <c r="U688927" s="5"/>
      <c r="AA688927" s="458"/>
      <c r="AB688927" s="5"/>
    </row>
    <row r="688928" spans="21:28">
      <c r="U688928" s="5"/>
      <c r="AA688928" s="93"/>
      <c r="AB688928" s="5"/>
    </row>
    <row r="688929" spans="21:28">
      <c r="U688929" s="5"/>
      <c r="AA688929" s="94"/>
      <c r="AB688929" s="5"/>
    </row>
    <row r="688932" spans="21:28">
      <c r="U688932" s="5"/>
      <c r="AA688932" s="94"/>
      <c r="AB688932" s="5"/>
    </row>
    <row r="688982" spans="21:28">
      <c r="U688982" s="5"/>
      <c r="AA688982" s="94"/>
      <c r="AB688982" s="5"/>
    </row>
    <row r="689052" spans="21:28">
      <c r="U689052" s="5"/>
      <c r="AA689052" s="94"/>
      <c r="AB689052" s="5"/>
    </row>
    <row r="689053" spans="21:28">
      <c r="U689053" s="5"/>
      <c r="AA689053" s="94"/>
      <c r="AB689053" s="5"/>
    </row>
    <row r="689070" spans="21:28">
      <c r="U689070" s="5"/>
      <c r="AA689070" s="94"/>
      <c r="AB689070" s="5"/>
    </row>
    <row r="689072" spans="21:28">
      <c r="U689072" s="5"/>
      <c r="AA689072" s="458"/>
      <c r="AB689072" s="5"/>
    </row>
    <row r="689073" spans="21:28">
      <c r="U689073" s="5"/>
      <c r="AA689073" s="458"/>
      <c r="AB689073" s="5"/>
    </row>
    <row r="689074" spans="21:28">
      <c r="U689074" s="5"/>
      <c r="AA689074" s="93"/>
      <c r="AB689074" s="5"/>
    </row>
    <row r="689075" spans="21:28">
      <c r="U689075" s="5"/>
      <c r="AA689075" s="94"/>
      <c r="AB689075" s="5"/>
    </row>
    <row r="689078" spans="21:28">
      <c r="U689078" s="5"/>
      <c r="AA689078" s="94"/>
      <c r="AB689078" s="5"/>
    </row>
    <row r="689128" spans="21:28">
      <c r="U689128" s="5"/>
      <c r="AA689128" s="94"/>
      <c r="AB689128" s="5"/>
    </row>
    <row r="689198" spans="21:28">
      <c r="U689198" s="5"/>
      <c r="AA689198" s="94"/>
      <c r="AB689198" s="5"/>
    </row>
    <row r="689199" spans="21:28">
      <c r="U689199" s="5"/>
      <c r="AA689199" s="94"/>
      <c r="AB689199" s="5"/>
    </row>
    <row r="689216" spans="21:28">
      <c r="U689216" s="5"/>
      <c r="AA689216" s="94"/>
      <c r="AB689216" s="5"/>
    </row>
    <row r="689218" spans="21:28">
      <c r="U689218" s="5"/>
      <c r="AA689218" s="458"/>
      <c r="AB689218" s="5"/>
    </row>
    <row r="689219" spans="21:28">
      <c r="U689219" s="5"/>
      <c r="AA689219" s="458"/>
      <c r="AB689219" s="5"/>
    </row>
    <row r="689220" spans="21:28">
      <c r="U689220" s="5"/>
      <c r="AA689220" s="93"/>
      <c r="AB689220" s="5"/>
    </row>
    <row r="689221" spans="21:28">
      <c r="U689221" s="5"/>
      <c r="AA689221" s="94"/>
      <c r="AB689221" s="5"/>
    </row>
    <row r="689224" spans="21:28">
      <c r="U689224" s="5"/>
      <c r="AA689224" s="94"/>
      <c r="AB689224" s="5"/>
    </row>
    <row r="689274" spans="21:28">
      <c r="U689274" s="5"/>
      <c r="AA689274" s="94"/>
      <c r="AB689274" s="5"/>
    </row>
    <row r="689344" spans="21:28">
      <c r="U689344" s="5"/>
      <c r="AA689344" s="94"/>
      <c r="AB689344" s="5"/>
    </row>
    <row r="689345" spans="21:28">
      <c r="U689345" s="5"/>
      <c r="AA689345" s="94"/>
      <c r="AB689345" s="5"/>
    </row>
    <row r="689362" spans="21:28">
      <c r="U689362" s="5"/>
      <c r="AA689362" s="94"/>
      <c r="AB689362" s="5"/>
    </row>
    <row r="689364" spans="21:28">
      <c r="U689364" s="5"/>
      <c r="AA689364" s="458"/>
      <c r="AB689364" s="5"/>
    </row>
    <row r="689365" spans="21:28">
      <c r="U689365" s="5"/>
      <c r="AA689365" s="458"/>
      <c r="AB689365" s="5"/>
    </row>
    <row r="689366" spans="21:28">
      <c r="U689366" s="5"/>
      <c r="AA689366" s="93"/>
      <c r="AB689366" s="5"/>
    </row>
    <row r="689367" spans="21:28">
      <c r="U689367" s="5"/>
      <c r="AA689367" s="94"/>
      <c r="AB689367" s="5"/>
    </row>
    <row r="689370" spans="21:28">
      <c r="U689370" s="5"/>
      <c r="AA689370" s="94"/>
      <c r="AB689370" s="5"/>
    </row>
    <row r="689420" spans="21:28">
      <c r="U689420" s="5"/>
      <c r="AA689420" s="94"/>
      <c r="AB689420" s="5"/>
    </row>
    <row r="689490" spans="21:28">
      <c r="U689490" s="5"/>
      <c r="AA689490" s="94"/>
      <c r="AB689490" s="5"/>
    </row>
    <row r="689491" spans="21:28">
      <c r="U689491" s="5"/>
      <c r="AA689491" s="94"/>
      <c r="AB689491" s="5"/>
    </row>
    <row r="689508" spans="21:28">
      <c r="U689508" s="5"/>
      <c r="AA689508" s="94"/>
      <c r="AB689508" s="5"/>
    </row>
    <row r="689510" spans="21:28">
      <c r="U689510" s="5"/>
      <c r="AA689510" s="458"/>
      <c r="AB689510" s="5"/>
    </row>
    <row r="689511" spans="21:28">
      <c r="U689511" s="5"/>
      <c r="AA689511" s="458"/>
      <c r="AB689511" s="5"/>
    </row>
    <row r="689512" spans="21:28">
      <c r="U689512" s="5"/>
      <c r="AA689512" s="93"/>
      <c r="AB689512" s="5"/>
    </row>
    <row r="689513" spans="21:28">
      <c r="U689513" s="5"/>
      <c r="AA689513" s="94"/>
      <c r="AB689513" s="5"/>
    </row>
    <row r="689516" spans="21:28">
      <c r="U689516" s="5"/>
      <c r="AA689516" s="94"/>
      <c r="AB689516" s="5"/>
    </row>
    <row r="689566" spans="21:28">
      <c r="U689566" s="5"/>
      <c r="AA689566" s="94"/>
      <c r="AB689566" s="5"/>
    </row>
    <row r="689636" spans="21:28">
      <c r="U689636" s="5"/>
      <c r="AA689636" s="94"/>
      <c r="AB689636" s="5"/>
    </row>
    <row r="689637" spans="21:28">
      <c r="U689637" s="5"/>
      <c r="AA689637" s="94"/>
      <c r="AB689637" s="5"/>
    </row>
    <row r="689654" spans="21:28">
      <c r="U689654" s="5"/>
      <c r="AA689654" s="94"/>
      <c r="AB689654" s="5"/>
    </row>
    <row r="689656" spans="21:28">
      <c r="U689656" s="5"/>
      <c r="AA689656" s="458"/>
      <c r="AB689656" s="5"/>
    </row>
    <row r="689657" spans="21:28">
      <c r="U689657" s="5"/>
      <c r="AA689657" s="458"/>
      <c r="AB689657" s="5"/>
    </row>
    <row r="689658" spans="21:28">
      <c r="U689658" s="5"/>
      <c r="AA689658" s="93"/>
      <c r="AB689658" s="5"/>
    </row>
    <row r="689659" spans="21:28">
      <c r="U689659" s="5"/>
      <c r="AA689659" s="94"/>
      <c r="AB689659" s="5"/>
    </row>
    <row r="689662" spans="21:28">
      <c r="U689662" s="5"/>
      <c r="AA689662" s="94"/>
      <c r="AB689662" s="5"/>
    </row>
    <row r="689712" spans="21:28">
      <c r="U689712" s="5"/>
      <c r="AA689712" s="94"/>
      <c r="AB689712" s="5"/>
    </row>
    <row r="689782" spans="21:28">
      <c r="U689782" s="5"/>
      <c r="AA689782" s="94"/>
      <c r="AB689782" s="5"/>
    </row>
    <row r="689783" spans="21:28">
      <c r="U689783" s="5"/>
      <c r="AA689783" s="94"/>
      <c r="AB689783" s="5"/>
    </row>
    <row r="689800" spans="21:28">
      <c r="U689800" s="5"/>
      <c r="AA689800" s="94"/>
      <c r="AB689800" s="5"/>
    </row>
    <row r="689802" spans="21:28">
      <c r="U689802" s="5"/>
      <c r="AA689802" s="458"/>
      <c r="AB689802" s="5"/>
    </row>
    <row r="689803" spans="21:28">
      <c r="U689803" s="5"/>
      <c r="AA689803" s="458"/>
      <c r="AB689803" s="5"/>
    </row>
    <row r="689804" spans="21:28">
      <c r="U689804" s="5"/>
      <c r="AA689804" s="93"/>
      <c r="AB689804" s="5"/>
    </row>
    <row r="689805" spans="21:28">
      <c r="U689805" s="5"/>
      <c r="AA689805" s="94"/>
      <c r="AB689805" s="5"/>
    </row>
    <row r="689808" spans="21:28">
      <c r="U689808" s="5"/>
      <c r="AA689808" s="94"/>
      <c r="AB689808" s="5"/>
    </row>
    <row r="689858" spans="21:28">
      <c r="U689858" s="5"/>
      <c r="AA689858" s="94"/>
      <c r="AB689858" s="5"/>
    </row>
    <row r="689928" spans="21:28">
      <c r="U689928" s="5"/>
      <c r="AA689928" s="94"/>
      <c r="AB689928" s="5"/>
    </row>
    <row r="689929" spans="21:28">
      <c r="U689929" s="5"/>
      <c r="AA689929" s="94"/>
      <c r="AB689929" s="5"/>
    </row>
    <row r="689946" spans="21:28">
      <c r="U689946" s="5"/>
      <c r="AA689946" s="94"/>
      <c r="AB689946" s="5"/>
    </row>
    <row r="689948" spans="21:28">
      <c r="U689948" s="5"/>
      <c r="AA689948" s="458"/>
      <c r="AB689948" s="5"/>
    </row>
    <row r="689949" spans="21:28">
      <c r="U689949" s="5"/>
      <c r="AA689949" s="458"/>
      <c r="AB689949" s="5"/>
    </row>
    <row r="689950" spans="21:28">
      <c r="U689950" s="5"/>
      <c r="AA689950" s="93"/>
      <c r="AB689950" s="5"/>
    </row>
    <row r="689951" spans="21:28">
      <c r="U689951" s="5"/>
      <c r="AA689951" s="94"/>
      <c r="AB689951" s="5"/>
    </row>
    <row r="689954" spans="21:28">
      <c r="U689954" s="5"/>
      <c r="AA689954" s="94"/>
      <c r="AB689954" s="5"/>
    </row>
    <row r="690004" spans="21:28">
      <c r="U690004" s="5"/>
      <c r="AA690004" s="94"/>
      <c r="AB690004" s="5"/>
    </row>
    <row r="690074" spans="21:28">
      <c r="U690074" s="5"/>
      <c r="AA690074" s="94"/>
      <c r="AB690074" s="5"/>
    </row>
    <row r="690075" spans="21:28">
      <c r="U690075" s="5"/>
      <c r="AA690075" s="94"/>
      <c r="AB690075" s="5"/>
    </row>
    <row r="690092" spans="21:28">
      <c r="U690092" s="5"/>
      <c r="AA690092" s="94"/>
      <c r="AB690092" s="5"/>
    </row>
    <row r="690094" spans="21:28">
      <c r="U690094" s="5"/>
      <c r="AA690094" s="458"/>
      <c r="AB690094" s="5"/>
    </row>
    <row r="690095" spans="21:28">
      <c r="U690095" s="5"/>
      <c r="AA690095" s="458"/>
      <c r="AB690095" s="5"/>
    </row>
    <row r="690096" spans="21:28">
      <c r="U690096" s="5"/>
      <c r="AA690096" s="93"/>
      <c r="AB690096" s="5"/>
    </row>
    <row r="690097" spans="21:28">
      <c r="U690097" s="5"/>
      <c r="AA690097" s="94"/>
      <c r="AB690097" s="5"/>
    </row>
    <row r="690100" spans="21:28">
      <c r="U690100" s="5"/>
      <c r="AA690100" s="94"/>
      <c r="AB690100" s="5"/>
    </row>
    <row r="690150" spans="21:28">
      <c r="U690150" s="5"/>
      <c r="AA690150" s="94"/>
      <c r="AB690150" s="5"/>
    </row>
    <row r="690220" spans="21:28">
      <c r="U690220" s="5"/>
      <c r="AA690220" s="94"/>
      <c r="AB690220" s="5"/>
    </row>
    <row r="690221" spans="21:28">
      <c r="U690221" s="5"/>
      <c r="AA690221" s="94"/>
      <c r="AB690221" s="5"/>
    </row>
    <row r="690238" spans="21:28">
      <c r="U690238" s="5"/>
      <c r="AA690238" s="94"/>
      <c r="AB690238" s="5"/>
    </row>
    <row r="690240" spans="21:28">
      <c r="U690240" s="5"/>
      <c r="AA690240" s="458"/>
      <c r="AB690240" s="5"/>
    </row>
    <row r="690241" spans="21:28">
      <c r="U690241" s="5"/>
      <c r="AA690241" s="458"/>
      <c r="AB690241" s="5"/>
    </row>
    <row r="690242" spans="21:28">
      <c r="U690242" s="5"/>
      <c r="AA690242" s="93"/>
      <c r="AB690242" s="5"/>
    </row>
    <row r="690243" spans="21:28">
      <c r="U690243" s="5"/>
      <c r="AA690243" s="94"/>
      <c r="AB690243" s="5"/>
    </row>
    <row r="690246" spans="21:28">
      <c r="U690246" s="5"/>
      <c r="AA690246" s="94"/>
      <c r="AB690246" s="5"/>
    </row>
    <row r="690296" spans="21:28">
      <c r="U690296" s="5"/>
      <c r="AA690296" s="94"/>
      <c r="AB690296" s="5"/>
    </row>
    <row r="690366" spans="21:28">
      <c r="U690366" s="5"/>
      <c r="AA690366" s="94"/>
      <c r="AB690366" s="5"/>
    </row>
    <row r="690367" spans="21:28">
      <c r="U690367" s="5"/>
      <c r="AA690367" s="94"/>
      <c r="AB690367" s="5"/>
    </row>
    <row r="690384" spans="21:28">
      <c r="U690384" s="5"/>
      <c r="AA690384" s="94"/>
      <c r="AB690384" s="5"/>
    </row>
    <row r="690386" spans="21:28">
      <c r="U690386" s="5"/>
      <c r="AA690386" s="458"/>
      <c r="AB690386" s="5"/>
    </row>
    <row r="690387" spans="21:28">
      <c r="U690387" s="5"/>
      <c r="AA690387" s="458"/>
      <c r="AB690387" s="5"/>
    </row>
    <row r="690388" spans="21:28">
      <c r="U690388" s="5"/>
      <c r="AA690388" s="93"/>
      <c r="AB690388" s="5"/>
    </row>
    <row r="690389" spans="21:28">
      <c r="U690389" s="5"/>
      <c r="AA690389" s="94"/>
      <c r="AB690389" s="5"/>
    </row>
    <row r="690392" spans="21:28">
      <c r="U690392" s="5"/>
      <c r="AA690392" s="94"/>
      <c r="AB690392" s="5"/>
    </row>
    <row r="690442" spans="21:28">
      <c r="U690442" s="5"/>
      <c r="AA690442" s="94"/>
      <c r="AB690442" s="5"/>
    </row>
    <row r="690512" spans="21:28">
      <c r="U690512" s="5"/>
      <c r="AA690512" s="94"/>
      <c r="AB690512" s="5"/>
    </row>
    <row r="690513" spans="21:28">
      <c r="U690513" s="5"/>
      <c r="AA690513" s="94"/>
      <c r="AB690513" s="5"/>
    </row>
    <row r="690530" spans="21:28">
      <c r="U690530" s="5"/>
      <c r="AA690530" s="94"/>
      <c r="AB690530" s="5"/>
    </row>
    <row r="690532" spans="21:28">
      <c r="U690532" s="5"/>
      <c r="AA690532" s="458"/>
      <c r="AB690532" s="5"/>
    </row>
    <row r="690533" spans="21:28">
      <c r="U690533" s="5"/>
      <c r="AA690533" s="458"/>
      <c r="AB690533" s="5"/>
    </row>
    <row r="690534" spans="21:28">
      <c r="U690534" s="5"/>
      <c r="AA690534" s="93"/>
      <c r="AB690534" s="5"/>
    </row>
    <row r="690535" spans="21:28">
      <c r="U690535" s="5"/>
      <c r="AA690535" s="94"/>
      <c r="AB690535" s="5"/>
    </row>
    <row r="690538" spans="21:28">
      <c r="U690538" s="5"/>
      <c r="AA690538" s="94"/>
      <c r="AB690538" s="5"/>
    </row>
    <row r="690588" spans="21:28">
      <c r="U690588" s="5"/>
      <c r="AA690588" s="94"/>
      <c r="AB690588" s="5"/>
    </row>
    <row r="690658" spans="21:28">
      <c r="U690658" s="5"/>
      <c r="AA690658" s="94"/>
      <c r="AB690658" s="5"/>
    </row>
    <row r="690659" spans="21:28">
      <c r="U690659" s="5"/>
      <c r="AA690659" s="94"/>
      <c r="AB690659" s="5"/>
    </row>
    <row r="690676" spans="21:28">
      <c r="U690676" s="5"/>
      <c r="AA690676" s="94"/>
      <c r="AB690676" s="5"/>
    </row>
    <row r="690678" spans="21:28">
      <c r="U690678" s="5"/>
      <c r="AA690678" s="458"/>
      <c r="AB690678" s="5"/>
    </row>
    <row r="690679" spans="21:28">
      <c r="U690679" s="5"/>
      <c r="AA690679" s="458"/>
      <c r="AB690679" s="5"/>
    </row>
    <row r="690680" spans="21:28">
      <c r="U690680" s="5"/>
      <c r="AA690680" s="93"/>
      <c r="AB690680" s="5"/>
    </row>
    <row r="690681" spans="21:28">
      <c r="U690681" s="5"/>
      <c r="AA690681" s="94"/>
      <c r="AB690681" s="5"/>
    </row>
    <row r="690684" spans="21:28">
      <c r="U690684" s="5"/>
      <c r="AA690684" s="94"/>
      <c r="AB690684" s="5"/>
    </row>
    <row r="690734" spans="21:28">
      <c r="U690734" s="5"/>
      <c r="AA690734" s="94"/>
      <c r="AB690734" s="5"/>
    </row>
    <row r="690804" spans="21:28">
      <c r="U690804" s="5"/>
      <c r="AA690804" s="94"/>
      <c r="AB690804" s="5"/>
    </row>
    <row r="690805" spans="21:28">
      <c r="U690805" s="5"/>
      <c r="AA690805" s="94"/>
      <c r="AB690805" s="5"/>
    </row>
    <row r="690822" spans="21:28">
      <c r="U690822" s="5"/>
      <c r="AA690822" s="94"/>
      <c r="AB690822" s="5"/>
    </row>
    <row r="690824" spans="21:28">
      <c r="U690824" s="5"/>
      <c r="AA690824" s="458"/>
      <c r="AB690824" s="5"/>
    </row>
    <row r="690825" spans="21:28">
      <c r="U690825" s="5"/>
      <c r="AA690825" s="458"/>
      <c r="AB690825" s="5"/>
    </row>
    <row r="690826" spans="21:28">
      <c r="U690826" s="5"/>
      <c r="AA690826" s="93"/>
      <c r="AB690826" s="5"/>
    </row>
    <row r="690827" spans="21:28">
      <c r="U690827" s="5"/>
      <c r="AA690827" s="94"/>
      <c r="AB690827" s="5"/>
    </row>
    <row r="690830" spans="21:28">
      <c r="U690830" s="5"/>
      <c r="AA690830" s="94"/>
      <c r="AB690830" s="5"/>
    </row>
    <row r="690880" spans="21:28">
      <c r="U690880" s="5"/>
      <c r="AA690880" s="94"/>
      <c r="AB690880" s="5"/>
    </row>
    <row r="690950" spans="21:28">
      <c r="U690950" s="5"/>
      <c r="AA690950" s="94"/>
      <c r="AB690950" s="5"/>
    </row>
    <row r="690951" spans="21:28">
      <c r="U690951" s="5"/>
      <c r="AA690951" s="94"/>
      <c r="AB690951" s="5"/>
    </row>
    <row r="690968" spans="21:28">
      <c r="U690968" s="5"/>
      <c r="AA690968" s="94"/>
      <c r="AB690968" s="5"/>
    </row>
    <row r="690970" spans="21:28">
      <c r="U690970" s="5"/>
      <c r="AA690970" s="458"/>
      <c r="AB690970" s="5"/>
    </row>
    <row r="690971" spans="21:28">
      <c r="U690971" s="5"/>
      <c r="AA690971" s="458"/>
      <c r="AB690971" s="5"/>
    </row>
    <row r="690972" spans="21:28">
      <c r="U690972" s="5"/>
      <c r="AA690972" s="93"/>
      <c r="AB690972" s="5"/>
    </row>
    <row r="690973" spans="21:28">
      <c r="U690973" s="5"/>
      <c r="AA690973" s="94"/>
      <c r="AB690973" s="5"/>
    </row>
    <row r="690976" spans="21:28">
      <c r="U690976" s="5"/>
      <c r="AA690976" s="94"/>
      <c r="AB690976" s="5"/>
    </row>
    <row r="691026" spans="21:28">
      <c r="U691026" s="5"/>
      <c r="AA691026" s="94"/>
      <c r="AB691026" s="5"/>
    </row>
    <row r="691096" spans="21:28">
      <c r="U691096" s="5"/>
      <c r="AA691096" s="94"/>
      <c r="AB691096" s="5"/>
    </row>
    <row r="691097" spans="21:28">
      <c r="U691097" s="5"/>
      <c r="AA691097" s="94"/>
      <c r="AB691097" s="5"/>
    </row>
    <row r="691114" spans="21:28">
      <c r="U691114" s="5"/>
      <c r="AA691114" s="94"/>
      <c r="AB691114" s="5"/>
    </row>
    <row r="691116" spans="21:28">
      <c r="U691116" s="5"/>
      <c r="AA691116" s="458"/>
      <c r="AB691116" s="5"/>
    </row>
    <row r="691117" spans="21:28">
      <c r="U691117" s="5"/>
      <c r="AA691117" s="458"/>
      <c r="AB691117" s="5"/>
    </row>
    <row r="691118" spans="21:28">
      <c r="U691118" s="5"/>
      <c r="AA691118" s="93"/>
      <c r="AB691118" s="5"/>
    </row>
    <row r="691119" spans="21:28">
      <c r="U691119" s="5"/>
      <c r="AA691119" s="94"/>
      <c r="AB691119" s="5"/>
    </row>
    <row r="691122" spans="21:28">
      <c r="U691122" s="5"/>
      <c r="AA691122" s="94"/>
      <c r="AB691122" s="5"/>
    </row>
    <row r="691172" spans="21:28">
      <c r="U691172" s="5"/>
      <c r="AA691172" s="94"/>
      <c r="AB691172" s="5"/>
    </row>
    <row r="691242" spans="21:28">
      <c r="U691242" s="5"/>
      <c r="AA691242" s="94"/>
      <c r="AB691242" s="5"/>
    </row>
    <row r="691243" spans="21:28">
      <c r="U691243" s="5"/>
      <c r="AA691243" s="94"/>
      <c r="AB691243" s="5"/>
    </row>
    <row r="691260" spans="21:28">
      <c r="U691260" s="5"/>
      <c r="AA691260" s="94"/>
      <c r="AB691260" s="5"/>
    </row>
    <row r="691262" spans="21:28">
      <c r="U691262" s="5"/>
      <c r="AA691262" s="458"/>
      <c r="AB691262" s="5"/>
    </row>
    <row r="691263" spans="21:28">
      <c r="U691263" s="5"/>
      <c r="AA691263" s="458"/>
      <c r="AB691263" s="5"/>
    </row>
    <row r="691264" spans="21:28">
      <c r="U691264" s="5"/>
      <c r="AA691264" s="93"/>
      <c r="AB691264" s="5"/>
    </row>
    <row r="691265" spans="21:28">
      <c r="U691265" s="5"/>
      <c r="AA691265" s="94"/>
      <c r="AB691265" s="5"/>
    </row>
    <row r="691268" spans="21:28">
      <c r="U691268" s="5"/>
      <c r="AA691268" s="94"/>
      <c r="AB691268" s="5"/>
    </row>
    <row r="691318" spans="21:28">
      <c r="U691318" s="5"/>
      <c r="AA691318" s="94"/>
      <c r="AB691318" s="5"/>
    </row>
    <row r="691388" spans="21:28">
      <c r="U691388" s="5"/>
      <c r="AA691388" s="94"/>
      <c r="AB691388" s="5"/>
    </row>
    <row r="691389" spans="21:28">
      <c r="U691389" s="5"/>
      <c r="AA691389" s="94"/>
      <c r="AB691389" s="5"/>
    </row>
    <row r="691406" spans="21:28">
      <c r="U691406" s="5"/>
      <c r="AA691406" s="94"/>
      <c r="AB691406" s="5"/>
    </row>
    <row r="691408" spans="21:28">
      <c r="U691408" s="5"/>
      <c r="AA691408" s="458"/>
      <c r="AB691408" s="5"/>
    </row>
    <row r="691409" spans="21:28">
      <c r="U691409" s="5"/>
      <c r="AA691409" s="458"/>
      <c r="AB691409" s="5"/>
    </row>
    <row r="691410" spans="21:28">
      <c r="U691410" s="5"/>
      <c r="AA691410" s="93"/>
      <c r="AB691410" s="5"/>
    </row>
    <row r="691411" spans="21:28">
      <c r="U691411" s="5"/>
      <c r="AA691411" s="94"/>
      <c r="AB691411" s="5"/>
    </row>
    <row r="691414" spans="21:28">
      <c r="U691414" s="5"/>
      <c r="AA691414" s="94"/>
      <c r="AB691414" s="5"/>
    </row>
    <row r="691464" spans="21:28">
      <c r="U691464" s="5"/>
      <c r="AA691464" s="94"/>
      <c r="AB691464" s="5"/>
    </row>
    <row r="691534" spans="21:28">
      <c r="U691534" s="5"/>
      <c r="AA691534" s="94"/>
      <c r="AB691534" s="5"/>
    </row>
    <row r="691535" spans="21:28">
      <c r="U691535" s="5"/>
      <c r="AA691535" s="94"/>
      <c r="AB691535" s="5"/>
    </row>
    <row r="691552" spans="21:28">
      <c r="U691552" s="5"/>
      <c r="AA691552" s="94"/>
      <c r="AB691552" s="5"/>
    </row>
    <row r="691554" spans="21:28">
      <c r="U691554" s="5"/>
      <c r="AA691554" s="458"/>
      <c r="AB691554" s="5"/>
    </row>
    <row r="691555" spans="21:28">
      <c r="U691555" s="5"/>
      <c r="AA691555" s="458"/>
      <c r="AB691555" s="5"/>
    </row>
    <row r="691556" spans="21:28">
      <c r="U691556" s="5"/>
      <c r="AA691556" s="93"/>
      <c r="AB691556" s="5"/>
    </row>
    <row r="691557" spans="21:28">
      <c r="U691557" s="5"/>
      <c r="AA691557" s="94"/>
      <c r="AB691557" s="5"/>
    </row>
    <row r="691560" spans="21:28">
      <c r="U691560" s="5"/>
      <c r="AA691560" s="94"/>
      <c r="AB691560" s="5"/>
    </row>
    <row r="691610" spans="21:28">
      <c r="U691610" s="5"/>
      <c r="AA691610" s="94"/>
      <c r="AB691610" s="5"/>
    </row>
    <row r="691680" spans="21:28">
      <c r="U691680" s="5"/>
      <c r="AA691680" s="94"/>
      <c r="AB691680" s="5"/>
    </row>
    <row r="691681" spans="21:28">
      <c r="U691681" s="5"/>
      <c r="AA691681" s="94"/>
      <c r="AB691681" s="5"/>
    </row>
    <row r="691698" spans="21:28">
      <c r="U691698" s="5"/>
      <c r="AA691698" s="94"/>
      <c r="AB691698" s="5"/>
    </row>
    <row r="691700" spans="21:28">
      <c r="U691700" s="5"/>
      <c r="AA691700" s="458"/>
      <c r="AB691700" s="5"/>
    </row>
    <row r="691701" spans="21:28">
      <c r="U691701" s="5"/>
      <c r="AA691701" s="458"/>
      <c r="AB691701" s="5"/>
    </row>
    <row r="691702" spans="21:28">
      <c r="U691702" s="5"/>
      <c r="AA691702" s="93"/>
      <c r="AB691702" s="5"/>
    </row>
    <row r="691703" spans="21:28">
      <c r="U691703" s="5"/>
      <c r="AA691703" s="94"/>
      <c r="AB691703" s="5"/>
    </row>
    <row r="691706" spans="21:28">
      <c r="U691706" s="5"/>
      <c r="AA691706" s="94"/>
      <c r="AB691706" s="5"/>
    </row>
    <row r="691756" spans="21:28">
      <c r="U691756" s="5"/>
      <c r="AA691756" s="94"/>
      <c r="AB691756" s="5"/>
    </row>
    <row r="691826" spans="21:28">
      <c r="U691826" s="5"/>
      <c r="AA691826" s="94"/>
      <c r="AB691826" s="5"/>
    </row>
    <row r="691827" spans="21:28">
      <c r="U691827" s="5"/>
      <c r="AA691827" s="94"/>
      <c r="AB691827" s="5"/>
    </row>
    <row r="691844" spans="21:28">
      <c r="U691844" s="5"/>
      <c r="AA691844" s="94"/>
      <c r="AB691844" s="5"/>
    </row>
    <row r="691846" spans="21:28">
      <c r="U691846" s="5"/>
      <c r="AA691846" s="458"/>
      <c r="AB691846" s="5"/>
    </row>
    <row r="691847" spans="21:28">
      <c r="U691847" s="5"/>
      <c r="AA691847" s="458"/>
      <c r="AB691847" s="5"/>
    </row>
    <row r="691848" spans="21:28">
      <c r="U691848" s="5"/>
      <c r="AA691848" s="93"/>
      <c r="AB691848" s="5"/>
    </row>
    <row r="691849" spans="21:28">
      <c r="U691849" s="5"/>
      <c r="AA691849" s="94"/>
      <c r="AB691849" s="5"/>
    </row>
    <row r="691852" spans="21:28">
      <c r="U691852" s="5"/>
      <c r="AA691852" s="94"/>
      <c r="AB691852" s="5"/>
    </row>
    <row r="691902" spans="21:28">
      <c r="U691902" s="5"/>
      <c r="AA691902" s="94"/>
      <c r="AB691902" s="5"/>
    </row>
    <row r="691972" spans="21:28">
      <c r="U691972" s="5"/>
      <c r="AA691972" s="94"/>
      <c r="AB691972" s="5"/>
    </row>
    <row r="691973" spans="21:28">
      <c r="U691973" s="5"/>
      <c r="AA691973" s="94"/>
      <c r="AB691973" s="5"/>
    </row>
    <row r="691990" spans="21:28">
      <c r="U691990" s="5"/>
      <c r="AA691990" s="94"/>
      <c r="AB691990" s="5"/>
    </row>
    <row r="691992" spans="21:28">
      <c r="U691992" s="5"/>
      <c r="AA691992" s="458"/>
      <c r="AB691992" s="5"/>
    </row>
    <row r="691993" spans="21:28">
      <c r="U691993" s="5"/>
      <c r="AA691993" s="458"/>
      <c r="AB691993" s="5"/>
    </row>
    <row r="691994" spans="21:28">
      <c r="U691994" s="5"/>
      <c r="AA691994" s="93"/>
      <c r="AB691994" s="5"/>
    </row>
    <row r="691995" spans="21:28">
      <c r="U691995" s="5"/>
      <c r="AA691995" s="94"/>
      <c r="AB691995" s="5"/>
    </row>
    <row r="691998" spans="21:28">
      <c r="U691998" s="5"/>
      <c r="AA691998" s="94"/>
      <c r="AB691998" s="5"/>
    </row>
    <row r="692048" spans="21:28">
      <c r="U692048" s="5"/>
      <c r="AA692048" s="94"/>
      <c r="AB692048" s="5"/>
    </row>
    <row r="692118" spans="21:28">
      <c r="U692118" s="5"/>
      <c r="AA692118" s="94"/>
      <c r="AB692118" s="5"/>
    </row>
    <row r="692119" spans="21:28">
      <c r="U692119" s="5"/>
      <c r="AA692119" s="94"/>
      <c r="AB692119" s="5"/>
    </row>
    <row r="692136" spans="21:28">
      <c r="U692136" s="5"/>
      <c r="AA692136" s="94"/>
      <c r="AB692136" s="5"/>
    </row>
    <row r="692138" spans="21:28">
      <c r="U692138" s="5"/>
      <c r="AA692138" s="458"/>
      <c r="AB692138" s="5"/>
    </row>
    <row r="692139" spans="21:28">
      <c r="U692139" s="5"/>
      <c r="AA692139" s="458"/>
      <c r="AB692139" s="5"/>
    </row>
    <row r="692140" spans="21:28">
      <c r="U692140" s="5"/>
      <c r="AA692140" s="93"/>
      <c r="AB692140" s="5"/>
    </row>
    <row r="692141" spans="21:28">
      <c r="U692141" s="5"/>
      <c r="AA692141" s="94"/>
      <c r="AB692141" s="5"/>
    </row>
    <row r="692144" spans="21:28">
      <c r="U692144" s="5"/>
      <c r="AA692144" s="94"/>
      <c r="AB692144" s="5"/>
    </row>
    <row r="692194" spans="21:28">
      <c r="U692194" s="5"/>
      <c r="AA692194" s="94"/>
      <c r="AB692194" s="5"/>
    </row>
    <row r="692264" spans="21:28">
      <c r="U692264" s="5"/>
      <c r="AA692264" s="94"/>
      <c r="AB692264" s="5"/>
    </row>
    <row r="692265" spans="21:28">
      <c r="U692265" s="5"/>
      <c r="AA692265" s="94"/>
      <c r="AB692265" s="5"/>
    </row>
    <row r="692282" spans="21:28">
      <c r="U692282" s="5"/>
      <c r="AA692282" s="94"/>
      <c r="AB692282" s="5"/>
    </row>
    <row r="692284" spans="21:28">
      <c r="U692284" s="5"/>
      <c r="AA692284" s="458"/>
      <c r="AB692284" s="5"/>
    </row>
    <row r="692285" spans="21:28">
      <c r="U692285" s="5"/>
      <c r="AA692285" s="458"/>
      <c r="AB692285" s="5"/>
    </row>
    <row r="692286" spans="21:28">
      <c r="U692286" s="5"/>
      <c r="AA692286" s="93"/>
      <c r="AB692286" s="5"/>
    </row>
    <row r="692287" spans="21:28">
      <c r="U692287" s="5"/>
      <c r="AA692287" s="94"/>
      <c r="AB692287" s="5"/>
    </row>
    <row r="692290" spans="21:28">
      <c r="U692290" s="5"/>
      <c r="AA692290" s="94"/>
      <c r="AB692290" s="5"/>
    </row>
    <row r="692340" spans="21:28">
      <c r="U692340" s="5"/>
      <c r="AA692340" s="94"/>
      <c r="AB692340" s="5"/>
    </row>
    <row r="692410" spans="21:28">
      <c r="U692410" s="5"/>
      <c r="AA692410" s="94"/>
      <c r="AB692410" s="5"/>
    </row>
    <row r="692411" spans="21:28">
      <c r="U692411" s="5"/>
      <c r="AA692411" s="94"/>
      <c r="AB692411" s="5"/>
    </row>
    <row r="692428" spans="21:28">
      <c r="U692428" s="5"/>
      <c r="AA692428" s="94"/>
      <c r="AB692428" s="5"/>
    </row>
    <row r="692430" spans="21:28">
      <c r="U692430" s="5"/>
      <c r="AA692430" s="458"/>
      <c r="AB692430" s="5"/>
    </row>
    <row r="692431" spans="21:28">
      <c r="U692431" s="5"/>
      <c r="AA692431" s="458"/>
      <c r="AB692431" s="5"/>
    </row>
    <row r="692432" spans="21:28">
      <c r="U692432" s="5"/>
      <c r="AA692432" s="93"/>
      <c r="AB692432" s="5"/>
    </row>
    <row r="692433" spans="21:28">
      <c r="U692433" s="5"/>
      <c r="AA692433" s="94"/>
      <c r="AB692433" s="5"/>
    </row>
    <row r="692436" spans="21:28">
      <c r="U692436" s="5"/>
      <c r="AA692436" s="94"/>
      <c r="AB692436" s="5"/>
    </row>
    <row r="692486" spans="21:28">
      <c r="U692486" s="5"/>
      <c r="AA692486" s="94"/>
      <c r="AB692486" s="5"/>
    </row>
    <row r="692556" spans="21:28">
      <c r="U692556" s="5"/>
      <c r="AA692556" s="94"/>
      <c r="AB692556" s="5"/>
    </row>
    <row r="692557" spans="21:28">
      <c r="U692557" s="5"/>
      <c r="AA692557" s="94"/>
      <c r="AB692557" s="5"/>
    </row>
    <row r="692574" spans="21:28">
      <c r="U692574" s="5"/>
      <c r="AA692574" s="94"/>
      <c r="AB692574" s="5"/>
    </row>
    <row r="692576" spans="21:28">
      <c r="U692576" s="5"/>
      <c r="AA692576" s="458"/>
      <c r="AB692576" s="5"/>
    </row>
    <row r="692577" spans="21:28">
      <c r="U692577" s="5"/>
      <c r="AA692577" s="458"/>
      <c r="AB692577" s="5"/>
    </row>
    <row r="692578" spans="21:28">
      <c r="U692578" s="5"/>
      <c r="AA692578" s="93"/>
      <c r="AB692578" s="5"/>
    </row>
    <row r="692579" spans="21:28">
      <c r="U692579" s="5"/>
      <c r="AA692579" s="94"/>
      <c r="AB692579" s="5"/>
    </row>
    <row r="692582" spans="21:28">
      <c r="U692582" s="5"/>
      <c r="AA692582" s="94"/>
      <c r="AB692582" s="5"/>
    </row>
    <row r="692632" spans="21:28">
      <c r="U692632" s="5"/>
      <c r="AA692632" s="94"/>
      <c r="AB692632" s="5"/>
    </row>
    <row r="692702" spans="21:28">
      <c r="U692702" s="5"/>
      <c r="AA692702" s="94"/>
      <c r="AB692702" s="5"/>
    </row>
    <row r="692703" spans="21:28">
      <c r="U692703" s="5"/>
      <c r="AA692703" s="94"/>
      <c r="AB692703" s="5"/>
    </row>
    <row r="692720" spans="21:28">
      <c r="U692720" s="5"/>
      <c r="AA692720" s="94"/>
      <c r="AB692720" s="5"/>
    </row>
    <row r="692722" spans="21:28">
      <c r="U692722" s="5"/>
      <c r="AA692722" s="458"/>
      <c r="AB692722" s="5"/>
    </row>
    <row r="692723" spans="21:28">
      <c r="U692723" s="5"/>
      <c r="AA692723" s="458"/>
      <c r="AB692723" s="5"/>
    </row>
    <row r="692724" spans="21:28">
      <c r="U692724" s="5"/>
      <c r="AA692724" s="93"/>
      <c r="AB692724" s="5"/>
    </row>
    <row r="692725" spans="21:28">
      <c r="U692725" s="5"/>
      <c r="AA692725" s="94"/>
      <c r="AB692725" s="5"/>
    </row>
    <row r="692728" spans="21:28">
      <c r="U692728" s="5"/>
      <c r="AA692728" s="94"/>
      <c r="AB692728" s="5"/>
    </row>
    <row r="692778" spans="21:28">
      <c r="U692778" s="5"/>
      <c r="AA692778" s="94"/>
      <c r="AB692778" s="5"/>
    </row>
    <row r="692848" spans="21:28">
      <c r="U692848" s="5"/>
      <c r="AA692848" s="94"/>
      <c r="AB692848" s="5"/>
    </row>
    <row r="692849" spans="21:28">
      <c r="U692849" s="5"/>
      <c r="AA692849" s="94"/>
      <c r="AB692849" s="5"/>
    </row>
    <row r="692866" spans="21:28">
      <c r="U692866" s="5"/>
      <c r="AA692866" s="94"/>
      <c r="AB692866" s="5"/>
    </row>
    <row r="692868" spans="21:28">
      <c r="U692868" s="5"/>
      <c r="AA692868" s="458"/>
      <c r="AB692868" s="5"/>
    </row>
    <row r="692869" spans="21:28">
      <c r="U692869" s="5"/>
      <c r="AA692869" s="458"/>
      <c r="AB692869" s="5"/>
    </row>
    <row r="692870" spans="21:28">
      <c r="U692870" s="5"/>
      <c r="AA692870" s="93"/>
      <c r="AB692870" s="5"/>
    </row>
    <row r="692871" spans="21:28">
      <c r="U692871" s="5"/>
      <c r="AA692871" s="94"/>
      <c r="AB692871" s="5"/>
    </row>
    <row r="692874" spans="21:28">
      <c r="U692874" s="5"/>
      <c r="AA692874" s="94"/>
      <c r="AB692874" s="5"/>
    </row>
    <row r="692924" spans="21:28">
      <c r="U692924" s="5"/>
      <c r="AA692924" s="94"/>
      <c r="AB692924" s="5"/>
    </row>
    <row r="692994" spans="21:28">
      <c r="U692994" s="5"/>
      <c r="AA692994" s="94"/>
      <c r="AB692994" s="5"/>
    </row>
    <row r="692995" spans="21:28">
      <c r="U692995" s="5"/>
      <c r="AA692995" s="94"/>
      <c r="AB692995" s="5"/>
    </row>
    <row r="693012" spans="21:28">
      <c r="U693012" s="5"/>
      <c r="AA693012" s="94"/>
      <c r="AB693012" s="5"/>
    </row>
    <row r="693014" spans="21:28">
      <c r="U693014" s="5"/>
      <c r="AA693014" s="458"/>
      <c r="AB693014" s="5"/>
    </row>
    <row r="693015" spans="21:28">
      <c r="U693015" s="5"/>
      <c r="AA693015" s="458"/>
      <c r="AB693015" s="5"/>
    </row>
    <row r="693016" spans="21:28">
      <c r="U693016" s="5"/>
      <c r="AA693016" s="93"/>
      <c r="AB693016" s="5"/>
    </row>
    <row r="693017" spans="21:28">
      <c r="U693017" s="5"/>
      <c r="AA693017" s="94"/>
      <c r="AB693017" s="5"/>
    </row>
    <row r="693020" spans="21:28">
      <c r="U693020" s="5"/>
      <c r="AA693020" s="94"/>
      <c r="AB693020" s="5"/>
    </row>
    <row r="693070" spans="21:28">
      <c r="U693070" s="5"/>
      <c r="AA693070" s="94"/>
      <c r="AB693070" s="5"/>
    </row>
    <row r="693140" spans="21:28">
      <c r="U693140" s="5"/>
      <c r="AA693140" s="94"/>
      <c r="AB693140" s="5"/>
    </row>
    <row r="693141" spans="21:28">
      <c r="U693141" s="5"/>
      <c r="AA693141" s="94"/>
      <c r="AB693141" s="5"/>
    </row>
    <row r="693158" spans="21:28">
      <c r="U693158" s="5"/>
      <c r="AA693158" s="94"/>
      <c r="AB693158" s="5"/>
    </row>
    <row r="693160" spans="21:28">
      <c r="U693160" s="5"/>
      <c r="AA693160" s="458"/>
      <c r="AB693160" s="5"/>
    </row>
    <row r="693161" spans="21:28">
      <c r="U693161" s="5"/>
      <c r="AA693161" s="458"/>
      <c r="AB693161" s="5"/>
    </row>
    <row r="693162" spans="21:28">
      <c r="U693162" s="5"/>
      <c r="AA693162" s="93"/>
      <c r="AB693162" s="5"/>
    </row>
    <row r="693163" spans="21:28">
      <c r="U693163" s="5"/>
      <c r="AA693163" s="94"/>
      <c r="AB693163" s="5"/>
    </row>
    <row r="693166" spans="21:28">
      <c r="U693166" s="5"/>
      <c r="AA693166" s="94"/>
      <c r="AB693166" s="5"/>
    </row>
    <row r="693216" spans="21:28">
      <c r="U693216" s="5"/>
      <c r="AA693216" s="94"/>
      <c r="AB693216" s="5"/>
    </row>
    <row r="693286" spans="21:28">
      <c r="U693286" s="5"/>
      <c r="AA693286" s="94"/>
      <c r="AB693286" s="5"/>
    </row>
    <row r="693287" spans="21:28">
      <c r="U693287" s="5"/>
      <c r="AA693287" s="94"/>
      <c r="AB693287" s="5"/>
    </row>
    <row r="693304" spans="21:28">
      <c r="U693304" s="5"/>
      <c r="AA693304" s="94"/>
      <c r="AB693304" s="5"/>
    </row>
    <row r="693306" spans="21:28">
      <c r="U693306" s="5"/>
      <c r="AA693306" s="458"/>
      <c r="AB693306" s="5"/>
    </row>
    <row r="693307" spans="21:28">
      <c r="U693307" s="5"/>
      <c r="AA693307" s="458"/>
      <c r="AB693307" s="5"/>
    </row>
    <row r="693308" spans="21:28">
      <c r="U693308" s="5"/>
      <c r="AA693308" s="93"/>
      <c r="AB693308" s="5"/>
    </row>
    <row r="693309" spans="21:28">
      <c r="U693309" s="5"/>
      <c r="AA693309" s="94"/>
      <c r="AB693309" s="5"/>
    </row>
    <row r="693312" spans="21:28">
      <c r="U693312" s="5"/>
      <c r="AA693312" s="94"/>
      <c r="AB693312" s="5"/>
    </row>
    <row r="693362" spans="21:28">
      <c r="U693362" s="5"/>
      <c r="AA693362" s="94"/>
      <c r="AB693362" s="5"/>
    </row>
    <row r="693432" spans="21:28">
      <c r="U693432" s="5"/>
      <c r="AA693432" s="94"/>
      <c r="AB693432" s="5"/>
    </row>
    <row r="693433" spans="21:28">
      <c r="U693433" s="5"/>
      <c r="AA693433" s="94"/>
      <c r="AB693433" s="5"/>
    </row>
    <row r="693450" spans="21:28">
      <c r="U693450" s="5"/>
      <c r="AA693450" s="94"/>
      <c r="AB693450" s="5"/>
    </row>
    <row r="693452" spans="21:28">
      <c r="U693452" s="5"/>
      <c r="AA693452" s="458"/>
      <c r="AB693452" s="5"/>
    </row>
    <row r="693453" spans="21:28">
      <c r="U693453" s="5"/>
      <c r="AA693453" s="458"/>
      <c r="AB693453" s="5"/>
    </row>
    <row r="693454" spans="21:28">
      <c r="U693454" s="5"/>
      <c r="AA693454" s="93"/>
      <c r="AB693454" s="5"/>
    </row>
    <row r="693455" spans="21:28">
      <c r="U693455" s="5"/>
      <c r="AA693455" s="94"/>
      <c r="AB693455" s="5"/>
    </row>
    <row r="693458" spans="21:28">
      <c r="U693458" s="5"/>
      <c r="AA693458" s="94"/>
      <c r="AB693458" s="5"/>
    </row>
    <row r="693508" spans="21:28">
      <c r="U693508" s="5"/>
      <c r="AA693508" s="94"/>
      <c r="AB693508" s="5"/>
    </row>
    <row r="693578" spans="21:28">
      <c r="U693578" s="5"/>
      <c r="AA693578" s="94"/>
      <c r="AB693578" s="5"/>
    </row>
    <row r="693579" spans="21:28">
      <c r="U693579" s="5"/>
      <c r="AA693579" s="94"/>
      <c r="AB693579" s="5"/>
    </row>
    <row r="693596" spans="21:28">
      <c r="U693596" s="5"/>
      <c r="AA693596" s="94"/>
      <c r="AB693596" s="5"/>
    </row>
    <row r="693598" spans="21:28">
      <c r="U693598" s="5"/>
      <c r="AA693598" s="458"/>
      <c r="AB693598" s="5"/>
    </row>
    <row r="693599" spans="21:28">
      <c r="U693599" s="5"/>
      <c r="AA693599" s="458"/>
      <c r="AB693599" s="5"/>
    </row>
    <row r="693600" spans="21:28">
      <c r="U693600" s="5"/>
      <c r="AA693600" s="93"/>
      <c r="AB693600" s="5"/>
    </row>
    <row r="693601" spans="21:28">
      <c r="U693601" s="5"/>
      <c r="AA693601" s="94"/>
      <c r="AB693601" s="5"/>
    </row>
    <row r="693604" spans="21:28">
      <c r="U693604" s="5"/>
      <c r="AA693604" s="94"/>
      <c r="AB693604" s="5"/>
    </row>
    <row r="693654" spans="21:28">
      <c r="U693654" s="5"/>
      <c r="AA693654" s="94"/>
      <c r="AB693654" s="5"/>
    </row>
    <row r="693724" spans="21:28">
      <c r="U693724" s="5"/>
      <c r="AA693724" s="94"/>
      <c r="AB693724" s="5"/>
    </row>
    <row r="693725" spans="21:28">
      <c r="U693725" s="5"/>
      <c r="AA693725" s="94"/>
      <c r="AB693725" s="5"/>
    </row>
    <row r="693742" spans="21:28">
      <c r="U693742" s="5"/>
      <c r="AA693742" s="94"/>
      <c r="AB693742" s="5"/>
    </row>
    <row r="693744" spans="21:28">
      <c r="U693744" s="5"/>
      <c r="AA693744" s="458"/>
      <c r="AB693744" s="5"/>
    </row>
    <row r="693745" spans="21:28">
      <c r="U693745" s="5"/>
      <c r="AA693745" s="458"/>
      <c r="AB693745" s="5"/>
    </row>
    <row r="693746" spans="21:28">
      <c r="U693746" s="5"/>
      <c r="AA693746" s="93"/>
      <c r="AB693746" s="5"/>
    </row>
    <row r="693747" spans="21:28">
      <c r="U693747" s="5"/>
      <c r="AA693747" s="94"/>
      <c r="AB693747" s="5"/>
    </row>
    <row r="693750" spans="21:28">
      <c r="U693750" s="5"/>
      <c r="AA693750" s="94"/>
      <c r="AB693750" s="5"/>
    </row>
    <row r="693800" spans="21:28">
      <c r="U693800" s="5"/>
      <c r="AA693800" s="94"/>
      <c r="AB693800" s="5"/>
    </row>
    <row r="693870" spans="21:28">
      <c r="U693870" s="5"/>
      <c r="AA693870" s="94"/>
      <c r="AB693870" s="5"/>
    </row>
    <row r="693871" spans="21:28">
      <c r="U693871" s="5"/>
      <c r="AA693871" s="94"/>
      <c r="AB693871" s="5"/>
    </row>
    <row r="693888" spans="21:28">
      <c r="U693888" s="5"/>
      <c r="AA693888" s="94"/>
      <c r="AB693888" s="5"/>
    </row>
    <row r="693890" spans="21:28">
      <c r="U693890" s="5"/>
      <c r="AA693890" s="458"/>
      <c r="AB693890" s="5"/>
    </row>
    <row r="693891" spans="21:28">
      <c r="U693891" s="5"/>
      <c r="AA693891" s="458"/>
      <c r="AB693891" s="5"/>
    </row>
    <row r="693892" spans="21:28">
      <c r="U693892" s="5"/>
      <c r="AA693892" s="93"/>
      <c r="AB693892" s="5"/>
    </row>
    <row r="693893" spans="21:28">
      <c r="U693893" s="5"/>
      <c r="AA693893" s="94"/>
      <c r="AB693893" s="5"/>
    </row>
    <row r="693896" spans="21:28">
      <c r="U693896" s="5"/>
      <c r="AA693896" s="94"/>
      <c r="AB693896" s="5"/>
    </row>
    <row r="693946" spans="21:28">
      <c r="U693946" s="5"/>
      <c r="AA693946" s="94"/>
      <c r="AB693946" s="5"/>
    </row>
    <row r="694016" spans="21:28">
      <c r="U694016" s="5"/>
      <c r="AA694016" s="94"/>
      <c r="AB694016" s="5"/>
    </row>
    <row r="694017" spans="21:28">
      <c r="U694017" s="5"/>
      <c r="AA694017" s="94"/>
      <c r="AB694017" s="5"/>
    </row>
    <row r="694034" spans="21:28">
      <c r="U694034" s="5"/>
      <c r="AA694034" s="94"/>
      <c r="AB694034" s="5"/>
    </row>
    <row r="694036" spans="21:28">
      <c r="U694036" s="5"/>
      <c r="AA694036" s="458"/>
      <c r="AB694036" s="5"/>
    </row>
    <row r="694037" spans="21:28">
      <c r="U694037" s="5"/>
      <c r="AA694037" s="458"/>
      <c r="AB694037" s="5"/>
    </row>
    <row r="694038" spans="21:28">
      <c r="U694038" s="5"/>
      <c r="AA694038" s="93"/>
      <c r="AB694038" s="5"/>
    </row>
    <row r="694039" spans="21:28">
      <c r="U694039" s="5"/>
      <c r="AA694039" s="94"/>
      <c r="AB694039" s="5"/>
    </row>
    <row r="694042" spans="21:28">
      <c r="U694042" s="5"/>
      <c r="AA694042" s="94"/>
      <c r="AB694042" s="5"/>
    </row>
    <row r="694092" spans="21:28">
      <c r="U694092" s="5"/>
      <c r="AA694092" s="94"/>
      <c r="AB694092" s="5"/>
    </row>
    <row r="694162" spans="21:28">
      <c r="U694162" s="5"/>
      <c r="AA694162" s="94"/>
      <c r="AB694162" s="5"/>
    </row>
    <row r="694163" spans="21:28">
      <c r="U694163" s="5"/>
      <c r="AA694163" s="94"/>
      <c r="AB694163" s="5"/>
    </row>
    <row r="694180" spans="21:28">
      <c r="U694180" s="5"/>
      <c r="AA694180" s="94"/>
      <c r="AB694180" s="5"/>
    </row>
    <row r="694182" spans="21:28">
      <c r="U694182" s="5"/>
      <c r="AA694182" s="458"/>
      <c r="AB694182" s="5"/>
    </row>
    <row r="694183" spans="21:28">
      <c r="U694183" s="5"/>
      <c r="AA694183" s="458"/>
      <c r="AB694183" s="5"/>
    </row>
    <row r="694184" spans="21:28">
      <c r="U694184" s="5"/>
      <c r="AA694184" s="93"/>
      <c r="AB694184" s="5"/>
    </row>
    <row r="694185" spans="21:28">
      <c r="U694185" s="5"/>
      <c r="AA694185" s="94"/>
      <c r="AB694185" s="5"/>
    </row>
    <row r="694188" spans="21:28">
      <c r="U694188" s="5"/>
      <c r="AA694188" s="94"/>
      <c r="AB694188" s="5"/>
    </row>
    <row r="694238" spans="21:28">
      <c r="U694238" s="5"/>
      <c r="AA694238" s="94"/>
      <c r="AB694238" s="5"/>
    </row>
    <row r="694308" spans="21:28">
      <c r="U694308" s="5"/>
      <c r="AA694308" s="94"/>
      <c r="AB694308" s="5"/>
    </row>
    <row r="694309" spans="21:28">
      <c r="U694309" s="5"/>
      <c r="AA694309" s="94"/>
      <c r="AB694309" s="5"/>
    </row>
    <row r="694326" spans="21:28">
      <c r="U694326" s="5"/>
      <c r="AA694326" s="94"/>
      <c r="AB694326" s="5"/>
    </row>
    <row r="694328" spans="21:28">
      <c r="U694328" s="5"/>
      <c r="AA694328" s="458"/>
      <c r="AB694328" s="5"/>
    </row>
    <row r="694329" spans="21:28">
      <c r="U694329" s="5"/>
      <c r="AA694329" s="458"/>
      <c r="AB694329" s="5"/>
    </row>
    <row r="694330" spans="21:28">
      <c r="U694330" s="5"/>
      <c r="AA694330" s="93"/>
      <c r="AB694330" s="5"/>
    </row>
    <row r="694331" spans="21:28">
      <c r="U694331" s="5"/>
      <c r="AA694331" s="94"/>
      <c r="AB694331" s="5"/>
    </row>
    <row r="694334" spans="21:28">
      <c r="U694334" s="5"/>
      <c r="AA694334" s="94"/>
      <c r="AB694334" s="5"/>
    </row>
    <row r="694384" spans="21:28">
      <c r="U694384" s="5"/>
      <c r="AA694384" s="94"/>
      <c r="AB694384" s="5"/>
    </row>
    <row r="694454" spans="21:28">
      <c r="U694454" s="5"/>
      <c r="AA694454" s="94"/>
      <c r="AB694454" s="5"/>
    </row>
    <row r="694455" spans="21:28">
      <c r="U694455" s="5"/>
      <c r="AA694455" s="94"/>
      <c r="AB694455" s="5"/>
    </row>
    <row r="694472" spans="21:28">
      <c r="U694472" s="5"/>
      <c r="AA694472" s="94"/>
      <c r="AB694472" s="5"/>
    </row>
    <row r="694474" spans="21:28">
      <c r="U694474" s="5"/>
      <c r="AA694474" s="458"/>
      <c r="AB694474" s="5"/>
    </row>
    <row r="694475" spans="21:28">
      <c r="U694475" s="5"/>
      <c r="AA694475" s="458"/>
      <c r="AB694475" s="5"/>
    </row>
    <row r="694476" spans="21:28">
      <c r="U694476" s="5"/>
      <c r="AA694476" s="93"/>
      <c r="AB694476" s="5"/>
    </row>
    <row r="694477" spans="21:28">
      <c r="U694477" s="5"/>
      <c r="AA694477" s="94"/>
      <c r="AB694477" s="5"/>
    </row>
    <row r="694480" spans="21:28">
      <c r="U694480" s="5"/>
      <c r="AA694480" s="94"/>
      <c r="AB694480" s="5"/>
    </row>
    <row r="694530" spans="21:28">
      <c r="U694530" s="5"/>
      <c r="AA694530" s="94"/>
      <c r="AB694530" s="5"/>
    </row>
    <row r="694600" spans="21:28">
      <c r="U694600" s="5"/>
      <c r="AA694600" s="94"/>
      <c r="AB694600" s="5"/>
    </row>
    <row r="694601" spans="21:28">
      <c r="U694601" s="5"/>
      <c r="AA694601" s="94"/>
      <c r="AB694601" s="5"/>
    </row>
    <row r="694618" spans="21:28">
      <c r="U694618" s="5"/>
      <c r="AA694618" s="94"/>
      <c r="AB694618" s="5"/>
    </row>
    <row r="694620" spans="21:28">
      <c r="U694620" s="5"/>
      <c r="AA694620" s="458"/>
      <c r="AB694620" s="5"/>
    </row>
    <row r="694621" spans="21:28">
      <c r="U694621" s="5"/>
      <c r="AA694621" s="458"/>
      <c r="AB694621" s="5"/>
    </row>
    <row r="694622" spans="21:28">
      <c r="U694622" s="5"/>
      <c r="AA694622" s="93"/>
      <c r="AB694622" s="5"/>
    </row>
    <row r="694623" spans="21:28">
      <c r="U694623" s="5"/>
      <c r="AA694623" s="94"/>
      <c r="AB694623" s="5"/>
    </row>
    <row r="694626" spans="21:28">
      <c r="U694626" s="5"/>
      <c r="AA694626" s="94"/>
      <c r="AB694626" s="5"/>
    </row>
    <row r="694676" spans="21:28">
      <c r="U694676" s="5"/>
      <c r="AA694676" s="94"/>
      <c r="AB694676" s="5"/>
    </row>
    <row r="694746" spans="21:28">
      <c r="U694746" s="5"/>
      <c r="AA694746" s="94"/>
      <c r="AB694746" s="5"/>
    </row>
    <row r="694747" spans="21:28">
      <c r="U694747" s="5"/>
      <c r="AA694747" s="94"/>
      <c r="AB694747" s="5"/>
    </row>
    <row r="694764" spans="21:28">
      <c r="U694764" s="5"/>
      <c r="AA694764" s="94"/>
      <c r="AB694764" s="5"/>
    </row>
    <row r="694766" spans="21:28">
      <c r="U694766" s="5"/>
      <c r="AA694766" s="458"/>
      <c r="AB694766" s="5"/>
    </row>
    <row r="694767" spans="21:28">
      <c r="U694767" s="5"/>
      <c r="AA694767" s="458"/>
      <c r="AB694767" s="5"/>
    </row>
    <row r="694768" spans="21:28">
      <c r="U694768" s="5"/>
      <c r="AA694768" s="93"/>
      <c r="AB694768" s="5"/>
    </row>
    <row r="694769" spans="21:28">
      <c r="U694769" s="5"/>
      <c r="AA694769" s="94"/>
      <c r="AB694769" s="5"/>
    </row>
    <row r="694772" spans="21:28">
      <c r="U694772" s="5"/>
      <c r="AA694772" s="94"/>
      <c r="AB694772" s="5"/>
    </row>
    <row r="694822" spans="21:28">
      <c r="U694822" s="5"/>
      <c r="AA694822" s="94"/>
      <c r="AB694822" s="5"/>
    </row>
    <row r="694892" spans="21:28">
      <c r="U694892" s="5"/>
      <c r="AA694892" s="94"/>
      <c r="AB694892" s="5"/>
    </row>
    <row r="694893" spans="21:28">
      <c r="U694893" s="5"/>
      <c r="AA694893" s="94"/>
      <c r="AB694893" s="5"/>
    </row>
    <row r="694910" spans="21:28">
      <c r="U694910" s="5"/>
      <c r="AA694910" s="94"/>
      <c r="AB694910" s="5"/>
    </row>
    <row r="694912" spans="21:28">
      <c r="U694912" s="5"/>
      <c r="AA694912" s="458"/>
      <c r="AB694912" s="5"/>
    </row>
    <row r="694913" spans="21:28">
      <c r="U694913" s="5"/>
      <c r="AA694913" s="458"/>
      <c r="AB694913" s="5"/>
    </row>
    <row r="694914" spans="21:28">
      <c r="U694914" s="5"/>
      <c r="AA694914" s="93"/>
      <c r="AB694914" s="5"/>
    </row>
    <row r="694915" spans="21:28">
      <c r="U694915" s="5"/>
      <c r="AA694915" s="94"/>
      <c r="AB694915" s="5"/>
    </row>
    <row r="694918" spans="21:28">
      <c r="U694918" s="5"/>
      <c r="AA694918" s="94"/>
      <c r="AB694918" s="5"/>
    </row>
    <row r="694968" spans="21:28">
      <c r="U694968" s="5"/>
      <c r="AA694968" s="94"/>
      <c r="AB694968" s="5"/>
    </row>
    <row r="695038" spans="21:28">
      <c r="U695038" s="5"/>
      <c r="AA695038" s="94"/>
      <c r="AB695038" s="5"/>
    </row>
    <row r="695039" spans="21:28">
      <c r="U695039" s="5"/>
      <c r="AA695039" s="94"/>
      <c r="AB695039" s="5"/>
    </row>
    <row r="695056" spans="21:28">
      <c r="U695056" s="5"/>
      <c r="AA695056" s="94"/>
      <c r="AB695056" s="5"/>
    </row>
    <row r="695058" spans="21:28">
      <c r="U695058" s="5"/>
      <c r="AA695058" s="458"/>
      <c r="AB695058" s="5"/>
    </row>
    <row r="695059" spans="21:28">
      <c r="U695059" s="5"/>
      <c r="AA695059" s="458"/>
      <c r="AB695059" s="5"/>
    </row>
    <row r="695060" spans="21:28">
      <c r="U695060" s="5"/>
      <c r="AA695060" s="93"/>
      <c r="AB695060" s="5"/>
    </row>
    <row r="695061" spans="21:28">
      <c r="U695061" s="5"/>
      <c r="AA695061" s="94"/>
      <c r="AB695061" s="5"/>
    </row>
    <row r="695064" spans="21:28">
      <c r="U695064" s="5"/>
      <c r="AA695064" s="94"/>
      <c r="AB695064" s="5"/>
    </row>
    <row r="695114" spans="21:28">
      <c r="U695114" s="5"/>
      <c r="AA695114" s="94"/>
      <c r="AB695114" s="5"/>
    </row>
    <row r="695184" spans="21:28">
      <c r="U695184" s="5"/>
      <c r="AA695184" s="94"/>
      <c r="AB695184" s="5"/>
    </row>
    <row r="695185" spans="21:28">
      <c r="U695185" s="5"/>
      <c r="AA695185" s="94"/>
      <c r="AB695185" s="5"/>
    </row>
    <row r="695202" spans="21:28">
      <c r="U695202" s="5"/>
      <c r="AA695202" s="94"/>
      <c r="AB695202" s="5"/>
    </row>
    <row r="695204" spans="21:28">
      <c r="U695204" s="5"/>
      <c r="AA695204" s="458"/>
      <c r="AB695204" s="5"/>
    </row>
    <row r="695205" spans="21:28">
      <c r="U695205" s="5"/>
      <c r="AA695205" s="458"/>
      <c r="AB695205" s="5"/>
    </row>
    <row r="695206" spans="21:28">
      <c r="U695206" s="5"/>
      <c r="AA695206" s="93"/>
      <c r="AB695206" s="5"/>
    </row>
    <row r="695207" spans="21:28">
      <c r="U695207" s="5"/>
      <c r="AA695207" s="94"/>
      <c r="AB695207" s="5"/>
    </row>
    <row r="695210" spans="21:28">
      <c r="U695210" s="5"/>
      <c r="AA695210" s="94"/>
      <c r="AB695210" s="5"/>
    </row>
    <row r="695260" spans="21:28">
      <c r="U695260" s="5"/>
      <c r="AA695260" s="94"/>
      <c r="AB695260" s="5"/>
    </row>
    <row r="695330" spans="21:28">
      <c r="U695330" s="5"/>
      <c r="AA695330" s="94"/>
      <c r="AB695330" s="5"/>
    </row>
    <row r="695331" spans="21:28">
      <c r="U695331" s="5"/>
      <c r="AA695331" s="94"/>
      <c r="AB695331" s="5"/>
    </row>
    <row r="695348" spans="21:28">
      <c r="U695348" s="5"/>
      <c r="AA695348" s="94"/>
      <c r="AB695348" s="5"/>
    </row>
    <row r="695350" spans="21:28">
      <c r="U695350" s="5"/>
      <c r="AA695350" s="458"/>
      <c r="AB695350" s="5"/>
    </row>
    <row r="695351" spans="21:28">
      <c r="U695351" s="5"/>
      <c r="AA695351" s="458"/>
      <c r="AB695351" s="5"/>
    </row>
    <row r="695352" spans="21:28">
      <c r="U695352" s="5"/>
      <c r="AA695352" s="93"/>
      <c r="AB695352" s="5"/>
    </row>
    <row r="695353" spans="21:28">
      <c r="U695353" s="5"/>
      <c r="AA695353" s="94"/>
      <c r="AB695353" s="5"/>
    </row>
    <row r="695356" spans="21:28">
      <c r="U695356" s="5"/>
      <c r="AA695356" s="94"/>
      <c r="AB695356" s="5"/>
    </row>
    <row r="695406" spans="21:28">
      <c r="U695406" s="5"/>
      <c r="AA695406" s="94"/>
      <c r="AB695406" s="5"/>
    </row>
    <row r="695476" spans="21:28">
      <c r="U695476" s="5"/>
      <c r="AA695476" s="94"/>
      <c r="AB695476" s="5"/>
    </row>
    <row r="695477" spans="21:28">
      <c r="U695477" s="5"/>
      <c r="AA695477" s="94"/>
      <c r="AB695477" s="5"/>
    </row>
    <row r="695494" spans="21:28">
      <c r="U695494" s="5"/>
      <c r="AA695494" s="94"/>
      <c r="AB695494" s="5"/>
    </row>
    <row r="695496" spans="21:28">
      <c r="U695496" s="5"/>
      <c r="AA695496" s="458"/>
      <c r="AB695496" s="5"/>
    </row>
    <row r="695497" spans="21:28">
      <c r="U695497" s="5"/>
      <c r="AA695497" s="458"/>
      <c r="AB695497" s="5"/>
    </row>
    <row r="695498" spans="21:28">
      <c r="U695498" s="5"/>
      <c r="AA695498" s="93"/>
      <c r="AB695498" s="5"/>
    </row>
    <row r="695499" spans="21:28">
      <c r="U695499" s="5"/>
      <c r="AA695499" s="94"/>
      <c r="AB695499" s="5"/>
    </row>
    <row r="695502" spans="21:28">
      <c r="U695502" s="5"/>
      <c r="AA695502" s="94"/>
      <c r="AB695502" s="5"/>
    </row>
    <row r="695552" spans="21:28">
      <c r="U695552" s="5"/>
      <c r="AA695552" s="94"/>
      <c r="AB695552" s="5"/>
    </row>
    <row r="695622" spans="21:28">
      <c r="U695622" s="5"/>
      <c r="AA695622" s="94"/>
      <c r="AB695622" s="5"/>
    </row>
    <row r="695623" spans="21:28">
      <c r="U695623" s="5"/>
      <c r="AA695623" s="94"/>
      <c r="AB695623" s="5"/>
    </row>
    <row r="695640" spans="21:28">
      <c r="U695640" s="5"/>
      <c r="AA695640" s="94"/>
      <c r="AB695640" s="5"/>
    </row>
    <row r="695642" spans="21:28">
      <c r="U695642" s="5"/>
      <c r="AA695642" s="458"/>
      <c r="AB695642" s="5"/>
    </row>
    <row r="695643" spans="21:28">
      <c r="U695643" s="5"/>
      <c r="AA695643" s="458"/>
      <c r="AB695643" s="5"/>
    </row>
    <row r="695644" spans="21:28">
      <c r="U695644" s="5"/>
      <c r="AA695644" s="93"/>
      <c r="AB695644" s="5"/>
    </row>
    <row r="695645" spans="21:28">
      <c r="U695645" s="5"/>
      <c r="AA695645" s="94"/>
      <c r="AB695645" s="5"/>
    </row>
    <row r="695648" spans="21:28">
      <c r="U695648" s="5"/>
      <c r="AA695648" s="94"/>
      <c r="AB695648" s="5"/>
    </row>
    <row r="695698" spans="21:28">
      <c r="U695698" s="5"/>
      <c r="AA695698" s="94"/>
      <c r="AB695698" s="5"/>
    </row>
    <row r="695768" spans="21:28">
      <c r="U695768" s="5"/>
      <c r="AA695768" s="94"/>
      <c r="AB695768" s="5"/>
    </row>
    <row r="695769" spans="21:28">
      <c r="U695769" s="5"/>
      <c r="AA695769" s="94"/>
      <c r="AB695769" s="5"/>
    </row>
    <row r="695786" spans="21:28">
      <c r="U695786" s="5"/>
      <c r="AA695786" s="94"/>
      <c r="AB695786" s="5"/>
    </row>
    <row r="695788" spans="21:28">
      <c r="U695788" s="5"/>
      <c r="AA695788" s="458"/>
      <c r="AB695788" s="5"/>
    </row>
    <row r="695789" spans="21:28">
      <c r="U695789" s="5"/>
      <c r="AA695789" s="458"/>
      <c r="AB695789" s="5"/>
    </row>
    <row r="695790" spans="21:28">
      <c r="U695790" s="5"/>
      <c r="AA695790" s="93"/>
      <c r="AB695790" s="5"/>
    </row>
    <row r="695791" spans="21:28">
      <c r="U695791" s="5"/>
      <c r="AA695791" s="94"/>
      <c r="AB695791" s="5"/>
    </row>
    <row r="695794" spans="21:28">
      <c r="U695794" s="5"/>
      <c r="AA695794" s="94"/>
      <c r="AB695794" s="5"/>
    </row>
    <row r="695844" spans="21:28">
      <c r="U695844" s="5"/>
      <c r="AA695844" s="94"/>
      <c r="AB695844" s="5"/>
    </row>
    <row r="695914" spans="21:28">
      <c r="U695914" s="5"/>
      <c r="AA695914" s="94"/>
      <c r="AB695914" s="5"/>
    </row>
    <row r="695915" spans="21:28">
      <c r="U695915" s="5"/>
      <c r="AA695915" s="94"/>
      <c r="AB695915" s="5"/>
    </row>
    <row r="695932" spans="21:28">
      <c r="U695932" s="5"/>
      <c r="AA695932" s="94"/>
      <c r="AB695932" s="5"/>
    </row>
    <row r="695934" spans="21:28">
      <c r="U695934" s="5"/>
      <c r="AA695934" s="458"/>
      <c r="AB695934" s="5"/>
    </row>
    <row r="695935" spans="21:28">
      <c r="U695935" s="5"/>
      <c r="AA695935" s="458"/>
      <c r="AB695935" s="5"/>
    </row>
    <row r="695936" spans="21:28">
      <c r="U695936" s="5"/>
      <c r="AA695936" s="93"/>
      <c r="AB695936" s="5"/>
    </row>
    <row r="695937" spans="21:28">
      <c r="U695937" s="5"/>
      <c r="AA695937" s="94"/>
      <c r="AB695937" s="5"/>
    </row>
    <row r="695940" spans="21:28">
      <c r="U695940" s="5"/>
      <c r="AA695940" s="94"/>
      <c r="AB695940" s="5"/>
    </row>
    <row r="695990" spans="21:28">
      <c r="U695990" s="5"/>
      <c r="AA695990" s="94"/>
      <c r="AB695990" s="5"/>
    </row>
    <row r="696060" spans="21:28">
      <c r="U696060" s="5"/>
      <c r="AA696060" s="94"/>
      <c r="AB696060" s="5"/>
    </row>
    <row r="696061" spans="21:28">
      <c r="U696061" s="5"/>
      <c r="AA696061" s="94"/>
      <c r="AB696061" s="5"/>
    </row>
    <row r="696078" spans="21:28">
      <c r="U696078" s="5"/>
      <c r="AA696078" s="94"/>
      <c r="AB696078" s="5"/>
    </row>
    <row r="696080" spans="21:28">
      <c r="U696080" s="5"/>
      <c r="AA696080" s="458"/>
      <c r="AB696080" s="5"/>
    </row>
    <row r="696081" spans="21:28">
      <c r="U696081" s="5"/>
      <c r="AA696081" s="458"/>
      <c r="AB696081" s="5"/>
    </row>
    <row r="696082" spans="21:28">
      <c r="U696082" s="5"/>
      <c r="AA696082" s="93"/>
      <c r="AB696082" s="5"/>
    </row>
    <row r="696083" spans="21:28">
      <c r="U696083" s="5"/>
      <c r="AA696083" s="94"/>
      <c r="AB696083" s="5"/>
    </row>
    <row r="696086" spans="21:28">
      <c r="U696086" s="5"/>
      <c r="AA696086" s="94"/>
      <c r="AB696086" s="5"/>
    </row>
    <row r="696136" spans="21:28">
      <c r="U696136" s="5"/>
      <c r="AA696136" s="94"/>
      <c r="AB696136" s="5"/>
    </row>
    <row r="696206" spans="21:28">
      <c r="U696206" s="5"/>
      <c r="AA696206" s="94"/>
      <c r="AB696206" s="5"/>
    </row>
    <row r="696207" spans="21:28">
      <c r="U696207" s="5"/>
      <c r="AA696207" s="94"/>
      <c r="AB696207" s="5"/>
    </row>
    <row r="696224" spans="21:28">
      <c r="U696224" s="5"/>
      <c r="AA696224" s="94"/>
      <c r="AB696224" s="5"/>
    </row>
    <row r="696226" spans="21:28">
      <c r="U696226" s="5"/>
      <c r="AA696226" s="458"/>
      <c r="AB696226" s="5"/>
    </row>
    <row r="696227" spans="21:28">
      <c r="U696227" s="5"/>
      <c r="AA696227" s="458"/>
      <c r="AB696227" s="5"/>
    </row>
    <row r="696228" spans="21:28">
      <c r="U696228" s="5"/>
      <c r="AA696228" s="93"/>
      <c r="AB696228" s="5"/>
    </row>
    <row r="696229" spans="21:28">
      <c r="U696229" s="5"/>
      <c r="AA696229" s="94"/>
      <c r="AB696229" s="5"/>
    </row>
    <row r="696232" spans="21:28">
      <c r="U696232" s="5"/>
      <c r="AA696232" s="94"/>
      <c r="AB696232" s="5"/>
    </row>
    <row r="696282" spans="21:28">
      <c r="U696282" s="5"/>
      <c r="AA696282" s="94"/>
      <c r="AB696282" s="5"/>
    </row>
    <row r="696352" spans="21:28">
      <c r="U696352" s="5"/>
      <c r="AA696352" s="94"/>
      <c r="AB696352" s="5"/>
    </row>
    <row r="696353" spans="21:28">
      <c r="U696353" s="5"/>
      <c r="AA696353" s="94"/>
      <c r="AB696353" s="5"/>
    </row>
    <row r="696370" spans="21:28">
      <c r="U696370" s="5"/>
      <c r="AA696370" s="94"/>
      <c r="AB696370" s="5"/>
    </row>
    <row r="696372" spans="21:28">
      <c r="U696372" s="5"/>
      <c r="AA696372" s="458"/>
      <c r="AB696372" s="5"/>
    </row>
    <row r="696373" spans="21:28">
      <c r="U696373" s="5"/>
      <c r="AA696373" s="458"/>
      <c r="AB696373" s="5"/>
    </row>
    <row r="696374" spans="21:28">
      <c r="U696374" s="5"/>
      <c r="AA696374" s="93"/>
      <c r="AB696374" s="5"/>
    </row>
    <row r="696375" spans="21:28">
      <c r="U696375" s="5"/>
      <c r="AA696375" s="94"/>
      <c r="AB696375" s="5"/>
    </row>
    <row r="696378" spans="21:28">
      <c r="U696378" s="5"/>
      <c r="AA696378" s="94"/>
      <c r="AB696378" s="5"/>
    </row>
    <row r="696428" spans="21:28">
      <c r="U696428" s="5"/>
      <c r="AA696428" s="94"/>
      <c r="AB696428" s="5"/>
    </row>
    <row r="696498" spans="21:28">
      <c r="U696498" s="5"/>
      <c r="AA696498" s="94"/>
      <c r="AB696498" s="5"/>
    </row>
    <row r="696499" spans="21:28">
      <c r="U696499" s="5"/>
      <c r="AA696499" s="94"/>
      <c r="AB696499" s="5"/>
    </row>
    <row r="696516" spans="21:28">
      <c r="U696516" s="5"/>
      <c r="AA696516" s="94"/>
      <c r="AB696516" s="5"/>
    </row>
    <row r="696518" spans="21:28">
      <c r="U696518" s="5"/>
      <c r="AA696518" s="458"/>
      <c r="AB696518" s="5"/>
    </row>
    <row r="696519" spans="21:28">
      <c r="U696519" s="5"/>
      <c r="AA696519" s="458"/>
      <c r="AB696519" s="5"/>
    </row>
    <row r="696520" spans="21:28">
      <c r="U696520" s="5"/>
      <c r="AA696520" s="93"/>
      <c r="AB696520" s="5"/>
    </row>
    <row r="696521" spans="21:28">
      <c r="U696521" s="5"/>
      <c r="AA696521" s="94"/>
      <c r="AB696521" s="5"/>
    </row>
    <row r="696524" spans="21:28">
      <c r="U696524" s="5"/>
      <c r="AA696524" s="94"/>
      <c r="AB696524" s="5"/>
    </row>
    <row r="696574" spans="21:28">
      <c r="U696574" s="5"/>
      <c r="AA696574" s="94"/>
      <c r="AB696574" s="5"/>
    </row>
    <row r="696644" spans="21:28">
      <c r="U696644" s="5"/>
      <c r="AA696644" s="94"/>
      <c r="AB696644" s="5"/>
    </row>
    <row r="696645" spans="21:28">
      <c r="U696645" s="5"/>
      <c r="AA696645" s="94"/>
      <c r="AB696645" s="5"/>
    </row>
    <row r="696662" spans="21:28">
      <c r="U696662" s="5"/>
      <c r="AA696662" s="94"/>
      <c r="AB696662" s="5"/>
    </row>
    <row r="696664" spans="21:28">
      <c r="U696664" s="5"/>
      <c r="AA696664" s="458"/>
      <c r="AB696664" s="5"/>
    </row>
    <row r="696665" spans="21:28">
      <c r="U696665" s="5"/>
      <c r="AA696665" s="458"/>
      <c r="AB696665" s="5"/>
    </row>
    <row r="696666" spans="21:28">
      <c r="U696666" s="5"/>
      <c r="AA696666" s="93"/>
      <c r="AB696666" s="5"/>
    </row>
    <row r="696667" spans="21:28">
      <c r="U696667" s="5"/>
      <c r="AA696667" s="94"/>
      <c r="AB696667" s="5"/>
    </row>
    <row r="696670" spans="21:28">
      <c r="U696670" s="5"/>
      <c r="AA696670" s="94"/>
      <c r="AB696670" s="5"/>
    </row>
    <row r="696720" spans="21:28">
      <c r="U696720" s="5"/>
      <c r="AA696720" s="94"/>
      <c r="AB696720" s="5"/>
    </row>
    <row r="696790" spans="21:28">
      <c r="U696790" s="5"/>
      <c r="AA696790" s="94"/>
      <c r="AB696790" s="5"/>
    </row>
    <row r="696791" spans="21:28">
      <c r="U696791" s="5"/>
      <c r="AA696791" s="94"/>
      <c r="AB696791" s="5"/>
    </row>
    <row r="696808" spans="21:28">
      <c r="U696808" s="5"/>
      <c r="AA696808" s="94"/>
      <c r="AB696808" s="5"/>
    </row>
    <row r="696810" spans="21:28">
      <c r="U696810" s="5"/>
      <c r="AA696810" s="458"/>
      <c r="AB696810" s="5"/>
    </row>
    <row r="696811" spans="21:28">
      <c r="U696811" s="5"/>
      <c r="AA696811" s="458"/>
      <c r="AB696811" s="5"/>
    </row>
    <row r="696812" spans="21:28">
      <c r="U696812" s="5"/>
      <c r="AA696812" s="93"/>
      <c r="AB696812" s="5"/>
    </row>
    <row r="696813" spans="21:28">
      <c r="U696813" s="5"/>
      <c r="AA696813" s="94"/>
      <c r="AB696813" s="5"/>
    </row>
    <row r="696816" spans="21:28">
      <c r="U696816" s="5"/>
      <c r="AA696816" s="94"/>
      <c r="AB696816" s="5"/>
    </row>
    <row r="696866" spans="21:28">
      <c r="U696866" s="5"/>
      <c r="AA696866" s="94"/>
      <c r="AB696866" s="5"/>
    </row>
    <row r="696936" spans="21:28">
      <c r="U696936" s="5"/>
      <c r="AA696936" s="94"/>
      <c r="AB696936" s="5"/>
    </row>
    <row r="696937" spans="21:28">
      <c r="U696937" s="5"/>
      <c r="AA696937" s="94"/>
      <c r="AB696937" s="5"/>
    </row>
    <row r="696954" spans="21:28">
      <c r="U696954" s="5"/>
      <c r="AA696954" s="94"/>
      <c r="AB696954" s="5"/>
    </row>
    <row r="696956" spans="21:28">
      <c r="U696956" s="5"/>
      <c r="AA696956" s="458"/>
      <c r="AB696956" s="5"/>
    </row>
    <row r="696957" spans="21:28">
      <c r="U696957" s="5"/>
      <c r="AA696957" s="458"/>
      <c r="AB696957" s="5"/>
    </row>
    <row r="696958" spans="21:28">
      <c r="U696958" s="5"/>
      <c r="AA696958" s="93"/>
      <c r="AB696958" s="5"/>
    </row>
    <row r="696959" spans="21:28">
      <c r="U696959" s="5"/>
      <c r="AA696959" s="94"/>
      <c r="AB696959" s="5"/>
    </row>
    <row r="696962" spans="21:28">
      <c r="U696962" s="5"/>
      <c r="AA696962" s="94"/>
      <c r="AB696962" s="5"/>
    </row>
    <row r="697012" spans="21:28">
      <c r="U697012" s="5"/>
      <c r="AA697012" s="94"/>
      <c r="AB697012" s="5"/>
    </row>
    <row r="697082" spans="21:28">
      <c r="U697082" s="5"/>
      <c r="AA697082" s="94"/>
      <c r="AB697082" s="5"/>
    </row>
    <row r="697083" spans="21:28">
      <c r="U697083" s="5"/>
      <c r="AA697083" s="94"/>
      <c r="AB697083" s="5"/>
    </row>
    <row r="697100" spans="21:28">
      <c r="U697100" s="5"/>
      <c r="AA697100" s="94"/>
      <c r="AB697100" s="5"/>
    </row>
    <row r="697102" spans="21:28">
      <c r="U697102" s="5"/>
      <c r="AA697102" s="458"/>
      <c r="AB697102" s="5"/>
    </row>
    <row r="697103" spans="21:28">
      <c r="U697103" s="5"/>
      <c r="AA697103" s="458"/>
      <c r="AB697103" s="5"/>
    </row>
    <row r="697104" spans="21:28">
      <c r="U697104" s="5"/>
      <c r="AA697104" s="93"/>
      <c r="AB697104" s="5"/>
    </row>
    <row r="697105" spans="21:28">
      <c r="U697105" s="5"/>
      <c r="AA697105" s="94"/>
      <c r="AB697105" s="5"/>
    </row>
    <row r="697108" spans="21:28">
      <c r="U697108" s="5"/>
      <c r="AA697108" s="94"/>
      <c r="AB697108" s="5"/>
    </row>
    <row r="697158" spans="21:28">
      <c r="U697158" s="5"/>
      <c r="AA697158" s="94"/>
      <c r="AB697158" s="5"/>
    </row>
    <row r="697228" spans="21:28">
      <c r="U697228" s="5"/>
      <c r="AA697228" s="94"/>
      <c r="AB697228" s="5"/>
    </row>
    <row r="697229" spans="21:28">
      <c r="U697229" s="5"/>
      <c r="AA697229" s="94"/>
      <c r="AB697229" s="5"/>
    </row>
    <row r="697246" spans="21:28">
      <c r="U697246" s="5"/>
      <c r="AA697246" s="94"/>
      <c r="AB697246" s="5"/>
    </row>
    <row r="697248" spans="21:28">
      <c r="U697248" s="5"/>
      <c r="AA697248" s="458"/>
      <c r="AB697248" s="5"/>
    </row>
    <row r="697249" spans="21:28">
      <c r="U697249" s="5"/>
      <c r="AA697249" s="458"/>
      <c r="AB697249" s="5"/>
    </row>
    <row r="697250" spans="21:28">
      <c r="U697250" s="5"/>
      <c r="AA697250" s="93"/>
      <c r="AB697250" s="5"/>
    </row>
    <row r="697251" spans="21:28">
      <c r="U697251" s="5"/>
      <c r="AA697251" s="94"/>
      <c r="AB697251" s="5"/>
    </row>
    <row r="697254" spans="21:28">
      <c r="U697254" s="5"/>
      <c r="AA697254" s="94"/>
      <c r="AB697254" s="5"/>
    </row>
    <row r="697304" spans="21:28">
      <c r="U697304" s="5"/>
      <c r="AA697304" s="94"/>
      <c r="AB697304" s="5"/>
    </row>
    <row r="697374" spans="21:28">
      <c r="U697374" s="5"/>
      <c r="AA697374" s="94"/>
      <c r="AB697374" s="5"/>
    </row>
    <row r="697375" spans="21:28">
      <c r="U697375" s="5"/>
      <c r="AA697375" s="94"/>
      <c r="AB697375" s="5"/>
    </row>
    <row r="697392" spans="21:28">
      <c r="U697392" s="5"/>
      <c r="AA697392" s="94"/>
      <c r="AB697392" s="5"/>
    </row>
    <row r="697394" spans="21:28">
      <c r="U697394" s="5"/>
      <c r="AA697394" s="458"/>
      <c r="AB697394" s="5"/>
    </row>
    <row r="697395" spans="21:28">
      <c r="U697395" s="5"/>
      <c r="AA697395" s="458"/>
      <c r="AB697395" s="5"/>
    </row>
    <row r="697396" spans="21:28">
      <c r="U697396" s="5"/>
      <c r="AA697396" s="93"/>
      <c r="AB697396" s="5"/>
    </row>
    <row r="697397" spans="21:28">
      <c r="U697397" s="5"/>
      <c r="AA697397" s="94"/>
      <c r="AB697397" s="5"/>
    </row>
    <row r="697400" spans="21:28">
      <c r="U697400" s="5"/>
      <c r="AA697400" s="94"/>
      <c r="AB697400" s="5"/>
    </row>
    <row r="697450" spans="21:28">
      <c r="U697450" s="5"/>
      <c r="AA697450" s="94"/>
      <c r="AB697450" s="5"/>
    </row>
    <row r="697520" spans="21:28">
      <c r="U697520" s="5"/>
      <c r="AA697520" s="94"/>
      <c r="AB697520" s="5"/>
    </row>
    <row r="697521" spans="21:28">
      <c r="U697521" s="5"/>
      <c r="AA697521" s="94"/>
      <c r="AB697521" s="5"/>
    </row>
    <row r="697538" spans="21:28">
      <c r="U697538" s="5"/>
      <c r="AA697538" s="94"/>
      <c r="AB697538" s="5"/>
    </row>
    <row r="697540" spans="21:28">
      <c r="U697540" s="5"/>
      <c r="AA697540" s="458"/>
      <c r="AB697540" s="5"/>
    </row>
    <row r="697541" spans="21:28">
      <c r="U697541" s="5"/>
      <c r="AA697541" s="458"/>
      <c r="AB697541" s="5"/>
    </row>
    <row r="697542" spans="21:28">
      <c r="U697542" s="5"/>
      <c r="AA697542" s="93"/>
      <c r="AB697542" s="5"/>
    </row>
    <row r="697543" spans="21:28">
      <c r="U697543" s="5"/>
      <c r="AA697543" s="94"/>
      <c r="AB697543" s="5"/>
    </row>
    <row r="697546" spans="21:28">
      <c r="U697546" s="5"/>
      <c r="AA697546" s="94"/>
      <c r="AB697546" s="5"/>
    </row>
    <row r="697596" spans="21:28">
      <c r="U697596" s="5"/>
      <c r="AA697596" s="94"/>
      <c r="AB697596" s="5"/>
    </row>
    <row r="697666" spans="21:28">
      <c r="U697666" s="5"/>
      <c r="AA697666" s="94"/>
      <c r="AB697666" s="5"/>
    </row>
    <row r="697667" spans="21:28">
      <c r="U697667" s="5"/>
      <c r="AA697667" s="94"/>
      <c r="AB697667" s="5"/>
    </row>
    <row r="697684" spans="21:28">
      <c r="U697684" s="5"/>
      <c r="AA697684" s="94"/>
      <c r="AB697684" s="5"/>
    </row>
    <row r="697686" spans="21:28">
      <c r="U697686" s="5"/>
      <c r="AA697686" s="458"/>
      <c r="AB697686" s="5"/>
    </row>
    <row r="697687" spans="21:28">
      <c r="U697687" s="5"/>
      <c r="AA697687" s="458"/>
      <c r="AB697687" s="5"/>
    </row>
    <row r="697688" spans="21:28">
      <c r="U697688" s="5"/>
      <c r="AA697688" s="93"/>
      <c r="AB697688" s="5"/>
    </row>
    <row r="697689" spans="21:28">
      <c r="U697689" s="5"/>
      <c r="AA697689" s="94"/>
      <c r="AB697689" s="5"/>
    </row>
    <row r="697692" spans="21:28">
      <c r="U697692" s="5"/>
      <c r="AA697692" s="94"/>
      <c r="AB697692" s="5"/>
    </row>
    <row r="697742" spans="21:28">
      <c r="U697742" s="5"/>
      <c r="AA697742" s="94"/>
      <c r="AB697742" s="5"/>
    </row>
    <row r="697812" spans="21:28">
      <c r="U697812" s="5"/>
      <c r="AA697812" s="94"/>
      <c r="AB697812" s="5"/>
    </row>
    <row r="697813" spans="21:28">
      <c r="U697813" s="5"/>
      <c r="AA697813" s="94"/>
      <c r="AB697813" s="5"/>
    </row>
    <row r="697830" spans="21:28">
      <c r="U697830" s="5"/>
      <c r="AA697830" s="94"/>
      <c r="AB697830" s="5"/>
    </row>
    <row r="697832" spans="21:28">
      <c r="U697832" s="5"/>
      <c r="AA697832" s="458"/>
      <c r="AB697832" s="5"/>
    </row>
    <row r="697833" spans="21:28">
      <c r="U697833" s="5"/>
      <c r="AA697833" s="458"/>
      <c r="AB697833" s="5"/>
    </row>
    <row r="697834" spans="21:28">
      <c r="U697834" s="5"/>
      <c r="AA697834" s="93"/>
      <c r="AB697834" s="5"/>
    </row>
    <row r="697835" spans="21:28">
      <c r="U697835" s="5"/>
      <c r="AA697835" s="94"/>
      <c r="AB697835" s="5"/>
    </row>
    <row r="697838" spans="21:28">
      <c r="U697838" s="5"/>
      <c r="AA697838" s="94"/>
      <c r="AB697838" s="5"/>
    </row>
    <row r="697888" spans="21:28">
      <c r="U697888" s="5"/>
      <c r="AA697888" s="94"/>
      <c r="AB697888" s="5"/>
    </row>
    <row r="697958" spans="21:28">
      <c r="U697958" s="5"/>
      <c r="AA697958" s="94"/>
      <c r="AB697958" s="5"/>
    </row>
    <row r="697959" spans="21:28">
      <c r="U697959" s="5"/>
      <c r="AA697959" s="94"/>
      <c r="AB697959" s="5"/>
    </row>
    <row r="697976" spans="21:28">
      <c r="U697976" s="5"/>
      <c r="AA697976" s="94"/>
      <c r="AB697976" s="5"/>
    </row>
    <row r="697978" spans="21:28">
      <c r="U697978" s="5"/>
      <c r="AA697978" s="458"/>
      <c r="AB697978" s="5"/>
    </row>
    <row r="697979" spans="21:28">
      <c r="U697979" s="5"/>
      <c r="AA697979" s="458"/>
      <c r="AB697979" s="5"/>
    </row>
    <row r="697980" spans="21:28">
      <c r="U697980" s="5"/>
      <c r="AA697980" s="93"/>
      <c r="AB697980" s="5"/>
    </row>
    <row r="697981" spans="21:28">
      <c r="U697981" s="5"/>
      <c r="AA697981" s="94"/>
      <c r="AB697981" s="5"/>
    </row>
    <row r="697984" spans="21:28">
      <c r="U697984" s="5"/>
      <c r="AA697984" s="94"/>
      <c r="AB697984" s="5"/>
    </row>
    <row r="698034" spans="21:28">
      <c r="U698034" s="5"/>
      <c r="AA698034" s="94"/>
      <c r="AB698034" s="5"/>
    </row>
    <row r="698104" spans="21:28">
      <c r="U698104" s="5"/>
      <c r="AA698104" s="94"/>
      <c r="AB698104" s="5"/>
    </row>
    <row r="698105" spans="21:28">
      <c r="U698105" s="5"/>
      <c r="AA698105" s="94"/>
      <c r="AB698105" s="5"/>
    </row>
    <row r="698122" spans="21:28">
      <c r="U698122" s="5"/>
      <c r="AA698122" s="94"/>
      <c r="AB698122" s="5"/>
    </row>
    <row r="698124" spans="21:28">
      <c r="U698124" s="5"/>
      <c r="AA698124" s="458"/>
      <c r="AB698124" s="5"/>
    </row>
    <row r="698125" spans="21:28">
      <c r="U698125" s="5"/>
      <c r="AA698125" s="458"/>
      <c r="AB698125" s="5"/>
    </row>
    <row r="698126" spans="21:28">
      <c r="U698126" s="5"/>
      <c r="AA698126" s="93"/>
      <c r="AB698126" s="5"/>
    </row>
    <row r="698127" spans="21:28">
      <c r="U698127" s="5"/>
      <c r="AA698127" s="94"/>
      <c r="AB698127" s="5"/>
    </row>
    <row r="698130" spans="21:28">
      <c r="U698130" s="5"/>
      <c r="AA698130" s="94"/>
      <c r="AB698130" s="5"/>
    </row>
    <row r="698180" spans="21:28">
      <c r="U698180" s="5"/>
      <c r="AA698180" s="94"/>
      <c r="AB698180" s="5"/>
    </row>
    <row r="698250" spans="21:28">
      <c r="U698250" s="5"/>
      <c r="AA698250" s="94"/>
      <c r="AB698250" s="5"/>
    </row>
    <row r="698251" spans="21:28">
      <c r="U698251" s="5"/>
      <c r="AA698251" s="94"/>
      <c r="AB698251" s="5"/>
    </row>
    <row r="698268" spans="21:28">
      <c r="U698268" s="5"/>
      <c r="AA698268" s="94"/>
      <c r="AB698268" s="5"/>
    </row>
    <row r="698270" spans="21:28">
      <c r="U698270" s="5"/>
      <c r="AA698270" s="458"/>
      <c r="AB698270" s="5"/>
    </row>
    <row r="698271" spans="21:28">
      <c r="U698271" s="5"/>
      <c r="AA698271" s="458"/>
      <c r="AB698271" s="5"/>
    </row>
    <row r="698272" spans="21:28">
      <c r="U698272" s="5"/>
      <c r="AA698272" s="93"/>
      <c r="AB698272" s="5"/>
    </row>
    <row r="698273" spans="21:28">
      <c r="U698273" s="5"/>
      <c r="AA698273" s="94"/>
      <c r="AB698273" s="5"/>
    </row>
    <row r="698276" spans="21:28">
      <c r="U698276" s="5"/>
      <c r="AA698276" s="94"/>
      <c r="AB698276" s="5"/>
    </row>
    <row r="698326" spans="21:28">
      <c r="U698326" s="5"/>
      <c r="AA698326" s="94"/>
      <c r="AB698326" s="5"/>
    </row>
    <row r="698396" spans="21:28">
      <c r="U698396" s="5"/>
      <c r="AA698396" s="94"/>
      <c r="AB698396" s="5"/>
    </row>
    <row r="698397" spans="21:28">
      <c r="U698397" s="5"/>
      <c r="AA698397" s="94"/>
      <c r="AB698397" s="5"/>
    </row>
    <row r="698414" spans="21:28">
      <c r="U698414" s="5"/>
      <c r="AA698414" s="94"/>
      <c r="AB698414" s="5"/>
    </row>
    <row r="698416" spans="21:28">
      <c r="U698416" s="5"/>
      <c r="AA698416" s="458"/>
      <c r="AB698416" s="5"/>
    </row>
    <row r="698417" spans="21:28">
      <c r="U698417" s="5"/>
      <c r="AA698417" s="458"/>
      <c r="AB698417" s="5"/>
    </row>
    <row r="698418" spans="21:28">
      <c r="U698418" s="5"/>
      <c r="AA698418" s="93"/>
      <c r="AB698418" s="5"/>
    </row>
    <row r="698419" spans="21:28">
      <c r="U698419" s="5"/>
      <c r="AA698419" s="94"/>
      <c r="AB698419" s="5"/>
    </row>
    <row r="698422" spans="21:28">
      <c r="U698422" s="5"/>
      <c r="AA698422" s="94"/>
      <c r="AB698422" s="5"/>
    </row>
    <row r="698472" spans="21:28">
      <c r="U698472" s="5"/>
      <c r="AA698472" s="94"/>
      <c r="AB698472" s="5"/>
    </row>
    <row r="698542" spans="21:28">
      <c r="U698542" s="5"/>
      <c r="AA698542" s="94"/>
      <c r="AB698542" s="5"/>
    </row>
    <row r="698543" spans="21:28">
      <c r="U698543" s="5"/>
      <c r="AA698543" s="94"/>
      <c r="AB698543" s="5"/>
    </row>
    <row r="698560" spans="21:28">
      <c r="U698560" s="5"/>
      <c r="AA698560" s="94"/>
      <c r="AB698560" s="5"/>
    </row>
    <row r="698562" spans="21:28">
      <c r="U698562" s="5"/>
      <c r="AA698562" s="458"/>
      <c r="AB698562" s="5"/>
    </row>
    <row r="698563" spans="21:28">
      <c r="U698563" s="5"/>
      <c r="AA698563" s="458"/>
      <c r="AB698563" s="5"/>
    </row>
    <row r="698564" spans="21:28">
      <c r="U698564" s="5"/>
      <c r="AA698564" s="93"/>
      <c r="AB698564" s="5"/>
    </row>
    <row r="698565" spans="21:28">
      <c r="U698565" s="5"/>
      <c r="AA698565" s="94"/>
      <c r="AB698565" s="5"/>
    </row>
    <row r="698568" spans="21:28">
      <c r="U698568" s="5"/>
      <c r="AA698568" s="94"/>
      <c r="AB698568" s="5"/>
    </row>
    <row r="698618" spans="21:28">
      <c r="U698618" s="5"/>
      <c r="AA698618" s="94"/>
      <c r="AB698618" s="5"/>
    </row>
    <row r="698688" spans="21:28">
      <c r="U698688" s="5"/>
      <c r="AA698688" s="94"/>
      <c r="AB698688" s="5"/>
    </row>
    <row r="698689" spans="21:28">
      <c r="U698689" s="5"/>
      <c r="AA698689" s="94"/>
      <c r="AB698689" s="5"/>
    </row>
    <row r="698706" spans="21:28">
      <c r="U698706" s="5"/>
      <c r="AA698706" s="94"/>
      <c r="AB698706" s="5"/>
    </row>
    <row r="698708" spans="21:28">
      <c r="U698708" s="5"/>
      <c r="AA698708" s="458"/>
      <c r="AB698708" s="5"/>
    </row>
    <row r="698709" spans="21:28">
      <c r="U698709" s="5"/>
      <c r="AA698709" s="458"/>
      <c r="AB698709" s="5"/>
    </row>
    <row r="698710" spans="21:28">
      <c r="U698710" s="5"/>
      <c r="AA698710" s="93"/>
      <c r="AB698710" s="5"/>
    </row>
    <row r="698711" spans="21:28">
      <c r="U698711" s="5"/>
      <c r="AA698711" s="94"/>
      <c r="AB698711" s="5"/>
    </row>
    <row r="698714" spans="21:28">
      <c r="U698714" s="5"/>
      <c r="AA698714" s="94"/>
      <c r="AB698714" s="5"/>
    </row>
    <row r="698764" spans="21:28">
      <c r="U698764" s="5"/>
      <c r="AA698764" s="94"/>
      <c r="AB698764" s="5"/>
    </row>
    <row r="698834" spans="21:28">
      <c r="U698834" s="5"/>
      <c r="AA698834" s="94"/>
      <c r="AB698834" s="5"/>
    </row>
    <row r="698835" spans="21:28">
      <c r="U698835" s="5"/>
      <c r="AA698835" s="94"/>
      <c r="AB698835" s="5"/>
    </row>
    <row r="698852" spans="21:28">
      <c r="U698852" s="5"/>
      <c r="AA698852" s="94"/>
      <c r="AB698852" s="5"/>
    </row>
    <row r="698854" spans="21:28">
      <c r="U698854" s="5"/>
      <c r="AA698854" s="458"/>
      <c r="AB698854" s="5"/>
    </row>
    <row r="698855" spans="21:28">
      <c r="U698855" s="5"/>
      <c r="AA698855" s="458"/>
      <c r="AB698855" s="5"/>
    </row>
    <row r="698856" spans="21:28">
      <c r="U698856" s="5"/>
      <c r="AA698856" s="93"/>
      <c r="AB698856" s="5"/>
    </row>
    <row r="698857" spans="21:28">
      <c r="U698857" s="5"/>
      <c r="AA698857" s="94"/>
      <c r="AB698857" s="5"/>
    </row>
    <row r="698860" spans="21:28">
      <c r="U698860" s="5"/>
      <c r="AA698860" s="94"/>
      <c r="AB698860" s="5"/>
    </row>
    <row r="698910" spans="21:28">
      <c r="U698910" s="5"/>
      <c r="AA698910" s="94"/>
      <c r="AB698910" s="5"/>
    </row>
    <row r="698980" spans="21:28">
      <c r="U698980" s="5"/>
      <c r="AA698980" s="94"/>
      <c r="AB698980" s="5"/>
    </row>
    <row r="698981" spans="21:28">
      <c r="U698981" s="5"/>
      <c r="AA698981" s="94"/>
      <c r="AB698981" s="5"/>
    </row>
    <row r="698998" spans="21:28">
      <c r="U698998" s="5"/>
      <c r="AA698998" s="94"/>
      <c r="AB698998" s="5"/>
    </row>
    <row r="699000" spans="21:28">
      <c r="U699000" s="5"/>
      <c r="AA699000" s="458"/>
      <c r="AB699000" s="5"/>
    </row>
    <row r="699001" spans="21:28">
      <c r="U699001" s="5"/>
      <c r="AA699001" s="458"/>
      <c r="AB699001" s="5"/>
    </row>
    <row r="699002" spans="21:28">
      <c r="U699002" s="5"/>
      <c r="AA699002" s="93"/>
      <c r="AB699002" s="5"/>
    </row>
    <row r="699003" spans="21:28">
      <c r="U699003" s="5"/>
      <c r="AA699003" s="94"/>
      <c r="AB699003" s="5"/>
    </row>
    <row r="699006" spans="21:28">
      <c r="U699006" s="5"/>
      <c r="AA699006" s="94"/>
      <c r="AB699006" s="5"/>
    </row>
    <row r="699056" spans="21:28">
      <c r="U699056" s="5"/>
      <c r="AA699056" s="94"/>
      <c r="AB699056" s="5"/>
    </row>
    <row r="699126" spans="21:28">
      <c r="U699126" s="5"/>
      <c r="AA699126" s="94"/>
      <c r="AB699126" s="5"/>
    </row>
    <row r="699127" spans="21:28">
      <c r="U699127" s="5"/>
      <c r="AA699127" s="94"/>
      <c r="AB699127" s="5"/>
    </row>
    <row r="699144" spans="21:28">
      <c r="U699144" s="5"/>
      <c r="AA699144" s="94"/>
      <c r="AB699144" s="5"/>
    </row>
    <row r="699146" spans="21:28">
      <c r="U699146" s="5"/>
      <c r="AA699146" s="458"/>
      <c r="AB699146" s="5"/>
    </row>
    <row r="699147" spans="21:28">
      <c r="U699147" s="5"/>
      <c r="AA699147" s="458"/>
      <c r="AB699147" s="5"/>
    </row>
    <row r="699148" spans="21:28">
      <c r="U699148" s="5"/>
      <c r="AA699148" s="93"/>
      <c r="AB699148" s="5"/>
    </row>
    <row r="699149" spans="21:28">
      <c r="U699149" s="5"/>
      <c r="AA699149" s="94"/>
      <c r="AB699149" s="5"/>
    </row>
    <row r="699152" spans="21:28">
      <c r="U699152" s="5"/>
      <c r="AA699152" s="94"/>
      <c r="AB699152" s="5"/>
    </row>
    <row r="699202" spans="21:28">
      <c r="U699202" s="5"/>
      <c r="AA699202" s="94"/>
      <c r="AB699202" s="5"/>
    </row>
    <row r="699272" spans="21:28">
      <c r="U699272" s="5"/>
      <c r="AA699272" s="94"/>
      <c r="AB699272" s="5"/>
    </row>
    <row r="699273" spans="21:28">
      <c r="U699273" s="5"/>
      <c r="AA699273" s="94"/>
      <c r="AB699273" s="5"/>
    </row>
    <row r="699290" spans="21:28">
      <c r="U699290" s="5"/>
      <c r="AA699290" s="94"/>
      <c r="AB699290" s="5"/>
    </row>
    <row r="699292" spans="21:28">
      <c r="U699292" s="5"/>
      <c r="AA699292" s="458"/>
      <c r="AB699292" s="5"/>
    </row>
    <row r="699293" spans="21:28">
      <c r="U699293" s="5"/>
      <c r="AA699293" s="458"/>
      <c r="AB699293" s="5"/>
    </row>
    <row r="699294" spans="21:28">
      <c r="U699294" s="5"/>
      <c r="AA699294" s="93"/>
      <c r="AB699294" s="5"/>
    </row>
    <row r="699295" spans="21:28">
      <c r="U699295" s="5"/>
      <c r="AA699295" s="94"/>
      <c r="AB699295" s="5"/>
    </row>
    <row r="699298" spans="21:28">
      <c r="U699298" s="5"/>
      <c r="AA699298" s="94"/>
      <c r="AB699298" s="5"/>
    </row>
    <row r="699348" spans="21:28">
      <c r="U699348" s="5"/>
      <c r="AA699348" s="94"/>
      <c r="AB699348" s="5"/>
    </row>
    <row r="699418" spans="21:28">
      <c r="U699418" s="5"/>
      <c r="AA699418" s="94"/>
      <c r="AB699418" s="5"/>
    </row>
    <row r="699419" spans="21:28">
      <c r="U699419" s="5"/>
      <c r="AA699419" s="94"/>
      <c r="AB699419" s="5"/>
    </row>
    <row r="699436" spans="21:28">
      <c r="U699436" s="5"/>
      <c r="AA699436" s="94"/>
      <c r="AB699436" s="5"/>
    </row>
    <row r="699438" spans="21:28">
      <c r="U699438" s="5"/>
      <c r="AA699438" s="458"/>
      <c r="AB699438" s="5"/>
    </row>
    <row r="699439" spans="21:28">
      <c r="U699439" s="5"/>
      <c r="AA699439" s="458"/>
      <c r="AB699439" s="5"/>
    </row>
    <row r="699440" spans="21:28">
      <c r="U699440" s="5"/>
      <c r="AA699440" s="93"/>
      <c r="AB699440" s="5"/>
    </row>
    <row r="699441" spans="21:28">
      <c r="U699441" s="5"/>
      <c r="AA699441" s="94"/>
      <c r="AB699441" s="5"/>
    </row>
    <row r="699444" spans="21:28">
      <c r="U699444" s="5"/>
      <c r="AA699444" s="94"/>
      <c r="AB699444" s="5"/>
    </row>
    <row r="699494" spans="21:28">
      <c r="U699494" s="5"/>
      <c r="AA699494" s="94"/>
      <c r="AB699494" s="5"/>
    </row>
    <row r="699564" spans="21:28">
      <c r="U699564" s="5"/>
      <c r="AA699564" s="94"/>
      <c r="AB699564" s="5"/>
    </row>
    <row r="699565" spans="21:28">
      <c r="U699565" s="5"/>
      <c r="AA699565" s="94"/>
      <c r="AB699565" s="5"/>
    </row>
    <row r="699582" spans="21:28">
      <c r="U699582" s="5"/>
      <c r="AA699582" s="94"/>
      <c r="AB699582" s="5"/>
    </row>
    <row r="699584" spans="21:28">
      <c r="U699584" s="5"/>
      <c r="AA699584" s="458"/>
      <c r="AB699584" s="5"/>
    </row>
    <row r="699585" spans="21:28">
      <c r="U699585" s="5"/>
      <c r="AA699585" s="458"/>
      <c r="AB699585" s="5"/>
    </row>
    <row r="699586" spans="21:28">
      <c r="U699586" s="5"/>
      <c r="AA699586" s="93"/>
      <c r="AB699586" s="5"/>
    </row>
    <row r="699587" spans="21:28">
      <c r="U699587" s="5"/>
      <c r="AA699587" s="94"/>
      <c r="AB699587" s="5"/>
    </row>
    <row r="699590" spans="21:28">
      <c r="U699590" s="5"/>
      <c r="AA699590" s="94"/>
      <c r="AB699590" s="5"/>
    </row>
    <row r="699640" spans="21:28">
      <c r="U699640" s="5"/>
      <c r="AA699640" s="94"/>
      <c r="AB699640" s="5"/>
    </row>
    <row r="699710" spans="21:28">
      <c r="U699710" s="5"/>
      <c r="AA699710" s="94"/>
      <c r="AB699710" s="5"/>
    </row>
    <row r="699711" spans="21:28">
      <c r="U699711" s="5"/>
      <c r="AA699711" s="94"/>
      <c r="AB699711" s="5"/>
    </row>
    <row r="699728" spans="21:28">
      <c r="U699728" s="5"/>
      <c r="AA699728" s="94"/>
      <c r="AB699728" s="5"/>
    </row>
    <row r="699730" spans="21:28">
      <c r="U699730" s="5"/>
      <c r="AA699730" s="458"/>
      <c r="AB699730" s="5"/>
    </row>
    <row r="699731" spans="21:28">
      <c r="U699731" s="5"/>
      <c r="AA699731" s="458"/>
      <c r="AB699731" s="5"/>
    </row>
    <row r="699732" spans="21:28">
      <c r="U699732" s="5"/>
      <c r="AA699732" s="93"/>
      <c r="AB699732" s="5"/>
    </row>
    <row r="699733" spans="21:28">
      <c r="U699733" s="5"/>
      <c r="AA699733" s="94"/>
      <c r="AB699733" s="5"/>
    </row>
    <row r="699736" spans="21:28">
      <c r="U699736" s="5"/>
      <c r="AA699736" s="94"/>
      <c r="AB699736" s="5"/>
    </row>
    <row r="699786" spans="21:28">
      <c r="U699786" s="5"/>
      <c r="AA699786" s="94"/>
      <c r="AB699786" s="5"/>
    </row>
    <row r="699856" spans="21:28">
      <c r="U699856" s="5"/>
      <c r="AA699856" s="94"/>
      <c r="AB699856" s="5"/>
    </row>
    <row r="699857" spans="21:28">
      <c r="U699857" s="5"/>
      <c r="AA699857" s="94"/>
      <c r="AB699857" s="5"/>
    </row>
    <row r="699874" spans="21:28">
      <c r="U699874" s="5"/>
      <c r="AA699874" s="94"/>
      <c r="AB699874" s="5"/>
    </row>
    <row r="699876" spans="21:28">
      <c r="U699876" s="5"/>
      <c r="AA699876" s="458"/>
      <c r="AB699876" s="5"/>
    </row>
    <row r="699877" spans="21:28">
      <c r="U699877" s="5"/>
      <c r="AA699877" s="458"/>
      <c r="AB699877" s="5"/>
    </row>
    <row r="699878" spans="21:28">
      <c r="U699878" s="5"/>
      <c r="AA699878" s="93"/>
      <c r="AB699878" s="5"/>
    </row>
    <row r="699879" spans="21:28">
      <c r="U699879" s="5"/>
      <c r="AA699879" s="94"/>
      <c r="AB699879" s="5"/>
    </row>
    <row r="699882" spans="21:28">
      <c r="U699882" s="5"/>
      <c r="AA699882" s="94"/>
      <c r="AB699882" s="5"/>
    </row>
    <row r="699932" spans="21:28">
      <c r="U699932" s="5"/>
      <c r="AA699932" s="94"/>
      <c r="AB699932" s="5"/>
    </row>
    <row r="700002" spans="21:28">
      <c r="U700002" s="5"/>
      <c r="AA700002" s="94"/>
      <c r="AB700002" s="5"/>
    </row>
    <row r="700003" spans="21:28">
      <c r="U700003" s="5"/>
      <c r="AA700003" s="94"/>
      <c r="AB700003" s="5"/>
    </row>
    <row r="700020" spans="21:28">
      <c r="U700020" s="5"/>
      <c r="AA700020" s="94"/>
      <c r="AB700020" s="5"/>
    </row>
    <row r="700022" spans="21:28">
      <c r="U700022" s="5"/>
      <c r="AA700022" s="458"/>
      <c r="AB700022" s="5"/>
    </row>
    <row r="700023" spans="21:28">
      <c r="U700023" s="5"/>
      <c r="AA700023" s="458"/>
      <c r="AB700023" s="5"/>
    </row>
    <row r="700024" spans="21:28">
      <c r="U700024" s="5"/>
      <c r="AA700024" s="93"/>
      <c r="AB700024" s="5"/>
    </row>
    <row r="700025" spans="21:28">
      <c r="U700025" s="5"/>
      <c r="AA700025" s="94"/>
      <c r="AB700025" s="5"/>
    </row>
    <row r="700028" spans="21:28">
      <c r="U700028" s="5"/>
      <c r="AA700028" s="94"/>
      <c r="AB700028" s="5"/>
    </row>
    <row r="700078" spans="21:28">
      <c r="U700078" s="5"/>
      <c r="AA700078" s="94"/>
      <c r="AB700078" s="5"/>
    </row>
    <row r="700148" spans="21:28">
      <c r="U700148" s="5"/>
      <c r="AA700148" s="94"/>
      <c r="AB700148" s="5"/>
    </row>
    <row r="700149" spans="21:28">
      <c r="U700149" s="5"/>
      <c r="AA700149" s="94"/>
      <c r="AB700149" s="5"/>
    </row>
    <row r="700166" spans="21:28">
      <c r="U700166" s="5"/>
      <c r="AA700166" s="94"/>
      <c r="AB700166" s="5"/>
    </row>
    <row r="700168" spans="21:28">
      <c r="U700168" s="5"/>
      <c r="AA700168" s="458"/>
      <c r="AB700168" s="5"/>
    </row>
    <row r="700169" spans="21:28">
      <c r="U700169" s="5"/>
      <c r="AA700169" s="458"/>
      <c r="AB700169" s="5"/>
    </row>
    <row r="700170" spans="21:28">
      <c r="U700170" s="5"/>
      <c r="AA700170" s="93"/>
      <c r="AB700170" s="5"/>
    </row>
    <row r="700171" spans="21:28">
      <c r="U700171" s="5"/>
      <c r="AA700171" s="94"/>
      <c r="AB700171" s="5"/>
    </row>
    <row r="700174" spans="21:28">
      <c r="U700174" s="5"/>
      <c r="AA700174" s="94"/>
      <c r="AB700174" s="5"/>
    </row>
    <row r="700224" spans="21:28">
      <c r="U700224" s="5"/>
      <c r="AA700224" s="94"/>
      <c r="AB700224" s="5"/>
    </row>
    <row r="700294" spans="21:28">
      <c r="U700294" s="5"/>
      <c r="AA700294" s="94"/>
      <c r="AB700294" s="5"/>
    </row>
    <row r="700295" spans="21:28">
      <c r="U700295" s="5"/>
      <c r="AA700295" s="94"/>
      <c r="AB700295" s="5"/>
    </row>
    <row r="700312" spans="21:28">
      <c r="U700312" s="5"/>
      <c r="AA700312" s="94"/>
      <c r="AB700312" s="5"/>
    </row>
    <row r="700314" spans="21:28">
      <c r="U700314" s="5"/>
      <c r="AA700314" s="458"/>
      <c r="AB700314" s="5"/>
    </row>
    <row r="700315" spans="21:28">
      <c r="U700315" s="5"/>
      <c r="AA700315" s="458"/>
      <c r="AB700315" s="5"/>
    </row>
    <row r="700316" spans="21:28">
      <c r="U700316" s="5"/>
      <c r="AA700316" s="93"/>
      <c r="AB700316" s="5"/>
    </row>
    <row r="700317" spans="21:28">
      <c r="U700317" s="5"/>
      <c r="AA700317" s="94"/>
      <c r="AB700317" s="5"/>
    </row>
    <row r="700320" spans="21:28">
      <c r="U700320" s="5"/>
      <c r="AA700320" s="94"/>
      <c r="AB700320" s="5"/>
    </row>
    <row r="700370" spans="21:28">
      <c r="U700370" s="5"/>
      <c r="AA700370" s="94"/>
      <c r="AB700370" s="5"/>
    </row>
    <row r="700440" spans="21:28">
      <c r="U700440" s="5"/>
      <c r="AA700440" s="94"/>
      <c r="AB700440" s="5"/>
    </row>
    <row r="700441" spans="21:28">
      <c r="U700441" s="5"/>
      <c r="AA700441" s="94"/>
      <c r="AB700441" s="5"/>
    </row>
    <row r="700458" spans="21:28">
      <c r="U700458" s="5"/>
      <c r="AA700458" s="94"/>
      <c r="AB700458" s="5"/>
    </row>
    <row r="700460" spans="21:28">
      <c r="U700460" s="5"/>
      <c r="AA700460" s="458"/>
      <c r="AB700460" s="5"/>
    </row>
    <row r="700461" spans="21:28">
      <c r="U700461" s="5"/>
      <c r="AA700461" s="458"/>
      <c r="AB700461" s="5"/>
    </row>
    <row r="700462" spans="21:28">
      <c r="U700462" s="5"/>
      <c r="AA700462" s="93"/>
      <c r="AB700462" s="5"/>
    </row>
    <row r="700463" spans="21:28">
      <c r="U700463" s="5"/>
      <c r="AA700463" s="94"/>
      <c r="AB700463" s="5"/>
    </row>
    <row r="700466" spans="21:28">
      <c r="U700466" s="5"/>
      <c r="AA700466" s="94"/>
      <c r="AB700466" s="5"/>
    </row>
    <row r="700516" spans="21:28">
      <c r="U700516" s="5"/>
      <c r="AA700516" s="94"/>
      <c r="AB700516" s="5"/>
    </row>
    <row r="700586" spans="21:28">
      <c r="U700586" s="5"/>
      <c r="AA700586" s="94"/>
      <c r="AB700586" s="5"/>
    </row>
    <row r="700587" spans="21:28">
      <c r="U700587" s="5"/>
      <c r="AA700587" s="94"/>
      <c r="AB700587" s="5"/>
    </row>
    <row r="700604" spans="21:28">
      <c r="U700604" s="5"/>
      <c r="AA700604" s="94"/>
      <c r="AB700604" s="5"/>
    </row>
    <row r="700606" spans="21:28">
      <c r="U700606" s="5"/>
      <c r="AA700606" s="458"/>
      <c r="AB700606" s="5"/>
    </row>
    <row r="700607" spans="21:28">
      <c r="U700607" s="5"/>
      <c r="AA700607" s="458"/>
      <c r="AB700607" s="5"/>
    </row>
    <row r="700608" spans="21:28">
      <c r="U700608" s="5"/>
      <c r="AA700608" s="93"/>
      <c r="AB700608" s="5"/>
    </row>
    <row r="700609" spans="21:28">
      <c r="U700609" s="5"/>
      <c r="AA700609" s="94"/>
      <c r="AB700609" s="5"/>
    </row>
    <row r="700612" spans="21:28">
      <c r="U700612" s="5"/>
      <c r="AA700612" s="94"/>
      <c r="AB700612" s="5"/>
    </row>
    <row r="700662" spans="21:28">
      <c r="U700662" s="5"/>
      <c r="AA700662" s="94"/>
      <c r="AB700662" s="5"/>
    </row>
    <row r="700732" spans="21:28">
      <c r="U700732" s="5"/>
      <c r="AA700732" s="94"/>
      <c r="AB700732" s="5"/>
    </row>
    <row r="700733" spans="21:28">
      <c r="U700733" s="5"/>
      <c r="AA700733" s="94"/>
      <c r="AB700733" s="5"/>
    </row>
    <row r="700750" spans="21:28">
      <c r="U700750" s="5"/>
      <c r="AA700750" s="94"/>
      <c r="AB700750" s="5"/>
    </row>
    <row r="700752" spans="21:28">
      <c r="U700752" s="5"/>
      <c r="AA700752" s="458"/>
      <c r="AB700752" s="5"/>
    </row>
    <row r="700753" spans="21:28">
      <c r="U700753" s="5"/>
      <c r="AA700753" s="458"/>
      <c r="AB700753" s="5"/>
    </row>
    <row r="700754" spans="21:28">
      <c r="U700754" s="5"/>
      <c r="AA700754" s="93"/>
      <c r="AB700754" s="5"/>
    </row>
    <row r="700755" spans="21:28">
      <c r="U700755" s="5"/>
      <c r="AA700755" s="94"/>
      <c r="AB700755" s="5"/>
    </row>
    <row r="700758" spans="21:28">
      <c r="U700758" s="5"/>
      <c r="AA700758" s="94"/>
      <c r="AB700758" s="5"/>
    </row>
    <row r="700808" spans="21:28">
      <c r="U700808" s="5"/>
      <c r="AA700808" s="94"/>
      <c r="AB700808" s="5"/>
    </row>
    <row r="700878" spans="21:28">
      <c r="U700878" s="5"/>
      <c r="AA700878" s="94"/>
      <c r="AB700878" s="5"/>
    </row>
    <row r="700879" spans="21:28">
      <c r="U700879" s="5"/>
      <c r="AA700879" s="94"/>
      <c r="AB700879" s="5"/>
    </row>
    <row r="700896" spans="21:28">
      <c r="U700896" s="5"/>
      <c r="AA700896" s="94"/>
      <c r="AB700896" s="5"/>
    </row>
    <row r="700898" spans="21:28">
      <c r="U700898" s="5"/>
      <c r="AA700898" s="458"/>
      <c r="AB700898" s="5"/>
    </row>
    <row r="700899" spans="21:28">
      <c r="U700899" s="5"/>
      <c r="AA700899" s="458"/>
      <c r="AB700899" s="5"/>
    </row>
    <row r="700900" spans="21:28">
      <c r="U700900" s="5"/>
      <c r="AA700900" s="93"/>
      <c r="AB700900" s="5"/>
    </row>
    <row r="700901" spans="21:28">
      <c r="U700901" s="5"/>
      <c r="AA700901" s="94"/>
      <c r="AB700901" s="5"/>
    </row>
    <row r="700904" spans="21:28">
      <c r="U700904" s="5"/>
      <c r="AA700904" s="94"/>
      <c r="AB700904" s="5"/>
    </row>
    <row r="700954" spans="21:28">
      <c r="U700954" s="5"/>
      <c r="AA700954" s="94"/>
      <c r="AB700954" s="5"/>
    </row>
    <row r="701024" spans="21:28">
      <c r="U701024" s="5"/>
      <c r="AA701024" s="94"/>
      <c r="AB701024" s="5"/>
    </row>
    <row r="701025" spans="21:28">
      <c r="U701025" s="5"/>
      <c r="AA701025" s="94"/>
      <c r="AB701025" s="5"/>
    </row>
    <row r="701042" spans="21:28">
      <c r="U701042" s="5"/>
      <c r="AA701042" s="94"/>
      <c r="AB701042" s="5"/>
    </row>
    <row r="701044" spans="21:28">
      <c r="U701044" s="5"/>
      <c r="AA701044" s="458"/>
      <c r="AB701044" s="5"/>
    </row>
    <row r="701045" spans="21:28">
      <c r="U701045" s="5"/>
      <c r="AA701045" s="458"/>
      <c r="AB701045" s="5"/>
    </row>
    <row r="701046" spans="21:28">
      <c r="U701046" s="5"/>
      <c r="AA701046" s="93"/>
      <c r="AB701046" s="5"/>
    </row>
    <row r="701047" spans="21:28">
      <c r="U701047" s="5"/>
      <c r="AA701047" s="94"/>
      <c r="AB701047" s="5"/>
    </row>
    <row r="701050" spans="21:28">
      <c r="U701050" s="5"/>
      <c r="AA701050" s="94"/>
      <c r="AB701050" s="5"/>
    </row>
    <row r="701100" spans="21:28">
      <c r="U701100" s="5"/>
      <c r="AA701100" s="94"/>
      <c r="AB701100" s="5"/>
    </row>
    <row r="701170" spans="21:28">
      <c r="U701170" s="5"/>
      <c r="AA701170" s="94"/>
      <c r="AB701170" s="5"/>
    </row>
    <row r="701171" spans="21:28">
      <c r="U701171" s="5"/>
      <c r="AA701171" s="94"/>
      <c r="AB701171" s="5"/>
    </row>
    <row r="701188" spans="21:28">
      <c r="U701188" s="5"/>
      <c r="AA701188" s="94"/>
      <c r="AB701188" s="5"/>
    </row>
    <row r="701190" spans="21:28">
      <c r="U701190" s="5"/>
      <c r="AA701190" s="458"/>
      <c r="AB701190" s="5"/>
    </row>
    <row r="701191" spans="21:28">
      <c r="U701191" s="5"/>
      <c r="AA701191" s="458"/>
      <c r="AB701191" s="5"/>
    </row>
    <row r="701192" spans="21:28">
      <c r="U701192" s="5"/>
      <c r="AA701192" s="93"/>
      <c r="AB701192" s="5"/>
    </row>
    <row r="701193" spans="21:28">
      <c r="U701193" s="5"/>
      <c r="AA701193" s="94"/>
      <c r="AB701193" s="5"/>
    </row>
    <row r="701196" spans="21:28">
      <c r="U701196" s="5"/>
      <c r="AA701196" s="94"/>
      <c r="AB701196" s="5"/>
    </row>
    <row r="701246" spans="21:28">
      <c r="U701246" s="5"/>
      <c r="AA701246" s="94"/>
      <c r="AB701246" s="5"/>
    </row>
    <row r="701316" spans="21:28">
      <c r="U701316" s="5"/>
      <c r="AA701316" s="94"/>
      <c r="AB701316" s="5"/>
    </row>
    <row r="701317" spans="21:28">
      <c r="U701317" s="5"/>
      <c r="AA701317" s="94"/>
      <c r="AB701317" s="5"/>
    </row>
    <row r="701334" spans="21:28">
      <c r="U701334" s="5"/>
      <c r="AA701334" s="94"/>
      <c r="AB701334" s="5"/>
    </row>
    <row r="701336" spans="21:28">
      <c r="U701336" s="5"/>
      <c r="AA701336" s="458"/>
      <c r="AB701336" s="5"/>
    </row>
    <row r="701337" spans="21:28">
      <c r="U701337" s="5"/>
      <c r="AA701337" s="458"/>
      <c r="AB701337" s="5"/>
    </row>
    <row r="701338" spans="21:28">
      <c r="U701338" s="5"/>
      <c r="AA701338" s="93"/>
      <c r="AB701338" s="5"/>
    </row>
    <row r="701339" spans="21:28">
      <c r="U701339" s="5"/>
      <c r="AA701339" s="94"/>
      <c r="AB701339" s="5"/>
    </row>
    <row r="701342" spans="21:28">
      <c r="U701342" s="5"/>
      <c r="AA701342" s="94"/>
      <c r="AB701342" s="5"/>
    </row>
    <row r="701392" spans="21:28">
      <c r="U701392" s="5"/>
      <c r="AA701392" s="94"/>
      <c r="AB701392" s="5"/>
    </row>
    <row r="701462" spans="21:28">
      <c r="U701462" s="5"/>
      <c r="AA701462" s="94"/>
      <c r="AB701462" s="5"/>
    </row>
    <row r="701463" spans="21:28">
      <c r="U701463" s="5"/>
      <c r="AA701463" s="94"/>
      <c r="AB701463" s="5"/>
    </row>
    <row r="701480" spans="21:28">
      <c r="U701480" s="5"/>
      <c r="AA701480" s="94"/>
      <c r="AB701480" s="5"/>
    </row>
    <row r="701482" spans="21:28">
      <c r="U701482" s="5"/>
      <c r="AA701482" s="458"/>
      <c r="AB701482" s="5"/>
    </row>
    <row r="701483" spans="21:28">
      <c r="U701483" s="5"/>
      <c r="AA701483" s="458"/>
      <c r="AB701483" s="5"/>
    </row>
    <row r="701484" spans="21:28">
      <c r="U701484" s="5"/>
      <c r="AA701484" s="93"/>
      <c r="AB701484" s="5"/>
    </row>
    <row r="701485" spans="21:28">
      <c r="U701485" s="5"/>
      <c r="AA701485" s="94"/>
      <c r="AB701485" s="5"/>
    </row>
    <row r="701488" spans="21:28">
      <c r="U701488" s="5"/>
      <c r="AA701488" s="94"/>
      <c r="AB701488" s="5"/>
    </row>
    <row r="701538" spans="21:28">
      <c r="U701538" s="5"/>
      <c r="AA701538" s="94"/>
      <c r="AB701538" s="5"/>
    </row>
    <row r="701608" spans="21:28">
      <c r="U701608" s="5"/>
      <c r="AA701608" s="94"/>
      <c r="AB701608" s="5"/>
    </row>
    <row r="701609" spans="21:28">
      <c r="U701609" s="5"/>
      <c r="AA701609" s="94"/>
      <c r="AB701609" s="5"/>
    </row>
    <row r="701626" spans="21:28">
      <c r="U701626" s="5"/>
      <c r="AA701626" s="94"/>
      <c r="AB701626" s="5"/>
    </row>
    <row r="701628" spans="21:28">
      <c r="U701628" s="5"/>
      <c r="AA701628" s="458"/>
      <c r="AB701628" s="5"/>
    </row>
    <row r="701629" spans="21:28">
      <c r="U701629" s="5"/>
      <c r="AA701629" s="458"/>
      <c r="AB701629" s="5"/>
    </row>
    <row r="701630" spans="21:28">
      <c r="U701630" s="5"/>
      <c r="AA701630" s="93"/>
      <c r="AB701630" s="5"/>
    </row>
    <row r="701631" spans="21:28">
      <c r="U701631" s="5"/>
      <c r="AA701631" s="94"/>
      <c r="AB701631" s="5"/>
    </row>
    <row r="701634" spans="21:28">
      <c r="U701634" s="5"/>
      <c r="AA701634" s="94"/>
      <c r="AB701634" s="5"/>
    </row>
    <row r="701684" spans="21:28">
      <c r="U701684" s="5"/>
      <c r="AA701684" s="94"/>
      <c r="AB701684" s="5"/>
    </row>
    <row r="701754" spans="21:28">
      <c r="U701754" s="5"/>
      <c r="AA701754" s="94"/>
      <c r="AB701754" s="5"/>
    </row>
    <row r="701755" spans="21:28">
      <c r="U701755" s="5"/>
      <c r="AA701755" s="94"/>
      <c r="AB701755" s="5"/>
    </row>
    <row r="701772" spans="21:28">
      <c r="U701772" s="5"/>
      <c r="AA701772" s="94"/>
      <c r="AB701772" s="5"/>
    </row>
    <row r="701774" spans="21:28">
      <c r="U701774" s="5"/>
      <c r="AA701774" s="458"/>
      <c r="AB701774" s="5"/>
    </row>
    <row r="701775" spans="21:28">
      <c r="U701775" s="5"/>
      <c r="AA701775" s="458"/>
      <c r="AB701775" s="5"/>
    </row>
    <row r="701776" spans="21:28">
      <c r="U701776" s="5"/>
      <c r="AA701776" s="93"/>
      <c r="AB701776" s="5"/>
    </row>
    <row r="701777" spans="21:28">
      <c r="U701777" s="5"/>
      <c r="AA701777" s="94"/>
      <c r="AB701777" s="5"/>
    </row>
    <row r="701780" spans="21:28">
      <c r="U701780" s="5"/>
      <c r="AA701780" s="94"/>
      <c r="AB701780" s="5"/>
    </row>
    <row r="701830" spans="21:28">
      <c r="U701830" s="5"/>
      <c r="AA701830" s="94"/>
      <c r="AB701830" s="5"/>
    </row>
    <row r="701900" spans="21:28">
      <c r="U701900" s="5"/>
      <c r="AA701900" s="94"/>
      <c r="AB701900" s="5"/>
    </row>
    <row r="701901" spans="21:28">
      <c r="U701901" s="5"/>
      <c r="AA701901" s="94"/>
      <c r="AB701901" s="5"/>
    </row>
    <row r="701918" spans="21:28">
      <c r="U701918" s="5"/>
      <c r="AA701918" s="94"/>
      <c r="AB701918" s="5"/>
    </row>
    <row r="701920" spans="21:28">
      <c r="U701920" s="5"/>
      <c r="AA701920" s="458"/>
      <c r="AB701920" s="5"/>
    </row>
    <row r="701921" spans="21:28">
      <c r="U701921" s="5"/>
      <c r="AA701921" s="458"/>
      <c r="AB701921" s="5"/>
    </row>
    <row r="701922" spans="21:28">
      <c r="U701922" s="5"/>
      <c r="AA701922" s="93"/>
      <c r="AB701922" s="5"/>
    </row>
    <row r="701923" spans="21:28">
      <c r="U701923" s="5"/>
      <c r="AA701923" s="94"/>
      <c r="AB701923" s="5"/>
    </row>
    <row r="701926" spans="21:28">
      <c r="U701926" s="5"/>
      <c r="AA701926" s="94"/>
      <c r="AB701926" s="5"/>
    </row>
    <row r="701976" spans="21:28">
      <c r="U701976" s="5"/>
      <c r="AA701976" s="94"/>
      <c r="AB701976" s="5"/>
    </row>
    <row r="702046" spans="21:28">
      <c r="U702046" s="5"/>
      <c r="AA702046" s="94"/>
      <c r="AB702046" s="5"/>
    </row>
    <row r="702047" spans="21:28">
      <c r="U702047" s="5"/>
      <c r="AA702047" s="94"/>
      <c r="AB702047" s="5"/>
    </row>
    <row r="702064" spans="21:28">
      <c r="U702064" s="5"/>
      <c r="AA702064" s="94"/>
      <c r="AB702064" s="5"/>
    </row>
    <row r="702066" spans="21:28">
      <c r="U702066" s="5"/>
      <c r="AA702066" s="458"/>
      <c r="AB702066" s="5"/>
    </row>
    <row r="702067" spans="21:28">
      <c r="U702067" s="5"/>
      <c r="AA702067" s="458"/>
      <c r="AB702067" s="5"/>
    </row>
    <row r="702068" spans="21:28">
      <c r="U702068" s="5"/>
      <c r="AA702068" s="93"/>
      <c r="AB702068" s="5"/>
    </row>
    <row r="702069" spans="21:28">
      <c r="U702069" s="5"/>
      <c r="AA702069" s="94"/>
      <c r="AB702069" s="5"/>
    </row>
    <row r="702072" spans="21:28">
      <c r="U702072" s="5"/>
      <c r="AA702072" s="94"/>
      <c r="AB702072" s="5"/>
    </row>
    <row r="702122" spans="21:28">
      <c r="U702122" s="5"/>
      <c r="AA702122" s="94"/>
      <c r="AB702122" s="5"/>
    </row>
    <row r="702192" spans="21:28">
      <c r="U702192" s="5"/>
      <c r="AA702192" s="94"/>
      <c r="AB702192" s="5"/>
    </row>
    <row r="702193" spans="21:28">
      <c r="U702193" s="5"/>
      <c r="AA702193" s="94"/>
      <c r="AB702193" s="5"/>
    </row>
    <row r="702210" spans="21:28">
      <c r="U702210" s="5"/>
      <c r="AA702210" s="94"/>
      <c r="AB702210" s="5"/>
    </row>
    <row r="702212" spans="21:28">
      <c r="U702212" s="5"/>
      <c r="AA702212" s="458"/>
      <c r="AB702212" s="5"/>
    </row>
    <row r="702213" spans="21:28">
      <c r="U702213" s="5"/>
      <c r="AA702213" s="458"/>
      <c r="AB702213" s="5"/>
    </row>
    <row r="702214" spans="21:28">
      <c r="U702214" s="5"/>
      <c r="AA702214" s="93"/>
      <c r="AB702214" s="5"/>
    </row>
    <row r="702215" spans="21:28">
      <c r="U702215" s="5"/>
      <c r="AA702215" s="94"/>
      <c r="AB702215" s="5"/>
    </row>
    <row r="702218" spans="21:28">
      <c r="U702218" s="5"/>
      <c r="AA702218" s="94"/>
      <c r="AB702218" s="5"/>
    </row>
    <row r="702268" spans="21:28">
      <c r="U702268" s="5"/>
      <c r="AA702268" s="94"/>
      <c r="AB702268" s="5"/>
    </row>
    <row r="702338" spans="21:28">
      <c r="U702338" s="5"/>
      <c r="AA702338" s="94"/>
      <c r="AB702338" s="5"/>
    </row>
    <row r="702339" spans="21:28">
      <c r="U702339" s="5"/>
      <c r="AA702339" s="94"/>
      <c r="AB702339" s="5"/>
    </row>
    <row r="702356" spans="21:28">
      <c r="U702356" s="5"/>
      <c r="AA702356" s="94"/>
      <c r="AB702356" s="5"/>
    </row>
    <row r="702358" spans="21:28">
      <c r="U702358" s="5"/>
      <c r="AA702358" s="458"/>
      <c r="AB702358" s="5"/>
    </row>
    <row r="702359" spans="21:28">
      <c r="U702359" s="5"/>
      <c r="AA702359" s="458"/>
      <c r="AB702359" s="5"/>
    </row>
    <row r="702360" spans="21:28">
      <c r="U702360" s="5"/>
      <c r="AA702360" s="93"/>
      <c r="AB702360" s="5"/>
    </row>
    <row r="702361" spans="21:28">
      <c r="U702361" s="5"/>
      <c r="AA702361" s="94"/>
      <c r="AB702361" s="5"/>
    </row>
    <row r="702364" spans="21:28">
      <c r="U702364" s="5"/>
      <c r="AA702364" s="94"/>
      <c r="AB702364" s="5"/>
    </row>
    <row r="702414" spans="21:28">
      <c r="U702414" s="5"/>
      <c r="AA702414" s="94"/>
      <c r="AB702414" s="5"/>
    </row>
    <row r="702484" spans="21:28">
      <c r="U702484" s="5"/>
      <c r="AA702484" s="94"/>
      <c r="AB702484" s="5"/>
    </row>
    <row r="702485" spans="21:28">
      <c r="U702485" s="5"/>
      <c r="AA702485" s="94"/>
      <c r="AB702485" s="5"/>
    </row>
    <row r="702502" spans="21:28">
      <c r="U702502" s="5"/>
      <c r="AA702502" s="94"/>
      <c r="AB702502" s="5"/>
    </row>
    <row r="702504" spans="21:28">
      <c r="U702504" s="5"/>
      <c r="AA702504" s="458"/>
      <c r="AB702504" s="5"/>
    </row>
    <row r="702505" spans="21:28">
      <c r="U702505" s="5"/>
      <c r="AA702505" s="458"/>
      <c r="AB702505" s="5"/>
    </row>
    <row r="702506" spans="21:28">
      <c r="U702506" s="5"/>
      <c r="AA702506" s="93"/>
      <c r="AB702506" s="5"/>
    </row>
    <row r="702507" spans="21:28">
      <c r="U702507" s="5"/>
      <c r="AA702507" s="94"/>
      <c r="AB702507" s="5"/>
    </row>
    <row r="702510" spans="21:28">
      <c r="U702510" s="5"/>
      <c r="AA702510" s="94"/>
      <c r="AB702510" s="5"/>
    </row>
    <row r="702560" spans="21:28">
      <c r="U702560" s="5"/>
      <c r="AA702560" s="94"/>
      <c r="AB702560" s="5"/>
    </row>
    <row r="702630" spans="21:28">
      <c r="U702630" s="5"/>
      <c r="AA702630" s="94"/>
      <c r="AB702630" s="5"/>
    </row>
    <row r="702631" spans="21:28">
      <c r="U702631" s="5"/>
      <c r="AA702631" s="94"/>
      <c r="AB702631" s="5"/>
    </row>
    <row r="702648" spans="21:28">
      <c r="U702648" s="5"/>
      <c r="AA702648" s="94"/>
      <c r="AB702648" s="5"/>
    </row>
    <row r="702650" spans="21:28">
      <c r="U702650" s="5"/>
      <c r="AA702650" s="458"/>
      <c r="AB702650" s="5"/>
    </row>
    <row r="702651" spans="21:28">
      <c r="U702651" s="5"/>
      <c r="AA702651" s="458"/>
      <c r="AB702651" s="5"/>
    </row>
    <row r="702652" spans="21:28">
      <c r="U702652" s="5"/>
      <c r="AA702652" s="93"/>
      <c r="AB702652" s="5"/>
    </row>
    <row r="702653" spans="21:28">
      <c r="U702653" s="5"/>
      <c r="AA702653" s="94"/>
      <c r="AB702653" s="5"/>
    </row>
    <row r="702656" spans="21:28">
      <c r="U702656" s="5"/>
      <c r="AA702656" s="94"/>
      <c r="AB702656" s="5"/>
    </row>
    <row r="702706" spans="21:28">
      <c r="U702706" s="5"/>
      <c r="AA702706" s="94"/>
      <c r="AB702706" s="5"/>
    </row>
    <row r="702776" spans="21:28">
      <c r="U702776" s="5"/>
      <c r="AA702776" s="94"/>
      <c r="AB702776" s="5"/>
    </row>
    <row r="702777" spans="21:28">
      <c r="U702777" s="5"/>
      <c r="AA702777" s="94"/>
      <c r="AB702777" s="5"/>
    </row>
    <row r="702794" spans="21:28">
      <c r="U702794" s="5"/>
      <c r="AA702794" s="94"/>
      <c r="AB702794" s="5"/>
    </row>
    <row r="702796" spans="21:28">
      <c r="U702796" s="5"/>
      <c r="AA702796" s="458"/>
      <c r="AB702796" s="5"/>
    </row>
    <row r="702797" spans="21:28">
      <c r="U702797" s="5"/>
      <c r="AA702797" s="458"/>
      <c r="AB702797" s="5"/>
    </row>
    <row r="702798" spans="21:28">
      <c r="U702798" s="5"/>
      <c r="AA702798" s="93"/>
      <c r="AB702798" s="5"/>
    </row>
    <row r="702799" spans="21:28">
      <c r="U702799" s="5"/>
      <c r="AA702799" s="94"/>
      <c r="AB702799" s="5"/>
    </row>
    <row r="702802" spans="21:28">
      <c r="U702802" s="5"/>
      <c r="AA702802" s="94"/>
      <c r="AB702802" s="5"/>
    </row>
    <row r="702852" spans="21:28">
      <c r="U702852" s="5"/>
      <c r="AA702852" s="94"/>
      <c r="AB702852" s="5"/>
    </row>
    <row r="702922" spans="21:28">
      <c r="U702922" s="5"/>
      <c r="AA702922" s="94"/>
      <c r="AB702922" s="5"/>
    </row>
    <row r="702923" spans="21:28">
      <c r="U702923" s="5"/>
      <c r="AA702923" s="94"/>
      <c r="AB702923" s="5"/>
    </row>
    <row r="702940" spans="21:28">
      <c r="U702940" s="5"/>
      <c r="AA702940" s="94"/>
      <c r="AB702940" s="5"/>
    </row>
    <row r="702942" spans="21:28">
      <c r="U702942" s="5"/>
      <c r="AA702942" s="458"/>
      <c r="AB702942" s="5"/>
    </row>
    <row r="702943" spans="21:28">
      <c r="U702943" s="5"/>
      <c r="AA702943" s="458"/>
      <c r="AB702943" s="5"/>
    </row>
    <row r="702944" spans="21:28">
      <c r="U702944" s="5"/>
      <c r="AA702944" s="93"/>
      <c r="AB702944" s="5"/>
    </row>
    <row r="702945" spans="21:28">
      <c r="U702945" s="5"/>
      <c r="AA702945" s="94"/>
      <c r="AB702945" s="5"/>
    </row>
    <row r="702948" spans="21:28">
      <c r="U702948" s="5"/>
      <c r="AA702948" s="94"/>
      <c r="AB702948" s="5"/>
    </row>
    <row r="702998" spans="21:28">
      <c r="U702998" s="5"/>
      <c r="AA702998" s="94"/>
      <c r="AB702998" s="5"/>
    </row>
    <row r="703068" spans="21:28">
      <c r="U703068" s="5"/>
      <c r="AA703068" s="94"/>
      <c r="AB703068" s="5"/>
    </row>
    <row r="703069" spans="21:28">
      <c r="U703069" s="5"/>
      <c r="AA703069" s="94"/>
      <c r="AB703069" s="5"/>
    </row>
    <row r="703086" spans="21:28">
      <c r="U703086" s="5"/>
      <c r="AA703086" s="94"/>
      <c r="AB703086" s="5"/>
    </row>
    <row r="703088" spans="21:28">
      <c r="U703088" s="5"/>
      <c r="AA703088" s="458"/>
      <c r="AB703088" s="5"/>
    </row>
    <row r="703089" spans="21:28">
      <c r="U703089" s="5"/>
      <c r="AA703089" s="458"/>
      <c r="AB703089" s="5"/>
    </row>
    <row r="703090" spans="21:28">
      <c r="U703090" s="5"/>
      <c r="AA703090" s="93"/>
      <c r="AB703090" s="5"/>
    </row>
    <row r="703091" spans="21:28">
      <c r="U703091" s="5"/>
      <c r="AA703091" s="94"/>
      <c r="AB703091" s="5"/>
    </row>
    <row r="703094" spans="21:28">
      <c r="U703094" s="5"/>
      <c r="AA703094" s="94"/>
      <c r="AB703094" s="5"/>
    </row>
    <row r="703144" spans="21:28">
      <c r="U703144" s="5"/>
      <c r="AA703144" s="94"/>
      <c r="AB703144" s="5"/>
    </row>
    <row r="703214" spans="21:28">
      <c r="U703214" s="5"/>
      <c r="AA703214" s="94"/>
      <c r="AB703214" s="5"/>
    </row>
    <row r="703215" spans="21:28">
      <c r="U703215" s="5"/>
      <c r="AA703215" s="94"/>
      <c r="AB703215" s="5"/>
    </row>
    <row r="703232" spans="21:28">
      <c r="U703232" s="5"/>
      <c r="AA703232" s="94"/>
      <c r="AB703232" s="5"/>
    </row>
    <row r="703234" spans="21:28">
      <c r="U703234" s="5"/>
      <c r="AA703234" s="458"/>
      <c r="AB703234" s="5"/>
    </row>
    <row r="703235" spans="21:28">
      <c r="U703235" s="5"/>
      <c r="AA703235" s="458"/>
      <c r="AB703235" s="5"/>
    </row>
    <row r="703236" spans="21:28">
      <c r="U703236" s="5"/>
      <c r="AA703236" s="93"/>
      <c r="AB703236" s="5"/>
    </row>
    <row r="703237" spans="21:28">
      <c r="U703237" s="5"/>
      <c r="AA703237" s="94"/>
      <c r="AB703237" s="5"/>
    </row>
    <row r="703240" spans="21:28">
      <c r="U703240" s="5"/>
      <c r="AA703240" s="94"/>
      <c r="AB703240" s="5"/>
    </row>
    <row r="703290" spans="21:28">
      <c r="U703290" s="5"/>
      <c r="AA703290" s="94"/>
      <c r="AB703290" s="5"/>
    </row>
    <row r="703360" spans="21:28">
      <c r="U703360" s="5"/>
      <c r="AA703360" s="94"/>
      <c r="AB703360" s="5"/>
    </row>
    <row r="703361" spans="21:28">
      <c r="U703361" s="5"/>
      <c r="AA703361" s="94"/>
      <c r="AB703361" s="5"/>
    </row>
    <row r="703378" spans="21:28">
      <c r="U703378" s="5"/>
      <c r="AA703378" s="94"/>
      <c r="AB703378" s="5"/>
    </row>
    <row r="703380" spans="21:28">
      <c r="U703380" s="5"/>
      <c r="AA703380" s="458"/>
      <c r="AB703380" s="5"/>
    </row>
    <row r="703381" spans="21:28">
      <c r="U703381" s="5"/>
      <c r="AA703381" s="458"/>
      <c r="AB703381" s="5"/>
    </row>
    <row r="703382" spans="21:28">
      <c r="U703382" s="5"/>
      <c r="AA703382" s="93"/>
      <c r="AB703382" s="5"/>
    </row>
    <row r="703383" spans="21:28">
      <c r="U703383" s="5"/>
      <c r="AA703383" s="94"/>
      <c r="AB703383" s="5"/>
    </row>
    <row r="703386" spans="21:28">
      <c r="U703386" s="5"/>
      <c r="AA703386" s="94"/>
      <c r="AB703386" s="5"/>
    </row>
    <row r="703436" spans="21:28">
      <c r="U703436" s="5"/>
      <c r="AA703436" s="94"/>
      <c r="AB703436" s="5"/>
    </row>
    <row r="703506" spans="21:28">
      <c r="U703506" s="5"/>
      <c r="AA703506" s="94"/>
      <c r="AB703506" s="5"/>
    </row>
    <row r="703507" spans="21:28">
      <c r="U703507" s="5"/>
      <c r="AA703507" s="94"/>
      <c r="AB703507" s="5"/>
    </row>
    <row r="703524" spans="21:28">
      <c r="U703524" s="5"/>
      <c r="AA703524" s="94"/>
      <c r="AB703524" s="5"/>
    </row>
    <row r="703526" spans="21:28">
      <c r="U703526" s="5"/>
      <c r="AA703526" s="458"/>
      <c r="AB703526" s="5"/>
    </row>
    <row r="703527" spans="21:28">
      <c r="U703527" s="5"/>
      <c r="AA703527" s="458"/>
      <c r="AB703527" s="5"/>
    </row>
    <row r="703528" spans="21:28">
      <c r="U703528" s="5"/>
      <c r="AA703528" s="93"/>
      <c r="AB703528" s="5"/>
    </row>
    <row r="703529" spans="21:28">
      <c r="U703529" s="5"/>
      <c r="AA703529" s="94"/>
      <c r="AB703529" s="5"/>
    </row>
    <row r="703532" spans="21:28">
      <c r="U703532" s="5"/>
      <c r="AA703532" s="94"/>
      <c r="AB703532" s="5"/>
    </row>
    <row r="703582" spans="21:28">
      <c r="U703582" s="5"/>
      <c r="AA703582" s="94"/>
      <c r="AB703582" s="5"/>
    </row>
    <row r="703652" spans="21:28">
      <c r="U703652" s="5"/>
      <c r="AA703652" s="94"/>
      <c r="AB703652" s="5"/>
    </row>
    <row r="703653" spans="21:28">
      <c r="U703653" s="5"/>
      <c r="AA703653" s="94"/>
      <c r="AB703653" s="5"/>
    </row>
    <row r="703670" spans="21:28">
      <c r="U703670" s="5"/>
      <c r="AA703670" s="94"/>
      <c r="AB703670" s="5"/>
    </row>
    <row r="703672" spans="21:28">
      <c r="U703672" s="5"/>
      <c r="AA703672" s="458"/>
      <c r="AB703672" s="5"/>
    </row>
    <row r="703673" spans="21:28">
      <c r="U703673" s="5"/>
      <c r="AA703673" s="458"/>
      <c r="AB703673" s="5"/>
    </row>
    <row r="703674" spans="21:28">
      <c r="U703674" s="5"/>
      <c r="AA703674" s="93"/>
      <c r="AB703674" s="5"/>
    </row>
    <row r="703675" spans="21:28">
      <c r="U703675" s="5"/>
      <c r="AA703675" s="94"/>
      <c r="AB703675" s="5"/>
    </row>
    <row r="703678" spans="21:28">
      <c r="U703678" s="5"/>
      <c r="AA703678" s="94"/>
      <c r="AB703678" s="5"/>
    </row>
    <row r="703728" spans="21:28">
      <c r="U703728" s="5"/>
      <c r="AA703728" s="94"/>
      <c r="AB703728" s="5"/>
    </row>
    <row r="703798" spans="21:28">
      <c r="U703798" s="5"/>
      <c r="AA703798" s="94"/>
      <c r="AB703798" s="5"/>
    </row>
    <row r="703799" spans="21:28">
      <c r="U703799" s="5"/>
      <c r="AA703799" s="94"/>
      <c r="AB703799" s="5"/>
    </row>
    <row r="703816" spans="21:28">
      <c r="U703816" s="5"/>
      <c r="AA703816" s="94"/>
      <c r="AB703816" s="5"/>
    </row>
    <row r="703818" spans="21:28">
      <c r="U703818" s="5"/>
      <c r="AA703818" s="458"/>
      <c r="AB703818" s="5"/>
    </row>
    <row r="703819" spans="21:28">
      <c r="U703819" s="5"/>
      <c r="AA703819" s="458"/>
      <c r="AB703819" s="5"/>
    </row>
    <row r="703820" spans="21:28">
      <c r="U703820" s="5"/>
      <c r="AA703820" s="93"/>
      <c r="AB703820" s="5"/>
    </row>
    <row r="703821" spans="21:28">
      <c r="U703821" s="5"/>
      <c r="AA703821" s="94"/>
      <c r="AB703821" s="5"/>
    </row>
    <row r="703824" spans="21:28">
      <c r="U703824" s="5"/>
      <c r="AA703824" s="94"/>
      <c r="AB703824" s="5"/>
    </row>
    <row r="703874" spans="21:28">
      <c r="U703874" s="5"/>
      <c r="AA703874" s="94"/>
      <c r="AB703874" s="5"/>
    </row>
    <row r="703944" spans="21:28">
      <c r="U703944" s="5"/>
      <c r="AA703944" s="94"/>
      <c r="AB703944" s="5"/>
    </row>
    <row r="703945" spans="21:28">
      <c r="U703945" s="5"/>
      <c r="AA703945" s="94"/>
      <c r="AB703945" s="5"/>
    </row>
    <row r="703962" spans="21:28">
      <c r="U703962" s="5"/>
      <c r="AA703962" s="94"/>
      <c r="AB703962" s="5"/>
    </row>
    <row r="703964" spans="21:28">
      <c r="U703964" s="5"/>
      <c r="AA703964" s="458"/>
      <c r="AB703964" s="5"/>
    </row>
    <row r="703965" spans="21:28">
      <c r="U703965" s="5"/>
      <c r="AA703965" s="458"/>
      <c r="AB703965" s="5"/>
    </row>
    <row r="703966" spans="21:28">
      <c r="U703966" s="5"/>
      <c r="AA703966" s="93"/>
      <c r="AB703966" s="5"/>
    </row>
    <row r="703967" spans="21:28">
      <c r="U703967" s="5"/>
      <c r="AA703967" s="94"/>
      <c r="AB703967" s="5"/>
    </row>
    <row r="703970" spans="21:28">
      <c r="U703970" s="5"/>
      <c r="AA703970" s="94"/>
      <c r="AB703970" s="5"/>
    </row>
    <row r="704020" spans="21:28">
      <c r="U704020" s="5"/>
      <c r="AA704020" s="94"/>
      <c r="AB704020" s="5"/>
    </row>
    <row r="704090" spans="21:28">
      <c r="U704090" s="5"/>
      <c r="AA704090" s="94"/>
      <c r="AB704090" s="5"/>
    </row>
    <row r="704091" spans="21:28">
      <c r="U704091" s="5"/>
      <c r="AA704091" s="94"/>
      <c r="AB704091" s="5"/>
    </row>
    <row r="704108" spans="21:28">
      <c r="U704108" s="5"/>
      <c r="AA704108" s="94"/>
      <c r="AB704108" s="5"/>
    </row>
    <row r="704110" spans="21:28">
      <c r="U704110" s="5"/>
      <c r="AA704110" s="458"/>
      <c r="AB704110" s="5"/>
    </row>
    <row r="704111" spans="21:28">
      <c r="U704111" s="5"/>
      <c r="AA704111" s="458"/>
      <c r="AB704111" s="5"/>
    </row>
    <row r="704112" spans="21:28">
      <c r="U704112" s="5"/>
      <c r="AA704112" s="93"/>
      <c r="AB704112" s="5"/>
    </row>
    <row r="704113" spans="21:28">
      <c r="U704113" s="5"/>
      <c r="AA704113" s="94"/>
      <c r="AB704113" s="5"/>
    </row>
    <row r="704116" spans="21:28">
      <c r="U704116" s="5"/>
      <c r="AA704116" s="94"/>
      <c r="AB704116" s="5"/>
    </row>
    <row r="704166" spans="21:28">
      <c r="U704166" s="5"/>
      <c r="AA704166" s="94"/>
      <c r="AB704166" s="5"/>
    </row>
    <row r="704236" spans="21:28">
      <c r="U704236" s="5"/>
      <c r="AA704236" s="94"/>
      <c r="AB704236" s="5"/>
    </row>
    <row r="704237" spans="21:28">
      <c r="U704237" s="5"/>
      <c r="AA704237" s="94"/>
      <c r="AB704237" s="5"/>
    </row>
    <row r="704254" spans="21:28">
      <c r="U704254" s="5"/>
      <c r="AA704254" s="94"/>
      <c r="AB704254" s="5"/>
    </row>
    <row r="704256" spans="21:28">
      <c r="U704256" s="5"/>
      <c r="AA704256" s="458"/>
      <c r="AB704256" s="5"/>
    </row>
    <row r="704257" spans="21:28">
      <c r="U704257" s="5"/>
      <c r="AA704257" s="458"/>
      <c r="AB704257" s="5"/>
    </row>
    <row r="704258" spans="21:28">
      <c r="U704258" s="5"/>
      <c r="AA704258" s="93"/>
      <c r="AB704258" s="5"/>
    </row>
    <row r="704259" spans="21:28">
      <c r="U704259" s="5"/>
      <c r="AA704259" s="94"/>
      <c r="AB704259" s="5"/>
    </row>
    <row r="704262" spans="21:28">
      <c r="U704262" s="5"/>
      <c r="AA704262" s="94"/>
      <c r="AB704262" s="5"/>
    </row>
    <row r="704312" spans="21:28">
      <c r="U704312" s="5"/>
      <c r="AA704312" s="94"/>
      <c r="AB704312" s="5"/>
    </row>
    <row r="704382" spans="21:28">
      <c r="U704382" s="5"/>
      <c r="AA704382" s="94"/>
      <c r="AB704382" s="5"/>
    </row>
    <row r="704383" spans="21:28">
      <c r="U704383" s="5"/>
      <c r="AA704383" s="94"/>
      <c r="AB704383" s="5"/>
    </row>
    <row r="704400" spans="21:28">
      <c r="U704400" s="5"/>
      <c r="AA704400" s="94"/>
      <c r="AB704400" s="5"/>
    </row>
    <row r="704402" spans="21:28">
      <c r="U704402" s="5"/>
      <c r="AA704402" s="458"/>
      <c r="AB704402" s="5"/>
    </row>
    <row r="704403" spans="21:28">
      <c r="U704403" s="5"/>
      <c r="AA704403" s="458"/>
      <c r="AB704403" s="5"/>
    </row>
    <row r="704404" spans="21:28">
      <c r="U704404" s="5"/>
      <c r="AA704404" s="93"/>
      <c r="AB704404" s="5"/>
    </row>
    <row r="704405" spans="21:28">
      <c r="U704405" s="5"/>
      <c r="AA704405" s="94"/>
      <c r="AB704405" s="5"/>
    </row>
    <row r="704408" spans="21:28">
      <c r="U704408" s="5"/>
      <c r="AA704408" s="94"/>
      <c r="AB704408" s="5"/>
    </row>
    <row r="704458" spans="21:28">
      <c r="U704458" s="5"/>
      <c r="AA704458" s="94"/>
      <c r="AB704458" s="5"/>
    </row>
    <row r="704528" spans="21:28">
      <c r="U704528" s="5"/>
      <c r="AA704528" s="94"/>
      <c r="AB704528" s="5"/>
    </row>
    <row r="704529" spans="21:28">
      <c r="U704529" s="5"/>
      <c r="AA704529" s="94"/>
      <c r="AB704529" s="5"/>
    </row>
    <row r="704546" spans="21:28">
      <c r="U704546" s="5"/>
      <c r="AA704546" s="94"/>
      <c r="AB704546" s="5"/>
    </row>
    <row r="704548" spans="21:28">
      <c r="U704548" s="5"/>
      <c r="AA704548" s="458"/>
      <c r="AB704548" s="5"/>
    </row>
    <row r="704549" spans="21:28">
      <c r="U704549" s="5"/>
      <c r="AA704549" s="458"/>
      <c r="AB704549" s="5"/>
    </row>
    <row r="704550" spans="21:28">
      <c r="U704550" s="5"/>
      <c r="AA704550" s="93"/>
      <c r="AB704550" s="5"/>
    </row>
    <row r="704551" spans="21:28">
      <c r="U704551" s="5"/>
      <c r="AA704551" s="94"/>
      <c r="AB704551" s="5"/>
    </row>
    <row r="704554" spans="21:28">
      <c r="U704554" s="5"/>
      <c r="AA704554" s="94"/>
      <c r="AB704554" s="5"/>
    </row>
    <row r="704604" spans="21:28">
      <c r="U704604" s="5"/>
      <c r="AA704604" s="94"/>
      <c r="AB704604" s="5"/>
    </row>
    <row r="704674" spans="21:28">
      <c r="U704674" s="5"/>
      <c r="AA704674" s="94"/>
      <c r="AB704674" s="5"/>
    </row>
    <row r="704675" spans="21:28">
      <c r="U704675" s="5"/>
      <c r="AA704675" s="94"/>
      <c r="AB704675" s="5"/>
    </row>
    <row r="704692" spans="21:28">
      <c r="U704692" s="5"/>
      <c r="AA704692" s="94"/>
      <c r="AB704692" s="5"/>
    </row>
    <row r="704694" spans="21:28">
      <c r="U704694" s="5"/>
      <c r="AA704694" s="458"/>
      <c r="AB704694" s="5"/>
    </row>
    <row r="704695" spans="21:28">
      <c r="U704695" s="5"/>
      <c r="AA704695" s="458"/>
      <c r="AB704695" s="5"/>
    </row>
    <row r="704696" spans="21:28">
      <c r="U704696" s="5"/>
      <c r="AA704696" s="93"/>
      <c r="AB704696" s="5"/>
    </row>
    <row r="704697" spans="21:28">
      <c r="U704697" s="5"/>
      <c r="AA704697" s="94"/>
      <c r="AB704697" s="5"/>
    </row>
    <row r="704700" spans="21:28">
      <c r="U704700" s="5"/>
      <c r="AA704700" s="94"/>
      <c r="AB704700" s="5"/>
    </row>
    <row r="704750" spans="21:28">
      <c r="U704750" s="5"/>
      <c r="AA704750" s="94"/>
      <c r="AB704750" s="5"/>
    </row>
    <row r="704820" spans="21:28">
      <c r="U704820" s="5"/>
      <c r="AA704820" s="94"/>
      <c r="AB704820" s="5"/>
    </row>
    <row r="704821" spans="21:28">
      <c r="U704821" s="5"/>
      <c r="AA704821" s="94"/>
      <c r="AB704821" s="5"/>
    </row>
    <row r="704838" spans="21:28">
      <c r="U704838" s="5"/>
      <c r="AA704838" s="94"/>
      <c r="AB704838" s="5"/>
    </row>
    <row r="704840" spans="21:28">
      <c r="U704840" s="5"/>
      <c r="AA704840" s="458"/>
      <c r="AB704840" s="5"/>
    </row>
    <row r="704841" spans="21:28">
      <c r="U704841" s="5"/>
      <c r="AA704841" s="458"/>
      <c r="AB704841" s="5"/>
    </row>
    <row r="704842" spans="21:28">
      <c r="U704842" s="5"/>
      <c r="AA704842" s="93"/>
      <c r="AB704842" s="5"/>
    </row>
    <row r="704843" spans="21:28">
      <c r="U704843" s="5"/>
      <c r="AA704843" s="94"/>
      <c r="AB704843" s="5"/>
    </row>
    <row r="704846" spans="21:28">
      <c r="U704846" s="5"/>
      <c r="AA704846" s="94"/>
      <c r="AB704846" s="5"/>
    </row>
    <row r="704896" spans="21:28">
      <c r="U704896" s="5"/>
      <c r="AA704896" s="94"/>
      <c r="AB704896" s="5"/>
    </row>
    <row r="704966" spans="21:28">
      <c r="U704966" s="5"/>
      <c r="AA704966" s="94"/>
      <c r="AB704966" s="5"/>
    </row>
    <row r="704967" spans="21:28">
      <c r="U704967" s="5"/>
      <c r="AA704967" s="94"/>
      <c r="AB704967" s="5"/>
    </row>
    <row r="704984" spans="21:28">
      <c r="U704984" s="5"/>
      <c r="AA704984" s="94"/>
      <c r="AB704984" s="5"/>
    </row>
    <row r="704986" spans="21:28">
      <c r="U704986" s="5"/>
      <c r="AA704986" s="458"/>
      <c r="AB704986" s="5"/>
    </row>
    <row r="704987" spans="21:28">
      <c r="U704987" s="5"/>
      <c r="AA704987" s="458"/>
      <c r="AB704987" s="5"/>
    </row>
    <row r="704988" spans="21:28">
      <c r="U704988" s="5"/>
      <c r="AA704988" s="93"/>
      <c r="AB704988" s="5"/>
    </row>
    <row r="704989" spans="21:28">
      <c r="U704989" s="5"/>
      <c r="AA704989" s="94"/>
      <c r="AB704989" s="5"/>
    </row>
    <row r="704992" spans="21:28">
      <c r="U704992" s="5"/>
      <c r="AA704992" s="94"/>
      <c r="AB704992" s="5"/>
    </row>
    <row r="705042" spans="21:28">
      <c r="U705042" s="5"/>
      <c r="AA705042" s="94"/>
      <c r="AB705042" s="5"/>
    </row>
    <row r="705112" spans="21:28">
      <c r="U705112" s="5"/>
      <c r="AA705112" s="94"/>
      <c r="AB705112" s="5"/>
    </row>
    <row r="705113" spans="21:28">
      <c r="U705113" s="5"/>
      <c r="AA705113" s="94"/>
      <c r="AB705113" s="5"/>
    </row>
    <row r="705130" spans="21:28">
      <c r="U705130" s="5"/>
      <c r="AA705130" s="94"/>
      <c r="AB705130" s="5"/>
    </row>
    <row r="705132" spans="21:28">
      <c r="U705132" s="5"/>
      <c r="AA705132" s="458"/>
      <c r="AB705132" s="5"/>
    </row>
    <row r="705133" spans="21:28">
      <c r="U705133" s="5"/>
      <c r="AA705133" s="458"/>
      <c r="AB705133" s="5"/>
    </row>
    <row r="705134" spans="21:28">
      <c r="U705134" s="5"/>
      <c r="AA705134" s="93"/>
      <c r="AB705134" s="5"/>
    </row>
    <row r="705135" spans="21:28">
      <c r="U705135" s="5"/>
      <c r="AA705135" s="94"/>
      <c r="AB705135" s="5"/>
    </row>
    <row r="705138" spans="21:28">
      <c r="U705138" s="5"/>
      <c r="AA705138" s="94"/>
      <c r="AB705138" s="5"/>
    </row>
    <row r="705188" spans="21:28">
      <c r="U705188" s="5"/>
      <c r="AA705188" s="94"/>
      <c r="AB705188" s="5"/>
    </row>
    <row r="705258" spans="21:28">
      <c r="U705258" s="5"/>
      <c r="AA705258" s="94"/>
      <c r="AB705258" s="5"/>
    </row>
    <row r="705259" spans="21:28">
      <c r="U705259" s="5"/>
      <c r="AA705259" s="94"/>
      <c r="AB705259" s="5"/>
    </row>
    <row r="705276" spans="21:28">
      <c r="U705276" s="5"/>
      <c r="AA705276" s="94"/>
      <c r="AB705276" s="5"/>
    </row>
    <row r="705278" spans="21:28">
      <c r="U705278" s="5"/>
      <c r="AA705278" s="458"/>
      <c r="AB705278" s="5"/>
    </row>
    <row r="705279" spans="21:28">
      <c r="U705279" s="5"/>
      <c r="AA705279" s="458"/>
      <c r="AB705279" s="5"/>
    </row>
    <row r="705280" spans="21:28">
      <c r="U705280" s="5"/>
      <c r="AA705280" s="93"/>
      <c r="AB705280" s="5"/>
    </row>
    <row r="705281" spans="21:28">
      <c r="U705281" s="5"/>
      <c r="AA705281" s="94"/>
      <c r="AB705281" s="5"/>
    </row>
    <row r="705284" spans="21:28">
      <c r="U705284" s="5"/>
      <c r="AA705284" s="94"/>
      <c r="AB705284" s="5"/>
    </row>
    <row r="705334" spans="21:28">
      <c r="U705334" s="5"/>
      <c r="AA705334" s="94"/>
      <c r="AB705334" s="5"/>
    </row>
    <row r="705404" spans="21:28">
      <c r="U705404" s="5"/>
      <c r="AA705404" s="94"/>
      <c r="AB705404" s="5"/>
    </row>
    <row r="705405" spans="21:28">
      <c r="U705405" s="5"/>
      <c r="AA705405" s="94"/>
      <c r="AB705405" s="5"/>
    </row>
    <row r="705422" spans="21:28">
      <c r="U705422" s="5"/>
      <c r="AA705422" s="94"/>
      <c r="AB705422" s="5"/>
    </row>
    <row r="705424" spans="21:28">
      <c r="U705424" s="5"/>
      <c r="AA705424" s="458"/>
      <c r="AB705424" s="5"/>
    </row>
    <row r="705425" spans="21:28">
      <c r="U705425" s="5"/>
      <c r="AA705425" s="458"/>
      <c r="AB705425" s="5"/>
    </row>
    <row r="705426" spans="21:28">
      <c r="U705426" s="5"/>
      <c r="AA705426" s="93"/>
      <c r="AB705426" s="5"/>
    </row>
    <row r="705427" spans="21:28">
      <c r="U705427" s="5"/>
      <c r="AA705427" s="94"/>
      <c r="AB705427" s="5"/>
    </row>
    <row r="705430" spans="21:28">
      <c r="U705430" s="5"/>
      <c r="AA705430" s="94"/>
      <c r="AB705430" s="5"/>
    </row>
    <row r="705480" spans="21:28">
      <c r="U705480" s="5"/>
      <c r="AA705480" s="94"/>
      <c r="AB705480" s="5"/>
    </row>
    <row r="705550" spans="21:28">
      <c r="U705550" s="5"/>
      <c r="AA705550" s="94"/>
      <c r="AB705550" s="5"/>
    </row>
    <row r="705551" spans="21:28">
      <c r="U705551" s="5"/>
      <c r="AA705551" s="94"/>
      <c r="AB705551" s="5"/>
    </row>
    <row r="705568" spans="21:28">
      <c r="U705568" s="5"/>
      <c r="AA705568" s="94"/>
      <c r="AB705568" s="5"/>
    </row>
    <row r="705570" spans="21:28">
      <c r="U705570" s="5"/>
      <c r="AA705570" s="458"/>
      <c r="AB705570" s="5"/>
    </row>
    <row r="705571" spans="21:28">
      <c r="U705571" s="5"/>
      <c r="AA705571" s="458"/>
      <c r="AB705571" s="5"/>
    </row>
    <row r="705572" spans="21:28">
      <c r="U705572" s="5"/>
      <c r="AA705572" s="93"/>
      <c r="AB705572" s="5"/>
    </row>
    <row r="705573" spans="21:28">
      <c r="U705573" s="5"/>
      <c r="AA705573" s="94"/>
      <c r="AB705573" s="5"/>
    </row>
    <row r="705576" spans="21:28">
      <c r="U705576" s="5"/>
      <c r="AA705576" s="94"/>
      <c r="AB705576" s="5"/>
    </row>
    <row r="705626" spans="21:28">
      <c r="U705626" s="5"/>
      <c r="AA705626" s="94"/>
      <c r="AB705626" s="5"/>
    </row>
    <row r="705696" spans="21:28">
      <c r="U705696" s="5"/>
      <c r="AA705696" s="94"/>
      <c r="AB705696" s="5"/>
    </row>
    <row r="705697" spans="21:28">
      <c r="U705697" s="5"/>
      <c r="AA705697" s="94"/>
      <c r="AB705697" s="5"/>
    </row>
    <row r="705714" spans="21:28">
      <c r="U705714" s="5"/>
      <c r="AA705714" s="94"/>
      <c r="AB705714" s="5"/>
    </row>
    <row r="705716" spans="21:28">
      <c r="U705716" s="5"/>
      <c r="AA705716" s="458"/>
      <c r="AB705716" s="5"/>
    </row>
    <row r="705717" spans="21:28">
      <c r="U705717" s="5"/>
      <c r="AA705717" s="458"/>
      <c r="AB705717" s="5"/>
    </row>
    <row r="705718" spans="21:28">
      <c r="U705718" s="5"/>
      <c r="AA705718" s="93"/>
      <c r="AB705718" s="5"/>
    </row>
    <row r="705719" spans="21:28">
      <c r="U705719" s="5"/>
      <c r="AA705719" s="94"/>
      <c r="AB705719" s="5"/>
    </row>
    <row r="705722" spans="21:28">
      <c r="U705722" s="5"/>
      <c r="AA705722" s="94"/>
      <c r="AB705722" s="5"/>
    </row>
    <row r="705772" spans="21:28">
      <c r="U705772" s="5"/>
      <c r="AA705772" s="94"/>
      <c r="AB705772" s="5"/>
    </row>
    <row r="705842" spans="21:28">
      <c r="U705842" s="5"/>
      <c r="AA705842" s="94"/>
      <c r="AB705842" s="5"/>
    </row>
    <row r="705843" spans="21:28">
      <c r="U705843" s="5"/>
      <c r="AA705843" s="94"/>
      <c r="AB705843" s="5"/>
    </row>
    <row r="705860" spans="21:28">
      <c r="U705860" s="5"/>
      <c r="AA705860" s="94"/>
      <c r="AB705860" s="5"/>
    </row>
    <row r="705862" spans="21:28">
      <c r="U705862" s="5"/>
      <c r="AA705862" s="458"/>
      <c r="AB705862" s="5"/>
    </row>
    <row r="705863" spans="21:28">
      <c r="U705863" s="5"/>
      <c r="AA705863" s="458"/>
      <c r="AB705863" s="5"/>
    </row>
    <row r="705864" spans="21:28">
      <c r="U705864" s="5"/>
      <c r="AA705864" s="93"/>
      <c r="AB705864" s="5"/>
    </row>
    <row r="705865" spans="21:28">
      <c r="U705865" s="5"/>
      <c r="AA705865" s="94"/>
      <c r="AB705865" s="5"/>
    </row>
    <row r="705868" spans="21:28">
      <c r="U705868" s="5"/>
      <c r="AA705868" s="94"/>
      <c r="AB705868" s="5"/>
    </row>
    <row r="705918" spans="21:28">
      <c r="U705918" s="5"/>
      <c r="AA705918" s="94"/>
      <c r="AB705918" s="5"/>
    </row>
    <row r="705988" spans="21:28">
      <c r="U705988" s="5"/>
      <c r="AA705988" s="94"/>
      <c r="AB705988" s="5"/>
    </row>
    <row r="705989" spans="21:28">
      <c r="U705989" s="5"/>
      <c r="AA705989" s="94"/>
      <c r="AB705989" s="5"/>
    </row>
    <row r="706006" spans="21:28">
      <c r="U706006" s="5"/>
      <c r="AA706006" s="94"/>
      <c r="AB706006" s="5"/>
    </row>
    <row r="706008" spans="21:28">
      <c r="U706008" s="5"/>
      <c r="AA706008" s="458"/>
      <c r="AB706008" s="5"/>
    </row>
    <row r="706009" spans="21:28">
      <c r="U706009" s="5"/>
      <c r="AA706009" s="458"/>
      <c r="AB706009" s="5"/>
    </row>
    <row r="706010" spans="21:28">
      <c r="U706010" s="5"/>
      <c r="AA706010" s="93"/>
      <c r="AB706010" s="5"/>
    </row>
    <row r="706011" spans="21:28">
      <c r="U706011" s="5"/>
      <c r="AA706011" s="94"/>
      <c r="AB706011" s="5"/>
    </row>
    <row r="706014" spans="21:28">
      <c r="U706014" s="5"/>
      <c r="AA706014" s="94"/>
      <c r="AB706014" s="5"/>
    </row>
    <row r="706064" spans="21:28">
      <c r="U706064" s="5"/>
      <c r="AA706064" s="94"/>
      <c r="AB706064" s="5"/>
    </row>
    <row r="706134" spans="21:28">
      <c r="U706134" s="5"/>
      <c r="AA706134" s="94"/>
      <c r="AB706134" s="5"/>
    </row>
    <row r="706135" spans="21:28">
      <c r="U706135" s="5"/>
      <c r="AA706135" s="94"/>
      <c r="AB706135" s="5"/>
    </row>
    <row r="706152" spans="21:28">
      <c r="U706152" s="5"/>
      <c r="AA706152" s="94"/>
      <c r="AB706152" s="5"/>
    </row>
    <row r="706154" spans="21:28">
      <c r="U706154" s="5"/>
      <c r="AA706154" s="458"/>
      <c r="AB706154" s="5"/>
    </row>
    <row r="706155" spans="21:28">
      <c r="U706155" s="5"/>
      <c r="AA706155" s="458"/>
      <c r="AB706155" s="5"/>
    </row>
    <row r="706156" spans="21:28">
      <c r="U706156" s="5"/>
      <c r="AA706156" s="93"/>
      <c r="AB706156" s="5"/>
    </row>
    <row r="706157" spans="21:28">
      <c r="U706157" s="5"/>
      <c r="AA706157" s="94"/>
      <c r="AB706157" s="5"/>
    </row>
    <row r="706160" spans="21:28">
      <c r="U706160" s="5"/>
      <c r="AA706160" s="94"/>
      <c r="AB706160" s="5"/>
    </row>
    <row r="706210" spans="21:28">
      <c r="U706210" s="5"/>
      <c r="AA706210" s="94"/>
      <c r="AB706210" s="5"/>
    </row>
    <row r="706280" spans="21:28">
      <c r="U706280" s="5"/>
      <c r="AA706280" s="94"/>
      <c r="AB706280" s="5"/>
    </row>
    <row r="706281" spans="21:28">
      <c r="U706281" s="5"/>
      <c r="AA706281" s="94"/>
      <c r="AB706281" s="5"/>
    </row>
    <row r="706298" spans="21:28">
      <c r="U706298" s="5"/>
      <c r="AA706298" s="94"/>
      <c r="AB706298" s="5"/>
    </row>
    <row r="706300" spans="21:28">
      <c r="U706300" s="5"/>
      <c r="AA706300" s="458"/>
      <c r="AB706300" s="5"/>
    </row>
    <row r="706301" spans="21:28">
      <c r="U706301" s="5"/>
      <c r="AA706301" s="458"/>
      <c r="AB706301" s="5"/>
    </row>
    <row r="706302" spans="21:28">
      <c r="U706302" s="5"/>
      <c r="AA706302" s="93"/>
      <c r="AB706302" s="5"/>
    </row>
    <row r="706303" spans="21:28">
      <c r="U706303" s="5"/>
      <c r="AA706303" s="94"/>
      <c r="AB706303" s="5"/>
    </row>
    <row r="706306" spans="21:28">
      <c r="U706306" s="5"/>
      <c r="AA706306" s="94"/>
      <c r="AB706306" s="5"/>
    </row>
    <row r="706356" spans="21:28">
      <c r="U706356" s="5"/>
      <c r="AA706356" s="94"/>
      <c r="AB706356" s="5"/>
    </row>
    <row r="706426" spans="21:28">
      <c r="U706426" s="5"/>
      <c r="AA706426" s="94"/>
      <c r="AB706426" s="5"/>
    </row>
    <row r="706427" spans="21:28">
      <c r="U706427" s="5"/>
      <c r="AA706427" s="94"/>
      <c r="AB706427" s="5"/>
    </row>
    <row r="706444" spans="21:28">
      <c r="U706444" s="5"/>
      <c r="AA706444" s="94"/>
      <c r="AB706444" s="5"/>
    </row>
    <row r="706446" spans="21:28">
      <c r="U706446" s="5"/>
      <c r="AA706446" s="458"/>
      <c r="AB706446" s="5"/>
    </row>
    <row r="706447" spans="21:28">
      <c r="U706447" s="5"/>
      <c r="AA706447" s="458"/>
      <c r="AB706447" s="5"/>
    </row>
    <row r="706448" spans="21:28">
      <c r="U706448" s="5"/>
      <c r="AA706448" s="93"/>
      <c r="AB706448" s="5"/>
    </row>
    <row r="706449" spans="21:28">
      <c r="U706449" s="5"/>
      <c r="AA706449" s="94"/>
      <c r="AB706449" s="5"/>
    </row>
    <row r="706452" spans="21:28">
      <c r="U706452" s="5"/>
      <c r="AA706452" s="94"/>
      <c r="AB706452" s="5"/>
    </row>
    <row r="706502" spans="21:28">
      <c r="U706502" s="5"/>
      <c r="AA706502" s="94"/>
      <c r="AB706502" s="5"/>
    </row>
    <row r="706572" spans="21:28">
      <c r="U706572" s="5"/>
      <c r="AA706572" s="94"/>
      <c r="AB706572" s="5"/>
    </row>
    <row r="706573" spans="21:28">
      <c r="U706573" s="5"/>
      <c r="AA706573" s="94"/>
      <c r="AB706573" s="5"/>
    </row>
    <row r="706590" spans="21:28">
      <c r="U706590" s="5"/>
      <c r="AA706590" s="94"/>
      <c r="AB706590" s="5"/>
    </row>
    <row r="706592" spans="21:28">
      <c r="U706592" s="5"/>
      <c r="AA706592" s="458"/>
      <c r="AB706592" s="5"/>
    </row>
    <row r="706593" spans="21:28">
      <c r="U706593" s="5"/>
      <c r="AA706593" s="458"/>
      <c r="AB706593" s="5"/>
    </row>
    <row r="706594" spans="21:28">
      <c r="U706594" s="5"/>
      <c r="AA706594" s="93"/>
      <c r="AB706594" s="5"/>
    </row>
    <row r="706595" spans="21:28">
      <c r="U706595" s="5"/>
      <c r="AA706595" s="94"/>
      <c r="AB706595" s="5"/>
    </row>
    <row r="706598" spans="21:28">
      <c r="U706598" s="5"/>
      <c r="AA706598" s="94"/>
      <c r="AB706598" s="5"/>
    </row>
    <row r="706648" spans="21:28">
      <c r="U706648" s="5"/>
      <c r="AA706648" s="94"/>
      <c r="AB706648" s="5"/>
    </row>
    <row r="706718" spans="21:28">
      <c r="U706718" s="5"/>
      <c r="AA706718" s="94"/>
      <c r="AB706718" s="5"/>
    </row>
    <row r="706719" spans="21:28">
      <c r="U706719" s="5"/>
      <c r="AA706719" s="94"/>
      <c r="AB706719" s="5"/>
    </row>
    <row r="706736" spans="21:28">
      <c r="U706736" s="5"/>
      <c r="AA706736" s="94"/>
      <c r="AB706736" s="5"/>
    </row>
    <row r="706738" spans="21:28">
      <c r="U706738" s="5"/>
      <c r="AA706738" s="458"/>
      <c r="AB706738" s="5"/>
    </row>
    <row r="706739" spans="21:28">
      <c r="U706739" s="5"/>
      <c r="AA706739" s="458"/>
      <c r="AB706739" s="5"/>
    </row>
    <row r="706740" spans="21:28">
      <c r="U706740" s="5"/>
      <c r="AA706740" s="93"/>
      <c r="AB706740" s="5"/>
    </row>
    <row r="706741" spans="21:28">
      <c r="U706741" s="5"/>
      <c r="AA706741" s="94"/>
      <c r="AB706741" s="5"/>
    </row>
    <row r="706744" spans="21:28">
      <c r="U706744" s="5"/>
      <c r="AA706744" s="94"/>
      <c r="AB706744" s="5"/>
    </row>
    <row r="706794" spans="21:28">
      <c r="U706794" s="5"/>
      <c r="AA706794" s="94"/>
      <c r="AB706794" s="5"/>
    </row>
    <row r="706864" spans="21:28">
      <c r="U706864" s="5"/>
      <c r="AA706864" s="94"/>
      <c r="AB706864" s="5"/>
    </row>
    <row r="706865" spans="21:28">
      <c r="U706865" s="5"/>
      <c r="AA706865" s="94"/>
      <c r="AB706865" s="5"/>
    </row>
    <row r="706882" spans="21:28">
      <c r="U706882" s="5"/>
      <c r="AA706882" s="94"/>
      <c r="AB706882" s="5"/>
    </row>
    <row r="706884" spans="21:28">
      <c r="U706884" s="5"/>
      <c r="AA706884" s="458"/>
      <c r="AB706884" s="5"/>
    </row>
    <row r="706885" spans="21:28">
      <c r="U706885" s="5"/>
      <c r="AA706885" s="458"/>
      <c r="AB706885" s="5"/>
    </row>
    <row r="706886" spans="21:28">
      <c r="U706886" s="5"/>
      <c r="AA706886" s="93"/>
      <c r="AB706886" s="5"/>
    </row>
    <row r="706887" spans="21:28">
      <c r="U706887" s="5"/>
      <c r="AA706887" s="94"/>
      <c r="AB706887" s="5"/>
    </row>
    <row r="706890" spans="21:28">
      <c r="U706890" s="5"/>
      <c r="AA706890" s="94"/>
      <c r="AB706890" s="5"/>
    </row>
    <row r="706940" spans="21:28">
      <c r="U706940" s="5"/>
      <c r="AA706940" s="94"/>
      <c r="AB706940" s="5"/>
    </row>
    <row r="707010" spans="21:28">
      <c r="U707010" s="5"/>
      <c r="AA707010" s="94"/>
      <c r="AB707010" s="5"/>
    </row>
    <row r="707011" spans="21:28">
      <c r="U707011" s="5"/>
      <c r="AA707011" s="94"/>
      <c r="AB707011" s="5"/>
    </row>
    <row r="707028" spans="21:28">
      <c r="U707028" s="5"/>
      <c r="AA707028" s="94"/>
      <c r="AB707028" s="5"/>
    </row>
    <row r="707030" spans="21:28">
      <c r="U707030" s="5"/>
      <c r="AA707030" s="458"/>
      <c r="AB707030" s="5"/>
    </row>
    <row r="707031" spans="21:28">
      <c r="U707031" s="5"/>
      <c r="AA707031" s="458"/>
      <c r="AB707031" s="5"/>
    </row>
    <row r="707032" spans="21:28">
      <c r="U707032" s="5"/>
      <c r="AA707032" s="93"/>
      <c r="AB707032" s="5"/>
    </row>
    <row r="707033" spans="21:28">
      <c r="U707033" s="5"/>
      <c r="AA707033" s="94"/>
      <c r="AB707033" s="5"/>
    </row>
    <row r="707036" spans="21:28">
      <c r="U707036" s="5"/>
      <c r="AA707036" s="94"/>
      <c r="AB707036" s="5"/>
    </row>
    <row r="707086" spans="21:28">
      <c r="U707086" s="5"/>
      <c r="AA707086" s="94"/>
      <c r="AB707086" s="5"/>
    </row>
    <row r="707156" spans="21:28">
      <c r="U707156" s="5"/>
      <c r="AA707156" s="94"/>
      <c r="AB707156" s="5"/>
    </row>
    <row r="707157" spans="21:28">
      <c r="U707157" s="5"/>
      <c r="AA707157" s="94"/>
      <c r="AB707157" s="5"/>
    </row>
    <row r="707174" spans="21:28">
      <c r="U707174" s="5"/>
      <c r="AA707174" s="94"/>
      <c r="AB707174" s="5"/>
    </row>
    <row r="707176" spans="21:28">
      <c r="U707176" s="5"/>
      <c r="AA707176" s="458"/>
      <c r="AB707176" s="5"/>
    </row>
    <row r="707177" spans="21:28">
      <c r="U707177" s="5"/>
      <c r="AA707177" s="458"/>
      <c r="AB707177" s="5"/>
    </row>
    <row r="707178" spans="21:28">
      <c r="U707178" s="5"/>
      <c r="AA707178" s="93"/>
      <c r="AB707178" s="5"/>
    </row>
    <row r="707179" spans="21:28">
      <c r="U707179" s="5"/>
      <c r="AA707179" s="94"/>
      <c r="AB707179" s="5"/>
    </row>
    <row r="707182" spans="21:28">
      <c r="U707182" s="5"/>
      <c r="AA707182" s="94"/>
      <c r="AB707182" s="5"/>
    </row>
    <row r="707232" spans="21:28">
      <c r="U707232" s="5"/>
      <c r="AA707232" s="94"/>
      <c r="AB707232" s="5"/>
    </row>
    <row r="707302" spans="21:28">
      <c r="U707302" s="5"/>
      <c r="AA707302" s="94"/>
      <c r="AB707302" s="5"/>
    </row>
    <row r="707303" spans="21:28">
      <c r="U707303" s="5"/>
      <c r="AA707303" s="94"/>
      <c r="AB707303" s="5"/>
    </row>
    <row r="707320" spans="21:28">
      <c r="U707320" s="5"/>
      <c r="AA707320" s="94"/>
      <c r="AB707320" s="5"/>
    </row>
    <row r="707322" spans="21:28">
      <c r="U707322" s="5"/>
      <c r="AA707322" s="458"/>
      <c r="AB707322" s="5"/>
    </row>
    <row r="707323" spans="21:28">
      <c r="U707323" s="5"/>
      <c r="AA707323" s="458"/>
      <c r="AB707323" s="5"/>
    </row>
    <row r="707324" spans="21:28">
      <c r="U707324" s="5"/>
      <c r="AA707324" s="93"/>
      <c r="AB707324" s="5"/>
    </row>
    <row r="707325" spans="21:28">
      <c r="U707325" s="5"/>
      <c r="AA707325" s="94"/>
      <c r="AB707325" s="5"/>
    </row>
    <row r="707328" spans="21:28">
      <c r="U707328" s="5"/>
      <c r="AA707328" s="94"/>
      <c r="AB707328" s="5"/>
    </row>
    <row r="707378" spans="21:28">
      <c r="U707378" s="5"/>
      <c r="AA707378" s="94"/>
      <c r="AB707378" s="5"/>
    </row>
    <row r="707448" spans="21:28">
      <c r="U707448" s="5"/>
      <c r="AA707448" s="94"/>
      <c r="AB707448" s="5"/>
    </row>
    <row r="707449" spans="21:28">
      <c r="U707449" s="5"/>
      <c r="AA707449" s="94"/>
      <c r="AB707449" s="5"/>
    </row>
    <row r="707466" spans="21:28">
      <c r="U707466" s="5"/>
      <c r="AA707466" s="94"/>
      <c r="AB707466" s="5"/>
    </row>
    <row r="707468" spans="21:28">
      <c r="U707468" s="5"/>
      <c r="AA707468" s="458"/>
      <c r="AB707468" s="5"/>
    </row>
    <row r="707469" spans="21:28">
      <c r="U707469" s="5"/>
      <c r="AA707469" s="458"/>
      <c r="AB707469" s="5"/>
    </row>
    <row r="707470" spans="21:28">
      <c r="U707470" s="5"/>
      <c r="AA707470" s="93"/>
      <c r="AB707470" s="5"/>
    </row>
    <row r="707471" spans="21:28">
      <c r="U707471" s="5"/>
      <c r="AA707471" s="94"/>
      <c r="AB707471" s="5"/>
    </row>
    <row r="707474" spans="21:28">
      <c r="U707474" s="5"/>
      <c r="AA707474" s="94"/>
      <c r="AB707474" s="5"/>
    </row>
    <row r="707524" spans="21:28">
      <c r="U707524" s="5"/>
      <c r="AA707524" s="94"/>
      <c r="AB707524" s="5"/>
    </row>
    <row r="707594" spans="21:28">
      <c r="U707594" s="5"/>
      <c r="AA707594" s="94"/>
      <c r="AB707594" s="5"/>
    </row>
    <row r="707595" spans="21:28">
      <c r="U707595" s="5"/>
      <c r="AA707595" s="94"/>
      <c r="AB707595" s="5"/>
    </row>
    <row r="707612" spans="21:28">
      <c r="U707612" s="5"/>
      <c r="AA707612" s="94"/>
      <c r="AB707612" s="5"/>
    </row>
    <row r="707614" spans="21:28">
      <c r="U707614" s="5"/>
      <c r="AA707614" s="458"/>
      <c r="AB707614" s="5"/>
    </row>
    <row r="707615" spans="21:28">
      <c r="U707615" s="5"/>
      <c r="AA707615" s="458"/>
      <c r="AB707615" s="5"/>
    </row>
    <row r="707616" spans="21:28">
      <c r="U707616" s="5"/>
      <c r="AA707616" s="93"/>
      <c r="AB707616" s="5"/>
    </row>
    <row r="707617" spans="21:28">
      <c r="U707617" s="5"/>
      <c r="AA707617" s="94"/>
      <c r="AB707617" s="5"/>
    </row>
    <row r="707620" spans="21:28">
      <c r="U707620" s="5"/>
      <c r="AA707620" s="94"/>
      <c r="AB707620" s="5"/>
    </row>
    <row r="707670" spans="21:28">
      <c r="U707670" s="5"/>
      <c r="AA707670" s="94"/>
      <c r="AB707670" s="5"/>
    </row>
    <row r="707740" spans="21:28">
      <c r="U707740" s="5"/>
      <c r="AA707740" s="94"/>
      <c r="AB707740" s="5"/>
    </row>
    <row r="707741" spans="21:28">
      <c r="U707741" s="5"/>
      <c r="AA707741" s="94"/>
      <c r="AB707741" s="5"/>
    </row>
    <row r="707758" spans="21:28">
      <c r="U707758" s="5"/>
      <c r="AA707758" s="94"/>
      <c r="AB707758" s="5"/>
    </row>
    <row r="707760" spans="21:28">
      <c r="U707760" s="5"/>
      <c r="AA707760" s="458"/>
      <c r="AB707760" s="5"/>
    </row>
    <row r="707761" spans="21:28">
      <c r="U707761" s="5"/>
      <c r="AA707761" s="458"/>
      <c r="AB707761" s="5"/>
    </row>
    <row r="707762" spans="21:28">
      <c r="U707762" s="5"/>
      <c r="AA707762" s="93"/>
      <c r="AB707762" s="5"/>
    </row>
    <row r="707763" spans="21:28">
      <c r="U707763" s="5"/>
      <c r="AA707763" s="94"/>
      <c r="AB707763" s="5"/>
    </row>
    <row r="707766" spans="21:28">
      <c r="U707766" s="5"/>
      <c r="AA707766" s="94"/>
      <c r="AB707766" s="5"/>
    </row>
    <row r="707816" spans="21:28">
      <c r="U707816" s="5"/>
      <c r="AA707816" s="94"/>
      <c r="AB707816" s="5"/>
    </row>
    <row r="707886" spans="21:28">
      <c r="U707886" s="5"/>
      <c r="AA707886" s="94"/>
      <c r="AB707886" s="5"/>
    </row>
    <row r="707887" spans="21:28">
      <c r="U707887" s="5"/>
      <c r="AA707887" s="94"/>
      <c r="AB707887" s="5"/>
    </row>
    <row r="707904" spans="21:28">
      <c r="U707904" s="5"/>
      <c r="AA707904" s="94"/>
      <c r="AB707904" s="5"/>
    </row>
    <row r="707906" spans="21:28">
      <c r="U707906" s="5"/>
      <c r="AA707906" s="458"/>
      <c r="AB707906" s="5"/>
    </row>
    <row r="707907" spans="21:28">
      <c r="U707907" s="5"/>
      <c r="AA707907" s="458"/>
      <c r="AB707907" s="5"/>
    </row>
    <row r="707908" spans="21:28">
      <c r="U707908" s="5"/>
      <c r="AA707908" s="93"/>
      <c r="AB707908" s="5"/>
    </row>
    <row r="707909" spans="21:28">
      <c r="U707909" s="5"/>
      <c r="AA707909" s="94"/>
      <c r="AB707909" s="5"/>
    </row>
    <row r="707912" spans="21:28">
      <c r="U707912" s="5"/>
      <c r="AA707912" s="94"/>
      <c r="AB707912" s="5"/>
    </row>
    <row r="707962" spans="21:28">
      <c r="U707962" s="5"/>
      <c r="AA707962" s="94"/>
      <c r="AB707962" s="5"/>
    </row>
    <row r="708032" spans="21:28">
      <c r="U708032" s="5"/>
      <c r="AA708032" s="94"/>
      <c r="AB708032" s="5"/>
    </row>
    <row r="708033" spans="21:28">
      <c r="U708033" s="5"/>
      <c r="AA708033" s="94"/>
      <c r="AB708033" s="5"/>
    </row>
    <row r="708050" spans="21:28">
      <c r="U708050" s="5"/>
      <c r="AA708050" s="94"/>
      <c r="AB708050" s="5"/>
    </row>
    <row r="708052" spans="21:28">
      <c r="U708052" s="5"/>
      <c r="AA708052" s="458"/>
      <c r="AB708052" s="5"/>
    </row>
    <row r="708053" spans="21:28">
      <c r="U708053" s="5"/>
      <c r="AA708053" s="458"/>
      <c r="AB708053" s="5"/>
    </row>
    <row r="708054" spans="21:28">
      <c r="U708054" s="5"/>
      <c r="AA708054" s="93"/>
      <c r="AB708054" s="5"/>
    </row>
    <row r="708055" spans="21:28">
      <c r="U708055" s="5"/>
      <c r="AA708055" s="94"/>
      <c r="AB708055" s="5"/>
    </row>
    <row r="708058" spans="21:28">
      <c r="U708058" s="5"/>
      <c r="AA708058" s="94"/>
      <c r="AB708058" s="5"/>
    </row>
    <row r="708108" spans="21:28">
      <c r="U708108" s="5"/>
      <c r="AA708108" s="94"/>
      <c r="AB708108" s="5"/>
    </row>
    <row r="708178" spans="21:28">
      <c r="U708178" s="5"/>
      <c r="AA708178" s="94"/>
      <c r="AB708178" s="5"/>
    </row>
    <row r="708179" spans="21:28">
      <c r="U708179" s="5"/>
      <c r="AA708179" s="94"/>
      <c r="AB708179" s="5"/>
    </row>
    <row r="708196" spans="21:28">
      <c r="U708196" s="5"/>
      <c r="AA708196" s="94"/>
      <c r="AB708196" s="5"/>
    </row>
    <row r="708198" spans="21:28">
      <c r="U708198" s="5"/>
      <c r="AA708198" s="458"/>
      <c r="AB708198" s="5"/>
    </row>
    <row r="708199" spans="21:28">
      <c r="U708199" s="5"/>
      <c r="AA708199" s="458"/>
      <c r="AB708199" s="5"/>
    </row>
    <row r="708200" spans="21:28">
      <c r="U708200" s="5"/>
      <c r="AA708200" s="93"/>
      <c r="AB708200" s="5"/>
    </row>
    <row r="708201" spans="21:28">
      <c r="U708201" s="5"/>
      <c r="AA708201" s="94"/>
      <c r="AB708201" s="5"/>
    </row>
    <row r="708204" spans="21:28">
      <c r="U708204" s="5"/>
      <c r="AA708204" s="94"/>
      <c r="AB708204" s="5"/>
    </row>
    <row r="708254" spans="21:28">
      <c r="U708254" s="5"/>
      <c r="AA708254" s="94"/>
      <c r="AB708254" s="5"/>
    </row>
    <row r="708324" spans="21:28">
      <c r="U708324" s="5"/>
      <c r="AA708324" s="94"/>
      <c r="AB708324" s="5"/>
    </row>
    <row r="708325" spans="21:28">
      <c r="U708325" s="5"/>
      <c r="AA708325" s="94"/>
      <c r="AB708325" s="5"/>
    </row>
    <row r="708342" spans="21:28">
      <c r="U708342" s="5"/>
      <c r="AA708342" s="94"/>
      <c r="AB708342" s="5"/>
    </row>
    <row r="708344" spans="21:28">
      <c r="U708344" s="5"/>
      <c r="AA708344" s="458"/>
      <c r="AB708344" s="5"/>
    </row>
    <row r="708345" spans="21:28">
      <c r="U708345" s="5"/>
      <c r="AA708345" s="458"/>
      <c r="AB708345" s="5"/>
    </row>
    <row r="708346" spans="21:28">
      <c r="U708346" s="5"/>
      <c r="AA708346" s="93"/>
      <c r="AB708346" s="5"/>
    </row>
    <row r="708347" spans="21:28">
      <c r="U708347" s="5"/>
      <c r="AA708347" s="94"/>
      <c r="AB708347" s="5"/>
    </row>
    <row r="708350" spans="21:28">
      <c r="U708350" s="5"/>
      <c r="AA708350" s="94"/>
      <c r="AB708350" s="5"/>
    </row>
    <row r="708400" spans="21:28">
      <c r="U708400" s="5"/>
      <c r="AA708400" s="94"/>
      <c r="AB708400" s="5"/>
    </row>
    <row r="708470" spans="21:28">
      <c r="U708470" s="5"/>
      <c r="AA708470" s="94"/>
      <c r="AB708470" s="5"/>
    </row>
    <row r="708471" spans="21:28">
      <c r="U708471" s="5"/>
      <c r="AA708471" s="94"/>
      <c r="AB708471" s="5"/>
    </row>
    <row r="708488" spans="21:28">
      <c r="U708488" s="5"/>
      <c r="AA708488" s="94"/>
      <c r="AB708488" s="5"/>
    </row>
    <row r="708490" spans="21:28">
      <c r="U708490" s="5"/>
      <c r="AA708490" s="458"/>
      <c r="AB708490" s="5"/>
    </row>
    <row r="708491" spans="21:28">
      <c r="U708491" s="5"/>
      <c r="AA708491" s="458"/>
      <c r="AB708491" s="5"/>
    </row>
    <row r="708492" spans="21:28">
      <c r="U708492" s="5"/>
      <c r="AA708492" s="93"/>
      <c r="AB708492" s="5"/>
    </row>
    <row r="708493" spans="21:28">
      <c r="U708493" s="5"/>
      <c r="AA708493" s="94"/>
      <c r="AB708493" s="5"/>
    </row>
    <row r="708496" spans="21:28">
      <c r="U708496" s="5"/>
      <c r="AA708496" s="94"/>
      <c r="AB708496" s="5"/>
    </row>
    <row r="708546" spans="21:28">
      <c r="U708546" s="5"/>
      <c r="AA708546" s="94"/>
      <c r="AB708546" s="5"/>
    </row>
    <row r="708616" spans="21:28">
      <c r="U708616" s="5"/>
      <c r="AA708616" s="94"/>
      <c r="AB708616" s="5"/>
    </row>
    <row r="708617" spans="21:28">
      <c r="U708617" s="5"/>
      <c r="AA708617" s="94"/>
      <c r="AB708617" s="5"/>
    </row>
    <row r="708634" spans="21:28">
      <c r="U708634" s="5"/>
      <c r="AA708634" s="94"/>
      <c r="AB708634" s="5"/>
    </row>
    <row r="708636" spans="21:28">
      <c r="U708636" s="5"/>
      <c r="AA708636" s="458"/>
      <c r="AB708636" s="5"/>
    </row>
    <row r="708637" spans="21:28">
      <c r="U708637" s="5"/>
      <c r="AA708637" s="458"/>
      <c r="AB708637" s="5"/>
    </row>
    <row r="708638" spans="21:28">
      <c r="U708638" s="5"/>
      <c r="AA708638" s="93"/>
      <c r="AB708638" s="5"/>
    </row>
    <row r="708639" spans="21:28">
      <c r="U708639" s="5"/>
      <c r="AA708639" s="94"/>
      <c r="AB708639" s="5"/>
    </row>
    <row r="708642" spans="21:28">
      <c r="U708642" s="5"/>
      <c r="AA708642" s="94"/>
      <c r="AB708642" s="5"/>
    </row>
    <row r="708692" spans="21:28">
      <c r="U708692" s="5"/>
      <c r="AA708692" s="94"/>
      <c r="AB708692" s="5"/>
    </row>
    <row r="708762" spans="21:28">
      <c r="U708762" s="5"/>
      <c r="AA708762" s="94"/>
      <c r="AB708762" s="5"/>
    </row>
    <row r="708763" spans="21:28">
      <c r="U708763" s="5"/>
      <c r="AA708763" s="94"/>
      <c r="AB708763" s="5"/>
    </row>
    <row r="708780" spans="21:28">
      <c r="U708780" s="5"/>
      <c r="AA708780" s="94"/>
      <c r="AB708780" s="5"/>
    </row>
    <row r="708782" spans="21:28">
      <c r="U708782" s="5"/>
      <c r="AA708782" s="458"/>
      <c r="AB708782" s="5"/>
    </row>
    <row r="708783" spans="21:28">
      <c r="U708783" s="5"/>
      <c r="AA708783" s="458"/>
      <c r="AB708783" s="5"/>
    </row>
    <row r="708784" spans="21:28">
      <c r="U708784" s="5"/>
      <c r="AA708784" s="93"/>
      <c r="AB708784" s="5"/>
    </row>
    <row r="708785" spans="21:28">
      <c r="U708785" s="5"/>
      <c r="AA708785" s="94"/>
      <c r="AB708785" s="5"/>
    </row>
    <row r="708788" spans="21:28">
      <c r="U708788" s="5"/>
      <c r="AA708788" s="94"/>
      <c r="AB708788" s="5"/>
    </row>
    <row r="708838" spans="21:28">
      <c r="U708838" s="5"/>
      <c r="AA708838" s="94"/>
      <c r="AB708838" s="5"/>
    </row>
    <row r="708908" spans="21:28">
      <c r="U708908" s="5"/>
      <c r="AA708908" s="94"/>
      <c r="AB708908" s="5"/>
    </row>
    <row r="708909" spans="21:28">
      <c r="U708909" s="5"/>
      <c r="AA708909" s="94"/>
      <c r="AB708909" s="5"/>
    </row>
    <row r="708926" spans="21:28">
      <c r="U708926" s="5"/>
      <c r="AA708926" s="94"/>
      <c r="AB708926" s="5"/>
    </row>
    <row r="708928" spans="21:28">
      <c r="U708928" s="5"/>
      <c r="AA708928" s="458"/>
      <c r="AB708928" s="5"/>
    </row>
    <row r="708929" spans="21:28">
      <c r="U708929" s="5"/>
      <c r="AA708929" s="458"/>
      <c r="AB708929" s="5"/>
    </row>
    <row r="708930" spans="21:28">
      <c r="U708930" s="5"/>
      <c r="AA708930" s="93"/>
      <c r="AB708930" s="5"/>
    </row>
    <row r="708931" spans="21:28">
      <c r="U708931" s="5"/>
      <c r="AA708931" s="94"/>
      <c r="AB708931" s="5"/>
    </row>
    <row r="708934" spans="21:28">
      <c r="U708934" s="5"/>
      <c r="AA708934" s="94"/>
      <c r="AB708934" s="5"/>
    </row>
    <row r="708984" spans="21:28">
      <c r="U708984" s="5"/>
      <c r="AA708984" s="94"/>
      <c r="AB708984" s="5"/>
    </row>
    <row r="709054" spans="21:28">
      <c r="U709054" s="5"/>
      <c r="AA709054" s="94"/>
      <c r="AB709054" s="5"/>
    </row>
    <row r="709055" spans="21:28">
      <c r="U709055" s="5"/>
      <c r="AA709055" s="94"/>
      <c r="AB709055" s="5"/>
    </row>
    <row r="709072" spans="21:28">
      <c r="U709072" s="5"/>
      <c r="AA709072" s="94"/>
      <c r="AB709072" s="5"/>
    </row>
    <row r="709074" spans="21:28">
      <c r="U709074" s="5"/>
      <c r="AA709074" s="458"/>
      <c r="AB709074" s="5"/>
    </row>
    <row r="709075" spans="21:28">
      <c r="U709075" s="5"/>
      <c r="AA709075" s="458"/>
      <c r="AB709075" s="5"/>
    </row>
    <row r="709076" spans="21:28">
      <c r="U709076" s="5"/>
      <c r="AA709076" s="93"/>
      <c r="AB709076" s="5"/>
    </row>
    <row r="709077" spans="21:28">
      <c r="U709077" s="5"/>
      <c r="AA709077" s="94"/>
      <c r="AB709077" s="5"/>
    </row>
    <row r="709080" spans="21:28">
      <c r="U709080" s="5"/>
      <c r="AA709080" s="94"/>
      <c r="AB709080" s="5"/>
    </row>
    <row r="709130" spans="21:28">
      <c r="U709130" s="5"/>
      <c r="AA709130" s="94"/>
      <c r="AB709130" s="5"/>
    </row>
    <row r="709200" spans="21:28">
      <c r="U709200" s="5"/>
      <c r="AA709200" s="94"/>
      <c r="AB709200" s="5"/>
    </row>
    <row r="709201" spans="21:28">
      <c r="U709201" s="5"/>
      <c r="AA709201" s="94"/>
      <c r="AB709201" s="5"/>
    </row>
    <row r="709218" spans="21:28">
      <c r="U709218" s="5"/>
      <c r="AA709218" s="94"/>
      <c r="AB709218" s="5"/>
    </row>
    <row r="709220" spans="21:28">
      <c r="U709220" s="5"/>
      <c r="AA709220" s="458"/>
      <c r="AB709220" s="5"/>
    </row>
    <row r="709221" spans="21:28">
      <c r="U709221" s="5"/>
      <c r="AA709221" s="458"/>
      <c r="AB709221" s="5"/>
    </row>
    <row r="709222" spans="21:28">
      <c r="U709222" s="5"/>
      <c r="AA709222" s="93"/>
      <c r="AB709222" s="5"/>
    </row>
    <row r="709223" spans="21:28">
      <c r="U709223" s="5"/>
      <c r="AA709223" s="94"/>
      <c r="AB709223" s="5"/>
    </row>
    <row r="709226" spans="21:28">
      <c r="U709226" s="5"/>
      <c r="AA709226" s="94"/>
      <c r="AB709226" s="5"/>
    </row>
    <row r="709276" spans="21:28">
      <c r="U709276" s="5"/>
      <c r="AA709276" s="94"/>
      <c r="AB709276" s="5"/>
    </row>
    <row r="709346" spans="21:28">
      <c r="U709346" s="5"/>
      <c r="AA709346" s="94"/>
      <c r="AB709346" s="5"/>
    </row>
    <row r="709347" spans="21:28">
      <c r="U709347" s="5"/>
      <c r="AA709347" s="94"/>
      <c r="AB709347" s="5"/>
    </row>
    <row r="709364" spans="21:28">
      <c r="U709364" s="5"/>
      <c r="AA709364" s="94"/>
      <c r="AB709364" s="5"/>
    </row>
    <row r="709366" spans="21:28">
      <c r="U709366" s="5"/>
      <c r="AA709366" s="458"/>
      <c r="AB709366" s="5"/>
    </row>
    <row r="709367" spans="21:28">
      <c r="U709367" s="5"/>
      <c r="AA709367" s="458"/>
      <c r="AB709367" s="5"/>
    </row>
    <row r="709368" spans="21:28">
      <c r="U709368" s="5"/>
      <c r="AA709368" s="93"/>
      <c r="AB709368" s="5"/>
    </row>
    <row r="709369" spans="21:28">
      <c r="U709369" s="5"/>
      <c r="AA709369" s="94"/>
      <c r="AB709369" s="5"/>
    </row>
    <row r="709372" spans="21:28">
      <c r="U709372" s="5"/>
      <c r="AA709372" s="94"/>
      <c r="AB709372" s="5"/>
    </row>
    <row r="709422" spans="21:28">
      <c r="U709422" s="5"/>
      <c r="AA709422" s="94"/>
      <c r="AB709422" s="5"/>
    </row>
    <row r="709492" spans="21:28">
      <c r="U709492" s="5"/>
      <c r="AA709492" s="94"/>
      <c r="AB709492" s="5"/>
    </row>
    <row r="709493" spans="21:28">
      <c r="U709493" s="5"/>
      <c r="AA709493" s="94"/>
      <c r="AB709493" s="5"/>
    </row>
    <row r="709510" spans="21:28">
      <c r="U709510" s="5"/>
      <c r="AA709510" s="94"/>
      <c r="AB709510" s="5"/>
    </row>
    <row r="709512" spans="21:28">
      <c r="U709512" s="5"/>
      <c r="AA709512" s="458"/>
      <c r="AB709512" s="5"/>
    </row>
    <row r="709513" spans="21:28">
      <c r="U709513" s="5"/>
      <c r="AA709513" s="458"/>
      <c r="AB709513" s="5"/>
    </row>
    <row r="709514" spans="21:28">
      <c r="U709514" s="5"/>
      <c r="AA709514" s="93"/>
      <c r="AB709514" s="5"/>
    </row>
    <row r="709515" spans="21:28">
      <c r="U709515" s="5"/>
      <c r="AA709515" s="94"/>
      <c r="AB709515" s="5"/>
    </row>
    <row r="709518" spans="21:28">
      <c r="U709518" s="5"/>
      <c r="AA709518" s="94"/>
      <c r="AB709518" s="5"/>
    </row>
    <row r="709568" spans="21:28">
      <c r="U709568" s="5"/>
      <c r="AA709568" s="94"/>
      <c r="AB709568" s="5"/>
    </row>
    <row r="709638" spans="21:28">
      <c r="U709638" s="5"/>
      <c r="AA709638" s="94"/>
      <c r="AB709638" s="5"/>
    </row>
    <row r="709639" spans="21:28">
      <c r="U709639" s="5"/>
      <c r="AA709639" s="94"/>
      <c r="AB709639" s="5"/>
    </row>
    <row r="709656" spans="21:28">
      <c r="U709656" s="5"/>
      <c r="AA709656" s="94"/>
      <c r="AB709656" s="5"/>
    </row>
    <row r="709658" spans="21:28">
      <c r="U709658" s="5"/>
      <c r="AA709658" s="458"/>
      <c r="AB709658" s="5"/>
    </row>
    <row r="709659" spans="21:28">
      <c r="U709659" s="5"/>
      <c r="AA709659" s="458"/>
      <c r="AB709659" s="5"/>
    </row>
    <row r="709660" spans="21:28">
      <c r="U709660" s="5"/>
      <c r="AA709660" s="93"/>
      <c r="AB709660" s="5"/>
    </row>
    <row r="709661" spans="21:28">
      <c r="U709661" s="5"/>
      <c r="AA709661" s="94"/>
      <c r="AB709661" s="5"/>
    </row>
    <row r="709664" spans="21:28">
      <c r="U709664" s="5"/>
      <c r="AA709664" s="94"/>
      <c r="AB709664" s="5"/>
    </row>
    <row r="709714" spans="21:28">
      <c r="U709714" s="5"/>
      <c r="AA709714" s="94"/>
      <c r="AB709714" s="5"/>
    </row>
    <row r="709784" spans="21:28">
      <c r="U709784" s="5"/>
      <c r="AA709784" s="94"/>
      <c r="AB709784" s="5"/>
    </row>
    <row r="709785" spans="21:28">
      <c r="U709785" s="5"/>
      <c r="AA709785" s="94"/>
      <c r="AB709785" s="5"/>
    </row>
    <row r="709802" spans="21:28">
      <c r="U709802" s="5"/>
      <c r="AA709802" s="94"/>
      <c r="AB709802" s="5"/>
    </row>
    <row r="709804" spans="21:28">
      <c r="U709804" s="5"/>
      <c r="AA709804" s="458"/>
      <c r="AB709804" s="5"/>
    </row>
    <row r="709805" spans="21:28">
      <c r="U709805" s="5"/>
      <c r="AA709805" s="458"/>
      <c r="AB709805" s="5"/>
    </row>
    <row r="709806" spans="21:28">
      <c r="U709806" s="5"/>
      <c r="AA709806" s="93"/>
      <c r="AB709806" s="5"/>
    </row>
    <row r="709807" spans="21:28">
      <c r="U709807" s="5"/>
      <c r="AA709807" s="94"/>
      <c r="AB709807" s="5"/>
    </row>
    <row r="709810" spans="21:28">
      <c r="U709810" s="5"/>
      <c r="AA709810" s="94"/>
      <c r="AB709810" s="5"/>
    </row>
    <row r="709860" spans="21:28">
      <c r="U709860" s="5"/>
      <c r="AA709860" s="94"/>
      <c r="AB709860" s="5"/>
    </row>
    <row r="709930" spans="21:28">
      <c r="U709930" s="5"/>
      <c r="AA709930" s="94"/>
      <c r="AB709930" s="5"/>
    </row>
    <row r="709931" spans="21:28">
      <c r="U709931" s="5"/>
      <c r="AA709931" s="94"/>
      <c r="AB709931" s="5"/>
    </row>
    <row r="709948" spans="21:28">
      <c r="U709948" s="5"/>
      <c r="AA709948" s="94"/>
      <c r="AB709948" s="5"/>
    </row>
    <row r="709950" spans="21:28">
      <c r="U709950" s="5"/>
      <c r="AA709950" s="458"/>
      <c r="AB709950" s="5"/>
    </row>
    <row r="709951" spans="21:28">
      <c r="U709951" s="5"/>
      <c r="AA709951" s="458"/>
      <c r="AB709951" s="5"/>
    </row>
    <row r="709952" spans="21:28">
      <c r="U709952" s="5"/>
      <c r="AA709952" s="93"/>
      <c r="AB709952" s="5"/>
    </row>
    <row r="709953" spans="21:28">
      <c r="U709953" s="5"/>
      <c r="AA709953" s="94"/>
      <c r="AB709953" s="5"/>
    </row>
    <row r="709956" spans="21:28">
      <c r="U709956" s="5"/>
      <c r="AA709956" s="94"/>
      <c r="AB709956" s="5"/>
    </row>
    <row r="710006" spans="21:28">
      <c r="U710006" s="5"/>
      <c r="AA710006" s="94"/>
      <c r="AB710006" s="5"/>
    </row>
    <row r="710076" spans="21:28">
      <c r="U710076" s="5"/>
      <c r="AA710076" s="94"/>
      <c r="AB710076" s="5"/>
    </row>
    <row r="710077" spans="21:28">
      <c r="U710077" s="5"/>
      <c r="AA710077" s="94"/>
      <c r="AB710077" s="5"/>
    </row>
    <row r="710094" spans="21:28">
      <c r="U710094" s="5"/>
      <c r="AA710094" s="94"/>
      <c r="AB710094" s="5"/>
    </row>
    <row r="710096" spans="21:28">
      <c r="U710096" s="5"/>
      <c r="AA710096" s="458"/>
      <c r="AB710096" s="5"/>
    </row>
    <row r="710097" spans="21:28">
      <c r="U710097" s="5"/>
      <c r="AA710097" s="458"/>
      <c r="AB710097" s="5"/>
    </row>
    <row r="710098" spans="21:28">
      <c r="U710098" s="5"/>
      <c r="AA710098" s="93"/>
      <c r="AB710098" s="5"/>
    </row>
    <row r="710099" spans="21:28">
      <c r="U710099" s="5"/>
      <c r="AA710099" s="94"/>
      <c r="AB710099" s="5"/>
    </row>
    <row r="710102" spans="21:28">
      <c r="U710102" s="5"/>
      <c r="AA710102" s="94"/>
      <c r="AB710102" s="5"/>
    </row>
    <row r="710152" spans="21:28">
      <c r="U710152" s="5"/>
      <c r="AA710152" s="94"/>
      <c r="AB710152" s="5"/>
    </row>
    <row r="710222" spans="21:28">
      <c r="U710222" s="5"/>
      <c r="AA710222" s="94"/>
      <c r="AB710222" s="5"/>
    </row>
    <row r="710223" spans="21:28">
      <c r="U710223" s="5"/>
      <c r="AA710223" s="94"/>
      <c r="AB710223" s="5"/>
    </row>
    <row r="710240" spans="21:28">
      <c r="U710240" s="5"/>
      <c r="AA710240" s="94"/>
      <c r="AB710240" s="5"/>
    </row>
    <row r="710242" spans="21:28">
      <c r="U710242" s="5"/>
      <c r="AA710242" s="458"/>
      <c r="AB710242" s="5"/>
    </row>
    <row r="710243" spans="21:28">
      <c r="U710243" s="5"/>
      <c r="AA710243" s="458"/>
      <c r="AB710243" s="5"/>
    </row>
    <row r="710244" spans="21:28">
      <c r="U710244" s="5"/>
      <c r="AA710244" s="93"/>
      <c r="AB710244" s="5"/>
    </row>
    <row r="710245" spans="21:28">
      <c r="U710245" s="5"/>
      <c r="AA710245" s="94"/>
      <c r="AB710245" s="5"/>
    </row>
    <row r="710248" spans="21:28">
      <c r="U710248" s="5"/>
      <c r="AA710248" s="94"/>
      <c r="AB710248" s="5"/>
    </row>
    <row r="710298" spans="21:28">
      <c r="U710298" s="5"/>
      <c r="AA710298" s="94"/>
      <c r="AB710298" s="5"/>
    </row>
    <row r="710368" spans="21:28">
      <c r="U710368" s="5"/>
      <c r="AA710368" s="94"/>
      <c r="AB710368" s="5"/>
    </row>
    <row r="710369" spans="21:28">
      <c r="U710369" s="5"/>
      <c r="AA710369" s="94"/>
      <c r="AB710369" s="5"/>
    </row>
    <row r="710386" spans="21:28">
      <c r="U710386" s="5"/>
      <c r="AA710386" s="94"/>
      <c r="AB710386" s="5"/>
    </row>
    <row r="710388" spans="21:28">
      <c r="U710388" s="5"/>
      <c r="AA710388" s="458"/>
      <c r="AB710388" s="5"/>
    </row>
    <row r="710389" spans="21:28">
      <c r="U710389" s="5"/>
      <c r="AA710389" s="458"/>
      <c r="AB710389" s="5"/>
    </row>
    <row r="710390" spans="21:28">
      <c r="U710390" s="5"/>
      <c r="AA710390" s="93"/>
      <c r="AB710390" s="5"/>
    </row>
    <row r="710391" spans="21:28">
      <c r="U710391" s="5"/>
      <c r="AA710391" s="94"/>
      <c r="AB710391" s="5"/>
    </row>
    <row r="710394" spans="21:28">
      <c r="U710394" s="5"/>
      <c r="AA710394" s="94"/>
      <c r="AB710394" s="5"/>
    </row>
    <row r="710444" spans="21:28">
      <c r="U710444" s="5"/>
      <c r="AA710444" s="94"/>
      <c r="AB710444" s="5"/>
    </row>
    <row r="710514" spans="21:28">
      <c r="U710514" s="5"/>
      <c r="AA710514" s="94"/>
      <c r="AB710514" s="5"/>
    </row>
    <row r="710515" spans="21:28">
      <c r="U710515" s="5"/>
      <c r="AA710515" s="94"/>
      <c r="AB710515" s="5"/>
    </row>
    <row r="710532" spans="21:28">
      <c r="U710532" s="5"/>
      <c r="AA710532" s="94"/>
      <c r="AB710532" s="5"/>
    </row>
    <row r="710534" spans="21:28">
      <c r="U710534" s="5"/>
      <c r="AA710534" s="458"/>
      <c r="AB710534" s="5"/>
    </row>
    <row r="710535" spans="21:28">
      <c r="U710535" s="5"/>
      <c r="AA710535" s="458"/>
      <c r="AB710535" s="5"/>
    </row>
    <row r="710536" spans="21:28">
      <c r="U710536" s="5"/>
      <c r="AA710536" s="93"/>
      <c r="AB710536" s="5"/>
    </row>
    <row r="710537" spans="21:28">
      <c r="U710537" s="5"/>
      <c r="AA710537" s="94"/>
      <c r="AB710537" s="5"/>
    </row>
    <row r="710540" spans="21:28">
      <c r="U710540" s="5"/>
      <c r="AA710540" s="94"/>
      <c r="AB710540" s="5"/>
    </row>
    <row r="710590" spans="21:28">
      <c r="U710590" s="5"/>
      <c r="AA710590" s="94"/>
      <c r="AB710590" s="5"/>
    </row>
    <row r="710660" spans="21:28">
      <c r="U710660" s="5"/>
      <c r="AA710660" s="94"/>
      <c r="AB710660" s="5"/>
    </row>
    <row r="710661" spans="21:28">
      <c r="U710661" s="5"/>
      <c r="AA710661" s="94"/>
      <c r="AB710661" s="5"/>
    </row>
    <row r="710678" spans="21:28">
      <c r="U710678" s="5"/>
      <c r="AA710678" s="94"/>
      <c r="AB710678" s="5"/>
    </row>
    <row r="710680" spans="21:28">
      <c r="U710680" s="5"/>
      <c r="AA710680" s="458"/>
      <c r="AB710680" s="5"/>
    </row>
    <row r="710681" spans="21:28">
      <c r="U710681" s="5"/>
      <c r="AA710681" s="458"/>
      <c r="AB710681" s="5"/>
    </row>
    <row r="710682" spans="21:28">
      <c r="U710682" s="5"/>
      <c r="AA710682" s="93"/>
      <c r="AB710682" s="5"/>
    </row>
    <row r="710683" spans="21:28">
      <c r="U710683" s="5"/>
      <c r="AA710683" s="94"/>
      <c r="AB710683" s="5"/>
    </row>
    <row r="710686" spans="21:28">
      <c r="U710686" s="5"/>
      <c r="AA710686" s="94"/>
      <c r="AB710686" s="5"/>
    </row>
    <row r="710736" spans="21:28">
      <c r="U710736" s="5"/>
      <c r="AA710736" s="94"/>
      <c r="AB710736" s="5"/>
    </row>
    <row r="710806" spans="21:28">
      <c r="U710806" s="5"/>
      <c r="AA710806" s="94"/>
      <c r="AB710806" s="5"/>
    </row>
    <row r="710807" spans="21:28">
      <c r="U710807" s="5"/>
      <c r="AA710807" s="94"/>
      <c r="AB710807" s="5"/>
    </row>
    <row r="710824" spans="21:28">
      <c r="U710824" s="5"/>
      <c r="AA710824" s="94"/>
      <c r="AB710824" s="5"/>
    </row>
    <row r="710826" spans="21:28">
      <c r="U710826" s="5"/>
      <c r="AA710826" s="458"/>
      <c r="AB710826" s="5"/>
    </row>
    <row r="710827" spans="21:28">
      <c r="U710827" s="5"/>
      <c r="AA710827" s="458"/>
      <c r="AB710827" s="5"/>
    </row>
    <row r="710828" spans="21:28">
      <c r="U710828" s="5"/>
      <c r="AA710828" s="93"/>
      <c r="AB710828" s="5"/>
    </row>
    <row r="710829" spans="21:28">
      <c r="U710829" s="5"/>
      <c r="AA710829" s="94"/>
      <c r="AB710829" s="5"/>
    </row>
    <row r="710832" spans="21:28">
      <c r="U710832" s="5"/>
      <c r="AA710832" s="94"/>
      <c r="AB710832" s="5"/>
    </row>
    <row r="710882" spans="21:28">
      <c r="U710882" s="5"/>
      <c r="AA710882" s="94"/>
      <c r="AB710882" s="5"/>
    </row>
    <row r="710952" spans="21:28">
      <c r="U710952" s="5"/>
      <c r="AA710952" s="94"/>
      <c r="AB710952" s="5"/>
    </row>
    <row r="710953" spans="21:28">
      <c r="U710953" s="5"/>
      <c r="AA710953" s="94"/>
      <c r="AB710953" s="5"/>
    </row>
    <row r="710970" spans="21:28">
      <c r="U710970" s="5"/>
      <c r="AA710970" s="94"/>
      <c r="AB710970" s="5"/>
    </row>
    <row r="710972" spans="21:28">
      <c r="U710972" s="5"/>
      <c r="AA710972" s="458"/>
      <c r="AB710972" s="5"/>
    </row>
    <row r="710973" spans="21:28">
      <c r="U710973" s="5"/>
      <c r="AA710973" s="458"/>
      <c r="AB710973" s="5"/>
    </row>
    <row r="710974" spans="21:28">
      <c r="U710974" s="5"/>
      <c r="AA710974" s="93"/>
      <c r="AB710974" s="5"/>
    </row>
    <row r="710975" spans="21:28">
      <c r="U710975" s="5"/>
      <c r="AA710975" s="94"/>
      <c r="AB710975" s="5"/>
    </row>
    <row r="710978" spans="21:28">
      <c r="U710978" s="5"/>
      <c r="AA710978" s="94"/>
      <c r="AB710978" s="5"/>
    </row>
    <row r="711028" spans="21:28">
      <c r="U711028" s="5"/>
      <c r="AA711028" s="94"/>
      <c r="AB711028" s="5"/>
    </row>
    <row r="711098" spans="21:28">
      <c r="U711098" s="5"/>
      <c r="AA711098" s="94"/>
      <c r="AB711098" s="5"/>
    </row>
    <row r="711099" spans="21:28">
      <c r="U711099" s="5"/>
      <c r="AA711099" s="94"/>
      <c r="AB711099" s="5"/>
    </row>
    <row r="711116" spans="21:28">
      <c r="U711116" s="5"/>
      <c r="AA711116" s="94"/>
      <c r="AB711116" s="5"/>
    </row>
    <row r="711118" spans="21:28">
      <c r="U711118" s="5"/>
      <c r="AA711118" s="458"/>
      <c r="AB711118" s="5"/>
    </row>
    <row r="711119" spans="21:28">
      <c r="U711119" s="5"/>
      <c r="AA711119" s="458"/>
      <c r="AB711119" s="5"/>
    </row>
    <row r="711120" spans="21:28">
      <c r="U711120" s="5"/>
      <c r="AA711120" s="93"/>
      <c r="AB711120" s="5"/>
    </row>
    <row r="711121" spans="21:28">
      <c r="U711121" s="5"/>
      <c r="AA711121" s="94"/>
      <c r="AB711121" s="5"/>
    </row>
    <row r="711124" spans="21:28">
      <c r="U711124" s="5"/>
      <c r="AA711124" s="94"/>
      <c r="AB711124" s="5"/>
    </row>
    <row r="711174" spans="21:28">
      <c r="U711174" s="5"/>
      <c r="AA711174" s="94"/>
      <c r="AB711174" s="5"/>
    </row>
    <row r="711244" spans="21:28">
      <c r="U711244" s="5"/>
      <c r="AA711244" s="94"/>
      <c r="AB711244" s="5"/>
    </row>
    <row r="711245" spans="21:28">
      <c r="U711245" s="5"/>
      <c r="AA711245" s="94"/>
      <c r="AB711245" s="5"/>
    </row>
    <row r="711262" spans="21:28">
      <c r="U711262" s="5"/>
      <c r="AA711262" s="94"/>
      <c r="AB711262" s="5"/>
    </row>
    <row r="711264" spans="21:28">
      <c r="U711264" s="5"/>
      <c r="AA711264" s="458"/>
      <c r="AB711264" s="5"/>
    </row>
    <row r="711265" spans="21:28">
      <c r="U711265" s="5"/>
      <c r="AA711265" s="458"/>
      <c r="AB711265" s="5"/>
    </row>
    <row r="711266" spans="21:28">
      <c r="U711266" s="5"/>
      <c r="AA711266" s="93"/>
      <c r="AB711266" s="5"/>
    </row>
    <row r="711267" spans="21:28">
      <c r="U711267" s="5"/>
      <c r="AA711267" s="94"/>
      <c r="AB711267" s="5"/>
    </row>
    <row r="711270" spans="21:28">
      <c r="U711270" s="5"/>
      <c r="AA711270" s="94"/>
      <c r="AB711270" s="5"/>
    </row>
    <row r="711320" spans="21:28">
      <c r="U711320" s="5"/>
      <c r="AA711320" s="94"/>
      <c r="AB711320" s="5"/>
    </row>
    <row r="711390" spans="21:28">
      <c r="U711390" s="5"/>
      <c r="AA711390" s="94"/>
      <c r="AB711390" s="5"/>
    </row>
    <row r="711391" spans="21:28">
      <c r="U711391" s="5"/>
      <c r="AA711391" s="94"/>
      <c r="AB711391" s="5"/>
    </row>
    <row r="711408" spans="21:28">
      <c r="U711408" s="5"/>
      <c r="AA711408" s="94"/>
      <c r="AB711408" s="5"/>
    </row>
    <row r="711410" spans="21:28">
      <c r="U711410" s="5"/>
      <c r="AA711410" s="458"/>
      <c r="AB711410" s="5"/>
    </row>
    <row r="711411" spans="21:28">
      <c r="U711411" s="5"/>
      <c r="AA711411" s="458"/>
      <c r="AB711411" s="5"/>
    </row>
    <row r="711412" spans="21:28">
      <c r="U711412" s="5"/>
      <c r="AA711412" s="93"/>
      <c r="AB711412" s="5"/>
    </row>
    <row r="711413" spans="21:28">
      <c r="U711413" s="5"/>
      <c r="AA711413" s="94"/>
      <c r="AB711413" s="5"/>
    </row>
    <row r="711416" spans="21:28">
      <c r="U711416" s="5"/>
      <c r="AA711416" s="94"/>
      <c r="AB711416" s="5"/>
    </row>
    <row r="711466" spans="21:28">
      <c r="U711466" s="5"/>
      <c r="AA711466" s="94"/>
      <c r="AB711466" s="5"/>
    </row>
    <row r="711536" spans="21:28">
      <c r="U711536" s="5"/>
      <c r="AA711536" s="94"/>
      <c r="AB711536" s="5"/>
    </row>
    <row r="711537" spans="21:28">
      <c r="U711537" s="5"/>
      <c r="AA711537" s="94"/>
      <c r="AB711537" s="5"/>
    </row>
    <row r="711554" spans="21:28">
      <c r="U711554" s="5"/>
      <c r="AA711554" s="94"/>
      <c r="AB711554" s="5"/>
    </row>
    <row r="711556" spans="21:28">
      <c r="U711556" s="5"/>
      <c r="AA711556" s="458"/>
      <c r="AB711556" s="5"/>
    </row>
    <row r="711557" spans="21:28">
      <c r="U711557" s="5"/>
      <c r="AA711557" s="458"/>
      <c r="AB711557" s="5"/>
    </row>
    <row r="711558" spans="21:28">
      <c r="U711558" s="5"/>
      <c r="AA711558" s="93"/>
      <c r="AB711558" s="5"/>
    </row>
    <row r="711559" spans="21:28">
      <c r="U711559" s="5"/>
      <c r="AA711559" s="94"/>
      <c r="AB711559" s="5"/>
    </row>
    <row r="711562" spans="21:28">
      <c r="U711562" s="5"/>
      <c r="AA711562" s="94"/>
      <c r="AB711562" s="5"/>
    </row>
    <row r="711612" spans="21:28">
      <c r="U711612" s="5"/>
      <c r="AA711612" s="94"/>
      <c r="AB711612" s="5"/>
    </row>
    <row r="711682" spans="21:28">
      <c r="U711682" s="5"/>
      <c r="AA711682" s="94"/>
      <c r="AB711682" s="5"/>
    </row>
    <row r="711683" spans="21:28">
      <c r="U711683" s="5"/>
      <c r="AA711683" s="94"/>
      <c r="AB711683" s="5"/>
    </row>
    <row r="711700" spans="21:28">
      <c r="U711700" s="5"/>
      <c r="AA711700" s="94"/>
      <c r="AB711700" s="5"/>
    </row>
    <row r="711702" spans="21:28">
      <c r="U711702" s="5"/>
      <c r="AA711702" s="458"/>
      <c r="AB711702" s="5"/>
    </row>
    <row r="711703" spans="21:28">
      <c r="U711703" s="5"/>
      <c r="AA711703" s="458"/>
      <c r="AB711703" s="5"/>
    </row>
    <row r="711704" spans="21:28">
      <c r="U711704" s="5"/>
      <c r="AA711704" s="93"/>
      <c r="AB711704" s="5"/>
    </row>
    <row r="711705" spans="21:28">
      <c r="U711705" s="5"/>
      <c r="AA711705" s="94"/>
      <c r="AB711705" s="5"/>
    </row>
    <row r="711708" spans="21:28">
      <c r="U711708" s="5"/>
      <c r="AA711708" s="94"/>
      <c r="AB711708" s="5"/>
    </row>
    <row r="711758" spans="21:28">
      <c r="U711758" s="5"/>
      <c r="AA711758" s="94"/>
      <c r="AB711758" s="5"/>
    </row>
    <row r="711828" spans="21:28">
      <c r="U711828" s="5"/>
      <c r="AA711828" s="94"/>
      <c r="AB711828" s="5"/>
    </row>
    <row r="711829" spans="21:28">
      <c r="U711829" s="5"/>
      <c r="AA711829" s="94"/>
      <c r="AB711829" s="5"/>
    </row>
    <row r="711846" spans="21:28">
      <c r="U711846" s="5"/>
      <c r="AA711846" s="94"/>
      <c r="AB711846" s="5"/>
    </row>
    <row r="711848" spans="21:28">
      <c r="U711848" s="5"/>
      <c r="AA711848" s="458"/>
      <c r="AB711848" s="5"/>
    </row>
    <row r="711849" spans="21:28">
      <c r="U711849" s="5"/>
      <c r="AA711849" s="458"/>
      <c r="AB711849" s="5"/>
    </row>
    <row r="711850" spans="21:28">
      <c r="U711850" s="5"/>
      <c r="AA711850" s="93"/>
      <c r="AB711850" s="5"/>
    </row>
    <row r="711851" spans="21:28">
      <c r="U711851" s="5"/>
      <c r="AA711851" s="94"/>
      <c r="AB711851" s="5"/>
    </row>
    <row r="711854" spans="21:28">
      <c r="U711854" s="5"/>
      <c r="AA711854" s="94"/>
      <c r="AB711854" s="5"/>
    </row>
    <row r="711904" spans="21:28">
      <c r="U711904" s="5"/>
      <c r="AA711904" s="94"/>
      <c r="AB711904" s="5"/>
    </row>
    <row r="711974" spans="21:28">
      <c r="U711974" s="5"/>
      <c r="AA711974" s="94"/>
      <c r="AB711974" s="5"/>
    </row>
    <row r="711975" spans="21:28">
      <c r="U711975" s="5"/>
      <c r="AA711975" s="94"/>
      <c r="AB711975" s="5"/>
    </row>
    <row r="711992" spans="21:28">
      <c r="U711992" s="5"/>
      <c r="AA711992" s="94"/>
      <c r="AB711992" s="5"/>
    </row>
    <row r="711994" spans="21:28">
      <c r="U711994" s="5"/>
      <c r="AA711994" s="458"/>
      <c r="AB711994" s="5"/>
    </row>
    <row r="711995" spans="21:28">
      <c r="U711995" s="5"/>
      <c r="AA711995" s="458"/>
      <c r="AB711995" s="5"/>
    </row>
    <row r="711996" spans="21:28">
      <c r="U711996" s="5"/>
      <c r="AA711996" s="93"/>
      <c r="AB711996" s="5"/>
    </row>
    <row r="711997" spans="21:28">
      <c r="U711997" s="5"/>
      <c r="AA711997" s="94"/>
      <c r="AB711997" s="5"/>
    </row>
    <row r="712000" spans="21:28">
      <c r="U712000" s="5"/>
      <c r="AA712000" s="94"/>
      <c r="AB712000" s="5"/>
    </row>
    <row r="712050" spans="21:28">
      <c r="U712050" s="5"/>
      <c r="AA712050" s="94"/>
      <c r="AB712050" s="5"/>
    </row>
    <row r="712120" spans="21:28">
      <c r="U712120" s="5"/>
      <c r="AA712120" s="94"/>
      <c r="AB712120" s="5"/>
    </row>
    <row r="712121" spans="21:28">
      <c r="U712121" s="5"/>
      <c r="AA712121" s="94"/>
      <c r="AB712121" s="5"/>
    </row>
    <row r="712138" spans="21:28">
      <c r="U712138" s="5"/>
      <c r="AA712138" s="94"/>
      <c r="AB712138" s="5"/>
    </row>
    <row r="712140" spans="21:28">
      <c r="U712140" s="5"/>
      <c r="AA712140" s="458"/>
      <c r="AB712140" s="5"/>
    </row>
    <row r="712141" spans="21:28">
      <c r="U712141" s="5"/>
      <c r="AA712141" s="458"/>
      <c r="AB712141" s="5"/>
    </row>
    <row r="712142" spans="21:28">
      <c r="U712142" s="5"/>
      <c r="AA712142" s="93"/>
      <c r="AB712142" s="5"/>
    </row>
    <row r="712143" spans="21:28">
      <c r="U712143" s="5"/>
      <c r="AA712143" s="94"/>
      <c r="AB712143" s="5"/>
    </row>
    <row r="712146" spans="21:28">
      <c r="U712146" s="5"/>
      <c r="AA712146" s="94"/>
      <c r="AB712146" s="5"/>
    </row>
    <row r="712196" spans="21:28">
      <c r="U712196" s="5"/>
      <c r="AA712196" s="94"/>
      <c r="AB712196" s="5"/>
    </row>
    <row r="712266" spans="21:28">
      <c r="U712266" s="5"/>
      <c r="AA712266" s="94"/>
      <c r="AB712266" s="5"/>
    </row>
    <row r="712267" spans="21:28">
      <c r="U712267" s="5"/>
      <c r="AA712267" s="94"/>
      <c r="AB712267" s="5"/>
    </row>
    <row r="712284" spans="21:28">
      <c r="U712284" s="5"/>
      <c r="AA712284" s="94"/>
      <c r="AB712284" s="5"/>
    </row>
    <row r="712286" spans="21:28">
      <c r="U712286" s="5"/>
      <c r="AA712286" s="458"/>
      <c r="AB712286" s="5"/>
    </row>
    <row r="712287" spans="21:28">
      <c r="U712287" s="5"/>
      <c r="AA712287" s="458"/>
      <c r="AB712287" s="5"/>
    </row>
    <row r="712288" spans="21:28">
      <c r="U712288" s="5"/>
      <c r="AA712288" s="93"/>
      <c r="AB712288" s="5"/>
    </row>
    <row r="712289" spans="21:28">
      <c r="U712289" s="5"/>
      <c r="AA712289" s="94"/>
      <c r="AB712289" s="5"/>
    </row>
    <row r="712292" spans="21:28">
      <c r="U712292" s="5"/>
      <c r="AA712292" s="94"/>
      <c r="AB712292" s="5"/>
    </row>
    <row r="712342" spans="21:28">
      <c r="U712342" s="5"/>
      <c r="AA712342" s="94"/>
      <c r="AB712342" s="5"/>
    </row>
    <row r="712412" spans="21:28">
      <c r="U712412" s="5"/>
      <c r="AA712412" s="94"/>
      <c r="AB712412" s="5"/>
    </row>
    <row r="712413" spans="21:28">
      <c r="U712413" s="5"/>
      <c r="AA712413" s="94"/>
      <c r="AB712413" s="5"/>
    </row>
    <row r="712430" spans="21:28">
      <c r="U712430" s="5"/>
      <c r="AA712430" s="94"/>
      <c r="AB712430" s="5"/>
    </row>
    <row r="712432" spans="21:28">
      <c r="U712432" s="5"/>
      <c r="AA712432" s="458"/>
      <c r="AB712432" s="5"/>
    </row>
    <row r="712433" spans="21:28">
      <c r="U712433" s="5"/>
      <c r="AA712433" s="458"/>
      <c r="AB712433" s="5"/>
    </row>
    <row r="712434" spans="21:28">
      <c r="U712434" s="5"/>
      <c r="AA712434" s="93"/>
      <c r="AB712434" s="5"/>
    </row>
    <row r="712435" spans="21:28">
      <c r="U712435" s="5"/>
      <c r="AA712435" s="94"/>
      <c r="AB712435" s="5"/>
    </row>
    <row r="712438" spans="21:28">
      <c r="U712438" s="5"/>
      <c r="AA712438" s="94"/>
      <c r="AB712438" s="5"/>
    </row>
    <row r="712488" spans="21:28">
      <c r="U712488" s="5"/>
      <c r="AA712488" s="94"/>
      <c r="AB712488" s="5"/>
    </row>
    <row r="712558" spans="21:28">
      <c r="U712558" s="5"/>
      <c r="AA712558" s="94"/>
      <c r="AB712558" s="5"/>
    </row>
    <row r="712559" spans="21:28">
      <c r="U712559" s="5"/>
      <c r="AA712559" s="94"/>
      <c r="AB712559" s="5"/>
    </row>
    <row r="712576" spans="21:28">
      <c r="U712576" s="5"/>
      <c r="AA712576" s="94"/>
      <c r="AB712576" s="5"/>
    </row>
    <row r="712578" spans="21:28">
      <c r="U712578" s="5"/>
      <c r="AA712578" s="458"/>
      <c r="AB712578" s="5"/>
    </row>
    <row r="712579" spans="21:28">
      <c r="U712579" s="5"/>
      <c r="AA712579" s="458"/>
      <c r="AB712579" s="5"/>
    </row>
    <row r="712580" spans="21:28">
      <c r="U712580" s="5"/>
      <c r="AA712580" s="93"/>
      <c r="AB712580" s="5"/>
    </row>
    <row r="712581" spans="21:28">
      <c r="U712581" s="5"/>
      <c r="AA712581" s="94"/>
      <c r="AB712581" s="5"/>
    </row>
    <row r="712584" spans="21:28">
      <c r="U712584" s="5"/>
      <c r="AA712584" s="94"/>
      <c r="AB712584" s="5"/>
    </row>
    <row r="712634" spans="21:28">
      <c r="U712634" s="5"/>
      <c r="AA712634" s="94"/>
      <c r="AB712634" s="5"/>
    </row>
    <row r="712704" spans="21:28">
      <c r="U712704" s="5"/>
      <c r="AA712704" s="94"/>
      <c r="AB712704" s="5"/>
    </row>
    <row r="712705" spans="21:28">
      <c r="U712705" s="5"/>
      <c r="AA712705" s="94"/>
      <c r="AB712705" s="5"/>
    </row>
    <row r="712722" spans="21:28">
      <c r="U712722" s="5"/>
      <c r="AA712722" s="94"/>
      <c r="AB712722" s="5"/>
    </row>
    <row r="712724" spans="21:28">
      <c r="U712724" s="5"/>
      <c r="AA712724" s="458"/>
      <c r="AB712724" s="5"/>
    </row>
    <row r="712725" spans="21:28">
      <c r="U712725" s="5"/>
      <c r="AA712725" s="458"/>
      <c r="AB712725" s="5"/>
    </row>
    <row r="712726" spans="21:28">
      <c r="U712726" s="5"/>
      <c r="AA712726" s="93"/>
      <c r="AB712726" s="5"/>
    </row>
    <row r="712727" spans="21:28">
      <c r="U712727" s="5"/>
      <c r="AA712727" s="94"/>
      <c r="AB712727" s="5"/>
    </row>
    <row r="712730" spans="21:28">
      <c r="U712730" s="5"/>
      <c r="AA712730" s="94"/>
      <c r="AB712730" s="5"/>
    </row>
    <row r="712780" spans="21:28">
      <c r="U712780" s="5"/>
      <c r="AA712780" s="94"/>
      <c r="AB712780" s="5"/>
    </row>
    <row r="712850" spans="21:28">
      <c r="U712850" s="5"/>
      <c r="AA712850" s="94"/>
      <c r="AB712850" s="5"/>
    </row>
    <row r="712851" spans="21:28">
      <c r="U712851" s="5"/>
      <c r="AA712851" s="94"/>
      <c r="AB712851" s="5"/>
    </row>
    <row r="712868" spans="21:28">
      <c r="U712868" s="5"/>
      <c r="AA712868" s="94"/>
      <c r="AB712868" s="5"/>
    </row>
    <row r="712870" spans="21:28">
      <c r="U712870" s="5"/>
      <c r="AA712870" s="458"/>
      <c r="AB712870" s="5"/>
    </row>
    <row r="712871" spans="21:28">
      <c r="U712871" s="5"/>
      <c r="AA712871" s="458"/>
      <c r="AB712871" s="5"/>
    </row>
    <row r="712872" spans="21:28">
      <c r="U712872" s="5"/>
      <c r="AA712872" s="93"/>
      <c r="AB712872" s="5"/>
    </row>
    <row r="712873" spans="21:28">
      <c r="U712873" s="5"/>
      <c r="AA712873" s="94"/>
      <c r="AB712873" s="5"/>
    </row>
    <row r="712876" spans="21:28">
      <c r="U712876" s="5"/>
      <c r="AA712876" s="94"/>
      <c r="AB712876" s="5"/>
    </row>
    <row r="712926" spans="21:28">
      <c r="U712926" s="5"/>
      <c r="AA712926" s="94"/>
      <c r="AB712926" s="5"/>
    </row>
    <row r="712996" spans="21:28">
      <c r="U712996" s="5"/>
      <c r="AA712996" s="94"/>
      <c r="AB712996" s="5"/>
    </row>
    <row r="712997" spans="21:28">
      <c r="U712997" s="5"/>
      <c r="AA712997" s="94"/>
      <c r="AB712997" s="5"/>
    </row>
    <row r="713014" spans="21:28">
      <c r="U713014" s="5"/>
      <c r="AA713014" s="94"/>
      <c r="AB713014" s="5"/>
    </row>
    <row r="713016" spans="21:28">
      <c r="U713016" s="5"/>
      <c r="AA713016" s="458"/>
      <c r="AB713016" s="5"/>
    </row>
    <row r="713017" spans="21:28">
      <c r="U713017" s="5"/>
      <c r="AA713017" s="458"/>
      <c r="AB713017" s="5"/>
    </row>
    <row r="713018" spans="21:28">
      <c r="U713018" s="5"/>
      <c r="AA713018" s="93"/>
      <c r="AB713018" s="5"/>
    </row>
    <row r="713019" spans="21:28">
      <c r="U713019" s="5"/>
      <c r="AA713019" s="94"/>
      <c r="AB713019" s="5"/>
    </row>
    <row r="713022" spans="21:28">
      <c r="U713022" s="5"/>
      <c r="AA713022" s="94"/>
      <c r="AB713022" s="5"/>
    </row>
    <row r="713072" spans="21:28">
      <c r="U713072" s="5"/>
      <c r="AA713072" s="94"/>
      <c r="AB713072" s="5"/>
    </row>
    <row r="713142" spans="21:28">
      <c r="U713142" s="5"/>
      <c r="AA713142" s="94"/>
      <c r="AB713142" s="5"/>
    </row>
    <row r="713143" spans="21:28">
      <c r="U713143" s="5"/>
      <c r="AA713143" s="94"/>
      <c r="AB713143" s="5"/>
    </row>
    <row r="713160" spans="21:28">
      <c r="U713160" s="5"/>
      <c r="AA713160" s="94"/>
      <c r="AB713160" s="5"/>
    </row>
    <row r="713162" spans="21:28">
      <c r="U713162" s="5"/>
      <c r="AA713162" s="458"/>
      <c r="AB713162" s="5"/>
    </row>
    <row r="713163" spans="21:28">
      <c r="U713163" s="5"/>
      <c r="AA713163" s="458"/>
      <c r="AB713163" s="5"/>
    </row>
    <row r="713164" spans="21:28">
      <c r="U713164" s="5"/>
      <c r="AA713164" s="93"/>
      <c r="AB713164" s="5"/>
    </row>
    <row r="713165" spans="21:28">
      <c r="U713165" s="5"/>
      <c r="AA713165" s="94"/>
      <c r="AB713165" s="5"/>
    </row>
    <row r="713168" spans="21:28">
      <c r="U713168" s="5"/>
      <c r="AA713168" s="94"/>
      <c r="AB713168" s="5"/>
    </row>
    <row r="713218" spans="21:28">
      <c r="U713218" s="5"/>
      <c r="AA713218" s="94"/>
      <c r="AB713218" s="5"/>
    </row>
    <row r="713288" spans="21:28">
      <c r="U713288" s="5"/>
      <c r="AA713288" s="94"/>
      <c r="AB713288" s="5"/>
    </row>
    <row r="713289" spans="21:28">
      <c r="U713289" s="5"/>
      <c r="AA713289" s="94"/>
      <c r="AB713289" s="5"/>
    </row>
    <row r="713306" spans="21:28">
      <c r="U713306" s="5"/>
      <c r="AA713306" s="94"/>
      <c r="AB713306" s="5"/>
    </row>
    <row r="713308" spans="21:28">
      <c r="U713308" s="5"/>
      <c r="AA713308" s="458"/>
      <c r="AB713308" s="5"/>
    </row>
    <row r="713309" spans="21:28">
      <c r="U713309" s="5"/>
      <c r="AA713309" s="458"/>
      <c r="AB713309" s="5"/>
    </row>
    <row r="713310" spans="21:28">
      <c r="U713310" s="5"/>
      <c r="AA713310" s="93"/>
      <c r="AB713310" s="5"/>
    </row>
    <row r="713311" spans="21:28">
      <c r="U713311" s="5"/>
      <c r="AA713311" s="94"/>
      <c r="AB713311" s="5"/>
    </row>
    <row r="713314" spans="21:28">
      <c r="U713314" s="5"/>
      <c r="AA713314" s="94"/>
      <c r="AB713314" s="5"/>
    </row>
    <row r="713364" spans="21:28">
      <c r="U713364" s="5"/>
      <c r="AA713364" s="94"/>
      <c r="AB713364" s="5"/>
    </row>
    <row r="713434" spans="21:28">
      <c r="U713434" s="5"/>
      <c r="AA713434" s="94"/>
      <c r="AB713434" s="5"/>
    </row>
    <row r="713435" spans="21:28">
      <c r="U713435" s="5"/>
      <c r="AA713435" s="94"/>
      <c r="AB713435" s="5"/>
    </row>
    <row r="713452" spans="21:28">
      <c r="U713452" s="5"/>
      <c r="AA713452" s="94"/>
      <c r="AB713452" s="5"/>
    </row>
    <row r="713454" spans="21:28">
      <c r="U713454" s="5"/>
      <c r="AA713454" s="458"/>
      <c r="AB713454" s="5"/>
    </row>
    <row r="713455" spans="21:28">
      <c r="U713455" s="5"/>
      <c r="AA713455" s="458"/>
      <c r="AB713455" s="5"/>
    </row>
    <row r="713456" spans="21:28">
      <c r="U713456" s="5"/>
      <c r="AA713456" s="93"/>
      <c r="AB713456" s="5"/>
    </row>
    <row r="713457" spans="21:28">
      <c r="U713457" s="5"/>
      <c r="AA713457" s="94"/>
      <c r="AB713457" s="5"/>
    </row>
    <row r="713460" spans="21:28">
      <c r="U713460" s="5"/>
      <c r="AA713460" s="94"/>
      <c r="AB713460" s="5"/>
    </row>
    <row r="713510" spans="21:28">
      <c r="U713510" s="5"/>
      <c r="AA713510" s="94"/>
      <c r="AB713510" s="5"/>
    </row>
    <row r="713580" spans="21:28">
      <c r="U713580" s="5"/>
      <c r="AA713580" s="94"/>
      <c r="AB713580" s="5"/>
    </row>
    <row r="713581" spans="21:28">
      <c r="U713581" s="5"/>
      <c r="AA713581" s="94"/>
      <c r="AB713581" s="5"/>
    </row>
    <row r="713598" spans="21:28">
      <c r="U713598" s="5"/>
      <c r="AA713598" s="94"/>
      <c r="AB713598" s="5"/>
    </row>
    <row r="713600" spans="21:28">
      <c r="U713600" s="5"/>
      <c r="AA713600" s="458"/>
      <c r="AB713600" s="5"/>
    </row>
    <row r="713601" spans="21:28">
      <c r="U713601" s="5"/>
      <c r="AA713601" s="458"/>
      <c r="AB713601" s="5"/>
    </row>
    <row r="713602" spans="21:28">
      <c r="U713602" s="5"/>
      <c r="AA713602" s="93"/>
      <c r="AB713602" s="5"/>
    </row>
    <row r="713603" spans="21:28">
      <c r="U713603" s="5"/>
      <c r="AA713603" s="94"/>
      <c r="AB713603" s="5"/>
    </row>
    <row r="713606" spans="21:28">
      <c r="U713606" s="5"/>
      <c r="AA713606" s="94"/>
      <c r="AB713606" s="5"/>
    </row>
    <row r="713656" spans="21:28">
      <c r="U713656" s="5"/>
      <c r="AA713656" s="94"/>
      <c r="AB713656" s="5"/>
    </row>
    <row r="713726" spans="21:28">
      <c r="U713726" s="5"/>
      <c r="AA713726" s="94"/>
      <c r="AB713726" s="5"/>
    </row>
    <row r="713727" spans="21:28">
      <c r="U713727" s="5"/>
      <c r="AA713727" s="94"/>
      <c r="AB713727" s="5"/>
    </row>
    <row r="713744" spans="21:28">
      <c r="U713744" s="5"/>
      <c r="AA713744" s="94"/>
      <c r="AB713744" s="5"/>
    </row>
    <row r="713746" spans="21:28">
      <c r="U713746" s="5"/>
      <c r="AA713746" s="458"/>
      <c r="AB713746" s="5"/>
    </row>
    <row r="713747" spans="21:28">
      <c r="U713747" s="5"/>
      <c r="AA713747" s="458"/>
      <c r="AB713747" s="5"/>
    </row>
    <row r="713748" spans="21:28">
      <c r="U713748" s="5"/>
      <c r="AA713748" s="93"/>
      <c r="AB713748" s="5"/>
    </row>
    <row r="713749" spans="21:28">
      <c r="U713749" s="5"/>
      <c r="AA713749" s="94"/>
      <c r="AB713749" s="5"/>
    </row>
    <row r="713752" spans="21:28">
      <c r="U713752" s="5"/>
      <c r="AA713752" s="94"/>
      <c r="AB713752" s="5"/>
    </row>
    <row r="713802" spans="21:28">
      <c r="U713802" s="5"/>
      <c r="AA713802" s="94"/>
      <c r="AB713802" s="5"/>
    </row>
    <row r="713872" spans="21:28">
      <c r="U713872" s="5"/>
      <c r="AA713872" s="94"/>
      <c r="AB713872" s="5"/>
    </row>
    <row r="713873" spans="21:28">
      <c r="U713873" s="5"/>
      <c r="AA713873" s="94"/>
      <c r="AB713873" s="5"/>
    </row>
    <row r="713890" spans="21:28">
      <c r="U713890" s="5"/>
      <c r="AA713890" s="94"/>
      <c r="AB713890" s="5"/>
    </row>
    <row r="713892" spans="21:28">
      <c r="U713892" s="5"/>
      <c r="AA713892" s="458"/>
      <c r="AB713892" s="5"/>
    </row>
    <row r="713893" spans="21:28">
      <c r="U713893" s="5"/>
      <c r="AA713893" s="458"/>
      <c r="AB713893" s="5"/>
    </row>
    <row r="713894" spans="21:28">
      <c r="U713894" s="5"/>
      <c r="AA713894" s="93"/>
      <c r="AB713894" s="5"/>
    </row>
    <row r="713895" spans="21:28">
      <c r="U713895" s="5"/>
      <c r="AA713895" s="94"/>
      <c r="AB713895" s="5"/>
    </row>
    <row r="713898" spans="21:28">
      <c r="U713898" s="5"/>
      <c r="AA713898" s="94"/>
      <c r="AB713898" s="5"/>
    </row>
    <row r="713948" spans="21:28">
      <c r="U713948" s="5"/>
      <c r="AA713948" s="94"/>
      <c r="AB713948" s="5"/>
    </row>
    <row r="714018" spans="21:28">
      <c r="U714018" s="5"/>
      <c r="AA714018" s="94"/>
      <c r="AB714018" s="5"/>
    </row>
    <row r="714019" spans="21:28">
      <c r="U714019" s="5"/>
      <c r="AA714019" s="94"/>
      <c r="AB714019" s="5"/>
    </row>
    <row r="714036" spans="21:28">
      <c r="U714036" s="5"/>
      <c r="AA714036" s="94"/>
      <c r="AB714036" s="5"/>
    </row>
    <row r="714038" spans="21:28">
      <c r="U714038" s="5"/>
      <c r="AA714038" s="458"/>
      <c r="AB714038" s="5"/>
    </row>
    <row r="714039" spans="21:28">
      <c r="U714039" s="5"/>
      <c r="AA714039" s="458"/>
      <c r="AB714039" s="5"/>
    </row>
    <row r="714040" spans="21:28">
      <c r="U714040" s="5"/>
      <c r="AA714040" s="93"/>
      <c r="AB714040" s="5"/>
    </row>
    <row r="714041" spans="21:28">
      <c r="U714041" s="5"/>
      <c r="AA714041" s="94"/>
      <c r="AB714041" s="5"/>
    </row>
    <row r="714044" spans="21:28">
      <c r="U714044" s="5"/>
      <c r="AA714044" s="94"/>
      <c r="AB714044" s="5"/>
    </row>
    <row r="714094" spans="21:28">
      <c r="U714094" s="5"/>
      <c r="AA714094" s="94"/>
      <c r="AB714094" s="5"/>
    </row>
    <row r="714164" spans="21:28">
      <c r="U714164" s="5"/>
      <c r="AA714164" s="94"/>
      <c r="AB714164" s="5"/>
    </row>
    <row r="714165" spans="21:28">
      <c r="U714165" s="5"/>
      <c r="AA714165" s="94"/>
      <c r="AB714165" s="5"/>
    </row>
    <row r="714182" spans="21:28">
      <c r="U714182" s="5"/>
      <c r="AA714182" s="94"/>
      <c r="AB714182" s="5"/>
    </row>
    <row r="714184" spans="21:28">
      <c r="U714184" s="5"/>
      <c r="AA714184" s="458"/>
      <c r="AB714184" s="5"/>
    </row>
    <row r="714185" spans="21:28">
      <c r="U714185" s="5"/>
      <c r="AA714185" s="458"/>
      <c r="AB714185" s="5"/>
    </row>
    <row r="714186" spans="21:28">
      <c r="U714186" s="5"/>
      <c r="AA714186" s="93"/>
      <c r="AB714186" s="5"/>
    </row>
    <row r="714187" spans="21:28">
      <c r="U714187" s="5"/>
      <c r="AA714187" s="94"/>
      <c r="AB714187" s="5"/>
    </row>
    <row r="714190" spans="21:28">
      <c r="U714190" s="5"/>
      <c r="AA714190" s="94"/>
      <c r="AB714190" s="5"/>
    </row>
    <row r="714240" spans="21:28">
      <c r="U714240" s="5"/>
      <c r="AA714240" s="94"/>
      <c r="AB714240" s="5"/>
    </row>
    <row r="714310" spans="21:28">
      <c r="U714310" s="5"/>
      <c r="AA714310" s="94"/>
      <c r="AB714310" s="5"/>
    </row>
    <row r="714311" spans="21:28">
      <c r="U714311" s="5"/>
      <c r="AA714311" s="94"/>
      <c r="AB714311" s="5"/>
    </row>
    <row r="714328" spans="21:28">
      <c r="U714328" s="5"/>
      <c r="AA714328" s="94"/>
      <c r="AB714328" s="5"/>
    </row>
    <row r="714330" spans="21:28">
      <c r="U714330" s="5"/>
      <c r="AA714330" s="458"/>
      <c r="AB714330" s="5"/>
    </row>
    <row r="714331" spans="21:28">
      <c r="U714331" s="5"/>
      <c r="AA714331" s="458"/>
      <c r="AB714331" s="5"/>
    </row>
    <row r="714332" spans="21:28">
      <c r="U714332" s="5"/>
      <c r="AA714332" s="93"/>
      <c r="AB714332" s="5"/>
    </row>
    <row r="714333" spans="21:28">
      <c r="U714333" s="5"/>
      <c r="AA714333" s="94"/>
      <c r="AB714333" s="5"/>
    </row>
    <row r="714336" spans="21:28">
      <c r="U714336" s="5"/>
      <c r="AA714336" s="94"/>
      <c r="AB714336" s="5"/>
    </row>
    <row r="714386" spans="21:28">
      <c r="U714386" s="5"/>
      <c r="AA714386" s="94"/>
      <c r="AB714386" s="5"/>
    </row>
    <row r="714456" spans="21:28">
      <c r="U714456" s="5"/>
      <c r="AA714456" s="94"/>
      <c r="AB714456" s="5"/>
    </row>
    <row r="714457" spans="21:28">
      <c r="U714457" s="5"/>
      <c r="AA714457" s="94"/>
      <c r="AB714457" s="5"/>
    </row>
    <row r="714474" spans="21:28">
      <c r="U714474" s="5"/>
      <c r="AA714474" s="94"/>
      <c r="AB714474" s="5"/>
    </row>
    <row r="714476" spans="21:28">
      <c r="U714476" s="5"/>
      <c r="AA714476" s="458"/>
      <c r="AB714476" s="5"/>
    </row>
    <row r="714477" spans="21:28">
      <c r="U714477" s="5"/>
      <c r="AA714477" s="458"/>
      <c r="AB714477" s="5"/>
    </row>
    <row r="714478" spans="21:28">
      <c r="U714478" s="5"/>
      <c r="AA714478" s="93"/>
      <c r="AB714478" s="5"/>
    </row>
    <row r="714479" spans="21:28">
      <c r="U714479" s="5"/>
      <c r="AA714479" s="94"/>
      <c r="AB714479" s="5"/>
    </row>
    <row r="714482" spans="21:28">
      <c r="U714482" s="5"/>
      <c r="AA714482" s="94"/>
      <c r="AB714482" s="5"/>
    </row>
    <row r="714532" spans="21:28">
      <c r="U714532" s="5"/>
      <c r="AA714532" s="94"/>
      <c r="AB714532" s="5"/>
    </row>
    <row r="714602" spans="21:28">
      <c r="U714602" s="5"/>
      <c r="AA714602" s="94"/>
      <c r="AB714602" s="5"/>
    </row>
    <row r="714603" spans="21:28">
      <c r="U714603" s="5"/>
      <c r="AA714603" s="94"/>
      <c r="AB714603" s="5"/>
    </row>
    <row r="714620" spans="21:28">
      <c r="U714620" s="5"/>
      <c r="AA714620" s="94"/>
      <c r="AB714620" s="5"/>
    </row>
    <row r="714622" spans="21:28">
      <c r="U714622" s="5"/>
      <c r="AA714622" s="458"/>
      <c r="AB714622" s="5"/>
    </row>
    <row r="714623" spans="21:28">
      <c r="U714623" s="5"/>
      <c r="AA714623" s="458"/>
      <c r="AB714623" s="5"/>
    </row>
    <row r="714624" spans="21:28">
      <c r="U714624" s="5"/>
      <c r="AA714624" s="93"/>
      <c r="AB714624" s="5"/>
    </row>
    <row r="714625" spans="21:28">
      <c r="U714625" s="5"/>
      <c r="AA714625" s="94"/>
      <c r="AB714625" s="5"/>
    </row>
    <row r="714628" spans="21:28">
      <c r="U714628" s="5"/>
      <c r="AA714628" s="94"/>
      <c r="AB714628" s="5"/>
    </row>
    <row r="714678" spans="21:28">
      <c r="U714678" s="5"/>
      <c r="AA714678" s="94"/>
      <c r="AB714678" s="5"/>
    </row>
    <row r="714748" spans="21:28">
      <c r="U714748" s="5"/>
      <c r="AA714748" s="94"/>
      <c r="AB714748" s="5"/>
    </row>
    <row r="714749" spans="21:28">
      <c r="U714749" s="5"/>
      <c r="AA714749" s="94"/>
      <c r="AB714749" s="5"/>
    </row>
    <row r="714766" spans="21:28">
      <c r="U714766" s="5"/>
      <c r="AA714766" s="94"/>
      <c r="AB714766" s="5"/>
    </row>
    <row r="714768" spans="21:28">
      <c r="U714768" s="5"/>
      <c r="AA714768" s="458"/>
      <c r="AB714768" s="5"/>
    </row>
    <row r="714769" spans="21:28">
      <c r="U714769" s="5"/>
      <c r="AA714769" s="458"/>
      <c r="AB714769" s="5"/>
    </row>
    <row r="714770" spans="21:28">
      <c r="U714770" s="5"/>
      <c r="AA714770" s="93"/>
      <c r="AB714770" s="5"/>
    </row>
    <row r="714771" spans="21:28">
      <c r="U714771" s="5"/>
      <c r="AA714771" s="94"/>
      <c r="AB714771" s="5"/>
    </row>
    <row r="714774" spans="21:28">
      <c r="U714774" s="5"/>
      <c r="AA714774" s="94"/>
      <c r="AB714774" s="5"/>
    </row>
    <row r="714824" spans="21:28">
      <c r="U714824" s="5"/>
      <c r="AA714824" s="94"/>
      <c r="AB714824" s="5"/>
    </row>
    <row r="714894" spans="21:28">
      <c r="U714894" s="5"/>
      <c r="AA714894" s="94"/>
      <c r="AB714894" s="5"/>
    </row>
    <row r="714895" spans="21:28">
      <c r="U714895" s="5"/>
      <c r="AA714895" s="94"/>
      <c r="AB714895" s="5"/>
    </row>
    <row r="714912" spans="21:28">
      <c r="U714912" s="5"/>
      <c r="AA714912" s="94"/>
      <c r="AB714912" s="5"/>
    </row>
    <row r="714914" spans="21:28">
      <c r="U714914" s="5"/>
      <c r="AA714914" s="458"/>
      <c r="AB714914" s="5"/>
    </row>
    <row r="714915" spans="21:28">
      <c r="U714915" s="5"/>
      <c r="AA714915" s="458"/>
      <c r="AB714915" s="5"/>
    </row>
    <row r="714916" spans="21:28">
      <c r="U714916" s="5"/>
      <c r="AA714916" s="93"/>
      <c r="AB714916" s="5"/>
    </row>
    <row r="714917" spans="21:28">
      <c r="U714917" s="5"/>
      <c r="AA714917" s="94"/>
      <c r="AB714917" s="5"/>
    </row>
    <row r="714920" spans="21:28">
      <c r="U714920" s="5"/>
      <c r="AA714920" s="94"/>
      <c r="AB714920" s="5"/>
    </row>
    <row r="714970" spans="21:28">
      <c r="U714970" s="5"/>
      <c r="AA714970" s="94"/>
      <c r="AB714970" s="5"/>
    </row>
    <row r="715040" spans="21:28">
      <c r="U715040" s="5"/>
      <c r="AA715040" s="94"/>
      <c r="AB715040" s="5"/>
    </row>
    <row r="715041" spans="21:28">
      <c r="U715041" s="5"/>
      <c r="AA715041" s="94"/>
      <c r="AB715041" s="5"/>
    </row>
    <row r="715058" spans="21:28">
      <c r="U715058" s="5"/>
      <c r="AA715058" s="94"/>
      <c r="AB715058" s="5"/>
    </row>
    <row r="715060" spans="21:28">
      <c r="U715060" s="5"/>
      <c r="AA715060" s="458"/>
      <c r="AB715060" s="5"/>
    </row>
    <row r="715061" spans="21:28">
      <c r="U715061" s="5"/>
      <c r="AA715061" s="458"/>
      <c r="AB715061" s="5"/>
    </row>
    <row r="715062" spans="21:28">
      <c r="U715062" s="5"/>
      <c r="AA715062" s="93"/>
      <c r="AB715062" s="5"/>
    </row>
    <row r="715063" spans="21:28">
      <c r="U715063" s="5"/>
      <c r="AA715063" s="94"/>
      <c r="AB715063" s="5"/>
    </row>
    <row r="715066" spans="21:28">
      <c r="U715066" s="5"/>
      <c r="AA715066" s="94"/>
      <c r="AB715066" s="5"/>
    </row>
    <row r="715116" spans="21:28">
      <c r="U715116" s="5"/>
      <c r="AA715116" s="94"/>
      <c r="AB715116" s="5"/>
    </row>
    <row r="715186" spans="21:28">
      <c r="U715186" s="5"/>
      <c r="AA715186" s="94"/>
      <c r="AB715186" s="5"/>
    </row>
    <row r="715187" spans="21:28">
      <c r="U715187" s="5"/>
      <c r="AA715187" s="94"/>
      <c r="AB715187" s="5"/>
    </row>
    <row r="715204" spans="21:28">
      <c r="U715204" s="5"/>
      <c r="AA715204" s="94"/>
      <c r="AB715204" s="5"/>
    </row>
    <row r="715206" spans="21:28">
      <c r="U715206" s="5"/>
      <c r="AA715206" s="458"/>
      <c r="AB715206" s="5"/>
    </row>
    <row r="715207" spans="21:28">
      <c r="U715207" s="5"/>
      <c r="AA715207" s="458"/>
      <c r="AB715207" s="5"/>
    </row>
    <row r="715208" spans="21:28">
      <c r="U715208" s="5"/>
      <c r="AA715208" s="93"/>
      <c r="AB715208" s="5"/>
    </row>
    <row r="715209" spans="21:28">
      <c r="U715209" s="5"/>
      <c r="AA715209" s="94"/>
      <c r="AB715209" s="5"/>
    </row>
    <row r="715212" spans="21:28">
      <c r="U715212" s="5"/>
      <c r="AA715212" s="94"/>
      <c r="AB715212" s="5"/>
    </row>
    <row r="715262" spans="21:28">
      <c r="U715262" s="5"/>
      <c r="AA715262" s="94"/>
      <c r="AB715262" s="5"/>
    </row>
    <row r="715332" spans="21:28">
      <c r="U715332" s="5"/>
      <c r="AA715332" s="94"/>
      <c r="AB715332" s="5"/>
    </row>
    <row r="715333" spans="21:28">
      <c r="U715333" s="5"/>
      <c r="AA715333" s="94"/>
      <c r="AB715333" s="5"/>
    </row>
    <row r="715350" spans="21:28">
      <c r="U715350" s="5"/>
      <c r="AA715350" s="94"/>
      <c r="AB715350" s="5"/>
    </row>
    <row r="715352" spans="21:28">
      <c r="U715352" s="5"/>
      <c r="AA715352" s="458"/>
      <c r="AB715352" s="5"/>
    </row>
    <row r="715353" spans="21:28">
      <c r="U715353" s="5"/>
      <c r="AA715353" s="458"/>
      <c r="AB715353" s="5"/>
    </row>
    <row r="715354" spans="21:28">
      <c r="U715354" s="5"/>
      <c r="AA715354" s="93"/>
      <c r="AB715354" s="5"/>
    </row>
    <row r="715355" spans="21:28">
      <c r="U715355" s="5"/>
      <c r="AA715355" s="94"/>
      <c r="AB715355" s="5"/>
    </row>
    <row r="715358" spans="21:28">
      <c r="U715358" s="5"/>
      <c r="AA715358" s="94"/>
      <c r="AB715358" s="5"/>
    </row>
    <row r="715408" spans="21:28">
      <c r="U715408" s="5"/>
      <c r="AA715408" s="94"/>
      <c r="AB715408" s="5"/>
    </row>
    <row r="715478" spans="21:28">
      <c r="U715478" s="5"/>
      <c r="AA715478" s="94"/>
      <c r="AB715478" s="5"/>
    </row>
    <row r="715479" spans="21:28">
      <c r="U715479" s="5"/>
      <c r="AA715479" s="94"/>
      <c r="AB715479" s="5"/>
    </row>
    <row r="715496" spans="21:28">
      <c r="U715496" s="5"/>
      <c r="AA715496" s="94"/>
      <c r="AB715496" s="5"/>
    </row>
    <row r="715498" spans="21:28">
      <c r="U715498" s="5"/>
      <c r="AA715498" s="458"/>
      <c r="AB715498" s="5"/>
    </row>
    <row r="715499" spans="21:28">
      <c r="U715499" s="5"/>
      <c r="AA715499" s="458"/>
      <c r="AB715499" s="5"/>
    </row>
    <row r="715500" spans="21:28">
      <c r="U715500" s="5"/>
      <c r="AA715500" s="93"/>
      <c r="AB715500" s="5"/>
    </row>
    <row r="715501" spans="21:28">
      <c r="U715501" s="5"/>
      <c r="AA715501" s="94"/>
      <c r="AB715501" s="5"/>
    </row>
    <row r="715504" spans="21:28">
      <c r="U715504" s="5"/>
      <c r="AA715504" s="94"/>
      <c r="AB715504" s="5"/>
    </row>
    <row r="715554" spans="21:28">
      <c r="U715554" s="5"/>
      <c r="AA715554" s="94"/>
      <c r="AB715554" s="5"/>
    </row>
    <row r="715624" spans="21:28">
      <c r="U715624" s="5"/>
      <c r="AA715624" s="94"/>
      <c r="AB715624" s="5"/>
    </row>
    <row r="715625" spans="21:28">
      <c r="U715625" s="5"/>
      <c r="AA715625" s="94"/>
      <c r="AB715625" s="5"/>
    </row>
    <row r="715642" spans="21:28">
      <c r="U715642" s="5"/>
      <c r="AA715642" s="94"/>
      <c r="AB715642" s="5"/>
    </row>
    <row r="715644" spans="21:28">
      <c r="U715644" s="5"/>
      <c r="AA715644" s="458"/>
      <c r="AB715644" s="5"/>
    </row>
    <row r="715645" spans="21:28">
      <c r="U715645" s="5"/>
      <c r="AA715645" s="458"/>
      <c r="AB715645" s="5"/>
    </row>
    <row r="715646" spans="21:28">
      <c r="U715646" s="5"/>
      <c r="AA715646" s="93"/>
      <c r="AB715646" s="5"/>
    </row>
    <row r="715647" spans="21:28">
      <c r="U715647" s="5"/>
      <c r="AA715647" s="94"/>
      <c r="AB715647" s="5"/>
    </row>
    <row r="715650" spans="21:28">
      <c r="U715650" s="5"/>
      <c r="AA715650" s="94"/>
      <c r="AB715650" s="5"/>
    </row>
    <row r="715700" spans="21:28">
      <c r="U715700" s="5"/>
      <c r="AA715700" s="94"/>
      <c r="AB715700" s="5"/>
    </row>
    <row r="715770" spans="21:28">
      <c r="U715770" s="5"/>
      <c r="AA715770" s="94"/>
      <c r="AB715770" s="5"/>
    </row>
    <row r="715771" spans="21:28">
      <c r="U715771" s="5"/>
      <c r="AA715771" s="94"/>
      <c r="AB715771" s="5"/>
    </row>
    <row r="715788" spans="21:28">
      <c r="U715788" s="5"/>
      <c r="AA715788" s="94"/>
      <c r="AB715788" s="5"/>
    </row>
    <row r="715790" spans="21:28">
      <c r="U715790" s="5"/>
      <c r="AA715790" s="458"/>
      <c r="AB715790" s="5"/>
    </row>
    <row r="715791" spans="21:28">
      <c r="U715791" s="5"/>
      <c r="AA715791" s="458"/>
      <c r="AB715791" s="5"/>
    </row>
    <row r="715792" spans="21:28">
      <c r="U715792" s="5"/>
      <c r="AA715792" s="93"/>
      <c r="AB715792" s="5"/>
    </row>
    <row r="715793" spans="21:28">
      <c r="U715793" s="5"/>
      <c r="AA715793" s="94"/>
      <c r="AB715793" s="5"/>
    </row>
    <row r="715796" spans="21:28">
      <c r="U715796" s="5"/>
      <c r="AA715796" s="94"/>
      <c r="AB715796" s="5"/>
    </row>
    <row r="715846" spans="21:28">
      <c r="U715846" s="5"/>
      <c r="AA715846" s="94"/>
      <c r="AB715846" s="5"/>
    </row>
    <row r="715916" spans="21:28">
      <c r="U715916" s="5"/>
      <c r="AA715916" s="94"/>
      <c r="AB715916" s="5"/>
    </row>
    <row r="715917" spans="21:28">
      <c r="U715917" s="5"/>
      <c r="AA715917" s="94"/>
      <c r="AB715917" s="5"/>
    </row>
    <row r="715934" spans="21:28">
      <c r="U715934" s="5"/>
      <c r="AA715934" s="94"/>
      <c r="AB715934" s="5"/>
    </row>
    <row r="715936" spans="21:28">
      <c r="U715936" s="5"/>
      <c r="AA715936" s="458"/>
      <c r="AB715936" s="5"/>
    </row>
    <row r="715937" spans="21:28">
      <c r="U715937" s="5"/>
      <c r="AA715937" s="458"/>
      <c r="AB715937" s="5"/>
    </row>
    <row r="715938" spans="21:28">
      <c r="U715938" s="5"/>
      <c r="AA715938" s="93"/>
      <c r="AB715938" s="5"/>
    </row>
    <row r="715939" spans="21:28">
      <c r="U715939" s="5"/>
      <c r="AA715939" s="94"/>
      <c r="AB715939" s="5"/>
    </row>
    <row r="715942" spans="21:28">
      <c r="U715942" s="5"/>
      <c r="AA715942" s="94"/>
      <c r="AB715942" s="5"/>
    </row>
    <row r="715992" spans="21:28">
      <c r="U715992" s="5"/>
      <c r="AA715992" s="94"/>
      <c r="AB715992" s="5"/>
    </row>
    <row r="716062" spans="21:28">
      <c r="U716062" s="5"/>
      <c r="AA716062" s="94"/>
      <c r="AB716062" s="5"/>
    </row>
    <row r="716063" spans="21:28">
      <c r="U716063" s="5"/>
      <c r="AA716063" s="94"/>
      <c r="AB716063" s="5"/>
    </row>
    <row r="716080" spans="21:28">
      <c r="U716080" s="5"/>
      <c r="AA716080" s="94"/>
      <c r="AB716080" s="5"/>
    </row>
    <row r="716082" spans="21:28">
      <c r="U716082" s="5"/>
      <c r="AA716082" s="458"/>
      <c r="AB716082" s="5"/>
    </row>
    <row r="716083" spans="21:28">
      <c r="U716083" s="5"/>
      <c r="AA716083" s="458"/>
      <c r="AB716083" s="5"/>
    </row>
    <row r="716084" spans="21:28">
      <c r="U716084" s="5"/>
      <c r="AA716084" s="93"/>
      <c r="AB716084" s="5"/>
    </row>
    <row r="716085" spans="21:28">
      <c r="U716085" s="5"/>
      <c r="AA716085" s="94"/>
      <c r="AB716085" s="5"/>
    </row>
    <row r="716088" spans="21:28">
      <c r="U716088" s="5"/>
      <c r="AA716088" s="94"/>
      <c r="AB716088" s="5"/>
    </row>
    <row r="716138" spans="21:28">
      <c r="U716138" s="5"/>
      <c r="AA716138" s="94"/>
      <c r="AB716138" s="5"/>
    </row>
    <row r="716208" spans="21:28">
      <c r="U716208" s="5"/>
      <c r="AA716208" s="94"/>
      <c r="AB716208" s="5"/>
    </row>
    <row r="716209" spans="21:28">
      <c r="U716209" s="5"/>
      <c r="AA716209" s="94"/>
      <c r="AB716209" s="5"/>
    </row>
    <row r="716226" spans="21:28">
      <c r="U716226" s="5"/>
      <c r="AA716226" s="94"/>
      <c r="AB716226" s="5"/>
    </row>
    <row r="716228" spans="21:28">
      <c r="U716228" s="5"/>
      <c r="AA716228" s="458"/>
      <c r="AB716228" s="5"/>
    </row>
    <row r="716229" spans="21:28">
      <c r="U716229" s="5"/>
      <c r="AA716229" s="458"/>
      <c r="AB716229" s="5"/>
    </row>
    <row r="716230" spans="21:28">
      <c r="U716230" s="5"/>
      <c r="AA716230" s="93"/>
      <c r="AB716230" s="5"/>
    </row>
    <row r="716231" spans="21:28">
      <c r="U716231" s="5"/>
      <c r="AA716231" s="94"/>
      <c r="AB716231" s="5"/>
    </row>
    <row r="716234" spans="21:28">
      <c r="U716234" s="5"/>
      <c r="AA716234" s="94"/>
      <c r="AB716234" s="5"/>
    </row>
    <row r="716284" spans="21:28">
      <c r="U716284" s="5"/>
      <c r="AA716284" s="94"/>
      <c r="AB716284" s="5"/>
    </row>
    <row r="716354" spans="21:28">
      <c r="U716354" s="5"/>
      <c r="AA716354" s="94"/>
      <c r="AB716354" s="5"/>
    </row>
    <row r="716355" spans="21:28">
      <c r="U716355" s="5"/>
      <c r="AA716355" s="94"/>
      <c r="AB716355" s="5"/>
    </row>
    <row r="716372" spans="21:28">
      <c r="U716372" s="5"/>
      <c r="AA716372" s="94"/>
      <c r="AB716372" s="5"/>
    </row>
    <row r="716374" spans="21:28">
      <c r="U716374" s="5"/>
      <c r="AA716374" s="458"/>
      <c r="AB716374" s="5"/>
    </row>
    <row r="716375" spans="21:28">
      <c r="U716375" s="5"/>
      <c r="AA716375" s="458"/>
      <c r="AB716375" s="5"/>
    </row>
    <row r="716376" spans="21:28">
      <c r="U716376" s="5"/>
      <c r="AA716376" s="93"/>
      <c r="AB716376" s="5"/>
    </row>
    <row r="716377" spans="21:28">
      <c r="U716377" s="5"/>
      <c r="AA716377" s="94"/>
      <c r="AB716377" s="5"/>
    </row>
    <row r="716380" spans="21:28">
      <c r="U716380" s="5"/>
      <c r="AA716380" s="94"/>
      <c r="AB716380" s="5"/>
    </row>
    <row r="716430" spans="21:28">
      <c r="U716430" s="5"/>
      <c r="AA716430" s="94"/>
      <c r="AB716430" s="5"/>
    </row>
    <row r="716500" spans="21:28">
      <c r="U716500" s="5"/>
      <c r="AA716500" s="94"/>
      <c r="AB716500" s="5"/>
    </row>
    <row r="716501" spans="21:28">
      <c r="U716501" s="5"/>
      <c r="AA716501" s="94"/>
      <c r="AB716501" s="5"/>
    </row>
    <row r="716518" spans="21:28">
      <c r="U716518" s="5"/>
      <c r="AA716518" s="94"/>
      <c r="AB716518" s="5"/>
    </row>
    <row r="716520" spans="21:28">
      <c r="U716520" s="5"/>
      <c r="AA716520" s="458"/>
      <c r="AB716520" s="5"/>
    </row>
    <row r="716521" spans="21:28">
      <c r="U716521" s="5"/>
      <c r="AA716521" s="458"/>
      <c r="AB716521" s="5"/>
    </row>
    <row r="716522" spans="21:28">
      <c r="U716522" s="5"/>
      <c r="AA716522" s="93"/>
      <c r="AB716522" s="5"/>
    </row>
    <row r="716523" spans="21:28">
      <c r="U716523" s="5"/>
      <c r="AA716523" s="94"/>
      <c r="AB716523" s="5"/>
    </row>
    <row r="716526" spans="21:28">
      <c r="U716526" s="5"/>
      <c r="AA716526" s="94"/>
      <c r="AB716526" s="5"/>
    </row>
    <row r="716576" spans="21:28">
      <c r="U716576" s="5"/>
      <c r="AA716576" s="94"/>
      <c r="AB716576" s="5"/>
    </row>
    <row r="716646" spans="21:28">
      <c r="U716646" s="5"/>
      <c r="AA716646" s="94"/>
      <c r="AB716646" s="5"/>
    </row>
    <row r="716647" spans="21:28">
      <c r="U716647" s="5"/>
      <c r="AA716647" s="94"/>
      <c r="AB716647" s="5"/>
    </row>
    <row r="716664" spans="21:28">
      <c r="U716664" s="5"/>
      <c r="AA716664" s="94"/>
      <c r="AB716664" s="5"/>
    </row>
    <row r="716666" spans="21:28">
      <c r="U716666" s="5"/>
      <c r="AA716666" s="458"/>
      <c r="AB716666" s="5"/>
    </row>
    <row r="716667" spans="21:28">
      <c r="U716667" s="5"/>
      <c r="AA716667" s="458"/>
      <c r="AB716667" s="5"/>
    </row>
    <row r="716668" spans="21:28">
      <c r="U716668" s="5"/>
      <c r="AA716668" s="93"/>
      <c r="AB716668" s="5"/>
    </row>
    <row r="716669" spans="21:28">
      <c r="U716669" s="5"/>
      <c r="AA716669" s="94"/>
      <c r="AB716669" s="5"/>
    </row>
    <row r="716672" spans="21:28">
      <c r="U716672" s="5"/>
      <c r="AA716672" s="94"/>
      <c r="AB716672" s="5"/>
    </row>
    <row r="716722" spans="21:28">
      <c r="U716722" s="5"/>
      <c r="AA716722" s="94"/>
      <c r="AB716722" s="5"/>
    </row>
    <row r="716792" spans="21:28">
      <c r="U716792" s="5"/>
      <c r="AA716792" s="94"/>
      <c r="AB716792" s="5"/>
    </row>
    <row r="716793" spans="21:28">
      <c r="U716793" s="5"/>
      <c r="AA716793" s="94"/>
      <c r="AB716793" s="5"/>
    </row>
    <row r="716810" spans="21:28">
      <c r="U716810" s="5"/>
      <c r="AA716810" s="94"/>
      <c r="AB716810" s="5"/>
    </row>
    <row r="716812" spans="21:28">
      <c r="U716812" s="5"/>
      <c r="AA716812" s="458"/>
      <c r="AB716812" s="5"/>
    </row>
    <row r="716813" spans="21:28">
      <c r="U716813" s="5"/>
      <c r="AA716813" s="458"/>
      <c r="AB716813" s="5"/>
    </row>
    <row r="716814" spans="21:28">
      <c r="U716814" s="5"/>
      <c r="AA716814" s="93"/>
      <c r="AB716814" s="5"/>
    </row>
    <row r="716815" spans="21:28">
      <c r="U716815" s="5"/>
      <c r="AA716815" s="94"/>
      <c r="AB716815" s="5"/>
    </row>
    <row r="716818" spans="21:28">
      <c r="U716818" s="5"/>
      <c r="AA716818" s="94"/>
      <c r="AB716818" s="5"/>
    </row>
    <row r="716868" spans="21:28">
      <c r="U716868" s="5"/>
      <c r="AA716868" s="94"/>
      <c r="AB716868" s="5"/>
    </row>
    <row r="716938" spans="21:28">
      <c r="U716938" s="5"/>
      <c r="AA716938" s="94"/>
      <c r="AB716938" s="5"/>
    </row>
    <row r="716939" spans="21:28">
      <c r="U716939" s="5"/>
      <c r="AA716939" s="94"/>
      <c r="AB716939" s="5"/>
    </row>
    <row r="716956" spans="21:28">
      <c r="U716956" s="5"/>
      <c r="AA716956" s="94"/>
      <c r="AB716956" s="5"/>
    </row>
    <row r="716958" spans="21:28">
      <c r="U716958" s="5"/>
      <c r="AA716958" s="458"/>
      <c r="AB716958" s="5"/>
    </row>
    <row r="716959" spans="21:28">
      <c r="U716959" s="5"/>
      <c r="AA716959" s="458"/>
      <c r="AB716959" s="5"/>
    </row>
    <row r="716960" spans="21:28">
      <c r="U716960" s="5"/>
      <c r="AA716960" s="93"/>
      <c r="AB716960" s="5"/>
    </row>
    <row r="716961" spans="21:28">
      <c r="U716961" s="5"/>
      <c r="AA716961" s="94"/>
      <c r="AB716961" s="5"/>
    </row>
    <row r="716964" spans="21:28">
      <c r="U716964" s="5"/>
      <c r="AA716964" s="94"/>
      <c r="AB716964" s="5"/>
    </row>
    <row r="717014" spans="21:28">
      <c r="U717014" s="5"/>
      <c r="AA717014" s="94"/>
      <c r="AB717014" s="5"/>
    </row>
    <row r="717084" spans="21:28">
      <c r="U717084" s="5"/>
      <c r="AA717084" s="94"/>
      <c r="AB717084" s="5"/>
    </row>
    <row r="717085" spans="21:28">
      <c r="U717085" s="5"/>
      <c r="AA717085" s="94"/>
      <c r="AB717085" s="5"/>
    </row>
    <row r="717102" spans="21:28">
      <c r="U717102" s="5"/>
      <c r="AA717102" s="94"/>
      <c r="AB717102" s="5"/>
    </row>
    <row r="717104" spans="21:28">
      <c r="U717104" s="5"/>
      <c r="AA717104" s="458"/>
      <c r="AB717104" s="5"/>
    </row>
    <row r="717105" spans="21:28">
      <c r="U717105" s="5"/>
      <c r="AA717105" s="458"/>
      <c r="AB717105" s="5"/>
    </row>
    <row r="717106" spans="21:28">
      <c r="U717106" s="5"/>
      <c r="AA717106" s="93"/>
      <c r="AB717106" s="5"/>
    </row>
    <row r="717107" spans="21:28">
      <c r="U717107" s="5"/>
      <c r="AA717107" s="94"/>
      <c r="AB717107" s="5"/>
    </row>
    <row r="717110" spans="21:28">
      <c r="U717110" s="5"/>
      <c r="AA717110" s="94"/>
      <c r="AB717110" s="5"/>
    </row>
    <row r="717160" spans="21:28">
      <c r="U717160" s="5"/>
      <c r="AA717160" s="94"/>
      <c r="AB717160" s="5"/>
    </row>
    <row r="717230" spans="21:28">
      <c r="U717230" s="5"/>
      <c r="AA717230" s="94"/>
      <c r="AB717230" s="5"/>
    </row>
    <row r="717231" spans="21:28">
      <c r="U717231" s="5"/>
      <c r="AA717231" s="94"/>
      <c r="AB717231" s="5"/>
    </row>
    <row r="717248" spans="21:28">
      <c r="U717248" s="5"/>
      <c r="AA717248" s="94"/>
      <c r="AB717248" s="5"/>
    </row>
    <row r="717250" spans="21:28">
      <c r="U717250" s="5"/>
      <c r="AA717250" s="458"/>
      <c r="AB717250" s="5"/>
    </row>
    <row r="717251" spans="21:28">
      <c r="U717251" s="5"/>
      <c r="AA717251" s="458"/>
      <c r="AB717251" s="5"/>
    </row>
    <row r="717252" spans="21:28">
      <c r="U717252" s="5"/>
      <c r="AA717252" s="93"/>
      <c r="AB717252" s="5"/>
    </row>
    <row r="717253" spans="21:28">
      <c r="U717253" s="5"/>
      <c r="AA717253" s="94"/>
      <c r="AB717253" s="5"/>
    </row>
    <row r="717256" spans="21:28">
      <c r="U717256" s="5"/>
      <c r="AA717256" s="94"/>
      <c r="AB717256" s="5"/>
    </row>
    <row r="717306" spans="21:28">
      <c r="U717306" s="5"/>
      <c r="AA717306" s="94"/>
      <c r="AB717306" s="5"/>
    </row>
    <row r="717376" spans="21:28">
      <c r="U717376" s="5"/>
      <c r="AA717376" s="94"/>
      <c r="AB717376" s="5"/>
    </row>
    <row r="717377" spans="21:28">
      <c r="U717377" s="5"/>
      <c r="AA717377" s="94"/>
      <c r="AB717377" s="5"/>
    </row>
    <row r="717394" spans="21:28">
      <c r="U717394" s="5"/>
      <c r="AA717394" s="94"/>
      <c r="AB717394" s="5"/>
    </row>
    <row r="717396" spans="21:28">
      <c r="U717396" s="5"/>
      <c r="AA717396" s="458"/>
      <c r="AB717396" s="5"/>
    </row>
    <row r="717397" spans="21:28">
      <c r="U717397" s="5"/>
      <c r="AA717397" s="458"/>
      <c r="AB717397" s="5"/>
    </row>
    <row r="717398" spans="21:28">
      <c r="U717398" s="5"/>
      <c r="AA717398" s="93"/>
      <c r="AB717398" s="5"/>
    </row>
    <row r="717399" spans="21:28">
      <c r="U717399" s="5"/>
      <c r="AA717399" s="94"/>
      <c r="AB717399" s="5"/>
    </row>
    <row r="717402" spans="21:28">
      <c r="U717402" s="5"/>
      <c r="AA717402" s="94"/>
      <c r="AB717402" s="5"/>
    </row>
    <row r="717452" spans="21:28">
      <c r="U717452" s="5"/>
      <c r="AA717452" s="94"/>
      <c r="AB717452" s="5"/>
    </row>
    <row r="717522" spans="21:28">
      <c r="U717522" s="5"/>
      <c r="AA717522" s="94"/>
      <c r="AB717522" s="5"/>
    </row>
    <row r="717523" spans="21:28">
      <c r="U717523" s="5"/>
      <c r="AA717523" s="94"/>
      <c r="AB717523" s="5"/>
    </row>
    <row r="717540" spans="21:28">
      <c r="U717540" s="5"/>
      <c r="AA717540" s="94"/>
      <c r="AB717540" s="5"/>
    </row>
    <row r="717542" spans="21:28">
      <c r="U717542" s="5"/>
      <c r="AA717542" s="458"/>
      <c r="AB717542" s="5"/>
    </row>
    <row r="717543" spans="21:28">
      <c r="U717543" s="5"/>
      <c r="AA717543" s="458"/>
      <c r="AB717543" s="5"/>
    </row>
    <row r="717544" spans="21:28">
      <c r="U717544" s="5"/>
      <c r="AA717544" s="93"/>
      <c r="AB717544" s="5"/>
    </row>
    <row r="717545" spans="21:28">
      <c r="U717545" s="5"/>
      <c r="AA717545" s="94"/>
      <c r="AB717545" s="5"/>
    </row>
    <row r="717548" spans="21:28">
      <c r="U717548" s="5"/>
      <c r="AA717548" s="94"/>
      <c r="AB717548" s="5"/>
    </row>
    <row r="717598" spans="21:28">
      <c r="U717598" s="5"/>
      <c r="AA717598" s="94"/>
      <c r="AB717598" s="5"/>
    </row>
    <row r="717668" spans="21:28">
      <c r="U717668" s="5"/>
      <c r="AA717668" s="94"/>
      <c r="AB717668" s="5"/>
    </row>
    <row r="717669" spans="21:28">
      <c r="U717669" s="5"/>
      <c r="AA717669" s="94"/>
      <c r="AB717669" s="5"/>
    </row>
    <row r="717686" spans="21:28">
      <c r="U717686" s="5"/>
      <c r="AA717686" s="94"/>
      <c r="AB717686" s="5"/>
    </row>
    <row r="717688" spans="21:28">
      <c r="U717688" s="5"/>
      <c r="AA717688" s="458"/>
      <c r="AB717688" s="5"/>
    </row>
    <row r="717689" spans="21:28">
      <c r="U717689" s="5"/>
      <c r="AA717689" s="458"/>
      <c r="AB717689" s="5"/>
    </row>
    <row r="717690" spans="21:28">
      <c r="U717690" s="5"/>
      <c r="AA717690" s="93"/>
      <c r="AB717690" s="5"/>
    </row>
    <row r="717691" spans="21:28">
      <c r="U717691" s="5"/>
      <c r="AA717691" s="94"/>
      <c r="AB717691" s="5"/>
    </row>
    <row r="717694" spans="21:28">
      <c r="U717694" s="5"/>
      <c r="AA717694" s="94"/>
      <c r="AB717694" s="5"/>
    </row>
    <row r="717744" spans="21:28">
      <c r="U717744" s="5"/>
      <c r="AA717744" s="94"/>
      <c r="AB717744" s="5"/>
    </row>
    <row r="717814" spans="21:28">
      <c r="U717814" s="5"/>
      <c r="AA717814" s="94"/>
      <c r="AB717814" s="5"/>
    </row>
    <row r="717815" spans="21:28">
      <c r="U717815" s="5"/>
      <c r="AA717815" s="94"/>
      <c r="AB717815" s="5"/>
    </row>
    <row r="717832" spans="21:28">
      <c r="U717832" s="5"/>
      <c r="AA717832" s="94"/>
      <c r="AB717832" s="5"/>
    </row>
    <row r="717834" spans="21:28">
      <c r="U717834" s="5"/>
      <c r="AA717834" s="458"/>
      <c r="AB717834" s="5"/>
    </row>
    <row r="717835" spans="21:28">
      <c r="U717835" s="5"/>
      <c r="AA717835" s="458"/>
      <c r="AB717835" s="5"/>
    </row>
    <row r="717836" spans="21:28">
      <c r="U717836" s="5"/>
      <c r="AA717836" s="93"/>
      <c r="AB717836" s="5"/>
    </row>
    <row r="717837" spans="21:28">
      <c r="U717837" s="5"/>
      <c r="AA717837" s="94"/>
      <c r="AB717837" s="5"/>
    </row>
    <row r="717840" spans="21:28">
      <c r="U717840" s="5"/>
      <c r="AA717840" s="94"/>
      <c r="AB717840" s="5"/>
    </row>
    <row r="717890" spans="21:28">
      <c r="U717890" s="5"/>
      <c r="AA717890" s="94"/>
      <c r="AB717890" s="5"/>
    </row>
    <row r="717960" spans="21:28">
      <c r="U717960" s="5"/>
      <c r="AA717960" s="94"/>
      <c r="AB717960" s="5"/>
    </row>
    <row r="717961" spans="21:28">
      <c r="U717961" s="5"/>
      <c r="AA717961" s="94"/>
      <c r="AB717961" s="5"/>
    </row>
    <row r="717978" spans="21:28">
      <c r="U717978" s="5"/>
      <c r="AA717978" s="94"/>
      <c r="AB717978" s="5"/>
    </row>
    <row r="717980" spans="21:28">
      <c r="U717980" s="5"/>
      <c r="AA717980" s="458"/>
      <c r="AB717980" s="5"/>
    </row>
    <row r="717981" spans="21:28">
      <c r="U717981" s="5"/>
      <c r="AA717981" s="458"/>
      <c r="AB717981" s="5"/>
    </row>
    <row r="717982" spans="21:28">
      <c r="U717982" s="5"/>
      <c r="AA717982" s="93"/>
      <c r="AB717982" s="5"/>
    </row>
    <row r="717983" spans="21:28">
      <c r="U717983" s="5"/>
      <c r="AA717983" s="94"/>
      <c r="AB717983" s="5"/>
    </row>
    <row r="717986" spans="21:28">
      <c r="U717986" s="5"/>
      <c r="AA717986" s="94"/>
      <c r="AB717986" s="5"/>
    </row>
    <row r="718036" spans="21:28">
      <c r="U718036" s="5"/>
      <c r="AA718036" s="94"/>
      <c r="AB718036" s="5"/>
    </row>
    <row r="718106" spans="21:28">
      <c r="U718106" s="5"/>
      <c r="AA718106" s="94"/>
      <c r="AB718106" s="5"/>
    </row>
    <row r="718107" spans="21:28">
      <c r="U718107" s="5"/>
      <c r="AA718107" s="94"/>
      <c r="AB718107" s="5"/>
    </row>
    <row r="718124" spans="21:28">
      <c r="U718124" s="5"/>
      <c r="AA718124" s="94"/>
      <c r="AB718124" s="5"/>
    </row>
    <row r="718126" spans="21:28">
      <c r="U718126" s="5"/>
      <c r="AA718126" s="458"/>
      <c r="AB718126" s="5"/>
    </row>
    <row r="718127" spans="21:28">
      <c r="U718127" s="5"/>
      <c r="AA718127" s="458"/>
      <c r="AB718127" s="5"/>
    </row>
    <row r="718128" spans="21:28">
      <c r="U718128" s="5"/>
      <c r="AA718128" s="93"/>
      <c r="AB718128" s="5"/>
    </row>
    <row r="718129" spans="21:28">
      <c r="U718129" s="5"/>
      <c r="AA718129" s="94"/>
      <c r="AB718129" s="5"/>
    </row>
    <row r="718132" spans="21:28">
      <c r="U718132" s="5"/>
      <c r="AA718132" s="94"/>
      <c r="AB718132" s="5"/>
    </row>
    <row r="718182" spans="21:28">
      <c r="U718182" s="5"/>
      <c r="AA718182" s="94"/>
      <c r="AB718182" s="5"/>
    </row>
    <row r="718252" spans="21:28">
      <c r="U718252" s="5"/>
      <c r="AA718252" s="94"/>
      <c r="AB718252" s="5"/>
    </row>
    <row r="718253" spans="21:28">
      <c r="U718253" s="5"/>
      <c r="AA718253" s="94"/>
      <c r="AB718253" s="5"/>
    </row>
    <row r="718270" spans="21:28">
      <c r="U718270" s="5"/>
      <c r="AA718270" s="94"/>
      <c r="AB718270" s="5"/>
    </row>
    <row r="718272" spans="21:28">
      <c r="U718272" s="5"/>
      <c r="AA718272" s="458"/>
      <c r="AB718272" s="5"/>
    </row>
    <row r="718273" spans="21:28">
      <c r="U718273" s="5"/>
      <c r="AA718273" s="458"/>
      <c r="AB718273" s="5"/>
    </row>
    <row r="718274" spans="21:28">
      <c r="U718274" s="5"/>
      <c r="AA718274" s="93"/>
      <c r="AB718274" s="5"/>
    </row>
    <row r="718275" spans="21:28">
      <c r="U718275" s="5"/>
      <c r="AA718275" s="94"/>
      <c r="AB718275" s="5"/>
    </row>
    <row r="718278" spans="21:28">
      <c r="U718278" s="5"/>
      <c r="AA718278" s="94"/>
      <c r="AB718278" s="5"/>
    </row>
    <row r="718328" spans="21:28">
      <c r="U718328" s="5"/>
      <c r="AA718328" s="94"/>
      <c r="AB718328" s="5"/>
    </row>
    <row r="718398" spans="21:28">
      <c r="U718398" s="5"/>
      <c r="AA718398" s="94"/>
      <c r="AB718398" s="5"/>
    </row>
    <row r="718399" spans="21:28">
      <c r="U718399" s="5"/>
      <c r="AA718399" s="94"/>
      <c r="AB718399" s="5"/>
    </row>
    <row r="718416" spans="21:28">
      <c r="U718416" s="5"/>
      <c r="AA718416" s="94"/>
      <c r="AB718416" s="5"/>
    </row>
    <row r="718418" spans="21:28">
      <c r="U718418" s="5"/>
      <c r="AA718418" s="458"/>
      <c r="AB718418" s="5"/>
    </row>
    <row r="718419" spans="21:28">
      <c r="U718419" s="5"/>
      <c r="AA718419" s="458"/>
      <c r="AB718419" s="5"/>
    </row>
    <row r="718420" spans="21:28">
      <c r="U718420" s="5"/>
      <c r="AA718420" s="93"/>
      <c r="AB718420" s="5"/>
    </row>
    <row r="718421" spans="21:28">
      <c r="U718421" s="5"/>
      <c r="AA718421" s="94"/>
      <c r="AB718421" s="5"/>
    </row>
    <row r="718424" spans="21:28">
      <c r="U718424" s="5"/>
      <c r="AA718424" s="94"/>
      <c r="AB718424" s="5"/>
    </row>
    <row r="718474" spans="21:28">
      <c r="U718474" s="5"/>
      <c r="AA718474" s="94"/>
      <c r="AB718474" s="5"/>
    </row>
    <row r="718544" spans="21:28">
      <c r="U718544" s="5"/>
      <c r="AA718544" s="94"/>
      <c r="AB718544" s="5"/>
    </row>
    <row r="718545" spans="21:28">
      <c r="U718545" s="5"/>
      <c r="AA718545" s="94"/>
      <c r="AB718545" s="5"/>
    </row>
    <row r="718562" spans="21:28">
      <c r="U718562" s="5"/>
      <c r="AA718562" s="94"/>
      <c r="AB718562" s="5"/>
    </row>
    <row r="718564" spans="21:28">
      <c r="U718564" s="5"/>
      <c r="AA718564" s="458"/>
      <c r="AB718564" s="5"/>
    </row>
    <row r="718565" spans="21:28">
      <c r="U718565" s="5"/>
      <c r="AA718565" s="458"/>
      <c r="AB718565" s="5"/>
    </row>
    <row r="718566" spans="21:28">
      <c r="U718566" s="5"/>
      <c r="AA718566" s="93"/>
      <c r="AB718566" s="5"/>
    </row>
    <row r="718567" spans="21:28">
      <c r="U718567" s="5"/>
      <c r="AA718567" s="94"/>
      <c r="AB718567" s="5"/>
    </row>
    <row r="718570" spans="21:28">
      <c r="U718570" s="5"/>
      <c r="AA718570" s="94"/>
      <c r="AB718570" s="5"/>
    </row>
    <row r="718620" spans="21:28">
      <c r="U718620" s="5"/>
      <c r="AA718620" s="94"/>
      <c r="AB718620" s="5"/>
    </row>
    <row r="718690" spans="21:28">
      <c r="U718690" s="5"/>
      <c r="AA718690" s="94"/>
      <c r="AB718690" s="5"/>
    </row>
    <row r="718691" spans="21:28">
      <c r="U718691" s="5"/>
      <c r="AA718691" s="94"/>
      <c r="AB718691" s="5"/>
    </row>
    <row r="718708" spans="21:28">
      <c r="U718708" s="5"/>
      <c r="AA718708" s="94"/>
      <c r="AB718708" s="5"/>
    </row>
    <row r="718710" spans="21:28">
      <c r="U718710" s="5"/>
      <c r="AA718710" s="458"/>
      <c r="AB718710" s="5"/>
    </row>
    <row r="718711" spans="21:28">
      <c r="U718711" s="5"/>
      <c r="AA718711" s="458"/>
      <c r="AB718711" s="5"/>
    </row>
    <row r="718712" spans="21:28">
      <c r="U718712" s="5"/>
      <c r="AA718712" s="93"/>
      <c r="AB718712" s="5"/>
    </row>
    <row r="718713" spans="21:28">
      <c r="U718713" s="5"/>
      <c r="AA718713" s="94"/>
      <c r="AB718713" s="5"/>
    </row>
    <row r="718716" spans="21:28">
      <c r="U718716" s="5"/>
      <c r="AA718716" s="94"/>
      <c r="AB718716" s="5"/>
    </row>
    <row r="718766" spans="21:28">
      <c r="U718766" s="5"/>
      <c r="AA718766" s="94"/>
      <c r="AB718766" s="5"/>
    </row>
    <row r="718836" spans="21:28">
      <c r="U718836" s="5"/>
      <c r="AA718836" s="94"/>
      <c r="AB718836" s="5"/>
    </row>
    <row r="718837" spans="21:28">
      <c r="U718837" s="5"/>
      <c r="AA718837" s="94"/>
      <c r="AB718837" s="5"/>
    </row>
    <row r="718854" spans="21:28">
      <c r="U718854" s="5"/>
      <c r="AA718854" s="94"/>
      <c r="AB718854" s="5"/>
    </row>
    <row r="718856" spans="21:28">
      <c r="U718856" s="5"/>
      <c r="AA718856" s="458"/>
      <c r="AB718856" s="5"/>
    </row>
    <row r="718857" spans="21:28">
      <c r="U718857" s="5"/>
      <c r="AA718857" s="458"/>
      <c r="AB718857" s="5"/>
    </row>
    <row r="718858" spans="21:28">
      <c r="U718858" s="5"/>
      <c r="AA718858" s="93"/>
      <c r="AB718858" s="5"/>
    </row>
    <row r="718859" spans="21:28">
      <c r="U718859" s="5"/>
      <c r="AA718859" s="94"/>
      <c r="AB718859" s="5"/>
    </row>
    <row r="718862" spans="21:28">
      <c r="U718862" s="5"/>
      <c r="AA718862" s="94"/>
      <c r="AB718862" s="5"/>
    </row>
    <row r="718912" spans="21:28">
      <c r="U718912" s="5"/>
      <c r="AA718912" s="94"/>
      <c r="AB718912" s="5"/>
    </row>
    <row r="718982" spans="21:28">
      <c r="U718982" s="5"/>
      <c r="AA718982" s="94"/>
      <c r="AB718982" s="5"/>
    </row>
    <row r="718983" spans="21:28">
      <c r="U718983" s="5"/>
      <c r="AA718983" s="94"/>
      <c r="AB718983" s="5"/>
    </row>
    <row r="719000" spans="21:28">
      <c r="U719000" s="5"/>
      <c r="AA719000" s="94"/>
      <c r="AB719000" s="5"/>
    </row>
    <row r="719002" spans="21:28">
      <c r="U719002" s="5"/>
      <c r="AA719002" s="458"/>
      <c r="AB719002" s="5"/>
    </row>
    <row r="719003" spans="21:28">
      <c r="U719003" s="5"/>
      <c r="AA719003" s="458"/>
      <c r="AB719003" s="5"/>
    </row>
    <row r="719004" spans="21:28">
      <c r="U719004" s="5"/>
      <c r="AA719004" s="93"/>
      <c r="AB719004" s="5"/>
    </row>
    <row r="719005" spans="21:28">
      <c r="U719005" s="5"/>
      <c r="AA719005" s="94"/>
      <c r="AB719005" s="5"/>
    </row>
    <row r="719008" spans="21:28">
      <c r="U719008" s="5"/>
      <c r="AA719008" s="94"/>
      <c r="AB719008" s="5"/>
    </row>
    <row r="719058" spans="21:28">
      <c r="U719058" s="5"/>
      <c r="AA719058" s="94"/>
      <c r="AB719058" s="5"/>
    </row>
    <row r="719128" spans="21:28">
      <c r="U719128" s="5"/>
      <c r="AA719128" s="94"/>
      <c r="AB719128" s="5"/>
    </row>
    <row r="719129" spans="21:28">
      <c r="U719129" s="5"/>
      <c r="AA719129" s="94"/>
      <c r="AB719129" s="5"/>
    </row>
    <row r="719146" spans="21:28">
      <c r="U719146" s="5"/>
      <c r="AA719146" s="94"/>
      <c r="AB719146" s="5"/>
    </row>
    <row r="719148" spans="21:28">
      <c r="U719148" s="5"/>
      <c r="AA719148" s="458"/>
      <c r="AB719148" s="5"/>
    </row>
    <row r="719149" spans="21:28">
      <c r="U719149" s="5"/>
      <c r="AA719149" s="458"/>
      <c r="AB719149" s="5"/>
    </row>
    <row r="719150" spans="21:28">
      <c r="U719150" s="5"/>
      <c r="AA719150" s="93"/>
      <c r="AB719150" s="5"/>
    </row>
    <row r="719151" spans="21:28">
      <c r="U719151" s="5"/>
      <c r="AA719151" s="94"/>
      <c r="AB719151" s="5"/>
    </row>
    <row r="719154" spans="21:28">
      <c r="U719154" s="5"/>
      <c r="AA719154" s="94"/>
      <c r="AB719154" s="5"/>
    </row>
    <row r="719204" spans="21:28">
      <c r="U719204" s="5"/>
      <c r="AA719204" s="94"/>
      <c r="AB719204" s="5"/>
    </row>
    <row r="719274" spans="21:28">
      <c r="U719274" s="5"/>
      <c r="AA719274" s="94"/>
      <c r="AB719274" s="5"/>
    </row>
    <row r="719275" spans="21:28">
      <c r="U719275" s="5"/>
      <c r="AA719275" s="94"/>
      <c r="AB719275" s="5"/>
    </row>
    <row r="719292" spans="21:28">
      <c r="U719292" s="5"/>
      <c r="AA719292" s="94"/>
      <c r="AB719292" s="5"/>
    </row>
    <row r="719294" spans="21:28">
      <c r="U719294" s="5"/>
      <c r="AA719294" s="458"/>
      <c r="AB719294" s="5"/>
    </row>
    <row r="719295" spans="21:28">
      <c r="U719295" s="5"/>
      <c r="AA719295" s="458"/>
      <c r="AB719295" s="5"/>
    </row>
    <row r="719296" spans="21:28">
      <c r="U719296" s="5"/>
      <c r="AA719296" s="93"/>
      <c r="AB719296" s="5"/>
    </row>
    <row r="719297" spans="21:28">
      <c r="U719297" s="5"/>
      <c r="AA719297" s="94"/>
      <c r="AB719297" s="5"/>
    </row>
    <row r="719300" spans="21:28">
      <c r="U719300" s="5"/>
      <c r="AA719300" s="94"/>
      <c r="AB719300" s="5"/>
    </row>
    <row r="719350" spans="21:28">
      <c r="U719350" s="5"/>
      <c r="AA719350" s="94"/>
      <c r="AB719350" s="5"/>
    </row>
    <row r="719420" spans="21:28">
      <c r="U719420" s="5"/>
      <c r="AA719420" s="94"/>
      <c r="AB719420" s="5"/>
    </row>
    <row r="719421" spans="21:28">
      <c r="U719421" s="5"/>
      <c r="AA719421" s="94"/>
      <c r="AB719421" s="5"/>
    </row>
    <row r="719438" spans="21:28">
      <c r="U719438" s="5"/>
      <c r="AA719438" s="94"/>
      <c r="AB719438" s="5"/>
    </row>
    <row r="719440" spans="21:28">
      <c r="U719440" s="5"/>
      <c r="AA719440" s="458"/>
      <c r="AB719440" s="5"/>
    </row>
    <row r="719441" spans="21:28">
      <c r="U719441" s="5"/>
      <c r="AA719441" s="458"/>
      <c r="AB719441" s="5"/>
    </row>
    <row r="719442" spans="21:28">
      <c r="U719442" s="5"/>
      <c r="AA719442" s="93"/>
      <c r="AB719442" s="5"/>
    </row>
    <row r="719443" spans="21:28">
      <c r="U719443" s="5"/>
      <c r="AA719443" s="94"/>
      <c r="AB719443" s="5"/>
    </row>
    <row r="719446" spans="21:28">
      <c r="U719446" s="5"/>
      <c r="AA719446" s="94"/>
      <c r="AB719446" s="5"/>
    </row>
    <row r="719496" spans="21:28">
      <c r="U719496" s="5"/>
      <c r="AA719496" s="94"/>
      <c r="AB719496" s="5"/>
    </row>
    <row r="719566" spans="21:28">
      <c r="U719566" s="5"/>
      <c r="AA719566" s="94"/>
      <c r="AB719566" s="5"/>
    </row>
    <row r="719567" spans="21:28">
      <c r="U719567" s="5"/>
      <c r="AA719567" s="94"/>
      <c r="AB719567" s="5"/>
    </row>
    <row r="719584" spans="21:28">
      <c r="U719584" s="5"/>
      <c r="AA719584" s="94"/>
      <c r="AB719584" s="5"/>
    </row>
    <row r="719586" spans="21:28">
      <c r="U719586" s="5"/>
      <c r="AA719586" s="458"/>
      <c r="AB719586" s="5"/>
    </row>
    <row r="719587" spans="21:28">
      <c r="U719587" s="5"/>
      <c r="AA719587" s="458"/>
      <c r="AB719587" s="5"/>
    </row>
    <row r="719588" spans="21:28">
      <c r="U719588" s="5"/>
      <c r="AA719588" s="93"/>
      <c r="AB719588" s="5"/>
    </row>
    <row r="719589" spans="21:28">
      <c r="U719589" s="5"/>
      <c r="AA719589" s="94"/>
      <c r="AB719589" s="5"/>
    </row>
    <row r="719592" spans="21:28">
      <c r="U719592" s="5"/>
      <c r="AA719592" s="94"/>
      <c r="AB719592" s="5"/>
    </row>
    <row r="719642" spans="21:28">
      <c r="U719642" s="5"/>
      <c r="AA719642" s="94"/>
      <c r="AB719642" s="5"/>
    </row>
    <row r="719712" spans="21:28">
      <c r="U719712" s="5"/>
      <c r="AA719712" s="94"/>
      <c r="AB719712" s="5"/>
    </row>
    <row r="719713" spans="21:28">
      <c r="U719713" s="5"/>
      <c r="AA719713" s="94"/>
      <c r="AB719713" s="5"/>
    </row>
    <row r="719730" spans="21:28">
      <c r="U719730" s="5"/>
      <c r="AA719730" s="94"/>
      <c r="AB719730" s="5"/>
    </row>
    <row r="719732" spans="21:28">
      <c r="U719732" s="5"/>
      <c r="AA719732" s="458"/>
      <c r="AB719732" s="5"/>
    </row>
    <row r="719733" spans="21:28">
      <c r="U719733" s="5"/>
      <c r="AA719733" s="458"/>
      <c r="AB719733" s="5"/>
    </row>
    <row r="719734" spans="21:28">
      <c r="U719734" s="5"/>
      <c r="AA719734" s="93"/>
      <c r="AB719734" s="5"/>
    </row>
    <row r="719735" spans="21:28">
      <c r="U719735" s="5"/>
      <c r="AA719735" s="94"/>
      <c r="AB719735" s="5"/>
    </row>
    <row r="719738" spans="21:28">
      <c r="U719738" s="5"/>
      <c r="AA719738" s="94"/>
      <c r="AB719738" s="5"/>
    </row>
    <row r="719788" spans="21:28">
      <c r="U719788" s="5"/>
      <c r="AA719788" s="94"/>
      <c r="AB719788" s="5"/>
    </row>
    <row r="719858" spans="21:28">
      <c r="U719858" s="5"/>
      <c r="AA719858" s="94"/>
      <c r="AB719858" s="5"/>
    </row>
    <row r="719859" spans="21:28">
      <c r="U719859" s="5"/>
      <c r="AA719859" s="94"/>
      <c r="AB719859" s="5"/>
    </row>
    <row r="719876" spans="21:28">
      <c r="U719876" s="5"/>
      <c r="AA719876" s="94"/>
      <c r="AB719876" s="5"/>
    </row>
    <row r="719878" spans="21:28">
      <c r="U719878" s="5"/>
      <c r="AA719878" s="458"/>
      <c r="AB719878" s="5"/>
    </row>
    <row r="719879" spans="21:28">
      <c r="U719879" s="5"/>
      <c r="AA719879" s="458"/>
      <c r="AB719879" s="5"/>
    </row>
    <row r="719880" spans="21:28">
      <c r="U719880" s="5"/>
      <c r="AA719880" s="93"/>
      <c r="AB719880" s="5"/>
    </row>
    <row r="719881" spans="21:28">
      <c r="U719881" s="5"/>
      <c r="AA719881" s="94"/>
      <c r="AB719881" s="5"/>
    </row>
    <row r="719884" spans="21:28">
      <c r="U719884" s="5"/>
      <c r="AA719884" s="94"/>
      <c r="AB719884" s="5"/>
    </row>
    <row r="719934" spans="21:28">
      <c r="U719934" s="5"/>
      <c r="AA719934" s="94"/>
      <c r="AB719934" s="5"/>
    </row>
    <row r="720004" spans="21:28">
      <c r="U720004" s="5"/>
      <c r="AA720004" s="94"/>
      <c r="AB720004" s="5"/>
    </row>
    <row r="720005" spans="21:28">
      <c r="U720005" s="5"/>
      <c r="AA720005" s="94"/>
      <c r="AB720005" s="5"/>
    </row>
    <row r="720022" spans="21:28">
      <c r="U720022" s="5"/>
      <c r="AA720022" s="94"/>
      <c r="AB720022" s="5"/>
    </row>
    <row r="720024" spans="21:28">
      <c r="U720024" s="5"/>
      <c r="AA720024" s="458"/>
      <c r="AB720024" s="5"/>
    </row>
    <row r="720025" spans="21:28">
      <c r="U720025" s="5"/>
      <c r="AA720025" s="458"/>
      <c r="AB720025" s="5"/>
    </row>
    <row r="720026" spans="21:28">
      <c r="U720026" s="5"/>
      <c r="AA720026" s="93"/>
      <c r="AB720026" s="5"/>
    </row>
    <row r="720027" spans="21:28">
      <c r="U720027" s="5"/>
      <c r="AA720027" s="94"/>
      <c r="AB720027" s="5"/>
    </row>
    <row r="720030" spans="21:28">
      <c r="U720030" s="5"/>
      <c r="AA720030" s="94"/>
      <c r="AB720030" s="5"/>
    </row>
    <row r="720080" spans="21:28">
      <c r="U720080" s="5"/>
      <c r="AA720080" s="94"/>
      <c r="AB720080" s="5"/>
    </row>
    <row r="720150" spans="21:28">
      <c r="U720150" s="5"/>
      <c r="AA720150" s="94"/>
      <c r="AB720150" s="5"/>
    </row>
    <row r="720151" spans="21:28">
      <c r="U720151" s="5"/>
      <c r="AA720151" s="94"/>
      <c r="AB720151" s="5"/>
    </row>
    <row r="720168" spans="21:28">
      <c r="U720168" s="5"/>
      <c r="AA720168" s="94"/>
      <c r="AB720168" s="5"/>
    </row>
    <row r="720170" spans="21:28">
      <c r="U720170" s="5"/>
      <c r="AA720170" s="458"/>
      <c r="AB720170" s="5"/>
    </row>
    <row r="720171" spans="21:28">
      <c r="U720171" s="5"/>
      <c r="AA720171" s="458"/>
      <c r="AB720171" s="5"/>
    </row>
    <row r="720172" spans="21:28">
      <c r="U720172" s="5"/>
      <c r="AA720172" s="93"/>
      <c r="AB720172" s="5"/>
    </row>
    <row r="720173" spans="21:28">
      <c r="U720173" s="5"/>
      <c r="AA720173" s="94"/>
      <c r="AB720173" s="5"/>
    </row>
    <row r="720176" spans="21:28">
      <c r="U720176" s="5"/>
      <c r="AA720176" s="94"/>
      <c r="AB720176" s="5"/>
    </row>
    <row r="720226" spans="21:28">
      <c r="U720226" s="5"/>
      <c r="AA720226" s="94"/>
      <c r="AB720226" s="5"/>
    </row>
    <row r="720296" spans="21:28">
      <c r="U720296" s="5"/>
      <c r="AA720296" s="94"/>
      <c r="AB720296" s="5"/>
    </row>
    <row r="720297" spans="21:28">
      <c r="U720297" s="5"/>
      <c r="AA720297" s="94"/>
      <c r="AB720297" s="5"/>
    </row>
    <row r="720314" spans="21:28">
      <c r="U720314" s="5"/>
      <c r="AA720314" s="94"/>
      <c r="AB720314" s="5"/>
    </row>
    <row r="720316" spans="21:28">
      <c r="U720316" s="5"/>
      <c r="AA720316" s="458"/>
      <c r="AB720316" s="5"/>
    </row>
    <row r="720317" spans="21:28">
      <c r="U720317" s="5"/>
      <c r="AA720317" s="458"/>
      <c r="AB720317" s="5"/>
    </row>
    <row r="720318" spans="21:28">
      <c r="U720318" s="5"/>
      <c r="AA720318" s="93"/>
      <c r="AB720318" s="5"/>
    </row>
    <row r="720319" spans="21:28">
      <c r="U720319" s="5"/>
      <c r="AA720319" s="94"/>
      <c r="AB720319" s="5"/>
    </row>
    <row r="720322" spans="21:28">
      <c r="U720322" s="5"/>
      <c r="AA720322" s="94"/>
      <c r="AB720322" s="5"/>
    </row>
    <row r="720372" spans="21:28">
      <c r="U720372" s="5"/>
      <c r="AA720372" s="94"/>
      <c r="AB720372" s="5"/>
    </row>
    <row r="720442" spans="21:28">
      <c r="U720442" s="5"/>
      <c r="AA720442" s="94"/>
      <c r="AB720442" s="5"/>
    </row>
    <row r="720443" spans="21:28">
      <c r="U720443" s="5"/>
      <c r="AA720443" s="94"/>
      <c r="AB720443" s="5"/>
    </row>
    <row r="720460" spans="21:28">
      <c r="U720460" s="5"/>
      <c r="AA720460" s="94"/>
      <c r="AB720460" s="5"/>
    </row>
    <row r="720462" spans="21:28">
      <c r="U720462" s="5"/>
      <c r="AA720462" s="458"/>
      <c r="AB720462" s="5"/>
    </row>
    <row r="720463" spans="21:28">
      <c r="U720463" s="5"/>
      <c r="AA720463" s="458"/>
      <c r="AB720463" s="5"/>
    </row>
    <row r="720464" spans="21:28">
      <c r="U720464" s="5"/>
      <c r="AA720464" s="93"/>
      <c r="AB720464" s="5"/>
    </row>
    <row r="720465" spans="21:28">
      <c r="U720465" s="5"/>
      <c r="AA720465" s="94"/>
      <c r="AB720465" s="5"/>
    </row>
    <row r="720468" spans="21:28">
      <c r="U720468" s="5"/>
      <c r="AA720468" s="94"/>
      <c r="AB720468" s="5"/>
    </row>
    <row r="720518" spans="21:28">
      <c r="U720518" s="5"/>
      <c r="AA720518" s="94"/>
      <c r="AB720518" s="5"/>
    </row>
    <row r="720588" spans="21:28">
      <c r="U720588" s="5"/>
      <c r="AA720588" s="94"/>
      <c r="AB720588" s="5"/>
    </row>
    <row r="720589" spans="21:28">
      <c r="U720589" s="5"/>
      <c r="AA720589" s="94"/>
      <c r="AB720589" s="5"/>
    </row>
    <row r="720606" spans="21:28">
      <c r="U720606" s="5"/>
      <c r="AA720606" s="94"/>
      <c r="AB720606" s="5"/>
    </row>
    <row r="720608" spans="21:28">
      <c r="U720608" s="5"/>
      <c r="AA720608" s="458"/>
      <c r="AB720608" s="5"/>
    </row>
    <row r="720609" spans="21:28">
      <c r="U720609" s="5"/>
      <c r="AA720609" s="458"/>
      <c r="AB720609" s="5"/>
    </row>
    <row r="720610" spans="21:28">
      <c r="U720610" s="5"/>
      <c r="AA720610" s="93"/>
      <c r="AB720610" s="5"/>
    </row>
    <row r="720611" spans="21:28">
      <c r="U720611" s="5"/>
      <c r="AA720611" s="94"/>
      <c r="AB720611" s="5"/>
    </row>
    <row r="720614" spans="21:28">
      <c r="U720614" s="5"/>
      <c r="AA720614" s="94"/>
      <c r="AB720614" s="5"/>
    </row>
    <row r="720664" spans="21:28">
      <c r="U720664" s="5"/>
      <c r="AA720664" s="94"/>
      <c r="AB720664" s="5"/>
    </row>
    <row r="720734" spans="21:28">
      <c r="U720734" s="5"/>
      <c r="AA720734" s="94"/>
      <c r="AB720734" s="5"/>
    </row>
    <row r="720735" spans="21:28">
      <c r="U720735" s="5"/>
      <c r="AA720735" s="94"/>
      <c r="AB720735" s="5"/>
    </row>
    <row r="720752" spans="21:28">
      <c r="U720752" s="5"/>
      <c r="AA720752" s="94"/>
      <c r="AB720752" s="5"/>
    </row>
    <row r="720754" spans="21:28">
      <c r="U720754" s="5"/>
      <c r="AA720754" s="458"/>
      <c r="AB720754" s="5"/>
    </row>
    <row r="720755" spans="21:28">
      <c r="U720755" s="5"/>
      <c r="AA720755" s="458"/>
      <c r="AB720755" s="5"/>
    </row>
    <row r="720756" spans="21:28">
      <c r="U720756" s="5"/>
      <c r="AA720756" s="93"/>
      <c r="AB720756" s="5"/>
    </row>
    <row r="720757" spans="21:28">
      <c r="U720757" s="5"/>
      <c r="AA720757" s="94"/>
      <c r="AB720757" s="5"/>
    </row>
    <row r="720760" spans="21:28">
      <c r="U720760" s="5"/>
      <c r="AA720760" s="94"/>
      <c r="AB720760" s="5"/>
    </row>
    <row r="720810" spans="21:28">
      <c r="U720810" s="5"/>
      <c r="AA720810" s="94"/>
      <c r="AB720810" s="5"/>
    </row>
    <row r="720880" spans="21:28">
      <c r="U720880" s="5"/>
      <c r="AA720880" s="94"/>
      <c r="AB720880" s="5"/>
    </row>
    <row r="720881" spans="21:28">
      <c r="U720881" s="5"/>
      <c r="AA720881" s="94"/>
      <c r="AB720881" s="5"/>
    </row>
    <row r="720898" spans="21:28">
      <c r="U720898" s="5"/>
      <c r="AA720898" s="94"/>
      <c r="AB720898" s="5"/>
    </row>
    <row r="720900" spans="21:28">
      <c r="U720900" s="5"/>
      <c r="AA720900" s="458"/>
      <c r="AB720900" s="5"/>
    </row>
    <row r="720901" spans="21:28">
      <c r="U720901" s="5"/>
      <c r="AA720901" s="458"/>
      <c r="AB720901" s="5"/>
    </row>
    <row r="720902" spans="21:28">
      <c r="U720902" s="5"/>
      <c r="AA720902" s="93"/>
      <c r="AB720902" s="5"/>
    </row>
    <row r="720903" spans="21:28">
      <c r="U720903" s="5"/>
      <c r="AA720903" s="94"/>
      <c r="AB720903" s="5"/>
    </row>
    <row r="720906" spans="21:28">
      <c r="U720906" s="5"/>
      <c r="AA720906" s="94"/>
      <c r="AB720906" s="5"/>
    </row>
    <row r="720956" spans="21:28">
      <c r="U720956" s="5"/>
      <c r="AA720956" s="94"/>
      <c r="AB720956" s="5"/>
    </row>
    <row r="721026" spans="21:28">
      <c r="U721026" s="5"/>
      <c r="AA721026" s="94"/>
      <c r="AB721026" s="5"/>
    </row>
    <row r="721027" spans="21:28">
      <c r="U721027" s="5"/>
      <c r="AA721027" s="94"/>
      <c r="AB721027" s="5"/>
    </row>
    <row r="721044" spans="21:28">
      <c r="U721044" s="5"/>
      <c r="AA721044" s="94"/>
      <c r="AB721044" s="5"/>
    </row>
    <row r="721046" spans="21:28">
      <c r="U721046" s="5"/>
      <c r="AA721046" s="458"/>
      <c r="AB721046" s="5"/>
    </row>
    <row r="721047" spans="21:28">
      <c r="U721047" s="5"/>
      <c r="AA721047" s="458"/>
      <c r="AB721047" s="5"/>
    </row>
    <row r="721048" spans="21:28">
      <c r="U721048" s="5"/>
      <c r="AA721048" s="93"/>
      <c r="AB721048" s="5"/>
    </row>
    <row r="721049" spans="21:28">
      <c r="U721049" s="5"/>
      <c r="AA721049" s="94"/>
      <c r="AB721049" s="5"/>
    </row>
    <row r="721052" spans="21:28">
      <c r="U721052" s="5"/>
      <c r="AA721052" s="94"/>
      <c r="AB721052" s="5"/>
    </row>
    <row r="721102" spans="21:28">
      <c r="U721102" s="5"/>
      <c r="AA721102" s="94"/>
      <c r="AB721102" s="5"/>
    </row>
    <row r="721172" spans="21:28">
      <c r="U721172" s="5"/>
      <c r="AA721172" s="94"/>
      <c r="AB721172" s="5"/>
    </row>
    <row r="721173" spans="21:28">
      <c r="U721173" s="5"/>
      <c r="AA721173" s="94"/>
      <c r="AB721173" s="5"/>
    </row>
    <row r="721190" spans="21:28">
      <c r="U721190" s="5"/>
      <c r="AA721190" s="94"/>
      <c r="AB721190" s="5"/>
    </row>
    <row r="721192" spans="21:28">
      <c r="U721192" s="5"/>
      <c r="AA721192" s="458"/>
      <c r="AB721192" s="5"/>
    </row>
    <row r="721193" spans="21:28">
      <c r="U721193" s="5"/>
      <c r="AA721193" s="458"/>
      <c r="AB721193" s="5"/>
    </row>
    <row r="721194" spans="21:28">
      <c r="U721194" s="5"/>
      <c r="AA721194" s="93"/>
      <c r="AB721194" s="5"/>
    </row>
    <row r="721195" spans="21:28">
      <c r="U721195" s="5"/>
      <c r="AA721195" s="94"/>
      <c r="AB721195" s="5"/>
    </row>
    <row r="721198" spans="21:28">
      <c r="U721198" s="5"/>
      <c r="AA721198" s="94"/>
      <c r="AB721198" s="5"/>
    </row>
    <row r="721248" spans="21:28">
      <c r="U721248" s="5"/>
      <c r="AA721248" s="94"/>
      <c r="AB721248" s="5"/>
    </row>
    <row r="721318" spans="21:28">
      <c r="U721318" s="5"/>
      <c r="AA721318" s="94"/>
      <c r="AB721318" s="5"/>
    </row>
    <row r="721319" spans="21:28">
      <c r="U721319" s="5"/>
      <c r="AA721319" s="94"/>
      <c r="AB721319" s="5"/>
    </row>
    <row r="721336" spans="21:28">
      <c r="U721336" s="5"/>
      <c r="AA721336" s="94"/>
      <c r="AB721336" s="5"/>
    </row>
    <row r="721338" spans="21:28">
      <c r="U721338" s="5"/>
      <c r="AA721338" s="458"/>
      <c r="AB721338" s="5"/>
    </row>
    <row r="721339" spans="21:28">
      <c r="U721339" s="5"/>
      <c r="AA721339" s="458"/>
      <c r="AB721339" s="5"/>
    </row>
    <row r="721340" spans="21:28">
      <c r="U721340" s="5"/>
      <c r="AA721340" s="93"/>
      <c r="AB721340" s="5"/>
    </row>
    <row r="721341" spans="21:28">
      <c r="U721341" s="5"/>
      <c r="AA721341" s="94"/>
      <c r="AB721341" s="5"/>
    </row>
    <row r="721344" spans="21:28">
      <c r="U721344" s="5"/>
      <c r="AA721344" s="94"/>
      <c r="AB721344" s="5"/>
    </row>
    <row r="721394" spans="21:28">
      <c r="U721394" s="5"/>
      <c r="AA721394" s="94"/>
      <c r="AB721394" s="5"/>
    </row>
    <row r="721464" spans="21:28">
      <c r="U721464" s="5"/>
      <c r="AA721464" s="94"/>
      <c r="AB721464" s="5"/>
    </row>
    <row r="721465" spans="21:28">
      <c r="U721465" s="5"/>
      <c r="AA721465" s="94"/>
      <c r="AB721465" s="5"/>
    </row>
    <row r="721482" spans="21:28">
      <c r="U721482" s="5"/>
      <c r="AA721482" s="94"/>
      <c r="AB721482" s="5"/>
    </row>
    <row r="721484" spans="21:28">
      <c r="U721484" s="5"/>
      <c r="AA721484" s="458"/>
      <c r="AB721484" s="5"/>
    </row>
    <row r="721485" spans="21:28">
      <c r="U721485" s="5"/>
      <c r="AA721485" s="458"/>
      <c r="AB721485" s="5"/>
    </row>
    <row r="721486" spans="21:28">
      <c r="U721486" s="5"/>
      <c r="AA721486" s="93"/>
      <c r="AB721486" s="5"/>
    </row>
    <row r="721487" spans="21:28">
      <c r="U721487" s="5"/>
      <c r="AA721487" s="94"/>
      <c r="AB721487" s="5"/>
    </row>
    <row r="721490" spans="21:28">
      <c r="U721490" s="5"/>
      <c r="AA721490" s="94"/>
      <c r="AB721490" s="5"/>
    </row>
    <row r="721540" spans="21:28">
      <c r="U721540" s="5"/>
      <c r="AA721540" s="94"/>
      <c r="AB721540" s="5"/>
    </row>
    <row r="721610" spans="21:28">
      <c r="U721610" s="5"/>
      <c r="AA721610" s="94"/>
      <c r="AB721610" s="5"/>
    </row>
    <row r="721611" spans="21:28">
      <c r="U721611" s="5"/>
      <c r="AA721611" s="94"/>
      <c r="AB721611" s="5"/>
    </row>
    <row r="721628" spans="21:28">
      <c r="U721628" s="5"/>
      <c r="AA721628" s="94"/>
      <c r="AB721628" s="5"/>
    </row>
    <row r="721630" spans="21:28">
      <c r="U721630" s="5"/>
      <c r="AA721630" s="458"/>
      <c r="AB721630" s="5"/>
    </row>
    <row r="721631" spans="21:28">
      <c r="U721631" s="5"/>
      <c r="AA721631" s="458"/>
      <c r="AB721631" s="5"/>
    </row>
    <row r="721632" spans="21:28">
      <c r="U721632" s="5"/>
      <c r="AA721632" s="93"/>
      <c r="AB721632" s="5"/>
    </row>
    <row r="721633" spans="21:28">
      <c r="U721633" s="5"/>
      <c r="AA721633" s="94"/>
      <c r="AB721633" s="5"/>
    </row>
    <row r="721636" spans="21:28">
      <c r="U721636" s="5"/>
      <c r="AA721636" s="94"/>
      <c r="AB721636" s="5"/>
    </row>
    <row r="721686" spans="21:28">
      <c r="U721686" s="5"/>
      <c r="AA721686" s="94"/>
      <c r="AB721686" s="5"/>
    </row>
    <row r="721756" spans="21:28">
      <c r="U721756" s="5"/>
      <c r="AA721756" s="94"/>
      <c r="AB721756" s="5"/>
    </row>
    <row r="721757" spans="21:28">
      <c r="U721757" s="5"/>
      <c r="AA721757" s="94"/>
      <c r="AB721757" s="5"/>
    </row>
    <row r="721774" spans="21:28">
      <c r="U721774" s="5"/>
      <c r="AA721774" s="94"/>
      <c r="AB721774" s="5"/>
    </row>
    <row r="721776" spans="21:28">
      <c r="U721776" s="5"/>
      <c r="AA721776" s="458"/>
      <c r="AB721776" s="5"/>
    </row>
    <row r="721777" spans="21:28">
      <c r="U721777" s="5"/>
      <c r="AA721777" s="458"/>
      <c r="AB721777" s="5"/>
    </row>
    <row r="721778" spans="21:28">
      <c r="U721778" s="5"/>
      <c r="AA721778" s="93"/>
      <c r="AB721778" s="5"/>
    </row>
    <row r="721779" spans="21:28">
      <c r="U721779" s="5"/>
      <c r="AA721779" s="94"/>
      <c r="AB721779" s="5"/>
    </row>
    <row r="721782" spans="21:28">
      <c r="U721782" s="5"/>
      <c r="AA721782" s="94"/>
      <c r="AB721782" s="5"/>
    </row>
    <row r="721832" spans="21:28">
      <c r="U721832" s="5"/>
      <c r="AA721832" s="94"/>
      <c r="AB721832" s="5"/>
    </row>
    <row r="721902" spans="21:28">
      <c r="U721902" s="5"/>
      <c r="AA721902" s="94"/>
      <c r="AB721902" s="5"/>
    </row>
    <row r="721903" spans="21:28">
      <c r="U721903" s="5"/>
      <c r="AA721903" s="94"/>
      <c r="AB721903" s="5"/>
    </row>
    <row r="721920" spans="21:28">
      <c r="U721920" s="5"/>
      <c r="AA721920" s="94"/>
      <c r="AB721920" s="5"/>
    </row>
    <row r="721922" spans="21:28">
      <c r="U721922" s="5"/>
      <c r="AA721922" s="458"/>
      <c r="AB721922" s="5"/>
    </row>
    <row r="721923" spans="21:28">
      <c r="U721923" s="5"/>
      <c r="AA721923" s="458"/>
      <c r="AB721923" s="5"/>
    </row>
    <row r="721924" spans="21:28">
      <c r="U721924" s="5"/>
      <c r="AA721924" s="93"/>
      <c r="AB721924" s="5"/>
    </row>
    <row r="721925" spans="21:28">
      <c r="U721925" s="5"/>
      <c r="AA721925" s="94"/>
      <c r="AB721925" s="5"/>
    </row>
    <row r="721928" spans="21:28">
      <c r="U721928" s="5"/>
      <c r="AA721928" s="94"/>
      <c r="AB721928" s="5"/>
    </row>
    <row r="721978" spans="21:28">
      <c r="U721978" s="5"/>
      <c r="AA721978" s="94"/>
      <c r="AB721978" s="5"/>
    </row>
    <row r="722048" spans="21:28">
      <c r="U722048" s="5"/>
      <c r="AA722048" s="94"/>
      <c r="AB722048" s="5"/>
    </row>
    <row r="722049" spans="21:28">
      <c r="U722049" s="5"/>
      <c r="AA722049" s="94"/>
      <c r="AB722049" s="5"/>
    </row>
    <row r="722066" spans="21:28">
      <c r="U722066" s="5"/>
      <c r="AA722066" s="94"/>
      <c r="AB722066" s="5"/>
    </row>
    <row r="722068" spans="21:28">
      <c r="U722068" s="5"/>
      <c r="AA722068" s="458"/>
      <c r="AB722068" s="5"/>
    </row>
    <row r="722069" spans="21:28">
      <c r="U722069" s="5"/>
      <c r="AA722069" s="458"/>
      <c r="AB722069" s="5"/>
    </row>
    <row r="722070" spans="21:28">
      <c r="U722070" s="5"/>
      <c r="AA722070" s="93"/>
      <c r="AB722070" s="5"/>
    </row>
    <row r="722071" spans="21:28">
      <c r="U722071" s="5"/>
      <c r="AA722071" s="94"/>
      <c r="AB722071" s="5"/>
    </row>
    <row r="722074" spans="21:28">
      <c r="U722074" s="5"/>
      <c r="AA722074" s="94"/>
      <c r="AB722074" s="5"/>
    </row>
    <row r="722124" spans="21:28">
      <c r="U722124" s="5"/>
      <c r="AA722124" s="94"/>
      <c r="AB722124" s="5"/>
    </row>
    <row r="722194" spans="21:28">
      <c r="U722194" s="5"/>
      <c r="AA722194" s="94"/>
      <c r="AB722194" s="5"/>
    </row>
    <row r="722195" spans="21:28">
      <c r="U722195" s="5"/>
      <c r="AA722195" s="94"/>
      <c r="AB722195" s="5"/>
    </row>
    <row r="722212" spans="21:28">
      <c r="U722212" s="5"/>
      <c r="AA722212" s="94"/>
      <c r="AB722212" s="5"/>
    </row>
    <row r="722214" spans="21:28">
      <c r="U722214" s="5"/>
      <c r="AA722214" s="458"/>
      <c r="AB722214" s="5"/>
    </row>
    <row r="722215" spans="21:28">
      <c r="U722215" s="5"/>
      <c r="AA722215" s="458"/>
      <c r="AB722215" s="5"/>
    </row>
    <row r="722216" spans="21:28">
      <c r="U722216" s="5"/>
      <c r="AA722216" s="93"/>
      <c r="AB722216" s="5"/>
    </row>
    <row r="722217" spans="21:28">
      <c r="U722217" s="5"/>
      <c r="AA722217" s="94"/>
      <c r="AB722217" s="5"/>
    </row>
    <row r="722220" spans="21:28">
      <c r="U722220" s="5"/>
      <c r="AA722220" s="94"/>
      <c r="AB722220" s="5"/>
    </row>
    <row r="722270" spans="21:28">
      <c r="U722270" s="5"/>
      <c r="AA722270" s="94"/>
      <c r="AB722270" s="5"/>
    </row>
    <row r="722340" spans="21:28">
      <c r="U722340" s="5"/>
      <c r="AA722340" s="94"/>
      <c r="AB722340" s="5"/>
    </row>
    <row r="722341" spans="21:28">
      <c r="U722341" s="5"/>
      <c r="AA722341" s="94"/>
      <c r="AB722341" s="5"/>
    </row>
    <row r="722358" spans="21:28">
      <c r="U722358" s="5"/>
      <c r="AA722358" s="94"/>
      <c r="AB722358" s="5"/>
    </row>
    <row r="722360" spans="21:28">
      <c r="U722360" s="5"/>
      <c r="AA722360" s="458"/>
      <c r="AB722360" s="5"/>
    </row>
    <row r="722361" spans="21:28">
      <c r="U722361" s="5"/>
      <c r="AA722361" s="458"/>
      <c r="AB722361" s="5"/>
    </row>
    <row r="722362" spans="21:28">
      <c r="U722362" s="5"/>
      <c r="AA722362" s="93"/>
      <c r="AB722362" s="5"/>
    </row>
    <row r="722363" spans="21:28">
      <c r="U722363" s="5"/>
      <c r="AA722363" s="94"/>
      <c r="AB722363" s="5"/>
    </row>
    <row r="722366" spans="21:28">
      <c r="U722366" s="5"/>
      <c r="AA722366" s="94"/>
      <c r="AB722366" s="5"/>
    </row>
    <row r="722416" spans="21:28">
      <c r="U722416" s="5"/>
      <c r="AA722416" s="94"/>
      <c r="AB722416" s="5"/>
    </row>
    <row r="722486" spans="21:28">
      <c r="U722486" s="5"/>
      <c r="AA722486" s="94"/>
      <c r="AB722486" s="5"/>
    </row>
    <row r="722487" spans="21:28">
      <c r="U722487" s="5"/>
      <c r="AA722487" s="94"/>
      <c r="AB722487" s="5"/>
    </row>
    <row r="722504" spans="21:28">
      <c r="U722504" s="5"/>
      <c r="AA722504" s="94"/>
      <c r="AB722504" s="5"/>
    </row>
    <row r="722506" spans="21:28">
      <c r="U722506" s="5"/>
      <c r="AA722506" s="458"/>
      <c r="AB722506" s="5"/>
    </row>
    <row r="722507" spans="21:28">
      <c r="U722507" s="5"/>
      <c r="AA722507" s="458"/>
      <c r="AB722507" s="5"/>
    </row>
    <row r="722508" spans="21:28">
      <c r="U722508" s="5"/>
      <c r="AA722508" s="93"/>
      <c r="AB722508" s="5"/>
    </row>
    <row r="722509" spans="21:28">
      <c r="U722509" s="5"/>
      <c r="AA722509" s="94"/>
      <c r="AB722509" s="5"/>
    </row>
    <row r="722512" spans="21:28">
      <c r="U722512" s="5"/>
      <c r="AA722512" s="94"/>
      <c r="AB722512" s="5"/>
    </row>
    <row r="722562" spans="21:28">
      <c r="U722562" s="5"/>
      <c r="AA722562" s="94"/>
      <c r="AB722562" s="5"/>
    </row>
    <row r="722632" spans="21:28">
      <c r="U722632" s="5"/>
      <c r="AA722632" s="94"/>
      <c r="AB722632" s="5"/>
    </row>
    <row r="722633" spans="21:28">
      <c r="U722633" s="5"/>
      <c r="AA722633" s="94"/>
      <c r="AB722633" s="5"/>
    </row>
    <row r="722650" spans="21:28">
      <c r="U722650" s="5"/>
      <c r="AA722650" s="94"/>
      <c r="AB722650" s="5"/>
    </row>
    <row r="722652" spans="21:28">
      <c r="U722652" s="5"/>
      <c r="AA722652" s="458"/>
      <c r="AB722652" s="5"/>
    </row>
    <row r="722653" spans="21:28">
      <c r="U722653" s="5"/>
      <c r="AA722653" s="458"/>
      <c r="AB722653" s="5"/>
    </row>
    <row r="722654" spans="21:28">
      <c r="U722654" s="5"/>
      <c r="AA722654" s="93"/>
      <c r="AB722654" s="5"/>
    </row>
    <row r="722655" spans="21:28">
      <c r="U722655" s="5"/>
      <c r="AA722655" s="94"/>
      <c r="AB722655" s="5"/>
    </row>
    <row r="722658" spans="21:28">
      <c r="U722658" s="5"/>
      <c r="AA722658" s="94"/>
      <c r="AB722658" s="5"/>
    </row>
    <row r="722708" spans="21:28">
      <c r="U722708" s="5"/>
      <c r="AA722708" s="94"/>
      <c r="AB722708" s="5"/>
    </row>
    <row r="722778" spans="21:28">
      <c r="U722778" s="5"/>
      <c r="AA722778" s="94"/>
      <c r="AB722778" s="5"/>
    </row>
    <row r="722779" spans="21:28">
      <c r="U722779" s="5"/>
      <c r="AA722779" s="94"/>
      <c r="AB722779" s="5"/>
    </row>
    <row r="722796" spans="21:28">
      <c r="U722796" s="5"/>
      <c r="AA722796" s="94"/>
      <c r="AB722796" s="5"/>
    </row>
    <row r="722798" spans="21:28">
      <c r="U722798" s="5"/>
      <c r="AA722798" s="458"/>
      <c r="AB722798" s="5"/>
    </row>
    <row r="722799" spans="21:28">
      <c r="U722799" s="5"/>
      <c r="AA722799" s="458"/>
      <c r="AB722799" s="5"/>
    </row>
    <row r="722800" spans="21:28">
      <c r="U722800" s="5"/>
      <c r="AA722800" s="93"/>
      <c r="AB722800" s="5"/>
    </row>
    <row r="722801" spans="21:28">
      <c r="U722801" s="5"/>
      <c r="AA722801" s="94"/>
      <c r="AB722801" s="5"/>
    </row>
    <row r="722804" spans="21:28">
      <c r="U722804" s="5"/>
      <c r="AA722804" s="94"/>
      <c r="AB722804" s="5"/>
    </row>
    <row r="722854" spans="21:28">
      <c r="U722854" s="5"/>
      <c r="AA722854" s="94"/>
      <c r="AB722854" s="5"/>
    </row>
    <row r="722924" spans="21:28">
      <c r="U722924" s="5"/>
      <c r="AA722924" s="94"/>
      <c r="AB722924" s="5"/>
    </row>
    <row r="722925" spans="21:28">
      <c r="U722925" s="5"/>
      <c r="AA722925" s="94"/>
      <c r="AB722925" s="5"/>
    </row>
    <row r="722942" spans="21:28">
      <c r="U722942" s="5"/>
      <c r="AA722942" s="94"/>
      <c r="AB722942" s="5"/>
    </row>
    <row r="722944" spans="21:28">
      <c r="U722944" s="5"/>
      <c r="AA722944" s="458"/>
      <c r="AB722944" s="5"/>
    </row>
    <row r="722945" spans="21:28">
      <c r="U722945" s="5"/>
      <c r="AA722945" s="458"/>
      <c r="AB722945" s="5"/>
    </row>
    <row r="722946" spans="21:28">
      <c r="U722946" s="5"/>
      <c r="AA722946" s="93"/>
      <c r="AB722946" s="5"/>
    </row>
    <row r="722947" spans="21:28">
      <c r="U722947" s="5"/>
      <c r="AA722947" s="94"/>
      <c r="AB722947" s="5"/>
    </row>
    <row r="722950" spans="21:28">
      <c r="U722950" s="5"/>
      <c r="AA722950" s="94"/>
      <c r="AB722950" s="5"/>
    </row>
    <row r="723000" spans="21:28">
      <c r="U723000" s="5"/>
      <c r="AA723000" s="94"/>
      <c r="AB723000" s="5"/>
    </row>
    <row r="723070" spans="21:28">
      <c r="U723070" s="5"/>
      <c r="AA723070" s="94"/>
      <c r="AB723070" s="5"/>
    </row>
    <row r="723071" spans="21:28">
      <c r="U723071" s="5"/>
      <c r="AA723071" s="94"/>
      <c r="AB723071" s="5"/>
    </row>
    <row r="723088" spans="21:28">
      <c r="U723088" s="5"/>
      <c r="AA723088" s="94"/>
      <c r="AB723088" s="5"/>
    </row>
    <row r="723090" spans="21:28">
      <c r="U723090" s="5"/>
      <c r="AA723090" s="458"/>
      <c r="AB723090" s="5"/>
    </row>
    <row r="723091" spans="21:28">
      <c r="U723091" s="5"/>
      <c r="AA723091" s="458"/>
      <c r="AB723091" s="5"/>
    </row>
    <row r="723092" spans="21:28">
      <c r="U723092" s="5"/>
      <c r="AA723092" s="93"/>
      <c r="AB723092" s="5"/>
    </row>
    <row r="723093" spans="21:28">
      <c r="U723093" s="5"/>
      <c r="AA723093" s="94"/>
      <c r="AB723093" s="5"/>
    </row>
    <row r="723096" spans="21:28">
      <c r="U723096" s="5"/>
      <c r="AA723096" s="94"/>
      <c r="AB723096" s="5"/>
    </row>
    <row r="723146" spans="21:28">
      <c r="U723146" s="5"/>
      <c r="AA723146" s="94"/>
      <c r="AB723146" s="5"/>
    </row>
    <row r="723216" spans="21:28">
      <c r="U723216" s="5"/>
      <c r="AA723216" s="94"/>
      <c r="AB723216" s="5"/>
    </row>
    <row r="723217" spans="21:28">
      <c r="U723217" s="5"/>
      <c r="AA723217" s="94"/>
      <c r="AB723217" s="5"/>
    </row>
    <row r="723234" spans="21:28">
      <c r="U723234" s="5"/>
      <c r="AA723234" s="94"/>
      <c r="AB723234" s="5"/>
    </row>
    <row r="723236" spans="21:28">
      <c r="U723236" s="5"/>
      <c r="AA723236" s="458"/>
      <c r="AB723236" s="5"/>
    </row>
    <row r="723237" spans="21:28">
      <c r="U723237" s="5"/>
      <c r="AA723237" s="458"/>
      <c r="AB723237" s="5"/>
    </row>
    <row r="723238" spans="21:28">
      <c r="U723238" s="5"/>
      <c r="AA723238" s="93"/>
      <c r="AB723238" s="5"/>
    </row>
    <row r="723239" spans="21:28">
      <c r="U723239" s="5"/>
      <c r="AA723239" s="94"/>
      <c r="AB723239" s="5"/>
    </row>
    <row r="723242" spans="21:28">
      <c r="U723242" s="5"/>
      <c r="AA723242" s="94"/>
      <c r="AB723242" s="5"/>
    </row>
    <row r="723292" spans="21:28">
      <c r="U723292" s="5"/>
      <c r="AA723292" s="94"/>
      <c r="AB723292" s="5"/>
    </row>
    <row r="723362" spans="21:28">
      <c r="U723362" s="5"/>
      <c r="AA723362" s="94"/>
      <c r="AB723362" s="5"/>
    </row>
    <row r="723363" spans="21:28">
      <c r="U723363" s="5"/>
      <c r="AA723363" s="94"/>
      <c r="AB723363" s="5"/>
    </row>
    <row r="723380" spans="21:28">
      <c r="U723380" s="5"/>
      <c r="AA723380" s="94"/>
      <c r="AB723380" s="5"/>
    </row>
    <row r="723382" spans="21:28">
      <c r="U723382" s="5"/>
      <c r="AA723382" s="458"/>
      <c r="AB723382" s="5"/>
    </row>
    <row r="723383" spans="21:28">
      <c r="U723383" s="5"/>
      <c r="AA723383" s="458"/>
      <c r="AB723383" s="5"/>
    </row>
    <row r="723384" spans="21:28">
      <c r="U723384" s="5"/>
      <c r="AA723384" s="93"/>
      <c r="AB723384" s="5"/>
    </row>
    <row r="723385" spans="21:28">
      <c r="U723385" s="5"/>
      <c r="AA723385" s="94"/>
      <c r="AB723385" s="5"/>
    </row>
    <row r="723388" spans="21:28">
      <c r="U723388" s="5"/>
      <c r="AA723388" s="94"/>
      <c r="AB723388" s="5"/>
    </row>
    <row r="723438" spans="21:28">
      <c r="U723438" s="5"/>
      <c r="AA723438" s="94"/>
      <c r="AB723438" s="5"/>
    </row>
    <row r="723508" spans="21:28">
      <c r="U723508" s="5"/>
      <c r="AA723508" s="94"/>
      <c r="AB723508" s="5"/>
    </row>
    <row r="723509" spans="21:28">
      <c r="U723509" s="5"/>
      <c r="AA723509" s="94"/>
      <c r="AB723509" s="5"/>
    </row>
    <row r="723526" spans="21:28">
      <c r="U723526" s="5"/>
      <c r="AA723526" s="94"/>
      <c r="AB723526" s="5"/>
    </row>
    <row r="723528" spans="21:28">
      <c r="U723528" s="5"/>
      <c r="AA723528" s="458"/>
      <c r="AB723528" s="5"/>
    </row>
    <row r="723529" spans="21:28">
      <c r="U723529" s="5"/>
      <c r="AA723529" s="458"/>
      <c r="AB723529" s="5"/>
    </row>
    <row r="723530" spans="21:28">
      <c r="U723530" s="5"/>
      <c r="AA723530" s="93"/>
      <c r="AB723530" s="5"/>
    </row>
    <row r="723531" spans="21:28">
      <c r="U723531" s="5"/>
      <c r="AA723531" s="94"/>
      <c r="AB723531" s="5"/>
    </row>
    <row r="723534" spans="21:28">
      <c r="U723534" s="5"/>
      <c r="AA723534" s="94"/>
      <c r="AB723534" s="5"/>
    </row>
    <row r="723584" spans="21:28">
      <c r="U723584" s="5"/>
      <c r="AA723584" s="94"/>
      <c r="AB723584" s="5"/>
    </row>
    <row r="723654" spans="21:28">
      <c r="U723654" s="5"/>
      <c r="AA723654" s="94"/>
      <c r="AB723654" s="5"/>
    </row>
    <row r="723655" spans="21:28">
      <c r="U723655" s="5"/>
      <c r="AA723655" s="94"/>
      <c r="AB723655" s="5"/>
    </row>
    <row r="723672" spans="21:28">
      <c r="U723672" s="5"/>
      <c r="AA723672" s="94"/>
      <c r="AB723672" s="5"/>
    </row>
    <row r="723674" spans="21:28">
      <c r="U723674" s="5"/>
      <c r="AA723674" s="458"/>
      <c r="AB723674" s="5"/>
    </row>
    <row r="723675" spans="21:28">
      <c r="U723675" s="5"/>
      <c r="AA723675" s="458"/>
      <c r="AB723675" s="5"/>
    </row>
    <row r="723676" spans="21:28">
      <c r="U723676" s="5"/>
      <c r="AA723676" s="93"/>
      <c r="AB723676" s="5"/>
    </row>
    <row r="723677" spans="21:28">
      <c r="U723677" s="5"/>
      <c r="AA723677" s="94"/>
      <c r="AB723677" s="5"/>
    </row>
    <row r="723680" spans="21:28">
      <c r="U723680" s="5"/>
      <c r="AA723680" s="94"/>
      <c r="AB723680" s="5"/>
    </row>
    <row r="723730" spans="21:28">
      <c r="U723730" s="5"/>
      <c r="AA723730" s="94"/>
      <c r="AB723730" s="5"/>
    </row>
    <row r="723800" spans="21:28">
      <c r="U723800" s="5"/>
      <c r="AA723800" s="94"/>
      <c r="AB723800" s="5"/>
    </row>
    <row r="723801" spans="21:28">
      <c r="U723801" s="5"/>
      <c r="AA723801" s="94"/>
      <c r="AB723801" s="5"/>
    </row>
    <row r="723818" spans="21:28">
      <c r="U723818" s="5"/>
      <c r="AA723818" s="94"/>
      <c r="AB723818" s="5"/>
    </row>
    <row r="723820" spans="21:28">
      <c r="U723820" s="5"/>
      <c r="AA723820" s="458"/>
      <c r="AB723820" s="5"/>
    </row>
    <row r="723821" spans="21:28">
      <c r="U723821" s="5"/>
      <c r="AA723821" s="458"/>
      <c r="AB723821" s="5"/>
    </row>
    <row r="723822" spans="21:28">
      <c r="U723822" s="5"/>
      <c r="AA723822" s="93"/>
      <c r="AB723822" s="5"/>
    </row>
    <row r="723823" spans="21:28">
      <c r="U723823" s="5"/>
      <c r="AA723823" s="94"/>
      <c r="AB723823" s="5"/>
    </row>
    <row r="723826" spans="21:28">
      <c r="U723826" s="5"/>
      <c r="AA723826" s="94"/>
      <c r="AB723826" s="5"/>
    </row>
    <row r="723876" spans="21:28">
      <c r="U723876" s="5"/>
      <c r="AA723876" s="94"/>
      <c r="AB723876" s="5"/>
    </row>
    <row r="723946" spans="21:28">
      <c r="U723946" s="5"/>
      <c r="AA723946" s="94"/>
      <c r="AB723946" s="5"/>
    </row>
    <row r="723947" spans="21:28">
      <c r="U723947" s="5"/>
      <c r="AA723947" s="94"/>
      <c r="AB723947" s="5"/>
    </row>
    <row r="723964" spans="21:28">
      <c r="U723964" s="5"/>
      <c r="AA723964" s="94"/>
      <c r="AB723964" s="5"/>
    </row>
    <row r="723966" spans="21:28">
      <c r="U723966" s="5"/>
      <c r="AA723966" s="458"/>
      <c r="AB723966" s="5"/>
    </row>
    <row r="723967" spans="21:28">
      <c r="U723967" s="5"/>
      <c r="AA723967" s="458"/>
      <c r="AB723967" s="5"/>
    </row>
    <row r="723968" spans="21:28">
      <c r="U723968" s="5"/>
      <c r="AA723968" s="93"/>
      <c r="AB723968" s="5"/>
    </row>
    <row r="723969" spans="21:28">
      <c r="U723969" s="5"/>
      <c r="AA723969" s="94"/>
      <c r="AB723969" s="5"/>
    </row>
    <row r="723972" spans="21:28">
      <c r="U723972" s="5"/>
      <c r="AA723972" s="94"/>
      <c r="AB723972" s="5"/>
    </row>
    <row r="724022" spans="21:28">
      <c r="U724022" s="5"/>
      <c r="AA724022" s="94"/>
      <c r="AB724022" s="5"/>
    </row>
    <row r="724092" spans="21:28">
      <c r="U724092" s="5"/>
      <c r="AA724092" s="94"/>
      <c r="AB724092" s="5"/>
    </row>
    <row r="724093" spans="21:28">
      <c r="U724093" s="5"/>
      <c r="AA724093" s="94"/>
      <c r="AB724093" s="5"/>
    </row>
    <row r="724110" spans="21:28">
      <c r="U724110" s="5"/>
      <c r="AA724110" s="94"/>
      <c r="AB724110" s="5"/>
    </row>
    <row r="724112" spans="21:28">
      <c r="U724112" s="5"/>
      <c r="AA724112" s="458"/>
      <c r="AB724112" s="5"/>
    </row>
    <row r="724113" spans="21:28">
      <c r="U724113" s="5"/>
      <c r="AA724113" s="458"/>
      <c r="AB724113" s="5"/>
    </row>
    <row r="724114" spans="21:28">
      <c r="U724114" s="5"/>
      <c r="AA724114" s="93"/>
      <c r="AB724114" s="5"/>
    </row>
    <row r="724115" spans="21:28">
      <c r="U724115" s="5"/>
      <c r="AA724115" s="94"/>
      <c r="AB724115" s="5"/>
    </row>
    <row r="724118" spans="21:28">
      <c r="U724118" s="5"/>
      <c r="AA724118" s="94"/>
      <c r="AB724118" s="5"/>
    </row>
    <row r="724168" spans="21:28">
      <c r="U724168" s="5"/>
      <c r="AA724168" s="94"/>
      <c r="AB724168" s="5"/>
    </row>
    <row r="724238" spans="21:28">
      <c r="U724238" s="5"/>
      <c r="AA724238" s="94"/>
      <c r="AB724238" s="5"/>
    </row>
    <row r="724239" spans="21:28">
      <c r="U724239" s="5"/>
      <c r="AA724239" s="94"/>
      <c r="AB724239" s="5"/>
    </row>
    <row r="724256" spans="21:28">
      <c r="U724256" s="5"/>
      <c r="AA724256" s="94"/>
      <c r="AB724256" s="5"/>
    </row>
    <row r="724258" spans="21:28">
      <c r="U724258" s="5"/>
      <c r="AA724258" s="458"/>
      <c r="AB724258" s="5"/>
    </row>
    <row r="724259" spans="21:28">
      <c r="U724259" s="5"/>
      <c r="AA724259" s="458"/>
      <c r="AB724259" s="5"/>
    </row>
    <row r="724260" spans="21:28">
      <c r="U724260" s="5"/>
      <c r="AA724260" s="93"/>
      <c r="AB724260" s="5"/>
    </row>
    <row r="724261" spans="21:28">
      <c r="U724261" s="5"/>
      <c r="AA724261" s="94"/>
      <c r="AB724261" s="5"/>
    </row>
    <row r="724264" spans="21:28">
      <c r="U724264" s="5"/>
      <c r="AA724264" s="94"/>
      <c r="AB724264" s="5"/>
    </row>
    <row r="724314" spans="21:28">
      <c r="U724314" s="5"/>
      <c r="AA724314" s="94"/>
      <c r="AB724314" s="5"/>
    </row>
    <row r="724384" spans="21:28">
      <c r="U724384" s="5"/>
      <c r="AA724384" s="94"/>
      <c r="AB724384" s="5"/>
    </row>
    <row r="724385" spans="21:28">
      <c r="U724385" s="5"/>
      <c r="AA724385" s="94"/>
      <c r="AB724385" s="5"/>
    </row>
    <row r="724402" spans="21:28">
      <c r="U724402" s="5"/>
      <c r="AA724402" s="94"/>
      <c r="AB724402" s="5"/>
    </row>
    <row r="724404" spans="21:28">
      <c r="U724404" s="5"/>
      <c r="AA724404" s="458"/>
      <c r="AB724404" s="5"/>
    </row>
    <row r="724405" spans="21:28">
      <c r="U724405" s="5"/>
      <c r="AA724405" s="458"/>
      <c r="AB724405" s="5"/>
    </row>
    <row r="724406" spans="21:28">
      <c r="U724406" s="5"/>
      <c r="AA724406" s="93"/>
      <c r="AB724406" s="5"/>
    </row>
    <row r="724407" spans="21:28">
      <c r="U724407" s="5"/>
      <c r="AA724407" s="94"/>
      <c r="AB724407" s="5"/>
    </row>
    <row r="724410" spans="21:28">
      <c r="U724410" s="5"/>
      <c r="AA724410" s="94"/>
      <c r="AB724410" s="5"/>
    </row>
    <row r="724460" spans="21:28">
      <c r="U724460" s="5"/>
      <c r="AA724460" s="94"/>
      <c r="AB724460" s="5"/>
    </row>
    <row r="724530" spans="21:28">
      <c r="U724530" s="5"/>
      <c r="AA724530" s="94"/>
      <c r="AB724530" s="5"/>
    </row>
    <row r="724531" spans="21:28">
      <c r="U724531" s="5"/>
      <c r="AA724531" s="94"/>
      <c r="AB724531" s="5"/>
    </row>
    <row r="724548" spans="21:28">
      <c r="U724548" s="5"/>
      <c r="AA724548" s="94"/>
      <c r="AB724548" s="5"/>
    </row>
    <row r="724550" spans="21:28">
      <c r="U724550" s="5"/>
      <c r="AA724550" s="458"/>
      <c r="AB724550" s="5"/>
    </row>
    <row r="724551" spans="21:28">
      <c r="U724551" s="5"/>
      <c r="AA724551" s="458"/>
      <c r="AB724551" s="5"/>
    </row>
    <row r="724552" spans="21:28">
      <c r="U724552" s="5"/>
      <c r="AA724552" s="93"/>
      <c r="AB724552" s="5"/>
    </row>
    <row r="724553" spans="21:28">
      <c r="U724553" s="5"/>
      <c r="AA724553" s="94"/>
      <c r="AB724553" s="5"/>
    </row>
    <row r="724556" spans="21:28">
      <c r="U724556" s="5"/>
      <c r="AA724556" s="94"/>
      <c r="AB724556" s="5"/>
    </row>
    <row r="724606" spans="21:28">
      <c r="U724606" s="5"/>
      <c r="AA724606" s="94"/>
      <c r="AB724606" s="5"/>
    </row>
    <row r="724676" spans="21:28">
      <c r="U724676" s="5"/>
      <c r="AA724676" s="94"/>
      <c r="AB724676" s="5"/>
    </row>
    <row r="724677" spans="21:28">
      <c r="U724677" s="5"/>
      <c r="AA724677" s="94"/>
      <c r="AB724677" s="5"/>
    </row>
    <row r="724694" spans="21:28">
      <c r="U724694" s="5"/>
      <c r="AA724694" s="94"/>
      <c r="AB724694" s="5"/>
    </row>
    <row r="724696" spans="21:28">
      <c r="U724696" s="5"/>
      <c r="AA724696" s="458"/>
      <c r="AB724696" s="5"/>
    </row>
    <row r="724697" spans="21:28">
      <c r="U724697" s="5"/>
      <c r="AA724697" s="458"/>
      <c r="AB724697" s="5"/>
    </row>
    <row r="724698" spans="21:28">
      <c r="U724698" s="5"/>
      <c r="AA724698" s="93"/>
      <c r="AB724698" s="5"/>
    </row>
    <row r="724699" spans="21:28">
      <c r="U724699" s="5"/>
      <c r="AA724699" s="94"/>
      <c r="AB724699" s="5"/>
    </row>
    <row r="724702" spans="21:28">
      <c r="U724702" s="5"/>
      <c r="AA724702" s="94"/>
      <c r="AB724702" s="5"/>
    </row>
    <row r="724752" spans="21:28">
      <c r="U724752" s="5"/>
      <c r="AA724752" s="94"/>
      <c r="AB724752" s="5"/>
    </row>
    <row r="724822" spans="21:28">
      <c r="U724822" s="5"/>
      <c r="AA724822" s="94"/>
      <c r="AB724822" s="5"/>
    </row>
    <row r="724823" spans="21:28">
      <c r="U724823" s="5"/>
      <c r="AA724823" s="94"/>
      <c r="AB724823" s="5"/>
    </row>
    <row r="724840" spans="21:28">
      <c r="U724840" s="5"/>
      <c r="AA724840" s="94"/>
      <c r="AB724840" s="5"/>
    </row>
    <row r="724842" spans="21:28">
      <c r="U724842" s="5"/>
      <c r="AA724842" s="458"/>
      <c r="AB724842" s="5"/>
    </row>
    <row r="724843" spans="21:28">
      <c r="U724843" s="5"/>
      <c r="AA724843" s="458"/>
      <c r="AB724843" s="5"/>
    </row>
    <row r="724844" spans="21:28">
      <c r="U724844" s="5"/>
      <c r="AA724844" s="93"/>
      <c r="AB724844" s="5"/>
    </row>
    <row r="724845" spans="21:28">
      <c r="U724845" s="5"/>
      <c r="AA724845" s="94"/>
      <c r="AB724845" s="5"/>
    </row>
    <row r="724848" spans="21:28">
      <c r="U724848" s="5"/>
      <c r="AA724848" s="94"/>
      <c r="AB724848" s="5"/>
    </row>
    <row r="724898" spans="21:28">
      <c r="U724898" s="5"/>
      <c r="AA724898" s="94"/>
      <c r="AB724898" s="5"/>
    </row>
    <row r="724968" spans="21:28">
      <c r="U724968" s="5"/>
      <c r="AA724968" s="94"/>
      <c r="AB724968" s="5"/>
    </row>
    <row r="724969" spans="21:28">
      <c r="U724969" s="5"/>
      <c r="AA724969" s="94"/>
      <c r="AB724969" s="5"/>
    </row>
    <row r="724986" spans="21:28">
      <c r="U724986" s="5"/>
      <c r="AA724986" s="94"/>
      <c r="AB724986" s="5"/>
    </row>
    <row r="724988" spans="21:28">
      <c r="U724988" s="5"/>
      <c r="AA724988" s="458"/>
      <c r="AB724988" s="5"/>
    </row>
    <row r="724989" spans="21:28">
      <c r="U724989" s="5"/>
      <c r="AA724989" s="458"/>
      <c r="AB724989" s="5"/>
    </row>
    <row r="724990" spans="21:28">
      <c r="U724990" s="5"/>
      <c r="AA724990" s="93"/>
      <c r="AB724990" s="5"/>
    </row>
    <row r="724991" spans="21:28">
      <c r="U724991" s="5"/>
      <c r="AA724991" s="94"/>
      <c r="AB724991" s="5"/>
    </row>
    <row r="724994" spans="21:28">
      <c r="U724994" s="5"/>
      <c r="AA724994" s="94"/>
      <c r="AB724994" s="5"/>
    </row>
    <row r="725044" spans="21:28">
      <c r="U725044" s="5"/>
      <c r="AA725044" s="94"/>
      <c r="AB725044" s="5"/>
    </row>
    <row r="725114" spans="21:28">
      <c r="U725114" s="5"/>
      <c r="AA725114" s="94"/>
      <c r="AB725114" s="5"/>
    </row>
    <row r="725115" spans="21:28">
      <c r="U725115" s="5"/>
      <c r="AA725115" s="94"/>
      <c r="AB725115" s="5"/>
    </row>
    <row r="725132" spans="21:28">
      <c r="U725132" s="5"/>
      <c r="AA725132" s="94"/>
      <c r="AB725132" s="5"/>
    </row>
    <row r="725134" spans="21:28">
      <c r="U725134" s="5"/>
      <c r="AA725134" s="458"/>
      <c r="AB725134" s="5"/>
    </row>
    <row r="725135" spans="21:28">
      <c r="U725135" s="5"/>
      <c r="AA725135" s="458"/>
      <c r="AB725135" s="5"/>
    </row>
    <row r="725136" spans="21:28">
      <c r="U725136" s="5"/>
      <c r="AA725136" s="93"/>
      <c r="AB725136" s="5"/>
    </row>
    <row r="725137" spans="21:28">
      <c r="U725137" s="5"/>
      <c r="AA725137" s="94"/>
      <c r="AB725137" s="5"/>
    </row>
    <row r="725140" spans="21:28">
      <c r="U725140" s="5"/>
      <c r="AA725140" s="94"/>
      <c r="AB725140" s="5"/>
    </row>
    <row r="725190" spans="21:28">
      <c r="U725190" s="5"/>
      <c r="AA725190" s="94"/>
      <c r="AB725190" s="5"/>
    </row>
    <row r="725260" spans="21:28">
      <c r="U725260" s="5"/>
      <c r="AA725260" s="94"/>
      <c r="AB725260" s="5"/>
    </row>
    <row r="725261" spans="21:28">
      <c r="U725261" s="5"/>
      <c r="AA725261" s="94"/>
      <c r="AB725261" s="5"/>
    </row>
    <row r="725278" spans="21:28">
      <c r="U725278" s="5"/>
      <c r="AA725278" s="94"/>
      <c r="AB725278" s="5"/>
    </row>
    <row r="725280" spans="21:28">
      <c r="U725280" s="5"/>
      <c r="AA725280" s="458"/>
      <c r="AB725280" s="5"/>
    </row>
    <row r="725281" spans="21:28">
      <c r="U725281" s="5"/>
      <c r="AA725281" s="458"/>
      <c r="AB725281" s="5"/>
    </row>
    <row r="725282" spans="21:28">
      <c r="U725282" s="5"/>
      <c r="AA725282" s="93"/>
      <c r="AB725282" s="5"/>
    </row>
    <row r="725283" spans="21:28">
      <c r="U725283" s="5"/>
      <c r="AA725283" s="94"/>
      <c r="AB725283" s="5"/>
    </row>
    <row r="725286" spans="21:28">
      <c r="U725286" s="5"/>
      <c r="AA725286" s="94"/>
      <c r="AB725286" s="5"/>
    </row>
    <row r="725336" spans="21:28">
      <c r="U725336" s="5"/>
      <c r="AA725336" s="94"/>
      <c r="AB725336" s="5"/>
    </row>
    <row r="725406" spans="21:28">
      <c r="U725406" s="5"/>
      <c r="AA725406" s="94"/>
      <c r="AB725406" s="5"/>
    </row>
    <row r="725407" spans="21:28">
      <c r="U725407" s="5"/>
      <c r="AA725407" s="94"/>
      <c r="AB725407" s="5"/>
    </row>
    <row r="725424" spans="21:28">
      <c r="U725424" s="5"/>
      <c r="AA725424" s="94"/>
      <c r="AB725424" s="5"/>
    </row>
    <row r="725426" spans="21:28">
      <c r="U725426" s="5"/>
      <c r="AA725426" s="458"/>
      <c r="AB725426" s="5"/>
    </row>
    <row r="725427" spans="21:28">
      <c r="U725427" s="5"/>
      <c r="AA725427" s="458"/>
      <c r="AB725427" s="5"/>
    </row>
    <row r="725428" spans="21:28">
      <c r="U725428" s="5"/>
      <c r="AA725428" s="93"/>
      <c r="AB725428" s="5"/>
    </row>
    <row r="725429" spans="21:28">
      <c r="U725429" s="5"/>
      <c r="AA725429" s="94"/>
      <c r="AB725429" s="5"/>
    </row>
    <row r="725432" spans="21:28">
      <c r="U725432" s="5"/>
      <c r="AA725432" s="94"/>
      <c r="AB725432" s="5"/>
    </row>
    <row r="725482" spans="21:28">
      <c r="U725482" s="5"/>
      <c r="AA725482" s="94"/>
      <c r="AB725482" s="5"/>
    </row>
    <row r="725552" spans="21:28">
      <c r="U725552" s="5"/>
      <c r="AA725552" s="94"/>
      <c r="AB725552" s="5"/>
    </row>
    <row r="725553" spans="21:28">
      <c r="U725553" s="5"/>
      <c r="AA725553" s="94"/>
      <c r="AB725553" s="5"/>
    </row>
    <row r="725570" spans="21:28">
      <c r="U725570" s="5"/>
      <c r="AA725570" s="94"/>
      <c r="AB725570" s="5"/>
    </row>
    <row r="725572" spans="21:28">
      <c r="U725572" s="5"/>
      <c r="AA725572" s="458"/>
      <c r="AB725572" s="5"/>
    </row>
    <row r="725573" spans="21:28">
      <c r="U725573" s="5"/>
      <c r="AA725573" s="458"/>
      <c r="AB725573" s="5"/>
    </row>
    <row r="725574" spans="21:28">
      <c r="U725574" s="5"/>
      <c r="AA725574" s="93"/>
      <c r="AB725574" s="5"/>
    </row>
    <row r="725575" spans="21:28">
      <c r="U725575" s="5"/>
      <c r="AA725575" s="94"/>
      <c r="AB725575" s="5"/>
    </row>
    <row r="725578" spans="21:28">
      <c r="U725578" s="5"/>
      <c r="AA725578" s="94"/>
      <c r="AB725578" s="5"/>
    </row>
    <row r="725628" spans="21:28">
      <c r="U725628" s="5"/>
      <c r="AA725628" s="94"/>
      <c r="AB725628" s="5"/>
    </row>
    <row r="725698" spans="21:28">
      <c r="U725698" s="5"/>
      <c r="AA725698" s="94"/>
      <c r="AB725698" s="5"/>
    </row>
    <row r="725699" spans="21:28">
      <c r="U725699" s="5"/>
      <c r="AA725699" s="94"/>
      <c r="AB725699" s="5"/>
    </row>
    <row r="725716" spans="21:28">
      <c r="U725716" s="5"/>
      <c r="AA725716" s="94"/>
      <c r="AB725716" s="5"/>
    </row>
    <row r="725718" spans="21:28">
      <c r="U725718" s="5"/>
      <c r="AA725718" s="458"/>
      <c r="AB725718" s="5"/>
    </row>
    <row r="725719" spans="21:28">
      <c r="U725719" s="5"/>
      <c r="AA725719" s="458"/>
      <c r="AB725719" s="5"/>
    </row>
    <row r="725720" spans="21:28">
      <c r="U725720" s="5"/>
      <c r="AA725720" s="93"/>
      <c r="AB725720" s="5"/>
    </row>
    <row r="725721" spans="21:28">
      <c r="U725721" s="5"/>
      <c r="AA725721" s="94"/>
      <c r="AB725721" s="5"/>
    </row>
    <row r="725724" spans="21:28">
      <c r="U725724" s="5"/>
      <c r="AA725724" s="94"/>
      <c r="AB725724" s="5"/>
    </row>
    <row r="725774" spans="21:28">
      <c r="U725774" s="5"/>
      <c r="AA725774" s="94"/>
      <c r="AB725774" s="5"/>
    </row>
    <row r="725844" spans="21:28">
      <c r="U725844" s="5"/>
      <c r="AA725844" s="94"/>
      <c r="AB725844" s="5"/>
    </row>
    <row r="725845" spans="21:28">
      <c r="U725845" s="5"/>
      <c r="AA725845" s="94"/>
      <c r="AB725845" s="5"/>
    </row>
    <row r="725862" spans="21:28">
      <c r="U725862" s="5"/>
      <c r="AA725862" s="94"/>
      <c r="AB725862" s="5"/>
    </row>
    <row r="725864" spans="21:28">
      <c r="U725864" s="5"/>
      <c r="AA725864" s="458"/>
      <c r="AB725864" s="5"/>
    </row>
    <row r="725865" spans="21:28">
      <c r="U725865" s="5"/>
      <c r="AA725865" s="458"/>
      <c r="AB725865" s="5"/>
    </row>
    <row r="725866" spans="21:28">
      <c r="U725866" s="5"/>
      <c r="AA725866" s="93"/>
      <c r="AB725866" s="5"/>
    </row>
    <row r="725867" spans="21:28">
      <c r="U725867" s="5"/>
      <c r="AA725867" s="94"/>
      <c r="AB725867" s="5"/>
    </row>
    <row r="725870" spans="21:28">
      <c r="U725870" s="5"/>
      <c r="AA725870" s="94"/>
      <c r="AB725870" s="5"/>
    </row>
    <row r="725920" spans="21:28">
      <c r="U725920" s="5"/>
      <c r="AA725920" s="94"/>
      <c r="AB725920" s="5"/>
    </row>
    <row r="725990" spans="21:28">
      <c r="U725990" s="5"/>
      <c r="AA725990" s="94"/>
      <c r="AB725990" s="5"/>
    </row>
    <row r="725991" spans="21:28">
      <c r="U725991" s="5"/>
      <c r="AA725991" s="94"/>
      <c r="AB725991" s="5"/>
    </row>
    <row r="726008" spans="21:28">
      <c r="U726008" s="5"/>
      <c r="AA726008" s="94"/>
      <c r="AB726008" s="5"/>
    </row>
    <row r="726010" spans="21:28">
      <c r="U726010" s="5"/>
      <c r="AA726010" s="458"/>
      <c r="AB726010" s="5"/>
    </row>
    <row r="726011" spans="21:28">
      <c r="U726011" s="5"/>
      <c r="AA726011" s="458"/>
      <c r="AB726011" s="5"/>
    </row>
    <row r="726012" spans="21:28">
      <c r="U726012" s="5"/>
      <c r="AA726012" s="93"/>
      <c r="AB726012" s="5"/>
    </row>
    <row r="726013" spans="21:28">
      <c r="U726013" s="5"/>
      <c r="AA726013" s="94"/>
      <c r="AB726013" s="5"/>
    </row>
    <row r="726016" spans="21:28">
      <c r="U726016" s="5"/>
      <c r="AA726016" s="94"/>
      <c r="AB726016" s="5"/>
    </row>
    <row r="726066" spans="21:28">
      <c r="U726066" s="5"/>
      <c r="AA726066" s="94"/>
      <c r="AB726066" s="5"/>
    </row>
    <row r="726136" spans="21:28">
      <c r="U726136" s="5"/>
      <c r="AA726136" s="94"/>
      <c r="AB726136" s="5"/>
    </row>
    <row r="726137" spans="21:28">
      <c r="U726137" s="5"/>
      <c r="AA726137" s="94"/>
      <c r="AB726137" s="5"/>
    </row>
    <row r="726154" spans="21:28">
      <c r="U726154" s="5"/>
      <c r="AA726154" s="94"/>
      <c r="AB726154" s="5"/>
    </row>
    <row r="726156" spans="21:28">
      <c r="U726156" s="5"/>
      <c r="AA726156" s="458"/>
      <c r="AB726156" s="5"/>
    </row>
    <row r="726157" spans="21:28">
      <c r="U726157" s="5"/>
      <c r="AA726157" s="458"/>
      <c r="AB726157" s="5"/>
    </row>
    <row r="726158" spans="21:28">
      <c r="U726158" s="5"/>
      <c r="AA726158" s="93"/>
      <c r="AB726158" s="5"/>
    </row>
    <row r="726159" spans="21:28">
      <c r="U726159" s="5"/>
      <c r="AA726159" s="94"/>
      <c r="AB726159" s="5"/>
    </row>
    <row r="726162" spans="21:28">
      <c r="U726162" s="5"/>
      <c r="AA726162" s="94"/>
      <c r="AB726162" s="5"/>
    </row>
    <row r="726212" spans="21:28">
      <c r="U726212" s="5"/>
      <c r="AA726212" s="94"/>
      <c r="AB726212" s="5"/>
    </row>
    <row r="726282" spans="21:28">
      <c r="U726282" s="5"/>
      <c r="AA726282" s="94"/>
      <c r="AB726282" s="5"/>
    </row>
    <row r="726283" spans="21:28">
      <c r="U726283" s="5"/>
      <c r="AA726283" s="94"/>
      <c r="AB726283" s="5"/>
    </row>
    <row r="726300" spans="21:28">
      <c r="U726300" s="5"/>
      <c r="AA726300" s="94"/>
      <c r="AB726300" s="5"/>
    </row>
    <row r="726302" spans="21:28">
      <c r="U726302" s="5"/>
      <c r="AA726302" s="458"/>
      <c r="AB726302" s="5"/>
    </row>
    <row r="726303" spans="21:28">
      <c r="U726303" s="5"/>
      <c r="AA726303" s="458"/>
      <c r="AB726303" s="5"/>
    </row>
    <row r="726304" spans="21:28">
      <c r="U726304" s="5"/>
      <c r="AA726304" s="93"/>
      <c r="AB726304" s="5"/>
    </row>
    <row r="726305" spans="21:28">
      <c r="U726305" s="5"/>
      <c r="AA726305" s="94"/>
      <c r="AB726305" s="5"/>
    </row>
    <row r="726308" spans="21:28">
      <c r="U726308" s="5"/>
      <c r="AA726308" s="94"/>
      <c r="AB726308" s="5"/>
    </row>
    <row r="726358" spans="21:28">
      <c r="U726358" s="5"/>
      <c r="AA726358" s="94"/>
      <c r="AB726358" s="5"/>
    </row>
    <row r="726428" spans="21:28">
      <c r="U726428" s="5"/>
      <c r="AA726428" s="94"/>
      <c r="AB726428" s="5"/>
    </row>
    <row r="726429" spans="21:28">
      <c r="U726429" s="5"/>
      <c r="AA726429" s="94"/>
      <c r="AB726429" s="5"/>
    </row>
    <row r="726446" spans="21:28">
      <c r="U726446" s="5"/>
      <c r="AA726446" s="94"/>
      <c r="AB726446" s="5"/>
    </row>
    <row r="726448" spans="21:28">
      <c r="U726448" s="5"/>
      <c r="AA726448" s="458"/>
      <c r="AB726448" s="5"/>
    </row>
    <row r="726449" spans="21:28">
      <c r="U726449" s="5"/>
      <c r="AA726449" s="458"/>
      <c r="AB726449" s="5"/>
    </row>
    <row r="726450" spans="21:28">
      <c r="U726450" s="5"/>
      <c r="AA726450" s="93"/>
      <c r="AB726450" s="5"/>
    </row>
    <row r="726451" spans="21:28">
      <c r="U726451" s="5"/>
      <c r="AA726451" s="94"/>
      <c r="AB726451" s="5"/>
    </row>
    <row r="726454" spans="21:28">
      <c r="U726454" s="5"/>
      <c r="AA726454" s="94"/>
      <c r="AB726454" s="5"/>
    </row>
    <row r="726504" spans="21:28">
      <c r="U726504" s="5"/>
      <c r="AA726504" s="94"/>
      <c r="AB726504" s="5"/>
    </row>
    <row r="726574" spans="21:28">
      <c r="U726574" s="5"/>
      <c r="AA726574" s="94"/>
      <c r="AB726574" s="5"/>
    </row>
    <row r="726575" spans="21:28">
      <c r="U726575" s="5"/>
      <c r="AA726575" s="94"/>
      <c r="AB726575" s="5"/>
    </row>
    <row r="726592" spans="21:28">
      <c r="U726592" s="5"/>
      <c r="AA726592" s="94"/>
      <c r="AB726592" s="5"/>
    </row>
    <row r="726594" spans="21:28">
      <c r="U726594" s="5"/>
      <c r="AA726594" s="458"/>
      <c r="AB726594" s="5"/>
    </row>
    <row r="726595" spans="21:28">
      <c r="U726595" s="5"/>
      <c r="AA726595" s="458"/>
      <c r="AB726595" s="5"/>
    </row>
    <row r="726596" spans="21:28">
      <c r="U726596" s="5"/>
      <c r="AA726596" s="93"/>
      <c r="AB726596" s="5"/>
    </row>
    <row r="726597" spans="21:28">
      <c r="U726597" s="5"/>
      <c r="AA726597" s="94"/>
      <c r="AB726597" s="5"/>
    </row>
    <row r="726600" spans="21:28">
      <c r="U726600" s="5"/>
      <c r="AA726600" s="94"/>
      <c r="AB726600" s="5"/>
    </row>
    <row r="726650" spans="21:28">
      <c r="U726650" s="5"/>
      <c r="AA726650" s="94"/>
      <c r="AB726650" s="5"/>
    </row>
    <row r="726720" spans="21:28">
      <c r="U726720" s="5"/>
      <c r="AA726720" s="94"/>
      <c r="AB726720" s="5"/>
    </row>
    <row r="726721" spans="21:28">
      <c r="U726721" s="5"/>
      <c r="AA726721" s="94"/>
      <c r="AB726721" s="5"/>
    </row>
    <row r="726738" spans="21:28">
      <c r="U726738" s="5"/>
      <c r="AA726738" s="94"/>
      <c r="AB726738" s="5"/>
    </row>
    <row r="726740" spans="21:28">
      <c r="U726740" s="5"/>
      <c r="AA726740" s="458"/>
      <c r="AB726740" s="5"/>
    </row>
    <row r="726741" spans="21:28">
      <c r="U726741" s="5"/>
      <c r="AA726741" s="458"/>
      <c r="AB726741" s="5"/>
    </row>
    <row r="726742" spans="21:28">
      <c r="U726742" s="5"/>
      <c r="AA726742" s="93"/>
      <c r="AB726742" s="5"/>
    </row>
    <row r="726743" spans="21:28">
      <c r="U726743" s="5"/>
      <c r="AA726743" s="94"/>
      <c r="AB726743" s="5"/>
    </row>
    <row r="726746" spans="21:28">
      <c r="U726746" s="5"/>
      <c r="AA726746" s="94"/>
      <c r="AB726746" s="5"/>
    </row>
    <row r="726796" spans="21:28">
      <c r="U726796" s="5"/>
      <c r="AA726796" s="94"/>
      <c r="AB726796" s="5"/>
    </row>
    <row r="726866" spans="21:28">
      <c r="U726866" s="5"/>
      <c r="AA726866" s="94"/>
      <c r="AB726866" s="5"/>
    </row>
    <row r="726867" spans="21:28">
      <c r="U726867" s="5"/>
      <c r="AA726867" s="94"/>
      <c r="AB726867" s="5"/>
    </row>
    <row r="726884" spans="21:28">
      <c r="U726884" s="5"/>
      <c r="AA726884" s="94"/>
      <c r="AB726884" s="5"/>
    </row>
    <row r="726886" spans="21:28">
      <c r="U726886" s="5"/>
      <c r="AA726886" s="458"/>
      <c r="AB726886" s="5"/>
    </row>
    <row r="726887" spans="21:28">
      <c r="U726887" s="5"/>
      <c r="AA726887" s="458"/>
      <c r="AB726887" s="5"/>
    </row>
    <row r="726888" spans="21:28">
      <c r="U726888" s="5"/>
      <c r="AA726888" s="93"/>
      <c r="AB726888" s="5"/>
    </row>
    <row r="726889" spans="21:28">
      <c r="U726889" s="5"/>
      <c r="AA726889" s="94"/>
      <c r="AB726889" s="5"/>
    </row>
    <row r="726892" spans="21:28">
      <c r="U726892" s="5"/>
      <c r="AA726892" s="94"/>
      <c r="AB726892" s="5"/>
    </row>
    <row r="726942" spans="21:28">
      <c r="U726942" s="5"/>
      <c r="AA726942" s="94"/>
      <c r="AB726942" s="5"/>
    </row>
    <row r="727012" spans="21:28">
      <c r="U727012" s="5"/>
      <c r="AA727012" s="94"/>
      <c r="AB727012" s="5"/>
    </row>
    <row r="727013" spans="21:28">
      <c r="U727013" s="5"/>
      <c r="AA727013" s="94"/>
      <c r="AB727013" s="5"/>
    </row>
    <row r="727030" spans="21:28">
      <c r="U727030" s="5"/>
      <c r="AA727030" s="94"/>
      <c r="AB727030" s="5"/>
    </row>
    <row r="727032" spans="21:28">
      <c r="U727032" s="5"/>
      <c r="AA727032" s="458"/>
      <c r="AB727032" s="5"/>
    </row>
    <row r="727033" spans="21:28">
      <c r="U727033" s="5"/>
      <c r="AA727033" s="458"/>
      <c r="AB727033" s="5"/>
    </row>
    <row r="727034" spans="21:28">
      <c r="U727034" s="5"/>
      <c r="AA727034" s="93"/>
      <c r="AB727034" s="5"/>
    </row>
    <row r="727035" spans="21:28">
      <c r="U727035" s="5"/>
      <c r="AA727035" s="94"/>
      <c r="AB727035" s="5"/>
    </row>
    <row r="727038" spans="21:28">
      <c r="U727038" s="5"/>
      <c r="AA727038" s="94"/>
      <c r="AB727038" s="5"/>
    </row>
    <row r="727088" spans="21:28">
      <c r="U727088" s="5"/>
      <c r="AA727088" s="94"/>
      <c r="AB727088" s="5"/>
    </row>
    <row r="727158" spans="21:28">
      <c r="U727158" s="5"/>
      <c r="AA727158" s="94"/>
      <c r="AB727158" s="5"/>
    </row>
    <row r="727159" spans="21:28">
      <c r="U727159" s="5"/>
      <c r="AA727159" s="94"/>
      <c r="AB727159" s="5"/>
    </row>
    <row r="727176" spans="21:28">
      <c r="U727176" s="5"/>
      <c r="AA727176" s="94"/>
      <c r="AB727176" s="5"/>
    </row>
    <row r="727178" spans="21:28">
      <c r="U727178" s="5"/>
      <c r="AA727178" s="458"/>
      <c r="AB727178" s="5"/>
    </row>
    <row r="727179" spans="21:28">
      <c r="U727179" s="5"/>
      <c r="AA727179" s="458"/>
      <c r="AB727179" s="5"/>
    </row>
    <row r="727180" spans="21:28">
      <c r="U727180" s="5"/>
      <c r="AA727180" s="93"/>
      <c r="AB727180" s="5"/>
    </row>
    <row r="727181" spans="21:28">
      <c r="U727181" s="5"/>
      <c r="AA727181" s="94"/>
      <c r="AB727181" s="5"/>
    </row>
    <row r="727184" spans="21:28">
      <c r="U727184" s="5"/>
      <c r="AA727184" s="94"/>
      <c r="AB727184" s="5"/>
    </row>
    <row r="727234" spans="21:28">
      <c r="U727234" s="5"/>
      <c r="AA727234" s="94"/>
      <c r="AB727234" s="5"/>
    </row>
    <row r="727304" spans="21:28">
      <c r="U727304" s="5"/>
      <c r="AA727304" s="94"/>
      <c r="AB727304" s="5"/>
    </row>
    <row r="727305" spans="21:28">
      <c r="U727305" s="5"/>
      <c r="AA727305" s="94"/>
      <c r="AB727305" s="5"/>
    </row>
    <row r="727322" spans="21:28">
      <c r="U727322" s="5"/>
      <c r="AA727322" s="94"/>
      <c r="AB727322" s="5"/>
    </row>
    <row r="727324" spans="21:28">
      <c r="U727324" s="5"/>
      <c r="AA727324" s="458"/>
      <c r="AB727324" s="5"/>
    </row>
    <row r="727325" spans="21:28">
      <c r="U727325" s="5"/>
      <c r="AA727325" s="458"/>
      <c r="AB727325" s="5"/>
    </row>
    <row r="727326" spans="21:28">
      <c r="U727326" s="5"/>
      <c r="AA727326" s="93"/>
      <c r="AB727326" s="5"/>
    </row>
    <row r="727327" spans="21:28">
      <c r="U727327" s="5"/>
      <c r="AA727327" s="94"/>
      <c r="AB727327" s="5"/>
    </row>
    <row r="727330" spans="21:28">
      <c r="U727330" s="5"/>
      <c r="AA727330" s="94"/>
      <c r="AB727330" s="5"/>
    </row>
    <row r="727380" spans="21:28">
      <c r="U727380" s="5"/>
      <c r="AA727380" s="94"/>
      <c r="AB727380" s="5"/>
    </row>
    <row r="727450" spans="21:28">
      <c r="U727450" s="5"/>
      <c r="AA727450" s="94"/>
      <c r="AB727450" s="5"/>
    </row>
    <row r="727451" spans="21:28">
      <c r="U727451" s="5"/>
      <c r="AA727451" s="94"/>
      <c r="AB727451" s="5"/>
    </row>
    <row r="727468" spans="21:28">
      <c r="U727468" s="5"/>
      <c r="AA727468" s="94"/>
      <c r="AB727468" s="5"/>
    </row>
    <row r="727470" spans="21:28">
      <c r="U727470" s="5"/>
      <c r="AA727470" s="458"/>
      <c r="AB727470" s="5"/>
    </row>
    <row r="727471" spans="21:28">
      <c r="U727471" s="5"/>
      <c r="AA727471" s="458"/>
      <c r="AB727471" s="5"/>
    </row>
    <row r="727472" spans="21:28">
      <c r="U727472" s="5"/>
      <c r="AA727472" s="93"/>
      <c r="AB727472" s="5"/>
    </row>
    <row r="727473" spans="21:28">
      <c r="U727473" s="5"/>
      <c r="AA727473" s="94"/>
      <c r="AB727473" s="5"/>
    </row>
    <row r="727476" spans="21:28">
      <c r="U727476" s="5"/>
      <c r="AA727476" s="94"/>
      <c r="AB727476" s="5"/>
    </row>
    <row r="727526" spans="21:28">
      <c r="U727526" s="5"/>
      <c r="AA727526" s="94"/>
      <c r="AB727526" s="5"/>
    </row>
    <row r="727596" spans="21:28">
      <c r="U727596" s="5"/>
      <c r="AA727596" s="94"/>
      <c r="AB727596" s="5"/>
    </row>
    <row r="727597" spans="21:28">
      <c r="U727597" s="5"/>
      <c r="AA727597" s="94"/>
      <c r="AB727597" s="5"/>
    </row>
    <row r="727614" spans="21:28">
      <c r="U727614" s="5"/>
      <c r="AA727614" s="94"/>
      <c r="AB727614" s="5"/>
    </row>
    <row r="727616" spans="21:28">
      <c r="U727616" s="5"/>
      <c r="AA727616" s="458"/>
      <c r="AB727616" s="5"/>
    </row>
    <row r="727617" spans="21:28">
      <c r="U727617" s="5"/>
      <c r="AA727617" s="458"/>
      <c r="AB727617" s="5"/>
    </row>
    <row r="727618" spans="21:28">
      <c r="U727618" s="5"/>
      <c r="AA727618" s="93"/>
      <c r="AB727618" s="5"/>
    </row>
    <row r="727619" spans="21:28">
      <c r="U727619" s="5"/>
      <c r="AA727619" s="94"/>
      <c r="AB727619" s="5"/>
    </row>
    <row r="727622" spans="21:28">
      <c r="U727622" s="5"/>
      <c r="AA727622" s="94"/>
      <c r="AB727622" s="5"/>
    </row>
    <row r="727672" spans="21:28">
      <c r="U727672" s="5"/>
      <c r="AA727672" s="94"/>
      <c r="AB727672" s="5"/>
    </row>
    <row r="727742" spans="21:28">
      <c r="U727742" s="5"/>
      <c r="AA727742" s="94"/>
      <c r="AB727742" s="5"/>
    </row>
    <row r="727743" spans="21:28">
      <c r="U727743" s="5"/>
      <c r="AA727743" s="94"/>
      <c r="AB727743" s="5"/>
    </row>
    <row r="727760" spans="21:28">
      <c r="U727760" s="5"/>
      <c r="AA727760" s="94"/>
      <c r="AB727760" s="5"/>
    </row>
    <row r="727762" spans="21:28">
      <c r="U727762" s="5"/>
      <c r="AA727762" s="458"/>
      <c r="AB727762" s="5"/>
    </row>
    <row r="727763" spans="21:28">
      <c r="U727763" s="5"/>
      <c r="AA727763" s="458"/>
      <c r="AB727763" s="5"/>
    </row>
    <row r="727764" spans="21:28">
      <c r="U727764" s="5"/>
      <c r="AA727764" s="93"/>
      <c r="AB727764" s="5"/>
    </row>
    <row r="727765" spans="21:28">
      <c r="U727765" s="5"/>
      <c r="AA727765" s="94"/>
      <c r="AB727765" s="5"/>
    </row>
    <row r="727768" spans="21:28">
      <c r="U727768" s="5"/>
      <c r="AA727768" s="94"/>
      <c r="AB727768" s="5"/>
    </row>
    <row r="727818" spans="21:28">
      <c r="U727818" s="5"/>
      <c r="AA727818" s="94"/>
      <c r="AB727818" s="5"/>
    </row>
    <row r="727888" spans="21:28">
      <c r="U727888" s="5"/>
      <c r="AA727888" s="94"/>
      <c r="AB727888" s="5"/>
    </row>
    <row r="727889" spans="21:28">
      <c r="U727889" s="5"/>
      <c r="AA727889" s="94"/>
      <c r="AB727889" s="5"/>
    </row>
    <row r="727906" spans="21:28">
      <c r="U727906" s="5"/>
      <c r="AA727906" s="94"/>
      <c r="AB727906" s="5"/>
    </row>
    <row r="727908" spans="21:28">
      <c r="U727908" s="5"/>
      <c r="AA727908" s="458"/>
      <c r="AB727908" s="5"/>
    </row>
    <row r="727909" spans="21:28">
      <c r="U727909" s="5"/>
      <c r="AA727909" s="458"/>
      <c r="AB727909" s="5"/>
    </row>
    <row r="727910" spans="21:28">
      <c r="U727910" s="5"/>
      <c r="AA727910" s="93"/>
      <c r="AB727910" s="5"/>
    </row>
    <row r="727911" spans="21:28">
      <c r="U727911" s="5"/>
      <c r="AA727911" s="94"/>
      <c r="AB727911" s="5"/>
    </row>
    <row r="727914" spans="21:28">
      <c r="U727914" s="5"/>
      <c r="AA727914" s="94"/>
      <c r="AB727914" s="5"/>
    </row>
    <row r="727964" spans="21:28">
      <c r="U727964" s="5"/>
      <c r="AA727964" s="94"/>
      <c r="AB727964" s="5"/>
    </row>
    <row r="728034" spans="21:28">
      <c r="U728034" s="5"/>
      <c r="AA728034" s="94"/>
      <c r="AB728034" s="5"/>
    </row>
    <row r="728035" spans="21:28">
      <c r="U728035" s="5"/>
      <c r="AA728035" s="94"/>
      <c r="AB728035" s="5"/>
    </row>
    <row r="728052" spans="21:28">
      <c r="U728052" s="5"/>
      <c r="AA728052" s="94"/>
      <c r="AB728052" s="5"/>
    </row>
    <row r="728054" spans="21:28">
      <c r="U728054" s="5"/>
      <c r="AA728054" s="458"/>
      <c r="AB728054" s="5"/>
    </row>
    <row r="728055" spans="21:28">
      <c r="U728055" s="5"/>
      <c r="AA728055" s="458"/>
      <c r="AB728055" s="5"/>
    </row>
    <row r="728056" spans="21:28">
      <c r="U728056" s="5"/>
      <c r="AA728056" s="93"/>
      <c r="AB728056" s="5"/>
    </row>
    <row r="728057" spans="21:28">
      <c r="U728057" s="5"/>
      <c r="AA728057" s="94"/>
      <c r="AB728057" s="5"/>
    </row>
    <row r="728060" spans="21:28">
      <c r="U728060" s="5"/>
      <c r="AA728060" s="94"/>
      <c r="AB728060" s="5"/>
    </row>
    <row r="728110" spans="21:28">
      <c r="U728110" s="5"/>
      <c r="AA728110" s="94"/>
      <c r="AB728110" s="5"/>
    </row>
    <row r="728180" spans="21:28">
      <c r="U728180" s="5"/>
      <c r="AA728180" s="94"/>
      <c r="AB728180" s="5"/>
    </row>
    <row r="728181" spans="21:28">
      <c r="U728181" s="5"/>
      <c r="AA728181" s="94"/>
      <c r="AB728181" s="5"/>
    </row>
    <row r="728198" spans="21:28">
      <c r="U728198" s="5"/>
      <c r="AA728198" s="94"/>
      <c r="AB728198" s="5"/>
    </row>
    <row r="728200" spans="21:28">
      <c r="U728200" s="5"/>
      <c r="AA728200" s="458"/>
      <c r="AB728200" s="5"/>
    </row>
    <row r="728201" spans="21:28">
      <c r="U728201" s="5"/>
      <c r="AA728201" s="458"/>
      <c r="AB728201" s="5"/>
    </row>
    <row r="728202" spans="21:28">
      <c r="U728202" s="5"/>
      <c r="AA728202" s="93"/>
      <c r="AB728202" s="5"/>
    </row>
    <row r="728203" spans="21:28">
      <c r="U728203" s="5"/>
      <c r="AA728203" s="94"/>
      <c r="AB728203" s="5"/>
    </row>
    <row r="728206" spans="21:28">
      <c r="U728206" s="5"/>
      <c r="AA728206" s="94"/>
      <c r="AB728206" s="5"/>
    </row>
    <row r="728256" spans="21:28">
      <c r="U728256" s="5"/>
      <c r="AA728256" s="94"/>
      <c r="AB728256" s="5"/>
    </row>
    <row r="728326" spans="21:28">
      <c r="U728326" s="5"/>
      <c r="AA728326" s="94"/>
      <c r="AB728326" s="5"/>
    </row>
    <row r="728327" spans="21:28">
      <c r="U728327" s="5"/>
      <c r="AA728327" s="94"/>
      <c r="AB728327" s="5"/>
    </row>
    <row r="728344" spans="21:28">
      <c r="U728344" s="5"/>
      <c r="AA728344" s="94"/>
      <c r="AB728344" s="5"/>
    </row>
    <row r="728346" spans="21:28">
      <c r="U728346" s="5"/>
      <c r="AA728346" s="458"/>
      <c r="AB728346" s="5"/>
    </row>
    <row r="728347" spans="21:28">
      <c r="U728347" s="5"/>
      <c r="AA728347" s="458"/>
      <c r="AB728347" s="5"/>
    </row>
    <row r="728348" spans="21:28">
      <c r="U728348" s="5"/>
      <c r="AA728348" s="93"/>
      <c r="AB728348" s="5"/>
    </row>
    <row r="728349" spans="21:28">
      <c r="U728349" s="5"/>
      <c r="AA728349" s="94"/>
      <c r="AB728349" s="5"/>
    </row>
    <row r="728352" spans="21:28">
      <c r="U728352" s="5"/>
      <c r="AA728352" s="94"/>
      <c r="AB728352" s="5"/>
    </row>
    <row r="728402" spans="21:28">
      <c r="U728402" s="5"/>
      <c r="AA728402" s="94"/>
      <c r="AB728402" s="5"/>
    </row>
    <row r="728472" spans="21:28">
      <c r="U728472" s="5"/>
      <c r="AA728472" s="94"/>
      <c r="AB728472" s="5"/>
    </row>
    <row r="728473" spans="21:28">
      <c r="U728473" s="5"/>
      <c r="AA728473" s="94"/>
      <c r="AB728473" s="5"/>
    </row>
    <row r="728490" spans="21:28">
      <c r="U728490" s="5"/>
      <c r="AA728490" s="94"/>
      <c r="AB728490" s="5"/>
    </row>
    <row r="728492" spans="21:28">
      <c r="U728492" s="5"/>
      <c r="AA728492" s="458"/>
      <c r="AB728492" s="5"/>
    </row>
    <row r="728493" spans="21:28">
      <c r="U728493" s="5"/>
      <c r="AA728493" s="458"/>
      <c r="AB728493" s="5"/>
    </row>
    <row r="728494" spans="21:28">
      <c r="U728494" s="5"/>
      <c r="AA728494" s="93"/>
      <c r="AB728494" s="5"/>
    </row>
    <row r="728495" spans="21:28">
      <c r="U728495" s="5"/>
      <c r="AA728495" s="94"/>
      <c r="AB728495" s="5"/>
    </row>
    <row r="728498" spans="21:28">
      <c r="U728498" s="5"/>
      <c r="AA728498" s="94"/>
      <c r="AB728498" s="5"/>
    </row>
    <row r="728548" spans="21:28">
      <c r="U728548" s="5"/>
      <c r="AA728548" s="94"/>
      <c r="AB728548" s="5"/>
    </row>
    <row r="728618" spans="21:28">
      <c r="U728618" s="5"/>
      <c r="AA728618" s="94"/>
      <c r="AB728618" s="5"/>
    </row>
    <row r="728619" spans="21:28">
      <c r="U728619" s="5"/>
      <c r="AA728619" s="94"/>
      <c r="AB728619" s="5"/>
    </row>
    <row r="728636" spans="21:28">
      <c r="U728636" s="5"/>
      <c r="AA728636" s="94"/>
      <c r="AB728636" s="5"/>
    </row>
    <row r="728638" spans="21:28">
      <c r="U728638" s="5"/>
      <c r="AA728638" s="458"/>
      <c r="AB728638" s="5"/>
    </row>
    <row r="728639" spans="21:28">
      <c r="U728639" s="5"/>
      <c r="AA728639" s="458"/>
      <c r="AB728639" s="5"/>
    </row>
    <row r="728640" spans="21:28">
      <c r="U728640" s="5"/>
      <c r="AA728640" s="93"/>
      <c r="AB728640" s="5"/>
    </row>
    <row r="728641" spans="21:28">
      <c r="U728641" s="5"/>
      <c r="AA728641" s="94"/>
      <c r="AB728641" s="5"/>
    </row>
    <row r="728644" spans="21:28">
      <c r="U728644" s="5"/>
      <c r="AA728644" s="94"/>
      <c r="AB728644" s="5"/>
    </row>
    <row r="728694" spans="21:28">
      <c r="U728694" s="5"/>
      <c r="AA728694" s="94"/>
      <c r="AB728694" s="5"/>
    </row>
    <row r="728764" spans="21:28">
      <c r="U728764" s="5"/>
      <c r="AA728764" s="94"/>
      <c r="AB728764" s="5"/>
    </row>
    <row r="728765" spans="21:28">
      <c r="U728765" s="5"/>
      <c r="AA728765" s="94"/>
      <c r="AB728765" s="5"/>
    </row>
    <row r="728782" spans="21:28">
      <c r="U728782" s="5"/>
      <c r="AA728782" s="94"/>
      <c r="AB728782" s="5"/>
    </row>
    <row r="728784" spans="21:28">
      <c r="U728784" s="5"/>
      <c r="AA728784" s="458"/>
      <c r="AB728784" s="5"/>
    </row>
    <row r="728785" spans="21:28">
      <c r="U728785" s="5"/>
      <c r="AA728785" s="458"/>
      <c r="AB728785" s="5"/>
    </row>
    <row r="728786" spans="21:28">
      <c r="U728786" s="5"/>
      <c r="AA728786" s="93"/>
      <c r="AB728786" s="5"/>
    </row>
    <row r="728787" spans="21:28">
      <c r="U728787" s="5"/>
      <c r="AA728787" s="94"/>
      <c r="AB728787" s="5"/>
    </row>
    <row r="728790" spans="21:28">
      <c r="U728790" s="5"/>
      <c r="AA728790" s="94"/>
      <c r="AB728790" s="5"/>
    </row>
    <row r="728840" spans="21:28">
      <c r="U728840" s="5"/>
      <c r="AA728840" s="94"/>
      <c r="AB728840" s="5"/>
    </row>
    <row r="728910" spans="21:28">
      <c r="U728910" s="5"/>
      <c r="AA728910" s="94"/>
      <c r="AB728910" s="5"/>
    </row>
    <row r="728911" spans="21:28">
      <c r="U728911" s="5"/>
      <c r="AA728911" s="94"/>
      <c r="AB728911" s="5"/>
    </row>
    <row r="728928" spans="21:28">
      <c r="U728928" s="5"/>
      <c r="AA728928" s="94"/>
      <c r="AB728928" s="5"/>
    </row>
    <row r="728930" spans="21:28">
      <c r="U728930" s="5"/>
      <c r="AA728930" s="458"/>
      <c r="AB728930" s="5"/>
    </row>
    <row r="728931" spans="21:28">
      <c r="U728931" s="5"/>
      <c r="AA728931" s="458"/>
      <c r="AB728931" s="5"/>
    </row>
    <row r="728932" spans="21:28">
      <c r="U728932" s="5"/>
      <c r="AA728932" s="93"/>
      <c r="AB728932" s="5"/>
    </row>
    <row r="728933" spans="21:28">
      <c r="U728933" s="5"/>
      <c r="AA728933" s="94"/>
      <c r="AB728933" s="5"/>
    </row>
    <row r="728936" spans="21:28">
      <c r="U728936" s="5"/>
      <c r="AA728936" s="94"/>
      <c r="AB728936" s="5"/>
    </row>
    <row r="728986" spans="21:28">
      <c r="U728986" s="5"/>
      <c r="AA728986" s="94"/>
      <c r="AB728986" s="5"/>
    </row>
    <row r="729056" spans="21:28">
      <c r="U729056" s="5"/>
      <c r="AA729056" s="94"/>
      <c r="AB729056" s="5"/>
    </row>
    <row r="729057" spans="21:28">
      <c r="U729057" s="5"/>
      <c r="AA729057" s="94"/>
      <c r="AB729057" s="5"/>
    </row>
    <row r="729074" spans="21:28">
      <c r="U729074" s="5"/>
      <c r="AA729074" s="94"/>
      <c r="AB729074" s="5"/>
    </row>
    <row r="729076" spans="21:28">
      <c r="U729076" s="5"/>
      <c r="AA729076" s="458"/>
      <c r="AB729076" s="5"/>
    </row>
    <row r="729077" spans="21:28">
      <c r="U729077" s="5"/>
      <c r="AA729077" s="458"/>
      <c r="AB729077" s="5"/>
    </row>
    <row r="729078" spans="21:28">
      <c r="U729078" s="5"/>
      <c r="AA729078" s="93"/>
      <c r="AB729078" s="5"/>
    </row>
    <row r="729079" spans="21:28">
      <c r="U729079" s="5"/>
      <c r="AA729079" s="94"/>
      <c r="AB729079" s="5"/>
    </row>
    <row r="729082" spans="21:28">
      <c r="U729082" s="5"/>
      <c r="AA729082" s="94"/>
      <c r="AB729082" s="5"/>
    </row>
    <row r="729132" spans="21:28">
      <c r="U729132" s="5"/>
      <c r="AA729132" s="94"/>
      <c r="AB729132" s="5"/>
    </row>
    <row r="729202" spans="21:28">
      <c r="U729202" s="5"/>
      <c r="AA729202" s="94"/>
      <c r="AB729202" s="5"/>
    </row>
    <row r="729203" spans="21:28">
      <c r="U729203" s="5"/>
      <c r="AA729203" s="94"/>
      <c r="AB729203" s="5"/>
    </row>
    <row r="729220" spans="21:28">
      <c r="U729220" s="5"/>
      <c r="AA729220" s="94"/>
      <c r="AB729220" s="5"/>
    </row>
    <row r="729222" spans="21:28">
      <c r="U729222" s="5"/>
      <c r="AA729222" s="458"/>
      <c r="AB729222" s="5"/>
    </row>
    <row r="729223" spans="21:28">
      <c r="U729223" s="5"/>
      <c r="AA729223" s="458"/>
      <c r="AB729223" s="5"/>
    </row>
    <row r="729224" spans="21:28">
      <c r="U729224" s="5"/>
      <c r="AA729224" s="93"/>
      <c r="AB729224" s="5"/>
    </row>
    <row r="729225" spans="21:28">
      <c r="U729225" s="5"/>
      <c r="AA729225" s="94"/>
      <c r="AB729225" s="5"/>
    </row>
    <row r="729228" spans="21:28">
      <c r="U729228" s="5"/>
      <c r="AA729228" s="94"/>
      <c r="AB729228" s="5"/>
    </row>
    <row r="729278" spans="21:28">
      <c r="U729278" s="5"/>
      <c r="AA729278" s="94"/>
      <c r="AB729278" s="5"/>
    </row>
    <row r="729348" spans="21:28">
      <c r="U729348" s="5"/>
      <c r="AA729348" s="94"/>
      <c r="AB729348" s="5"/>
    </row>
    <row r="729349" spans="21:28">
      <c r="U729349" s="5"/>
      <c r="AA729349" s="94"/>
      <c r="AB729349" s="5"/>
    </row>
    <row r="729366" spans="21:28">
      <c r="U729366" s="5"/>
      <c r="AA729366" s="94"/>
      <c r="AB729366" s="5"/>
    </row>
    <row r="729368" spans="21:28">
      <c r="U729368" s="5"/>
      <c r="AA729368" s="458"/>
      <c r="AB729368" s="5"/>
    </row>
    <row r="729369" spans="21:28">
      <c r="U729369" s="5"/>
      <c r="AA729369" s="458"/>
      <c r="AB729369" s="5"/>
    </row>
    <row r="729370" spans="21:28">
      <c r="U729370" s="5"/>
      <c r="AA729370" s="93"/>
      <c r="AB729370" s="5"/>
    </row>
    <row r="729371" spans="21:28">
      <c r="U729371" s="5"/>
      <c r="AA729371" s="94"/>
      <c r="AB729371" s="5"/>
    </row>
    <row r="729374" spans="21:28">
      <c r="U729374" s="5"/>
      <c r="AA729374" s="94"/>
      <c r="AB729374" s="5"/>
    </row>
    <row r="729424" spans="21:28">
      <c r="U729424" s="5"/>
      <c r="AA729424" s="94"/>
      <c r="AB729424" s="5"/>
    </row>
    <row r="729494" spans="21:28">
      <c r="U729494" s="5"/>
      <c r="AA729494" s="94"/>
      <c r="AB729494" s="5"/>
    </row>
    <row r="729495" spans="21:28">
      <c r="U729495" s="5"/>
      <c r="AA729495" s="94"/>
      <c r="AB729495" s="5"/>
    </row>
    <row r="729512" spans="21:28">
      <c r="U729512" s="5"/>
      <c r="AA729512" s="94"/>
      <c r="AB729512" s="5"/>
    </row>
    <row r="729514" spans="21:28">
      <c r="U729514" s="5"/>
      <c r="AA729514" s="458"/>
      <c r="AB729514" s="5"/>
    </row>
    <row r="729515" spans="21:28">
      <c r="U729515" s="5"/>
      <c r="AA729515" s="458"/>
      <c r="AB729515" s="5"/>
    </row>
    <row r="729516" spans="21:28">
      <c r="U729516" s="5"/>
      <c r="AA729516" s="93"/>
      <c r="AB729516" s="5"/>
    </row>
    <row r="729517" spans="21:28">
      <c r="U729517" s="5"/>
      <c r="AA729517" s="94"/>
      <c r="AB729517" s="5"/>
    </row>
    <row r="729520" spans="21:28">
      <c r="U729520" s="5"/>
      <c r="AA729520" s="94"/>
      <c r="AB729520" s="5"/>
    </row>
    <row r="729570" spans="21:28">
      <c r="U729570" s="5"/>
      <c r="AA729570" s="94"/>
      <c r="AB729570" s="5"/>
    </row>
    <row r="729640" spans="21:28">
      <c r="U729640" s="5"/>
      <c r="AA729640" s="94"/>
      <c r="AB729640" s="5"/>
    </row>
    <row r="729641" spans="21:28">
      <c r="U729641" s="5"/>
      <c r="AA729641" s="94"/>
      <c r="AB729641" s="5"/>
    </row>
    <row r="729658" spans="21:28">
      <c r="U729658" s="5"/>
      <c r="AA729658" s="94"/>
      <c r="AB729658" s="5"/>
    </row>
    <row r="729660" spans="21:28">
      <c r="U729660" s="5"/>
      <c r="AA729660" s="458"/>
      <c r="AB729660" s="5"/>
    </row>
    <row r="729661" spans="21:28">
      <c r="U729661" s="5"/>
      <c r="AA729661" s="458"/>
      <c r="AB729661" s="5"/>
    </row>
    <row r="729662" spans="21:28">
      <c r="U729662" s="5"/>
      <c r="AA729662" s="93"/>
      <c r="AB729662" s="5"/>
    </row>
    <row r="729663" spans="21:28">
      <c r="U729663" s="5"/>
      <c r="AA729663" s="94"/>
      <c r="AB729663" s="5"/>
    </row>
    <row r="729666" spans="21:28">
      <c r="U729666" s="5"/>
      <c r="AA729666" s="94"/>
      <c r="AB729666" s="5"/>
    </row>
    <row r="729716" spans="21:28">
      <c r="U729716" s="5"/>
      <c r="AA729716" s="94"/>
      <c r="AB729716" s="5"/>
    </row>
    <row r="729786" spans="21:28">
      <c r="U729786" s="5"/>
      <c r="AA729786" s="94"/>
      <c r="AB729786" s="5"/>
    </row>
    <row r="729787" spans="21:28">
      <c r="U729787" s="5"/>
      <c r="AA729787" s="94"/>
      <c r="AB729787" s="5"/>
    </row>
    <row r="729804" spans="21:28">
      <c r="U729804" s="5"/>
      <c r="AA729804" s="94"/>
      <c r="AB729804" s="5"/>
    </row>
    <row r="729806" spans="21:28">
      <c r="U729806" s="5"/>
      <c r="AA729806" s="458"/>
      <c r="AB729806" s="5"/>
    </row>
    <row r="729807" spans="21:28">
      <c r="U729807" s="5"/>
      <c r="AA729807" s="458"/>
      <c r="AB729807" s="5"/>
    </row>
    <row r="729808" spans="21:28">
      <c r="U729808" s="5"/>
      <c r="AA729808" s="93"/>
      <c r="AB729808" s="5"/>
    </row>
    <row r="729809" spans="21:28">
      <c r="U729809" s="5"/>
      <c r="AA729809" s="94"/>
      <c r="AB729809" s="5"/>
    </row>
    <row r="729812" spans="21:28">
      <c r="U729812" s="5"/>
      <c r="AA729812" s="94"/>
      <c r="AB729812" s="5"/>
    </row>
    <row r="729862" spans="21:28">
      <c r="U729862" s="5"/>
      <c r="AA729862" s="94"/>
      <c r="AB729862" s="5"/>
    </row>
    <row r="729932" spans="21:28">
      <c r="U729932" s="5"/>
      <c r="AA729932" s="94"/>
      <c r="AB729932" s="5"/>
    </row>
    <row r="729933" spans="21:28">
      <c r="U729933" s="5"/>
      <c r="AA729933" s="94"/>
      <c r="AB729933" s="5"/>
    </row>
    <row r="729950" spans="21:28">
      <c r="U729950" s="5"/>
      <c r="AA729950" s="94"/>
      <c r="AB729950" s="5"/>
    </row>
    <row r="729952" spans="21:28">
      <c r="U729952" s="5"/>
      <c r="AA729952" s="458"/>
      <c r="AB729952" s="5"/>
    </row>
    <row r="729953" spans="21:28">
      <c r="U729953" s="5"/>
      <c r="AA729953" s="458"/>
      <c r="AB729953" s="5"/>
    </row>
    <row r="729954" spans="21:28">
      <c r="U729954" s="5"/>
      <c r="AA729954" s="93"/>
      <c r="AB729954" s="5"/>
    </row>
    <row r="729955" spans="21:28">
      <c r="U729955" s="5"/>
      <c r="AA729955" s="94"/>
      <c r="AB729955" s="5"/>
    </row>
    <row r="729958" spans="21:28">
      <c r="U729958" s="5"/>
      <c r="AA729958" s="94"/>
      <c r="AB729958" s="5"/>
    </row>
    <row r="730008" spans="21:28">
      <c r="U730008" s="5"/>
      <c r="AA730008" s="94"/>
      <c r="AB730008" s="5"/>
    </row>
    <row r="730078" spans="21:28">
      <c r="U730078" s="5"/>
      <c r="AA730078" s="94"/>
      <c r="AB730078" s="5"/>
    </row>
    <row r="730079" spans="21:28">
      <c r="U730079" s="5"/>
      <c r="AA730079" s="94"/>
      <c r="AB730079" s="5"/>
    </row>
    <row r="730096" spans="21:28">
      <c r="U730096" s="5"/>
      <c r="AA730096" s="94"/>
      <c r="AB730096" s="5"/>
    </row>
    <row r="730098" spans="21:28">
      <c r="U730098" s="5"/>
      <c r="AA730098" s="458"/>
      <c r="AB730098" s="5"/>
    </row>
    <row r="730099" spans="21:28">
      <c r="U730099" s="5"/>
      <c r="AA730099" s="458"/>
      <c r="AB730099" s="5"/>
    </row>
    <row r="730100" spans="21:28">
      <c r="U730100" s="5"/>
      <c r="AA730100" s="93"/>
      <c r="AB730100" s="5"/>
    </row>
    <row r="730101" spans="21:28">
      <c r="U730101" s="5"/>
      <c r="AA730101" s="94"/>
      <c r="AB730101" s="5"/>
    </row>
    <row r="730104" spans="21:28">
      <c r="U730104" s="5"/>
      <c r="AA730104" s="94"/>
      <c r="AB730104" s="5"/>
    </row>
    <row r="730154" spans="21:28">
      <c r="U730154" s="5"/>
      <c r="AA730154" s="94"/>
      <c r="AB730154" s="5"/>
    </row>
    <row r="730224" spans="21:28">
      <c r="U730224" s="5"/>
      <c r="AA730224" s="94"/>
      <c r="AB730224" s="5"/>
    </row>
    <row r="730225" spans="21:28">
      <c r="U730225" s="5"/>
      <c r="AA730225" s="94"/>
      <c r="AB730225" s="5"/>
    </row>
    <row r="730242" spans="21:28">
      <c r="U730242" s="5"/>
      <c r="AA730242" s="94"/>
      <c r="AB730242" s="5"/>
    </row>
    <row r="730244" spans="21:28">
      <c r="U730244" s="5"/>
      <c r="AA730244" s="458"/>
      <c r="AB730244" s="5"/>
    </row>
    <row r="730245" spans="21:28">
      <c r="U730245" s="5"/>
      <c r="AA730245" s="458"/>
      <c r="AB730245" s="5"/>
    </row>
    <row r="730246" spans="21:28">
      <c r="U730246" s="5"/>
      <c r="AA730246" s="93"/>
      <c r="AB730246" s="5"/>
    </row>
    <row r="730247" spans="21:28">
      <c r="U730247" s="5"/>
      <c r="AA730247" s="94"/>
      <c r="AB730247" s="5"/>
    </row>
    <row r="730250" spans="21:28">
      <c r="U730250" s="5"/>
      <c r="AA730250" s="94"/>
      <c r="AB730250" s="5"/>
    </row>
    <row r="730300" spans="21:28">
      <c r="U730300" s="5"/>
      <c r="AA730300" s="94"/>
      <c r="AB730300" s="5"/>
    </row>
    <row r="730370" spans="21:28">
      <c r="U730370" s="5"/>
      <c r="AA730370" s="94"/>
      <c r="AB730370" s="5"/>
    </row>
    <row r="730371" spans="21:28">
      <c r="U730371" s="5"/>
      <c r="AA730371" s="94"/>
      <c r="AB730371" s="5"/>
    </row>
    <row r="730388" spans="21:28">
      <c r="U730388" s="5"/>
      <c r="AA730388" s="94"/>
      <c r="AB730388" s="5"/>
    </row>
    <row r="730390" spans="21:28">
      <c r="U730390" s="5"/>
      <c r="AA730390" s="458"/>
      <c r="AB730390" s="5"/>
    </row>
    <row r="730391" spans="21:28">
      <c r="U730391" s="5"/>
      <c r="AA730391" s="458"/>
      <c r="AB730391" s="5"/>
    </row>
    <row r="730392" spans="21:28">
      <c r="U730392" s="5"/>
      <c r="AA730392" s="93"/>
      <c r="AB730392" s="5"/>
    </row>
    <row r="730393" spans="21:28">
      <c r="U730393" s="5"/>
      <c r="AA730393" s="94"/>
      <c r="AB730393" s="5"/>
    </row>
    <row r="730396" spans="21:28">
      <c r="U730396" s="5"/>
      <c r="AA730396" s="94"/>
      <c r="AB730396" s="5"/>
    </row>
    <row r="730446" spans="21:28">
      <c r="U730446" s="5"/>
      <c r="AA730446" s="94"/>
      <c r="AB730446" s="5"/>
    </row>
    <row r="730516" spans="21:28">
      <c r="U730516" s="5"/>
      <c r="AA730516" s="94"/>
      <c r="AB730516" s="5"/>
    </row>
    <row r="730517" spans="21:28">
      <c r="U730517" s="5"/>
      <c r="AA730517" s="94"/>
      <c r="AB730517" s="5"/>
    </row>
    <row r="730534" spans="21:28">
      <c r="U730534" s="5"/>
      <c r="AA730534" s="94"/>
      <c r="AB730534" s="5"/>
    </row>
    <row r="730536" spans="21:28">
      <c r="U730536" s="5"/>
      <c r="AA730536" s="458"/>
      <c r="AB730536" s="5"/>
    </row>
    <row r="730537" spans="21:28">
      <c r="U730537" s="5"/>
      <c r="AA730537" s="458"/>
      <c r="AB730537" s="5"/>
    </row>
    <row r="730538" spans="21:28">
      <c r="U730538" s="5"/>
      <c r="AA730538" s="93"/>
      <c r="AB730538" s="5"/>
    </row>
    <row r="730539" spans="21:28">
      <c r="U730539" s="5"/>
      <c r="AA730539" s="94"/>
      <c r="AB730539" s="5"/>
    </row>
    <row r="730542" spans="21:28">
      <c r="U730542" s="5"/>
      <c r="AA730542" s="94"/>
      <c r="AB730542" s="5"/>
    </row>
    <row r="730592" spans="21:28">
      <c r="U730592" s="5"/>
      <c r="AA730592" s="94"/>
      <c r="AB730592" s="5"/>
    </row>
    <row r="730662" spans="21:28">
      <c r="U730662" s="5"/>
      <c r="AA730662" s="94"/>
      <c r="AB730662" s="5"/>
    </row>
    <row r="730663" spans="21:28">
      <c r="U730663" s="5"/>
      <c r="AA730663" s="94"/>
      <c r="AB730663" s="5"/>
    </row>
    <row r="730680" spans="21:28">
      <c r="U730680" s="5"/>
      <c r="AA730680" s="94"/>
      <c r="AB730680" s="5"/>
    </row>
    <row r="730682" spans="21:28">
      <c r="U730682" s="5"/>
      <c r="AA730682" s="458"/>
      <c r="AB730682" s="5"/>
    </row>
    <row r="730683" spans="21:28">
      <c r="U730683" s="5"/>
      <c r="AA730683" s="458"/>
      <c r="AB730683" s="5"/>
    </row>
    <row r="730684" spans="21:28">
      <c r="U730684" s="5"/>
      <c r="AA730684" s="93"/>
      <c r="AB730684" s="5"/>
    </row>
    <row r="730685" spans="21:28">
      <c r="U730685" s="5"/>
      <c r="AA730685" s="94"/>
      <c r="AB730685" s="5"/>
    </row>
    <row r="730688" spans="21:28">
      <c r="U730688" s="5"/>
      <c r="AA730688" s="94"/>
      <c r="AB730688" s="5"/>
    </row>
    <row r="730738" spans="21:28">
      <c r="U730738" s="5"/>
      <c r="AA730738" s="94"/>
      <c r="AB730738" s="5"/>
    </row>
    <row r="730808" spans="21:28">
      <c r="U730808" s="5"/>
      <c r="AA730808" s="94"/>
      <c r="AB730808" s="5"/>
    </row>
    <row r="730809" spans="21:28">
      <c r="U730809" s="5"/>
      <c r="AA730809" s="94"/>
      <c r="AB730809" s="5"/>
    </row>
    <row r="730826" spans="21:28">
      <c r="U730826" s="5"/>
      <c r="AA730826" s="94"/>
      <c r="AB730826" s="5"/>
    </row>
    <row r="730828" spans="21:28">
      <c r="U730828" s="5"/>
      <c r="AA730828" s="458"/>
      <c r="AB730828" s="5"/>
    </row>
    <row r="730829" spans="21:28">
      <c r="U730829" s="5"/>
      <c r="AA730829" s="458"/>
      <c r="AB730829" s="5"/>
    </row>
    <row r="730830" spans="21:28">
      <c r="U730830" s="5"/>
      <c r="AA730830" s="93"/>
      <c r="AB730830" s="5"/>
    </row>
    <row r="730831" spans="21:28">
      <c r="U730831" s="5"/>
      <c r="AA730831" s="94"/>
      <c r="AB730831" s="5"/>
    </row>
    <row r="730834" spans="21:28">
      <c r="U730834" s="5"/>
      <c r="AA730834" s="94"/>
      <c r="AB730834" s="5"/>
    </row>
    <row r="730884" spans="21:28">
      <c r="U730884" s="5"/>
      <c r="AA730884" s="94"/>
      <c r="AB730884" s="5"/>
    </row>
    <row r="730954" spans="21:28">
      <c r="U730954" s="5"/>
      <c r="AA730954" s="94"/>
      <c r="AB730954" s="5"/>
    </row>
    <row r="730955" spans="21:28">
      <c r="U730955" s="5"/>
      <c r="AA730955" s="94"/>
      <c r="AB730955" s="5"/>
    </row>
    <row r="730972" spans="21:28">
      <c r="U730972" s="5"/>
      <c r="AA730972" s="94"/>
      <c r="AB730972" s="5"/>
    </row>
    <row r="730974" spans="21:28">
      <c r="U730974" s="5"/>
      <c r="AA730974" s="458"/>
      <c r="AB730974" s="5"/>
    </row>
    <row r="730975" spans="21:28">
      <c r="U730975" s="5"/>
      <c r="AA730975" s="458"/>
      <c r="AB730975" s="5"/>
    </row>
    <row r="730976" spans="21:28">
      <c r="U730976" s="5"/>
      <c r="AA730976" s="93"/>
      <c r="AB730976" s="5"/>
    </row>
    <row r="730977" spans="21:28">
      <c r="U730977" s="5"/>
      <c r="AA730977" s="94"/>
      <c r="AB730977" s="5"/>
    </row>
    <row r="730980" spans="21:28">
      <c r="U730980" s="5"/>
      <c r="AA730980" s="94"/>
      <c r="AB730980" s="5"/>
    </row>
    <row r="731030" spans="21:28">
      <c r="U731030" s="5"/>
      <c r="AA731030" s="94"/>
      <c r="AB731030" s="5"/>
    </row>
    <row r="731100" spans="21:28">
      <c r="U731100" s="5"/>
      <c r="AA731100" s="94"/>
      <c r="AB731100" s="5"/>
    </row>
    <row r="731101" spans="21:28">
      <c r="U731101" s="5"/>
      <c r="AA731101" s="94"/>
      <c r="AB731101" s="5"/>
    </row>
    <row r="731118" spans="21:28">
      <c r="U731118" s="5"/>
      <c r="AA731118" s="94"/>
      <c r="AB731118" s="5"/>
    </row>
    <row r="731120" spans="21:28">
      <c r="U731120" s="5"/>
      <c r="AA731120" s="458"/>
      <c r="AB731120" s="5"/>
    </row>
    <row r="731121" spans="21:28">
      <c r="U731121" s="5"/>
      <c r="AA731121" s="458"/>
      <c r="AB731121" s="5"/>
    </row>
    <row r="731122" spans="21:28">
      <c r="U731122" s="5"/>
      <c r="AA731122" s="93"/>
      <c r="AB731122" s="5"/>
    </row>
    <row r="731123" spans="21:28">
      <c r="U731123" s="5"/>
      <c r="AA731123" s="94"/>
      <c r="AB731123" s="5"/>
    </row>
    <row r="731126" spans="21:28">
      <c r="U731126" s="5"/>
      <c r="AA731126" s="94"/>
      <c r="AB731126" s="5"/>
    </row>
    <row r="731176" spans="21:28">
      <c r="U731176" s="5"/>
      <c r="AA731176" s="94"/>
      <c r="AB731176" s="5"/>
    </row>
    <row r="731246" spans="21:28">
      <c r="U731246" s="5"/>
      <c r="AA731246" s="94"/>
      <c r="AB731246" s="5"/>
    </row>
    <row r="731247" spans="21:28">
      <c r="U731247" s="5"/>
      <c r="AA731247" s="94"/>
      <c r="AB731247" s="5"/>
    </row>
    <row r="731264" spans="21:28">
      <c r="U731264" s="5"/>
      <c r="AA731264" s="94"/>
      <c r="AB731264" s="5"/>
    </row>
    <row r="731266" spans="21:28">
      <c r="U731266" s="5"/>
      <c r="AA731266" s="458"/>
      <c r="AB731266" s="5"/>
    </row>
    <row r="731267" spans="21:28">
      <c r="U731267" s="5"/>
      <c r="AA731267" s="458"/>
      <c r="AB731267" s="5"/>
    </row>
    <row r="731268" spans="21:28">
      <c r="U731268" s="5"/>
      <c r="AA731268" s="93"/>
      <c r="AB731268" s="5"/>
    </row>
    <row r="731269" spans="21:28">
      <c r="U731269" s="5"/>
      <c r="AA731269" s="94"/>
      <c r="AB731269" s="5"/>
    </row>
    <row r="731272" spans="21:28">
      <c r="U731272" s="5"/>
      <c r="AA731272" s="94"/>
      <c r="AB731272" s="5"/>
    </row>
    <row r="731322" spans="21:28">
      <c r="U731322" s="5"/>
      <c r="AA731322" s="94"/>
      <c r="AB731322" s="5"/>
    </row>
    <row r="731392" spans="21:28">
      <c r="U731392" s="5"/>
      <c r="AA731392" s="94"/>
      <c r="AB731392" s="5"/>
    </row>
    <row r="731393" spans="21:28">
      <c r="U731393" s="5"/>
      <c r="AA731393" s="94"/>
      <c r="AB731393" s="5"/>
    </row>
    <row r="731410" spans="21:28">
      <c r="U731410" s="5"/>
      <c r="AA731410" s="94"/>
      <c r="AB731410" s="5"/>
    </row>
    <row r="731412" spans="21:28">
      <c r="U731412" s="5"/>
      <c r="AA731412" s="458"/>
      <c r="AB731412" s="5"/>
    </row>
    <row r="731413" spans="21:28">
      <c r="U731413" s="5"/>
      <c r="AA731413" s="458"/>
      <c r="AB731413" s="5"/>
    </row>
    <row r="731414" spans="21:28">
      <c r="U731414" s="5"/>
      <c r="AA731414" s="93"/>
      <c r="AB731414" s="5"/>
    </row>
    <row r="731415" spans="21:28">
      <c r="U731415" s="5"/>
      <c r="AA731415" s="94"/>
      <c r="AB731415" s="5"/>
    </row>
    <row r="731418" spans="21:28">
      <c r="U731418" s="5"/>
      <c r="AA731418" s="94"/>
      <c r="AB731418" s="5"/>
    </row>
    <row r="731468" spans="21:28">
      <c r="U731468" s="5"/>
      <c r="AA731468" s="94"/>
      <c r="AB731468" s="5"/>
    </row>
    <row r="731538" spans="21:28">
      <c r="U731538" s="5"/>
      <c r="AA731538" s="94"/>
      <c r="AB731538" s="5"/>
    </row>
    <row r="731539" spans="21:28">
      <c r="U731539" s="5"/>
      <c r="AA731539" s="94"/>
      <c r="AB731539" s="5"/>
    </row>
    <row r="731556" spans="21:28">
      <c r="U731556" s="5"/>
      <c r="AA731556" s="94"/>
      <c r="AB731556" s="5"/>
    </row>
    <row r="731558" spans="21:28">
      <c r="U731558" s="5"/>
      <c r="AA731558" s="458"/>
      <c r="AB731558" s="5"/>
    </row>
    <row r="731559" spans="21:28">
      <c r="U731559" s="5"/>
      <c r="AA731559" s="458"/>
      <c r="AB731559" s="5"/>
    </row>
    <row r="731560" spans="21:28">
      <c r="U731560" s="5"/>
      <c r="AA731560" s="93"/>
      <c r="AB731560" s="5"/>
    </row>
    <row r="731561" spans="21:28">
      <c r="U731561" s="5"/>
      <c r="AA731561" s="94"/>
      <c r="AB731561" s="5"/>
    </row>
    <row r="731564" spans="21:28">
      <c r="U731564" s="5"/>
      <c r="AA731564" s="94"/>
      <c r="AB731564" s="5"/>
    </row>
    <row r="731614" spans="21:28">
      <c r="U731614" s="5"/>
      <c r="AA731614" s="94"/>
      <c r="AB731614" s="5"/>
    </row>
    <row r="731684" spans="21:28">
      <c r="U731684" s="5"/>
      <c r="AA731684" s="94"/>
      <c r="AB731684" s="5"/>
    </row>
    <row r="731685" spans="21:28">
      <c r="U731685" s="5"/>
      <c r="AA731685" s="94"/>
      <c r="AB731685" s="5"/>
    </row>
    <row r="731702" spans="21:28">
      <c r="U731702" s="5"/>
      <c r="AA731702" s="94"/>
      <c r="AB731702" s="5"/>
    </row>
    <row r="731704" spans="21:28">
      <c r="U731704" s="5"/>
      <c r="AA731704" s="458"/>
      <c r="AB731704" s="5"/>
    </row>
    <row r="731705" spans="21:28">
      <c r="U731705" s="5"/>
      <c r="AA731705" s="458"/>
      <c r="AB731705" s="5"/>
    </row>
    <row r="731706" spans="21:28">
      <c r="U731706" s="5"/>
      <c r="AA731706" s="93"/>
      <c r="AB731706" s="5"/>
    </row>
    <row r="731707" spans="21:28">
      <c r="U731707" s="5"/>
      <c r="AA731707" s="94"/>
      <c r="AB731707" s="5"/>
    </row>
    <row r="731710" spans="21:28">
      <c r="U731710" s="5"/>
      <c r="AA731710" s="94"/>
      <c r="AB731710" s="5"/>
    </row>
    <row r="731760" spans="21:28">
      <c r="U731760" s="5"/>
      <c r="AA731760" s="94"/>
      <c r="AB731760" s="5"/>
    </row>
    <row r="731830" spans="21:28">
      <c r="U731830" s="5"/>
      <c r="AA731830" s="94"/>
      <c r="AB731830" s="5"/>
    </row>
    <row r="731831" spans="21:28">
      <c r="U731831" s="5"/>
      <c r="AA731831" s="94"/>
      <c r="AB731831" s="5"/>
    </row>
    <row r="731848" spans="21:28">
      <c r="U731848" s="5"/>
      <c r="AA731848" s="94"/>
      <c r="AB731848" s="5"/>
    </row>
    <row r="731850" spans="21:28">
      <c r="U731850" s="5"/>
      <c r="AA731850" s="458"/>
      <c r="AB731850" s="5"/>
    </row>
    <row r="731851" spans="21:28">
      <c r="U731851" s="5"/>
      <c r="AA731851" s="458"/>
      <c r="AB731851" s="5"/>
    </row>
    <row r="731852" spans="21:28">
      <c r="U731852" s="5"/>
      <c r="AA731852" s="93"/>
      <c r="AB731852" s="5"/>
    </row>
    <row r="731853" spans="21:28">
      <c r="U731853" s="5"/>
      <c r="AA731853" s="94"/>
      <c r="AB731853" s="5"/>
    </row>
    <row r="731856" spans="21:28">
      <c r="U731856" s="5"/>
      <c r="AA731856" s="94"/>
      <c r="AB731856" s="5"/>
    </row>
    <row r="731906" spans="21:28">
      <c r="U731906" s="5"/>
      <c r="AA731906" s="94"/>
      <c r="AB731906" s="5"/>
    </row>
    <row r="731976" spans="21:28">
      <c r="U731976" s="5"/>
      <c r="AA731976" s="94"/>
      <c r="AB731976" s="5"/>
    </row>
    <row r="731977" spans="21:28">
      <c r="U731977" s="5"/>
      <c r="AA731977" s="94"/>
      <c r="AB731977" s="5"/>
    </row>
    <row r="731994" spans="21:28">
      <c r="U731994" s="5"/>
      <c r="AA731994" s="94"/>
      <c r="AB731994" s="5"/>
    </row>
    <row r="731996" spans="21:28">
      <c r="U731996" s="5"/>
      <c r="AA731996" s="458"/>
      <c r="AB731996" s="5"/>
    </row>
    <row r="731997" spans="21:28">
      <c r="U731997" s="5"/>
      <c r="AA731997" s="458"/>
      <c r="AB731997" s="5"/>
    </row>
    <row r="731998" spans="21:28">
      <c r="U731998" s="5"/>
      <c r="AA731998" s="93"/>
      <c r="AB731998" s="5"/>
    </row>
    <row r="731999" spans="21:28">
      <c r="U731999" s="5"/>
      <c r="AA731999" s="94"/>
      <c r="AB731999" s="5"/>
    </row>
    <row r="732002" spans="21:28">
      <c r="U732002" s="5"/>
      <c r="AA732002" s="94"/>
      <c r="AB732002" s="5"/>
    </row>
    <row r="732052" spans="21:28">
      <c r="U732052" s="5"/>
      <c r="AA732052" s="94"/>
      <c r="AB732052" s="5"/>
    </row>
    <row r="732122" spans="21:28">
      <c r="U732122" s="5"/>
      <c r="AA732122" s="94"/>
      <c r="AB732122" s="5"/>
    </row>
    <row r="732123" spans="21:28">
      <c r="U732123" s="5"/>
      <c r="AA732123" s="94"/>
      <c r="AB732123" s="5"/>
    </row>
    <row r="732140" spans="21:28">
      <c r="U732140" s="5"/>
      <c r="AA732140" s="94"/>
      <c r="AB732140" s="5"/>
    </row>
    <row r="732142" spans="21:28">
      <c r="U732142" s="5"/>
      <c r="AA732142" s="458"/>
      <c r="AB732142" s="5"/>
    </row>
    <row r="732143" spans="21:28">
      <c r="U732143" s="5"/>
      <c r="AA732143" s="458"/>
      <c r="AB732143" s="5"/>
    </row>
    <row r="732144" spans="21:28">
      <c r="U732144" s="5"/>
      <c r="AA732144" s="93"/>
      <c r="AB732144" s="5"/>
    </row>
    <row r="732145" spans="21:28">
      <c r="U732145" s="5"/>
      <c r="AA732145" s="94"/>
      <c r="AB732145" s="5"/>
    </row>
    <row r="732148" spans="21:28">
      <c r="U732148" s="5"/>
      <c r="AA732148" s="94"/>
      <c r="AB732148" s="5"/>
    </row>
    <row r="732198" spans="21:28">
      <c r="U732198" s="5"/>
      <c r="AA732198" s="94"/>
      <c r="AB732198" s="5"/>
    </row>
    <row r="732268" spans="21:28">
      <c r="U732268" s="5"/>
      <c r="AA732268" s="94"/>
      <c r="AB732268" s="5"/>
    </row>
    <row r="732269" spans="21:28">
      <c r="U732269" s="5"/>
      <c r="AA732269" s="94"/>
      <c r="AB732269" s="5"/>
    </row>
    <row r="732286" spans="21:28">
      <c r="U732286" s="5"/>
      <c r="AA732286" s="94"/>
      <c r="AB732286" s="5"/>
    </row>
    <row r="732288" spans="21:28">
      <c r="U732288" s="5"/>
      <c r="AA732288" s="458"/>
      <c r="AB732288" s="5"/>
    </row>
    <row r="732289" spans="21:28">
      <c r="U732289" s="5"/>
      <c r="AA732289" s="458"/>
      <c r="AB732289" s="5"/>
    </row>
    <row r="732290" spans="21:28">
      <c r="U732290" s="5"/>
      <c r="AA732290" s="93"/>
      <c r="AB732290" s="5"/>
    </row>
    <row r="732291" spans="21:28">
      <c r="U732291" s="5"/>
      <c r="AA732291" s="94"/>
      <c r="AB732291" s="5"/>
    </row>
    <row r="732294" spans="21:28">
      <c r="U732294" s="5"/>
      <c r="AA732294" s="94"/>
      <c r="AB732294" s="5"/>
    </row>
    <row r="732344" spans="21:28">
      <c r="U732344" s="5"/>
      <c r="AA732344" s="94"/>
      <c r="AB732344" s="5"/>
    </row>
    <row r="732414" spans="21:28">
      <c r="U732414" s="5"/>
      <c r="AA732414" s="94"/>
      <c r="AB732414" s="5"/>
    </row>
    <row r="732415" spans="21:28">
      <c r="U732415" s="5"/>
      <c r="AA732415" s="94"/>
      <c r="AB732415" s="5"/>
    </row>
    <row r="732432" spans="21:28">
      <c r="U732432" s="5"/>
      <c r="AA732432" s="94"/>
      <c r="AB732432" s="5"/>
    </row>
    <row r="732434" spans="21:28">
      <c r="U732434" s="5"/>
      <c r="AA732434" s="458"/>
      <c r="AB732434" s="5"/>
    </row>
    <row r="732435" spans="21:28">
      <c r="U732435" s="5"/>
      <c r="AA732435" s="458"/>
      <c r="AB732435" s="5"/>
    </row>
    <row r="732436" spans="21:28">
      <c r="U732436" s="5"/>
      <c r="AA732436" s="93"/>
      <c r="AB732436" s="5"/>
    </row>
    <row r="732437" spans="21:28">
      <c r="U732437" s="5"/>
      <c r="AA732437" s="94"/>
      <c r="AB732437" s="5"/>
    </row>
    <row r="732440" spans="21:28">
      <c r="U732440" s="5"/>
      <c r="AA732440" s="94"/>
      <c r="AB732440" s="5"/>
    </row>
    <row r="732490" spans="21:28">
      <c r="U732490" s="5"/>
      <c r="AA732490" s="94"/>
      <c r="AB732490" s="5"/>
    </row>
    <row r="732560" spans="21:28">
      <c r="U732560" s="5"/>
      <c r="AA732560" s="94"/>
      <c r="AB732560" s="5"/>
    </row>
    <row r="732561" spans="21:28">
      <c r="U732561" s="5"/>
      <c r="AA732561" s="94"/>
      <c r="AB732561" s="5"/>
    </row>
    <row r="732578" spans="21:28">
      <c r="U732578" s="5"/>
      <c r="AA732578" s="94"/>
      <c r="AB732578" s="5"/>
    </row>
    <row r="732580" spans="21:28">
      <c r="U732580" s="5"/>
      <c r="AA732580" s="458"/>
      <c r="AB732580" s="5"/>
    </row>
    <row r="732581" spans="21:28">
      <c r="U732581" s="5"/>
      <c r="AA732581" s="458"/>
      <c r="AB732581" s="5"/>
    </row>
    <row r="732582" spans="21:28">
      <c r="U732582" s="5"/>
      <c r="AA732582" s="93"/>
      <c r="AB732582" s="5"/>
    </row>
    <row r="732583" spans="21:28">
      <c r="U732583" s="5"/>
      <c r="AA732583" s="94"/>
      <c r="AB732583" s="5"/>
    </row>
    <row r="732586" spans="21:28">
      <c r="U732586" s="5"/>
      <c r="AA732586" s="94"/>
      <c r="AB732586" s="5"/>
    </row>
    <row r="732636" spans="21:28">
      <c r="U732636" s="5"/>
      <c r="AA732636" s="94"/>
      <c r="AB732636" s="5"/>
    </row>
    <row r="732706" spans="21:28">
      <c r="U732706" s="5"/>
      <c r="AA732706" s="94"/>
      <c r="AB732706" s="5"/>
    </row>
    <row r="732707" spans="21:28">
      <c r="U732707" s="5"/>
      <c r="AA732707" s="94"/>
      <c r="AB732707" s="5"/>
    </row>
    <row r="732724" spans="21:28">
      <c r="U732724" s="5"/>
      <c r="AA732724" s="94"/>
      <c r="AB732724" s="5"/>
    </row>
    <row r="732726" spans="21:28">
      <c r="U732726" s="5"/>
      <c r="AA732726" s="458"/>
      <c r="AB732726" s="5"/>
    </row>
    <row r="732727" spans="21:28">
      <c r="U732727" s="5"/>
      <c r="AA732727" s="458"/>
      <c r="AB732727" s="5"/>
    </row>
    <row r="732728" spans="21:28">
      <c r="U732728" s="5"/>
      <c r="AA732728" s="93"/>
      <c r="AB732728" s="5"/>
    </row>
    <row r="732729" spans="21:28">
      <c r="U732729" s="5"/>
      <c r="AA732729" s="94"/>
      <c r="AB732729" s="5"/>
    </row>
    <row r="732732" spans="21:28">
      <c r="U732732" s="5"/>
      <c r="AA732732" s="94"/>
      <c r="AB732732" s="5"/>
    </row>
    <row r="732782" spans="21:28">
      <c r="U732782" s="5"/>
      <c r="AA732782" s="94"/>
      <c r="AB732782" s="5"/>
    </row>
    <row r="732852" spans="21:28">
      <c r="U732852" s="5"/>
      <c r="AA732852" s="94"/>
      <c r="AB732852" s="5"/>
    </row>
    <row r="732853" spans="21:28">
      <c r="U732853" s="5"/>
      <c r="AA732853" s="94"/>
      <c r="AB732853" s="5"/>
    </row>
    <row r="732870" spans="21:28">
      <c r="U732870" s="5"/>
      <c r="AA732870" s="94"/>
      <c r="AB732870" s="5"/>
    </row>
    <row r="732872" spans="21:28">
      <c r="U732872" s="5"/>
      <c r="AA732872" s="458"/>
      <c r="AB732872" s="5"/>
    </row>
    <row r="732873" spans="21:28">
      <c r="U732873" s="5"/>
      <c r="AA732873" s="458"/>
      <c r="AB732873" s="5"/>
    </row>
    <row r="732874" spans="21:28">
      <c r="U732874" s="5"/>
      <c r="AA732874" s="93"/>
      <c r="AB732874" s="5"/>
    </row>
    <row r="732875" spans="21:28">
      <c r="U732875" s="5"/>
      <c r="AA732875" s="94"/>
      <c r="AB732875" s="5"/>
    </row>
    <row r="732878" spans="21:28">
      <c r="U732878" s="5"/>
      <c r="AA732878" s="94"/>
      <c r="AB732878" s="5"/>
    </row>
    <row r="732928" spans="21:28">
      <c r="U732928" s="5"/>
      <c r="AA732928" s="94"/>
      <c r="AB732928" s="5"/>
    </row>
    <row r="732998" spans="21:28">
      <c r="U732998" s="5"/>
      <c r="AA732998" s="94"/>
      <c r="AB732998" s="5"/>
    </row>
    <row r="732999" spans="21:28">
      <c r="U732999" s="5"/>
      <c r="AA732999" s="94"/>
      <c r="AB732999" s="5"/>
    </row>
    <row r="733016" spans="21:28">
      <c r="U733016" s="5"/>
      <c r="AA733016" s="94"/>
      <c r="AB733016" s="5"/>
    </row>
    <row r="733018" spans="21:28">
      <c r="U733018" s="5"/>
      <c r="AA733018" s="458"/>
      <c r="AB733018" s="5"/>
    </row>
    <row r="733019" spans="21:28">
      <c r="U733019" s="5"/>
      <c r="AA733019" s="458"/>
      <c r="AB733019" s="5"/>
    </row>
    <row r="733020" spans="21:28">
      <c r="U733020" s="5"/>
      <c r="AA733020" s="93"/>
      <c r="AB733020" s="5"/>
    </row>
    <row r="733021" spans="21:28">
      <c r="U733021" s="5"/>
      <c r="AA733021" s="94"/>
      <c r="AB733021" s="5"/>
    </row>
    <row r="733024" spans="21:28">
      <c r="U733024" s="5"/>
      <c r="AA733024" s="94"/>
      <c r="AB733024" s="5"/>
    </row>
    <row r="733074" spans="21:28">
      <c r="U733074" s="5"/>
      <c r="AA733074" s="94"/>
      <c r="AB733074" s="5"/>
    </row>
    <row r="733144" spans="21:28">
      <c r="U733144" s="5"/>
      <c r="AA733144" s="94"/>
      <c r="AB733144" s="5"/>
    </row>
    <row r="733145" spans="21:28">
      <c r="U733145" s="5"/>
      <c r="AA733145" s="94"/>
      <c r="AB733145" s="5"/>
    </row>
    <row r="733162" spans="21:28">
      <c r="U733162" s="5"/>
      <c r="AA733162" s="94"/>
      <c r="AB733162" s="5"/>
    </row>
    <row r="733164" spans="21:28">
      <c r="U733164" s="5"/>
      <c r="AA733164" s="458"/>
      <c r="AB733164" s="5"/>
    </row>
    <row r="733165" spans="21:28">
      <c r="U733165" s="5"/>
      <c r="AA733165" s="458"/>
      <c r="AB733165" s="5"/>
    </row>
    <row r="733166" spans="21:28">
      <c r="U733166" s="5"/>
      <c r="AA733166" s="93"/>
      <c r="AB733166" s="5"/>
    </row>
    <row r="733167" spans="21:28">
      <c r="U733167" s="5"/>
      <c r="AA733167" s="94"/>
      <c r="AB733167" s="5"/>
    </row>
    <row r="733170" spans="21:28">
      <c r="U733170" s="5"/>
      <c r="AA733170" s="94"/>
      <c r="AB733170" s="5"/>
    </row>
    <row r="733220" spans="21:28">
      <c r="U733220" s="5"/>
      <c r="AA733220" s="94"/>
      <c r="AB733220" s="5"/>
    </row>
    <row r="733290" spans="21:28">
      <c r="U733290" s="5"/>
      <c r="AA733290" s="94"/>
      <c r="AB733290" s="5"/>
    </row>
    <row r="733291" spans="21:28">
      <c r="U733291" s="5"/>
      <c r="AA733291" s="94"/>
      <c r="AB733291" s="5"/>
    </row>
    <row r="733308" spans="21:28">
      <c r="U733308" s="5"/>
      <c r="AA733308" s="94"/>
      <c r="AB733308" s="5"/>
    </row>
    <row r="733310" spans="21:28">
      <c r="U733310" s="5"/>
      <c r="AA733310" s="458"/>
      <c r="AB733310" s="5"/>
    </row>
    <row r="733311" spans="21:28">
      <c r="U733311" s="5"/>
      <c r="AA733311" s="458"/>
      <c r="AB733311" s="5"/>
    </row>
    <row r="733312" spans="21:28">
      <c r="U733312" s="5"/>
      <c r="AA733312" s="93"/>
      <c r="AB733312" s="5"/>
    </row>
    <row r="733313" spans="21:28">
      <c r="U733313" s="5"/>
      <c r="AA733313" s="94"/>
      <c r="AB733313" s="5"/>
    </row>
    <row r="733316" spans="21:28">
      <c r="U733316" s="5"/>
      <c r="AA733316" s="94"/>
      <c r="AB733316" s="5"/>
    </row>
    <row r="733366" spans="21:28">
      <c r="U733366" s="5"/>
      <c r="AA733366" s="94"/>
      <c r="AB733366" s="5"/>
    </row>
    <row r="733436" spans="21:28">
      <c r="U733436" s="5"/>
      <c r="AA733436" s="94"/>
      <c r="AB733436" s="5"/>
    </row>
    <row r="733437" spans="21:28">
      <c r="U733437" s="5"/>
      <c r="AA733437" s="94"/>
      <c r="AB733437" s="5"/>
    </row>
    <row r="733454" spans="21:28">
      <c r="U733454" s="5"/>
      <c r="AA733454" s="94"/>
      <c r="AB733454" s="5"/>
    </row>
    <row r="733456" spans="21:28">
      <c r="U733456" s="5"/>
      <c r="AA733456" s="458"/>
      <c r="AB733456" s="5"/>
    </row>
    <row r="733457" spans="21:28">
      <c r="U733457" s="5"/>
      <c r="AA733457" s="458"/>
      <c r="AB733457" s="5"/>
    </row>
    <row r="733458" spans="21:28">
      <c r="U733458" s="5"/>
      <c r="AA733458" s="93"/>
      <c r="AB733458" s="5"/>
    </row>
    <row r="733459" spans="21:28">
      <c r="U733459" s="5"/>
      <c r="AA733459" s="94"/>
      <c r="AB733459" s="5"/>
    </row>
    <row r="733462" spans="21:28">
      <c r="U733462" s="5"/>
      <c r="AA733462" s="94"/>
      <c r="AB733462" s="5"/>
    </row>
    <row r="733512" spans="21:28">
      <c r="U733512" s="5"/>
      <c r="AA733512" s="94"/>
      <c r="AB733512" s="5"/>
    </row>
    <row r="733582" spans="21:28">
      <c r="U733582" s="5"/>
      <c r="AA733582" s="94"/>
      <c r="AB733582" s="5"/>
    </row>
    <row r="733583" spans="21:28">
      <c r="U733583" s="5"/>
      <c r="AA733583" s="94"/>
      <c r="AB733583" s="5"/>
    </row>
    <row r="733600" spans="21:28">
      <c r="U733600" s="5"/>
      <c r="AA733600" s="94"/>
      <c r="AB733600" s="5"/>
    </row>
    <row r="733602" spans="21:28">
      <c r="U733602" s="5"/>
      <c r="AA733602" s="458"/>
      <c r="AB733602" s="5"/>
    </row>
    <row r="733603" spans="21:28">
      <c r="U733603" s="5"/>
      <c r="AA733603" s="458"/>
      <c r="AB733603" s="5"/>
    </row>
    <row r="733604" spans="21:28">
      <c r="U733604" s="5"/>
      <c r="AA733604" s="93"/>
      <c r="AB733604" s="5"/>
    </row>
    <row r="733605" spans="21:28">
      <c r="U733605" s="5"/>
      <c r="AA733605" s="94"/>
      <c r="AB733605" s="5"/>
    </row>
    <row r="733608" spans="21:28">
      <c r="U733608" s="5"/>
      <c r="AA733608" s="94"/>
      <c r="AB733608" s="5"/>
    </row>
    <row r="733658" spans="21:28">
      <c r="U733658" s="5"/>
      <c r="AA733658" s="94"/>
      <c r="AB733658" s="5"/>
    </row>
    <row r="733728" spans="21:28">
      <c r="U733728" s="5"/>
      <c r="AA733728" s="94"/>
      <c r="AB733728" s="5"/>
    </row>
    <row r="733729" spans="21:28">
      <c r="U733729" s="5"/>
      <c r="AA733729" s="94"/>
      <c r="AB733729" s="5"/>
    </row>
    <row r="733746" spans="21:28">
      <c r="U733746" s="5"/>
      <c r="AA733746" s="94"/>
      <c r="AB733746" s="5"/>
    </row>
    <row r="733748" spans="21:28">
      <c r="U733748" s="5"/>
      <c r="AA733748" s="458"/>
      <c r="AB733748" s="5"/>
    </row>
    <row r="733749" spans="21:28">
      <c r="U733749" s="5"/>
      <c r="AA733749" s="458"/>
      <c r="AB733749" s="5"/>
    </row>
    <row r="733750" spans="21:28">
      <c r="U733750" s="5"/>
      <c r="AA733750" s="93"/>
      <c r="AB733750" s="5"/>
    </row>
    <row r="733751" spans="21:28">
      <c r="U733751" s="5"/>
      <c r="AA733751" s="94"/>
      <c r="AB733751" s="5"/>
    </row>
    <row r="733754" spans="21:28">
      <c r="U733754" s="5"/>
      <c r="AA733754" s="94"/>
      <c r="AB733754" s="5"/>
    </row>
    <row r="733804" spans="21:28">
      <c r="U733804" s="5"/>
      <c r="AA733804" s="94"/>
      <c r="AB733804" s="5"/>
    </row>
    <row r="733874" spans="21:28">
      <c r="U733874" s="5"/>
      <c r="AA733874" s="94"/>
      <c r="AB733874" s="5"/>
    </row>
    <row r="733875" spans="21:28">
      <c r="U733875" s="5"/>
      <c r="AA733875" s="94"/>
      <c r="AB733875" s="5"/>
    </row>
    <row r="733892" spans="21:28">
      <c r="U733892" s="5"/>
      <c r="AA733892" s="94"/>
      <c r="AB733892" s="5"/>
    </row>
    <row r="733894" spans="21:28">
      <c r="U733894" s="5"/>
      <c r="AA733894" s="458"/>
      <c r="AB733894" s="5"/>
    </row>
    <row r="733895" spans="21:28">
      <c r="U733895" s="5"/>
      <c r="AA733895" s="458"/>
      <c r="AB733895" s="5"/>
    </row>
    <row r="733896" spans="21:28">
      <c r="U733896" s="5"/>
      <c r="AA733896" s="93"/>
      <c r="AB733896" s="5"/>
    </row>
    <row r="733897" spans="21:28">
      <c r="U733897" s="5"/>
      <c r="AA733897" s="94"/>
      <c r="AB733897" s="5"/>
    </row>
    <row r="733900" spans="21:28">
      <c r="U733900" s="5"/>
      <c r="AA733900" s="94"/>
      <c r="AB733900" s="5"/>
    </row>
    <row r="733950" spans="21:28">
      <c r="U733950" s="5"/>
      <c r="AA733950" s="94"/>
      <c r="AB733950" s="5"/>
    </row>
    <row r="734020" spans="21:28">
      <c r="U734020" s="5"/>
      <c r="AA734020" s="94"/>
      <c r="AB734020" s="5"/>
    </row>
    <row r="734021" spans="21:28">
      <c r="U734021" s="5"/>
      <c r="AA734021" s="94"/>
      <c r="AB734021" s="5"/>
    </row>
    <row r="734038" spans="21:28">
      <c r="U734038" s="5"/>
      <c r="AA734038" s="94"/>
      <c r="AB734038" s="5"/>
    </row>
    <row r="734040" spans="21:28">
      <c r="U734040" s="5"/>
      <c r="AA734040" s="458"/>
      <c r="AB734040" s="5"/>
    </row>
    <row r="734041" spans="21:28">
      <c r="U734041" s="5"/>
      <c r="AA734041" s="458"/>
      <c r="AB734041" s="5"/>
    </row>
    <row r="734042" spans="21:28">
      <c r="U734042" s="5"/>
      <c r="AA734042" s="93"/>
      <c r="AB734042" s="5"/>
    </row>
    <row r="734043" spans="21:28">
      <c r="U734043" s="5"/>
      <c r="AA734043" s="94"/>
      <c r="AB734043" s="5"/>
    </row>
    <row r="734046" spans="21:28">
      <c r="U734046" s="5"/>
      <c r="AA734046" s="94"/>
      <c r="AB734046" s="5"/>
    </row>
    <row r="734096" spans="21:28">
      <c r="U734096" s="5"/>
      <c r="AA734096" s="94"/>
      <c r="AB734096" s="5"/>
    </row>
    <row r="734166" spans="21:28">
      <c r="U734166" s="5"/>
      <c r="AA734166" s="94"/>
      <c r="AB734166" s="5"/>
    </row>
    <row r="734167" spans="21:28">
      <c r="U734167" s="5"/>
      <c r="AA734167" s="94"/>
      <c r="AB734167" s="5"/>
    </row>
    <row r="734184" spans="21:28">
      <c r="U734184" s="5"/>
      <c r="AA734184" s="94"/>
      <c r="AB734184" s="5"/>
    </row>
    <row r="734186" spans="21:28">
      <c r="U734186" s="5"/>
      <c r="AA734186" s="458"/>
      <c r="AB734186" s="5"/>
    </row>
    <row r="734187" spans="21:28">
      <c r="U734187" s="5"/>
      <c r="AA734187" s="458"/>
      <c r="AB734187" s="5"/>
    </row>
    <row r="734188" spans="21:28">
      <c r="U734188" s="5"/>
      <c r="AA734188" s="93"/>
      <c r="AB734188" s="5"/>
    </row>
    <row r="734189" spans="21:28">
      <c r="U734189" s="5"/>
      <c r="AA734189" s="94"/>
      <c r="AB734189" s="5"/>
    </row>
    <row r="734192" spans="21:28">
      <c r="U734192" s="5"/>
      <c r="AA734192" s="94"/>
      <c r="AB734192" s="5"/>
    </row>
    <row r="734242" spans="21:28">
      <c r="U734242" s="5"/>
      <c r="AA734242" s="94"/>
      <c r="AB734242" s="5"/>
    </row>
    <row r="734312" spans="21:28">
      <c r="U734312" s="5"/>
      <c r="AA734312" s="94"/>
      <c r="AB734312" s="5"/>
    </row>
    <row r="734313" spans="21:28">
      <c r="U734313" s="5"/>
      <c r="AA734313" s="94"/>
      <c r="AB734313" s="5"/>
    </row>
    <row r="734330" spans="21:28">
      <c r="U734330" s="5"/>
      <c r="AA734330" s="94"/>
      <c r="AB734330" s="5"/>
    </row>
    <row r="734332" spans="21:28">
      <c r="U734332" s="5"/>
      <c r="AA734332" s="458"/>
      <c r="AB734332" s="5"/>
    </row>
    <row r="734333" spans="21:28">
      <c r="U734333" s="5"/>
      <c r="AA734333" s="458"/>
      <c r="AB734333" s="5"/>
    </row>
    <row r="734334" spans="21:28">
      <c r="U734334" s="5"/>
      <c r="AA734334" s="93"/>
      <c r="AB734334" s="5"/>
    </row>
    <row r="734335" spans="21:28">
      <c r="U734335" s="5"/>
      <c r="AA734335" s="94"/>
      <c r="AB734335" s="5"/>
    </row>
    <row r="734338" spans="21:28">
      <c r="U734338" s="5"/>
      <c r="AA734338" s="94"/>
      <c r="AB734338" s="5"/>
    </row>
    <row r="734388" spans="21:28">
      <c r="U734388" s="5"/>
      <c r="AA734388" s="94"/>
      <c r="AB734388" s="5"/>
    </row>
    <row r="734458" spans="21:28">
      <c r="U734458" s="5"/>
      <c r="AA734458" s="94"/>
      <c r="AB734458" s="5"/>
    </row>
    <row r="734459" spans="21:28">
      <c r="U734459" s="5"/>
      <c r="AA734459" s="94"/>
      <c r="AB734459" s="5"/>
    </row>
    <row r="734476" spans="21:28">
      <c r="U734476" s="5"/>
      <c r="AA734476" s="94"/>
      <c r="AB734476" s="5"/>
    </row>
    <row r="734478" spans="21:28">
      <c r="U734478" s="5"/>
      <c r="AA734478" s="458"/>
      <c r="AB734478" s="5"/>
    </row>
    <row r="734479" spans="21:28">
      <c r="U734479" s="5"/>
      <c r="AA734479" s="458"/>
      <c r="AB734479" s="5"/>
    </row>
    <row r="734480" spans="21:28">
      <c r="U734480" s="5"/>
      <c r="AA734480" s="93"/>
      <c r="AB734480" s="5"/>
    </row>
    <row r="734481" spans="21:28">
      <c r="U734481" s="5"/>
      <c r="AA734481" s="94"/>
      <c r="AB734481" s="5"/>
    </row>
    <row r="734484" spans="21:28">
      <c r="U734484" s="5"/>
      <c r="AA734484" s="94"/>
      <c r="AB734484" s="5"/>
    </row>
    <row r="734534" spans="21:28">
      <c r="U734534" s="5"/>
      <c r="AA734534" s="94"/>
      <c r="AB734534" s="5"/>
    </row>
    <row r="734604" spans="21:28">
      <c r="U734604" s="5"/>
      <c r="AA734604" s="94"/>
      <c r="AB734604" s="5"/>
    </row>
    <row r="734605" spans="21:28">
      <c r="U734605" s="5"/>
      <c r="AA734605" s="94"/>
      <c r="AB734605" s="5"/>
    </row>
    <row r="734622" spans="21:28">
      <c r="U734622" s="5"/>
      <c r="AA734622" s="94"/>
      <c r="AB734622" s="5"/>
    </row>
    <row r="734624" spans="21:28">
      <c r="U734624" s="5"/>
      <c r="AA734624" s="458"/>
      <c r="AB734624" s="5"/>
    </row>
    <row r="734625" spans="21:28">
      <c r="U734625" s="5"/>
      <c r="AA734625" s="458"/>
      <c r="AB734625" s="5"/>
    </row>
    <row r="734626" spans="21:28">
      <c r="U734626" s="5"/>
      <c r="AA734626" s="93"/>
      <c r="AB734626" s="5"/>
    </row>
    <row r="734627" spans="21:28">
      <c r="U734627" s="5"/>
      <c r="AA734627" s="94"/>
      <c r="AB734627" s="5"/>
    </row>
    <row r="734630" spans="21:28">
      <c r="U734630" s="5"/>
      <c r="AA734630" s="94"/>
      <c r="AB734630" s="5"/>
    </row>
    <row r="734680" spans="21:28">
      <c r="U734680" s="5"/>
      <c r="AA734680" s="94"/>
      <c r="AB734680" s="5"/>
    </row>
    <row r="734750" spans="21:28">
      <c r="U734750" s="5"/>
      <c r="AA734750" s="94"/>
      <c r="AB734750" s="5"/>
    </row>
    <row r="734751" spans="21:28">
      <c r="U734751" s="5"/>
      <c r="AA734751" s="94"/>
      <c r="AB734751" s="5"/>
    </row>
    <row r="734768" spans="21:28">
      <c r="U734768" s="5"/>
      <c r="AA734768" s="94"/>
      <c r="AB734768" s="5"/>
    </row>
    <row r="734770" spans="21:28">
      <c r="U734770" s="5"/>
      <c r="AA734770" s="458"/>
      <c r="AB734770" s="5"/>
    </row>
    <row r="734771" spans="21:28">
      <c r="U734771" s="5"/>
      <c r="AA734771" s="458"/>
      <c r="AB734771" s="5"/>
    </row>
    <row r="734772" spans="21:28">
      <c r="U734772" s="5"/>
      <c r="AA734772" s="93"/>
      <c r="AB734772" s="5"/>
    </row>
    <row r="734773" spans="21:28">
      <c r="U734773" s="5"/>
      <c r="AA734773" s="94"/>
      <c r="AB734773" s="5"/>
    </row>
    <row r="734776" spans="21:28">
      <c r="U734776" s="5"/>
      <c r="AA734776" s="94"/>
      <c r="AB734776" s="5"/>
    </row>
    <row r="734826" spans="21:28">
      <c r="U734826" s="5"/>
      <c r="AA734826" s="94"/>
      <c r="AB734826" s="5"/>
    </row>
    <row r="734896" spans="21:28">
      <c r="U734896" s="5"/>
      <c r="AA734896" s="94"/>
      <c r="AB734896" s="5"/>
    </row>
    <row r="734897" spans="21:28">
      <c r="U734897" s="5"/>
      <c r="AA734897" s="94"/>
      <c r="AB734897" s="5"/>
    </row>
    <row r="734914" spans="21:28">
      <c r="U734914" s="5"/>
      <c r="AA734914" s="94"/>
      <c r="AB734914" s="5"/>
    </row>
    <row r="734916" spans="21:28">
      <c r="U734916" s="5"/>
      <c r="AA734916" s="458"/>
      <c r="AB734916" s="5"/>
    </row>
    <row r="734917" spans="21:28">
      <c r="U734917" s="5"/>
      <c r="AA734917" s="458"/>
      <c r="AB734917" s="5"/>
    </row>
    <row r="734918" spans="21:28">
      <c r="U734918" s="5"/>
      <c r="AA734918" s="93"/>
      <c r="AB734918" s="5"/>
    </row>
    <row r="734919" spans="21:28">
      <c r="U734919" s="5"/>
      <c r="AA734919" s="94"/>
      <c r="AB734919" s="5"/>
    </row>
    <row r="734922" spans="21:28">
      <c r="U734922" s="5"/>
      <c r="AA734922" s="94"/>
      <c r="AB734922" s="5"/>
    </row>
    <row r="734972" spans="21:28">
      <c r="U734972" s="5"/>
      <c r="AA734972" s="94"/>
      <c r="AB734972" s="5"/>
    </row>
    <row r="735042" spans="21:28">
      <c r="U735042" s="5"/>
      <c r="AA735042" s="94"/>
      <c r="AB735042" s="5"/>
    </row>
    <row r="735043" spans="21:28">
      <c r="U735043" s="5"/>
      <c r="AA735043" s="94"/>
      <c r="AB735043" s="5"/>
    </row>
    <row r="735060" spans="21:28">
      <c r="U735060" s="5"/>
      <c r="AA735060" s="94"/>
      <c r="AB735060" s="5"/>
    </row>
    <row r="735062" spans="21:28">
      <c r="U735062" s="5"/>
      <c r="AA735062" s="458"/>
      <c r="AB735062" s="5"/>
    </row>
    <row r="735063" spans="21:28">
      <c r="U735063" s="5"/>
      <c r="AA735063" s="458"/>
      <c r="AB735063" s="5"/>
    </row>
    <row r="735064" spans="21:28">
      <c r="U735064" s="5"/>
      <c r="AA735064" s="93"/>
      <c r="AB735064" s="5"/>
    </row>
    <row r="735065" spans="21:28">
      <c r="U735065" s="5"/>
      <c r="AA735065" s="94"/>
      <c r="AB735065" s="5"/>
    </row>
    <row r="735068" spans="21:28">
      <c r="U735068" s="5"/>
      <c r="AA735068" s="94"/>
      <c r="AB735068" s="5"/>
    </row>
    <row r="735118" spans="21:28">
      <c r="U735118" s="5"/>
      <c r="AA735118" s="94"/>
      <c r="AB735118" s="5"/>
    </row>
    <row r="735188" spans="21:28">
      <c r="U735188" s="5"/>
      <c r="AA735188" s="94"/>
      <c r="AB735188" s="5"/>
    </row>
    <row r="735189" spans="21:28">
      <c r="U735189" s="5"/>
      <c r="AA735189" s="94"/>
      <c r="AB735189" s="5"/>
    </row>
    <row r="735206" spans="21:28">
      <c r="U735206" s="5"/>
      <c r="AA735206" s="94"/>
      <c r="AB735206" s="5"/>
    </row>
    <row r="735208" spans="21:28">
      <c r="U735208" s="5"/>
      <c r="AA735208" s="458"/>
      <c r="AB735208" s="5"/>
    </row>
    <row r="735209" spans="21:28">
      <c r="U735209" s="5"/>
      <c r="AA735209" s="458"/>
      <c r="AB735209" s="5"/>
    </row>
    <row r="735210" spans="21:28">
      <c r="U735210" s="5"/>
      <c r="AA735210" s="93"/>
      <c r="AB735210" s="5"/>
    </row>
    <row r="735211" spans="21:28">
      <c r="U735211" s="5"/>
      <c r="AA735211" s="94"/>
      <c r="AB735211" s="5"/>
    </row>
    <row r="735214" spans="21:28">
      <c r="U735214" s="5"/>
      <c r="AA735214" s="94"/>
      <c r="AB735214" s="5"/>
    </row>
    <row r="735264" spans="21:28">
      <c r="U735264" s="5"/>
      <c r="AA735264" s="94"/>
      <c r="AB735264" s="5"/>
    </row>
    <row r="735334" spans="21:28">
      <c r="U735334" s="5"/>
      <c r="AA735334" s="94"/>
      <c r="AB735334" s="5"/>
    </row>
    <row r="735335" spans="21:28">
      <c r="U735335" s="5"/>
      <c r="AA735335" s="94"/>
      <c r="AB735335" s="5"/>
    </row>
    <row r="735352" spans="21:28">
      <c r="U735352" s="5"/>
      <c r="AA735352" s="94"/>
      <c r="AB735352" s="5"/>
    </row>
    <row r="735354" spans="21:28">
      <c r="U735354" s="5"/>
      <c r="AA735354" s="458"/>
      <c r="AB735354" s="5"/>
    </row>
    <row r="735355" spans="21:28">
      <c r="U735355" s="5"/>
      <c r="AA735355" s="458"/>
      <c r="AB735355" s="5"/>
    </row>
    <row r="735356" spans="21:28">
      <c r="U735356" s="5"/>
      <c r="AA735356" s="93"/>
      <c r="AB735356" s="5"/>
    </row>
    <row r="735357" spans="21:28">
      <c r="U735357" s="5"/>
      <c r="AA735357" s="94"/>
      <c r="AB735357" s="5"/>
    </row>
    <row r="735360" spans="21:28">
      <c r="U735360" s="5"/>
      <c r="AA735360" s="94"/>
      <c r="AB735360" s="5"/>
    </row>
    <row r="735410" spans="21:28">
      <c r="U735410" s="5"/>
      <c r="AA735410" s="94"/>
      <c r="AB735410" s="5"/>
    </row>
    <row r="735480" spans="21:28">
      <c r="U735480" s="5"/>
      <c r="AA735480" s="94"/>
      <c r="AB735480" s="5"/>
    </row>
    <row r="735481" spans="21:28">
      <c r="U735481" s="5"/>
      <c r="AA735481" s="94"/>
      <c r="AB735481" s="5"/>
    </row>
    <row r="735498" spans="21:28">
      <c r="U735498" s="5"/>
      <c r="AA735498" s="94"/>
      <c r="AB735498" s="5"/>
    </row>
    <row r="735500" spans="21:28">
      <c r="U735500" s="5"/>
      <c r="AA735500" s="458"/>
      <c r="AB735500" s="5"/>
    </row>
    <row r="735501" spans="21:28">
      <c r="U735501" s="5"/>
      <c r="AA735501" s="458"/>
      <c r="AB735501" s="5"/>
    </row>
    <row r="735502" spans="21:28">
      <c r="U735502" s="5"/>
      <c r="AA735502" s="93"/>
      <c r="AB735502" s="5"/>
    </row>
    <row r="735503" spans="21:28">
      <c r="U735503" s="5"/>
      <c r="AA735503" s="94"/>
      <c r="AB735503" s="5"/>
    </row>
    <row r="735506" spans="21:28">
      <c r="U735506" s="5"/>
      <c r="AA735506" s="94"/>
      <c r="AB735506" s="5"/>
    </row>
    <row r="735556" spans="21:28">
      <c r="U735556" s="5"/>
      <c r="AA735556" s="94"/>
      <c r="AB735556" s="5"/>
    </row>
    <row r="735626" spans="21:28">
      <c r="U735626" s="5"/>
      <c r="AA735626" s="94"/>
      <c r="AB735626" s="5"/>
    </row>
    <row r="735627" spans="21:28">
      <c r="U735627" s="5"/>
      <c r="AA735627" s="94"/>
      <c r="AB735627" s="5"/>
    </row>
    <row r="735644" spans="21:28">
      <c r="U735644" s="5"/>
      <c r="AA735644" s="94"/>
      <c r="AB735644" s="5"/>
    </row>
    <row r="735646" spans="21:28">
      <c r="U735646" s="5"/>
      <c r="AA735646" s="458"/>
      <c r="AB735646" s="5"/>
    </row>
    <row r="735647" spans="21:28">
      <c r="U735647" s="5"/>
      <c r="AA735647" s="458"/>
      <c r="AB735647" s="5"/>
    </row>
    <row r="735648" spans="21:28">
      <c r="U735648" s="5"/>
      <c r="AA735648" s="93"/>
      <c r="AB735648" s="5"/>
    </row>
    <row r="735649" spans="21:28">
      <c r="U735649" s="5"/>
      <c r="AA735649" s="94"/>
      <c r="AB735649" s="5"/>
    </row>
    <row r="735652" spans="21:28">
      <c r="U735652" s="5"/>
      <c r="AA735652" s="94"/>
      <c r="AB735652" s="5"/>
    </row>
    <row r="735702" spans="21:28">
      <c r="U735702" s="5"/>
      <c r="AA735702" s="94"/>
      <c r="AB735702" s="5"/>
    </row>
    <row r="735772" spans="21:28">
      <c r="U735772" s="5"/>
      <c r="AA735772" s="94"/>
      <c r="AB735772" s="5"/>
    </row>
    <row r="735773" spans="21:28">
      <c r="U735773" s="5"/>
      <c r="AA735773" s="94"/>
      <c r="AB735773" s="5"/>
    </row>
    <row r="735790" spans="21:28">
      <c r="U735790" s="5"/>
      <c r="AA735790" s="94"/>
      <c r="AB735790" s="5"/>
    </row>
    <row r="735792" spans="21:28">
      <c r="U735792" s="5"/>
      <c r="AA735792" s="458"/>
      <c r="AB735792" s="5"/>
    </row>
    <row r="735793" spans="21:28">
      <c r="U735793" s="5"/>
      <c r="AA735793" s="458"/>
      <c r="AB735793" s="5"/>
    </row>
    <row r="735794" spans="21:28">
      <c r="U735794" s="5"/>
      <c r="AA735794" s="93"/>
      <c r="AB735794" s="5"/>
    </row>
    <row r="735795" spans="21:28">
      <c r="U735795" s="5"/>
      <c r="AA735795" s="94"/>
      <c r="AB735795" s="5"/>
    </row>
    <row r="735798" spans="21:28">
      <c r="U735798" s="5"/>
      <c r="AA735798" s="94"/>
      <c r="AB735798" s="5"/>
    </row>
    <row r="735848" spans="21:28">
      <c r="U735848" s="5"/>
      <c r="AA735848" s="94"/>
      <c r="AB735848" s="5"/>
    </row>
    <row r="735918" spans="21:28">
      <c r="U735918" s="5"/>
      <c r="AA735918" s="94"/>
      <c r="AB735918" s="5"/>
    </row>
    <row r="735919" spans="21:28">
      <c r="U735919" s="5"/>
      <c r="AA735919" s="94"/>
      <c r="AB735919" s="5"/>
    </row>
    <row r="735936" spans="21:28">
      <c r="U735936" s="5"/>
      <c r="AA735936" s="94"/>
      <c r="AB735936" s="5"/>
    </row>
    <row r="735938" spans="21:28">
      <c r="U735938" s="5"/>
      <c r="AA735938" s="458"/>
      <c r="AB735938" s="5"/>
    </row>
    <row r="735939" spans="21:28">
      <c r="U735939" s="5"/>
      <c r="AA735939" s="458"/>
      <c r="AB735939" s="5"/>
    </row>
    <row r="735940" spans="21:28">
      <c r="U735940" s="5"/>
      <c r="AA735940" s="93"/>
      <c r="AB735940" s="5"/>
    </row>
    <row r="735941" spans="21:28">
      <c r="U735941" s="5"/>
      <c r="AA735941" s="94"/>
      <c r="AB735941" s="5"/>
    </row>
    <row r="735944" spans="21:28">
      <c r="U735944" s="5"/>
      <c r="AA735944" s="94"/>
      <c r="AB735944" s="5"/>
    </row>
    <row r="735994" spans="21:28">
      <c r="U735994" s="5"/>
      <c r="AA735994" s="94"/>
      <c r="AB735994" s="5"/>
    </row>
    <row r="736064" spans="21:28">
      <c r="U736064" s="5"/>
      <c r="AA736064" s="94"/>
      <c r="AB736064" s="5"/>
    </row>
    <row r="736065" spans="21:28">
      <c r="U736065" s="5"/>
      <c r="AA736065" s="94"/>
      <c r="AB736065" s="5"/>
    </row>
    <row r="736082" spans="21:28">
      <c r="U736082" s="5"/>
      <c r="AA736082" s="94"/>
      <c r="AB736082" s="5"/>
    </row>
    <row r="736084" spans="21:28">
      <c r="U736084" s="5"/>
      <c r="AA736084" s="458"/>
      <c r="AB736084" s="5"/>
    </row>
    <row r="736085" spans="21:28">
      <c r="U736085" s="5"/>
      <c r="AA736085" s="458"/>
      <c r="AB736085" s="5"/>
    </row>
    <row r="736086" spans="21:28">
      <c r="U736086" s="5"/>
      <c r="AA736086" s="93"/>
      <c r="AB736086" s="5"/>
    </row>
    <row r="736087" spans="21:28">
      <c r="U736087" s="5"/>
      <c r="AA736087" s="94"/>
      <c r="AB736087" s="5"/>
    </row>
    <row r="736090" spans="21:28">
      <c r="U736090" s="5"/>
      <c r="AA736090" s="94"/>
      <c r="AB736090" s="5"/>
    </row>
    <row r="736140" spans="21:28">
      <c r="U736140" s="5"/>
      <c r="AA736140" s="94"/>
      <c r="AB736140" s="5"/>
    </row>
    <row r="736210" spans="21:28">
      <c r="U736210" s="5"/>
      <c r="AA736210" s="94"/>
      <c r="AB736210" s="5"/>
    </row>
    <row r="736211" spans="21:28">
      <c r="U736211" s="5"/>
      <c r="AA736211" s="94"/>
      <c r="AB736211" s="5"/>
    </row>
    <row r="736228" spans="21:28">
      <c r="U736228" s="5"/>
      <c r="AA736228" s="94"/>
      <c r="AB736228" s="5"/>
    </row>
    <row r="736230" spans="21:28">
      <c r="U736230" s="5"/>
      <c r="AA736230" s="458"/>
      <c r="AB736230" s="5"/>
    </row>
    <row r="736231" spans="21:28">
      <c r="U736231" s="5"/>
      <c r="AA736231" s="458"/>
      <c r="AB736231" s="5"/>
    </row>
    <row r="736232" spans="21:28">
      <c r="U736232" s="5"/>
      <c r="AA736232" s="93"/>
      <c r="AB736232" s="5"/>
    </row>
    <row r="736233" spans="21:28">
      <c r="U736233" s="5"/>
      <c r="AA736233" s="94"/>
      <c r="AB736233" s="5"/>
    </row>
    <row r="736236" spans="21:28">
      <c r="U736236" s="5"/>
      <c r="AA736236" s="94"/>
      <c r="AB736236" s="5"/>
    </row>
    <row r="736286" spans="21:28">
      <c r="U736286" s="5"/>
      <c r="AA736286" s="94"/>
      <c r="AB736286" s="5"/>
    </row>
    <row r="736356" spans="21:28">
      <c r="U736356" s="5"/>
      <c r="AA736356" s="94"/>
      <c r="AB736356" s="5"/>
    </row>
    <row r="736357" spans="21:28">
      <c r="U736357" s="5"/>
      <c r="AA736357" s="94"/>
      <c r="AB736357" s="5"/>
    </row>
    <row r="736374" spans="21:28">
      <c r="U736374" s="5"/>
      <c r="AA736374" s="94"/>
      <c r="AB736374" s="5"/>
    </row>
    <row r="736376" spans="21:28">
      <c r="U736376" s="5"/>
      <c r="AA736376" s="458"/>
      <c r="AB736376" s="5"/>
    </row>
    <row r="736377" spans="21:28">
      <c r="U736377" s="5"/>
      <c r="AA736377" s="458"/>
      <c r="AB736377" s="5"/>
    </row>
    <row r="736378" spans="21:28">
      <c r="U736378" s="5"/>
      <c r="AA736378" s="93"/>
      <c r="AB736378" s="5"/>
    </row>
    <row r="736379" spans="21:28">
      <c r="U736379" s="5"/>
      <c r="AA736379" s="94"/>
      <c r="AB736379" s="5"/>
    </row>
    <row r="736382" spans="21:28">
      <c r="U736382" s="5"/>
      <c r="AA736382" s="94"/>
      <c r="AB736382" s="5"/>
    </row>
    <row r="736432" spans="21:28">
      <c r="U736432" s="5"/>
      <c r="AA736432" s="94"/>
      <c r="AB736432" s="5"/>
    </row>
    <row r="736502" spans="21:28">
      <c r="U736502" s="5"/>
      <c r="AA736502" s="94"/>
      <c r="AB736502" s="5"/>
    </row>
    <row r="736503" spans="21:28">
      <c r="U736503" s="5"/>
      <c r="AA736503" s="94"/>
      <c r="AB736503" s="5"/>
    </row>
    <row r="736520" spans="21:28">
      <c r="U736520" s="5"/>
      <c r="AA736520" s="94"/>
      <c r="AB736520" s="5"/>
    </row>
    <row r="736522" spans="21:28">
      <c r="U736522" s="5"/>
      <c r="AA736522" s="458"/>
      <c r="AB736522" s="5"/>
    </row>
    <row r="736523" spans="21:28">
      <c r="U736523" s="5"/>
      <c r="AA736523" s="458"/>
      <c r="AB736523" s="5"/>
    </row>
    <row r="736524" spans="21:28">
      <c r="U736524" s="5"/>
      <c r="AA736524" s="93"/>
      <c r="AB736524" s="5"/>
    </row>
    <row r="736525" spans="21:28">
      <c r="U736525" s="5"/>
      <c r="AA736525" s="94"/>
      <c r="AB736525" s="5"/>
    </row>
    <row r="736528" spans="21:28">
      <c r="U736528" s="5"/>
      <c r="AA736528" s="94"/>
      <c r="AB736528" s="5"/>
    </row>
    <row r="736578" spans="21:28">
      <c r="U736578" s="5"/>
      <c r="AA736578" s="94"/>
      <c r="AB736578" s="5"/>
    </row>
    <row r="736648" spans="21:28">
      <c r="U736648" s="5"/>
      <c r="AA736648" s="94"/>
      <c r="AB736648" s="5"/>
    </row>
    <row r="736649" spans="21:28">
      <c r="U736649" s="5"/>
      <c r="AA736649" s="94"/>
      <c r="AB736649" s="5"/>
    </row>
    <row r="736666" spans="21:28">
      <c r="U736666" s="5"/>
      <c r="AA736666" s="94"/>
      <c r="AB736666" s="5"/>
    </row>
    <row r="736668" spans="21:28">
      <c r="U736668" s="5"/>
      <c r="AA736668" s="458"/>
      <c r="AB736668" s="5"/>
    </row>
    <row r="736669" spans="21:28">
      <c r="U736669" s="5"/>
      <c r="AA736669" s="458"/>
      <c r="AB736669" s="5"/>
    </row>
    <row r="736670" spans="21:28">
      <c r="U736670" s="5"/>
      <c r="AA736670" s="93"/>
      <c r="AB736670" s="5"/>
    </row>
    <row r="736671" spans="21:28">
      <c r="U736671" s="5"/>
      <c r="AA736671" s="94"/>
      <c r="AB736671" s="5"/>
    </row>
    <row r="736674" spans="21:28">
      <c r="U736674" s="5"/>
      <c r="AA736674" s="94"/>
      <c r="AB736674" s="5"/>
    </row>
    <row r="736724" spans="21:28">
      <c r="U736724" s="5"/>
      <c r="AA736724" s="94"/>
      <c r="AB736724" s="5"/>
    </row>
    <row r="736794" spans="21:28">
      <c r="U736794" s="5"/>
      <c r="AA736794" s="94"/>
      <c r="AB736794" s="5"/>
    </row>
    <row r="736795" spans="21:28">
      <c r="U736795" s="5"/>
      <c r="AA736795" s="94"/>
      <c r="AB736795" s="5"/>
    </row>
    <row r="736812" spans="21:28">
      <c r="U736812" s="5"/>
      <c r="AA736812" s="94"/>
      <c r="AB736812" s="5"/>
    </row>
    <row r="736814" spans="21:28">
      <c r="U736814" s="5"/>
      <c r="AA736814" s="458"/>
      <c r="AB736814" s="5"/>
    </row>
    <row r="736815" spans="21:28">
      <c r="U736815" s="5"/>
      <c r="AA736815" s="458"/>
      <c r="AB736815" s="5"/>
    </row>
    <row r="736816" spans="21:28">
      <c r="U736816" s="5"/>
      <c r="AA736816" s="93"/>
      <c r="AB736816" s="5"/>
    </row>
    <row r="736817" spans="21:28">
      <c r="U736817" s="5"/>
      <c r="AA736817" s="94"/>
      <c r="AB736817" s="5"/>
    </row>
    <row r="736820" spans="21:28">
      <c r="U736820" s="5"/>
      <c r="AA736820" s="94"/>
      <c r="AB736820" s="5"/>
    </row>
    <row r="736870" spans="21:28">
      <c r="U736870" s="5"/>
      <c r="AA736870" s="94"/>
      <c r="AB736870" s="5"/>
    </row>
    <row r="736940" spans="21:28">
      <c r="U736940" s="5"/>
      <c r="AA736940" s="94"/>
      <c r="AB736940" s="5"/>
    </row>
    <row r="736941" spans="21:28">
      <c r="U736941" s="5"/>
      <c r="AA736941" s="94"/>
      <c r="AB736941" s="5"/>
    </row>
    <row r="736958" spans="21:28">
      <c r="U736958" s="5"/>
      <c r="AA736958" s="94"/>
      <c r="AB736958" s="5"/>
    </row>
    <row r="736960" spans="21:28">
      <c r="U736960" s="5"/>
      <c r="AA736960" s="458"/>
      <c r="AB736960" s="5"/>
    </row>
    <row r="736961" spans="21:28">
      <c r="U736961" s="5"/>
      <c r="AA736961" s="458"/>
      <c r="AB736961" s="5"/>
    </row>
    <row r="736962" spans="21:28">
      <c r="U736962" s="5"/>
      <c r="AA736962" s="93"/>
      <c r="AB736962" s="5"/>
    </row>
    <row r="736963" spans="21:28">
      <c r="U736963" s="5"/>
      <c r="AA736963" s="94"/>
      <c r="AB736963" s="5"/>
    </row>
    <row r="736966" spans="21:28">
      <c r="U736966" s="5"/>
      <c r="AA736966" s="94"/>
      <c r="AB736966" s="5"/>
    </row>
    <row r="737016" spans="21:28">
      <c r="U737016" s="5"/>
      <c r="AA737016" s="94"/>
      <c r="AB737016" s="5"/>
    </row>
    <row r="737086" spans="21:28">
      <c r="U737086" s="5"/>
      <c r="AA737086" s="94"/>
      <c r="AB737086" s="5"/>
    </row>
    <row r="737087" spans="21:28">
      <c r="U737087" s="5"/>
      <c r="AA737087" s="94"/>
      <c r="AB737087" s="5"/>
    </row>
    <row r="737104" spans="21:28">
      <c r="U737104" s="5"/>
      <c r="AA737104" s="94"/>
      <c r="AB737104" s="5"/>
    </row>
    <row r="737106" spans="21:28">
      <c r="U737106" s="5"/>
      <c r="AA737106" s="458"/>
      <c r="AB737106" s="5"/>
    </row>
    <row r="737107" spans="21:28">
      <c r="U737107" s="5"/>
      <c r="AA737107" s="458"/>
      <c r="AB737107" s="5"/>
    </row>
    <row r="737108" spans="21:28">
      <c r="U737108" s="5"/>
      <c r="AA737108" s="93"/>
      <c r="AB737108" s="5"/>
    </row>
    <row r="737109" spans="21:28">
      <c r="U737109" s="5"/>
      <c r="AA737109" s="94"/>
      <c r="AB737109" s="5"/>
    </row>
    <row r="737112" spans="21:28">
      <c r="U737112" s="5"/>
      <c r="AA737112" s="94"/>
      <c r="AB737112" s="5"/>
    </row>
    <row r="737162" spans="21:28">
      <c r="U737162" s="5"/>
      <c r="AA737162" s="94"/>
      <c r="AB737162" s="5"/>
    </row>
    <row r="737232" spans="21:28">
      <c r="U737232" s="5"/>
      <c r="AA737232" s="94"/>
      <c r="AB737232" s="5"/>
    </row>
    <row r="737233" spans="21:28">
      <c r="U737233" s="5"/>
      <c r="AA737233" s="94"/>
      <c r="AB737233" s="5"/>
    </row>
    <row r="737250" spans="21:28">
      <c r="U737250" s="5"/>
      <c r="AA737250" s="94"/>
      <c r="AB737250" s="5"/>
    </row>
    <row r="737252" spans="21:28">
      <c r="U737252" s="5"/>
      <c r="AA737252" s="458"/>
      <c r="AB737252" s="5"/>
    </row>
    <row r="737253" spans="21:28">
      <c r="U737253" s="5"/>
      <c r="AA737253" s="458"/>
      <c r="AB737253" s="5"/>
    </row>
    <row r="737254" spans="21:28">
      <c r="U737254" s="5"/>
      <c r="AA737254" s="93"/>
      <c r="AB737254" s="5"/>
    </row>
    <row r="737255" spans="21:28">
      <c r="U737255" s="5"/>
      <c r="AA737255" s="94"/>
      <c r="AB737255" s="5"/>
    </row>
    <row r="737258" spans="21:28">
      <c r="U737258" s="5"/>
      <c r="AA737258" s="94"/>
      <c r="AB737258" s="5"/>
    </row>
    <row r="737308" spans="21:28">
      <c r="U737308" s="5"/>
      <c r="AA737308" s="94"/>
      <c r="AB737308" s="5"/>
    </row>
    <row r="737378" spans="21:28">
      <c r="U737378" s="5"/>
      <c r="AA737378" s="94"/>
      <c r="AB737378" s="5"/>
    </row>
    <row r="737379" spans="21:28">
      <c r="U737379" s="5"/>
      <c r="AA737379" s="94"/>
      <c r="AB737379" s="5"/>
    </row>
    <row r="737396" spans="21:28">
      <c r="U737396" s="5"/>
      <c r="AA737396" s="94"/>
      <c r="AB737396" s="5"/>
    </row>
    <row r="737398" spans="21:28">
      <c r="U737398" s="5"/>
      <c r="AA737398" s="458"/>
      <c r="AB737398" s="5"/>
    </row>
    <row r="737399" spans="21:28">
      <c r="U737399" s="5"/>
      <c r="AA737399" s="458"/>
      <c r="AB737399" s="5"/>
    </row>
    <row r="737400" spans="21:28">
      <c r="U737400" s="5"/>
      <c r="AA737400" s="93"/>
      <c r="AB737400" s="5"/>
    </row>
    <row r="737401" spans="21:28">
      <c r="U737401" s="5"/>
      <c r="AA737401" s="94"/>
      <c r="AB737401" s="5"/>
    </row>
    <row r="737404" spans="21:28">
      <c r="U737404" s="5"/>
      <c r="AA737404" s="94"/>
      <c r="AB737404" s="5"/>
    </row>
    <row r="737454" spans="21:28">
      <c r="U737454" s="5"/>
      <c r="AA737454" s="94"/>
      <c r="AB737454" s="5"/>
    </row>
    <row r="737524" spans="21:28">
      <c r="U737524" s="5"/>
      <c r="AA737524" s="94"/>
      <c r="AB737524" s="5"/>
    </row>
    <row r="737525" spans="21:28">
      <c r="U737525" s="5"/>
      <c r="AA737525" s="94"/>
      <c r="AB737525" s="5"/>
    </row>
    <row r="737542" spans="21:28">
      <c r="U737542" s="5"/>
      <c r="AA737542" s="94"/>
      <c r="AB737542" s="5"/>
    </row>
    <row r="737544" spans="21:28">
      <c r="U737544" s="5"/>
      <c r="AA737544" s="458"/>
      <c r="AB737544" s="5"/>
    </row>
    <row r="737545" spans="21:28">
      <c r="U737545" s="5"/>
      <c r="AA737545" s="458"/>
      <c r="AB737545" s="5"/>
    </row>
    <row r="737546" spans="21:28">
      <c r="U737546" s="5"/>
      <c r="AA737546" s="93"/>
      <c r="AB737546" s="5"/>
    </row>
    <row r="737547" spans="21:28">
      <c r="U737547" s="5"/>
      <c r="AA737547" s="94"/>
      <c r="AB737547" s="5"/>
    </row>
    <row r="737550" spans="21:28">
      <c r="U737550" s="5"/>
      <c r="AA737550" s="94"/>
      <c r="AB737550" s="5"/>
    </row>
    <row r="737600" spans="21:28">
      <c r="U737600" s="5"/>
      <c r="AA737600" s="94"/>
      <c r="AB737600" s="5"/>
    </row>
    <row r="737670" spans="21:28">
      <c r="U737670" s="5"/>
      <c r="AA737670" s="94"/>
      <c r="AB737670" s="5"/>
    </row>
    <row r="737671" spans="21:28">
      <c r="U737671" s="5"/>
      <c r="AA737671" s="94"/>
      <c r="AB737671" s="5"/>
    </row>
    <row r="737688" spans="21:28">
      <c r="U737688" s="5"/>
      <c r="AA737688" s="94"/>
      <c r="AB737688" s="5"/>
    </row>
    <row r="737690" spans="21:28">
      <c r="U737690" s="5"/>
      <c r="AA737690" s="458"/>
      <c r="AB737690" s="5"/>
    </row>
    <row r="737691" spans="21:28">
      <c r="U737691" s="5"/>
      <c r="AA737691" s="458"/>
      <c r="AB737691" s="5"/>
    </row>
    <row r="737692" spans="21:28">
      <c r="U737692" s="5"/>
      <c r="AA737692" s="93"/>
      <c r="AB737692" s="5"/>
    </row>
    <row r="737693" spans="21:28">
      <c r="U737693" s="5"/>
      <c r="AA737693" s="94"/>
      <c r="AB737693" s="5"/>
    </row>
    <row r="737696" spans="21:28">
      <c r="U737696" s="5"/>
      <c r="AA737696" s="94"/>
      <c r="AB737696" s="5"/>
    </row>
    <row r="737746" spans="21:28">
      <c r="U737746" s="5"/>
      <c r="AA737746" s="94"/>
      <c r="AB737746" s="5"/>
    </row>
    <row r="737816" spans="21:28">
      <c r="U737816" s="5"/>
      <c r="AA737816" s="94"/>
      <c r="AB737816" s="5"/>
    </row>
    <row r="737817" spans="21:28">
      <c r="U737817" s="5"/>
      <c r="AA737817" s="94"/>
      <c r="AB737817" s="5"/>
    </row>
    <row r="737834" spans="21:28">
      <c r="U737834" s="5"/>
      <c r="AA737834" s="94"/>
      <c r="AB737834" s="5"/>
    </row>
    <row r="737836" spans="21:28">
      <c r="U737836" s="5"/>
      <c r="AA737836" s="458"/>
      <c r="AB737836" s="5"/>
    </row>
    <row r="737837" spans="21:28">
      <c r="U737837" s="5"/>
      <c r="AA737837" s="458"/>
      <c r="AB737837" s="5"/>
    </row>
    <row r="737838" spans="21:28">
      <c r="U737838" s="5"/>
      <c r="AA737838" s="93"/>
      <c r="AB737838" s="5"/>
    </row>
    <row r="737839" spans="21:28">
      <c r="U737839" s="5"/>
      <c r="AA737839" s="94"/>
      <c r="AB737839" s="5"/>
    </row>
    <row r="737842" spans="21:28">
      <c r="U737842" s="5"/>
      <c r="AA737842" s="94"/>
      <c r="AB737842" s="5"/>
    </row>
    <row r="737892" spans="21:28">
      <c r="U737892" s="5"/>
      <c r="AA737892" s="94"/>
      <c r="AB737892" s="5"/>
    </row>
    <row r="737962" spans="21:28">
      <c r="U737962" s="5"/>
      <c r="AA737962" s="94"/>
      <c r="AB737962" s="5"/>
    </row>
    <row r="737963" spans="21:28">
      <c r="U737963" s="5"/>
      <c r="AA737963" s="94"/>
      <c r="AB737963" s="5"/>
    </row>
    <row r="737980" spans="21:28">
      <c r="U737980" s="5"/>
      <c r="AA737980" s="94"/>
      <c r="AB737980" s="5"/>
    </row>
    <row r="737982" spans="21:28">
      <c r="U737982" s="5"/>
      <c r="AA737982" s="458"/>
      <c r="AB737982" s="5"/>
    </row>
    <row r="737983" spans="21:28">
      <c r="U737983" s="5"/>
      <c r="AA737983" s="458"/>
      <c r="AB737983" s="5"/>
    </row>
    <row r="737984" spans="21:28">
      <c r="U737984" s="5"/>
      <c r="AA737984" s="93"/>
      <c r="AB737984" s="5"/>
    </row>
    <row r="737985" spans="21:28">
      <c r="U737985" s="5"/>
      <c r="AA737985" s="94"/>
      <c r="AB737985" s="5"/>
    </row>
    <row r="737988" spans="21:28">
      <c r="U737988" s="5"/>
      <c r="AA737988" s="94"/>
      <c r="AB737988" s="5"/>
    </row>
    <row r="738038" spans="21:28">
      <c r="U738038" s="5"/>
      <c r="AA738038" s="94"/>
      <c r="AB738038" s="5"/>
    </row>
    <row r="738108" spans="21:28">
      <c r="U738108" s="5"/>
      <c r="AA738108" s="94"/>
      <c r="AB738108" s="5"/>
    </row>
    <row r="738109" spans="21:28">
      <c r="U738109" s="5"/>
      <c r="AA738109" s="94"/>
      <c r="AB738109" s="5"/>
    </row>
    <row r="738126" spans="21:28">
      <c r="U738126" s="5"/>
      <c r="AA738126" s="94"/>
      <c r="AB738126" s="5"/>
    </row>
    <row r="738128" spans="21:28">
      <c r="U738128" s="5"/>
      <c r="AA738128" s="458"/>
      <c r="AB738128" s="5"/>
    </row>
    <row r="738129" spans="21:28">
      <c r="U738129" s="5"/>
      <c r="AA738129" s="458"/>
      <c r="AB738129" s="5"/>
    </row>
    <row r="738130" spans="21:28">
      <c r="U738130" s="5"/>
      <c r="AA738130" s="93"/>
      <c r="AB738130" s="5"/>
    </row>
    <row r="738131" spans="21:28">
      <c r="U738131" s="5"/>
      <c r="AA738131" s="94"/>
      <c r="AB738131" s="5"/>
    </row>
    <row r="738134" spans="21:28">
      <c r="U738134" s="5"/>
      <c r="AA738134" s="94"/>
      <c r="AB738134" s="5"/>
    </row>
    <row r="738184" spans="21:28">
      <c r="U738184" s="5"/>
      <c r="AA738184" s="94"/>
      <c r="AB738184" s="5"/>
    </row>
    <row r="738254" spans="21:28">
      <c r="U738254" s="5"/>
      <c r="AA738254" s="94"/>
      <c r="AB738254" s="5"/>
    </row>
    <row r="738255" spans="21:28">
      <c r="U738255" s="5"/>
      <c r="AA738255" s="94"/>
      <c r="AB738255" s="5"/>
    </row>
    <row r="738272" spans="21:28">
      <c r="U738272" s="5"/>
      <c r="AA738272" s="94"/>
      <c r="AB738272" s="5"/>
    </row>
    <row r="738274" spans="21:28">
      <c r="U738274" s="5"/>
      <c r="AA738274" s="458"/>
      <c r="AB738274" s="5"/>
    </row>
    <row r="738275" spans="21:28">
      <c r="U738275" s="5"/>
      <c r="AA738275" s="458"/>
      <c r="AB738275" s="5"/>
    </row>
    <row r="738276" spans="21:28">
      <c r="U738276" s="5"/>
      <c r="AA738276" s="93"/>
      <c r="AB738276" s="5"/>
    </row>
    <row r="738277" spans="21:28">
      <c r="U738277" s="5"/>
      <c r="AA738277" s="94"/>
      <c r="AB738277" s="5"/>
    </row>
    <row r="738280" spans="21:28">
      <c r="U738280" s="5"/>
      <c r="AA738280" s="94"/>
      <c r="AB738280" s="5"/>
    </row>
    <row r="738330" spans="21:28">
      <c r="U738330" s="5"/>
      <c r="AA738330" s="94"/>
      <c r="AB738330" s="5"/>
    </row>
    <row r="738400" spans="21:28">
      <c r="U738400" s="5"/>
      <c r="AA738400" s="94"/>
      <c r="AB738400" s="5"/>
    </row>
    <row r="738401" spans="21:28">
      <c r="U738401" s="5"/>
      <c r="AA738401" s="94"/>
      <c r="AB738401" s="5"/>
    </row>
    <row r="738418" spans="21:28">
      <c r="U738418" s="5"/>
      <c r="AA738418" s="94"/>
      <c r="AB738418" s="5"/>
    </row>
    <row r="738420" spans="21:28">
      <c r="U738420" s="5"/>
      <c r="AA738420" s="458"/>
      <c r="AB738420" s="5"/>
    </row>
    <row r="738421" spans="21:28">
      <c r="U738421" s="5"/>
      <c r="AA738421" s="458"/>
      <c r="AB738421" s="5"/>
    </row>
    <row r="738422" spans="21:28">
      <c r="U738422" s="5"/>
      <c r="AA738422" s="93"/>
      <c r="AB738422" s="5"/>
    </row>
    <row r="738423" spans="21:28">
      <c r="U738423" s="5"/>
      <c r="AA738423" s="94"/>
      <c r="AB738423" s="5"/>
    </row>
    <row r="738426" spans="21:28">
      <c r="U738426" s="5"/>
      <c r="AA738426" s="94"/>
      <c r="AB738426" s="5"/>
    </row>
    <row r="738476" spans="21:28">
      <c r="U738476" s="5"/>
      <c r="AA738476" s="94"/>
      <c r="AB738476" s="5"/>
    </row>
    <row r="738546" spans="21:28">
      <c r="U738546" s="5"/>
      <c r="AA738546" s="94"/>
      <c r="AB738546" s="5"/>
    </row>
    <row r="738547" spans="21:28">
      <c r="U738547" s="5"/>
      <c r="AA738547" s="94"/>
      <c r="AB738547" s="5"/>
    </row>
    <row r="738564" spans="21:28">
      <c r="U738564" s="5"/>
      <c r="AA738564" s="94"/>
      <c r="AB738564" s="5"/>
    </row>
    <row r="738566" spans="21:28">
      <c r="U738566" s="5"/>
      <c r="AA738566" s="458"/>
      <c r="AB738566" s="5"/>
    </row>
    <row r="738567" spans="21:28">
      <c r="U738567" s="5"/>
      <c r="AA738567" s="458"/>
      <c r="AB738567" s="5"/>
    </row>
    <row r="738568" spans="21:28">
      <c r="U738568" s="5"/>
      <c r="AA738568" s="93"/>
      <c r="AB738568" s="5"/>
    </row>
    <row r="738569" spans="21:28">
      <c r="U738569" s="5"/>
      <c r="AA738569" s="94"/>
      <c r="AB738569" s="5"/>
    </row>
    <row r="738572" spans="21:28">
      <c r="U738572" s="5"/>
      <c r="AA738572" s="94"/>
      <c r="AB738572" s="5"/>
    </row>
    <row r="738622" spans="21:28">
      <c r="U738622" s="5"/>
      <c r="AA738622" s="94"/>
      <c r="AB738622" s="5"/>
    </row>
    <row r="738692" spans="21:28">
      <c r="U738692" s="5"/>
      <c r="AA738692" s="94"/>
      <c r="AB738692" s="5"/>
    </row>
    <row r="738693" spans="21:28">
      <c r="U738693" s="5"/>
      <c r="AA738693" s="94"/>
      <c r="AB738693" s="5"/>
    </row>
    <row r="738710" spans="21:28">
      <c r="U738710" s="5"/>
      <c r="AA738710" s="94"/>
      <c r="AB738710" s="5"/>
    </row>
    <row r="738712" spans="21:28">
      <c r="U738712" s="5"/>
      <c r="AA738712" s="458"/>
      <c r="AB738712" s="5"/>
    </row>
    <row r="738713" spans="21:28">
      <c r="U738713" s="5"/>
      <c r="AA738713" s="458"/>
      <c r="AB738713" s="5"/>
    </row>
    <row r="738714" spans="21:28">
      <c r="U738714" s="5"/>
      <c r="AA738714" s="93"/>
      <c r="AB738714" s="5"/>
    </row>
    <row r="738715" spans="21:28">
      <c r="U738715" s="5"/>
      <c r="AA738715" s="94"/>
      <c r="AB738715" s="5"/>
    </row>
    <row r="738718" spans="21:28">
      <c r="U738718" s="5"/>
      <c r="AA738718" s="94"/>
      <c r="AB738718" s="5"/>
    </row>
    <row r="738768" spans="21:28">
      <c r="U738768" s="5"/>
      <c r="AA738768" s="94"/>
      <c r="AB738768" s="5"/>
    </row>
    <row r="738838" spans="21:28">
      <c r="U738838" s="5"/>
      <c r="AA738838" s="94"/>
      <c r="AB738838" s="5"/>
    </row>
    <row r="738839" spans="21:28">
      <c r="U738839" s="5"/>
      <c r="AA738839" s="94"/>
      <c r="AB738839" s="5"/>
    </row>
    <row r="738856" spans="21:28">
      <c r="U738856" s="5"/>
      <c r="AA738856" s="94"/>
      <c r="AB738856" s="5"/>
    </row>
    <row r="738858" spans="21:28">
      <c r="U738858" s="5"/>
      <c r="AA738858" s="458"/>
      <c r="AB738858" s="5"/>
    </row>
    <row r="738859" spans="21:28">
      <c r="U738859" s="5"/>
      <c r="AA738859" s="458"/>
      <c r="AB738859" s="5"/>
    </row>
    <row r="738860" spans="21:28">
      <c r="U738860" s="5"/>
      <c r="AA738860" s="93"/>
      <c r="AB738860" s="5"/>
    </row>
    <row r="738861" spans="21:28">
      <c r="U738861" s="5"/>
      <c r="AA738861" s="94"/>
      <c r="AB738861" s="5"/>
    </row>
    <row r="738864" spans="21:28">
      <c r="U738864" s="5"/>
      <c r="AA738864" s="94"/>
      <c r="AB738864" s="5"/>
    </row>
    <row r="738914" spans="21:28">
      <c r="U738914" s="5"/>
      <c r="AA738914" s="94"/>
      <c r="AB738914" s="5"/>
    </row>
    <row r="738984" spans="21:28">
      <c r="U738984" s="5"/>
      <c r="AA738984" s="94"/>
      <c r="AB738984" s="5"/>
    </row>
    <row r="738985" spans="21:28">
      <c r="U738985" s="5"/>
      <c r="AA738985" s="94"/>
      <c r="AB738985" s="5"/>
    </row>
    <row r="739002" spans="21:28">
      <c r="U739002" s="5"/>
      <c r="AA739002" s="94"/>
      <c r="AB739002" s="5"/>
    </row>
    <row r="739004" spans="21:28">
      <c r="U739004" s="5"/>
      <c r="AA739004" s="458"/>
      <c r="AB739004" s="5"/>
    </row>
    <row r="739005" spans="21:28">
      <c r="U739005" s="5"/>
      <c r="AA739005" s="458"/>
      <c r="AB739005" s="5"/>
    </row>
    <row r="739006" spans="21:28">
      <c r="U739006" s="5"/>
      <c r="AA739006" s="93"/>
      <c r="AB739006" s="5"/>
    </row>
    <row r="739007" spans="21:28">
      <c r="U739007" s="5"/>
      <c r="AA739007" s="94"/>
      <c r="AB739007" s="5"/>
    </row>
    <row r="739010" spans="21:28">
      <c r="U739010" s="5"/>
      <c r="AA739010" s="94"/>
      <c r="AB739010" s="5"/>
    </row>
    <row r="739060" spans="21:28">
      <c r="U739060" s="5"/>
      <c r="AA739060" s="94"/>
      <c r="AB739060" s="5"/>
    </row>
    <row r="739130" spans="21:28">
      <c r="U739130" s="5"/>
      <c r="AA739130" s="94"/>
      <c r="AB739130" s="5"/>
    </row>
    <row r="739131" spans="21:28">
      <c r="U739131" s="5"/>
      <c r="AA739131" s="94"/>
      <c r="AB739131" s="5"/>
    </row>
    <row r="739148" spans="21:28">
      <c r="U739148" s="5"/>
      <c r="AA739148" s="94"/>
      <c r="AB739148" s="5"/>
    </row>
    <row r="739150" spans="21:28">
      <c r="U739150" s="5"/>
      <c r="AA739150" s="458"/>
      <c r="AB739150" s="5"/>
    </row>
    <row r="739151" spans="21:28">
      <c r="U739151" s="5"/>
      <c r="AA739151" s="458"/>
      <c r="AB739151" s="5"/>
    </row>
    <row r="739152" spans="21:28">
      <c r="U739152" s="5"/>
      <c r="AA739152" s="93"/>
      <c r="AB739152" s="5"/>
    </row>
    <row r="739153" spans="21:28">
      <c r="U739153" s="5"/>
      <c r="AA739153" s="94"/>
      <c r="AB739153" s="5"/>
    </row>
    <row r="739156" spans="21:28">
      <c r="U739156" s="5"/>
      <c r="AA739156" s="94"/>
      <c r="AB739156" s="5"/>
    </row>
    <row r="739206" spans="21:28">
      <c r="U739206" s="5"/>
      <c r="AA739206" s="94"/>
      <c r="AB739206" s="5"/>
    </row>
    <row r="739276" spans="21:28">
      <c r="U739276" s="5"/>
      <c r="AA739276" s="94"/>
      <c r="AB739276" s="5"/>
    </row>
    <row r="739277" spans="21:28">
      <c r="U739277" s="5"/>
      <c r="AA739277" s="94"/>
      <c r="AB739277" s="5"/>
    </row>
    <row r="739294" spans="21:28">
      <c r="U739294" s="5"/>
      <c r="AA739294" s="94"/>
      <c r="AB739294" s="5"/>
    </row>
    <row r="739296" spans="21:28">
      <c r="U739296" s="5"/>
      <c r="AA739296" s="458"/>
      <c r="AB739296" s="5"/>
    </row>
    <row r="739297" spans="21:28">
      <c r="U739297" s="5"/>
      <c r="AA739297" s="458"/>
      <c r="AB739297" s="5"/>
    </row>
    <row r="739298" spans="21:28">
      <c r="U739298" s="5"/>
      <c r="AA739298" s="93"/>
      <c r="AB739298" s="5"/>
    </row>
    <row r="739299" spans="21:28">
      <c r="U739299" s="5"/>
      <c r="AA739299" s="94"/>
      <c r="AB739299" s="5"/>
    </row>
    <row r="739302" spans="21:28">
      <c r="U739302" s="5"/>
      <c r="AA739302" s="94"/>
      <c r="AB739302" s="5"/>
    </row>
    <row r="739352" spans="21:28">
      <c r="U739352" s="5"/>
      <c r="AA739352" s="94"/>
      <c r="AB739352" s="5"/>
    </row>
    <row r="739422" spans="21:28">
      <c r="U739422" s="5"/>
      <c r="AA739422" s="94"/>
      <c r="AB739422" s="5"/>
    </row>
    <row r="739423" spans="21:28">
      <c r="U739423" s="5"/>
      <c r="AA739423" s="94"/>
      <c r="AB739423" s="5"/>
    </row>
    <row r="739440" spans="21:28">
      <c r="U739440" s="5"/>
      <c r="AA739440" s="94"/>
      <c r="AB739440" s="5"/>
    </row>
    <row r="739442" spans="21:28">
      <c r="U739442" s="5"/>
      <c r="AA739442" s="458"/>
      <c r="AB739442" s="5"/>
    </row>
    <row r="739443" spans="21:28">
      <c r="U739443" s="5"/>
      <c r="AA739443" s="458"/>
      <c r="AB739443" s="5"/>
    </row>
    <row r="739444" spans="21:28">
      <c r="U739444" s="5"/>
      <c r="AA739444" s="93"/>
      <c r="AB739444" s="5"/>
    </row>
    <row r="739445" spans="21:28">
      <c r="U739445" s="5"/>
      <c r="AA739445" s="94"/>
      <c r="AB739445" s="5"/>
    </row>
    <row r="739448" spans="21:28">
      <c r="U739448" s="5"/>
      <c r="AA739448" s="94"/>
      <c r="AB739448" s="5"/>
    </row>
    <row r="739498" spans="21:28">
      <c r="U739498" s="5"/>
      <c r="AA739498" s="94"/>
      <c r="AB739498" s="5"/>
    </row>
    <row r="739568" spans="21:28">
      <c r="U739568" s="5"/>
      <c r="AA739568" s="94"/>
      <c r="AB739568" s="5"/>
    </row>
    <row r="739569" spans="21:28">
      <c r="U739569" s="5"/>
      <c r="AA739569" s="94"/>
      <c r="AB739569" s="5"/>
    </row>
    <row r="739586" spans="21:28">
      <c r="U739586" s="5"/>
      <c r="AA739586" s="94"/>
      <c r="AB739586" s="5"/>
    </row>
    <row r="739588" spans="21:28">
      <c r="U739588" s="5"/>
      <c r="AA739588" s="458"/>
      <c r="AB739588" s="5"/>
    </row>
    <row r="739589" spans="21:28">
      <c r="U739589" s="5"/>
      <c r="AA739589" s="458"/>
      <c r="AB739589" s="5"/>
    </row>
    <row r="739590" spans="21:28">
      <c r="U739590" s="5"/>
      <c r="AA739590" s="93"/>
      <c r="AB739590" s="5"/>
    </row>
    <row r="739591" spans="21:28">
      <c r="U739591" s="5"/>
      <c r="AA739591" s="94"/>
      <c r="AB739591" s="5"/>
    </row>
    <row r="739594" spans="21:28">
      <c r="U739594" s="5"/>
      <c r="AA739594" s="94"/>
      <c r="AB739594" s="5"/>
    </row>
    <row r="739644" spans="21:28">
      <c r="U739644" s="5"/>
      <c r="AA739644" s="94"/>
      <c r="AB739644" s="5"/>
    </row>
    <row r="739714" spans="21:28">
      <c r="U739714" s="5"/>
      <c r="AA739714" s="94"/>
      <c r="AB739714" s="5"/>
    </row>
    <row r="739715" spans="21:28">
      <c r="U739715" s="5"/>
      <c r="AA739715" s="94"/>
      <c r="AB739715" s="5"/>
    </row>
    <row r="739732" spans="21:28">
      <c r="U739732" s="5"/>
      <c r="AA739732" s="94"/>
      <c r="AB739732" s="5"/>
    </row>
    <row r="739734" spans="21:28">
      <c r="U739734" s="5"/>
      <c r="AA739734" s="458"/>
      <c r="AB739734" s="5"/>
    </row>
    <row r="739735" spans="21:28">
      <c r="U739735" s="5"/>
      <c r="AA739735" s="458"/>
      <c r="AB739735" s="5"/>
    </row>
    <row r="739736" spans="21:28">
      <c r="U739736" s="5"/>
      <c r="AA739736" s="93"/>
      <c r="AB739736" s="5"/>
    </row>
    <row r="739737" spans="21:28">
      <c r="U739737" s="5"/>
      <c r="AA739737" s="94"/>
      <c r="AB739737" s="5"/>
    </row>
    <row r="739740" spans="21:28">
      <c r="U739740" s="5"/>
      <c r="AA739740" s="94"/>
      <c r="AB739740" s="5"/>
    </row>
    <row r="739790" spans="21:28">
      <c r="U739790" s="5"/>
      <c r="AA739790" s="94"/>
      <c r="AB739790" s="5"/>
    </row>
    <row r="739860" spans="21:28">
      <c r="U739860" s="5"/>
      <c r="AA739860" s="94"/>
      <c r="AB739860" s="5"/>
    </row>
    <row r="739861" spans="21:28">
      <c r="U739861" s="5"/>
      <c r="AA739861" s="94"/>
      <c r="AB739861" s="5"/>
    </row>
    <row r="739878" spans="21:28">
      <c r="U739878" s="5"/>
      <c r="AA739878" s="94"/>
      <c r="AB739878" s="5"/>
    </row>
    <row r="739880" spans="21:28">
      <c r="U739880" s="5"/>
      <c r="AA739880" s="458"/>
      <c r="AB739880" s="5"/>
    </row>
    <row r="739881" spans="21:28">
      <c r="U739881" s="5"/>
      <c r="AA739881" s="458"/>
      <c r="AB739881" s="5"/>
    </row>
    <row r="739882" spans="21:28">
      <c r="U739882" s="5"/>
      <c r="AA739882" s="93"/>
      <c r="AB739882" s="5"/>
    </row>
    <row r="739883" spans="21:28">
      <c r="U739883" s="5"/>
      <c r="AA739883" s="94"/>
      <c r="AB739883" s="5"/>
    </row>
    <row r="739886" spans="21:28">
      <c r="U739886" s="5"/>
      <c r="AA739886" s="94"/>
      <c r="AB739886" s="5"/>
    </row>
    <row r="739936" spans="21:28">
      <c r="U739936" s="5"/>
      <c r="AA739936" s="94"/>
      <c r="AB739936" s="5"/>
    </row>
    <row r="740006" spans="21:28">
      <c r="U740006" s="5"/>
      <c r="AA740006" s="94"/>
      <c r="AB740006" s="5"/>
    </row>
    <row r="740007" spans="21:28">
      <c r="U740007" s="5"/>
      <c r="AA740007" s="94"/>
      <c r="AB740007" s="5"/>
    </row>
    <row r="740024" spans="21:28">
      <c r="U740024" s="5"/>
      <c r="AA740024" s="94"/>
      <c r="AB740024" s="5"/>
    </row>
    <row r="740026" spans="21:28">
      <c r="U740026" s="5"/>
      <c r="AA740026" s="458"/>
      <c r="AB740026" s="5"/>
    </row>
    <row r="740027" spans="21:28">
      <c r="U740027" s="5"/>
      <c r="AA740027" s="458"/>
      <c r="AB740027" s="5"/>
    </row>
    <row r="740028" spans="21:28">
      <c r="U740028" s="5"/>
      <c r="AA740028" s="93"/>
      <c r="AB740028" s="5"/>
    </row>
    <row r="740029" spans="21:28">
      <c r="U740029" s="5"/>
      <c r="AA740029" s="94"/>
      <c r="AB740029" s="5"/>
    </row>
    <row r="740032" spans="21:28">
      <c r="U740032" s="5"/>
      <c r="AA740032" s="94"/>
      <c r="AB740032" s="5"/>
    </row>
    <row r="740082" spans="21:28">
      <c r="U740082" s="5"/>
      <c r="AA740082" s="94"/>
      <c r="AB740082" s="5"/>
    </row>
    <row r="740152" spans="21:28">
      <c r="U740152" s="5"/>
      <c r="AA740152" s="94"/>
      <c r="AB740152" s="5"/>
    </row>
    <row r="740153" spans="21:28">
      <c r="U740153" s="5"/>
      <c r="AA740153" s="94"/>
      <c r="AB740153" s="5"/>
    </row>
    <row r="740170" spans="21:28">
      <c r="U740170" s="5"/>
      <c r="AA740170" s="94"/>
      <c r="AB740170" s="5"/>
    </row>
    <row r="740172" spans="21:28">
      <c r="U740172" s="5"/>
      <c r="AA740172" s="458"/>
      <c r="AB740172" s="5"/>
    </row>
    <row r="740173" spans="21:28">
      <c r="U740173" s="5"/>
      <c r="AA740173" s="458"/>
      <c r="AB740173" s="5"/>
    </row>
    <row r="740174" spans="21:28">
      <c r="U740174" s="5"/>
      <c r="AA740174" s="93"/>
      <c r="AB740174" s="5"/>
    </row>
    <row r="740175" spans="21:28">
      <c r="U740175" s="5"/>
      <c r="AA740175" s="94"/>
      <c r="AB740175" s="5"/>
    </row>
    <row r="740178" spans="21:28">
      <c r="U740178" s="5"/>
      <c r="AA740178" s="94"/>
      <c r="AB740178" s="5"/>
    </row>
    <row r="740228" spans="21:28">
      <c r="U740228" s="5"/>
      <c r="AA740228" s="94"/>
      <c r="AB740228" s="5"/>
    </row>
    <row r="740298" spans="21:28">
      <c r="U740298" s="5"/>
      <c r="AA740298" s="94"/>
      <c r="AB740298" s="5"/>
    </row>
    <row r="740299" spans="21:28">
      <c r="U740299" s="5"/>
      <c r="AA740299" s="94"/>
      <c r="AB740299" s="5"/>
    </row>
    <row r="740316" spans="21:28">
      <c r="U740316" s="5"/>
      <c r="AA740316" s="94"/>
      <c r="AB740316" s="5"/>
    </row>
    <row r="740318" spans="21:28">
      <c r="U740318" s="5"/>
      <c r="AA740318" s="458"/>
      <c r="AB740318" s="5"/>
    </row>
    <row r="740319" spans="21:28">
      <c r="U740319" s="5"/>
      <c r="AA740319" s="458"/>
      <c r="AB740319" s="5"/>
    </row>
    <row r="740320" spans="21:28">
      <c r="U740320" s="5"/>
      <c r="AA740320" s="93"/>
      <c r="AB740320" s="5"/>
    </row>
    <row r="740321" spans="21:28">
      <c r="U740321" s="5"/>
      <c r="AA740321" s="94"/>
      <c r="AB740321" s="5"/>
    </row>
    <row r="740324" spans="21:28">
      <c r="U740324" s="5"/>
      <c r="AA740324" s="94"/>
      <c r="AB740324" s="5"/>
    </row>
    <row r="740374" spans="21:28">
      <c r="U740374" s="5"/>
      <c r="AA740374" s="94"/>
      <c r="AB740374" s="5"/>
    </row>
    <row r="740444" spans="21:28">
      <c r="U740444" s="5"/>
      <c r="AA740444" s="94"/>
      <c r="AB740444" s="5"/>
    </row>
    <row r="740445" spans="21:28">
      <c r="U740445" s="5"/>
      <c r="AA740445" s="94"/>
      <c r="AB740445" s="5"/>
    </row>
    <row r="740462" spans="21:28">
      <c r="U740462" s="5"/>
      <c r="AA740462" s="94"/>
      <c r="AB740462" s="5"/>
    </row>
    <row r="740464" spans="21:28">
      <c r="U740464" s="5"/>
      <c r="AA740464" s="458"/>
      <c r="AB740464" s="5"/>
    </row>
    <row r="740465" spans="21:28">
      <c r="U740465" s="5"/>
      <c r="AA740465" s="458"/>
      <c r="AB740465" s="5"/>
    </row>
    <row r="740466" spans="21:28">
      <c r="U740466" s="5"/>
      <c r="AA740466" s="93"/>
      <c r="AB740466" s="5"/>
    </row>
    <row r="740467" spans="21:28">
      <c r="U740467" s="5"/>
      <c r="AA740467" s="94"/>
      <c r="AB740467" s="5"/>
    </row>
    <row r="740470" spans="21:28">
      <c r="U740470" s="5"/>
      <c r="AA740470" s="94"/>
      <c r="AB740470" s="5"/>
    </row>
    <row r="740520" spans="21:28">
      <c r="U740520" s="5"/>
      <c r="AA740520" s="94"/>
      <c r="AB740520" s="5"/>
    </row>
    <row r="740590" spans="21:28">
      <c r="U740590" s="5"/>
      <c r="AA740590" s="94"/>
      <c r="AB740590" s="5"/>
    </row>
    <row r="740591" spans="21:28">
      <c r="U740591" s="5"/>
      <c r="AA740591" s="94"/>
      <c r="AB740591" s="5"/>
    </row>
    <row r="740608" spans="21:28">
      <c r="U740608" s="5"/>
      <c r="AA740608" s="94"/>
      <c r="AB740608" s="5"/>
    </row>
    <row r="740610" spans="21:28">
      <c r="U740610" s="5"/>
      <c r="AA740610" s="458"/>
      <c r="AB740610" s="5"/>
    </row>
    <row r="740611" spans="21:28">
      <c r="U740611" s="5"/>
      <c r="AA740611" s="458"/>
      <c r="AB740611" s="5"/>
    </row>
    <row r="740612" spans="21:28">
      <c r="U740612" s="5"/>
      <c r="AA740612" s="93"/>
      <c r="AB740612" s="5"/>
    </row>
    <row r="740613" spans="21:28">
      <c r="U740613" s="5"/>
      <c r="AA740613" s="94"/>
      <c r="AB740613" s="5"/>
    </row>
    <row r="740616" spans="21:28">
      <c r="U740616" s="5"/>
      <c r="AA740616" s="94"/>
      <c r="AB740616" s="5"/>
    </row>
    <row r="740666" spans="21:28">
      <c r="U740666" s="5"/>
      <c r="AA740666" s="94"/>
      <c r="AB740666" s="5"/>
    </row>
    <row r="740736" spans="21:28">
      <c r="U740736" s="5"/>
      <c r="AA740736" s="94"/>
      <c r="AB740736" s="5"/>
    </row>
    <row r="740737" spans="21:28">
      <c r="U740737" s="5"/>
      <c r="AA740737" s="94"/>
      <c r="AB740737" s="5"/>
    </row>
    <row r="740754" spans="21:28">
      <c r="U740754" s="5"/>
      <c r="AA740754" s="94"/>
      <c r="AB740754" s="5"/>
    </row>
    <row r="740756" spans="21:28">
      <c r="U740756" s="5"/>
      <c r="AA740756" s="458"/>
      <c r="AB740756" s="5"/>
    </row>
    <row r="740757" spans="21:28">
      <c r="U740757" s="5"/>
      <c r="AA740757" s="458"/>
      <c r="AB740757" s="5"/>
    </row>
    <row r="740758" spans="21:28">
      <c r="U740758" s="5"/>
      <c r="AA740758" s="93"/>
      <c r="AB740758" s="5"/>
    </row>
    <row r="740759" spans="21:28">
      <c r="U740759" s="5"/>
      <c r="AA740759" s="94"/>
      <c r="AB740759" s="5"/>
    </row>
    <row r="740762" spans="21:28">
      <c r="U740762" s="5"/>
      <c r="AA740762" s="94"/>
      <c r="AB740762" s="5"/>
    </row>
    <row r="740812" spans="21:28">
      <c r="U740812" s="5"/>
      <c r="AA740812" s="94"/>
      <c r="AB740812" s="5"/>
    </row>
    <row r="740882" spans="21:28">
      <c r="U740882" s="5"/>
      <c r="AA740882" s="94"/>
      <c r="AB740882" s="5"/>
    </row>
    <row r="740883" spans="21:28">
      <c r="U740883" s="5"/>
      <c r="AA740883" s="94"/>
      <c r="AB740883" s="5"/>
    </row>
    <row r="740900" spans="21:28">
      <c r="U740900" s="5"/>
      <c r="AA740900" s="94"/>
      <c r="AB740900" s="5"/>
    </row>
    <row r="740902" spans="21:28">
      <c r="U740902" s="5"/>
      <c r="AA740902" s="458"/>
      <c r="AB740902" s="5"/>
    </row>
    <row r="740903" spans="21:28">
      <c r="U740903" s="5"/>
      <c r="AA740903" s="458"/>
      <c r="AB740903" s="5"/>
    </row>
    <row r="740904" spans="21:28">
      <c r="U740904" s="5"/>
      <c r="AA740904" s="93"/>
      <c r="AB740904" s="5"/>
    </row>
    <row r="740905" spans="21:28">
      <c r="U740905" s="5"/>
      <c r="AA740905" s="94"/>
      <c r="AB740905" s="5"/>
    </row>
    <row r="740908" spans="21:28">
      <c r="U740908" s="5"/>
      <c r="AA740908" s="94"/>
      <c r="AB740908" s="5"/>
    </row>
    <row r="740958" spans="21:28">
      <c r="U740958" s="5"/>
      <c r="AA740958" s="94"/>
      <c r="AB740958" s="5"/>
    </row>
    <row r="741028" spans="21:28">
      <c r="U741028" s="5"/>
      <c r="AA741028" s="94"/>
      <c r="AB741028" s="5"/>
    </row>
    <row r="741029" spans="21:28">
      <c r="U741029" s="5"/>
      <c r="AA741029" s="94"/>
      <c r="AB741029" s="5"/>
    </row>
    <row r="741046" spans="21:28">
      <c r="U741046" s="5"/>
      <c r="AA741046" s="94"/>
      <c r="AB741046" s="5"/>
    </row>
    <row r="741048" spans="21:28">
      <c r="U741048" s="5"/>
      <c r="AA741048" s="458"/>
      <c r="AB741048" s="5"/>
    </row>
    <row r="741049" spans="21:28">
      <c r="U741049" s="5"/>
      <c r="AA741049" s="458"/>
      <c r="AB741049" s="5"/>
    </row>
    <row r="741050" spans="21:28">
      <c r="U741050" s="5"/>
      <c r="AA741050" s="93"/>
      <c r="AB741050" s="5"/>
    </row>
    <row r="741051" spans="21:28">
      <c r="U741051" s="5"/>
      <c r="AA741051" s="94"/>
      <c r="AB741051" s="5"/>
    </row>
    <row r="741054" spans="21:28">
      <c r="U741054" s="5"/>
      <c r="AA741054" s="94"/>
      <c r="AB741054" s="5"/>
    </row>
    <row r="741104" spans="21:28">
      <c r="U741104" s="5"/>
      <c r="AA741104" s="94"/>
      <c r="AB741104" s="5"/>
    </row>
    <row r="741174" spans="21:28">
      <c r="U741174" s="5"/>
      <c r="AA741174" s="94"/>
      <c r="AB741174" s="5"/>
    </row>
    <row r="741175" spans="21:28">
      <c r="U741175" s="5"/>
      <c r="AA741175" s="94"/>
      <c r="AB741175" s="5"/>
    </row>
    <row r="741192" spans="21:28">
      <c r="U741192" s="5"/>
      <c r="AA741192" s="94"/>
      <c r="AB741192" s="5"/>
    </row>
    <row r="741194" spans="21:28">
      <c r="U741194" s="5"/>
      <c r="AA741194" s="458"/>
      <c r="AB741194" s="5"/>
    </row>
    <row r="741195" spans="21:28">
      <c r="U741195" s="5"/>
      <c r="AA741195" s="458"/>
      <c r="AB741195" s="5"/>
    </row>
    <row r="741196" spans="21:28">
      <c r="U741196" s="5"/>
      <c r="AA741196" s="93"/>
      <c r="AB741196" s="5"/>
    </row>
    <row r="741197" spans="21:28">
      <c r="U741197" s="5"/>
      <c r="AA741197" s="94"/>
      <c r="AB741197" s="5"/>
    </row>
    <row r="741200" spans="21:28">
      <c r="U741200" s="5"/>
      <c r="AA741200" s="94"/>
      <c r="AB741200" s="5"/>
    </row>
    <row r="741250" spans="21:28">
      <c r="U741250" s="5"/>
      <c r="AA741250" s="94"/>
      <c r="AB741250" s="5"/>
    </row>
    <row r="741320" spans="21:28">
      <c r="U741320" s="5"/>
      <c r="AA741320" s="94"/>
      <c r="AB741320" s="5"/>
    </row>
    <row r="741321" spans="21:28">
      <c r="U741321" s="5"/>
      <c r="AA741321" s="94"/>
      <c r="AB741321" s="5"/>
    </row>
    <row r="741338" spans="21:28">
      <c r="U741338" s="5"/>
      <c r="AA741338" s="94"/>
      <c r="AB741338" s="5"/>
    </row>
    <row r="741340" spans="21:28">
      <c r="U741340" s="5"/>
      <c r="AA741340" s="458"/>
      <c r="AB741340" s="5"/>
    </row>
    <row r="741341" spans="21:28">
      <c r="U741341" s="5"/>
      <c r="AA741341" s="458"/>
      <c r="AB741341" s="5"/>
    </row>
    <row r="741342" spans="21:28">
      <c r="U741342" s="5"/>
      <c r="AA741342" s="93"/>
      <c r="AB741342" s="5"/>
    </row>
    <row r="741343" spans="21:28">
      <c r="U741343" s="5"/>
      <c r="AA741343" s="94"/>
      <c r="AB741343" s="5"/>
    </row>
    <row r="741346" spans="21:28">
      <c r="U741346" s="5"/>
      <c r="AA741346" s="94"/>
      <c r="AB741346" s="5"/>
    </row>
    <row r="741396" spans="21:28">
      <c r="U741396" s="5"/>
      <c r="AA741396" s="94"/>
      <c r="AB741396" s="5"/>
    </row>
    <row r="741466" spans="21:28">
      <c r="U741466" s="5"/>
      <c r="AA741466" s="94"/>
      <c r="AB741466" s="5"/>
    </row>
    <row r="741467" spans="21:28">
      <c r="U741467" s="5"/>
      <c r="AA741467" s="94"/>
      <c r="AB741467" s="5"/>
    </row>
    <row r="741484" spans="21:28">
      <c r="U741484" s="5"/>
      <c r="AA741484" s="94"/>
      <c r="AB741484" s="5"/>
    </row>
    <row r="741486" spans="21:28">
      <c r="U741486" s="5"/>
      <c r="AA741486" s="458"/>
      <c r="AB741486" s="5"/>
    </row>
    <row r="741487" spans="21:28">
      <c r="U741487" s="5"/>
      <c r="AA741487" s="458"/>
      <c r="AB741487" s="5"/>
    </row>
    <row r="741488" spans="21:28">
      <c r="U741488" s="5"/>
      <c r="AA741488" s="93"/>
      <c r="AB741488" s="5"/>
    </row>
    <row r="741489" spans="21:28">
      <c r="U741489" s="5"/>
      <c r="AA741489" s="94"/>
      <c r="AB741489" s="5"/>
    </row>
    <row r="741492" spans="21:28">
      <c r="U741492" s="5"/>
      <c r="AA741492" s="94"/>
      <c r="AB741492" s="5"/>
    </row>
    <row r="741542" spans="21:28">
      <c r="U741542" s="5"/>
      <c r="AA741542" s="94"/>
      <c r="AB741542" s="5"/>
    </row>
    <row r="741612" spans="21:28">
      <c r="U741612" s="5"/>
      <c r="AA741612" s="94"/>
      <c r="AB741612" s="5"/>
    </row>
    <row r="741613" spans="21:28">
      <c r="U741613" s="5"/>
      <c r="AA741613" s="94"/>
      <c r="AB741613" s="5"/>
    </row>
    <row r="741630" spans="21:28">
      <c r="U741630" s="5"/>
      <c r="AA741630" s="94"/>
      <c r="AB741630" s="5"/>
    </row>
    <row r="741632" spans="21:28">
      <c r="U741632" s="5"/>
      <c r="AA741632" s="458"/>
      <c r="AB741632" s="5"/>
    </row>
    <row r="741633" spans="21:28">
      <c r="U741633" s="5"/>
      <c r="AA741633" s="458"/>
      <c r="AB741633" s="5"/>
    </row>
    <row r="741634" spans="21:28">
      <c r="U741634" s="5"/>
      <c r="AA741634" s="93"/>
      <c r="AB741634" s="5"/>
    </row>
    <row r="741635" spans="21:28">
      <c r="U741635" s="5"/>
      <c r="AA741635" s="94"/>
      <c r="AB741635" s="5"/>
    </row>
    <row r="741638" spans="21:28">
      <c r="U741638" s="5"/>
      <c r="AA741638" s="94"/>
      <c r="AB741638" s="5"/>
    </row>
    <row r="741688" spans="21:28">
      <c r="U741688" s="5"/>
      <c r="AA741688" s="94"/>
      <c r="AB741688" s="5"/>
    </row>
    <row r="741758" spans="21:28">
      <c r="U741758" s="5"/>
      <c r="AA741758" s="94"/>
      <c r="AB741758" s="5"/>
    </row>
    <row r="741759" spans="21:28">
      <c r="U741759" s="5"/>
      <c r="AA741759" s="94"/>
      <c r="AB741759" s="5"/>
    </row>
    <row r="741776" spans="21:28">
      <c r="U741776" s="5"/>
      <c r="AA741776" s="94"/>
      <c r="AB741776" s="5"/>
    </row>
    <row r="741778" spans="21:28">
      <c r="U741778" s="5"/>
      <c r="AA741778" s="458"/>
      <c r="AB741778" s="5"/>
    </row>
    <row r="741779" spans="21:28">
      <c r="U741779" s="5"/>
      <c r="AA741779" s="458"/>
      <c r="AB741779" s="5"/>
    </row>
    <row r="741780" spans="21:28">
      <c r="U741780" s="5"/>
      <c r="AA741780" s="93"/>
      <c r="AB741780" s="5"/>
    </row>
    <row r="741781" spans="21:28">
      <c r="U741781" s="5"/>
      <c r="AA741781" s="94"/>
      <c r="AB741781" s="5"/>
    </row>
    <row r="741784" spans="21:28">
      <c r="U741784" s="5"/>
      <c r="AA741784" s="94"/>
      <c r="AB741784" s="5"/>
    </row>
    <row r="741834" spans="21:28">
      <c r="U741834" s="5"/>
      <c r="AA741834" s="94"/>
      <c r="AB741834" s="5"/>
    </row>
    <row r="741904" spans="21:28">
      <c r="U741904" s="5"/>
      <c r="AA741904" s="94"/>
      <c r="AB741904" s="5"/>
    </row>
    <row r="741905" spans="21:28">
      <c r="U741905" s="5"/>
      <c r="AA741905" s="94"/>
      <c r="AB741905" s="5"/>
    </row>
    <row r="741922" spans="21:28">
      <c r="U741922" s="5"/>
      <c r="AA741922" s="94"/>
      <c r="AB741922" s="5"/>
    </row>
    <row r="741924" spans="21:28">
      <c r="U741924" s="5"/>
      <c r="AA741924" s="458"/>
      <c r="AB741924" s="5"/>
    </row>
    <row r="741925" spans="21:28">
      <c r="U741925" s="5"/>
      <c r="AA741925" s="458"/>
      <c r="AB741925" s="5"/>
    </row>
    <row r="741926" spans="21:28">
      <c r="U741926" s="5"/>
      <c r="AA741926" s="93"/>
      <c r="AB741926" s="5"/>
    </row>
    <row r="741927" spans="21:28">
      <c r="U741927" s="5"/>
      <c r="AA741927" s="94"/>
      <c r="AB741927" s="5"/>
    </row>
    <row r="741930" spans="21:28">
      <c r="U741930" s="5"/>
      <c r="AA741930" s="94"/>
      <c r="AB741930" s="5"/>
    </row>
    <row r="741980" spans="21:28">
      <c r="U741980" s="5"/>
      <c r="AA741980" s="94"/>
      <c r="AB741980" s="5"/>
    </row>
    <row r="742050" spans="21:28">
      <c r="U742050" s="5"/>
      <c r="AA742050" s="94"/>
      <c r="AB742050" s="5"/>
    </row>
    <row r="742051" spans="21:28">
      <c r="U742051" s="5"/>
      <c r="AA742051" s="94"/>
      <c r="AB742051" s="5"/>
    </row>
    <row r="742068" spans="21:28">
      <c r="U742068" s="5"/>
      <c r="AA742068" s="94"/>
      <c r="AB742068" s="5"/>
    </row>
    <row r="742070" spans="21:28">
      <c r="U742070" s="5"/>
      <c r="AA742070" s="458"/>
      <c r="AB742070" s="5"/>
    </row>
    <row r="742071" spans="21:28">
      <c r="U742071" s="5"/>
      <c r="AA742071" s="458"/>
      <c r="AB742071" s="5"/>
    </row>
    <row r="742072" spans="21:28">
      <c r="U742072" s="5"/>
      <c r="AA742072" s="93"/>
      <c r="AB742072" s="5"/>
    </row>
    <row r="742073" spans="21:28">
      <c r="U742073" s="5"/>
      <c r="AA742073" s="94"/>
      <c r="AB742073" s="5"/>
    </row>
    <row r="742076" spans="21:28">
      <c r="U742076" s="5"/>
      <c r="AA742076" s="94"/>
      <c r="AB742076" s="5"/>
    </row>
    <row r="742126" spans="21:28">
      <c r="U742126" s="5"/>
      <c r="AA742126" s="94"/>
      <c r="AB742126" s="5"/>
    </row>
    <row r="742196" spans="21:28">
      <c r="U742196" s="5"/>
      <c r="AA742196" s="94"/>
      <c r="AB742196" s="5"/>
    </row>
    <row r="742197" spans="21:28">
      <c r="U742197" s="5"/>
      <c r="AA742197" s="94"/>
      <c r="AB742197" s="5"/>
    </row>
    <row r="742214" spans="21:28">
      <c r="U742214" s="5"/>
      <c r="AA742214" s="94"/>
      <c r="AB742214" s="5"/>
    </row>
    <row r="742216" spans="21:28">
      <c r="U742216" s="5"/>
      <c r="AA742216" s="458"/>
      <c r="AB742216" s="5"/>
    </row>
    <row r="742217" spans="21:28">
      <c r="U742217" s="5"/>
      <c r="AA742217" s="458"/>
      <c r="AB742217" s="5"/>
    </row>
    <row r="742218" spans="21:28">
      <c r="U742218" s="5"/>
      <c r="AA742218" s="93"/>
      <c r="AB742218" s="5"/>
    </row>
    <row r="742219" spans="21:28">
      <c r="U742219" s="5"/>
      <c r="AA742219" s="94"/>
      <c r="AB742219" s="5"/>
    </row>
    <row r="742222" spans="21:28">
      <c r="U742222" s="5"/>
      <c r="AA742222" s="94"/>
      <c r="AB742222" s="5"/>
    </row>
    <row r="742272" spans="21:28">
      <c r="U742272" s="5"/>
      <c r="AA742272" s="94"/>
      <c r="AB742272" s="5"/>
    </row>
    <row r="742342" spans="21:28">
      <c r="U742342" s="5"/>
      <c r="AA742342" s="94"/>
      <c r="AB742342" s="5"/>
    </row>
    <row r="742343" spans="21:28">
      <c r="U742343" s="5"/>
      <c r="AA742343" s="94"/>
      <c r="AB742343" s="5"/>
    </row>
    <row r="742360" spans="21:28">
      <c r="U742360" s="5"/>
      <c r="AA742360" s="94"/>
      <c r="AB742360" s="5"/>
    </row>
    <row r="742362" spans="21:28">
      <c r="U742362" s="5"/>
      <c r="AA742362" s="458"/>
      <c r="AB742362" s="5"/>
    </row>
    <row r="742363" spans="21:28">
      <c r="U742363" s="5"/>
      <c r="AA742363" s="458"/>
      <c r="AB742363" s="5"/>
    </row>
    <row r="742364" spans="21:28">
      <c r="U742364" s="5"/>
      <c r="AA742364" s="93"/>
      <c r="AB742364" s="5"/>
    </row>
    <row r="742365" spans="21:28">
      <c r="U742365" s="5"/>
      <c r="AA742365" s="94"/>
      <c r="AB742365" s="5"/>
    </row>
    <row r="742368" spans="21:28">
      <c r="U742368" s="5"/>
      <c r="AA742368" s="94"/>
      <c r="AB742368" s="5"/>
    </row>
    <row r="742418" spans="21:28">
      <c r="U742418" s="5"/>
      <c r="AA742418" s="94"/>
      <c r="AB742418" s="5"/>
    </row>
    <row r="742488" spans="21:28">
      <c r="U742488" s="5"/>
      <c r="AA742488" s="94"/>
      <c r="AB742488" s="5"/>
    </row>
    <row r="742489" spans="21:28">
      <c r="U742489" s="5"/>
      <c r="AA742489" s="94"/>
      <c r="AB742489" s="5"/>
    </row>
    <row r="742506" spans="21:28">
      <c r="U742506" s="5"/>
      <c r="AA742506" s="94"/>
      <c r="AB742506" s="5"/>
    </row>
    <row r="742508" spans="21:28">
      <c r="U742508" s="5"/>
      <c r="AA742508" s="458"/>
      <c r="AB742508" s="5"/>
    </row>
    <row r="742509" spans="21:28">
      <c r="U742509" s="5"/>
      <c r="AA742509" s="458"/>
      <c r="AB742509" s="5"/>
    </row>
    <row r="742510" spans="21:28">
      <c r="U742510" s="5"/>
      <c r="AA742510" s="93"/>
      <c r="AB742510" s="5"/>
    </row>
    <row r="742511" spans="21:28">
      <c r="U742511" s="5"/>
      <c r="AA742511" s="94"/>
      <c r="AB742511" s="5"/>
    </row>
    <row r="742514" spans="21:28">
      <c r="U742514" s="5"/>
      <c r="AA742514" s="94"/>
      <c r="AB742514" s="5"/>
    </row>
    <row r="742564" spans="21:28">
      <c r="U742564" s="5"/>
      <c r="AA742564" s="94"/>
      <c r="AB742564" s="5"/>
    </row>
    <row r="742634" spans="21:28">
      <c r="U742634" s="5"/>
      <c r="AA742634" s="94"/>
      <c r="AB742634" s="5"/>
    </row>
    <row r="742635" spans="21:28">
      <c r="U742635" s="5"/>
      <c r="AA742635" s="94"/>
      <c r="AB742635" s="5"/>
    </row>
    <row r="742652" spans="21:28">
      <c r="U742652" s="5"/>
      <c r="AA742652" s="94"/>
      <c r="AB742652" s="5"/>
    </row>
    <row r="742654" spans="21:28">
      <c r="U742654" s="5"/>
      <c r="AA742654" s="458"/>
      <c r="AB742654" s="5"/>
    </row>
    <row r="742655" spans="21:28">
      <c r="U742655" s="5"/>
      <c r="AA742655" s="458"/>
      <c r="AB742655" s="5"/>
    </row>
    <row r="742656" spans="21:28">
      <c r="U742656" s="5"/>
      <c r="AA742656" s="93"/>
      <c r="AB742656" s="5"/>
    </row>
    <row r="742657" spans="21:28">
      <c r="U742657" s="5"/>
      <c r="AA742657" s="94"/>
      <c r="AB742657" s="5"/>
    </row>
    <row r="742660" spans="21:28">
      <c r="U742660" s="5"/>
      <c r="AA742660" s="94"/>
      <c r="AB742660" s="5"/>
    </row>
    <row r="742710" spans="21:28">
      <c r="U742710" s="5"/>
      <c r="AA742710" s="94"/>
      <c r="AB742710" s="5"/>
    </row>
    <row r="742780" spans="21:28">
      <c r="U742780" s="5"/>
      <c r="AA742780" s="94"/>
      <c r="AB742780" s="5"/>
    </row>
    <row r="742781" spans="21:28">
      <c r="U742781" s="5"/>
      <c r="AA742781" s="94"/>
      <c r="AB742781" s="5"/>
    </row>
    <row r="742798" spans="21:28">
      <c r="U742798" s="5"/>
      <c r="AA742798" s="94"/>
      <c r="AB742798" s="5"/>
    </row>
    <row r="742800" spans="21:28">
      <c r="U742800" s="5"/>
      <c r="AA742800" s="458"/>
      <c r="AB742800" s="5"/>
    </row>
    <row r="742801" spans="21:28">
      <c r="U742801" s="5"/>
      <c r="AA742801" s="458"/>
      <c r="AB742801" s="5"/>
    </row>
    <row r="742802" spans="21:28">
      <c r="U742802" s="5"/>
      <c r="AA742802" s="93"/>
      <c r="AB742802" s="5"/>
    </row>
    <row r="742803" spans="21:28">
      <c r="U742803" s="5"/>
      <c r="AA742803" s="94"/>
      <c r="AB742803" s="5"/>
    </row>
    <row r="742806" spans="21:28">
      <c r="U742806" s="5"/>
      <c r="AA742806" s="94"/>
      <c r="AB742806" s="5"/>
    </row>
    <row r="742856" spans="21:28">
      <c r="U742856" s="5"/>
      <c r="AA742856" s="94"/>
      <c r="AB742856" s="5"/>
    </row>
    <row r="742926" spans="21:28">
      <c r="U742926" s="5"/>
      <c r="AA742926" s="94"/>
      <c r="AB742926" s="5"/>
    </row>
    <row r="742927" spans="21:28">
      <c r="U742927" s="5"/>
      <c r="AA742927" s="94"/>
      <c r="AB742927" s="5"/>
    </row>
    <row r="742944" spans="21:28">
      <c r="U742944" s="5"/>
      <c r="AA742944" s="94"/>
      <c r="AB742944" s="5"/>
    </row>
    <row r="742946" spans="21:28">
      <c r="U742946" s="5"/>
      <c r="AA742946" s="458"/>
      <c r="AB742946" s="5"/>
    </row>
    <row r="742947" spans="21:28">
      <c r="U742947" s="5"/>
      <c r="AA742947" s="458"/>
      <c r="AB742947" s="5"/>
    </row>
    <row r="742948" spans="21:28">
      <c r="U742948" s="5"/>
      <c r="AA742948" s="93"/>
      <c r="AB742948" s="5"/>
    </row>
    <row r="742949" spans="21:28">
      <c r="U742949" s="5"/>
      <c r="AA742949" s="94"/>
      <c r="AB742949" s="5"/>
    </row>
    <row r="742952" spans="21:28">
      <c r="U742952" s="5"/>
      <c r="AA742952" s="94"/>
      <c r="AB742952" s="5"/>
    </row>
    <row r="743002" spans="21:28">
      <c r="U743002" s="5"/>
      <c r="AA743002" s="94"/>
      <c r="AB743002" s="5"/>
    </row>
    <row r="743072" spans="21:28">
      <c r="U743072" s="5"/>
      <c r="AA743072" s="94"/>
      <c r="AB743072" s="5"/>
    </row>
    <row r="743073" spans="21:28">
      <c r="U743073" s="5"/>
      <c r="AA743073" s="94"/>
      <c r="AB743073" s="5"/>
    </row>
    <row r="743090" spans="21:28">
      <c r="U743090" s="5"/>
      <c r="AA743090" s="94"/>
      <c r="AB743090" s="5"/>
    </row>
    <row r="743092" spans="21:28">
      <c r="U743092" s="5"/>
      <c r="AA743092" s="458"/>
      <c r="AB743092" s="5"/>
    </row>
    <row r="743093" spans="21:28">
      <c r="U743093" s="5"/>
      <c r="AA743093" s="458"/>
      <c r="AB743093" s="5"/>
    </row>
    <row r="743094" spans="21:28">
      <c r="U743094" s="5"/>
      <c r="AA743094" s="93"/>
      <c r="AB743094" s="5"/>
    </row>
    <row r="743095" spans="21:28">
      <c r="U743095" s="5"/>
      <c r="AA743095" s="94"/>
      <c r="AB743095" s="5"/>
    </row>
    <row r="743098" spans="21:28">
      <c r="U743098" s="5"/>
      <c r="AA743098" s="94"/>
      <c r="AB743098" s="5"/>
    </row>
    <row r="743148" spans="21:28">
      <c r="U743148" s="5"/>
      <c r="AA743148" s="94"/>
      <c r="AB743148" s="5"/>
    </row>
    <row r="743218" spans="21:28">
      <c r="U743218" s="5"/>
      <c r="AA743218" s="94"/>
      <c r="AB743218" s="5"/>
    </row>
    <row r="743219" spans="21:28">
      <c r="U743219" s="5"/>
      <c r="AA743219" s="94"/>
      <c r="AB743219" s="5"/>
    </row>
    <row r="743236" spans="21:28">
      <c r="U743236" s="5"/>
      <c r="AA743236" s="94"/>
      <c r="AB743236" s="5"/>
    </row>
    <row r="743238" spans="21:28">
      <c r="U743238" s="5"/>
      <c r="AA743238" s="458"/>
      <c r="AB743238" s="5"/>
    </row>
    <row r="743239" spans="21:28">
      <c r="U743239" s="5"/>
      <c r="AA743239" s="458"/>
      <c r="AB743239" s="5"/>
    </row>
    <row r="743240" spans="21:28">
      <c r="U743240" s="5"/>
      <c r="AA743240" s="93"/>
      <c r="AB743240" s="5"/>
    </row>
    <row r="743241" spans="21:28">
      <c r="U743241" s="5"/>
      <c r="AA743241" s="94"/>
      <c r="AB743241" s="5"/>
    </row>
    <row r="743244" spans="21:28">
      <c r="U743244" s="5"/>
      <c r="AA743244" s="94"/>
      <c r="AB743244" s="5"/>
    </row>
    <row r="743294" spans="21:28">
      <c r="U743294" s="5"/>
      <c r="AA743294" s="94"/>
      <c r="AB743294" s="5"/>
    </row>
    <row r="743364" spans="21:28">
      <c r="U743364" s="5"/>
      <c r="AA743364" s="94"/>
      <c r="AB743364" s="5"/>
    </row>
    <row r="743365" spans="21:28">
      <c r="U743365" s="5"/>
      <c r="AA743365" s="94"/>
      <c r="AB743365" s="5"/>
    </row>
    <row r="743382" spans="21:28">
      <c r="U743382" s="5"/>
      <c r="AA743382" s="94"/>
      <c r="AB743382" s="5"/>
    </row>
    <row r="743384" spans="21:28">
      <c r="U743384" s="5"/>
      <c r="AA743384" s="458"/>
      <c r="AB743384" s="5"/>
    </row>
    <row r="743385" spans="21:28">
      <c r="U743385" s="5"/>
      <c r="AA743385" s="458"/>
      <c r="AB743385" s="5"/>
    </row>
    <row r="743386" spans="21:28">
      <c r="U743386" s="5"/>
      <c r="AA743386" s="93"/>
      <c r="AB743386" s="5"/>
    </row>
    <row r="743387" spans="21:28">
      <c r="U743387" s="5"/>
      <c r="AA743387" s="94"/>
      <c r="AB743387" s="5"/>
    </row>
    <row r="743390" spans="21:28">
      <c r="U743390" s="5"/>
      <c r="AA743390" s="94"/>
      <c r="AB743390" s="5"/>
    </row>
    <row r="743440" spans="21:28">
      <c r="U743440" s="5"/>
      <c r="AA743440" s="94"/>
      <c r="AB743440" s="5"/>
    </row>
    <row r="743510" spans="21:28">
      <c r="U743510" s="5"/>
      <c r="AA743510" s="94"/>
      <c r="AB743510" s="5"/>
    </row>
    <row r="743511" spans="21:28">
      <c r="U743511" s="5"/>
      <c r="AA743511" s="94"/>
      <c r="AB743511" s="5"/>
    </row>
    <row r="743528" spans="21:28">
      <c r="U743528" s="5"/>
      <c r="AA743528" s="94"/>
      <c r="AB743528" s="5"/>
    </row>
    <row r="743530" spans="21:28">
      <c r="U743530" s="5"/>
      <c r="AA743530" s="458"/>
      <c r="AB743530" s="5"/>
    </row>
    <row r="743531" spans="21:28">
      <c r="U743531" s="5"/>
      <c r="AA743531" s="458"/>
      <c r="AB743531" s="5"/>
    </row>
    <row r="743532" spans="21:28">
      <c r="U743532" s="5"/>
      <c r="AA743532" s="93"/>
      <c r="AB743532" s="5"/>
    </row>
    <row r="743533" spans="21:28">
      <c r="U743533" s="5"/>
      <c r="AA743533" s="94"/>
      <c r="AB743533" s="5"/>
    </row>
    <row r="743536" spans="21:28">
      <c r="U743536" s="5"/>
      <c r="AA743536" s="94"/>
      <c r="AB743536" s="5"/>
    </row>
    <row r="743586" spans="21:28">
      <c r="U743586" s="5"/>
      <c r="AA743586" s="94"/>
      <c r="AB743586" s="5"/>
    </row>
    <row r="743656" spans="21:28">
      <c r="U743656" s="5"/>
      <c r="AA743656" s="94"/>
      <c r="AB743656" s="5"/>
    </row>
    <row r="743657" spans="21:28">
      <c r="U743657" s="5"/>
      <c r="AA743657" s="94"/>
      <c r="AB743657" s="5"/>
    </row>
    <row r="743674" spans="21:28">
      <c r="U743674" s="5"/>
      <c r="AA743674" s="94"/>
      <c r="AB743674" s="5"/>
    </row>
    <row r="743676" spans="21:28">
      <c r="U743676" s="5"/>
      <c r="AA743676" s="458"/>
      <c r="AB743676" s="5"/>
    </row>
    <row r="743677" spans="21:28">
      <c r="U743677" s="5"/>
      <c r="AA743677" s="458"/>
      <c r="AB743677" s="5"/>
    </row>
    <row r="743678" spans="21:28">
      <c r="U743678" s="5"/>
      <c r="AA743678" s="93"/>
      <c r="AB743678" s="5"/>
    </row>
    <row r="743679" spans="21:28">
      <c r="U743679" s="5"/>
      <c r="AA743679" s="94"/>
      <c r="AB743679" s="5"/>
    </row>
    <row r="743682" spans="21:28">
      <c r="U743682" s="5"/>
      <c r="AA743682" s="94"/>
      <c r="AB743682" s="5"/>
    </row>
    <row r="743732" spans="21:28">
      <c r="U743732" s="5"/>
      <c r="AA743732" s="94"/>
      <c r="AB743732" s="5"/>
    </row>
    <row r="743802" spans="21:28">
      <c r="U743802" s="5"/>
      <c r="AA743802" s="94"/>
      <c r="AB743802" s="5"/>
    </row>
    <row r="743803" spans="21:28">
      <c r="U743803" s="5"/>
      <c r="AA743803" s="94"/>
      <c r="AB743803" s="5"/>
    </row>
    <row r="743820" spans="21:28">
      <c r="U743820" s="5"/>
      <c r="AA743820" s="94"/>
      <c r="AB743820" s="5"/>
    </row>
    <row r="743822" spans="21:28">
      <c r="U743822" s="5"/>
      <c r="AA743822" s="458"/>
      <c r="AB743822" s="5"/>
    </row>
    <row r="743823" spans="21:28">
      <c r="U743823" s="5"/>
      <c r="AA743823" s="458"/>
      <c r="AB743823" s="5"/>
    </row>
    <row r="743824" spans="21:28">
      <c r="U743824" s="5"/>
      <c r="AA743824" s="93"/>
      <c r="AB743824" s="5"/>
    </row>
    <row r="743825" spans="21:28">
      <c r="U743825" s="5"/>
      <c r="AA743825" s="94"/>
      <c r="AB743825" s="5"/>
    </row>
    <row r="743828" spans="21:28">
      <c r="U743828" s="5"/>
      <c r="AA743828" s="94"/>
      <c r="AB743828" s="5"/>
    </row>
    <row r="743878" spans="21:28">
      <c r="U743878" s="5"/>
      <c r="AA743878" s="94"/>
      <c r="AB743878" s="5"/>
    </row>
    <row r="743948" spans="21:28">
      <c r="U743948" s="5"/>
      <c r="AA743948" s="94"/>
      <c r="AB743948" s="5"/>
    </row>
    <row r="743949" spans="21:28">
      <c r="U743949" s="5"/>
      <c r="AA743949" s="94"/>
      <c r="AB743949" s="5"/>
    </row>
    <row r="743966" spans="21:28">
      <c r="U743966" s="5"/>
      <c r="AA743966" s="94"/>
      <c r="AB743966" s="5"/>
    </row>
    <row r="743968" spans="21:28">
      <c r="U743968" s="5"/>
      <c r="AA743968" s="458"/>
      <c r="AB743968" s="5"/>
    </row>
    <row r="743969" spans="21:28">
      <c r="U743969" s="5"/>
      <c r="AA743969" s="458"/>
      <c r="AB743969" s="5"/>
    </row>
    <row r="743970" spans="21:28">
      <c r="U743970" s="5"/>
      <c r="AA743970" s="93"/>
      <c r="AB743970" s="5"/>
    </row>
    <row r="743971" spans="21:28">
      <c r="U743971" s="5"/>
      <c r="AA743971" s="94"/>
      <c r="AB743971" s="5"/>
    </row>
    <row r="743974" spans="21:28">
      <c r="U743974" s="5"/>
      <c r="AA743974" s="94"/>
      <c r="AB743974" s="5"/>
    </row>
    <row r="744024" spans="21:28">
      <c r="U744024" s="5"/>
      <c r="AA744024" s="94"/>
      <c r="AB744024" s="5"/>
    </row>
    <row r="744094" spans="21:28">
      <c r="U744094" s="5"/>
      <c r="AA744094" s="94"/>
      <c r="AB744094" s="5"/>
    </row>
    <row r="744095" spans="21:28">
      <c r="U744095" s="5"/>
      <c r="AA744095" s="94"/>
      <c r="AB744095" s="5"/>
    </row>
    <row r="744112" spans="21:28">
      <c r="U744112" s="5"/>
      <c r="AA744112" s="94"/>
      <c r="AB744112" s="5"/>
    </row>
    <row r="744114" spans="21:28">
      <c r="U744114" s="5"/>
      <c r="AA744114" s="458"/>
      <c r="AB744114" s="5"/>
    </row>
    <row r="744115" spans="21:28">
      <c r="U744115" s="5"/>
      <c r="AA744115" s="458"/>
      <c r="AB744115" s="5"/>
    </row>
    <row r="744116" spans="21:28">
      <c r="U744116" s="5"/>
      <c r="AA744116" s="93"/>
      <c r="AB744116" s="5"/>
    </row>
    <row r="744117" spans="21:28">
      <c r="U744117" s="5"/>
      <c r="AA744117" s="94"/>
      <c r="AB744117" s="5"/>
    </row>
    <row r="744120" spans="21:28">
      <c r="U744120" s="5"/>
      <c r="AA744120" s="94"/>
      <c r="AB744120" s="5"/>
    </row>
    <row r="744170" spans="21:28">
      <c r="U744170" s="5"/>
      <c r="AA744170" s="94"/>
      <c r="AB744170" s="5"/>
    </row>
    <row r="744240" spans="21:28">
      <c r="U744240" s="5"/>
      <c r="AA744240" s="94"/>
      <c r="AB744240" s="5"/>
    </row>
    <row r="744241" spans="21:28">
      <c r="U744241" s="5"/>
      <c r="AA744241" s="94"/>
      <c r="AB744241" s="5"/>
    </row>
    <row r="744258" spans="21:28">
      <c r="U744258" s="5"/>
      <c r="AA744258" s="94"/>
      <c r="AB744258" s="5"/>
    </row>
    <row r="744260" spans="21:28">
      <c r="U744260" s="5"/>
      <c r="AA744260" s="458"/>
      <c r="AB744260" s="5"/>
    </row>
    <row r="744261" spans="21:28">
      <c r="U744261" s="5"/>
      <c r="AA744261" s="458"/>
      <c r="AB744261" s="5"/>
    </row>
    <row r="744262" spans="21:28">
      <c r="U744262" s="5"/>
      <c r="AA744262" s="93"/>
      <c r="AB744262" s="5"/>
    </row>
    <row r="744263" spans="21:28">
      <c r="U744263" s="5"/>
      <c r="AA744263" s="94"/>
      <c r="AB744263" s="5"/>
    </row>
    <row r="744266" spans="21:28">
      <c r="U744266" s="5"/>
      <c r="AA744266" s="94"/>
      <c r="AB744266" s="5"/>
    </row>
    <row r="744316" spans="21:28">
      <c r="U744316" s="5"/>
      <c r="AA744316" s="94"/>
      <c r="AB744316" s="5"/>
    </row>
    <row r="744386" spans="21:28">
      <c r="U744386" s="5"/>
      <c r="AA744386" s="94"/>
      <c r="AB744386" s="5"/>
    </row>
    <row r="744387" spans="21:28">
      <c r="U744387" s="5"/>
      <c r="AA744387" s="94"/>
      <c r="AB744387" s="5"/>
    </row>
    <row r="744404" spans="21:28">
      <c r="U744404" s="5"/>
      <c r="AA744404" s="94"/>
      <c r="AB744404" s="5"/>
    </row>
    <row r="744406" spans="21:28">
      <c r="U744406" s="5"/>
      <c r="AA744406" s="458"/>
      <c r="AB744406" s="5"/>
    </row>
    <row r="744407" spans="21:28">
      <c r="U744407" s="5"/>
      <c r="AA744407" s="458"/>
      <c r="AB744407" s="5"/>
    </row>
    <row r="744408" spans="21:28">
      <c r="U744408" s="5"/>
      <c r="AA744408" s="93"/>
      <c r="AB744408" s="5"/>
    </row>
    <row r="744409" spans="21:28">
      <c r="U744409" s="5"/>
      <c r="AA744409" s="94"/>
      <c r="AB744409" s="5"/>
    </row>
    <row r="744412" spans="21:28">
      <c r="U744412" s="5"/>
      <c r="AA744412" s="94"/>
      <c r="AB744412" s="5"/>
    </row>
    <row r="744462" spans="21:28">
      <c r="U744462" s="5"/>
      <c r="AA744462" s="94"/>
      <c r="AB744462" s="5"/>
    </row>
    <row r="744532" spans="21:28">
      <c r="U744532" s="5"/>
      <c r="AA744532" s="94"/>
      <c r="AB744532" s="5"/>
    </row>
    <row r="744533" spans="21:28">
      <c r="U744533" s="5"/>
      <c r="AA744533" s="94"/>
      <c r="AB744533" s="5"/>
    </row>
    <row r="744550" spans="21:28">
      <c r="U744550" s="5"/>
      <c r="AA744550" s="94"/>
      <c r="AB744550" s="5"/>
    </row>
    <row r="744552" spans="21:28">
      <c r="U744552" s="5"/>
      <c r="AA744552" s="458"/>
      <c r="AB744552" s="5"/>
    </row>
    <row r="744553" spans="21:28">
      <c r="U744553" s="5"/>
      <c r="AA744553" s="458"/>
      <c r="AB744553" s="5"/>
    </row>
    <row r="744554" spans="21:28">
      <c r="U744554" s="5"/>
      <c r="AA744554" s="93"/>
      <c r="AB744554" s="5"/>
    </row>
    <row r="744555" spans="21:28">
      <c r="U744555" s="5"/>
      <c r="AA744555" s="94"/>
      <c r="AB744555" s="5"/>
    </row>
    <row r="744558" spans="21:28">
      <c r="U744558" s="5"/>
      <c r="AA744558" s="94"/>
      <c r="AB744558" s="5"/>
    </row>
    <row r="744608" spans="21:28">
      <c r="U744608" s="5"/>
      <c r="AA744608" s="94"/>
      <c r="AB744608" s="5"/>
    </row>
    <row r="744678" spans="21:28">
      <c r="U744678" s="5"/>
      <c r="AA744678" s="94"/>
      <c r="AB744678" s="5"/>
    </row>
    <row r="744679" spans="21:28">
      <c r="U744679" s="5"/>
      <c r="AA744679" s="94"/>
      <c r="AB744679" s="5"/>
    </row>
    <row r="744696" spans="21:28">
      <c r="U744696" s="5"/>
      <c r="AA744696" s="94"/>
      <c r="AB744696" s="5"/>
    </row>
    <row r="744698" spans="21:28">
      <c r="U744698" s="5"/>
      <c r="AA744698" s="458"/>
      <c r="AB744698" s="5"/>
    </row>
    <row r="744699" spans="21:28">
      <c r="U744699" s="5"/>
      <c r="AA744699" s="458"/>
      <c r="AB744699" s="5"/>
    </row>
    <row r="744700" spans="21:28">
      <c r="U744700" s="5"/>
      <c r="AA744700" s="93"/>
      <c r="AB744700" s="5"/>
    </row>
    <row r="744701" spans="21:28">
      <c r="U744701" s="5"/>
      <c r="AA744701" s="94"/>
      <c r="AB744701" s="5"/>
    </row>
    <row r="744704" spans="21:28">
      <c r="U744704" s="5"/>
      <c r="AA744704" s="94"/>
      <c r="AB744704" s="5"/>
    </row>
    <row r="744754" spans="21:28">
      <c r="U744754" s="5"/>
      <c r="AA744754" s="94"/>
      <c r="AB744754" s="5"/>
    </row>
    <row r="744824" spans="21:28">
      <c r="U744824" s="5"/>
      <c r="AA744824" s="94"/>
      <c r="AB744824" s="5"/>
    </row>
    <row r="744825" spans="21:28">
      <c r="U744825" s="5"/>
      <c r="AA744825" s="94"/>
      <c r="AB744825" s="5"/>
    </row>
    <row r="744842" spans="21:28">
      <c r="U744842" s="5"/>
      <c r="AA744842" s="94"/>
      <c r="AB744842" s="5"/>
    </row>
    <row r="744844" spans="21:28">
      <c r="U744844" s="5"/>
      <c r="AA744844" s="458"/>
      <c r="AB744844" s="5"/>
    </row>
    <row r="744845" spans="21:28">
      <c r="U744845" s="5"/>
      <c r="AA744845" s="458"/>
      <c r="AB744845" s="5"/>
    </row>
    <row r="744846" spans="21:28">
      <c r="U744846" s="5"/>
      <c r="AA744846" s="93"/>
      <c r="AB744846" s="5"/>
    </row>
    <row r="744847" spans="21:28">
      <c r="U744847" s="5"/>
      <c r="AA744847" s="94"/>
      <c r="AB744847" s="5"/>
    </row>
    <row r="744850" spans="21:28">
      <c r="U744850" s="5"/>
      <c r="AA744850" s="94"/>
      <c r="AB744850" s="5"/>
    </row>
    <row r="744900" spans="21:28">
      <c r="U744900" s="5"/>
      <c r="AA744900" s="94"/>
      <c r="AB744900" s="5"/>
    </row>
    <row r="744970" spans="21:28">
      <c r="U744970" s="5"/>
      <c r="AA744970" s="94"/>
      <c r="AB744970" s="5"/>
    </row>
    <row r="744971" spans="21:28">
      <c r="U744971" s="5"/>
      <c r="AA744971" s="94"/>
      <c r="AB744971" s="5"/>
    </row>
    <row r="744988" spans="21:28">
      <c r="U744988" s="5"/>
      <c r="AA744988" s="94"/>
      <c r="AB744988" s="5"/>
    </row>
    <row r="744990" spans="21:28">
      <c r="U744990" s="5"/>
      <c r="AA744990" s="458"/>
      <c r="AB744990" s="5"/>
    </row>
    <row r="744991" spans="21:28">
      <c r="U744991" s="5"/>
      <c r="AA744991" s="458"/>
      <c r="AB744991" s="5"/>
    </row>
    <row r="744992" spans="21:28">
      <c r="U744992" s="5"/>
      <c r="AA744992" s="93"/>
      <c r="AB744992" s="5"/>
    </row>
    <row r="744993" spans="21:28">
      <c r="U744993" s="5"/>
      <c r="AA744993" s="94"/>
      <c r="AB744993" s="5"/>
    </row>
    <row r="744996" spans="21:28">
      <c r="U744996" s="5"/>
      <c r="AA744996" s="94"/>
      <c r="AB744996" s="5"/>
    </row>
    <row r="745046" spans="21:28">
      <c r="U745046" s="5"/>
      <c r="AA745046" s="94"/>
      <c r="AB745046" s="5"/>
    </row>
    <row r="745116" spans="21:28">
      <c r="U745116" s="5"/>
      <c r="AA745116" s="94"/>
      <c r="AB745116" s="5"/>
    </row>
    <row r="745117" spans="21:28">
      <c r="U745117" s="5"/>
      <c r="AA745117" s="94"/>
      <c r="AB745117" s="5"/>
    </row>
    <row r="745134" spans="21:28">
      <c r="U745134" s="5"/>
      <c r="AA745134" s="94"/>
      <c r="AB745134" s="5"/>
    </row>
    <row r="745136" spans="21:28">
      <c r="U745136" s="5"/>
      <c r="AA745136" s="458"/>
      <c r="AB745136" s="5"/>
    </row>
    <row r="745137" spans="21:28">
      <c r="U745137" s="5"/>
      <c r="AA745137" s="458"/>
      <c r="AB745137" s="5"/>
    </row>
    <row r="745138" spans="21:28">
      <c r="U745138" s="5"/>
      <c r="AA745138" s="93"/>
      <c r="AB745138" s="5"/>
    </row>
    <row r="745139" spans="21:28">
      <c r="U745139" s="5"/>
      <c r="AA745139" s="94"/>
      <c r="AB745139" s="5"/>
    </row>
    <row r="745142" spans="21:28">
      <c r="U745142" s="5"/>
      <c r="AA745142" s="94"/>
      <c r="AB745142" s="5"/>
    </row>
    <row r="745192" spans="21:28">
      <c r="U745192" s="5"/>
      <c r="AA745192" s="94"/>
      <c r="AB745192" s="5"/>
    </row>
    <row r="745262" spans="21:28">
      <c r="U745262" s="5"/>
      <c r="AA745262" s="94"/>
      <c r="AB745262" s="5"/>
    </row>
    <row r="745263" spans="21:28">
      <c r="U745263" s="5"/>
      <c r="AA745263" s="94"/>
      <c r="AB745263" s="5"/>
    </row>
    <row r="745280" spans="21:28">
      <c r="U745280" s="5"/>
      <c r="AA745280" s="94"/>
      <c r="AB745280" s="5"/>
    </row>
    <row r="745282" spans="21:28">
      <c r="U745282" s="5"/>
      <c r="AA745282" s="458"/>
      <c r="AB745282" s="5"/>
    </row>
    <row r="745283" spans="21:28">
      <c r="U745283" s="5"/>
      <c r="AA745283" s="458"/>
      <c r="AB745283" s="5"/>
    </row>
    <row r="745284" spans="21:28">
      <c r="U745284" s="5"/>
      <c r="AA745284" s="93"/>
      <c r="AB745284" s="5"/>
    </row>
    <row r="745285" spans="21:28">
      <c r="U745285" s="5"/>
      <c r="AA745285" s="94"/>
      <c r="AB745285" s="5"/>
    </row>
    <row r="745288" spans="21:28">
      <c r="U745288" s="5"/>
      <c r="AA745288" s="94"/>
      <c r="AB745288" s="5"/>
    </row>
    <row r="745338" spans="21:28">
      <c r="U745338" s="5"/>
      <c r="AA745338" s="94"/>
      <c r="AB745338" s="5"/>
    </row>
    <row r="745408" spans="21:28">
      <c r="U745408" s="5"/>
      <c r="AA745408" s="94"/>
      <c r="AB745408" s="5"/>
    </row>
    <row r="745409" spans="21:28">
      <c r="U745409" s="5"/>
      <c r="AA745409" s="94"/>
      <c r="AB745409" s="5"/>
    </row>
    <row r="745426" spans="21:28">
      <c r="U745426" s="5"/>
      <c r="AA745426" s="94"/>
      <c r="AB745426" s="5"/>
    </row>
    <row r="745428" spans="21:28">
      <c r="U745428" s="5"/>
      <c r="AA745428" s="458"/>
      <c r="AB745428" s="5"/>
    </row>
    <row r="745429" spans="21:28">
      <c r="U745429" s="5"/>
      <c r="AA745429" s="458"/>
      <c r="AB745429" s="5"/>
    </row>
    <row r="745430" spans="21:28">
      <c r="U745430" s="5"/>
      <c r="AA745430" s="93"/>
      <c r="AB745430" s="5"/>
    </row>
    <row r="745431" spans="21:28">
      <c r="U745431" s="5"/>
      <c r="AA745431" s="94"/>
      <c r="AB745431" s="5"/>
    </row>
    <row r="745434" spans="21:28">
      <c r="U745434" s="5"/>
      <c r="AA745434" s="94"/>
      <c r="AB745434" s="5"/>
    </row>
    <row r="745484" spans="21:28">
      <c r="U745484" s="5"/>
      <c r="AA745484" s="94"/>
      <c r="AB745484" s="5"/>
    </row>
    <row r="745554" spans="21:28">
      <c r="U745554" s="5"/>
      <c r="AA745554" s="94"/>
      <c r="AB745554" s="5"/>
    </row>
    <row r="745555" spans="21:28">
      <c r="U745555" s="5"/>
      <c r="AA745555" s="94"/>
      <c r="AB745555" s="5"/>
    </row>
    <row r="745572" spans="21:28">
      <c r="U745572" s="5"/>
      <c r="AA745572" s="94"/>
      <c r="AB745572" s="5"/>
    </row>
    <row r="745574" spans="21:28">
      <c r="U745574" s="5"/>
      <c r="AA745574" s="458"/>
      <c r="AB745574" s="5"/>
    </row>
    <row r="745575" spans="21:28">
      <c r="U745575" s="5"/>
      <c r="AA745575" s="458"/>
      <c r="AB745575" s="5"/>
    </row>
    <row r="745576" spans="21:28">
      <c r="U745576" s="5"/>
      <c r="AA745576" s="93"/>
      <c r="AB745576" s="5"/>
    </row>
    <row r="745577" spans="21:28">
      <c r="U745577" s="5"/>
      <c r="AA745577" s="94"/>
      <c r="AB745577" s="5"/>
    </row>
    <row r="745580" spans="21:28">
      <c r="U745580" s="5"/>
      <c r="AA745580" s="94"/>
      <c r="AB745580" s="5"/>
    </row>
    <row r="745630" spans="21:28">
      <c r="U745630" s="5"/>
      <c r="AA745630" s="94"/>
      <c r="AB745630" s="5"/>
    </row>
    <row r="745700" spans="21:28">
      <c r="U745700" s="5"/>
      <c r="AA745700" s="94"/>
      <c r="AB745700" s="5"/>
    </row>
    <row r="745701" spans="21:28">
      <c r="U745701" s="5"/>
      <c r="AA745701" s="94"/>
      <c r="AB745701" s="5"/>
    </row>
    <row r="745718" spans="21:28">
      <c r="U745718" s="5"/>
      <c r="AA745718" s="94"/>
      <c r="AB745718" s="5"/>
    </row>
    <row r="745720" spans="21:28">
      <c r="U745720" s="5"/>
      <c r="AA745720" s="458"/>
      <c r="AB745720" s="5"/>
    </row>
    <row r="745721" spans="21:28">
      <c r="U745721" s="5"/>
      <c r="AA745721" s="458"/>
      <c r="AB745721" s="5"/>
    </row>
    <row r="745722" spans="21:28">
      <c r="U745722" s="5"/>
      <c r="AA745722" s="93"/>
      <c r="AB745722" s="5"/>
    </row>
    <row r="745723" spans="21:28">
      <c r="U745723" s="5"/>
      <c r="AA745723" s="94"/>
      <c r="AB745723" s="5"/>
    </row>
    <row r="745726" spans="21:28">
      <c r="U745726" s="5"/>
      <c r="AA745726" s="94"/>
      <c r="AB745726" s="5"/>
    </row>
    <row r="745776" spans="21:28">
      <c r="U745776" s="5"/>
      <c r="AA745776" s="94"/>
      <c r="AB745776" s="5"/>
    </row>
    <row r="745846" spans="21:28">
      <c r="U745846" s="5"/>
      <c r="AA745846" s="94"/>
      <c r="AB745846" s="5"/>
    </row>
    <row r="745847" spans="21:28">
      <c r="U745847" s="5"/>
      <c r="AA745847" s="94"/>
      <c r="AB745847" s="5"/>
    </row>
    <row r="745864" spans="21:28">
      <c r="U745864" s="5"/>
      <c r="AA745864" s="94"/>
      <c r="AB745864" s="5"/>
    </row>
    <row r="745866" spans="21:28">
      <c r="U745866" s="5"/>
      <c r="AA745866" s="458"/>
      <c r="AB745866" s="5"/>
    </row>
    <row r="745867" spans="21:28">
      <c r="U745867" s="5"/>
      <c r="AA745867" s="458"/>
      <c r="AB745867" s="5"/>
    </row>
    <row r="745868" spans="21:28">
      <c r="U745868" s="5"/>
      <c r="AA745868" s="93"/>
      <c r="AB745868" s="5"/>
    </row>
    <row r="745869" spans="21:28">
      <c r="U745869" s="5"/>
      <c r="AA745869" s="94"/>
      <c r="AB745869" s="5"/>
    </row>
    <row r="745872" spans="21:28">
      <c r="U745872" s="5"/>
      <c r="AA745872" s="94"/>
      <c r="AB745872" s="5"/>
    </row>
    <row r="745922" spans="21:28">
      <c r="U745922" s="5"/>
      <c r="AA745922" s="94"/>
      <c r="AB745922" s="5"/>
    </row>
    <row r="745992" spans="21:28">
      <c r="U745992" s="5"/>
      <c r="AA745992" s="94"/>
      <c r="AB745992" s="5"/>
    </row>
    <row r="745993" spans="21:28">
      <c r="U745993" s="5"/>
      <c r="AA745993" s="94"/>
      <c r="AB745993" s="5"/>
    </row>
    <row r="746010" spans="21:28">
      <c r="U746010" s="5"/>
      <c r="AA746010" s="94"/>
      <c r="AB746010" s="5"/>
    </row>
    <row r="746012" spans="21:28">
      <c r="U746012" s="5"/>
      <c r="AA746012" s="458"/>
      <c r="AB746012" s="5"/>
    </row>
    <row r="746013" spans="21:28">
      <c r="U746013" s="5"/>
      <c r="AA746013" s="458"/>
      <c r="AB746013" s="5"/>
    </row>
    <row r="746014" spans="21:28">
      <c r="U746014" s="5"/>
      <c r="AA746014" s="93"/>
      <c r="AB746014" s="5"/>
    </row>
    <row r="746015" spans="21:28">
      <c r="U746015" s="5"/>
      <c r="AA746015" s="94"/>
      <c r="AB746015" s="5"/>
    </row>
    <row r="746018" spans="21:28">
      <c r="U746018" s="5"/>
      <c r="AA746018" s="94"/>
      <c r="AB746018" s="5"/>
    </row>
    <row r="746068" spans="21:28">
      <c r="U746068" s="5"/>
      <c r="AA746068" s="94"/>
      <c r="AB746068" s="5"/>
    </row>
    <row r="746138" spans="21:28">
      <c r="U746138" s="5"/>
      <c r="AA746138" s="94"/>
      <c r="AB746138" s="5"/>
    </row>
    <row r="746139" spans="21:28">
      <c r="U746139" s="5"/>
      <c r="AA746139" s="94"/>
      <c r="AB746139" s="5"/>
    </row>
    <row r="746156" spans="21:28">
      <c r="U746156" s="5"/>
      <c r="AA746156" s="94"/>
      <c r="AB746156" s="5"/>
    </row>
    <row r="746158" spans="21:28">
      <c r="U746158" s="5"/>
      <c r="AA746158" s="458"/>
      <c r="AB746158" s="5"/>
    </row>
    <row r="746159" spans="21:28">
      <c r="U746159" s="5"/>
      <c r="AA746159" s="458"/>
      <c r="AB746159" s="5"/>
    </row>
    <row r="746160" spans="21:28">
      <c r="U746160" s="5"/>
      <c r="AA746160" s="93"/>
      <c r="AB746160" s="5"/>
    </row>
    <row r="746161" spans="21:28">
      <c r="U746161" s="5"/>
      <c r="AA746161" s="94"/>
      <c r="AB746161" s="5"/>
    </row>
    <row r="746164" spans="21:28">
      <c r="U746164" s="5"/>
      <c r="AA746164" s="94"/>
      <c r="AB746164" s="5"/>
    </row>
    <row r="746214" spans="21:28">
      <c r="U746214" s="5"/>
      <c r="AA746214" s="94"/>
      <c r="AB746214" s="5"/>
    </row>
    <row r="746284" spans="21:28">
      <c r="U746284" s="5"/>
      <c r="AA746284" s="94"/>
      <c r="AB746284" s="5"/>
    </row>
    <row r="746285" spans="21:28">
      <c r="U746285" s="5"/>
      <c r="AA746285" s="94"/>
      <c r="AB746285" s="5"/>
    </row>
    <row r="746302" spans="21:28">
      <c r="U746302" s="5"/>
      <c r="AA746302" s="94"/>
      <c r="AB746302" s="5"/>
    </row>
    <row r="746304" spans="21:28">
      <c r="U746304" s="5"/>
      <c r="AA746304" s="458"/>
      <c r="AB746304" s="5"/>
    </row>
    <row r="746305" spans="21:28">
      <c r="U746305" s="5"/>
      <c r="AA746305" s="458"/>
      <c r="AB746305" s="5"/>
    </row>
    <row r="746306" spans="21:28">
      <c r="U746306" s="5"/>
      <c r="AA746306" s="93"/>
      <c r="AB746306" s="5"/>
    </row>
    <row r="746307" spans="21:28">
      <c r="U746307" s="5"/>
      <c r="AA746307" s="94"/>
      <c r="AB746307" s="5"/>
    </row>
    <row r="746310" spans="21:28">
      <c r="U746310" s="5"/>
      <c r="AA746310" s="94"/>
      <c r="AB746310" s="5"/>
    </row>
    <row r="746360" spans="21:28">
      <c r="U746360" s="5"/>
      <c r="AA746360" s="94"/>
      <c r="AB746360" s="5"/>
    </row>
    <row r="746430" spans="21:28">
      <c r="U746430" s="5"/>
      <c r="AA746430" s="94"/>
      <c r="AB746430" s="5"/>
    </row>
    <row r="746431" spans="21:28">
      <c r="U746431" s="5"/>
      <c r="AA746431" s="94"/>
      <c r="AB746431" s="5"/>
    </row>
    <row r="746448" spans="21:28">
      <c r="U746448" s="5"/>
      <c r="AA746448" s="94"/>
      <c r="AB746448" s="5"/>
    </row>
    <row r="746450" spans="21:28">
      <c r="U746450" s="5"/>
      <c r="AA746450" s="458"/>
      <c r="AB746450" s="5"/>
    </row>
    <row r="746451" spans="21:28">
      <c r="U746451" s="5"/>
      <c r="AA746451" s="458"/>
      <c r="AB746451" s="5"/>
    </row>
    <row r="746452" spans="21:28">
      <c r="U746452" s="5"/>
      <c r="AA746452" s="93"/>
      <c r="AB746452" s="5"/>
    </row>
    <row r="746453" spans="21:28">
      <c r="U746453" s="5"/>
      <c r="AA746453" s="94"/>
      <c r="AB746453" s="5"/>
    </row>
    <row r="746456" spans="21:28">
      <c r="U746456" s="5"/>
      <c r="AA746456" s="94"/>
      <c r="AB746456" s="5"/>
    </row>
    <row r="746506" spans="21:28">
      <c r="U746506" s="5"/>
      <c r="AA746506" s="94"/>
      <c r="AB746506" s="5"/>
    </row>
    <row r="746576" spans="21:28">
      <c r="U746576" s="5"/>
      <c r="AA746576" s="94"/>
      <c r="AB746576" s="5"/>
    </row>
    <row r="746577" spans="21:28">
      <c r="U746577" s="5"/>
      <c r="AA746577" s="94"/>
      <c r="AB746577" s="5"/>
    </row>
    <row r="746594" spans="21:28">
      <c r="U746594" s="5"/>
      <c r="AA746594" s="94"/>
      <c r="AB746594" s="5"/>
    </row>
    <row r="746596" spans="21:28">
      <c r="U746596" s="5"/>
      <c r="AA746596" s="458"/>
      <c r="AB746596" s="5"/>
    </row>
    <row r="746597" spans="21:28">
      <c r="U746597" s="5"/>
      <c r="AA746597" s="458"/>
      <c r="AB746597" s="5"/>
    </row>
    <row r="746598" spans="21:28">
      <c r="U746598" s="5"/>
      <c r="AA746598" s="93"/>
      <c r="AB746598" s="5"/>
    </row>
    <row r="746599" spans="21:28">
      <c r="U746599" s="5"/>
      <c r="AA746599" s="94"/>
      <c r="AB746599" s="5"/>
    </row>
    <row r="746602" spans="21:28">
      <c r="U746602" s="5"/>
      <c r="AA746602" s="94"/>
      <c r="AB746602" s="5"/>
    </row>
    <row r="746652" spans="21:28">
      <c r="U746652" s="5"/>
      <c r="AA746652" s="94"/>
      <c r="AB746652" s="5"/>
    </row>
    <row r="746722" spans="21:28">
      <c r="U746722" s="5"/>
      <c r="AA746722" s="94"/>
      <c r="AB746722" s="5"/>
    </row>
    <row r="746723" spans="21:28">
      <c r="U746723" s="5"/>
      <c r="AA746723" s="94"/>
      <c r="AB746723" s="5"/>
    </row>
    <row r="746740" spans="21:28">
      <c r="U746740" s="5"/>
      <c r="AA746740" s="94"/>
      <c r="AB746740" s="5"/>
    </row>
    <row r="746742" spans="21:28">
      <c r="U746742" s="5"/>
      <c r="AA746742" s="458"/>
      <c r="AB746742" s="5"/>
    </row>
    <row r="746743" spans="21:28">
      <c r="U746743" s="5"/>
      <c r="AA746743" s="458"/>
      <c r="AB746743" s="5"/>
    </row>
    <row r="746744" spans="21:28">
      <c r="U746744" s="5"/>
      <c r="AA746744" s="93"/>
      <c r="AB746744" s="5"/>
    </row>
    <row r="746745" spans="21:28">
      <c r="U746745" s="5"/>
      <c r="AA746745" s="94"/>
      <c r="AB746745" s="5"/>
    </row>
    <row r="746748" spans="21:28">
      <c r="U746748" s="5"/>
      <c r="AA746748" s="94"/>
      <c r="AB746748" s="5"/>
    </row>
    <row r="746798" spans="21:28">
      <c r="U746798" s="5"/>
      <c r="AA746798" s="94"/>
      <c r="AB746798" s="5"/>
    </row>
    <row r="746868" spans="21:28">
      <c r="U746868" s="5"/>
      <c r="AA746868" s="94"/>
      <c r="AB746868" s="5"/>
    </row>
    <row r="746869" spans="21:28">
      <c r="U746869" s="5"/>
      <c r="AA746869" s="94"/>
      <c r="AB746869" s="5"/>
    </row>
    <row r="746886" spans="21:28">
      <c r="U746886" s="5"/>
      <c r="AA746886" s="94"/>
      <c r="AB746886" s="5"/>
    </row>
    <row r="746888" spans="21:28">
      <c r="U746888" s="5"/>
      <c r="AA746888" s="458"/>
      <c r="AB746888" s="5"/>
    </row>
    <row r="746889" spans="21:28">
      <c r="U746889" s="5"/>
      <c r="AA746889" s="458"/>
      <c r="AB746889" s="5"/>
    </row>
    <row r="746890" spans="21:28">
      <c r="U746890" s="5"/>
      <c r="AA746890" s="93"/>
      <c r="AB746890" s="5"/>
    </row>
    <row r="746891" spans="21:28">
      <c r="U746891" s="5"/>
      <c r="AA746891" s="94"/>
      <c r="AB746891" s="5"/>
    </row>
    <row r="746894" spans="21:28">
      <c r="U746894" s="5"/>
      <c r="AA746894" s="94"/>
      <c r="AB746894" s="5"/>
    </row>
    <row r="746944" spans="21:28">
      <c r="U746944" s="5"/>
      <c r="AA746944" s="94"/>
      <c r="AB746944" s="5"/>
    </row>
    <row r="747014" spans="21:28">
      <c r="U747014" s="5"/>
      <c r="AA747014" s="94"/>
      <c r="AB747014" s="5"/>
    </row>
    <row r="747015" spans="21:28">
      <c r="U747015" s="5"/>
      <c r="AA747015" s="94"/>
      <c r="AB747015" s="5"/>
    </row>
    <row r="747032" spans="21:28">
      <c r="U747032" s="5"/>
      <c r="AA747032" s="94"/>
      <c r="AB747032" s="5"/>
    </row>
    <row r="747034" spans="21:28">
      <c r="U747034" s="5"/>
      <c r="AA747034" s="458"/>
      <c r="AB747034" s="5"/>
    </row>
    <row r="747035" spans="21:28">
      <c r="U747035" s="5"/>
      <c r="AA747035" s="458"/>
      <c r="AB747035" s="5"/>
    </row>
    <row r="747036" spans="21:28">
      <c r="U747036" s="5"/>
      <c r="AA747036" s="93"/>
      <c r="AB747036" s="5"/>
    </row>
    <row r="747037" spans="21:28">
      <c r="U747037" s="5"/>
      <c r="AA747037" s="94"/>
      <c r="AB747037" s="5"/>
    </row>
    <row r="747040" spans="21:28">
      <c r="U747040" s="5"/>
      <c r="AA747040" s="94"/>
      <c r="AB747040" s="5"/>
    </row>
    <row r="747090" spans="21:28">
      <c r="U747090" s="5"/>
      <c r="AA747090" s="94"/>
      <c r="AB747090" s="5"/>
    </row>
    <row r="747160" spans="21:28">
      <c r="U747160" s="5"/>
      <c r="AA747160" s="94"/>
      <c r="AB747160" s="5"/>
    </row>
    <row r="747161" spans="21:28">
      <c r="U747161" s="5"/>
      <c r="AA747161" s="94"/>
      <c r="AB747161" s="5"/>
    </row>
    <row r="747178" spans="21:28">
      <c r="U747178" s="5"/>
      <c r="AA747178" s="94"/>
      <c r="AB747178" s="5"/>
    </row>
    <row r="747180" spans="21:28">
      <c r="U747180" s="5"/>
      <c r="AA747180" s="458"/>
      <c r="AB747180" s="5"/>
    </row>
    <row r="747181" spans="21:28">
      <c r="U747181" s="5"/>
      <c r="AA747181" s="458"/>
      <c r="AB747181" s="5"/>
    </row>
    <row r="747182" spans="21:28">
      <c r="U747182" s="5"/>
      <c r="AA747182" s="93"/>
      <c r="AB747182" s="5"/>
    </row>
    <row r="747183" spans="21:28">
      <c r="U747183" s="5"/>
      <c r="AA747183" s="94"/>
      <c r="AB747183" s="5"/>
    </row>
    <row r="747186" spans="21:28">
      <c r="U747186" s="5"/>
      <c r="AA747186" s="94"/>
      <c r="AB747186" s="5"/>
    </row>
    <row r="747236" spans="21:28">
      <c r="U747236" s="5"/>
      <c r="AA747236" s="94"/>
      <c r="AB747236" s="5"/>
    </row>
    <row r="747306" spans="21:28">
      <c r="U747306" s="5"/>
      <c r="AA747306" s="94"/>
      <c r="AB747306" s="5"/>
    </row>
    <row r="747307" spans="21:28">
      <c r="U747307" s="5"/>
      <c r="AA747307" s="94"/>
      <c r="AB747307" s="5"/>
    </row>
    <row r="747324" spans="21:28">
      <c r="U747324" s="5"/>
      <c r="AA747324" s="94"/>
      <c r="AB747324" s="5"/>
    </row>
    <row r="747326" spans="21:28">
      <c r="U747326" s="5"/>
      <c r="AA747326" s="458"/>
      <c r="AB747326" s="5"/>
    </row>
    <row r="747327" spans="21:28">
      <c r="U747327" s="5"/>
      <c r="AA747327" s="458"/>
      <c r="AB747327" s="5"/>
    </row>
    <row r="747328" spans="21:28">
      <c r="U747328" s="5"/>
      <c r="AA747328" s="93"/>
      <c r="AB747328" s="5"/>
    </row>
    <row r="747329" spans="21:28">
      <c r="U747329" s="5"/>
      <c r="AA747329" s="94"/>
      <c r="AB747329" s="5"/>
    </row>
    <row r="747332" spans="21:28">
      <c r="U747332" s="5"/>
      <c r="AA747332" s="94"/>
      <c r="AB747332" s="5"/>
    </row>
    <row r="747382" spans="21:28">
      <c r="U747382" s="5"/>
      <c r="AA747382" s="94"/>
      <c r="AB747382" s="5"/>
    </row>
    <row r="747452" spans="21:28">
      <c r="U747452" s="5"/>
      <c r="AA747452" s="94"/>
      <c r="AB747452" s="5"/>
    </row>
    <row r="747453" spans="21:28">
      <c r="U747453" s="5"/>
      <c r="AA747453" s="94"/>
      <c r="AB747453" s="5"/>
    </row>
    <row r="747470" spans="21:28">
      <c r="U747470" s="5"/>
      <c r="AA747470" s="94"/>
      <c r="AB747470" s="5"/>
    </row>
    <row r="747472" spans="21:28">
      <c r="U747472" s="5"/>
      <c r="AA747472" s="458"/>
      <c r="AB747472" s="5"/>
    </row>
    <row r="747473" spans="21:28">
      <c r="U747473" s="5"/>
      <c r="AA747473" s="458"/>
      <c r="AB747473" s="5"/>
    </row>
    <row r="747474" spans="21:28">
      <c r="U747474" s="5"/>
      <c r="AA747474" s="93"/>
      <c r="AB747474" s="5"/>
    </row>
    <row r="747475" spans="21:28">
      <c r="U747475" s="5"/>
      <c r="AA747475" s="94"/>
      <c r="AB747475" s="5"/>
    </row>
    <row r="747478" spans="21:28">
      <c r="U747478" s="5"/>
      <c r="AA747478" s="94"/>
      <c r="AB747478" s="5"/>
    </row>
    <row r="747528" spans="21:28">
      <c r="U747528" s="5"/>
      <c r="AA747528" s="94"/>
      <c r="AB747528" s="5"/>
    </row>
    <row r="747598" spans="21:28">
      <c r="U747598" s="5"/>
      <c r="AA747598" s="94"/>
      <c r="AB747598" s="5"/>
    </row>
    <row r="747599" spans="21:28">
      <c r="U747599" s="5"/>
      <c r="AA747599" s="94"/>
      <c r="AB747599" s="5"/>
    </row>
    <row r="747616" spans="21:28">
      <c r="U747616" s="5"/>
      <c r="AA747616" s="94"/>
      <c r="AB747616" s="5"/>
    </row>
    <row r="747618" spans="21:28">
      <c r="U747618" s="5"/>
      <c r="AA747618" s="458"/>
      <c r="AB747618" s="5"/>
    </row>
    <row r="747619" spans="21:28">
      <c r="U747619" s="5"/>
      <c r="AA747619" s="458"/>
      <c r="AB747619" s="5"/>
    </row>
    <row r="747620" spans="21:28">
      <c r="U747620" s="5"/>
      <c r="AA747620" s="93"/>
      <c r="AB747620" s="5"/>
    </row>
    <row r="747621" spans="21:28">
      <c r="U747621" s="5"/>
      <c r="AA747621" s="94"/>
      <c r="AB747621" s="5"/>
    </row>
    <row r="747624" spans="21:28">
      <c r="U747624" s="5"/>
      <c r="AA747624" s="94"/>
      <c r="AB747624" s="5"/>
    </row>
    <row r="747674" spans="21:28">
      <c r="U747674" s="5"/>
      <c r="AA747674" s="94"/>
      <c r="AB747674" s="5"/>
    </row>
    <row r="747744" spans="21:28">
      <c r="U747744" s="5"/>
      <c r="AA747744" s="94"/>
      <c r="AB747744" s="5"/>
    </row>
    <row r="747745" spans="21:28">
      <c r="U747745" s="5"/>
      <c r="AA747745" s="94"/>
      <c r="AB747745" s="5"/>
    </row>
    <row r="747762" spans="21:28">
      <c r="U747762" s="5"/>
      <c r="AA747762" s="94"/>
      <c r="AB747762" s="5"/>
    </row>
    <row r="747764" spans="21:28">
      <c r="U747764" s="5"/>
      <c r="AA747764" s="458"/>
      <c r="AB747764" s="5"/>
    </row>
    <row r="747765" spans="21:28">
      <c r="U747765" s="5"/>
      <c r="AA747765" s="458"/>
      <c r="AB747765" s="5"/>
    </row>
    <row r="747766" spans="21:28">
      <c r="U747766" s="5"/>
      <c r="AA747766" s="93"/>
      <c r="AB747766" s="5"/>
    </row>
    <row r="747767" spans="21:28">
      <c r="U747767" s="5"/>
      <c r="AA747767" s="94"/>
      <c r="AB747767" s="5"/>
    </row>
    <row r="747770" spans="21:28">
      <c r="U747770" s="5"/>
      <c r="AA747770" s="94"/>
      <c r="AB747770" s="5"/>
    </row>
    <row r="747820" spans="21:28">
      <c r="U747820" s="5"/>
      <c r="AA747820" s="94"/>
      <c r="AB747820" s="5"/>
    </row>
    <row r="747890" spans="21:28">
      <c r="U747890" s="5"/>
      <c r="AA747890" s="94"/>
      <c r="AB747890" s="5"/>
    </row>
    <row r="747891" spans="21:28">
      <c r="U747891" s="5"/>
      <c r="AA747891" s="94"/>
      <c r="AB747891" s="5"/>
    </row>
    <row r="747908" spans="21:28">
      <c r="U747908" s="5"/>
      <c r="AA747908" s="94"/>
      <c r="AB747908" s="5"/>
    </row>
    <row r="747910" spans="21:28">
      <c r="U747910" s="5"/>
      <c r="AA747910" s="458"/>
      <c r="AB747910" s="5"/>
    </row>
    <row r="747911" spans="21:28">
      <c r="U747911" s="5"/>
      <c r="AA747911" s="458"/>
      <c r="AB747911" s="5"/>
    </row>
    <row r="747912" spans="21:28">
      <c r="U747912" s="5"/>
      <c r="AA747912" s="93"/>
      <c r="AB747912" s="5"/>
    </row>
    <row r="747913" spans="21:28">
      <c r="U747913" s="5"/>
      <c r="AA747913" s="94"/>
      <c r="AB747913" s="5"/>
    </row>
    <row r="747916" spans="21:28">
      <c r="U747916" s="5"/>
      <c r="AA747916" s="94"/>
      <c r="AB747916" s="5"/>
    </row>
    <row r="747966" spans="21:28">
      <c r="U747966" s="5"/>
      <c r="AA747966" s="94"/>
      <c r="AB747966" s="5"/>
    </row>
    <row r="748036" spans="21:28">
      <c r="U748036" s="5"/>
      <c r="AA748036" s="94"/>
      <c r="AB748036" s="5"/>
    </row>
    <row r="748037" spans="21:28">
      <c r="U748037" s="5"/>
      <c r="AA748037" s="94"/>
      <c r="AB748037" s="5"/>
    </row>
    <row r="748054" spans="21:28">
      <c r="U748054" s="5"/>
      <c r="AA748054" s="94"/>
      <c r="AB748054" s="5"/>
    </row>
    <row r="748056" spans="21:28">
      <c r="U748056" s="5"/>
      <c r="AA748056" s="458"/>
      <c r="AB748056" s="5"/>
    </row>
    <row r="748057" spans="21:28">
      <c r="U748057" s="5"/>
      <c r="AA748057" s="458"/>
      <c r="AB748057" s="5"/>
    </row>
    <row r="748058" spans="21:28">
      <c r="U748058" s="5"/>
      <c r="AA748058" s="93"/>
      <c r="AB748058" s="5"/>
    </row>
    <row r="748059" spans="21:28">
      <c r="U748059" s="5"/>
      <c r="AA748059" s="94"/>
      <c r="AB748059" s="5"/>
    </row>
    <row r="748062" spans="21:28">
      <c r="U748062" s="5"/>
      <c r="AA748062" s="94"/>
      <c r="AB748062" s="5"/>
    </row>
    <row r="748112" spans="21:28">
      <c r="U748112" s="5"/>
      <c r="AA748112" s="94"/>
      <c r="AB748112" s="5"/>
    </row>
    <row r="748182" spans="21:28">
      <c r="U748182" s="5"/>
      <c r="AA748182" s="94"/>
      <c r="AB748182" s="5"/>
    </row>
    <row r="748183" spans="21:28">
      <c r="U748183" s="5"/>
      <c r="AA748183" s="94"/>
      <c r="AB748183" s="5"/>
    </row>
    <row r="748200" spans="21:28">
      <c r="U748200" s="5"/>
      <c r="AA748200" s="94"/>
      <c r="AB748200" s="5"/>
    </row>
    <row r="748202" spans="21:28">
      <c r="U748202" s="5"/>
      <c r="AA748202" s="458"/>
      <c r="AB748202" s="5"/>
    </row>
    <row r="748203" spans="21:28">
      <c r="U748203" s="5"/>
      <c r="AA748203" s="458"/>
      <c r="AB748203" s="5"/>
    </row>
    <row r="748204" spans="21:28">
      <c r="U748204" s="5"/>
      <c r="AA748204" s="93"/>
      <c r="AB748204" s="5"/>
    </row>
    <row r="748205" spans="21:28">
      <c r="U748205" s="5"/>
      <c r="AA748205" s="94"/>
      <c r="AB748205" s="5"/>
    </row>
    <row r="748208" spans="21:28">
      <c r="U748208" s="5"/>
      <c r="AA748208" s="94"/>
      <c r="AB748208" s="5"/>
    </row>
    <row r="748258" spans="21:28">
      <c r="U748258" s="5"/>
      <c r="AA748258" s="94"/>
      <c r="AB748258" s="5"/>
    </row>
    <row r="748328" spans="21:28">
      <c r="U748328" s="5"/>
      <c r="AA748328" s="94"/>
      <c r="AB748328" s="5"/>
    </row>
    <row r="748329" spans="21:28">
      <c r="U748329" s="5"/>
      <c r="AA748329" s="94"/>
      <c r="AB748329" s="5"/>
    </row>
    <row r="748346" spans="21:28">
      <c r="U748346" s="5"/>
      <c r="AA748346" s="94"/>
      <c r="AB748346" s="5"/>
    </row>
    <row r="748348" spans="21:28">
      <c r="U748348" s="5"/>
      <c r="AA748348" s="458"/>
      <c r="AB748348" s="5"/>
    </row>
    <row r="748349" spans="21:28">
      <c r="U748349" s="5"/>
      <c r="AA748349" s="458"/>
      <c r="AB748349" s="5"/>
    </row>
    <row r="748350" spans="21:28">
      <c r="U748350" s="5"/>
      <c r="AA748350" s="93"/>
      <c r="AB748350" s="5"/>
    </row>
    <row r="748351" spans="21:28">
      <c r="U748351" s="5"/>
      <c r="AA748351" s="94"/>
      <c r="AB748351" s="5"/>
    </row>
    <row r="748354" spans="21:28">
      <c r="U748354" s="5"/>
      <c r="AA748354" s="94"/>
      <c r="AB748354" s="5"/>
    </row>
    <row r="748404" spans="21:28">
      <c r="U748404" s="5"/>
      <c r="AA748404" s="94"/>
      <c r="AB748404" s="5"/>
    </row>
    <row r="748474" spans="21:28">
      <c r="U748474" s="5"/>
      <c r="AA748474" s="94"/>
      <c r="AB748474" s="5"/>
    </row>
    <row r="748475" spans="21:28">
      <c r="U748475" s="5"/>
      <c r="AA748475" s="94"/>
      <c r="AB748475" s="5"/>
    </row>
    <row r="748492" spans="21:28">
      <c r="U748492" s="5"/>
      <c r="AA748492" s="94"/>
      <c r="AB748492" s="5"/>
    </row>
    <row r="748494" spans="21:28">
      <c r="U748494" s="5"/>
      <c r="AA748494" s="458"/>
      <c r="AB748494" s="5"/>
    </row>
    <row r="748495" spans="21:28">
      <c r="U748495" s="5"/>
      <c r="AA748495" s="458"/>
      <c r="AB748495" s="5"/>
    </row>
    <row r="748496" spans="21:28">
      <c r="U748496" s="5"/>
      <c r="AA748496" s="93"/>
      <c r="AB748496" s="5"/>
    </row>
    <row r="748497" spans="21:28">
      <c r="U748497" s="5"/>
      <c r="AA748497" s="94"/>
      <c r="AB748497" s="5"/>
    </row>
    <row r="748500" spans="21:28">
      <c r="U748500" s="5"/>
      <c r="AA748500" s="94"/>
      <c r="AB748500" s="5"/>
    </row>
    <row r="748550" spans="21:28">
      <c r="U748550" s="5"/>
      <c r="AA748550" s="94"/>
      <c r="AB748550" s="5"/>
    </row>
    <row r="748620" spans="21:28">
      <c r="U748620" s="5"/>
      <c r="AA748620" s="94"/>
      <c r="AB748620" s="5"/>
    </row>
    <row r="748621" spans="21:28">
      <c r="U748621" s="5"/>
      <c r="AA748621" s="94"/>
      <c r="AB748621" s="5"/>
    </row>
    <row r="748638" spans="21:28">
      <c r="U748638" s="5"/>
      <c r="AA748638" s="94"/>
      <c r="AB748638" s="5"/>
    </row>
    <row r="748640" spans="21:28">
      <c r="U748640" s="5"/>
      <c r="AA748640" s="458"/>
      <c r="AB748640" s="5"/>
    </row>
    <row r="748641" spans="21:28">
      <c r="U748641" s="5"/>
      <c r="AA748641" s="458"/>
      <c r="AB748641" s="5"/>
    </row>
    <row r="748642" spans="21:28">
      <c r="U748642" s="5"/>
      <c r="AA748642" s="93"/>
      <c r="AB748642" s="5"/>
    </row>
    <row r="748643" spans="21:28">
      <c r="U748643" s="5"/>
      <c r="AA748643" s="94"/>
      <c r="AB748643" s="5"/>
    </row>
    <row r="748646" spans="21:28">
      <c r="U748646" s="5"/>
      <c r="AA748646" s="94"/>
      <c r="AB748646" s="5"/>
    </row>
    <row r="748696" spans="21:28">
      <c r="U748696" s="5"/>
      <c r="AA748696" s="94"/>
      <c r="AB748696" s="5"/>
    </row>
    <row r="748766" spans="21:28">
      <c r="U748766" s="5"/>
      <c r="AA748766" s="94"/>
      <c r="AB748766" s="5"/>
    </row>
    <row r="748767" spans="21:28">
      <c r="U748767" s="5"/>
      <c r="AA748767" s="94"/>
      <c r="AB748767" s="5"/>
    </row>
    <row r="748784" spans="21:28">
      <c r="U748784" s="5"/>
      <c r="AA748784" s="94"/>
      <c r="AB748784" s="5"/>
    </row>
    <row r="748786" spans="21:28">
      <c r="U748786" s="5"/>
      <c r="AA748786" s="458"/>
      <c r="AB748786" s="5"/>
    </row>
    <row r="748787" spans="21:28">
      <c r="U748787" s="5"/>
      <c r="AA748787" s="458"/>
      <c r="AB748787" s="5"/>
    </row>
    <row r="748788" spans="21:28">
      <c r="U748788" s="5"/>
      <c r="AA748788" s="93"/>
      <c r="AB748788" s="5"/>
    </row>
    <row r="748789" spans="21:28">
      <c r="U748789" s="5"/>
      <c r="AA748789" s="94"/>
      <c r="AB748789" s="5"/>
    </row>
    <row r="748792" spans="21:28">
      <c r="U748792" s="5"/>
      <c r="AA748792" s="94"/>
      <c r="AB748792" s="5"/>
    </row>
    <row r="748842" spans="21:28">
      <c r="U748842" s="5"/>
      <c r="AA748842" s="94"/>
      <c r="AB748842" s="5"/>
    </row>
    <row r="748912" spans="21:28">
      <c r="U748912" s="5"/>
      <c r="AA748912" s="94"/>
      <c r="AB748912" s="5"/>
    </row>
    <row r="748913" spans="21:28">
      <c r="U748913" s="5"/>
      <c r="AA748913" s="94"/>
      <c r="AB748913" s="5"/>
    </row>
    <row r="748930" spans="21:28">
      <c r="U748930" s="5"/>
      <c r="AA748930" s="94"/>
      <c r="AB748930" s="5"/>
    </row>
    <row r="748932" spans="21:28">
      <c r="U748932" s="5"/>
      <c r="AA748932" s="458"/>
      <c r="AB748932" s="5"/>
    </row>
    <row r="748933" spans="21:28">
      <c r="U748933" s="5"/>
      <c r="AA748933" s="458"/>
      <c r="AB748933" s="5"/>
    </row>
    <row r="748934" spans="21:28">
      <c r="U748934" s="5"/>
      <c r="AA748934" s="93"/>
      <c r="AB748934" s="5"/>
    </row>
    <row r="748935" spans="21:28">
      <c r="U748935" s="5"/>
      <c r="AA748935" s="94"/>
      <c r="AB748935" s="5"/>
    </row>
    <row r="748938" spans="21:28">
      <c r="U748938" s="5"/>
      <c r="AA748938" s="94"/>
      <c r="AB748938" s="5"/>
    </row>
    <row r="748988" spans="21:28">
      <c r="U748988" s="5"/>
      <c r="AA748988" s="94"/>
      <c r="AB748988" s="5"/>
    </row>
    <row r="749058" spans="21:28">
      <c r="U749058" s="5"/>
      <c r="AA749058" s="94"/>
      <c r="AB749058" s="5"/>
    </row>
    <row r="749059" spans="21:28">
      <c r="U749059" s="5"/>
      <c r="AA749059" s="94"/>
      <c r="AB749059" s="5"/>
    </row>
    <row r="749076" spans="21:28">
      <c r="U749076" s="5"/>
      <c r="AA749076" s="94"/>
      <c r="AB749076" s="5"/>
    </row>
    <row r="749078" spans="21:28">
      <c r="U749078" s="5"/>
      <c r="AA749078" s="458"/>
      <c r="AB749078" s="5"/>
    </row>
    <row r="749079" spans="21:28">
      <c r="U749079" s="5"/>
      <c r="AA749079" s="458"/>
      <c r="AB749079" s="5"/>
    </row>
    <row r="749080" spans="21:28">
      <c r="U749080" s="5"/>
      <c r="AA749080" s="93"/>
      <c r="AB749080" s="5"/>
    </row>
    <row r="749081" spans="21:28">
      <c r="U749081" s="5"/>
      <c r="AA749081" s="94"/>
      <c r="AB749081" s="5"/>
    </row>
    <row r="749084" spans="21:28">
      <c r="U749084" s="5"/>
      <c r="AA749084" s="94"/>
      <c r="AB749084" s="5"/>
    </row>
    <row r="749134" spans="21:28">
      <c r="U749134" s="5"/>
      <c r="AA749134" s="94"/>
      <c r="AB749134" s="5"/>
    </row>
    <row r="749204" spans="21:28">
      <c r="U749204" s="5"/>
      <c r="AA749204" s="94"/>
      <c r="AB749204" s="5"/>
    </row>
    <row r="749205" spans="21:28">
      <c r="U749205" s="5"/>
      <c r="AA749205" s="94"/>
      <c r="AB749205" s="5"/>
    </row>
    <row r="749222" spans="21:28">
      <c r="U749222" s="5"/>
      <c r="AA749222" s="94"/>
      <c r="AB749222" s="5"/>
    </row>
    <row r="749224" spans="21:28">
      <c r="U749224" s="5"/>
      <c r="AA749224" s="458"/>
      <c r="AB749224" s="5"/>
    </row>
    <row r="749225" spans="21:28">
      <c r="U749225" s="5"/>
      <c r="AA749225" s="458"/>
      <c r="AB749225" s="5"/>
    </row>
    <row r="749226" spans="21:28">
      <c r="U749226" s="5"/>
      <c r="AA749226" s="93"/>
      <c r="AB749226" s="5"/>
    </row>
    <row r="749227" spans="21:28">
      <c r="U749227" s="5"/>
      <c r="AA749227" s="94"/>
      <c r="AB749227" s="5"/>
    </row>
    <row r="749230" spans="21:28">
      <c r="U749230" s="5"/>
      <c r="AA749230" s="94"/>
      <c r="AB749230" s="5"/>
    </row>
    <row r="749280" spans="21:28">
      <c r="U749280" s="5"/>
      <c r="AA749280" s="94"/>
      <c r="AB749280" s="5"/>
    </row>
    <row r="749350" spans="21:28">
      <c r="U749350" s="5"/>
      <c r="AA749350" s="94"/>
      <c r="AB749350" s="5"/>
    </row>
    <row r="749351" spans="21:28">
      <c r="U749351" s="5"/>
      <c r="AA749351" s="94"/>
      <c r="AB749351" s="5"/>
    </row>
    <row r="749368" spans="21:28">
      <c r="U749368" s="5"/>
      <c r="AA749368" s="94"/>
      <c r="AB749368" s="5"/>
    </row>
    <row r="749370" spans="21:28">
      <c r="U749370" s="5"/>
      <c r="AA749370" s="458"/>
      <c r="AB749370" s="5"/>
    </row>
    <row r="749371" spans="21:28">
      <c r="U749371" s="5"/>
      <c r="AA749371" s="458"/>
      <c r="AB749371" s="5"/>
    </row>
    <row r="749372" spans="21:28">
      <c r="U749372" s="5"/>
      <c r="AA749372" s="93"/>
      <c r="AB749372" s="5"/>
    </row>
    <row r="749373" spans="21:28">
      <c r="U749373" s="5"/>
      <c r="AA749373" s="94"/>
      <c r="AB749373" s="5"/>
    </row>
    <row r="749376" spans="21:28">
      <c r="U749376" s="5"/>
      <c r="AA749376" s="94"/>
      <c r="AB749376" s="5"/>
    </row>
    <row r="749426" spans="21:28">
      <c r="U749426" s="5"/>
      <c r="AA749426" s="94"/>
      <c r="AB749426" s="5"/>
    </row>
    <row r="749496" spans="21:28">
      <c r="U749496" s="5"/>
      <c r="AA749496" s="94"/>
      <c r="AB749496" s="5"/>
    </row>
    <row r="749497" spans="21:28">
      <c r="U749497" s="5"/>
      <c r="AA749497" s="94"/>
      <c r="AB749497" s="5"/>
    </row>
    <row r="749514" spans="21:28">
      <c r="U749514" s="5"/>
      <c r="AA749514" s="94"/>
      <c r="AB749514" s="5"/>
    </row>
    <row r="749516" spans="21:28">
      <c r="U749516" s="5"/>
      <c r="AA749516" s="458"/>
      <c r="AB749516" s="5"/>
    </row>
    <row r="749517" spans="21:28">
      <c r="U749517" s="5"/>
      <c r="AA749517" s="458"/>
      <c r="AB749517" s="5"/>
    </row>
    <row r="749518" spans="21:28">
      <c r="U749518" s="5"/>
      <c r="AA749518" s="93"/>
      <c r="AB749518" s="5"/>
    </row>
    <row r="749519" spans="21:28">
      <c r="U749519" s="5"/>
      <c r="AA749519" s="94"/>
      <c r="AB749519" s="5"/>
    </row>
    <row r="749522" spans="21:28">
      <c r="U749522" s="5"/>
      <c r="AA749522" s="94"/>
      <c r="AB749522" s="5"/>
    </row>
    <row r="749572" spans="21:28">
      <c r="U749572" s="5"/>
      <c r="AA749572" s="94"/>
      <c r="AB749572" s="5"/>
    </row>
    <row r="749642" spans="21:28">
      <c r="U749642" s="5"/>
      <c r="AA749642" s="94"/>
      <c r="AB749642" s="5"/>
    </row>
    <row r="749643" spans="21:28">
      <c r="U749643" s="5"/>
      <c r="AA749643" s="94"/>
      <c r="AB749643" s="5"/>
    </row>
    <row r="749660" spans="21:28">
      <c r="U749660" s="5"/>
      <c r="AA749660" s="94"/>
      <c r="AB749660" s="5"/>
    </row>
    <row r="749662" spans="21:28">
      <c r="U749662" s="5"/>
      <c r="AA749662" s="458"/>
      <c r="AB749662" s="5"/>
    </row>
    <row r="749663" spans="21:28">
      <c r="U749663" s="5"/>
      <c r="AA749663" s="458"/>
      <c r="AB749663" s="5"/>
    </row>
    <row r="749664" spans="21:28">
      <c r="U749664" s="5"/>
      <c r="AA749664" s="93"/>
      <c r="AB749664" s="5"/>
    </row>
    <row r="749665" spans="21:28">
      <c r="U749665" s="5"/>
      <c r="AA749665" s="94"/>
      <c r="AB749665" s="5"/>
    </row>
    <row r="749668" spans="21:28">
      <c r="U749668" s="5"/>
      <c r="AA749668" s="94"/>
      <c r="AB749668" s="5"/>
    </row>
    <row r="749718" spans="21:28">
      <c r="U749718" s="5"/>
      <c r="AA749718" s="94"/>
      <c r="AB749718" s="5"/>
    </row>
    <row r="749788" spans="21:28">
      <c r="U749788" s="5"/>
      <c r="AA749788" s="94"/>
      <c r="AB749788" s="5"/>
    </row>
    <row r="749789" spans="21:28">
      <c r="U749789" s="5"/>
      <c r="AA749789" s="94"/>
      <c r="AB749789" s="5"/>
    </row>
    <row r="749806" spans="21:28">
      <c r="U749806" s="5"/>
      <c r="AA749806" s="94"/>
      <c r="AB749806" s="5"/>
    </row>
    <row r="749808" spans="21:28">
      <c r="U749808" s="5"/>
      <c r="AA749808" s="458"/>
      <c r="AB749808" s="5"/>
    </row>
    <row r="749809" spans="21:28">
      <c r="U749809" s="5"/>
      <c r="AA749809" s="458"/>
      <c r="AB749809" s="5"/>
    </row>
    <row r="749810" spans="21:28">
      <c r="U749810" s="5"/>
      <c r="AA749810" s="93"/>
      <c r="AB749810" s="5"/>
    </row>
    <row r="749811" spans="21:28">
      <c r="U749811" s="5"/>
      <c r="AA749811" s="94"/>
      <c r="AB749811" s="5"/>
    </row>
    <row r="749814" spans="21:28">
      <c r="U749814" s="5"/>
      <c r="AA749814" s="94"/>
      <c r="AB749814" s="5"/>
    </row>
    <row r="749864" spans="21:28">
      <c r="U749864" s="5"/>
      <c r="AA749864" s="94"/>
      <c r="AB749864" s="5"/>
    </row>
    <row r="749934" spans="21:28">
      <c r="U749934" s="5"/>
      <c r="AA749934" s="94"/>
      <c r="AB749934" s="5"/>
    </row>
    <row r="749935" spans="21:28">
      <c r="U749935" s="5"/>
      <c r="AA749935" s="94"/>
      <c r="AB749935" s="5"/>
    </row>
    <row r="749952" spans="21:28">
      <c r="U749952" s="5"/>
      <c r="AA749952" s="94"/>
      <c r="AB749952" s="5"/>
    </row>
    <row r="749954" spans="21:28">
      <c r="U749954" s="5"/>
      <c r="AA749954" s="458"/>
      <c r="AB749954" s="5"/>
    </row>
    <row r="749955" spans="21:28">
      <c r="U749955" s="5"/>
      <c r="AA749955" s="458"/>
      <c r="AB749955" s="5"/>
    </row>
    <row r="749956" spans="21:28">
      <c r="U749956" s="5"/>
      <c r="AA749956" s="93"/>
      <c r="AB749956" s="5"/>
    </row>
    <row r="749957" spans="21:28">
      <c r="U749957" s="5"/>
      <c r="AA749957" s="94"/>
      <c r="AB749957" s="5"/>
    </row>
    <row r="749960" spans="21:28">
      <c r="U749960" s="5"/>
      <c r="AA749960" s="94"/>
      <c r="AB749960" s="5"/>
    </row>
    <row r="750010" spans="21:28">
      <c r="U750010" s="5"/>
      <c r="AA750010" s="94"/>
      <c r="AB750010" s="5"/>
    </row>
    <row r="750080" spans="21:28">
      <c r="U750080" s="5"/>
      <c r="AA750080" s="94"/>
      <c r="AB750080" s="5"/>
    </row>
    <row r="750081" spans="21:28">
      <c r="U750081" s="5"/>
      <c r="AA750081" s="94"/>
      <c r="AB750081" s="5"/>
    </row>
    <row r="750098" spans="21:28">
      <c r="U750098" s="5"/>
      <c r="AA750098" s="94"/>
      <c r="AB750098" s="5"/>
    </row>
    <row r="750100" spans="21:28">
      <c r="U750100" s="5"/>
      <c r="AA750100" s="458"/>
      <c r="AB750100" s="5"/>
    </row>
    <row r="750101" spans="21:28">
      <c r="U750101" s="5"/>
      <c r="AA750101" s="458"/>
      <c r="AB750101" s="5"/>
    </row>
    <row r="750102" spans="21:28">
      <c r="U750102" s="5"/>
      <c r="AA750102" s="93"/>
      <c r="AB750102" s="5"/>
    </row>
    <row r="750103" spans="21:28">
      <c r="U750103" s="5"/>
      <c r="AA750103" s="94"/>
      <c r="AB750103" s="5"/>
    </row>
    <row r="750106" spans="21:28">
      <c r="U750106" s="5"/>
      <c r="AA750106" s="94"/>
      <c r="AB750106" s="5"/>
    </row>
    <row r="750156" spans="21:28">
      <c r="U750156" s="5"/>
      <c r="AA750156" s="94"/>
      <c r="AB750156" s="5"/>
    </row>
    <row r="750226" spans="21:28">
      <c r="U750226" s="5"/>
      <c r="AA750226" s="94"/>
      <c r="AB750226" s="5"/>
    </row>
    <row r="750227" spans="21:28">
      <c r="U750227" s="5"/>
      <c r="AA750227" s="94"/>
      <c r="AB750227" s="5"/>
    </row>
    <row r="750244" spans="21:28">
      <c r="U750244" s="5"/>
      <c r="AA750244" s="94"/>
      <c r="AB750244" s="5"/>
    </row>
    <row r="750246" spans="21:28">
      <c r="U750246" s="5"/>
      <c r="AA750246" s="458"/>
      <c r="AB750246" s="5"/>
    </row>
    <row r="750247" spans="21:28">
      <c r="U750247" s="5"/>
      <c r="AA750247" s="458"/>
      <c r="AB750247" s="5"/>
    </row>
    <row r="750248" spans="21:28">
      <c r="U750248" s="5"/>
      <c r="AA750248" s="93"/>
      <c r="AB750248" s="5"/>
    </row>
    <row r="750249" spans="21:28">
      <c r="U750249" s="5"/>
      <c r="AA750249" s="94"/>
      <c r="AB750249" s="5"/>
    </row>
    <row r="750252" spans="21:28">
      <c r="U750252" s="5"/>
      <c r="AA750252" s="94"/>
      <c r="AB750252" s="5"/>
    </row>
    <row r="750302" spans="21:28">
      <c r="U750302" s="5"/>
      <c r="AA750302" s="94"/>
      <c r="AB750302" s="5"/>
    </row>
    <row r="750372" spans="21:28">
      <c r="U750372" s="5"/>
      <c r="AA750372" s="94"/>
      <c r="AB750372" s="5"/>
    </row>
    <row r="750373" spans="21:28">
      <c r="U750373" s="5"/>
      <c r="AA750373" s="94"/>
      <c r="AB750373" s="5"/>
    </row>
    <row r="750390" spans="21:28">
      <c r="U750390" s="5"/>
      <c r="AA750390" s="94"/>
      <c r="AB750390" s="5"/>
    </row>
    <row r="750392" spans="21:28">
      <c r="U750392" s="5"/>
      <c r="AA750392" s="458"/>
      <c r="AB750392" s="5"/>
    </row>
    <row r="750393" spans="21:28">
      <c r="U750393" s="5"/>
      <c r="AA750393" s="458"/>
      <c r="AB750393" s="5"/>
    </row>
    <row r="750394" spans="21:28">
      <c r="U750394" s="5"/>
      <c r="AA750394" s="93"/>
      <c r="AB750394" s="5"/>
    </row>
    <row r="750395" spans="21:28">
      <c r="U750395" s="5"/>
      <c r="AA750395" s="94"/>
      <c r="AB750395" s="5"/>
    </row>
    <row r="750398" spans="21:28">
      <c r="U750398" s="5"/>
      <c r="AA750398" s="94"/>
      <c r="AB750398" s="5"/>
    </row>
    <row r="750448" spans="21:28">
      <c r="U750448" s="5"/>
      <c r="AA750448" s="94"/>
      <c r="AB750448" s="5"/>
    </row>
    <row r="750518" spans="21:28">
      <c r="U750518" s="5"/>
      <c r="AA750518" s="94"/>
      <c r="AB750518" s="5"/>
    </row>
    <row r="750519" spans="21:28">
      <c r="U750519" s="5"/>
      <c r="AA750519" s="94"/>
      <c r="AB750519" s="5"/>
    </row>
    <row r="750536" spans="21:28">
      <c r="U750536" s="5"/>
      <c r="AA750536" s="94"/>
      <c r="AB750536" s="5"/>
    </row>
    <row r="750538" spans="21:28">
      <c r="U750538" s="5"/>
      <c r="AA750538" s="458"/>
      <c r="AB750538" s="5"/>
    </row>
    <row r="750539" spans="21:28">
      <c r="U750539" s="5"/>
      <c r="AA750539" s="458"/>
      <c r="AB750539" s="5"/>
    </row>
    <row r="750540" spans="21:28">
      <c r="U750540" s="5"/>
      <c r="AA750540" s="93"/>
      <c r="AB750540" s="5"/>
    </row>
    <row r="750541" spans="21:28">
      <c r="U750541" s="5"/>
      <c r="AA750541" s="94"/>
      <c r="AB750541" s="5"/>
    </row>
    <row r="750544" spans="21:28">
      <c r="U750544" s="5"/>
      <c r="AA750544" s="94"/>
      <c r="AB750544" s="5"/>
    </row>
    <row r="750594" spans="21:28">
      <c r="U750594" s="5"/>
      <c r="AA750594" s="94"/>
      <c r="AB750594" s="5"/>
    </row>
    <row r="750664" spans="21:28">
      <c r="U750664" s="5"/>
      <c r="AA750664" s="94"/>
      <c r="AB750664" s="5"/>
    </row>
    <row r="750665" spans="21:28">
      <c r="U750665" s="5"/>
      <c r="AA750665" s="94"/>
      <c r="AB750665" s="5"/>
    </row>
    <row r="750682" spans="21:28">
      <c r="U750682" s="5"/>
      <c r="AA750682" s="94"/>
      <c r="AB750682" s="5"/>
    </row>
    <row r="750684" spans="21:28">
      <c r="U750684" s="5"/>
      <c r="AA750684" s="458"/>
      <c r="AB750684" s="5"/>
    </row>
    <row r="750685" spans="21:28">
      <c r="U750685" s="5"/>
      <c r="AA750685" s="458"/>
      <c r="AB750685" s="5"/>
    </row>
    <row r="750686" spans="21:28">
      <c r="U750686" s="5"/>
      <c r="AA750686" s="93"/>
      <c r="AB750686" s="5"/>
    </row>
    <row r="750687" spans="21:28">
      <c r="U750687" s="5"/>
      <c r="AA750687" s="94"/>
      <c r="AB750687" s="5"/>
    </row>
    <row r="750690" spans="21:28">
      <c r="U750690" s="5"/>
      <c r="AA750690" s="94"/>
      <c r="AB750690" s="5"/>
    </row>
    <row r="750740" spans="21:28">
      <c r="U750740" s="5"/>
      <c r="AA750740" s="94"/>
      <c r="AB750740" s="5"/>
    </row>
    <row r="750810" spans="21:28">
      <c r="U750810" s="5"/>
      <c r="AA750810" s="94"/>
      <c r="AB750810" s="5"/>
    </row>
    <row r="750811" spans="21:28">
      <c r="U750811" s="5"/>
      <c r="AA750811" s="94"/>
      <c r="AB750811" s="5"/>
    </row>
    <row r="750828" spans="21:28">
      <c r="U750828" s="5"/>
      <c r="AA750828" s="94"/>
      <c r="AB750828" s="5"/>
    </row>
    <row r="750830" spans="21:28">
      <c r="U750830" s="5"/>
      <c r="AA750830" s="458"/>
      <c r="AB750830" s="5"/>
    </row>
    <row r="750831" spans="21:28">
      <c r="U750831" s="5"/>
      <c r="AA750831" s="458"/>
      <c r="AB750831" s="5"/>
    </row>
    <row r="750832" spans="21:28">
      <c r="U750832" s="5"/>
      <c r="AA750832" s="93"/>
      <c r="AB750832" s="5"/>
    </row>
    <row r="750833" spans="21:28">
      <c r="U750833" s="5"/>
      <c r="AA750833" s="94"/>
      <c r="AB750833" s="5"/>
    </row>
    <row r="750836" spans="21:28">
      <c r="U750836" s="5"/>
      <c r="AA750836" s="94"/>
      <c r="AB750836" s="5"/>
    </row>
    <row r="750886" spans="21:28">
      <c r="U750886" s="5"/>
      <c r="AA750886" s="94"/>
      <c r="AB750886" s="5"/>
    </row>
    <row r="750956" spans="21:28">
      <c r="U750956" s="5"/>
      <c r="AA750956" s="94"/>
      <c r="AB750956" s="5"/>
    </row>
    <row r="750957" spans="21:28">
      <c r="U750957" s="5"/>
      <c r="AA750957" s="94"/>
      <c r="AB750957" s="5"/>
    </row>
    <row r="750974" spans="21:28">
      <c r="U750974" s="5"/>
      <c r="AA750974" s="94"/>
      <c r="AB750974" s="5"/>
    </row>
    <row r="750976" spans="21:28">
      <c r="U750976" s="5"/>
      <c r="AA750976" s="458"/>
      <c r="AB750976" s="5"/>
    </row>
    <row r="750977" spans="21:28">
      <c r="U750977" s="5"/>
      <c r="AA750977" s="458"/>
      <c r="AB750977" s="5"/>
    </row>
    <row r="750978" spans="21:28">
      <c r="U750978" s="5"/>
      <c r="AA750978" s="93"/>
      <c r="AB750978" s="5"/>
    </row>
    <row r="750979" spans="21:28">
      <c r="U750979" s="5"/>
      <c r="AA750979" s="94"/>
      <c r="AB750979" s="5"/>
    </row>
    <row r="750982" spans="21:28">
      <c r="U750982" s="5"/>
      <c r="AA750982" s="94"/>
      <c r="AB750982" s="5"/>
    </row>
    <row r="751032" spans="21:28">
      <c r="U751032" s="5"/>
      <c r="AA751032" s="94"/>
      <c r="AB751032" s="5"/>
    </row>
    <row r="751102" spans="21:28">
      <c r="U751102" s="5"/>
      <c r="AA751102" s="94"/>
      <c r="AB751102" s="5"/>
    </row>
    <row r="751103" spans="21:28">
      <c r="U751103" s="5"/>
      <c r="AA751103" s="94"/>
      <c r="AB751103" s="5"/>
    </row>
    <row r="751120" spans="21:28">
      <c r="U751120" s="5"/>
      <c r="AA751120" s="94"/>
      <c r="AB751120" s="5"/>
    </row>
    <row r="751122" spans="21:28">
      <c r="U751122" s="5"/>
      <c r="AA751122" s="458"/>
      <c r="AB751122" s="5"/>
    </row>
    <row r="751123" spans="21:28">
      <c r="U751123" s="5"/>
      <c r="AA751123" s="458"/>
      <c r="AB751123" s="5"/>
    </row>
    <row r="751124" spans="21:28">
      <c r="U751124" s="5"/>
      <c r="AA751124" s="93"/>
      <c r="AB751124" s="5"/>
    </row>
    <row r="751125" spans="21:28">
      <c r="U751125" s="5"/>
      <c r="AA751125" s="94"/>
      <c r="AB751125" s="5"/>
    </row>
    <row r="751128" spans="21:28">
      <c r="U751128" s="5"/>
      <c r="AA751128" s="94"/>
      <c r="AB751128" s="5"/>
    </row>
    <row r="751178" spans="21:28">
      <c r="U751178" s="5"/>
      <c r="AA751178" s="94"/>
      <c r="AB751178" s="5"/>
    </row>
    <row r="751248" spans="21:28">
      <c r="U751248" s="5"/>
      <c r="AA751248" s="94"/>
      <c r="AB751248" s="5"/>
    </row>
    <row r="751249" spans="21:28">
      <c r="U751249" s="5"/>
      <c r="AA751249" s="94"/>
      <c r="AB751249" s="5"/>
    </row>
    <row r="751266" spans="21:28">
      <c r="U751266" s="5"/>
      <c r="AA751266" s="94"/>
      <c r="AB751266" s="5"/>
    </row>
    <row r="751268" spans="21:28">
      <c r="U751268" s="5"/>
      <c r="AA751268" s="458"/>
      <c r="AB751268" s="5"/>
    </row>
    <row r="751269" spans="21:28">
      <c r="U751269" s="5"/>
      <c r="AA751269" s="458"/>
      <c r="AB751269" s="5"/>
    </row>
    <row r="751270" spans="21:28">
      <c r="U751270" s="5"/>
      <c r="AA751270" s="93"/>
      <c r="AB751270" s="5"/>
    </row>
    <row r="751271" spans="21:28">
      <c r="U751271" s="5"/>
      <c r="AA751271" s="94"/>
      <c r="AB751271" s="5"/>
    </row>
    <row r="751274" spans="21:28">
      <c r="U751274" s="5"/>
      <c r="AA751274" s="94"/>
      <c r="AB751274" s="5"/>
    </row>
    <row r="751324" spans="21:28">
      <c r="U751324" s="5"/>
      <c r="AA751324" s="94"/>
      <c r="AB751324" s="5"/>
    </row>
    <row r="751394" spans="21:28">
      <c r="U751394" s="5"/>
      <c r="AA751394" s="94"/>
      <c r="AB751394" s="5"/>
    </row>
    <row r="751395" spans="21:28">
      <c r="U751395" s="5"/>
      <c r="AA751395" s="94"/>
      <c r="AB751395" s="5"/>
    </row>
    <row r="751412" spans="21:28">
      <c r="U751412" s="5"/>
      <c r="AA751412" s="94"/>
      <c r="AB751412" s="5"/>
    </row>
    <row r="751414" spans="21:28">
      <c r="U751414" s="5"/>
      <c r="AA751414" s="458"/>
      <c r="AB751414" s="5"/>
    </row>
    <row r="751415" spans="21:28">
      <c r="U751415" s="5"/>
      <c r="AA751415" s="458"/>
      <c r="AB751415" s="5"/>
    </row>
    <row r="751416" spans="21:28">
      <c r="U751416" s="5"/>
      <c r="AA751416" s="93"/>
      <c r="AB751416" s="5"/>
    </row>
    <row r="751417" spans="21:28">
      <c r="U751417" s="5"/>
      <c r="AA751417" s="94"/>
      <c r="AB751417" s="5"/>
    </row>
    <row r="751420" spans="21:28">
      <c r="U751420" s="5"/>
      <c r="AA751420" s="94"/>
      <c r="AB751420" s="5"/>
    </row>
    <row r="751470" spans="21:28">
      <c r="U751470" s="5"/>
      <c r="AA751470" s="94"/>
      <c r="AB751470" s="5"/>
    </row>
    <row r="751540" spans="21:28">
      <c r="U751540" s="5"/>
      <c r="AA751540" s="94"/>
      <c r="AB751540" s="5"/>
    </row>
    <row r="751541" spans="21:28">
      <c r="U751541" s="5"/>
      <c r="AA751541" s="94"/>
      <c r="AB751541" s="5"/>
    </row>
    <row r="751558" spans="21:28">
      <c r="U751558" s="5"/>
      <c r="AA751558" s="94"/>
      <c r="AB751558" s="5"/>
    </row>
    <row r="751560" spans="21:28">
      <c r="U751560" s="5"/>
      <c r="AA751560" s="458"/>
      <c r="AB751560" s="5"/>
    </row>
    <row r="751561" spans="21:28">
      <c r="U751561" s="5"/>
      <c r="AA751561" s="458"/>
      <c r="AB751561" s="5"/>
    </row>
    <row r="751562" spans="21:28">
      <c r="U751562" s="5"/>
      <c r="AA751562" s="93"/>
      <c r="AB751562" s="5"/>
    </row>
    <row r="751563" spans="21:28">
      <c r="U751563" s="5"/>
      <c r="AA751563" s="94"/>
      <c r="AB751563" s="5"/>
    </row>
    <row r="751566" spans="21:28">
      <c r="U751566" s="5"/>
      <c r="AA751566" s="94"/>
      <c r="AB751566" s="5"/>
    </row>
    <row r="751616" spans="21:28">
      <c r="U751616" s="5"/>
      <c r="AA751616" s="94"/>
      <c r="AB751616" s="5"/>
    </row>
    <row r="751686" spans="21:28">
      <c r="U751686" s="5"/>
      <c r="AA751686" s="94"/>
      <c r="AB751686" s="5"/>
    </row>
    <row r="751687" spans="21:28">
      <c r="U751687" s="5"/>
      <c r="AA751687" s="94"/>
      <c r="AB751687" s="5"/>
    </row>
    <row r="751704" spans="21:28">
      <c r="U751704" s="5"/>
      <c r="AA751704" s="94"/>
      <c r="AB751704" s="5"/>
    </row>
    <row r="751706" spans="21:28">
      <c r="U751706" s="5"/>
      <c r="AA751706" s="458"/>
      <c r="AB751706" s="5"/>
    </row>
    <row r="751707" spans="21:28">
      <c r="U751707" s="5"/>
      <c r="AA751707" s="458"/>
      <c r="AB751707" s="5"/>
    </row>
    <row r="751708" spans="21:28">
      <c r="U751708" s="5"/>
      <c r="AA751708" s="93"/>
      <c r="AB751708" s="5"/>
    </row>
    <row r="751709" spans="21:28">
      <c r="U751709" s="5"/>
      <c r="AA751709" s="94"/>
      <c r="AB751709" s="5"/>
    </row>
    <row r="751712" spans="21:28">
      <c r="U751712" s="5"/>
      <c r="AA751712" s="94"/>
      <c r="AB751712" s="5"/>
    </row>
    <row r="751762" spans="21:28">
      <c r="U751762" s="5"/>
      <c r="AA751762" s="94"/>
      <c r="AB751762" s="5"/>
    </row>
    <row r="751832" spans="21:28">
      <c r="U751832" s="5"/>
      <c r="AA751832" s="94"/>
      <c r="AB751832" s="5"/>
    </row>
    <row r="751833" spans="21:28">
      <c r="U751833" s="5"/>
      <c r="AA751833" s="94"/>
      <c r="AB751833" s="5"/>
    </row>
    <row r="751850" spans="21:28">
      <c r="U751850" s="5"/>
      <c r="AA751850" s="94"/>
      <c r="AB751850" s="5"/>
    </row>
    <row r="751852" spans="21:28">
      <c r="U751852" s="5"/>
      <c r="AA751852" s="458"/>
      <c r="AB751852" s="5"/>
    </row>
    <row r="751853" spans="21:28">
      <c r="U751853" s="5"/>
      <c r="AA751853" s="458"/>
      <c r="AB751853" s="5"/>
    </row>
    <row r="751854" spans="21:28">
      <c r="U751854" s="5"/>
      <c r="AA751854" s="93"/>
      <c r="AB751854" s="5"/>
    </row>
    <row r="751855" spans="21:28">
      <c r="U751855" s="5"/>
      <c r="AA751855" s="94"/>
      <c r="AB751855" s="5"/>
    </row>
    <row r="751858" spans="21:28">
      <c r="U751858" s="5"/>
      <c r="AA751858" s="94"/>
      <c r="AB751858" s="5"/>
    </row>
    <row r="751908" spans="21:28">
      <c r="U751908" s="5"/>
      <c r="AA751908" s="94"/>
      <c r="AB751908" s="5"/>
    </row>
    <row r="751978" spans="21:28">
      <c r="U751978" s="5"/>
      <c r="AA751978" s="94"/>
      <c r="AB751978" s="5"/>
    </row>
    <row r="751979" spans="21:28">
      <c r="U751979" s="5"/>
      <c r="AA751979" s="94"/>
      <c r="AB751979" s="5"/>
    </row>
    <row r="751996" spans="21:28">
      <c r="U751996" s="5"/>
      <c r="AA751996" s="94"/>
      <c r="AB751996" s="5"/>
    </row>
    <row r="751998" spans="21:28">
      <c r="U751998" s="5"/>
      <c r="AA751998" s="458"/>
      <c r="AB751998" s="5"/>
    </row>
    <row r="751999" spans="21:28">
      <c r="U751999" s="5"/>
      <c r="AA751999" s="458"/>
      <c r="AB751999" s="5"/>
    </row>
    <row r="752000" spans="21:28">
      <c r="U752000" s="5"/>
      <c r="AA752000" s="93"/>
      <c r="AB752000" s="5"/>
    </row>
    <row r="752001" spans="21:28">
      <c r="U752001" s="5"/>
      <c r="AA752001" s="94"/>
      <c r="AB752001" s="5"/>
    </row>
    <row r="752004" spans="21:28">
      <c r="U752004" s="5"/>
      <c r="AA752004" s="94"/>
      <c r="AB752004" s="5"/>
    </row>
    <row r="752054" spans="21:28">
      <c r="U752054" s="5"/>
      <c r="AA752054" s="94"/>
      <c r="AB752054" s="5"/>
    </row>
    <row r="752124" spans="21:28">
      <c r="U752124" s="5"/>
      <c r="AA752124" s="94"/>
      <c r="AB752124" s="5"/>
    </row>
    <row r="752125" spans="21:28">
      <c r="U752125" s="5"/>
      <c r="AA752125" s="94"/>
      <c r="AB752125" s="5"/>
    </row>
    <row r="752142" spans="21:28">
      <c r="U752142" s="5"/>
      <c r="AA752142" s="94"/>
      <c r="AB752142" s="5"/>
    </row>
    <row r="752144" spans="21:28">
      <c r="U752144" s="5"/>
      <c r="AA752144" s="458"/>
      <c r="AB752144" s="5"/>
    </row>
    <row r="752145" spans="21:28">
      <c r="U752145" s="5"/>
      <c r="AA752145" s="458"/>
      <c r="AB752145" s="5"/>
    </row>
    <row r="752146" spans="21:28">
      <c r="U752146" s="5"/>
      <c r="AA752146" s="93"/>
      <c r="AB752146" s="5"/>
    </row>
    <row r="752147" spans="21:28">
      <c r="U752147" s="5"/>
      <c r="AA752147" s="94"/>
      <c r="AB752147" s="5"/>
    </row>
    <row r="752150" spans="21:28">
      <c r="U752150" s="5"/>
      <c r="AA752150" s="94"/>
      <c r="AB752150" s="5"/>
    </row>
    <row r="752200" spans="21:28">
      <c r="U752200" s="5"/>
      <c r="AA752200" s="94"/>
      <c r="AB752200" s="5"/>
    </row>
    <row r="752270" spans="21:28">
      <c r="U752270" s="5"/>
      <c r="AA752270" s="94"/>
      <c r="AB752270" s="5"/>
    </row>
    <row r="752271" spans="21:28">
      <c r="U752271" s="5"/>
      <c r="AA752271" s="94"/>
      <c r="AB752271" s="5"/>
    </row>
    <row r="752288" spans="21:28">
      <c r="U752288" s="5"/>
      <c r="AA752288" s="94"/>
      <c r="AB752288" s="5"/>
    </row>
    <row r="752290" spans="21:28">
      <c r="U752290" s="5"/>
      <c r="AA752290" s="458"/>
      <c r="AB752290" s="5"/>
    </row>
    <row r="752291" spans="21:28">
      <c r="U752291" s="5"/>
      <c r="AA752291" s="458"/>
      <c r="AB752291" s="5"/>
    </row>
    <row r="752292" spans="21:28">
      <c r="U752292" s="5"/>
      <c r="AA752292" s="93"/>
      <c r="AB752292" s="5"/>
    </row>
    <row r="752293" spans="21:28">
      <c r="U752293" s="5"/>
      <c r="AA752293" s="94"/>
      <c r="AB752293" s="5"/>
    </row>
    <row r="752296" spans="21:28">
      <c r="U752296" s="5"/>
      <c r="AA752296" s="94"/>
      <c r="AB752296" s="5"/>
    </row>
    <row r="752346" spans="21:28">
      <c r="U752346" s="5"/>
      <c r="AA752346" s="94"/>
      <c r="AB752346" s="5"/>
    </row>
    <row r="752416" spans="21:28">
      <c r="U752416" s="5"/>
      <c r="AA752416" s="94"/>
      <c r="AB752416" s="5"/>
    </row>
    <row r="752417" spans="21:28">
      <c r="U752417" s="5"/>
      <c r="AA752417" s="94"/>
      <c r="AB752417" s="5"/>
    </row>
    <row r="752434" spans="21:28">
      <c r="U752434" s="5"/>
      <c r="AA752434" s="94"/>
      <c r="AB752434" s="5"/>
    </row>
    <row r="752436" spans="21:28">
      <c r="U752436" s="5"/>
      <c r="AA752436" s="458"/>
      <c r="AB752436" s="5"/>
    </row>
    <row r="752437" spans="21:28">
      <c r="U752437" s="5"/>
      <c r="AA752437" s="458"/>
      <c r="AB752437" s="5"/>
    </row>
    <row r="752438" spans="21:28">
      <c r="U752438" s="5"/>
      <c r="AA752438" s="93"/>
      <c r="AB752438" s="5"/>
    </row>
    <row r="752439" spans="21:28">
      <c r="U752439" s="5"/>
      <c r="AA752439" s="94"/>
      <c r="AB752439" s="5"/>
    </row>
    <row r="752442" spans="21:28">
      <c r="U752442" s="5"/>
      <c r="AA752442" s="94"/>
      <c r="AB752442" s="5"/>
    </row>
    <row r="752492" spans="21:28">
      <c r="U752492" s="5"/>
      <c r="AA752492" s="94"/>
      <c r="AB752492" s="5"/>
    </row>
    <row r="752562" spans="21:28">
      <c r="U752562" s="5"/>
      <c r="AA752562" s="94"/>
      <c r="AB752562" s="5"/>
    </row>
    <row r="752563" spans="21:28">
      <c r="U752563" s="5"/>
      <c r="AA752563" s="94"/>
      <c r="AB752563" s="5"/>
    </row>
    <row r="752580" spans="21:28">
      <c r="U752580" s="5"/>
      <c r="AA752580" s="94"/>
      <c r="AB752580" s="5"/>
    </row>
    <row r="752582" spans="21:28">
      <c r="U752582" s="5"/>
      <c r="AA752582" s="458"/>
      <c r="AB752582" s="5"/>
    </row>
    <row r="752583" spans="21:28">
      <c r="U752583" s="5"/>
      <c r="AA752583" s="458"/>
      <c r="AB752583" s="5"/>
    </row>
    <row r="752584" spans="21:28">
      <c r="U752584" s="5"/>
      <c r="AA752584" s="93"/>
      <c r="AB752584" s="5"/>
    </row>
    <row r="752585" spans="21:28">
      <c r="U752585" s="5"/>
      <c r="AA752585" s="94"/>
      <c r="AB752585" s="5"/>
    </row>
    <row r="752588" spans="21:28">
      <c r="U752588" s="5"/>
      <c r="AA752588" s="94"/>
      <c r="AB752588" s="5"/>
    </row>
    <row r="752638" spans="21:28">
      <c r="U752638" s="5"/>
      <c r="AA752638" s="94"/>
      <c r="AB752638" s="5"/>
    </row>
    <row r="752708" spans="21:28">
      <c r="U752708" s="5"/>
      <c r="AA752708" s="94"/>
      <c r="AB752708" s="5"/>
    </row>
    <row r="752709" spans="21:28">
      <c r="U752709" s="5"/>
      <c r="AA752709" s="94"/>
      <c r="AB752709" s="5"/>
    </row>
    <row r="752726" spans="21:28">
      <c r="U752726" s="5"/>
      <c r="AA752726" s="94"/>
      <c r="AB752726" s="5"/>
    </row>
    <row r="752728" spans="21:28">
      <c r="U752728" s="5"/>
      <c r="AA752728" s="458"/>
      <c r="AB752728" s="5"/>
    </row>
    <row r="752729" spans="21:28">
      <c r="U752729" s="5"/>
      <c r="AA752729" s="458"/>
      <c r="AB752729" s="5"/>
    </row>
    <row r="752730" spans="21:28">
      <c r="U752730" s="5"/>
      <c r="AA752730" s="93"/>
      <c r="AB752730" s="5"/>
    </row>
    <row r="752731" spans="21:28">
      <c r="U752731" s="5"/>
      <c r="AA752731" s="94"/>
      <c r="AB752731" s="5"/>
    </row>
    <row r="752734" spans="21:28">
      <c r="U752734" s="5"/>
      <c r="AA752734" s="94"/>
      <c r="AB752734" s="5"/>
    </row>
    <row r="752784" spans="21:28">
      <c r="U752784" s="5"/>
      <c r="AA752784" s="94"/>
      <c r="AB752784" s="5"/>
    </row>
    <row r="752854" spans="21:28">
      <c r="U752854" s="5"/>
      <c r="AA752854" s="94"/>
      <c r="AB752854" s="5"/>
    </row>
    <row r="752855" spans="21:28">
      <c r="U752855" s="5"/>
      <c r="AA752855" s="94"/>
      <c r="AB752855" s="5"/>
    </row>
    <row r="752872" spans="21:28">
      <c r="U752872" s="5"/>
      <c r="AA752872" s="94"/>
      <c r="AB752872" s="5"/>
    </row>
    <row r="752874" spans="21:28">
      <c r="U752874" s="5"/>
      <c r="AA752874" s="458"/>
      <c r="AB752874" s="5"/>
    </row>
    <row r="752875" spans="21:28">
      <c r="U752875" s="5"/>
      <c r="AA752875" s="458"/>
      <c r="AB752875" s="5"/>
    </row>
    <row r="752876" spans="21:28">
      <c r="U752876" s="5"/>
      <c r="AA752876" s="93"/>
      <c r="AB752876" s="5"/>
    </row>
    <row r="752877" spans="21:28">
      <c r="U752877" s="5"/>
      <c r="AA752877" s="94"/>
      <c r="AB752877" s="5"/>
    </row>
    <row r="752880" spans="21:28">
      <c r="U752880" s="5"/>
      <c r="AA752880" s="94"/>
      <c r="AB752880" s="5"/>
    </row>
    <row r="752930" spans="21:28">
      <c r="U752930" s="5"/>
      <c r="AA752930" s="94"/>
      <c r="AB752930" s="5"/>
    </row>
    <row r="753000" spans="21:28">
      <c r="U753000" s="5"/>
      <c r="AA753000" s="94"/>
      <c r="AB753000" s="5"/>
    </row>
    <row r="753001" spans="21:28">
      <c r="U753001" s="5"/>
      <c r="AA753001" s="94"/>
      <c r="AB753001" s="5"/>
    </row>
    <row r="753018" spans="21:28">
      <c r="U753018" s="5"/>
      <c r="AA753018" s="94"/>
      <c r="AB753018" s="5"/>
    </row>
    <row r="753020" spans="21:28">
      <c r="U753020" s="5"/>
      <c r="AA753020" s="458"/>
      <c r="AB753020" s="5"/>
    </row>
    <row r="753021" spans="21:28">
      <c r="U753021" s="5"/>
      <c r="AA753021" s="458"/>
      <c r="AB753021" s="5"/>
    </row>
    <row r="753022" spans="21:28">
      <c r="U753022" s="5"/>
      <c r="AA753022" s="93"/>
      <c r="AB753022" s="5"/>
    </row>
    <row r="753023" spans="21:28">
      <c r="U753023" s="5"/>
      <c r="AA753023" s="94"/>
      <c r="AB753023" s="5"/>
    </row>
    <row r="753026" spans="21:28">
      <c r="U753026" s="5"/>
      <c r="AA753026" s="94"/>
      <c r="AB753026" s="5"/>
    </row>
    <row r="753076" spans="21:28">
      <c r="U753076" s="5"/>
      <c r="AA753076" s="94"/>
      <c r="AB753076" s="5"/>
    </row>
    <row r="753146" spans="21:28">
      <c r="U753146" s="5"/>
      <c r="AA753146" s="94"/>
      <c r="AB753146" s="5"/>
    </row>
    <row r="753147" spans="21:28">
      <c r="U753147" s="5"/>
      <c r="AA753147" s="94"/>
      <c r="AB753147" s="5"/>
    </row>
    <row r="753164" spans="21:28">
      <c r="U753164" s="5"/>
      <c r="AA753164" s="94"/>
      <c r="AB753164" s="5"/>
    </row>
    <row r="753166" spans="21:28">
      <c r="U753166" s="5"/>
      <c r="AA753166" s="458"/>
      <c r="AB753166" s="5"/>
    </row>
    <row r="753167" spans="21:28">
      <c r="U753167" s="5"/>
      <c r="AA753167" s="458"/>
      <c r="AB753167" s="5"/>
    </row>
    <row r="753168" spans="21:28">
      <c r="U753168" s="5"/>
      <c r="AA753168" s="93"/>
      <c r="AB753168" s="5"/>
    </row>
    <row r="753169" spans="21:28">
      <c r="U753169" s="5"/>
      <c r="AA753169" s="94"/>
      <c r="AB753169" s="5"/>
    </row>
    <row r="753172" spans="21:28">
      <c r="U753172" s="5"/>
      <c r="AA753172" s="94"/>
      <c r="AB753172" s="5"/>
    </row>
    <row r="753222" spans="21:28">
      <c r="U753222" s="5"/>
      <c r="AA753222" s="94"/>
      <c r="AB753222" s="5"/>
    </row>
    <row r="753292" spans="21:28">
      <c r="U753292" s="5"/>
      <c r="AA753292" s="94"/>
      <c r="AB753292" s="5"/>
    </row>
    <row r="753293" spans="21:28">
      <c r="U753293" s="5"/>
      <c r="AA753293" s="94"/>
      <c r="AB753293" s="5"/>
    </row>
    <row r="753310" spans="21:28">
      <c r="U753310" s="5"/>
      <c r="AA753310" s="94"/>
      <c r="AB753310" s="5"/>
    </row>
    <row r="753312" spans="21:28">
      <c r="U753312" s="5"/>
      <c r="AA753312" s="458"/>
      <c r="AB753312" s="5"/>
    </row>
    <row r="753313" spans="21:28">
      <c r="U753313" s="5"/>
      <c r="AA753313" s="458"/>
      <c r="AB753313" s="5"/>
    </row>
    <row r="753314" spans="21:28">
      <c r="U753314" s="5"/>
      <c r="AA753314" s="93"/>
      <c r="AB753314" s="5"/>
    </row>
    <row r="753315" spans="21:28">
      <c r="U753315" s="5"/>
      <c r="AA753315" s="94"/>
      <c r="AB753315" s="5"/>
    </row>
    <row r="753318" spans="21:28">
      <c r="U753318" s="5"/>
      <c r="AA753318" s="94"/>
      <c r="AB753318" s="5"/>
    </row>
    <row r="753368" spans="21:28">
      <c r="U753368" s="5"/>
      <c r="AA753368" s="94"/>
      <c r="AB753368" s="5"/>
    </row>
    <row r="753438" spans="21:28">
      <c r="U753438" s="5"/>
      <c r="AA753438" s="94"/>
      <c r="AB753438" s="5"/>
    </row>
    <row r="753439" spans="21:28">
      <c r="U753439" s="5"/>
      <c r="AA753439" s="94"/>
      <c r="AB753439" s="5"/>
    </row>
    <row r="753456" spans="21:28">
      <c r="U753456" s="5"/>
      <c r="AA753456" s="94"/>
      <c r="AB753456" s="5"/>
    </row>
    <row r="753458" spans="21:28">
      <c r="U753458" s="5"/>
      <c r="AA753458" s="458"/>
      <c r="AB753458" s="5"/>
    </row>
    <row r="753459" spans="21:28">
      <c r="U753459" s="5"/>
      <c r="AA753459" s="458"/>
      <c r="AB753459" s="5"/>
    </row>
    <row r="753460" spans="21:28">
      <c r="U753460" s="5"/>
      <c r="AA753460" s="93"/>
      <c r="AB753460" s="5"/>
    </row>
    <row r="753461" spans="21:28">
      <c r="U753461" s="5"/>
      <c r="AA753461" s="94"/>
      <c r="AB753461" s="5"/>
    </row>
    <row r="753464" spans="21:28">
      <c r="U753464" s="5"/>
      <c r="AA753464" s="94"/>
      <c r="AB753464" s="5"/>
    </row>
    <row r="753514" spans="21:28">
      <c r="U753514" s="5"/>
      <c r="AA753514" s="94"/>
      <c r="AB753514" s="5"/>
    </row>
    <row r="753584" spans="21:28">
      <c r="U753584" s="5"/>
      <c r="AA753584" s="94"/>
      <c r="AB753584" s="5"/>
    </row>
    <row r="753585" spans="21:28">
      <c r="U753585" s="5"/>
      <c r="AA753585" s="94"/>
      <c r="AB753585" s="5"/>
    </row>
    <row r="753602" spans="21:28">
      <c r="U753602" s="5"/>
      <c r="AA753602" s="94"/>
      <c r="AB753602" s="5"/>
    </row>
    <row r="753604" spans="21:28">
      <c r="U753604" s="5"/>
      <c r="AA753604" s="458"/>
      <c r="AB753604" s="5"/>
    </row>
    <row r="753605" spans="21:28">
      <c r="U753605" s="5"/>
      <c r="AA753605" s="458"/>
      <c r="AB753605" s="5"/>
    </row>
    <row r="753606" spans="21:28">
      <c r="U753606" s="5"/>
      <c r="AA753606" s="93"/>
      <c r="AB753606" s="5"/>
    </row>
    <row r="753607" spans="21:28">
      <c r="U753607" s="5"/>
      <c r="AA753607" s="94"/>
      <c r="AB753607" s="5"/>
    </row>
    <row r="753610" spans="21:28">
      <c r="U753610" s="5"/>
      <c r="AA753610" s="94"/>
      <c r="AB753610" s="5"/>
    </row>
    <row r="753660" spans="21:28">
      <c r="U753660" s="5"/>
      <c r="AA753660" s="94"/>
      <c r="AB753660" s="5"/>
    </row>
    <row r="753730" spans="21:28">
      <c r="U753730" s="5"/>
      <c r="AA753730" s="94"/>
      <c r="AB753730" s="5"/>
    </row>
    <row r="753731" spans="21:28">
      <c r="U753731" s="5"/>
      <c r="AA753731" s="94"/>
      <c r="AB753731" s="5"/>
    </row>
    <row r="753748" spans="21:28">
      <c r="U753748" s="5"/>
      <c r="AA753748" s="94"/>
      <c r="AB753748" s="5"/>
    </row>
    <row r="753750" spans="21:28">
      <c r="U753750" s="5"/>
      <c r="AA753750" s="458"/>
      <c r="AB753750" s="5"/>
    </row>
    <row r="753751" spans="21:28">
      <c r="U753751" s="5"/>
      <c r="AA753751" s="458"/>
      <c r="AB753751" s="5"/>
    </row>
    <row r="753752" spans="21:28">
      <c r="U753752" s="5"/>
      <c r="AA753752" s="93"/>
      <c r="AB753752" s="5"/>
    </row>
    <row r="753753" spans="21:28">
      <c r="U753753" s="5"/>
      <c r="AA753753" s="94"/>
      <c r="AB753753" s="5"/>
    </row>
    <row r="753756" spans="21:28">
      <c r="U753756" s="5"/>
      <c r="AA753756" s="94"/>
      <c r="AB753756" s="5"/>
    </row>
    <row r="753806" spans="21:28">
      <c r="U753806" s="5"/>
      <c r="AA753806" s="94"/>
      <c r="AB753806" s="5"/>
    </row>
    <row r="753876" spans="21:28">
      <c r="U753876" s="5"/>
      <c r="AA753876" s="94"/>
      <c r="AB753876" s="5"/>
    </row>
    <row r="753877" spans="21:28">
      <c r="U753877" s="5"/>
      <c r="AA753877" s="94"/>
      <c r="AB753877" s="5"/>
    </row>
    <row r="753894" spans="21:28">
      <c r="U753894" s="5"/>
      <c r="AA753894" s="94"/>
      <c r="AB753894" s="5"/>
    </row>
    <row r="753896" spans="21:28">
      <c r="U753896" s="5"/>
      <c r="AA753896" s="458"/>
      <c r="AB753896" s="5"/>
    </row>
    <row r="753897" spans="21:28">
      <c r="U753897" s="5"/>
      <c r="AA753897" s="458"/>
      <c r="AB753897" s="5"/>
    </row>
    <row r="753898" spans="21:28">
      <c r="U753898" s="5"/>
      <c r="AA753898" s="93"/>
      <c r="AB753898" s="5"/>
    </row>
    <row r="753899" spans="21:28">
      <c r="U753899" s="5"/>
      <c r="AA753899" s="94"/>
      <c r="AB753899" s="5"/>
    </row>
    <row r="753902" spans="21:28">
      <c r="U753902" s="5"/>
      <c r="AA753902" s="94"/>
      <c r="AB753902" s="5"/>
    </row>
    <row r="753952" spans="21:28">
      <c r="U753952" s="5"/>
      <c r="AA753952" s="94"/>
      <c r="AB753952" s="5"/>
    </row>
    <row r="754022" spans="21:28">
      <c r="U754022" s="5"/>
      <c r="AA754022" s="94"/>
      <c r="AB754022" s="5"/>
    </row>
    <row r="754023" spans="21:28">
      <c r="U754023" s="5"/>
      <c r="AA754023" s="94"/>
      <c r="AB754023" s="5"/>
    </row>
    <row r="754040" spans="21:28">
      <c r="U754040" s="5"/>
      <c r="AA754040" s="94"/>
      <c r="AB754040" s="5"/>
    </row>
    <row r="754042" spans="21:28">
      <c r="U754042" s="5"/>
      <c r="AA754042" s="458"/>
      <c r="AB754042" s="5"/>
    </row>
    <row r="754043" spans="21:28">
      <c r="U754043" s="5"/>
      <c r="AA754043" s="458"/>
      <c r="AB754043" s="5"/>
    </row>
    <row r="754044" spans="21:28">
      <c r="U754044" s="5"/>
      <c r="AA754044" s="93"/>
      <c r="AB754044" s="5"/>
    </row>
    <row r="754045" spans="21:28">
      <c r="U754045" s="5"/>
      <c r="AA754045" s="94"/>
      <c r="AB754045" s="5"/>
    </row>
    <row r="754048" spans="21:28">
      <c r="U754048" s="5"/>
      <c r="AA754048" s="94"/>
      <c r="AB754048" s="5"/>
    </row>
    <row r="754098" spans="21:28">
      <c r="U754098" s="5"/>
      <c r="AA754098" s="94"/>
      <c r="AB754098" s="5"/>
    </row>
    <row r="754168" spans="21:28">
      <c r="U754168" s="5"/>
      <c r="AA754168" s="94"/>
      <c r="AB754168" s="5"/>
    </row>
    <row r="754169" spans="21:28">
      <c r="U754169" s="5"/>
      <c r="AA754169" s="94"/>
      <c r="AB754169" s="5"/>
    </row>
    <row r="754186" spans="21:28">
      <c r="U754186" s="5"/>
      <c r="AA754186" s="94"/>
      <c r="AB754186" s="5"/>
    </row>
    <row r="754188" spans="21:28">
      <c r="U754188" s="5"/>
      <c r="AA754188" s="458"/>
      <c r="AB754188" s="5"/>
    </row>
    <row r="754189" spans="21:28">
      <c r="U754189" s="5"/>
      <c r="AA754189" s="458"/>
      <c r="AB754189" s="5"/>
    </row>
    <row r="754190" spans="21:28">
      <c r="U754190" s="5"/>
      <c r="AA754190" s="93"/>
      <c r="AB754190" s="5"/>
    </row>
    <row r="754191" spans="21:28">
      <c r="U754191" s="5"/>
      <c r="AA754191" s="94"/>
      <c r="AB754191" s="5"/>
    </row>
    <row r="754194" spans="21:28">
      <c r="U754194" s="5"/>
      <c r="AA754194" s="94"/>
      <c r="AB754194" s="5"/>
    </row>
    <row r="754244" spans="21:28">
      <c r="U754244" s="5"/>
      <c r="AA754244" s="94"/>
      <c r="AB754244" s="5"/>
    </row>
    <row r="754314" spans="21:28">
      <c r="U754314" s="5"/>
      <c r="AA754314" s="94"/>
      <c r="AB754314" s="5"/>
    </row>
    <row r="754315" spans="21:28">
      <c r="U754315" s="5"/>
      <c r="AA754315" s="94"/>
      <c r="AB754315" s="5"/>
    </row>
    <row r="754332" spans="21:28">
      <c r="U754332" s="5"/>
      <c r="AA754332" s="94"/>
      <c r="AB754332" s="5"/>
    </row>
    <row r="754334" spans="21:28">
      <c r="U754334" s="5"/>
      <c r="AA754334" s="458"/>
      <c r="AB754334" s="5"/>
    </row>
    <row r="754335" spans="21:28">
      <c r="U754335" s="5"/>
      <c r="AA754335" s="458"/>
      <c r="AB754335" s="5"/>
    </row>
    <row r="754336" spans="21:28">
      <c r="U754336" s="5"/>
      <c r="AA754336" s="93"/>
      <c r="AB754336" s="5"/>
    </row>
    <row r="754337" spans="21:28">
      <c r="U754337" s="5"/>
      <c r="AA754337" s="94"/>
      <c r="AB754337" s="5"/>
    </row>
    <row r="754340" spans="21:28">
      <c r="U754340" s="5"/>
      <c r="AA754340" s="94"/>
      <c r="AB754340" s="5"/>
    </row>
    <row r="754390" spans="21:28">
      <c r="U754390" s="5"/>
      <c r="AA754390" s="94"/>
      <c r="AB754390" s="5"/>
    </row>
    <row r="754460" spans="21:28">
      <c r="U754460" s="5"/>
      <c r="AA754460" s="94"/>
      <c r="AB754460" s="5"/>
    </row>
    <row r="754461" spans="21:28">
      <c r="U754461" s="5"/>
      <c r="AA754461" s="94"/>
      <c r="AB754461" s="5"/>
    </row>
    <row r="754478" spans="21:28">
      <c r="U754478" s="5"/>
      <c r="AA754478" s="94"/>
      <c r="AB754478" s="5"/>
    </row>
    <row r="754480" spans="21:28">
      <c r="U754480" s="5"/>
      <c r="AA754480" s="458"/>
      <c r="AB754480" s="5"/>
    </row>
    <row r="754481" spans="21:28">
      <c r="U754481" s="5"/>
      <c r="AA754481" s="458"/>
      <c r="AB754481" s="5"/>
    </row>
    <row r="754482" spans="21:28">
      <c r="U754482" s="5"/>
      <c r="AA754482" s="93"/>
      <c r="AB754482" s="5"/>
    </row>
    <row r="754483" spans="21:28">
      <c r="U754483" s="5"/>
      <c r="AA754483" s="94"/>
      <c r="AB754483" s="5"/>
    </row>
    <row r="754486" spans="21:28">
      <c r="U754486" s="5"/>
      <c r="AA754486" s="94"/>
      <c r="AB754486" s="5"/>
    </row>
    <row r="754536" spans="21:28">
      <c r="U754536" s="5"/>
      <c r="AA754536" s="94"/>
      <c r="AB754536" s="5"/>
    </row>
    <row r="754606" spans="21:28">
      <c r="U754606" s="5"/>
      <c r="AA754606" s="94"/>
      <c r="AB754606" s="5"/>
    </row>
    <row r="754607" spans="21:28">
      <c r="U754607" s="5"/>
      <c r="AA754607" s="94"/>
      <c r="AB754607" s="5"/>
    </row>
    <row r="754624" spans="21:28">
      <c r="U754624" s="5"/>
      <c r="AA754624" s="94"/>
      <c r="AB754624" s="5"/>
    </row>
    <row r="754626" spans="21:28">
      <c r="U754626" s="5"/>
      <c r="AA754626" s="458"/>
      <c r="AB754626" s="5"/>
    </row>
    <row r="754627" spans="21:28">
      <c r="U754627" s="5"/>
      <c r="AA754627" s="458"/>
      <c r="AB754627" s="5"/>
    </row>
    <row r="754628" spans="21:28">
      <c r="U754628" s="5"/>
      <c r="AA754628" s="93"/>
      <c r="AB754628" s="5"/>
    </row>
    <row r="754629" spans="21:28">
      <c r="U754629" s="5"/>
      <c r="AA754629" s="94"/>
      <c r="AB754629" s="5"/>
    </row>
    <row r="754632" spans="21:28">
      <c r="U754632" s="5"/>
      <c r="AA754632" s="94"/>
      <c r="AB754632" s="5"/>
    </row>
    <row r="754682" spans="21:28">
      <c r="U754682" s="5"/>
      <c r="AA754682" s="94"/>
      <c r="AB754682" s="5"/>
    </row>
    <row r="754752" spans="21:28">
      <c r="U754752" s="5"/>
      <c r="AA754752" s="94"/>
      <c r="AB754752" s="5"/>
    </row>
    <row r="754753" spans="21:28">
      <c r="U754753" s="5"/>
      <c r="AA754753" s="94"/>
      <c r="AB754753" s="5"/>
    </row>
    <row r="754770" spans="21:28">
      <c r="U754770" s="5"/>
      <c r="AA754770" s="94"/>
      <c r="AB754770" s="5"/>
    </row>
    <row r="754772" spans="21:28">
      <c r="U754772" s="5"/>
      <c r="AA754772" s="458"/>
      <c r="AB754772" s="5"/>
    </row>
    <row r="754773" spans="21:28">
      <c r="U754773" s="5"/>
      <c r="AA754773" s="458"/>
      <c r="AB754773" s="5"/>
    </row>
    <row r="754774" spans="21:28">
      <c r="U754774" s="5"/>
      <c r="AA754774" s="93"/>
      <c r="AB754774" s="5"/>
    </row>
    <row r="754775" spans="21:28">
      <c r="U754775" s="5"/>
      <c r="AA754775" s="94"/>
      <c r="AB754775" s="5"/>
    </row>
    <row r="754778" spans="21:28">
      <c r="U754778" s="5"/>
      <c r="AA754778" s="94"/>
      <c r="AB754778" s="5"/>
    </row>
    <row r="754828" spans="21:28">
      <c r="U754828" s="5"/>
      <c r="AA754828" s="94"/>
      <c r="AB754828" s="5"/>
    </row>
    <row r="754898" spans="21:28">
      <c r="U754898" s="5"/>
      <c r="AA754898" s="94"/>
      <c r="AB754898" s="5"/>
    </row>
    <row r="754899" spans="21:28">
      <c r="U754899" s="5"/>
      <c r="AA754899" s="94"/>
      <c r="AB754899" s="5"/>
    </row>
    <row r="754916" spans="21:28">
      <c r="U754916" s="5"/>
      <c r="AA754916" s="94"/>
      <c r="AB754916" s="5"/>
    </row>
    <row r="754918" spans="21:28">
      <c r="U754918" s="5"/>
      <c r="AA754918" s="458"/>
      <c r="AB754918" s="5"/>
    </row>
    <row r="754919" spans="21:28">
      <c r="U754919" s="5"/>
      <c r="AA754919" s="458"/>
      <c r="AB754919" s="5"/>
    </row>
    <row r="754920" spans="21:28">
      <c r="U754920" s="5"/>
      <c r="AA754920" s="93"/>
      <c r="AB754920" s="5"/>
    </row>
    <row r="754921" spans="21:28">
      <c r="U754921" s="5"/>
      <c r="AA754921" s="94"/>
      <c r="AB754921" s="5"/>
    </row>
    <row r="754924" spans="21:28">
      <c r="U754924" s="5"/>
      <c r="AA754924" s="94"/>
      <c r="AB754924" s="5"/>
    </row>
    <row r="754974" spans="21:28">
      <c r="U754974" s="5"/>
      <c r="AA754974" s="94"/>
      <c r="AB754974" s="5"/>
    </row>
    <row r="755044" spans="21:28">
      <c r="U755044" s="5"/>
      <c r="AA755044" s="94"/>
      <c r="AB755044" s="5"/>
    </row>
    <row r="755045" spans="21:28">
      <c r="U755045" s="5"/>
      <c r="AA755045" s="94"/>
      <c r="AB755045" s="5"/>
    </row>
    <row r="755062" spans="21:28">
      <c r="U755062" s="5"/>
      <c r="AA755062" s="94"/>
      <c r="AB755062" s="5"/>
    </row>
    <row r="755064" spans="21:28">
      <c r="U755064" s="5"/>
      <c r="AA755064" s="458"/>
      <c r="AB755064" s="5"/>
    </row>
    <row r="755065" spans="21:28">
      <c r="U755065" s="5"/>
      <c r="AA755065" s="458"/>
      <c r="AB755065" s="5"/>
    </row>
    <row r="755066" spans="21:28">
      <c r="U755066" s="5"/>
      <c r="AA755066" s="93"/>
      <c r="AB755066" s="5"/>
    </row>
    <row r="755067" spans="21:28">
      <c r="U755067" s="5"/>
      <c r="AA755067" s="94"/>
      <c r="AB755067" s="5"/>
    </row>
    <row r="755070" spans="21:28">
      <c r="U755070" s="5"/>
      <c r="AA755070" s="94"/>
      <c r="AB755070" s="5"/>
    </row>
    <row r="755120" spans="21:28">
      <c r="U755120" s="5"/>
      <c r="AA755120" s="94"/>
      <c r="AB755120" s="5"/>
    </row>
    <row r="755190" spans="21:28">
      <c r="U755190" s="5"/>
      <c r="AA755190" s="94"/>
      <c r="AB755190" s="5"/>
    </row>
    <row r="755191" spans="21:28">
      <c r="U755191" s="5"/>
      <c r="AA755191" s="94"/>
      <c r="AB755191" s="5"/>
    </row>
    <row r="755208" spans="21:28">
      <c r="U755208" s="5"/>
      <c r="AA755208" s="94"/>
      <c r="AB755208" s="5"/>
    </row>
    <row r="755210" spans="21:28">
      <c r="U755210" s="5"/>
      <c r="AA755210" s="458"/>
      <c r="AB755210" s="5"/>
    </row>
    <row r="755211" spans="21:28">
      <c r="U755211" s="5"/>
      <c r="AA755211" s="458"/>
      <c r="AB755211" s="5"/>
    </row>
    <row r="755212" spans="21:28">
      <c r="U755212" s="5"/>
      <c r="AA755212" s="93"/>
      <c r="AB755212" s="5"/>
    </row>
    <row r="755213" spans="21:28">
      <c r="U755213" s="5"/>
      <c r="AA755213" s="94"/>
      <c r="AB755213" s="5"/>
    </row>
    <row r="755216" spans="21:28">
      <c r="U755216" s="5"/>
      <c r="AA755216" s="94"/>
      <c r="AB755216" s="5"/>
    </row>
    <row r="755266" spans="21:28">
      <c r="U755266" s="5"/>
      <c r="AA755266" s="94"/>
      <c r="AB755266" s="5"/>
    </row>
    <row r="755336" spans="21:28">
      <c r="U755336" s="5"/>
      <c r="AA755336" s="94"/>
      <c r="AB755336" s="5"/>
    </row>
    <row r="755337" spans="21:28">
      <c r="U755337" s="5"/>
      <c r="AA755337" s="94"/>
      <c r="AB755337" s="5"/>
    </row>
    <row r="755354" spans="21:28">
      <c r="U755354" s="5"/>
      <c r="AA755354" s="94"/>
      <c r="AB755354" s="5"/>
    </row>
    <row r="755356" spans="21:28">
      <c r="U755356" s="5"/>
      <c r="AA755356" s="458"/>
      <c r="AB755356" s="5"/>
    </row>
    <row r="755357" spans="21:28">
      <c r="U755357" s="5"/>
      <c r="AA755357" s="458"/>
      <c r="AB755357" s="5"/>
    </row>
    <row r="755358" spans="21:28">
      <c r="U755358" s="5"/>
      <c r="AA755358" s="93"/>
      <c r="AB755358" s="5"/>
    </row>
    <row r="755359" spans="21:28">
      <c r="U755359" s="5"/>
      <c r="AA755359" s="94"/>
      <c r="AB755359" s="5"/>
    </row>
    <row r="755362" spans="21:28">
      <c r="U755362" s="5"/>
      <c r="AA755362" s="94"/>
      <c r="AB755362" s="5"/>
    </row>
    <row r="755412" spans="21:28">
      <c r="U755412" s="5"/>
      <c r="AA755412" s="94"/>
      <c r="AB755412" s="5"/>
    </row>
    <row r="755482" spans="21:28">
      <c r="U755482" s="5"/>
      <c r="AA755482" s="94"/>
      <c r="AB755482" s="5"/>
    </row>
    <row r="755483" spans="21:28">
      <c r="U755483" s="5"/>
      <c r="AA755483" s="94"/>
      <c r="AB755483" s="5"/>
    </row>
    <row r="755500" spans="21:28">
      <c r="U755500" s="5"/>
      <c r="AA755500" s="94"/>
      <c r="AB755500" s="5"/>
    </row>
    <row r="755502" spans="21:28">
      <c r="U755502" s="5"/>
      <c r="AA755502" s="458"/>
      <c r="AB755502" s="5"/>
    </row>
    <row r="755503" spans="21:28">
      <c r="U755503" s="5"/>
      <c r="AA755503" s="458"/>
      <c r="AB755503" s="5"/>
    </row>
    <row r="755504" spans="21:28">
      <c r="U755504" s="5"/>
      <c r="AA755504" s="93"/>
      <c r="AB755504" s="5"/>
    </row>
    <row r="755505" spans="21:28">
      <c r="U755505" s="5"/>
      <c r="AA755505" s="94"/>
      <c r="AB755505" s="5"/>
    </row>
    <row r="755508" spans="21:28">
      <c r="U755508" s="5"/>
      <c r="AA755508" s="94"/>
      <c r="AB755508" s="5"/>
    </row>
    <row r="755558" spans="21:28">
      <c r="U755558" s="5"/>
      <c r="AA755558" s="94"/>
      <c r="AB755558" s="5"/>
    </row>
    <row r="755628" spans="21:28">
      <c r="U755628" s="5"/>
      <c r="AA755628" s="94"/>
      <c r="AB755628" s="5"/>
    </row>
    <row r="755629" spans="21:28">
      <c r="U755629" s="5"/>
      <c r="AA755629" s="94"/>
      <c r="AB755629" s="5"/>
    </row>
    <row r="755646" spans="21:28">
      <c r="U755646" s="5"/>
      <c r="AA755646" s="94"/>
      <c r="AB755646" s="5"/>
    </row>
    <row r="755648" spans="21:28">
      <c r="U755648" s="5"/>
      <c r="AA755648" s="458"/>
      <c r="AB755648" s="5"/>
    </row>
    <row r="755649" spans="21:28">
      <c r="U755649" s="5"/>
      <c r="AA755649" s="458"/>
      <c r="AB755649" s="5"/>
    </row>
    <row r="755650" spans="21:28">
      <c r="U755650" s="5"/>
      <c r="AA755650" s="93"/>
      <c r="AB755650" s="5"/>
    </row>
    <row r="755651" spans="21:28">
      <c r="U755651" s="5"/>
      <c r="AA755651" s="94"/>
      <c r="AB755651" s="5"/>
    </row>
    <row r="755654" spans="21:28">
      <c r="U755654" s="5"/>
      <c r="AA755654" s="94"/>
      <c r="AB755654" s="5"/>
    </row>
    <row r="755704" spans="21:28">
      <c r="U755704" s="5"/>
      <c r="AA755704" s="94"/>
      <c r="AB755704" s="5"/>
    </row>
    <row r="755774" spans="21:28">
      <c r="U755774" s="5"/>
      <c r="AA755774" s="94"/>
      <c r="AB755774" s="5"/>
    </row>
    <row r="755775" spans="21:28">
      <c r="U755775" s="5"/>
      <c r="AA755775" s="94"/>
      <c r="AB755775" s="5"/>
    </row>
    <row r="755792" spans="21:28">
      <c r="U755792" s="5"/>
      <c r="AA755792" s="94"/>
      <c r="AB755792" s="5"/>
    </row>
    <row r="755794" spans="21:28">
      <c r="U755794" s="5"/>
      <c r="AA755794" s="458"/>
      <c r="AB755794" s="5"/>
    </row>
    <row r="755795" spans="21:28">
      <c r="U755795" s="5"/>
      <c r="AA755795" s="458"/>
      <c r="AB755795" s="5"/>
    </row>
    <row r="755796" spans="21:28">
      <c r="U755796" s="5"/>
      <c r="AA755796" s="93"/>
      <c r="AB755796" s="5"/>
    </row>
    <row r="755797" spans="21:28">
      <c r="U755797" s="5"/>
      <c r="AA755797" s="94"/>
      <c r="AB755797" s="5"/>
    </row>
    <row r="755800" spans="21:28">
      <c r="U755800" s="5"/>
      <c r="AA755800" s="94"/>
      <c r="AB755800" s="5"/>
    </row>
    <row r="755850" spans="21:28">
      <c r="U755850" s="5"/>
      <c r="AA755850" s="94"/>
      <c r="AB755850" s="5"/>
    </row>
    <row r="755920" spans="21:28">
      <c r="U755920" s="5"/>
      <c r="AA755920" s="94"/>
      <c r="AB755920" s="5"/>
    </row>
    <row r="755921" spans="21:28">
      <c r="U755921" s="5"/>
      <c r="AA755921" s="94"/>
      <c r="AB755921" s="5"/>
    </row>
    <row r="755938" spans="21:28">
      <c r="U755938" s="5"/>
      <c r="AA755938" s="94"/>
      <c r="AB755938" s="5"/>
    </row>
    <row r="755940" spans="21:28">
      <c r="U755940" s="5"/>
      <c r="AA755940" s="458"/>
      <c r="AB755940" s="5"/>
    </row>
    <row r="755941" spans="21:28">
      <c r="U755941" s="5"/>
      <c r="AA755941" s="458"/>
      <c r="AB755941" s="5"/>
    </row>
    <row r="755942" spans="21:28">
      <c r="U755942" s="5"/>
      <c r="AA755942" s="93"/>
      <c r="AB755942" s="5"/>
    </row>
    <row r="755943" spans="21:28">
      <c r="U755943" s="5"/>
      <c r="AA755943" s="94"/>
      <c r="AB755943" s="5"/>
    </row>
    <row r="755946" spans="21:28">
      <c r="U755946" s="5"/>
      <c r="AA755946" s="94"/>
      <c r="AB755946" s="5"/>
    </row>
    <row r="755996" spans="21:28">
      <c r="U755996" s="5"/>
      <c r="AA755996" s="94"/>
      <c r="AB755996" s="5"/>
    </row>
    <row r="756066" spans="21:28">
      <c r="U756066" s="5"/>
      <c r="AA756066" s="94"/>
      <c r="AB756066" s="5"/>
    </row>
    <row r="756067" spans="21:28">
      <c r="U756067" s="5"/>
      <c r="AA756067" s="94"/>
      <c r="AB756067" s="5"/>
    </row>
    <row r="756084" spans="21:28">
      <c r="U756084" s="5"/>
      <c r="AA756084" s="94"/>
      <c r="AB756084" s="5"/>
    </row>
    <row r="756086" spans="21:28">
      <c r="U756086" s="5"/>
      <c r="AA756086" s="458"/>
      <c r="AB756086" s="5"/>
    </row>
    <row r="756087" spans="21:28">
      <c r="U756087" s="5"/>
      <c r="AA756087" s="458"/>
      <c r="AB756087" s="5"/>
    </row>
    <row r="756088" spans="21:28">
      <c r="U756088" s="5"/>
      <c r="AA756088" s="93"/>
      <c r="AB756088" s="5"/>
    </row>
    <row r="756089" spans="21:28">
      <c r="U756089" s="5"/>
      <c r="AA756089" s="94"/>
      <c r="AB756089" s="5"/>
    </row>
    <row r="756092" spans="21:28">
      <c r="U756092" s="5"/>
      <c r="AA756092" s="94"/>
      <c r="AB756092" s="5"/>
    </row>
    <row r="756142" spans="21:28">
      <c r="U756142" s="5"/>
      <c r="AA756142" s="94"/>
      <c r="AB756142" s="5"/>
    </row>
    <row r="756212" spans="21:28">
      <c r="U756212" s="5"/>
      <c r="AA756212" s="94"/>
      <c r="AB756212" s="5"/>
    </row>
    <row r="756213" spans="21:28">
      <c r="U756213" s="5"/>
      <c r="AA756213" s="94"/>
      <c r="AB756213" s="5"/>
    </row>
    <row r="756230" spans="21:28">
      <c r="U756230" s="5"/>
      <c r="AA756230" s="94"/>
      <c r="AB756230" s="5"/>
    </row>
    <row r="756232" spans="21:28">
      <c r="U756232" s="5"/>
      <c r="AA756232" s="458"/>
      <c r="AB756232" s="5"/>
    </row>
    <row r="756233" spans="21:28">
      <c r="U756233" s="5"/>
      <c r="AA756233" s="458"/>
      <c r="AB756233" s="5"/>
    </row>
    <row r="756234" spans="21:28">
      <c r="U756234" s="5"/>
      <c r="AA756234" s="93"/>
      <c r="AB756234" s="5"/>
    </row>
    <row r="756235" spans="21:28">
      <c r="U756235" s="5"/>
      <c r="AA756235" s="94"/>
      <c r="AB756235" s="5"/>
    </row>
    <row r="756238" spans="21:28">
      <c r="U756238" s="5"/>
      <c r="AA756238" s="94"/>
      <c r="AB756238" s="5"/>
    </row>
    <row r="756288" spans="21:28">
      <c r="U756288" s="5"/>
      <c r="AA756288" s="94"/>
      <c r="AB756288" s="5"/>
    </row>
    <row r="756358" spans="21:28">
      <c r="U756358" s="5"/>
      <c r="AA756358" s="94"/>
      <c r="AB756358" s="5"/>
    </row>
    <row r="756359" spans="21:28">
      <c r="U756359" s="5"/>
      <c r="AA756359" s="94"/>
      <c r="AB756359" s="5"/>
    </row>
    <row r="756376" spans="21:28">
      <c r="U756376" s="5"/>
      <c r="AA756376" s="94"/>
      <c r="AB756376" s="5"/>
    </row>
    <row r="756378" spans="21:28">
      <c r="U756378" s="5"/>
      <c r="AA756378" s="458"/>
      <c r="AB756378" s="5"/>
    </row>
    <row r="756379" spans="21:28">
      <c r="U756379" s="5"/>
      <c r="AA756379" s="458"/>
      <c r="AB756379" s="5"/>
    </row>
    <row r="756380" spans="21:28">
      <c r="U756380" s="5"/>
      <c r="AA756380" s="93"/>
      <c r="AB756380" s="5"/>
    </row>
    <row r="756381" spans="21:28">
      <c r="U756381" s="5"/>
      <c r="AA756381" s="94"/>
      <c r="AB756381" s="5"/>
    </row>
    <row r="756384" spans="21:28">
      <c r="U756384" s="5"/>
      <c r="AA756384" s="94"/>
      <c r="AB756384" s="5"/>
    </row>
    <row r="756434" spans="21:28">
      <c r="U756434" s="5"/>
      <c r="AA756434" s="94"/>
      <c r="AB756434" s="5"/>
    </row>
    <row r="756504" spans="21:28">
      <c r="U756504" s="5"/>
      <c r="AA756504" s="94"/>
      <c r="AB756504" s="5"/>
    </row>
    <row r="756505" spans="21:28">
      <c r="U756505" s="5"/>
      <c r="AA756505" s="94"/>
      <c r="AB756505" s="5"/>
    </row>
    <row r="756522" spans="21:28">
      <c r="U756522" s="5"/>
      <c r="AA756522" s="94"/>
      <c r="AB756522" s="5"/>
    </row>
    <row r="756524" spans="21:28">
      <c r="U756524" s="5"/>
      <c r="AA756524" s="458"/>
      <c r="AB756524" s="5"/>
    </row>
    <row r="756525" spans="21:28">
      <c r="U756525" s="5"/>
      <c r="AA756525" s="458"/>
      <c r="AB756525" s="5"/>
    </row>
    <row r="756526" spans="21:28">
      <c r="U756526" s="5"/>
      <c r="AA756526" s="93"/>
      <c r="AB756526" s="5"/>
    </row>
    <row r="756527" spans="21:28">
      <c r="U756527" s="5"/>
      <c r="AA756527" s="94"/>
      <c r="AB756527" s="5"/>
    </row>
    <row r="756530" spans="21:28">
      <c r="U756530" s="5"/>
      <c r="AA756530" s="94"/>
      <c r="AB756530" s="5"/>
    </row>
    <row r="756580" spans="21:28">
      <c r="U756580" s="5"/>
      <c r="AA756580" s="94"/>
      <c r="AB756580" s="5"/>
    </row>
    <row r="756650" spans="21:28">
      <c r="U756650" s="5"/>
      <c r="AA756650" s="94"/>
      <c r="AB756650" s="5"/>
    </row>
    <row r="756651" spans="21:28">
      <c r="U756651" s="5"/>
      <c r="AA756651" s="94"/>
      <c r="AB756651" s="5"/>
    </row>
    <row r="756668" spans="21:28">
      <c r="U756668" s="5"/>
      <c r="AA756668" s="94"/>
      <c r="AB756668" s="5"/>
    </row>
    <row r="756670" spans="21:28">
      <c r="U756670" s="5"/>
      <c r="AA756670" s="458"/>
      <c r="AB756670" s="5"/>
    </row>
    <row r="756671" spans="21:28">
      <c r="U756671" s="5"/>
      <c r="AA756671" s="458"/>
      <c r="AB756671" s="5"/>
    </row>
    <row r="756672" spans="21:28">
      <c r="U756672" s="5"/>
      <c r="AA756672" s="93"/>
      <c r="AB756672" s="5"/>
    </row>
    <row r="756673" spans="21:28">
      <c r="U756673" s="5"/>
      <c r="AA756673" s="94"/>
      <c r="AB756673" s="5"/>
    </row>
    <row r="756676" spans="21:28">
      <c r="U756676" s="5"/>
      <c r="AA756676" s="94"/>
      <c r="AB756676" s="5"/>
    </row>
    <row r="756726" spans="21:28">
      <c r="U756726" s="5"/>
      <c r="AA756726" s="94"/>
      <c r="AB756726" s="5"/>
    </row>
    <row r="756796" spans="21:28">
      <c r="U756796" s="5"/>
      <c r="AA756796" s="94"/>
      <c r="AB756796" s="5"/>
    </row>
    <row r="756797" spans="21:28">
      <c r="U756797" s="5"/>
      <c r="AA756797" s="94"/>
      <c r="AB756797" s="5"/>
    </row>
    <row r="756814" spans="21:28">
      <c r="U756814" s="5"/>
      <c r="AA756814" s="94"/>
      <c r="AB756814" s="5"/>
    </row>
    <row r="756816" spans="21:28">
      <c r="U756816" s="5"/>
      <c r="AA756816" s="458"/>
      <c r="AB756816" s="5"/>
    </row>
    <row r="756817" spans="21:28">
      <c r="U756817" s="5"/>
      <c r="AA756817" s="458"/>
      <c r="AB756817" s="5"/>
    </row>
    <row r="756818" spans="21:28">
      <c r="U756818" s="5"/>
      <c r="AA756818" s="93"/>
      <c r="AB756818" s="5"/>
    </row>
    <row r="756819" spans="21:28">
      <c r="U756819" s="5"/>
      <c r="AA756819" s="94"/>
      <c r="AB756819" s="5"/>
    </row>
    <row r="756822" spans="21:28">
      <c r="U756822" s="5"/>
      <c r="AA756822" s="94"/>
      <c r="AB756822" s="5"/>
    </row>
    <row r="756872" spans="21:28">
      <c r="U756872" s="5"/>
      <c r="AA756872" s="94"/>
      <c r="AB756872" s="5"/>
    </row>
    <row r="756942" spans="21:28">
      <c r="U756942" s="5"/>
      <c r="AA756942" s="94"/>
      <c r="AB756942" s="5"/>
    </row>
    <row r="756943" spans="21:28">
      <c r="U756943" s="5"/>
      <c r="AA756943" s="94"/>
      <c r="AB756943" s="5"/>
    </row>
    <row r="756960" spans="21:28">
      <c r="U756960" s="5"/>
      <c r="AA756960" s="94"/>
      <c r="AB756960" s="5"/>
    </row>
    <row r="756962" spans="21:28">
      <c r="U756962" s="5"/>
      <c r="AA756962" s="458"/>
      <c r="AB756962" s="5"/>
    </row>
    <row r="756963" spans="21:28">
      <c r="U756963" s="5"/>
      <c r="AA756963" s="458"/>
      <c r="AB756963" s="5"/>
    </row>
    <row r="756964" spans="21:28">
      <c r="U756964" s="5"/>
      <c r="AA756964" s="93"/>
      <c r="AB756964" s="5"/>
    </row>
    <row r="756965" spans="21:28">
      <c r="U756965" s="5"/>
      <c r="AA756965" s="94"/>
      <c r="AB756965" s="5"/>
    </row>
    <row r="756968" spans="21:28">
      <c r="U756968" s="5"/>
      <c r="AA756968" s="94"/>
      <c r="AB756968" s="5"/>
    </row>
    <row r="757018" spans="21:28">
      <c r="U757018" s="5"/>
      <c r="AA757018" s="94"/>
      <c r="AB757018" s="5"/>
    </row>
    <row r="757088" spans="21:28">
      <c r="U757088" s="5"/>
      <c r="AA757088" s="94"/>
      <c r="AB757088" s="5"/>
    </row>
    <row r="757089" spans="21:28">
      <c r="U757089" s="5"/>
      <c r="AA757089" s="94"/>
      <c r="AB757089" s="5"/>
    </row>
    <row r="757106" spans="21:28">
      <c r="U757106" s="5"/>
      <c r="AA757106" s="94"/>
      <c r="AB757106" s="5"/>
    </row>
    <row r="757108" spans="21:28">
      <c r="U757108" s="5"/>
      <c r="AA757108" s="458"/>
      <c r="AB757108" s="5"/>
    </row>
    <row r="757109" spans="21:28">
      <c r="U757109" s="5"/>
      <c r="AA757109" s="458"/>
      <c r="AB757109" s="5"/>
    </row>
    <row r="757110" spans="21:28">
      <c r="U757110" s="5"/>
      <c r="AA757110" s="93"/>
      <c r="AB757110" s="5"/>
    </row>
    <row r="757111" spans="21:28">
      <c r="U757111" s="5"/>
      <c r="AA757111" s="94"/>
      <c r="AB757111" s="5"/>
    </row>
    <row r="757114" spans="21:28">
      <c r="U757114" s="5"/>
      <c r="AA757114" s="94"/>
      <c r="AB757114" s="5"/>
    </row>
    <row r="757164" spans="21:28">
      <c r="U757164" s="5"/>
      <c r="AA757164" s="94"/>
      <c r="AB757164" s="5"/>
    </row>
    <row r="757234" spans="21:28">
      <c r="U757234" s="5"/>
      <c r="AA757234" s="94"/>
      <c r="AB757234" s="5"/>
    </row>
    <row r="757235" spans="21:28">
      <c r="U757235" s="5"/>
      <c r="AA757235" s="94"/>
      <c r="AB757235" s="5"/>
    </row>
    <row r="757252" spans="21:28">
      <c r="U757252" s="5"/>
      <c r="AA757252" s="94"/>
      <c r="AB757252" s="5"/>
    </row>
    <row r="757254" spans="21:28">
      <c r="U757254" s="5"/>
      <c r="AA757254" s="458"/>
      <c r="AB757254" s="5"/>
    </row>
    <row r="757255" spans="21:28">
      <c r="U757255" s="5"/>
      <c r="AA757255" s="458"/>
      <c r="AB757255" s="5"/>
    </row>
    <row r="757256" spans="21:28">
      <c r="U757256" s="5"/>
      <c r="AA757256" s="93"/>
      <c r="AB757256" s="5"/>
    </row>
    <row r="757257" spans="21:28">
      <c r="U757257" s="5"/>
      <c r="AA757257" s="94"/>
      <c r="AB757257" s="5"/>
    </row>
    <row r="757260" spans="21:28">
      <c r="U757260" s="5"/>
      <c r="AA757260" s="94"/>
      <c r="AB757260" s="5"/>
    </row>
    <row r="757310" spans="21:28">
      <c r="U757310" s="5"/>
      <c r="AA757310" s="94"/>
      <c r="AB757310" s="5"/>
    </row>
    <row r="757380" spans="21:28">
      <c r="U757380" s="5"/>
      <c r="AA757380" s="94"/>
      <c r="AB757380" s="5"/>
    </row>
    <row r="757381" spans="21:28">
      <c r="U757381" s="5"/>
      <c r="AA757381" s="94"/>
      <c r="AB757381" s="5"/>
    </row>
    <row r="757398" spans="21:28">
      <c r="U757398" s="5"/>
      <c r="AA757398" s="94"/>
      <c r="AB757398" s="5"/>
    </row>
    <row r="757400" spans="21:28">
      <c r="U757400" s="5"/>
      <c r="AA757400" s="458"/>
      <c r="AB757400" s="5"/>
    </row>
    <row r="757401" spans="21:28">
      <c r="U757401" s="5"/>
      <c r="AA757401" s="458"/>
      <c r="AB757401" s="5"/>
    </row>
    <row r="757402" spans="21:28">
      <c r="U757402" s="5"/>
      <c r="AA757402" s="93"/>
      <c r="AB757402" s="5"/>
    </row>
    <row r="757403" spans="21:28">
      <c r="U757403" s="5"/>
      <c r="AA757403" s="94"/>
      <c r="AB757403" s="5"/>
    </row>
    <row r="757406" spans="21:28">
      <c r="U757406" s="5"/>
      <c r="AA757406" s="94"/>
      <c r="AB757406" s="5"/>
    </row>
    <row r="757456" spans="21:28">
      <c r="U757456" s="5"/>
      <c r="AA757456" s="94"/>
      <c r="AB757456" s="5"/>
    </row>
    <row r="757526" spans="21:28">
      <c r="U757526" s="5"/>
      <c r="AA757526" s="94"/>
      <c r="AB757526" s="5"/>
    </row>
    <row r="757527" spans="21:28">
      <c r="U757527" s="5"/>
      <c r="AA757527" s="94"/>
      <c r="AB757527" s="5"/>
    </row>
    <row r="757544" spans="21:28">
      <c r="U757544" s="5"/>
      <c r="AA757544" s="94"/>
      <c r="AB757544" s="5"/>
    </row>
    <row r="757546" spans="21:28">
      <c r="U757546" s="5"/>
      <c r="AA757546" s="458"/>
      <c r="AB757546" s="5"/>
    </row>
    <row r="757547" spans="21:28">
      <c r="U757547" s="5"/>
      <c r="AA757547" s="458"/>
      <c r="AB757547" s="5"/>
    </row>
    <row r="757548" spans="21:28">
      <c r="U757548" s="5"/>
      <c r="AA757548" s="93"/>
      <c r="AB757548" s="5"/>
    </row>
    <row r="757549" spans="21:28">
      <c r="U757549" s="5"/>
      <c r="AA757549" s="94"/>
      <c r="AB757549" s="5"/>
    </row>
    <row r="757552" spans="21:28">
      <c r="U757552" s="5"/>
      <c r="AA757552" s="94"/>
      <c r="AB757552" s="5"/>
    </row>
    <row r="757602" spans="21:28">
      <c r="U757602" s="5"/>
      <c r="AA757602" s="94"/>
      <c r="AB757602" s="5"/>
    </row>
    <row r="757672" spans="21:28">
      <c r="U757672" s="5"/>
      <c r="AA757672" s="94"/>
      <c r="AB757672" s="5"/>
    </row>
    <row r="757673" spans="21:28">
      <c r="U757673" s="5"/>
      <c r="AA757673" s="94"/>
      <c r="AB757673" s="5"/>
    </row>
    <row r="757690" spans="21:28">
      <c r="U757690" s="5"/>
      <c r="AA757690" s="94"/>
      <c r="AB757690" s="5"/>
    </row>
    <row r="757692" spans="21:28">
      <c r="U757692" s="5"/>
      <c r="AA757692" s="458"/>
      <c r="AB757692" s="5"/>
    </row>
    <row r="757693" spans="21:28">
      <c r="U757693" s="5"/>
      <c r="AA757693" s="458"/>
      <c r="AB757693" s="5"/>
    </row>
    <row r="757694" spans="21:28">
      <c r="U757694" s="5"/>
      <c r="AA757694" s="93"/>
      <c r="AB757694" s="5"/>
    </row>
    <row r="757695" spans="21:28">
      <c r="U757695" s="5"/>
      <c r="AA757695" s="94"/>
      <c r="AB757695" s="5"/>
    </row>
    <row r="757698" spans="21:28">
      <c r="U757698" s="5"/>
      <c r="AA757698" s="94"/>
      <c r="AB757698" s="5"/>
    </row>
    <row r="757748" spans="21:28">
      <c r="U757748" s="5"/>
      <c r="AA757748" s="94"/>
      <c r="AB757748" s="5"/>
    </row>
    <row r="757818" spans="21:28">
      <c r="U757818" s="5"/>
      <c r="AA757818" s="94"/>
      <c r="AB757818" s="5"/>
    </row>
    <row r="757819" spans="21:28">
      <c r="U757819" s="5"/>
      <c r="AA757819" s="94"/>
      <c r="AB757819" s="5"/>
    </row>
    <row r="757836" spans="21:28">
      <c r="U757836" s="5"/>
      <c r="AA757836" s="94"/>
      <c r="AB757836" s="5"/>
    </row>
    <row r="757838" spans="21:28">
      <c r="U757838" s="5"/>
      <c r="AA757838" s="458"/>
      <c r="AB757838" s="5"/>
    </row>
    <row r="757839" spans="21:28">
      <c r="U757839" s="5"/>
      <c r="AA757839" s="458"/>
      <c r="AB757839" s="5"/>
    </row>
    <row r="757840" spans="21:28">
      <c r="U757840" s="5"/>
      <c r="AA757840" s="93"/>
      <c r="AB757840" s="5"/>
    </row>
    <row r="757841" spans="21:28">
      <c r="U757841" s="5"/>
      <c r="AA757841" s="94"/>
      <c r="AB757841" s="5"/>
    </row>
    <row r="757844" spans="21:28">
      <c r="U757844" s="5"/>
      <c r="AA757844" s="94"/>
      <c r="AB757844" s="5"/>
    </row>
    <row r="757894" spans="21:28">
      <c r="U757894" s="5"/>
      <c r="AA757894" s="94"/>
      <c r="AB757894" s="5"/>
    </row>
    <row r="757964" spans="21:28">
      <c r="U757964" s="5"/>
      <c r="AA757964" s="94"/>
      <c r="AB757964" s="5"/>
    </row>
    <row r="757965" spans="21:28">
      <c r="U757965" s="5"/>
      <c r="AA757965" s="94"/>
      <c r="AB757965" s="5"/>
    </row>
    <row r="757982" spans="21:28">
      <c r="U757982" s="5"/>
      <c r="AA757982" s="94"/>
      <c r="AB757982" s="5"/>
    </row>
    <row r="757984" spans="21:28">
      <c r="U757984" s="5"/>
      <c r="AA757984" s="458"/>
      <c r="AB757984" s="5"/>
    </row>
    <row r="757985" spans="21:28">
      <c r="U757985" s="5"/>
      <c r="AA757985" s="458"/>
      <c r="AB757985" s="5"/>
    </row>
    <row r="757986" spans="21:28">
      <c r="U757986" s="5"/>
      <c r="AA757986" s="93"/>
      <c r="AB757986" s="5"/>
    </row>
    <row r="757987" spans="21:28">
      <c r="U757987" s="5"/>
      <c r="AA757987" s="94"/>
      <c r="AB757987" s="5"/>
    </row>
    <row r="757990" spans="21:28">
      <c r="U757990" s="5"/>
      <c r="AA757990" s="94"/>
      <c r="AB757990" s="5"/>
    </row>
    <row r="758040" spans="21:28">
      <c r="U758040" s="5"/>
      <c r="AA758040" s="94"/>
      <c r="AB758040" s="5"/>
    </row>
    <row r="758110" spans="21:28">
      <c r="U758110" s="5"/>
      <c r="AA758110" s="94"/>
      <c r="AB758110" s="5"/>
    </row>
    <row r="758111" spans="21:28">
      <c r="U758111" s="5"/>
      <c r="AA758111" s="94"/>
      <c r="AB758111" s="5"/>
    </row>
    <row r="758128" spans="21:28">
      <c r="U758128" s="5"/>
      <c r="AA758128" s="94"/>
      <c r="AB758128" s="5"/>
    </row>
    <row r="758130" spans="21:28">
      <c r="U758130" s="5"/>
      <c r="AA758130" s="458"/>
      <c r="AB758130" s="5"/>
    </row>
    <row r="758131" spans="21:28">
      <c r="U758131" s="5"/>
      <c r="AA758131" s="458"/>
      <c r="AB758131" s="5"/>
    </row>
    <row r="758132" spans="21:28">
      <c r="U758132" s="5"/>
      <c r="AA758132" s="93"/>
      <c r="AB758132" s="5"/>
    </row>
    <row r="758133" spans="21:28">
      <c r="U758133" s="5"/>
      <c r="AA758133" s="94"/>
      <c r="AB758133" s="5"/>
    </row>
    <row r="758136" spans="21:28">
      <c r="U758136" s="5"/>
      <c r="AA758136" s="94"/>
      <c r="AB758136" s="5"/>
    </row>
    <row r="758186" spans="21:28">
      <c r="U758186" s="5"/>
      <c r="AA758186" s="94"/>
      <c r="AB758186" s="5"/>
    </row>
    <row r="758256" spans="21:28">
      <c r="U758256" s="5"/>
      <c r="AA758256" s="94"/>
      <c r="AB758256" s="5"/>
    </row>
    <row r="758257" spans="21:28">
      <c r="U758257" s="5"/>
      <c r="AA758257" s="94"/>
      <c r="AB758257" s="5"/>
    </row>
    <row r="758274" spans="21:28">
      <c r="U758274" s="5"/>
      <c r="AA758274" s="94"/>
      <c r="AB758274" s="5"/>
    </row>
    <row r="758276" spans="21:28">
      <c r="U758276" s="5"/>
      <c r="AA758276" s="458"/>
      <c r="AB758276" s="5"/>
    </row>
    <row r="758277" spans="21:28">
      <c r="U758277" s="5"/>
      <c r="AA758277" s="458"/>
      <c r="AB758277" s="5"/>
    </row>
    <row r="758278" spans="21:28">
      <c r="U758278" s="5"/>
      <c r="AA758278" s="93"/>
      <c r="AB758278" s="5"/>
    </row>
    <row r="758279" spans="21:28">
      <c r="U758279" s="5"/>
      <c r="AA758279" s="94"/>
      <c r="AB758279" s="5"/>
    </row>
    <row r="758282" spans="21:28">
      <c r="U758282" s="5"/>
      <c r="AA758282" s="94"/>
      <c r="AB758282" s="5"/>
    </row>
    <row r="758332" spans="21:28">
      <c r="U758332" s="5"/>
      <c r="AA758332" s="94"/>
      <c r="AB758332" s="5"/>
    </row>
    <row r="758402" spans="21:28">
      <c r="U758402" s="5"/>
      <c r="AA758402" s="94"/>
      <c r="AB758402" s="5"/>
    </row>
    <row r="758403" spans="21:28">
      <c r="U758403" s="5"/>
      <c r="AA758403" s="94"/>
      <c r="AB758403" s="5"/>
    </row>
    <row r="758420" spans="21:28">
      <c r="U758420" s="5"/>
      <c r="AA758420" s="94"/>
      <c r="AB758420" s="5"/>
    </row>
    <row r="758422" spans="21:28">
      <c r="U758422" s="5"/>
      <c r="AA758422" s="458"/>
      <c r="AB758422" s="5"/>
    </row>
    <row r="758423" spans="21:28">
      <c r="U758423" s="5"/>
      <c r="AA758423" s="458"/>
      <c r="AB758423" s="5"/>
    </row>
    <row r="758424" spans="21:28">
      <c r="U758424" s="5"/>
      <c r="AA758424" s="93"/>
      <c r="AB758424" s="5"/>
    </row>
    <row r="758425" spans="21:28">
      <c r="U758425" s="5"/>
      <c r="AA758425" s="94"/>
      <c r="AB758425" s="5"/>
    </row>
    <row r="758428" spans="21:28">
      <c r="U758428" s="5"/>
      <c r="AA758428" s="94"/>
      <c r="AB758428" s="5"/>
    </row>
    <row r="758478" spans="21:28">
      <c r="U758478" s="5"/>
      <c r="AA758478" s="94"/>
      <c r="AB758478" s="5"/>
    </row>
    <row r="758548" spans="21:28">
      <c r="U758548" s="5"/>
      <c r="AA758548" s="94"/>
      <c r="AB758548" s="5"/>
    </row>
    <row r="758549" spans="21:28">
      <c r="U758549" s="5"/>
      <c r="AA758549" s="94"/>
      <c r="AB758549" s="5"/>
    </row>
    <row r="758566" spans="21:28">
      <c r="U758566" s="5"/>
      <c r="AA758566" s="94"/>
      <c r="AB758566" s="5"/>
    </row>
    <row r="758568" spans="21:28">
      <c r="U758568" s="5"/>
      <c r="AA758568" s="458"/>
      <c r="AB758568" s="5"/>
    </row>
    <row r="758569" spans="21:28">
      <c r="U758569" s="5"/>
      <c r="AA758569" s="458"/>
      <c r="AB758569" s="5"/>
    </row>
    <row r="758570" spans="21:28">
      <c r="U758570" s="5"/>
      <c r="AA758570" s="93"/>
      <c r="AB758570" s="5"/>
    </row>
    <row r="758571" spans="21:28">
      <c r="U758571" s="5"/>
      <c r="AA758571" s="94"/>
      <c r="AB758571" s="5"/>
    </row>
    <row r="758574" spans="21:28">
      <c r="U758574" s="5"/>
      <c r="AA758574" s="94"/>
      <c r="AB758574" s="5"/>
    </row>
    <row r="758624" spans="21:28">
      <c r="U758624" s="5"/>
      <c r="AA758624" s="94"/>
      <c r="AB758624" s="5"/>
    </row>
    <row r="758694" spans="21:28">
      <c r="U758694" s="5"/>
      <c r="AA758694" s="94"/>
      <c r="AB758694" s="5"/>
    </row>
    <row r="758695" spans="21:28">
      <c r="U758695" s="5"/>
      <c r="AA758695" s="94"/>
      <c r="AB758695" s="5"/>
    </row>
    <row r="758712" spans="21:28">
      <c r="U758712" s="5"/>
      <c r="AA758712" s="94"/>
      <c r="AB758712" s="5"/>
    </row>
    <row r="758714" spans="21:28">
      <c r="U758714" s="5"/>
      <c r="AA758714" s="458"/>
      <c r="AB758714" s="5"/>
    </row>
    <row r="758715" spans="21:28">
      <c r="U758715" s="5"/>
      <c r="AA758715" s="458"/>
      <c r="AB758715" s="5"/>
    </row>
    <row r="758716" spans="21:28">
      <c r="U758716" s="5"/>
      <c r="AA758716" s="93"/>
      <c r="AB758716" s="5"/>
    </row>
    <row r="758717" spans="21:28">
      <c r="U758717" s="5"/>
      <c r="AA758717" s="94"/>
      <c r="AB758717" s="5"/>
    </row>
    <row r="758720" spans="21:28">
      <c r="U758720" s="5"/>
      <c r="AA758720" s="94"/>
      <c r="AB758720" s="5"/>
    </row>
    <row r="758770" spans="21:28">
      <c r="U758770" s="5"/>
      <c r="AA758770" s="94"/>
      <c r="AB758770" s="5"/>
    </row>
    <row r="758840" spans="21:28">
      <c r="U758840" s="5"/>
      <c r="AA758840" s="94"/>
      <c r="AB758840" s="5"/>
    </row>
    <row r="758841" spans="21:28">
      <c r="U758841" s="5"/>
      <c r="AA758841" s="94"/>
      <c r="AB758841" s="5"/>
    </row>
    <row r="758858" spans="21:28">
      <c r="U758858" s="5"/>
      <c r="AA758858" s="94"/>
      <c r="AB758858" s="5"/>
    </row>
    <row r="758860" spans="21:28">
      <c r="U758860" s="5"/>
      <c r="AA758860" s="458"/>
      <c r="AB758860" s="5"/>
    </row>
    <row r="758861" spans="21:28">
      <c r="U758861" s="5"/>
      <c r="AA758861" s="458"/>
      <c r="AB758861" s="5"/>
    </row>
    <row r="758862" spans="21:28">
      <c r="U758862" s="5"/>
      <c r="AA758862" s="93"/>
      <c r="AB758862" s="5"/>
    </row>
    <row r="758863" spans="21:28">
      <c r="U758863" s="5"/>
      <c r="AA758863" s="94"/>
      <c r="AB758863" s="5"/>
    </row>
    <row r="758866" spans="21:28">
      <c r="U758866" s="5"/>
      <c r="AA758866" s="94"/>
      <c r="AB758866" s="5"/>
    </row>
    <row r="758916" spans="21:28">
      <c r="U758916" s="5"/>
      <c r="AA758916" s="94"/>
      <c r="AB758916" s="5"/>
    </row>
    <row r="758986" spans="21:28">
      <c r="U758986" s="5"/>
      <c r="AA758986" s="94"/>
      <c r="AB758986" s="5"/>
    </row>
    <row r="758987" spans="21:28">
      <c r="U758987" s="5"/>
      <c r="AA758987" s="94"/>
      <c r="AB758987" s="5"/>
    </row>
    <row r="759004" spans="21:28">
      <c r="U759004" s="5"/>
      <c r="AA759004" s="94"/>
      <c r="AB759004" s="5"/>
    </row>
    <row r="759006" spans="21:28">
      <c r="U759006" s="5"/>
      <c r="AA759006" s="458"/>
      <c r="AB759006" s="5"/>
    </row>
    <row r="759007" spans="21:28">
      <c r="U759007" s="5"/>
      <c r="AA759007" s="458"/>
      <c r="AB759007" s="5"/>
    </row>
    <row r="759008" spans="21:28">
      <c r="U759008" s="5"/>
      <c r="AA759008" s="93"/>
      <c r="AB759008" s="5"/>
    </row>
    <row r="759009" spans="21:28">
      <c r="U759009" s="5"/>
      <c r="AA759009" s="94"/>
      <c r="AB759009" s="5"/>
    </row>
    <row r="759012" spans="21:28">
      <c r="U759012" s="5"/>
      <c r="AA759012" s="94"/>
      <c r="AB759012" s="5"/>
    </row>
    <row r="759062" spans="21:28">
      <c r="U759062" s="5"/>
      <c r="AA759062" s="94"/>
      <c r="AB759062" s="5"/>
    </row>
    <row r="759132" spans="21:28">
      <c r="U759132" s="5"/>
      <c r="AA759132" s="94"/>
      <c r="AB759132" s="5"/>
    </row>
    <row r="759133" spans="21:28">
      <c r="U759133" s="5"/>
      <c r="AA759133" s="94"/>
      <c r="AB759133" s="5"/>
    </row>
    <row r="759150" spans="21:28">
      <c r="U759150" s="5"/>
      <c r="AA759150" s="94"/>
      <c r="AB759150" s="5"/>
    </row>
    <row r="759152" spans="21:28">
      <c r="U759152" s="5"/>
      <c r="AA759152" s="458"/>
      <c r="AB759152" s="5"/>
    </row>
    <row r="759153" spans="21:28">
      <c r="U759153" s="5"/>
      <c r="AA759153" s="458"/>
      <c r="AB759153" s="5"/>
    </row>
    <row r="759154" spans="21:28">
      <c r="U759154" s="5"/>
      <c r="AA759154" s="93"/>
      <c r="AB759154" s="5"/>
    </row>
    <row r="759155" spans="21:28">
      <c r="U759155" s="5"/>
      <c r="AA759155" s="94"/>
      <c r="AB759155" s="5"/>
    </row>
    <row r="759158" spans="21:28">
      <c r="U759158" s="5"/>
      <c r="AA759158" s="94"/>
      <c r="AB759158" s="5"/>
    </row>
    <row r="759208" spans="21:28">
      <c r="U759208" s="5"/>
      <c r="AA759208" s="94"/>
      <c r="AB759208" s="5"/>
    </row>
    <row r="759278" spans="21:28">
      <c r="U759278" s="5"/>
      <c r="AA759278" s="94"/>
      <c r="AB759278" s="5"/>
    </row>
    <row r="759279" spans="21:28">
      <c r="U759279" s="5"/>
      <c r="AA759279" s="94"/>
      <c r="AB759279" s="5"/>
    </row>
    <row r="759296" spans="21:28">
      <c r="U759296" s="5"/>
      <c r="AA759296" s="94"/>
      <c r="AB759296" s="5"/>
    </row>
    <row r="759298" spans="21:28">
      <c r="U759298" s="5"/>
      <c r="AA759298" s="458"/>
      <c r="AB759298" s="5"/>
    </row>
    <row r="759299" spans="21:28">
      <c r="U759299" s="5"/>
      <c r="AA759299" s="458"/>
      <c r="AB759299" s="5"/>
    </row>
    <row r="759300" spans="21:28">
      <c r="U759300" s="5"/>
      <c r="AA759300" s="93"/>
      <c r="AB759300" s="5"/>
    </row>
    <row r="759301" spans="21:28">
      <c r="U759301" s="5"/>
      <c r="AA759301" s="94"/>
      <c r="AB759301" s="5"/>
    </row>
    <row r="759304" spans="21:28">
      <c r="U759304" s="5"/>
      <c r="AA759304" s="94"/>
      <c r="AB759304" s="5"/>
    </row>
    <row r="759354" spans="21:28">
      <c r="U759354" s="5"/>
      <c r="AA759354" s="94"/>
      <c r="AB759354" s="5"/>
    </row>
    <row r="759424" spans="21:28">
      <c r="U759424" s="5"/>
      <c r="AA759424" s="94"/>
      <c r="AB759424" s="5"/>
    </row>
    <row r="759425" spans="21:28">
      <c r="U759425" s="5"/>
      <c r="AA759425" s="94"/>
      <c r="AB759425" s="5"/>
    </row>
    <row r="759442" spans="21:28">
      <c r="U759442" s="5"/>
      <c r="AA759442" s="94"/>
      <c r="AB759442" s="5"/>
    </row>
    <row r="759444" spans="21:28">
      <c r="U759444" s="5"/>
      <c r="AA759444" s="458"/>
      <c r="AB759444" s="5"/>
    </row>
    <row r="759445" spans="21:28">
      <c r="U759445" s="5"/>
      <c r="AA759445" s="458"/>
      <c r="AB759445" s="5"/>
    </row>
    <row r="759446" spans="21:28">
      <c r="U759446" s="5"/>
      <c r="AA759446" s="93"/>
      <c r="AB759446" s="5"/>
    </row>
    <row r="759447" spans="21:28">
      <c r="U759447" s="5"/>
      <c r="AA759447" s="94"/>
      <c r="AB759447" s="5"/>
    </row>
    <row r="759450" spans="21:28">
      <c r="U759450" s="5"/>
      <c r="AA759450" s="94"/>
      <c r="AB759450" s="5"/>
    </row>
    <row r="759500" spans="21:28">
      <c r="U759500" s="5"/>
      <c r="AA759500" s="94"/>
      <c r="AB759500" s="5"/>
    </row>
    <row r="759570" spans="21:28">
      <c r="U759570" s="5"/>
      <c r="AA759570" s="94"/>
      <c r="AB759570" s="5"/>
    </row>
    <row r="759571" spans="21:28">
      <c r="U759571" s="5"/>
      <c r="AA759571" s="94"/>
      <c r="AB759571" s="5"/>
    </row>
    <row r="759588" spans="21:28">
      <c r="U759588" s="5"/>
      <c r="AA759588" s="94"/>
      <c r="AB759588" s="5"/>
    </row>
    <row r="759590" spans="21:28">
      <c r="U759590" s="5"/>
      <c r="AA759590" s="458"/>
      <c r="AB759590" s="5"/>
    </row>
    <row r="759591" spans="21:28">
      <c r="U759591" s="5"/>
      <c r="AA759591" s="458"/>
      <c r="AB759591" s="5"/>
    </row>
    <row r="759592" spans="21:28">
      <c r="U759592" s="5"/>
      <c r="AA759592" s="93"/>
      <c r="AB759592" s="5"/>
    </row>
    <row r="759593" spans="21:28">
      <c r="U759593" s="5"/>
      <c r="AA759593" s="94"/>
      <c r="AB759593" s="5"/>
    </row>
    <row r="759596" spans="21:28">
      <c r="U759596" s="5"/>
      <c r="AA759596" s="94"/>
      <c r="AB759596" s="5"/>
    </row>
    <row r="759646" spans="21:28">
      <c r="U759646" s="5"/>
      <c r="AA759646" s="94"/>
      <c r="AB759646" s="5"/>
    </row>
    <row r="759716" spans="21:28">
      <c r="U759716" s="5"/>
      <c r="AA759716" s="94"/>
      <c r="AB759716" s="5"/>
    </row>
    <row r="759717" spans="21:28">
      <c r="U759717" s="5"/>
      <c r="AA759717" s="94"/>
      <c r="AB759717" s="5"/>
    </row>
    <row r="759734" spans="21:28">
      <c r="U759734" s="5"/>
      <c r="AA759734" s="94"/>
      <c r="AB759734" s="5"/>
    </row>
    <row r="759736" spans="21:28">
      <c r="U759736" s="5"/>
      <c r="AA759736" s="458"/>
      <c r="AB759736" s="5"/>
    </row>
    <row r="759737" spans="21:28">
      <c r="U759737" s="5"/>
      <c r="AA759737" s="458"/>
      <c r="AB759737" s="5"/>
    </row>
    <row r="759738" spans="21:28">
      <c r="U759738" s="5"/>
      <c r="AA759738" s="93"/>
      <c r="AB759738" s="5"/>
    </row>
    <row r="759739" spans="21:28">
      <c r="U759739" s="5"/>
      <c r="AA759739" s="94"/>
      <c r="AB759739" s="5"/>
    </row>
    <row r="759742" spans="21:28">
      <c r="U759742" s="5"/>
      <c r="AA759742" s="94"/>
      <c r="AB759742" s="5"/>
    </row>
    <row r="759792" spans="21:28">
      <c r="U759792" s="5"/>
      <c r="AA759792" s="94"/>
      <c r="AB759792" s="5"/>
    </row>
    <row r="759862" spans="21:28">
      <c r="U759862" s="5"/>
      <c r="AA759862" s="94"/>
      <c r="AB759862" s="5"/>
    </row>
    <row r="759863" spans="21:28">
      <c r="U759863" s="5"/>
      <c r="AA759863" s="94"/>
      <c r="AB759863" s="5"/>
    </row>
    <row r="759880" spans="21:28">
      <c r="U759880" s="5"/>
      <c r="AA759880" s="94"/>
      <c r="AB759880" s="5"/>
    </row>
    <row r="759882" spans="21:28">
      <c r="U759882" s="5"/>
      <c r="AA759882" s="458"/>
      <c r="AB759882" s="5"/>
    </row>
    <row r="759883" spans="21:28">
      <c r="U759883" s="5"/>
      <c r="AA759883" s="458"/>
      <c r="AB759883" s="5"/>
    </row>
    <row r="759884" spans="21:28">
      <c r="U759884" s="5"/>
      <c r="AA759884" s="93"/>
      <c r="AB759884" s="5"/>
    </row>
    <row r="759885" spans="21:28">
      <c r="U759885" s="5"/>
      <c r="AA759885" s="94"/>
      <c r="AB759885" s="5"/>
    </row>
    <row r="759888" spans="21:28">
      <c r="U759888" s="5"/>
      <c r="AA759888" s="94"/>
      <c r="AB759888" s="5"/>
    </row>
    <row r="759938" spans="21:28">
      <c r="U759938" s="5"/>
      <c r="AA759938" s="94"/>
      <c r="AB759938" s="5"/>
    </row>
    <row r="760008" spans="21:28">
      <c r="U760008" s="5"/>
      <c r="AA760008" s="94"/>
      <c r="AB760008" s="5"/>
    </row>
    <row r="760009" spans="21:28">
      <c r="U760009" s="5"/>
      <c r="AA760009" s="94"/>
      <c r="AB760009" s="5"/>
    </row>
    <row r="760026" spans="21:28">
      <c r="U760026" s="5"/>
      <c r="AA760026" s="94"/>
      <c r="AB760026" s="5"/>
    </row>
    <row r="760028" spans="21:28">
      <c r="U760028" s="5"/>
      <c r="AA760028" s="458"/>
      <c r="AB760028" s="5"/>
    </row>
    <row r="760029" spans="21:28">
      <c r="U760029" s="5"/>
      <c r="AA760029" s="458"/>
      <c r="AB760029" s="5"/>
    </row>
    <row r="760030" spans="21:28">
      <c r="U760030" s="5"/>
      <c r="AA760030" s="93"/>
      <c r="AB760030" s="5"/>
    </row>
    <row r="760031" spans="21:28">
      <c r="U760031" s="5"/>
      <c r="AA760031" s="94"/>
      <c r="AB760031" s="5"/>
    </row>
    <row r="760034" spans="21:28">
      <c r="U760034" s="5"/>
      <c r="AA760034" s="94"/>
      <c r="AB760034" s="5"/>
    </row>
    <row r="760084" spans="21:28">
      <c r="U760084" s="5"/>
      <c r="AA760084" s="94"/>
      <c r="AB760084" s="5"/>
    </row>
    <row r="760154" spans="21:28">
      <c r="U760154" s="5"/>
      <c r="AA760154" s="94"/>
      <c r="AB760154" s="5"/>
    </row>
    <row r="760155" spans="21:28">
      <c r="U760155" s="5"/>
      <c r="AA760155" s="94"/>
      <c r="AB760155" s="5"/>
    </row>
    <row r="760172" spans="21:28">
      <c r="U760172" s="5"/>
      <c r="AA760172" s="94"/>
      <c r="AB760172" s="5"/>
    </row>
    <row r="760174" spans="21:28">
      <c r="U760174" s="5"/>
      <c r="AA760174" s="458"/>
      <c r="AB760174" s="5"/>
    </row>
    <row r="760175" spans="21:28">
      <c r="U760175" s="5"/>
      <c r="AA760175" s="458"/>
      <c r="AB760175" s="5"/>
    </row>
    <row r="760176" spans="21:28">
      <c r="U760176" s="5"/>
      <c r="AA760176" s="93"/>
      <c r="AB760176" s="5"/>
    </row>
    <row r="760177" spans="21:28">
      <c r="U760177" s="5"/>
      <c r="AA760177" s="94"/>
      <c r="AB760177" s="5"/>
    </row>
    <row r="760180" spans="21:28">
      <c r="U760180" s="5"/>
      <c r="AA760180" s="94"/>
      <c r="AB760180" s="5"/>
    </row>
    <row r="760230" spans="21:28">
      <c r="U760230" s="5"/>
      <c r="AA760230" s="94"/>
      <c r="AB760230" s="5"/>
    </row>
    <row r="760300" spans="21:28">
      <c r="U760300" s="5"/>
      <c r="AA760300" s="94"/>
      <c r="AB760300" s="5"/>
    </row>
    <row r="760301" spans="21:28">
      <c r="U760301" s="5"/>
      <c r="AA760301" s="94"/>
      <c r="AB760301" s="5"/>
    </row>
    <row r="760318" spans="21:28">
      <c r="U760318" s="5"/>
      <c r="AA760318" s="94"/>
      <c r="AB760318" s="5"/>
    </row>
    <row r="760320" spans="21:28">
      <c r="U760320" s="5"/>
      <c r="AA760320" s="458"/>
      <c r="AB760320" s="5"/>
    </row>
    <row r="760321" spans="21:28">
      <c r="U760321" s="5"/>
      <c r="AA760321" s="458"/>
      <c r="AB760321" s="5"/>
    </row>
    <row r="760322" spans="21:28">
      <c r="U760322" s="5"/>
      <c r="AA760322" s="93"/>
      <c r="AB760322" s="5"/>
    </row>
    <row r="760323" spans="21:28">
      <c r="U760323" s="5"/>
      <c r="AA760323" s="94"/>
      <c r="AB760323" s="5"/>
    </row>
    <row r="760326" spans="21:28">
      <c r="U760326" s="5"/>
      <c r="AA760326" s="94"/>
      <c r="AB760326" s="5"/>
    </row>
    <row r="760376" spans="21:28">
      <c r="U760376" s="5"/>
      <c r="AA760376" s="94"/>
      <c r="AB760376" s="5"/>
    </row>
    <row r="760446" spans="21:28">
      <c r="U760446" s="5"/>
      <c r="AA760446" s="94"/>
      <c r="AB760446" s="5"/>
    </row>
    <row r="760447" spans="21:28">
      <c r="U760447" s="5"/>
      <c r="AA760447" s="94"/>
      <c r="AB760447" s="5"/>
    </row>
    <row r="760464" spans="21:28">
      <c r="U760464" s="5"/>
      <c r="AA760464" s="94"/>
      <c r="AB760464" s="5"/>
    </row>
    <row r="760466" spans="21:28">
      <c r="U760466" s="5"/>
      <c r="AA760466" s="458"/>
      <c r="AB760466" s="5"/>
    </row>
    <row r="760467" spans="21:28">
      <c r="U760467" s="5"/>
      <c r="AA760467" s="458"/>
      <c r="AB760467" s="5"/>
    </row>
    <row r="760468" spans="21:28">
      <c r="U760468" s="5"/>
      <c r="AA760468" s="93"/>
      <c r="AB760468" s="5"/>
    </row>
    <row r="760469" spans="21:28">
      <c r="U760469" s="5"/>
      <c r="AA760469" s="94"/>
      <c r="AB760469" s="5"/>
    </row>
    <row r="760472" spans="21:28">
      <c r="U760472" s="5"/>
      <c r="AA760472" s="94"/>
      <c r="AB760472" s="5"/>
    </row>
    <row r="760522" spans="21:28">
      <c r="U760522" s="5"/>
      <c r="AA760522" s="94"/>
      <c r="AB760522" s="5"/>
    </row>
    <row r="760592" spans="21:28">
      <c r="U760592" s="5"/>
      <c r="AA760592" s="94"/>
      <c r="AB760592" s="5"/>
    </row>
    <row r="760593" spans="21:28">
      <c r="U760593" s="5"/>
      <c r="AA760593" s="94"/>
      <c r="AB760593" s="5"/>
    </row>
    <row r="760610" spans="21:28">
      <c r="U760610" s="5"/>
      <c r="AA760610" s="94"/>
      <c r="AB760610" s="5"/>
    </row>
    <row r="760612" spans="21:28">
      <c r="U760612" s="5"/>
      <c r="AA760612" s="458"/>
      <c r="AB760612" s="5"/>
    </row>
    <row r="760613" spans="21:28">
      <c r="U760613" s="5"/>
      <c r="AA760613" s="458"/>
      <c r="AB760613" s="5"/>
    </row>
    <row r="760614" spans="21:28">
      <c r="U760614" s="5"/>
      <c r="AA760614" s="93"/>
      <c r="AB760614" s="5"/>
    </row>
    <row r="760615" spans="21:28">
      <c r="U760615" s="5"/>
      <c r="AA760615" s="94"/>
      <c r="AB760615" s="5"/>
    </row>
    <row r="760618" spans="21:28">
      <c r="U760618" s="5"/>
      <c r="AA760618" s="94"/>
      <c r="AB760618" s="5"/>
    </row>
    <row r="760668" spans="21:28">
      <c r="U760668" s="5"/>
      <c r="AA760668" s="94"/>
      <c r="AB760668" s="5"/>
    </row>
    <row r="760738" spans="21:28">
      <c r="U760738" s="5"/>
      <c r="AA760738" s="94"/>
      <c r="AB760738" s="5"/>
    </row>
    <row r="760739" spans="21:28">
      <c r="U760739" s="5"/>
      <c r="AA760739" s="94"/>
      <c r="AB760739" s="5"/>
    </row>
    <row r="760756" spans="21:28">
      <c r="U760756" s="5"/>
      <c r="AA760756" s="94"/>
      <c r="AB760756" s="5"/>
    </row>
    <row r="760758" spans="21:28">
      <c r="U760758" s="5"/>
      <c r="AA760758" s="458"/>
      <c r="AB760758" s="5"/>
    </row>
    <row r="760759" spans="21:28">
      <c r="U760759" s="5"/>
      <c r="AA760759" s="458"/>
      <c r="AB760759" s="5"/>
    </row>
    <row r="760760" spans="21:28">
      <c r="U760760" s="5"/>
      <c r="AA760760" s="93"/>
      <c r="AB760760" s="5"/>
    </row>
    <row r="760761" spans="21:28">
      <c r="U760761" s="5"/>
      <c r="AA760761" s="94"/>
      <c r="AB760761" s="5"/>
    </row>
    <row r="760764" spans="21:28">
      <c r="U760764" s="5"/>
      <c r="AA760764" s="94"/>
      <c r="AB760764" s="5"/>
    </row>
    <row r="760814" spans="21:28">
      <c r="U760814" s="5"/>
      <c r="AA760814" s="94"/>
      <c r="AB760814" s="5"/>
    </row>
    <row r="760884" spans="21:28">
      <c r="U760884" s="5"/>
      <c r="AA760884" s="94"/>
      <c r="AB760884" s="5"/>
    </row>
    <row r="760885" spans="21:28">
      <c r="U760885" s="5"/>
      <c r="AA760885" s="94"/>
      <c r="AB760885" s="5"/>
    </row>
    <row r="760902" spans="21:28">
      <c r="U760902" s="5"/>
      <c r="AA760902" s="94"/>
      <c r="AB760902" s="5"/>
    </row>
    <row r="760904" spans="21:28">
      <c r="U760904" s="5"/>
      <c r="AA760904" s="458"/>
      <c r="AB760904" s="5"/>
    </row>
    <row r="760905" spans="21:28">
      <c r="U760905" s="5"/>
      <c r="AA760905" s="458"/>
      <c r="AB760905" s="5"/>
    </row>
    <row r="760906" spans="21:28">
      <c r="U760906" s="5"/>
      <c r="AA760906" s="93"/>
      <c r="AB760906" s="5"/>
    </row>
    <row r="760907" spans="21:28">
      <c r="U760907" s="5"/>
      <c r="AA760907" s="94"/>
      <c r="AB760907" s="5"/>
    </row>
    <row r="760910" spans="21:28">
      <c r="U760910" s="5"/>
      <c r="AA760910" s="94"/>
      <c r="AB760910" s="5"/>
    </row>
    <row r="760960" spans="21:28">
      <c r="U760960" s="5"/>
      <c r="AA760960" s="94"/>
      <c r="AB760960" s="5"/>
    </row>
    <row r="761030" spans="21:28">
      <c r="U761030" s="5"/>
      <c r="AA761030" s="94"/>
      <c r="AB761030" s="5"/>
    </row>
    <row r="761031" spans="21:28">
      <c r="U761031" s="5"/>
      <c r="AA761031" s="94"/>
      <c r="AB761031" s="5"/>
    </row>
    <row r="761048" spans="21:28">
      <c r="U761048" s="5"/>
      <c r="AA761048" s="94"/>
      <c r="AB761048" s="5"/>
    </row>
    <row r="761050" spans="21:28">
      <c r="U761050" s="5"/>
      <c r="AA761050" s="458"/>
      <c r="AB761050" s="5"/>
    </row>
    <row r="761051" spans="21:28">
      <c r="U761051" s="5"/>
      <c r="AA761051" s="458"/>
      <c r="AB761051" s="5"/>
    </row>
    <row r="761052" spans="21:28">
      <c r="U761052" s="5"/>
      <c r="AA761052" s="93"/>
      <c r="AB761052" s="5"/>
    </row>
    <row r="761053" spans="21:28">
      <c r="U761053" s="5"/>
      <c r="AA761053" s="94"/>
      <c r="AB761053" s="5"/>
    </row>
    <row r="761056" spans="21:28">
      <c r="U761056" s="5"/>
      <c r="AA761056" s="94"/>
      <c r="AB761056" s="5"/>
    </row>
    <row r="761106" spans="21:28">
      <c r="U761106" s="5"/>
      <c r="AA761106" s="94"/>
      <c r="AB761106" s="5"/>
    </row>
    <row r="761176" spans="21:28">
      <c r="U761176" s="5"/>
      <c r="AA761176" s="94"/>
      <c r="AB761176" s="5"/>
    </row>
    <row r="761177" spans="21:28">
      <c r="U761177" s="5"/>
      <c r="AA761177" s="94"/>
      <c r="AB761177" s="5"/>
    </row>
    <row r="761194" spans="21:28">
      <c r="U761194" s="5"/>
      <c r="AA761194" s="94"/>
      <c r="AB761194" s="5"/>
    </row>
    <row r="761196" spans="21:28">
      <c r="U761196" s="5"/>
      <c r="AA761196" s="458"/>
      <c r="AB761196" s="5"/>
    </row>
    <row r="761197" spans="21:28">
      <c r="U761197" s="5"/>
      <c r="AA761197" s="458"/>
      <c r="AB761197" s="5"/>
    </row>
    <row r="761198" spans="21:28">
      <c r="U761198" s="5"/>
      <c r="AA761198" s="93"/>
      <c r="AB761198" s="5"/>
    </row>
    <row r="761199" spans="21:28">
      <c r="U761199" s="5"/>
      <c r="AA761199" s="94"/>
      <c r="AB761199" s="5"/>
    </row>
    <row r="761202" spans="21:28">
      <c r="U761202" s="5"/>
      <c r="AA761202" s="94"/>
      <c r="AB761202" s="5"/>
    </row>
    <row r="761252" spans="21:28">
      <c r="U761252" s="5"/>
      <c r="AA761252" s="94"/>
      <c r="AB761252" s="5"/>
    </row>
    <row r="761322" spans="21:28">
      <c r="U761322" s="5"/>
      <c r="AA761322" s="94"/>
      <c r="AB761322" s="5"/>
    </row>
    <row r="761323" spans="21:28">
      <c r="U761323" s="5"/>
      <c r="AA761323" s="94"/>
      <c r="AB761323" s="5"/>
    </row>
    <row r="761340" spans="21:28">
      <c r="U761340" s="5"/>
      <c r="AA761340" s="94"/>
      <c r="AB761340" s="5"/>
    </row>
    <row r="761342" spans="21:28">
      <c r="U761342" s="5"/>
      <c r="AA761342" s="458"/>
      <c r="AB761342" s="5"/>
    </row>
    <row r="761343" spans="21:28">
      <c r="U761343" s="5"/>
      <c r="AA761343" s="458"/>
      <c r="AB761343" s="5"/>
    </row>
    <row r="761344" spans="21:28">
      <c r="U761344" s="5"/>
      <c r="AA761344" s="93"/>
      <c r="AB761344" s="5"/>
    </row>
    <row r="761345" spans="21:28">
      <c r="U761345" s="5"/>
      <c r="AA761345" s="94"/>
      <c r="AB761345" s="5"/>
    </row>
    <row r="761348" spans="21:28">
      <c r="U761348" s="5"/>
      <c r="AA761348" s="94"/>
      <c r="AB761348" s="5"/>
    </row>
    <row r="761398" spans="21:28">
      <c r="U761398" s="5"/>
      <c r="AA761398" s="94"/>
      <c r="AB761398" s="5"/>
    </row>
    <row r="761468" spans="21:28">
      <c r="U761468" s="5"/>
      <c r="AA761468" s="94"/>
      <c r="AB761468" s="5"/>
    </row>
    <row r="761469" spans="21:28">
      <c r="U761469" s="5"/>
      <c r="AA761469" s="94"/>
      <c r="AB761469" s="5"/>
    </row>
    <row r="761486" spans="21:28">
      <c r="U761486" s="5"/>
      <c r="AA761486" s="94"/>
      <c r="AB761486" s="5"/>
    </row>
    <row r="761488" spans="21:28">
      <c r="U761488" s="5"/>
      <c r="AA761488" s="458"/>
      <c r="AB761488" s="5"/>
    </row>
    <row r="761489" spans="21:28">
      <c r="U761489" s="5"/>
      <c r="AA761489" s="458"/>
      <c r="AB761489" s="5"/>
    </row>
    <row r="761490" spans="21:28">
      <c r="U761490" s="5"/>
      <c r="AA761490" s="93"/>
      <c r="AB761490" s="5"/>
    </row>
    <row r="761491" spans="21:28">
      <c r="U761491" s="5"/>
      <c r="AA761491" s="94"/>
      <c r="AB761491" s="5"/>
    </row>
    <row r="761494" spans="21:28">
      <c r="U761494" s="5"/>
      <c r="AA761494" s="94"/>
      <c r="AB761494" s="5"/>
    </row>
    <row r="761544" spans="21:28">
      <c r="U761544" s="5"/>
      <c r="AA761544" s="94"/>
      <c r="AB761544" s="5"/>
    </row>
    <row r="761614" spans="21:28">
      <c r="U761614" s="5"/>
      <c r="AA761614" s="94"/>
      <c r="AB761614" s="5"/>
    </row>
    <row r="761615" spans="21:28">
      <c r="U761615" s="5"/>
      <c r="AA761615" s="94"/>
      <c r="AB761615" s="5"/>
    </row>
    <row r="761632" spans="21:28">
      <c r="U761632" s="5"/>
      <c r="AA761632" s="94"/>
      <c r="AB761632" s="5"/>
    </row>
    <row r="761634" spans="21:28">
      <c r="U761634" s="5"/>
      <c r="AA761634" s="458"/>
      <c r="AB761634" s="5"/>
    </row>
    <row r="761635" spans="21:28">
      <c r="U761635" s="5"/>
      <c r="AA761635" s="458"/>
      <c r="AB761635" s="5"/>
    </row>
    <row r="761636" spans="21:28">
      <c r="U761636" s="5"/>
      <c r="AA761636" s="93"/>
      <c r="AB761636" s="5"/>
    </row>
    <row r="761637" spans="21:28">
      <c r="U761637" s="5"/>
      <c r="AA761637" s="94"/>
      <c r="AB761637" s="5"/>
    </row>
    <row r="761640" spans="21:28">
      <c r="U761640" s="5"/>
      <c r="AA761640" s="94"/>
      <c r="AB761640" s="5"/>
    </row>
    <row r="761690" spans="21:28">
      <c r="U761690" s="5"/>
      <c r="AA761690" s="94"/>
      <c r="AB761690" s="5"/>
    </row>
    <row r="761760" spans="21:28">
      <c r="U761760" s="5"/>
      <c r="AA761760" s="94"/>
      <c r="AB761760" s="5"/>
    </row>
    <row r="761761" spans="21:28">
      <c r="U761761" s="5"/>
      <c r="AA761761" s="94"/>
      <c r="AB761761" s="5"/>
    </row>
    <row r="761778" spans="21:28">
      <c r="U761778" s="5"/>
      <c r="AA761778" s="94"/>
      <c r="AB761778" s="5"/>
    </row>
    <row r="761780" spans="21:28">
      <c r="U761780" s="5"/>
      <c r="AA761780" s="458"/>
      <c r="AB761780" s="5"/>
    </row>
    <row r="761781" spans="21:28">
      <c r="U761781" s="5"/>
      <c r="AA761781" s="458"/>
      <c r="AB761781" s="5"/>
    </row>
    <row r="761782" spans="21:28">
      <c r="U761782" s="5"/>
      <c r="AA761782" s="93"/>
      <c r="AB761782" s="5"/>
    </row>
    <row r="761783" spans="21:28">
      <c r="U761783" s="5"/>
      <c r="AA761783" s="94"/>
      <c r="AB761783" s="5"/>
    </row>
    <row r="761786" spans="21:28">
      <c r="U761786" s="5"/>
      <c r="AA761786" s="94"/>
      <c r="AB761786" s="5"/>
    </row>
    <row r="761836" spans="21:28">
      <c r="U761836" s="5"/>
      <c r="AA761836" s="94"/>
      <c r="AB761836" s="5"/>
    </row>
    <row r="761906" spans="21:28">
      <c r="U761906" s="5"/>
      <c r="AA761906" s="94"/>
      <c r="AB761906" s="5"/>
    </row>
    <row r="761907" spans="21:28">
      <c r="U761907" s="5"/>
      <c r="AA761907" s="94"/>
      <c r="AB761907" s="5"/>
    </row>
    <row r="761924" spans="21:28">
      <c r="U761924" s="5"/>
      <c r="AA761924" s="94"/>
      <c r="AB761924" s="5"/>
    </row>
    <row r="761926" spans="21:28">
      <c r="U761926" s="5"/>
      <c r="AA761926" s="458"/>
      <c r="AB761926" s="5"/>
    </row>
    <row r="761927" spans="21:28">
      <c r="U761927" s="5"/>
      <c r="AA761927" s="458"/>
      <c r="AB761927" s="5"/>
    </row>
    <row r="761928" spans="21:28">
      <c r="U761928" s="5"/>
      <c r="AA761928" s="93"/>
      <c r="AB761928" s="5"/>
    </row>
    <row r="761929" spans="21:28">
      <c r="U761929" s="5"/>
      <c r="AA761929" s="94"/>
      <c r="AB761929" s="5"/>
    </row>
    <row r="761932" spans="21:28">
      <c r="U761932" s="5"/>
      <c r="AA761932" s="94"/>
      <c r="AB761932" s="5"/>
    </row>
    <row r="761982" spans="21:28">
      <c r="U761982" s="5"/>
      <c r="AA761982" s="94"/>
      <c r="AB761982" s="5"/>
    </row>
    <row r="762052" spans="21:28">
      <c r="U762052" s="5"/>
      <c r="AA762052" s="94"/>
      <c r="AB762052" s="5"/>
    </row>
    <row r="762053" spans="21:28">
      <c r="U762053" s="5"/>
      <c r="AA762053" s="94"/>
      <c r="AB762053" s="5"/>
    </row>
    <row r="762070" spans="21:28">
      <c r="U762070" s="5"/>
      <c r="AA762070" s="94"/>
      <c r="AB762070" s="5"/>
    </row>
    <row r="762072" spans="21:28">
      <c r="U762072" s="5"/>
      <c r="AA762072" s="458"/>
      <c r="AB762072" s="5"/>
    </row>
    <row r="762073" spans="21:28">
      <c r="U762073" s="5"/>
      <c r="AA762073" s="458"/>
      <c r="AB762073" s="5"/>
    </row>
    <row r="762074" spans="21:28">
      <c r="U762074" s="5"/>
      <c r="AA762074" s="93"/>
      <c r="AB762074" s="5"/>
    </row>
    <row r="762075" spans="21:28">
      <c r="U762075" s="5"/>
      <c r="AA762075" s="94"/>
      <c r="AB762075" s="5"/>
    </row>
    <row r="762078" spans="21:28">
      <c r="U762078" s="5"/>
      <c r="AA762078" s="94"/>
      <c r="AB762078" s="5"/>
    </row>
    <row r="762128" spans="21:28">
      <c r="U762128" s="5"/>
      <c r="AA762128" s="94"/>
      <c r="AB762128" s="5"/>
    </row>
    <row r="762198" spans="21:28">
      <c r="U762198" s="5"/>
      <c r="AA762198" s="94"/>
      <c r="AB762198" s="5"/>
    </row>
    <row r="762199" spans="21:28">
      <c r="U762199" s="5"/>
      <c r="AA762199" s="94"/>
      <c r="AB762199" s="5"/>
    </row>
    <row r="762216" spans="21:28">
      <c r="U762216" s="5"/>
      <c r="AA762216" s="94"/>
      <c r="AB762216" s="5"/>
    </row>
    <row r="762218" spans="21:28">
      <c r="U762218" s="5"/>
      <c r="AA762218" s="458"/>
      <c r="AB762218" s="5"/>
    </row>
    <row r="762219" spans="21:28">
      <c r="U762219" s="5"/>
      <c r="AA762219" s="458"/>
      <c r="AB762219" s="5"/>
    </row>
    <row r="762220" spans="21:28">
      <c r="U762220" s="5"/>
      <c r="AA762220" s="93"/>
      <c r="AB762220" s="5"/>
    </row>
    <row r="762221" spans="21:28">
      <c r="U762221" s="5"/>
      <c r="AA762221" s="94"/>
      <c r="AB762221" s="5"/>
    </row>
    <row r="762224" spans="21:28">
      <c r="U762224" s="5"/>
      <c r="AA762224" s="94"/>
      <c r="AB762224" s="5"/>
    </row>
    <row r="762274" spans="21:28">
      <c r="U762274" s="5"/>
      <c r="AA762274" s="94"/>
      <c r="AB762274" s="5"/>
    </row>
    <row r="762344" spans="21:28">
      <c r="U762344" s="5"/>
      <c r="AA762344" s="94"/>
      <c r="AB762344" s="5"/>
    </row>
    <row r="762345" spans="21:28">
      <c r="U762345" s="5"/>
      <c r="AA762345" s="94"/>
      <c r="AB762345" s="5"/>
    </row>
    <row r="762362" spans="21:28">
      <c r="U762362" s="5"/>
      <c r="AA762362" s="94"/>
      <c r="AB762362" s="5"/>
    </row>
    <row r="762364" spans="21:28">
      <c r="U762364" s="5"/>
      <c r="AA762364" s="458"/>
      <c r="AB762364" s="5"/>
    </row>
    <row r="762365" spans="21:28">
      <c r="U762365" s="5"/>
      <c r="AA762365" s="458"/>
      <c r="AB762365" s="5"/>
    </row>
    <row r="762366" spans="21:28">
      <c r="U762366" s="5"/>
      <c r="AA762366" s="93"/>
      <c r="AB762366" s="5"/>
    </row>
    <row r="762367" spans="21:28">
      <c r="U762367" s="5"/>
      <c r="AA762367" s="94"/>
      <c r="AB762367" s="5"/>
    </row>
    <row r="762370" spans="21:28">
      <c r="U762370" s="5"/>
      <c r="AA762370" s="94"/>
      <c r="AB762370" s="5"/>
    </row>
    <row r="762420" spans="21:28">
      <c r="U762420" s="5"/>
      <c r="AA762420" s="94"/>
      <c r="AB762420" s="5"/>
    </row>
    <row r="762490" spans="21:28">
      <c r="U762490" s="5"/>
      <c r="AA762490" s="94"/>
      <c r="AB762490" s="5"/>
    </row>
    <row r="762491" spans="21:28">
      <c r="U762491" s="5"/>
      <c r="AA762491" s="94"/>
      <c r="AB762491" s="5"/>
    </row>
    <row r="762508" spans="21:28">
      <c r="U762508" s="5"/>
      <c r="AA762508" s="94"/>
      <c r="AB762508" s="5"/>
    </row>
    <row r="762510" spans="21:28">
      <c r="U762510" s="5"/>
      <c r="AA762510" s="458"/>
      <c r="AB762510" s="5"/>
    </row>
    <row r="762511" spans="21:28">
      <c r="U762511" s="5"/>
      <c r="AA762511" s="458"/>
      <c r="AB762511" s="5"/>
    </row>
    <row r="762512" spans="21:28">
      <c r="U762512" s="5"/>
      <c r="AA762512" s="93"/>
      <c r="AB762512" s="5"/>
    </row>
    <row r="762513" spans="21:28">
      <c r="U762513" s="5"/>
      <c r="AA762513" s="94"/>
      <c r="AB762513" s="5"/>
    </row>
    <row r="762516" spans="21:28">
      <c r="U762516" s="5"/>
      <c r="AA762516" s="94"/>
      <c r="AB762516" s="5"/>
    </row>
    <row r="762566" spans="21:28">
      <c r="U762566" s="5"/>
      <c r="AA762566" s="94"/>
      <c r="AB762566" s="5"/>
    </row>
    <row r="762636" spans="21:28">
      <c r="U762636" s="5"/>
      <c r="AA762636" s="94"/>
      <c r="AB762636" s="5"/>
    </row>
    <row r="762637" spans="21:28">
      <c r="U762637" s="5"/>
      <c r="AA762637" s="94"/>
      <c r="AB762637" s="5"/>
    </row>
    <row r="762654" spans="21:28">
      <c r="U762654" s="5"/>
      <c r="AA762654" s="94"/>
      <c r="AB762654" s="5"/>
    </row>
    <row r="762656" spans="21:28">
      <c r="U762656" s="5"/>
      <c r="AA762656" s="458"/>
      <c r="AB762656" s="5"/>
    </row>
    <row r="762657" spans="21:28">
      <c r="U762657" s="5"/>
      <c r="AA762657" s="458"/>
      <c r="AB762657" s="5"/>
    </row>
    <row r="762658" spans="21:28">
      <c r="U762658" s="5"/>
      <c r="AA762658" s="93"/>
      <c r="AB762658" s="5"/>
    </row>
    <row r="762659" spans="21:28">
      <c r="U762659" s="5"/>
      <c r="AA762659" s="94"/>
      <c r="AB762659" s="5"/>
    </row>
    <row r="762662" spans="21:28">
      <c r="U762662" s="5"/>
      <c r="AA762662" s="94"/>
      <c r="AB762662" s="5"/>
    </row>
    <row r="762712" spans="21:28">
      <c r="U762712" s="5"/>
      <c r="AA762712" s="94"/>
      <c r="AB762712" s="5"/>
    </row>
    <row r="762782" spans="21:28">
      <c r="U762782" s="5"/>
      <c r="AA762782" s="94"/>
      <c r="AB762782" s="5"/>
    </row>
    <row r="762783" spans="21:28">
      <c r="U762783" s="5"/>
      <c r="AA762783" s="94"/>
      <c r="AB762783" s="5"/>
    </row>
    <row r="762800" spans="21:28">
      <c r="U762800" s="5"/>
      <c r="AA762800" s="94"/>
      <c r="AB762800" s="5"/>
    </row>
    <row r="762802" spans="21:28">
      <c r="U762802" s="5"/>
      <c r="AA762802" s="458"/>
      <c r="AB762802" s="5"/>
    </row>
    <row r="762803" spans="21:28">
      <c r="U762803" s="5"/>
      <c r="AA762803" s="458"/>
      <c r="AB762803" s="5"/>
    </row>
    <row r="762804" spans="21:28">
      <c r="U762804" s="5"/>
      <c r="AA762804" s="93"/>
      <c r="AB762804" s="5"/>
    </row>
    <row r="762805" spans="21:28">
      <c r="U762805" s="5"/>
      <c r="AA762805" s="94"/>
      <c r="AB762805" s="5"/>
    </row>
    <row r="762808" spans="21:28">
      <c r="U762808" s="5"/>
      <c r="AA762808" s="94"/>
      <c r="AB762808" s="5"/>
    </row>
    <row r="762858" spans="21:28">
      <c r="U762858" s="5"/>
      <c r="AA762858" s="94"/>
      <c r="AB762858" s="5"/>
    </row>
    <row r="762928" spans="21:28">
      <c r="U762928" s="5"/>
      <c r="AA762928" s="94"/>
      <c r="AB762928" s="5"/>
    </row>
    <row r="762929" spans="21:28">
      <c r="U762929" s="5"/>
      <c r="AA762929" s="94"/>
      <c r="AB762929" s="5"/>
    </row>
    <row r="762946" spans="21:28">
      <c r="U762946" s="5"/>
      <c r="AA762946" s="94"/>
      <c r="AB762946" s="5"/>
    </row>
    <row r="762948" spans="21:28">
      <c r="U762948" s="5"/>
      <c r="AA762948" s="458"/>
      <c r="AB762948" s="5"/>
    </row>
    <row r="762949" spans="21:28">
      <c r="U762949" s="5"/>
      <c r="AA762949" s="458"/>
      <c r="AB762949" s="5"/>
    </row>
    <row r="762950" spans="21:28">
      <c r="U762950" s="5"/>
      <c r="AA762950" s="93"/>
      <c r="AB762950" s="5"/>
    </row>
    <row r="762951" spans="21:28">
      <c r="U762951" s="5"/>
      <c r="AA762951" s="94"/>
      <c r="AB762951" s="5"/>
    </row>
    <row r="762954" spans="21:28">
      <c r="U762954" s="5"/>
      <c r="AA762954" s="94"/>
      <c r="AB762954" s="5"/>
    </row>
    <row r="763004" spans="21:28">
      <c r="U763004" s="5"/>
      <c r="AA763004" s="94"/>
      <c r="AB763004" s="5"/>
    </row>
    <row r="763074" spans="21:28">
      <c r="U763074" s="5"/>
      <c r="AA763074" s="94"/>
      <c r="AB763074" s="5"/>
    </row>
    <row r="763075" spans="21:28">
      <c r="U763075" s="5"/>
      <c r="AA763075" s="94"/>
      <c r="AB763075" s="5"/>
    </row>
    <row r="763092" spans="21:28">
      <c r="U763092" s="5"/>
      <c r="AA763092" s="94"/>
      <c r="AB763092" s="5"/>
    </row>
    <row r="763094" spans="21:28">
      <c r="U763094" s="5"/>
      <c r="AA763094" s="458"/>
      <c r="AB763094" s="5"/>
    </row>
    <row r="763095" spans="21:28">
      <c r="U763095" s="5"/>
      <c r="AA763095" s="458"/>
      <c r="AB763095" s="5"/>
    </row>
    <row r="763096" spans="21:28">
      <c r="U763096" s="5"/>
      <c r="AA763096" s="93"/>
      <c r="AB763096" s="5"/>
    </row>
    <row r="763097" spans="21:28">
      <c r="U763097" s="5"/>
      <c r="AA763097" s="94"/>
      <c r="AB763097" s="5"/>
    </row>
    <row r="763100" spans="21:28">
      <c r="U763100" s="5"/>
      <c r="AA763100" s="94"/>
      <c r="AB763100" s="5"/>
    </row>
    <row r="763150" spans="21:28">
      <c r="U763150" s="5"/>
      <c r="AA763150" s="94"/>
      <c r="AB763150" s="5"/>
    </row>
    <row r="763220" spans="21:28">
      <c r="U763220" s="5"/>
      <c r="AA763220" s="94"/>
      <c r="AB763220" s="5"/>
    </row>
    <row r="763221" spans="21:28">
      <c r="U763221" s="5"/>
      <c r="AA763221" s="94"/>
      <c r="AB763221" s="5"/>
    </row>
    <row r="763238" spans="21:28">
      <c r="U763238" s="5"/>
      <c r="AA763238" s="94"/>
      <c r="AB763238" s="5"/>
    </row>
    <row r="763240" spans="21:28">
      <c r="U763240" s="5"/>
      <c r="AA763240" s="458"/>
      <c r="AB763240" s="5"/>
    </row>
    <row r="763241" spans="21:28">
      <c r="U763241" s="5"/>
      <c r="AA763241" s="458"/>
      <c r="AB763241" s="5"/>
    </row>
    <row r="763242" spans="21:28">
      <c r="U763242" s="5"/>
      <c r="AA763242" s="93"/>
      <c r="AB763242" s="5"/>
    </row>
    <row r="763243" spans="21:28">
      <c r="U763243" s="5"/>
      <c r="AA763243" s="94"/>
      <c r="AB763243" s="5"/>
    </row>
    <row r="763246" spans="21:28">
      <c r="U763246" s="5"/>
      <c r="AA763246" s="94"/>
      <c r="AB763246" s="5"/>
    </row>
    <row r="763296" spans="21:28">
      <c r="U763296" s="5"/>
      <c r="AA763296" s="94"/>
      <c r="AB763296" s="5"/>
    </row>
    <row r="763366" spans="21:28">
      <c r="U763366" s="5"/>
      <c r="AA763366" s="94"/>
      <c r="AB763366" s="5"/>
    </row>
    <row r="763367" spans="21:28">
      <c r="U763367" s="5"/>
      <c r="AA763367" s="94"/>
      <c r="AB763367" s="5"/>
    </row>
    <row r="763384" spans="21:28">
      <c r="U763384" s="5"/>
      <c r="AA763384" s="94"/>
      <c r="AB763384" s="5"/>
    </row>
    <row r="763386" spans="21:28">
      <c r="U763386" s="5"/>
      <c r="AA763386" s="458"/>
      <c r="AB763386" s="5"/>
    </row>
    <row r="763387" spans="21:28">
      <c r="U763387" s="5"/>
      <c r="AA763387" s="458"/>
      <c r="AB763387" s="5"/>
    </row>
    <row r="763388" spans="21:28">
      <c r="U763388" s="5"/>
      <c r="AA763388" s="93"/>
      <c r="AB763388" s="5"/>
    </row>
    <row r="763389" spans="21:28">
      <c r="U763389" s="5"/>
      <c r="AA763389" s="94"/>
      <c r="AB763389" s="5"/>
    </row>
    <row r="763392" spans="21:28">
      <c r="U763392" s="5"/>
      <c r="AA763392" s="94"/>
      <c r="AB763392" s="5"/>
    </row>
    <row r="763442" spans="21:28">
      <c r="U763442" s="5"/>
      <c r="AA763442" s="94"/>
      <c r="AB763442" s="5"/>
    </row>
    <row r="763512" spans="21:28">
      <c r="U763512" s="5"/>
      <c r="AA763512" s="94"/>
      <c r="AB763512" s="5"/>
    </row>
    <row r="763513" spans="21:28">
      <c r="U763513" s="5"/>
      <c r="AA763513" s="94"/>
      <c r="AB763513" s="5"/>
    </row>
    <row r="763530" spans="21:28">
      <c r="U763530" s="5"/>
      <c r="AA763530" s="94"/>
      <c r="AB763530" s="5"/>
    </row>
    <row r="763532" spans="21:28">
      <c r="U763532" s="5"/>
      <c r="AA763532" s="458"/>
      <c r="AB763532" s="5"/>
    </row>
    <row r="763533" spans="21:28">
      <c r="U763533" s="5"/>
      <c r="AA763533" s="458"/>
      <c r="AB763533" s="5"/>
    </row>
    <row r="763534" spans="21:28">
      <c r="U763534" s="5"/>
      <c r="AA763534" s="93"/>
      <c r="AB763534" s="5"/>
    </row>
    <row r="763535" spans="21:28">
      <c r="U763535" s="5"/>
      <c r="AA763535" s="94"/>
      <c r="AB763535" s="5"/>
    </row>
    <row r="763538" spans="21:28">
      <c r="U763538" s="5"/>
      <c r="AA763538" s="94"/>
      <c r="AB763538" s="5"/>
    </row>
    <row r="763588" spans="21:28">
      <c r="U763588" s="5"/>
      <c r="AA763588" s="94"/>
      <c r="AB763588" s="5"/>
    </row>
    <row r="763658" spans="21:28">
      <c r="U763658" s="5"/>
      <c r="AA763658" s="94"/>
      <c r="AB763658" s="5"/>
    </row>
    <row r="763659" spans="21:28">
      <c r="U763659" s="5"/>
      <c r="AA763659" s="94"/>
      <c r="AB763659" s="5"/>
    </row>
    <row r="763676" spans="21:28">
      <c r="U763676" s="5"/>
      <c r="AA763676" s="94"/>
      <c r="AB763676" s="5"/>
    </row>
    <row r="763678" spans="21:28">
      <c r="U763678" s="5"/>
      <c r="AA763678" s="458"/>
      <c r="AB763678" s="5"/>
    </row>
    <row r="763679" spans="21:28">
      <c r="U763679" s="5"/>
      <c r="AA763679" s="458"/>
      <c r="AB763679" s="5"/>
    </row>
    <row r="763680" spans="21:28">
      <c r="U763680" s="5"/>
      <c r="AA763680" s="93"/>
      <c r="AB763680" s="5"/>
    </row>
    <row r="763681" spans="21:28">
      <c r="U763681" s="5"/>
      <c r="AA763681" s="94"/>
      <c r="AB763681" s="5"/>
    </row>
    <row r="763684" spans="21:28">
      <c r="U763684" s="5"/>
      <c r="AA763684" s="94"/>
      <c r="AB763684" s="5"/>
    </row>
    <row r="763734" spans="21:28">
      <c r="U763734" s="5"/>
      <c r="AA763734" s="94"/>
      <c r="AB763734" s="5"/>
    </row>
    <row r="763804" spans="21:28">
      <c r="U763804" s="5"/>
      <c r="AA763804" s="94"/>
      <c r="AB763804" s="5"/>
    </row>
    <row r="763805" spans="21:28">
      <c r="U763805" s="5"/>
      <c r="AA763805" s="94"/>
      <c r="AB763805" s="5"/>
    </row>
    <row r="763822" spans="21:28">
      <c r="U763822" s="5"/>
      <c r="AA763822" s="94"/>
      <c r="AB763822" s="5"/>
    </row>
    <row r="763824" spans="21:28">
      <c r="U763824" s="5"/>
      <c r="AA763824" s="458"/>
      <c r="AB763824" s="5"/>
    </row>
    <row r="763825" spans="21:28">
      <c r="U763825" s="5"/>
      <c r="AA763825" s="458"/>
      <c r="AB763825" s="5"/>
    </row>
    <row r="763826" spans="21:28">
      <c r="U763826" s="5"/>
      <c r="AA763826" s="93"/>
      <c r="AB763826" s="5"/>
    </row>
    <row r="763827" spans="21:28">
      <c r="U763827" s="5"/>
      <c r="AA763827" s="94"/>
      <c r="AB763827" s="5"/>
    </row>
    <row r="763830" spans="21:28">
      <c r="U763830" s="5"/>
      <c r="AA763830" s="94"/>
      <c r="AB763830" s="5"/>
    </row>
    <row r="763880" spans="21:28">
      <c r="U763880" s="5"/>
      <c r="AA763880" s="94"/>
      <c r="AB763880" s="5"/>
    </row>
    <row r="763950" spans="21:28">
      <c r="U763950" s="5"/>
      <c r="AA763950" s="94"/>
      <c r="AB763950" s="5"/>
    </row>
    <row r="763951" spans="21:28">
      <c r="U763951" s="5"/>
      <c r="AA763951" s="94"/>
      <c r="AB763951" s="5"/>
    </row>
    <row r="763968" spans="21:28">
      <c r="U763968" s="5"/>
      <c r="AA763968" s="94"/>
      <c r="AB763968" s="5"/>
    </row>
    <row r="763970" spans="21:28">
      <c r="U763970" s="5"/>
      <c r="AA763970" s="458"/>
      <c r="AB763970" s="5"/>
    </row>
    <row r="763971" spans="21:28">
      <c r="U763971" s="5"/>
      <c r="AA763971" s="458"/>
      <c r="AB763971" s="5"/>
    </row>
    <row r="763972" spans="21:28">
      <c r="U763972" s="5"/>
      <c r="AA763972" s="93"/>
      <c r="AB763972" s="5"/>
    </row>
    <row r="763973" spans="21:28">
      <c r="U763973" s="5"/>
      <c r="AA763973" s="94"/>
      <c r="AB763973" s="5"/>
    </row>
    <row r="763976" spans="21:28">
      <c r="U763976" s="5"/>
      <c r="AA763976" s="94"/>
      <c r="AB763976" s="5"/>
    </row>
    <row r="764026" spans="21:28">
      <c r="U764026" s="5"/>
      <c r="AA764026" s="94"/>
      <c r="AB764026" s="5"/>
    </row>
    <row r="764096" spans="21:28">
      <c r="U764096" s="5"/>
      <c r="AA764096" s="94"/>
      <c r="AB764096" s="5"/>
    </row>
    <row r="764097" spans="21:28">
      <c r="U764097" s="5"/>
      <c r="AA764097" s="94"/>
      <c r="AB764097" s="5"/>
    </row>
    <row r="764114" spans="21:28">
      <c r="U764114" s="5"/>
      <c r="AA764114" s="94"/>
      <c r="AB764114" s="5"/>
    </row>
    <row r="764116" spans="21:28">
      <c r="U764116" s="5"/>
      <c r="AA764116" s="458"/>
      <c r="AB764116" s="5"/>
    </row>
    <row r="764117" spans="21:28">
      <c r="U764117" s="5"/>
      <c r="AA764117" s="458"/>
      <c r="AB764117" s="5"/>
    </row>
    <row r="764118" spans="21:28">
      <c r="U764118" s="5"/>
      <c r="AA764118" s="93"/>
      <c r="AB764118" s="5"/>
    </row>
    <row r="764119" spans="21:28">
      <c r="U764119" s="5"/>
      <c r="AA764119" s="94"/>
      <c r="AB764119" s="5"/>
    </row>
    <row r="764122" spans="21:28">
      <c r="U764122" s="5"/>
      <c r="AA764122" s="94"/>
      <c r="AB764122" s="5"/>
    </row>
    <row r="764172" spans="21:28">
      <c r="U764172" s="5"/>
      <c r="AA764172" s="94"/>
      <c r="AB764172" s="5"/>
    </row>
    <row r="764242" spans="21:28">
      <c r="U764242" s="5"/>
      <c r="AA764242" s="94"/>
      <c r="AB764242" s="5"/>
    </row>
    <row r="764243" spans="21:28">
      <c r="U764243" s="5"/>
      <c r="AA764243" s="94"/>
      <c r="AB764243" s="5"/>
    </row>
    <row r="764260" spans="21:28">
      <c r="U764260" s="5"/>
      <c r="AA764260" s="94"/>
      <c r="AB764260" s="5"/>
    </row>
    <row r="764262" spans="21:28">
      <c r="U764262" s="5"/>
      <c r="AA764262" s="458"/>
      <c r="AB764262" s="5"/>
    </row>
    <row r="764263" spans="21:28">
      <c r="U764263" s="5"/>
      <c r="AA764263" s="458"/>
      <c r="AB764263" s="5"/>
    </row>
    <row r="764264" spans="21:28">
      <c r="U764264" s="5"/>
      <c r="AA764264" s="93"/>
      <c r="AB764264" s="5"/>
    </row>
    <row r="764265" spans="21:28">
      <c r="U764265" s="5"/>
      <c r="AA764265" s="94"/>
      <c r="AB764265" s="5"/>
    </row>
    <row r="764268" spans="21:28">
      <c r="U764268" s="5"/>
      <c r="AA764268" s="94"/>
      <c r="AB764268" s="5"/>
    </row>
    <row r="764318" spans="21:28">
      <c r="U764318" s="5"/>
      <c r="AA764318" s="94"/>
      <c r="AB764318" s="5"/>
    </row>
    <row r="764388" spans="21:28">
      <c r="U764388" s="5"/>
      <c r="AA764388" s="94"/>
      <c r="AB764388" s="5"/>
    </row>
    <row r="764389" spans="21:28">
      <c r="U764389" s="5"/>
      <c r="AA764389" s="94"/>
      <c r="AB764389" s="5"/>
    </row>
    <row r="764406" spans="21:28">
      <c r="U764406" s="5"/>
      <c r="AA764406" s="94"/>
      <c r="AB764406" s="5"/>
    </row>
    <row r="764408" spans="21:28">
      <c r="U764408" s="5"/>
      <c r="AA764408" s="458"/>
      <c r="AB764408" s="5"/>
    </row>
    <row r="764409" spans="21:28">
      <c r="U764409" s="5"/>
      <c r="AA764409" s="458"/>
      <c r="AB764409" s="5"/>
    </row>
    <row r="764410" spans="21:28">
      <c r="U764410" s="5"/>
      <c r="AA764410" s="93"/>
      <c r="AB764410" s="5"/>
    </row>
    <row r="764411" spans="21:28">
      <c r="U764411" s="5"/>
      <c r="AA764411" s="94"/>
      <c r="AB764411" s="5"/>
    </row>
    <row r="764414" spans="21:28">
      <c r="U764414" s="5"/>
      <c r="AA764414" s="94"/>
      <c r="AB764414" s="5"/>
    </row>
    <row r="764464" spans="21:28">
      <c r="U764464" s="5"/>
      <c r="AA764464" s="94"/>
      <c r="AB764464" s="5"/>
    </row>
    <row r="764534" spans="21:28">
      <c r="U764534" s="5"/>
      <c r="AA764534" s="94"/>
      <c r="AB764534" s="5"/>
    </row>
    <row r="764535" spans="21:28">
      <c r="U764535" s="5"/>
      <c r="AA764535" s="94"/>
      <c r="AB764535" s="5"/>
    </row>
    <row r="764552" spans="21:28">
      <c r="U764552" s="5"/>
      <c r="AA764552" s="94"/>
      <c r="AB764552" s="5"/>
    </row>
    <row r="764554" spans="21:28">
      <c r="U764554" s="5"/>
      <c r="AA764554" s="458"/>
      <c r="AB764554" s="5"/>
    </row>
    <row r="764555" spans="21:28">
      <c r="U764555" s="5"/>
      <c r="AA764555" s="458"/>
      <c r="AB764555" s="5"/>
    </row>
    <row r="764556" spans="21:28">
      <c r="U764556" s="5"/>
      <c r="AA764556" s="93"/>
      <c r="AB764556" s="5"/>
    </row>
    <row r="764557" spans="21:28">
      <c r="U764557" s="5"/>
      <c r="AA764557" s="94"/>
      <c r="AB764557" s="5"/>
    </row>
    <row r="764560" spans="21:28">
      <c r="U764560" s="5"/>
      <c r="AA764560" s="94"/>
      <c r="AB764560" s="5"/>
    </row>
    <row r="764610" spans="21:28">
      <c r="U764610" s="5"/>
      <c r="AA764610" s="94"/>
      <c r="AB764610" s="5"/>
    </row>
    <row r="764680" spans="21:28">
      <c r="U764680" s="5"/>
      <c r="AA764680" s="94"/>
      <c r="AB764680" s="5"/>
    </row>
    <row r="764681" spans="21:28">
      <c r="U764681" s="5"/>
      <c r="AA764681" s="94"/>
      <c r="AB764681" s="5"/>
    </row>
    <row r="764698" spans="21:28">
      <c r="U764698" s="5"/>
      <c r="AA764698" s="94"/>
      <c r="AB764698" s="5"/>
    </row>
    <row r="764700" spans="21:28">
      <c r="U764700" s="5"/>
      <c r="AA764700" s="458"/>
      <c r="AB764700" s="5"/>
    </row>
    <row r="764701" spans="21:28">
      <c r="U764701" s="5"/>
      <c r="AA764701" s="458"/>
      <c r="AB764701" s="5"/>
    </row>
    <row r="764702" spans="21:28">
      <c r="U764702" s="5"/>
      <c r="AA764702" s="93"/>
      <c r="AB764702" s="5"/>
    </row>
    <row r="764703" spans="21:28">
      <c r="U764703" s="5"/>
      <c r="AA764703" s="94"/>
      <c r="AB764703" s="5"/>
    </row>
    <row r="764706" spans="21:28">
      <c r="U764706" s="5"/>
      <c r="AA764706" s="94"/>
      <c r="AB764706" s="5"/>
    </row>
    <row r="764756" spans="21:28">
      <c r="U764756" s="5"/>
      <c r="AA764756" s="94"/>
      <c r="AB764756" s="5"/>
    </row>
    <row r="764826" spans="21:28">
      <c r="U764826" s="5"/>
      <c r="AA764826" s="94"/>
      <c r="AB764826" s="5"/>
    </row>
    <row r="764827" spans="21:28">
      <c r="U764827" s="5"/>
      <c r="AA764827" s="94"/>
      <c r="AB764827" s="5"/>
    </row>
    <row r="764844" spans="21:28">
      <c r="U764844" s="5"/>
      <c r="AA764844" s="94"/>
      <c r="AB764844" s="5"/>
    </row>
    <row r="764846" spans="21:28">
      <c r="U764846" s="5"/>
      <c r="AA764846" s="458"/>
      <c r="AB764846" s="5"/>
    </row>
    <row r="764847" spans="21:28">
      <c r="U764847" s="5"/>
      <c r="AA764847" s="458"/>
      <c r="AB764847" s="5"/>
    </row>
    <row r="764848" spans="21:28">
      <c r="U764848" s="5"/>
      <c r="AA764848" s="93"/>
      <c r="AB764848" s="5"/>
    </row>
    <row r="764849" spans="21:28">
      <c r="U764849" s="5"/>
      <c r="AA764849" s="94"/>
      <c r="AB764849" s="5"/>
    </row>
    <row r="764852" spans="21:28">
      <c r="U764852" s="5"/>
      <c r="AA764852" s="94"/>
      <c r="AB764852" s="5"/>
    </row>
    <row r="764902" spans="21:28">
      <c r="U764902" s="5"/>
      <c r="AA764902" s="94"/>
      <c r="AB764902" s="5"/>
    </row>
    <row r="764972" spans="21:28">
      <c r="U764972" s="5"/>
      <c r="AA764972" s="94"/>
      <c r="AB764972" s="5"/>
    </row>
    <row r="764973" spans="21:28">
      <c r="U764973" s="5"/>
      <c r="AA764973" s="94"/>
      <c r="AB764973" s="5"/>
    </row>
    <row r="764990" spans="21:28">
      <c r="U764990" s="5"/>
      <c r="AA764990" s="94"/>
      <c r="AB764990" s="5"/>
    </row>
    <row r="764992" spans="21:28">
      <c r="U764992" s="5"/>
      <c r="AA764992" s="458"/>
      <c r="AB764992" s="5"/>
    </row>
    <row r="764993" spans="21:28">
      <c r="U764993" s="5"/>
      <c r="AA764993" s="458"/>
      <c r="AB764993" s="5"/>
    </row>
    <row r="764994" spans="21:28">
      <c r="U764994" s="5"/>
      <c r="AA764994" s="93"/>
      <c r="AB764994" s="5"/>
    </row>
    <row r="764995" spans="21:28">
      <c r="U764995" s="5"/>
      <c r="AA764995" s="94"/>
      <c r="AB764995" s="5"/>
    </row>
    <row r="764998" spans="21:28">
      <c r="U764998" s="5"/>
      <c r="AA764998" s="94"/>
      <c r="AB764998" s="5"/>
    </row>
    <row r="765048" spans="21:28">
      <c r="U765048" s="5"/>
      <c r="AA765048" s="94"/>
      <c r="AB765048" s="5"/>
    </row>
    <row r="765118" spans="21:28">
      <c r="U765118" s="5"/>
      <c r="AA765118" s="94"/>
      <c r="AB765118" s="5"/>
    </row>
    <row r="765119" spans="21:28">
      <c r="U765119" s="5"/>
      <c r="AA765119" s="94"/>
      <c r="AB765119" s="5"/>
    </row>
    <row r="765136" spans="21:28">
      <c r="U765136" s="5"/>
      <c r="AA765136" s="94"/>
      <c r="AB765136" s="5"/>
    </row>
    <row r="765138" spans="21:28">
      <c r="U765138" s="5"/>
      <c r="AA765138" s="458"/>
      <c r="AB765138" s="5"/>
    </row>
    <row r="765139" spans="21:28">
      <c r="U765139" s="5"/>
      <c r="AA765139" s="458"/>
      <c r="AB765139" s="5"/>
    </row>
    <row r="765140" spans="21:28">
      <c r="U765140" s="5"/>
      <c r="AA765140" s="93"/>
      <c r="AB765140" s="5"/>
    </row>
    <row r="765141" spans="21:28">
      <c r="U765141" s="5"/>
      <c r="AA765141" s="94"/>
      <c r="AB765141" s="5"/>
    </row>
    <row r="765144" spans="21:28">
      <c r="U765144" s="5"/>
      <c r="AA765144" s="94"/>
      <c r="AB765144" s="5"/>
    </row>
    <row r="765194" spans="21:28">
      <c r="U765194" s="5"/>
      <c r="AA765194" s="94"/>
      <c r="AB765194" s="5"/>
    </row>
    <row r="765264" spans="21:28">
      <c r="U765264" s="5"/>
      <c r="AA765264" s="94"/>
      <c r="AB765264" s="5"/>
    </row>
    <row r="765265" spans="21:28">
      <c r="U765265" s="5"/>
      <c r="AA765265" s="94"/>
      <c r="AB765265" s="5"/>
    </row>
    <row r="765282" spans="21:28">
      <c r="U765282" s="5"/>
      <c r="AA765282" s="94"/>
      <c r="AB765282" s="5"/>
    </row>
    <row r="765284" spans="21:28">
      <c r="U765284" s="5"/>
      <c r="AA765284" s="458"/>
      <c r="AB765284" s="5"/>
    </row>
    <row r="765285" spans="21:28">
      <c r="U765285" s="5"/>
      <c r="AA765285" s="458"/>
      <c r="AB765285" s="5"/>
    </row>
    <row r="765286" spans="21:28">
      <c r="U765286" s="5"/>
      <c r="AA765286" s="93"/>
      <c r="AB765286" s="5"/>
    </row>
    <row r="765287" spans="21:28">
      <c r="U765287" s="5"/>
      <c r="AA765287" s="94"/>
      <c r="AB765287" s="5"/>
    </row>
    <row r="765290" spans="21:28">
      <c r="U765290" s="5"/>
      <c r="AA765290" s="94"/>
      <c r="AB765290" s="5"/>
    </row>
    <row r="765340" spans="21:28">
      <c r="U765340" s="5"/>
      <c r="AA765340" s="94"/>
      <c r="AB765340" s="5"/>
    </row>
    <row r="765410" spans="21:28">
      <c r="U765410" s="5"/>
      <c r="AA765410" s="94"/>
      <c r="AB765410" s="5"/>
    </row>
    <row r="765411" spans="21:28">
      <c r="U765411" s="5"/>
      <c r="AA765411" s="94"/>
      <c r="AB765411" s="5"/>
    </row>
    <row r="765428" spans="21:28">
      <c r="U765428" s="5"/>
      <c r="AA765428" s="94"/>
      <c r="AB765428" s="5"/>
    </row>
    <row r="765430" spans="21:28">
      <c r="U765430" s="5"/>
      <c r="AA765430" s="458"/>
      <c r="AB765430" s="5"/>
    </row>
    <row r="765431" spans="21:28">
      <c r="U765431" s="5"/>
      <c r="AA765431" s="458"/>
      <c r="AB765431" s="5"/>
    </row>
    <row r="765432" spans="21:28">
      <c r="U765432" s="5"/>
      <c r="AA765432" s="93"/>
      <c r="AB765432" s="5"/>
    </row>
    <row r="765433" spans="21:28">
      <c r="U765433" s="5"/>
      <c r="AA765433" s="94"/>
      <c r="AB765433" s="5"/>
    </row>
    <row r="765436" spans="21:28">
      <c r="U765436" s="5"/>
      <c r="AA765436" s="94"/>
      <c r="AB765436" s="5"/>
    </row>
    <row r="765486" spans="21:28">
      <c r="U765486" s="5"/>
      <c r="AA765486" s="94"/>
      <c r="AB765486" s="5"/>
    </row>
    <row r="765556" spans="21:28">
      <c r="U765556" s="5"/>
      <c r="AA765556" s="94"/>
      <c r="AB765556" s="5"/>
    </row>
    <row r="765557" spans="21:28">
      <c r="U765557" s="5"/>
      <c r="AA765557" s="94"/>
      <c r="AB765557" s="5"/>
    </row>
    <row r="765574" spans="21:28">
      <c r="U765574" s="5"/>
      <c r="AA765574" s="94"/>
      <c r="AB765574" s="5"/>
    </row>
    <row r="765576" spans="21:28">
      <c r="U765576" s="5"/>
      <c r="AA765576" s="458"/>
      <c r="AB765576" s="5"/>
    </row>
    <row r="765577" spans="21:28">
      <c r="U765577" s="5"/>
      <c r="AA765577" s="458"/>
      <c r="AB765577" s="5"/>
    </row>
    <row r="765578" spans="21:28">
      <c r="U765578" s="5"/>
      <c r="AA765578" s="93"/>
      <c r="AB765578" s="5"/>
    </row>
    <row r="765579" spans="21:28">
      <c r="U765579" s="5"/>
      <c r="AA765579" s="94"/>
      <c r="AB765579" s="5"/>
    </row>
    <row r="765582" spans="21:28">
      <c r="U765582" s="5"/>
      <c r="AA765582" s="94"/>
      <c r="AB765582" s="5"/>
    </row>
    <row r="765632" spans="21:28">
      <c r="U765632" s="5"/>
      <c r="AA765632" s="94"/>
      <c r="AB765632" s="5"/>
    </row>
    <row r="765702" spans="21:28">
      <c r="U765702" s="5"/>
      <c r="AA765702" s="94"/>
      <c r="AB765702" s="5"/>
    </row>
    <row r="765703" spans="21:28">
      <c r="U765703" s="5"/>
      <c r="AA765703" s="94"/>
      <c r="AB765703" s="5"/>
    </row>
    <row r="765720" spans="21:28">
      <c r="U765720" s="5"/>
      <c r="AA765720" s="94"/>
      <c r="AB765720" s="5"/>
    </row>
    <row r="765722" spans="21:28">
      <c r="U765722" s="5"/>
      <c r="AA765722" s="458"/>
      <c r="AB765722" s="5"/>
    </row>
    <row r="765723" spans="21:28">
      <c r="U765723" s="5"/>
      <c r="AA765723" s="458"/>
      <c r="AB765723" s="5"/>
    </row>
    <row r="765724" spans="21:28">
      <c r="U765724" s="5"/>
      <c r="AA765724" s="93"/>
      <c r="AB765724" s="5"/>
    </row>
    <row r="765725" spans="21:28">
      <c r="U765725" s="5"/>
      <c r="AA765725" s="94"/>
      <c r="AB765725" s="5"/>
    </row>
    <row r="765728" spans="21:28">
      <c r="U765728" s="5"/>
      <c r="AA765728" s="94"/>
      <c r="AB765728" s="5"/>
    </row>
    <row r="765778" spans="21:28">
      <c r="U765778" s="5"/>
      <c r="AA765778" s="94"/>
      <c r="AB765778" s="5"/>
    </row>
    <row r="765848" spans="21:28">
      <c r="U765848" s="5"/>
      <c r="AA765848" s="94"/>
      <c r="AB765848" s="5"/>
    </row>
    <row r="765849" spans="21:28">
      <c r="U765849" s="5"/>
      <c r="AA765849" s="94"/>
      <c r="AB765849" s="5"/>
    </row>
    <row r="765866" spans="21:28">
      <c r="U765866" s="5"/>
      <c r="AA765866" s="94"/>
      <c r="AB765866" s="5"/>
    </row>
    <row r="765868" spans="21:28">
      <c r="U765868" s="5"/>
      <c r="AA765868" s="458"/>
      <c r="AB765868" s="5"/>
    </row>
    <row r="765869" spans="21:28">
      <c r="U765869" s="5"/>
      <c r="AA765869" s="458"/>
      <c r="AB765869" s="5"/>
    </row>
    <row r="765870" spans="21:28">
      <c r="U765870" s="5"/>
      <c r="AA765870" s="93"/>
      <c r="AB765870" s="5"/>
    </row>
    <row r="765871" spans="21:28">
      <c r="U765871" s="5"/>
      <c r="AA765871" s="94"/>
      <c r="AB765871" s="5"/>
    </row>
    <row r="765874" spans="21:28">
      <c r="U765874" s="5"/>
      <c r="AA765874" s="94"/>
      <c r="AB765874" s="5"/>
    </row>
    <row r="765924" spans="21:28">
      <c r="U765924" s="5"/>
      <c r="AA765924" s="94"/>
      <c r="AB765924" s="5"/>
    </row>
    <row r="765994" spans="21:28">
      <c r="U765994" s="5"/>
      <c r="AA765994" s="94"/>
      <c r="AB765994" s="5"/>
    </row>
    <row r="765995" spans="21:28">
      <c r="U765995" s="5"/>
      <c r="AA765995" s="94"/>
      <c r="AB765995" s="5"/>
    </row>
    <row r="766012" spans="21:28">
      <c r="U766012" s="5"/>
      <c r="AA766012" s="94"/>
      <c r="AB766012" s="5"/>
    </row>
    <row r="766014" spans="21:28">
      <c r="U766014" s="5"/>
      <c r="AA766014" s="458"/>
      <c r="AB766014" s="5"/>
    </row>
    <row r="766015" spans="21:28">
      <c r="U766015" s="5"/>
      <c r="AA766015" s="458"/>
      <c r="AB766015" s="5"/>
    </row>
    <row r="766016" spans="21:28">
      <c r="U766016" s="5"/>
      <c r="AA766016" s="93"/>
      <c r="AB766016" s="5"/>
    </row>
    <row r="766017" spans="21:28">
      <c r="U766017" s="5"/>
      <c r="AA766017" s="94"/>
      <c r="AB766017" s="5"/>
    </row>
    <row r="766020" spans="21:28">
      <c r="U766020" s="5"/>
      <c r="AA766020" s="94"/>
      <c r="AB766020" s="5"/>
    </row>
    <row r="766070" spans="21:28">
      <c r="U766070" s="5"/>
      <c r="AA766070" s="94"/>
      <c r="AB766070" s="5"/>
    </row>
    <row r="766140" spans="21:28">
      <c r="U766140" s="5"/>
      <c r="AA766140" s="94"/>
      <c r="AB766140" s="5"/>
    </row>
    <row r="766141" spans="21:28">
      <c r="U766141" s="5"/>
      <c r="AA766141" s="94"/>
      <c r="AB766141" s="5"/>
    </row>
    <row r="766158" spans="21:28">
      <c r="U766158" s="5"/>
      <c r="AA766158" s="94"/>
      <c r="AB766158" s="5"/>
    </row>
    <row r="766160" spans="21:28">
      <c r="U766160" s="5"/>
      <c r="AA766160" s="458"/>
      <c r="AB766160" s="5"/>
    </row>
    <row r="766161" spans="21:28">
      <c r="U766161" s="5"/>
      <c r="AA766161" s="458"/>
      <c r="AB766161" s="5"/>
    </row>
    <row r="766162" spans="21:28">
      <c r="U766162" s="5"/>
      <c r="AA766162" s="93"/>
      <c r="AB766162" s="5"/>
    </row>
    <row r="766163" spans="21:28">
      <c r="U766163" s="5"/>
      <c r="AA766163" s="94"/>
      <c r="AB766163" s="5"/>
    </row>
    <row r="766166" spans="21:28">
      <c r="U766166" s="5"/>
      <c r="AA766166" s="94"/>
      <c r="AB766166" s="5"/>
    </row>
    <row r="766216" spans="21:28">
      <c r="U766216" s="5"/>
      <c r="AA766216" s="94"/>
      <c r="AB766216" s="5"/>
    </row>
    <row r="766286" spans="21:28">
      <c r="U766286" s="5"/>
      <c r="AA766286" s="94"/>
      <c r="AB766286" s="5"/>
    </row>
    <row r="766287" spans="21:28">
      <c r="U766287" s="5"/>
      <c r="AA766287" s="94"/>
      <c r="AB766287" s="5"/>
    </row>
    <row r="766304" spans="21:28">
      <c r="U766304" s="5"/>
      <c r="AA766304" s="94"/>
      <c r="AB766304" s="5"/>
    </row>
    <row r="766306" spans="21:28">
      <c r="U766306" s="5"/>
      <c r="AA766306" s="458"/>
      <c r="AB766306" s="5"/>
    </row>
    <row r="766307" spans="21:28">
      <c r="U766307" s="5"/>
      <c r="AA766307" s="458"/>
      <c r="AB766307" s="5"/>
    </row>
    <row r="766308" spans="21:28">
      <c r="U766308" s="5"/>
      <c r="AA766308" s="93"/>
      <c r="AB766308" s="5"/>
    </row>
    <row r="766309" spans="21:28">
      <c r="U766309" s="5"/>
      <c r="AA766309" s="94"/>
      <c r="AB766309" s="5"/>
    </row>
    <row r="766312" spans="21:28">
      <c r="U766312" s="5"/>
      <c r="AA766312" s="94"/>
      <c r="AB766312" s="5"/>
    </row>
    <row r="766362" spans="21:28">
      <c r="U766362" s="5"/>
      <c r="AA766362" s="94"/>
      <c r="AB766362" s="5"/>
    </row>
    <row r="766432" spans="21:28">
      <c r="U766432" s="5"/>
      <c r="AA766432" s="94"/>
      <c r="AB766432" s="5"/>
    </row>
    <row r="766433" spans="21:28">
      <c r="U766433" s="5"/>
      <c r="AA766433" s="94"/>
      <c r="AB766433" s="5"/>
    </row>
    <row r="766450" spans="21:28">
      <c r="U766450" s="5"/>
      <c r="AA766450" s="94"/>
      <c r="AB766450" s="5"/>
    </row>
    <row r="766452" spans="21:28">
      <c r="U766452" s="5"/>
      <c r="AA766452" s="458"/>
      <c r="AB766452" s="5"/>
    </row>
    <row r="766453" spans="21:28">
      <c r="U766453" s="5"/>
      <c r="AA766453" s="458"/>
      <c r="AB766453" s="5"/>
    </row>
    <row r="766454" spans="21:28">
      <c r="U766454" s="5"/>
      <c r="AA766454" s="93"/>
      <c r="AB766454" s="5"/>
    </row>
    <row r="766455" spans="21:28">
      <c r="U766455" s="5"/>
      <c r="AA766455" s="94"/>
      <c r="AB766455" s="5"/>
    </row>
    <row r="766458" spans="21:28">
      <c r="U766458" s="5"/>
      <c r="AA766458" s="94"/>
      <c r="AB766458" s="5"/>
    </row>
    <row r="766508" spans="21:28">
      <c r="U766508" s="5"/>
      <c r="AA766508" s="94"/>
      <c r="AB766508" s="5"/>
    </row>
    <row r="766578" spans="21:28">
      <c r="U766578" s="5"/>
      <c r="AA766578" s="94"/>
      <c r="AB766578" s="5"/>
    </row>
    <row r="766579" spans="21:28">
      <c r="U766579" s="5"/>
      <c r="AA766579" s="94"/>
      <c r="AB766579" s="5"/>
    </row>
    <row r="766596" spans="21:28">
      <c r="U766596" s="5"/>
      <c r="AA766596" s="94"/>
      <c r="AB766596" s="5"/>
    </row>
    <row r="766598" spans="21:28">
      <c r="U766598" s="5"/>
      <c r="AA766598" s="458"/>
      <c r="AB766598" s="5"/>
    </row>
    <row r="766599" spans="21:28">
      <c r="U766599" s="5"/>
      <c r="AA766599" s="458"/>
      <c r="AB766599" s="5"/>
    </row>
    <row r="766600" spans="21:28">
      <c r="U766600" s="5"/>
      <c r="AA766600" s="93"/>
      <c r="AB766600" s="5"/>
    </row>
    <row r="766601" spans="21:28">
      <c r="U766601" s="5"/>
      <c r="AA766601" s="94"/>
      <c r="AB766601" s="5"/>
    </row>
    <row r="766604" spans="21:28">
      <c r="U766604" s="5"/>
      <c r="AA766604" s="94"/>
      <c r="AB766604" s="5"/>
    </row>
    <row r="766654" spans="21:28">
      <c r="U766654" s="5"/>
      <c r="AA766654" s="94"/>
      <c r="AB766654" s="5"/>
    </row>
    <row r="766724" spans="21:28">
      <c r="U766724" s="5"/>
      <c r="AA766724" s="94"/>
      <c r="AB766724" s="5"/>
    </row>
    <row r="766725" spans="21:28">
      <c r="U766725" s="5"/>
      <c r="AA766725" s="94"/>
      <c r="AB766725" s="5"/>
    </row>
    <row r="766742" spans="21:28">
      <c r="U766742" s="5"/>
      <c r="AA766742" s="94"/>
      <c r="AB766742" s="5"/>
    </row>
    <row r="766744" spans="21:28">
      <c r="U766744" s="5"/>
      <c r="AA766744" s="458"/>
      <c r="AB766744" s="5"/>
    </row>
    <row r="766745" spans="21:28">
      <c r="U766745" s="5"/>
      <c r="AA766745" s="458"/>
      <c r="AB766745" s="5"/>
    </row>
    <row r="766746" spans="21:28">
      <c r="U766746" s="5"/>
      <c r="AA766746" s="93"/>
      <c r="AB766746" s="5"/>
    </row>
    <row r="766747" spans="21:28">
      <c r="U766747" s="5"/>
      <c r="AA766747" s="94"/>
      <c r="AB766747" s="5"/>
    </row>
    <row r="766750" spans="21:28">
      <c r="U766750" s="5"/>
      <c r="AA766750" s="94"/>
      <c r="AB766750" s="5"/>
    </row>
    <row r="766800" spans="21:28">
      <c r="U766800" s="5"/>
      <c r="AA766800" s="94"/>
      <c r="AB766800" s="5"/>
    </row>
    <row r="766870" spans="21:28">
      <c r="U766870" s="5"/>
      <c r="AA766870" s="94"/>
      <c r="AB766870" s="5"/>
    </row>
    <row r="766871" spans="21:28">
      <c r="U766871" s="5"/>
      <c r="AA766871" s="94"/>
      <c r="AB766871" s="5"/>
    </row>
    <row r="766888" spans="21:28">
      <c r="U766888" s="5"/>
      <c r="AA766888" s="94"/>
      <c r="AB766888" s="5"/>
    </row>
    <row r="766890" spans="21:28">
      <c r="U766890" s="5"/>
      <c r="AA766890" s="458"/>
      <c r="AB766890" s="5"/>
    </row>
    <row r="766891" spans="21:28">
      <c r="U766891" s="5"/>
      <c r="AA766891" s="458"/>
      <c r="AB766891" s="5"/>
    </row>
    <row r="766892" spans="21:28">
      <c r="U766892" s="5"/>
      <c r="AA766892" s="93"/>
      <c r="AB766892" s="5"/>
    </row>
    <row r="766893" spans="21:28">
      <c r="U766893" s="5"/>
      <c r="AA766893" s="94"/>
      <c r="AB766893" s="5"/>
    </row>
    <row r="766896" spans="21:28">
      <c r="U766896" s="5"/>
      <c r="AA766896" s="94"/>
      <c r="AB766896" s="5"/>
    </row>
    <row r="766946" spans="21:28">
      <c r="U766946" s="5"/>
      <c r="AA766946" s="94"/>
      <c r="AB766946" s="5"/>
    </row>
    <row r="767016" spans="21:28">
      <c r="U767016" s="5"/>
      <c r="AA767016" s="94"/>
      <c r="AB767016" s="5"/>
    </row>
    <row r="767017" spans="21:28">
      <c r="U767017" s="5"/>
      <c r="AA767017" s="94"/>
      <c r="AB767017" s="5"/>
    </row>
    <row r="767034" spans="21:28">
      <c r="U767034" s="5"/>
      <c r="AA767034" s="94"/>
      <c r="AB767034" s="5"/>
    </row>
    <row r="767036" spans="21:28">
      <c r="U767036" s="5"/>
      <c r="AA767036" s="458"/>
      <c r="AB767036" s="5"/>
    </row>
    <row r="767037" spans="21:28">
      <c r="U767037" s="5"/>
      <c r="AA767037" s="458"/>
      <c r="AB767037" s="5"/>
    </row>
    <row r="767038" spans="21:28">
      <c r="U767038" s="5"/>
      <c r="AA767038" s="93"/>
      <c r="AB767038" s="5"/>
    </row>
    <row r="767039" spans="21:28">
      <c r="U767039" s="5"/>
      <c r="AA767039" s="94"/>
      <c r="AB767039" s="5"/>
    </row>
    <row r="767042" spans="21:28">
      <c r="U767042" s="5"/>
      <c r="AA767042" s="94"/>
      <c r="AB767042" s="5"/>
    </row>
    <row r="767092" spans="21:28">
      <c r="U767092" s="5"/>
      <c r="AA767092" s="94"/>
      <c r="AB767092" s="5"/>
    </row>
    <row r="767162" spans="21:28">
      <c r="U767162" s="5"/>
      <c r="AA767162" s="94"/>
      <c r="AB767162" s="5"/>
    </row>
    <row r="767163" spans="21:28">
      <c r="U767163" s="5"/>
      <c r="AA767163" s="94"/>
      <c r="AB767163" s="5"/>
    </row>
    <row r="767180" spans="21:28">
      <c r="U767180" s="5"/>
      <c r="AA767180" s="94"/>
      <c r="AB767180" s="5"/>
    </row>
    <row r="767182" spans="21:28">
      <c r="U767182" s="5"/>
      <c r="AA767182" s="458"/>
      <c r="AB767182" s="5"/>
    </row>
    <row r="767183" spans="21:28">
      <c r="U767183" s="5"/>
      <c r="AA767183" s="458"/>
      <c r="AB767183" s="5"/>
    </row>
    <row r="767184" spans="21:28">
      <c r="U767184" s="5"/>
      <c r="AA767184" s="93"/>
      <c r="AB767184" s="5"/>
    </row>
    <row r="767185" spans="21:28">
      <c r="U767185" s="5"/>
      <c r="AA767185" s="94"/>
      <c r="AB767185" s="5"/>
    </row>
    <row r="767188" spans="21:28">
      <c r="U767188" s="5"/>
      <c r="AA767188" s="94"/>
      <c r="AB767188" s="5"/>
    </row>
    <row r="767238" spans="21:28">
      <c r="U767238" s="5"/>
      <c r="AA767238" s="94"/>
      <c r="AB767238" s="5"/>
    </row>
    <row r="767308" spans="21:28">
      <c r="U767308" s="5"/>
      <c r="AA767308" s="94"/>
      <c r="AB767308" s="5"/>
    </row>
    <row r="767309" spans="21:28">
      <c r="U767309" s="5"/>
      <c r="AA767309" s="94"/>
      <c r="AB767309" s="5"/>
    </row>
    <row r="767326" spans="21:28">
      <c r="U767326" s="5"/>
      <c r="AA767326" s="94"/>
      <c r="AB767326" s="5"/>
    </row>
    <row r="767328" spans="21:28">
      <c r="U767328" s="5"/>
      <c r="AA767328" s="458"/>
      <c r="AB767328" s="5"/>
    </row>
    <row r="767329" spans="21:28">
      <c r="U767329" s="5"/>
      <c r="AA767329" s="458"/>
      <c r="AB767329" s="5"/>
    </row>
    <row r="767330" spans="21:28">
      <c r="U767330" s="5"/>
      <c r="AA767330" s="93"/>
      <c r="AB767330" s="5"/>
    </row>
    <row r="767331" spans="21:28">
      <c r="U767331" s="5"/>
      <c r="AA767331" s="94"/>
      <c r="AB767331" s="5"/>
    </row>
    <row r="767334" spans="21:28">
      <c r="U767334" s="5"/>
      <c r="AA767334" s="94"/>
      <c r="AB767334" s="5"/>
    </row>
    <row r="767384" spans="21:28">
      <c r="U767384" s="5"/>
      <c r="AA767384" s="94"/>
      <c r="AB767384" s="5"/>
    </row>
    <row r="767454" spans="21:28">
      <c r="U767454" s="5"/>
      <c r="AA767454" s="94"/>
      <c r="AB767454" s="5"/>
    </row>
    <row r="767455" spans="21:28">
      <c r="U767455" s="5"/>
      <c r="AA767455" s="94"/>
      <c r="AB767455" s="5"/>
    </row>
    <row r="767472" spans="21:28">
      <c r="U767472" s="5"/>
      <c r="AA767472" s="94"/>
      <c r="AB767472" s="5"/>
    </row>
    <row r="767474" spans="21:28">
      <c r="U767474" s="5"/>
      <c r="AA767474" s="458"/>
      <c r="AB767474" s="5"/>
    </row>
    <row r="767475" spans="21:28">
      <c r="U767475" s="5"/>
      <c r="AA767475" s="458"/>
      <c r="AB767475" s="5"/>
    </row>
    <row r="767476" spans="21:28">
      <c r="U767476" s="5"/>
      <c r="AA767476" s="93"/>
      <c r="AB767476" s="5"/>
    </row>
    <row r="767477" spans="21:28">
      <c r="U767477" s="5"/>
      <c r="AA767477" s="94"/>
      <c r="AB767477" s="5"/>
    </row>
    <row r="767480" spans="21:28">
      <c r="U767480" s="5"/>
      <c r="AA767480" s="94"/>
      <c r="AB767480" s="5"/>
    </row>
    <row r="767530" spans="21:28">
      <c r="U767530" s="5"/>
      <c r="AA767530" s="94"/>
      <c r="AB767530" s="5"/>
    </row>
    <row r="767600" spans="21:28">
      <c r="U767600" s="5"/>
      <c r="AA767600" s="94"/>
      <c r="AB767600" s="5"/>
    </row>
    <row r="767601" spans="21:28">
      <c r="U767601" s="5"/>
      <c r="AA767601" s="94"/>
      <c r="AB767601" s="5"/>
    </row>
    <row r="767618" spans="21:28">
      <c r="U767618" s="5"/>
      <c r="AA767618" s="94"/>
      <c r="AB767618" s="5"/>
    </row>
    <row r="767620" spans="21:28">
      <c r="U767620" s="5"/>
      <c r="AA767620" s="458"/>
      <c r="AB767620" s="5"/>
    </row>
    <row r="767621" spans="21:28">
      <c r="U767621" s="5"/>
      <c r="AA767621" s="458"/>
      <c r="AB767621" s="5"/>
    </row>
    <row r="767622" spans="21:28">
      <c r="U767622" s="5"/>
      <c r="AA767622" s="93"/>
      <c r="AB767622" s="5"/>
    </row>
    <row r="767623" spans="21:28">
      <c r="U767623" s="5"/>
      <c r="AA767623" s="94"/>
      <c r="AB767623" s="5"/>
    </row>
    <row r="767626" spans="21:28">
      <c r="U767626" s="5"/>
      <c r="AA767626" s="94"/>
      <c r="AB767626" s="5"/>
    </row>
    <row r="767676" spans="21:28">
      <c r="U767676" s="5"/>
      <c r="AA767676" s="94"/>
      <c r="AB767676" s="5"/>
    </row>
    <row r="767746" spans="21:28">
      <c r="U767746" s="5"/>
      <c r="AA767746" s="94"/>
      <c r="AB767746" s="5"/>
    </row>
    <row r="767747" spans="21:28">
      <c r="U767747" s="5"/>
      <c r="AA767747" s="94"/>
      <c r="AB767747" s="5"/>
    </row>
    <row r="767764" spans="21:28">
      <c r="U767764" s="5"/>
      <c r="AA767764" s="94"/>
      <c r="AB767764" s="5"/>
    </row>
    <row r="767766" spans="21:28">
      <c r="U767766" s="5"/>
      <c r="AA767766" s="458"/>
      <c r="AB767766" s="5"/>
    </row>
    <row r="767767" spans="21:28">
      <c r="U767767" s="5"/>
      <c r="AA767767" s="458"/>
      <c r="AB767767" s="5"/>
    </row>
    <row r="767768" spans="21:28">
      <c r="U767768" s="5"/>
      <c r="AA767768" s="93"/>
      <c r="AB767768" s="5"/>
    </row>
    <row r="767769" spans="21:28">
      <c r="U767769" s="5"/>
      <c r="AA767769" s="94"/>
      <c r="AB767769" s="5"/>
    </row>
    <row r="767772" spans="21:28">
      <c r="U767772" s="5"/>
      <c r="AA767772" s="94"/>
      <c r="AB767772" s="5"/>
    </row>
    <row r="767822" spans="21:28">
      <c r="U767822" s="5"/>
      <c r="AA767822" s="94"/>
      <c r="AB767822" s="5"/>
    </row>
    <row r="767892" spans="21:28">
      <c r="U767892" s="5"/>
      <c r="AA767892" s="94"/>
      <c r="AB767892" s="5"/>
    </row>
    <row r="767893" spans="21:28">
      <c r="U767893" s="5"/>
      <c r="AA767893" s="94"/>
      <c r="AB767893" s="5"/>
    </row>
    <row r="767910" spans="21:28">
      <c r="U767910" s="5"/>
      <c r="AA767910" s="94"/>
      <c r="AB767910" s="5"/>
    </row>
    <row r="767912" spans="21:28">
      <c r="U767912" s="5"/>
      <c r="AA767912" s="458"/>
      <c r="AB767912" s="5"/>
    </row>
    <row r="767913" spans="21:28">
      <c r="U767913" s="5"/>
      <c r="AA767913" s="458"/>
      <c r="AB767913" s="5"/>
    </row>
    <row r="767914" spans="21:28">
      <c r="U767914" s="5"/>
      <c r="AA767914" s="93"/>
      <c r="AB767914" s="5"/>
    </row>
    <row r="767915" spans="21:28">
      <c r="U767915" s="5"/>
      <c r="AA767915" s="94"/>
      <c r="AB767915" s="5"/>
    </row>
    <row r="767918" spans="21:28">
      <c r="U767918" s="5"/>
      <c r="AA767918" s="94"/>
      <c r="AB767918" s="5"/>
    </row>
    <row r="767968" spans="21:28">
      <c r="U767968" s="5"/>
      <c r="AA767968" s="94"/>
      <c r="AB767968" s="5"/>
    </row>
    <row r="768038" spans="21:28">
      <c r="U768038" s="5"/>
      <c r="AA768038" s="94"/>
      <c r="AB768038" s="5"/>
    </row>
    <row r="768039" spans="21:28">
      <c r="U768039" s="5"/>
      <c r="AA768039" s="94"/>
      <c r="AB768039" s="5"/>
    </row>
    <row r="768056" spans="21:28">
      <c r="U768056" s="5"/>
      <c r="AA768056" s="94"/>
      <c r="AB768056" s="5"/>
    </row>
    <row r="768058" spans="21:28">
      <c r="U768058" s="5"/>
      <c r="AA768058" s="458"/>
      <c r="AB768058" s="5"/>
    </row>
    <row r="768059" spans="21:28">
      <c r="U768059" s="5"/>
      <c r="AA768059" s="458"/>
      <c r="AB768059" s="5"/>
    </row>
    <row r="768060" spans="21:28">
      <c r="U768060" s="5"/>
      <c r="AA768060" s="93"/>
      <c r="AB768060" s="5"/>
    </row>
    <row r="768061" spans="21:28">
      <c r="U768061" s="5"/>
      <c r="AA768061" s="94"/>
      <c r="AB768061" s="5"/>
    </row>
    <row r="768064" spans="21:28">
      <c r="U768064" s="5"/>
      <c r="AA768064" s="94"/>
      <c r="AB768064" s="5"/>
    </row>
    <row r="768114" spans="21:28">
      <c r="U768114" s="5"/>
      <c r="AA768114" s="94"/>
      <c r="AB768114" s="5"/>
    </row>
    <row r="768184" spans="21:28">
      <c r="U768184" s="5"/>
      <c r="AA768184" s="94"/>
      <c r="AB768184" s="5"/>
    </row>
    <row r="768185" spans="21:28">
      <c r="U768185" s="5"/>
      <c r="AA768185" s="94"/>
      <c r="AB768185" s="5"/>
    </row>
    <row r="768202" spans="21:28">
      <c r="U768202" s="5"/>
      <c r="AA768202" s="94"/>
      <c r="AB768202" s="5"/>
    </row>
    <row r="768204" spans="21:28">
      <c r="U768204" s="5"/>
      <c r="AA768204" s="458"/>
      <c r="AB768204" s="5"/>
    </row>
    <row r="768205" spans="21:28">
      <c r="U768205" s="5"/>
      <c r="AA768205" s="458"/>
      <c r="AB768205" s="5"/>
    </row>
    <row r="768206" spans="21:28">
      <c r="U768206" s="5"/>
      <c r="AA768206" s="93"/>
      <c r="AB768206" s="5"/>
    </row>
    <row r="768207" spans="21:28">
      <c r="U768207" s="5"/>
      <c r="AA768207" s="94"/>
      <c r="AB768207" s="5"/>
    </row>
    <row r="768210" spans="21:28">
      <c r="U768210" s="5"/>
      <c r="AA768210" s="94"/>
      <c r="AB768210" s="5"/>
    </row>
    <row r="768260" spans="21:28">
      <c r="U768260" s="5"/>
      <c r="AA768260" s="94"/>
      <c r="AB768260" s="5"/>
    </row>
    <row r="768330" spans="21:28">
      <c r="U768330" s="5"/>
      <c r="AA768330" s="94"/>
      <c r="AB768330" s="5"/>
    </row>
    <row r="768331" spans="21:28">
      <c r="U768331" s="5"/>
      <c r="AA768331" s="94"/>
      <c r="AB768331" s="5"/>
    </row>
    <row r="768348" spans="21:28">
      <c r="U768348" s="5"/>
      <c r="AA768348" s="94"/>
      <c r="AB768348" s="5"/>
    </row>
    <row r="768350" spans="21:28">
      <c r="U768350" s="5"/>
      <c r="AA768350" s="458"/>
      <c r="AB768350" s="5"/>
    </row>
    <row r="768351" spans="21:28">
      <c r="U768351" s="5"/>
      <c r="AA768351" s="458"/>
      <c r="AB768351" s="5"/>
    </row>
    <row r="768352" spans="21:28">
      <c r="U768352" s="5"/>
      <c r="AA768352" s="93"/>
      <c r="AB768352" s="5"/>
    </row>
    <row r="768353" spans="21:28">
      <c r="U768353" s="5"/>
      <c r="AA768353" s="94"/>
      <c r="AB768353" s="5"/>
    </row>
    <row r="768356" spans="21:28">
      <c r="U768356" s="5"/>
      <c r="AA768356" s="94"/>
      <c r="AB768356" s="5"/>
    </row>
    <row r="768406" spans="21:28">
      <c r="U768406" s="5"/>
      <c r="AA768406" s="94"/>
      <c r="AB768406" s="5"/>
    </row>
    <row r="768476" spans="21:28">
      <c r="U768476" s="5"/>
      <c r="AA768476" s="94"/>
      <c r="AB768476" s="5"/>
    </row>
    <row r="768477" spans="21:28">
      <c r="U768477" s="5"/>
      <c r="AA768477" s="94"/>
      <c r="AB768477" s="5"/>
    </row>
    <row r="768494" spans="21:28">
      <c r="U768494" s="5"/>
      <c r="AA768494" s="94"/>
      <c r="AB768494" s="5"/>
    </row>
    <row r="768496" spans="21:28">
      <c r="U768496" s="5"/>
      <c r="AA768496" s="458"/>
      <c r="AB768496" s="5"/>
    </row>
    <row r="768497" spans="21:28">
      <c r="U768497" s="5"/>
      <c r="AA768497" s="458"/>
      <c r="AB768497" s="5"/>
    </row>
    <row r="768498" spans="21:28">
      <c r="U768498" s="5"/>
      <c r="AA768498" s="93"/>
      <c r="AB768498" s="5"/>
    </row>
    <row r="768499" spans="21:28">
      <c r="U768499" s="5"/>
      <c r="AA768499" s="94"/>
      <c r="AB768499" s="5"/>
    </row>
    <row r="768502" spans="21:28">
      <c r="U768502" s="5"/>
      <c r="AA768502" s="94"/>
      <c r="AB768502" s="5"/>
    </row>
    <row r="768552" spans="21:28">
      <c r="U768552" s="5"/>
      <c r="AA768552" s="94"/>
      <c r="AB768552" s="5"/>
    </row>
    <row r="768622" spans="21:28">
      <c r="U768622" s="5"/>
      <c r="AA768622" s="94"/>
      <c r="AB768622" s="5"/>
    </row>
    <row r="768623" spans="21:28">
      <c r="U768623" s="5"/>
      <c r="AA768623" s="94"/>
      <c r="AB768623" s="5"/>
    </row>
    <row r="768640" spans="21:28">
      <c r="U768640" s="5"/>
      <c r="AA768640" s="94"/>
      <c r="AB768640" s="5"/>
    </row>
    <row r="768642" spans="21:28">
      <c r="U768642" s="5"/>
      <c r="AA768642" s="458"/>
      <c r="AB768642" s="5"/>
    </row>
    <row r="768643" spans="21:28">
      <c r="U768643" s="5"/>
      <c r="AA768643" s="458"/>
      <c r="AB768643" s="5"/>
    </row>
    <row r="768644" spans="21:28">
      <c r="U768644" s="5"/>
      <c r="AA768644" s="93"/>
      <c r="AB768644" s="5"/>
    </row>
    <row r="768645" spans="21:28">
      <c r="U768645" s="5"/>
      <c r="AA768645" s="94"/>
      <c r="AB768645" s="5"/>
    </row>
    <row r="768648" spans="21:28">
      <c r="U768648" s="5"/>
      <c r="AA768648" s="94"/>
      <c r="AB768648" s="5"/>
    </row>
    <row r="768698" spans="21:28">
      <c r="U768698" s="5"/>
      <c r="AA768698" s="94"/>
      <c r="AB768698" s="5"/>
    </row>
    <row r="768768" spans="21:28">
      <c r="U768768" s="5"/>
      <c r="AA768768" s="94"/>
      <c r="AB768768" s="5"/>
    </row>
    <row r="768769" spans="21:28">
      <c r="U768769" s="5"/>
      <c r="AA768769" s="94"/>
      <c r="AB768769" s="5"/>
    </row>
    <row r="768786" spans="21:28">
      <c r="U768786" s="5"/>
      <c r="AA768786" s="94"/>
      <c r="AB768786" s="5"/>
    </row>
    <row r="768788" spans="21:28">
      <c r="U768788" s="5"/>
      <c r="AA768788" s="458"/>
      <c r="AB768788" s="5"/>
    </row>
    <row r="768789" spans="21:28">
      <c r="U768789" s="5"/>
      <c r="AA768789" s="458"/>
      <c r="AB768789" s="5"/>
    </row>
    <row r="768790" spans="21:28">
      <c r="U768790" s="5"/>
      <c r="AA768790" s="93"/>
      <c r="AB768790" s="5"/>
    </row>
    <row r="768791" spans="21:28">
      <c r="U768791" s="5"/>
      <c r="AA768791" s="94"/>
      <c r="AB768791" s="5"/>
    </row>
    <row r="768794" spans="21:28">
      <c r="U768794" s="5"/>
      <c r="AA768794" s="94"/>
      <c r="AB768794" s="5"/>
    </row>
    <row r="768844" spans="21:28">
      <c r="U768844" s="5"/>
      <c r="AA768844" s="94"/>
      <c r="AB768844" s="5"/>
    </row>
    <row r="768914" spans="21:28">
      <c r="U768914" s="5"/>
      <c r="AA768914" s="94"/>
      <c r="AB768914" s="5"/>
    </row>
    <row r="768915" spans="21:28">
      <c r="U768915" s="5"/>
      <c r="AA768915" s="94"/>
      <c r="AB768915" s="5"/>
    </row>
    <row r="768932" spans="21:28">
      <c r="U768932" s="5"/>
      <c r="AA768932" s="94"/>
      <c r="AB768932" s="5"/>
    </row>
    <row r="768934" spans="21:28">
      <c r="U768934" s="5"/>
      <c r="AA768934" s="458"/>
      <c r="AB768934" s="5"/>
    </row>
    <row r="768935" spans="21:28">
      <c r="U768935" s="5"/>
      <c r="AA768935" s="458"/>
      <c r="AB768935" s="5"/>
    </row>
    <row r="768936" spans="21:28">
      <c r="U768936" s="5"/>
      <c r="AA768936" s="93"/>
      <c r="AB768936" s="5"/>
    </row>
    <row r="768937" spans="21:28">
      <c r="U768937" s="5"/>
      <c r="AA768937" s="94"/>
      <c r="AB768937" s="5"/>
    </row>
    <row r="768940" spans="21:28">
      <c r="U768940" s="5"/>
      <c r="AA768940" s="94"/>
      <c r="AB768940" s="5"/>
    </row>
    <row r="768990" spans="21:28">
      <c r="U768990" s="5"/>
      <c r="AA768990" s="94"/>
      <c r="AB768990" s="5"/>
    </row>
    <row r="769060" spans="21:28">
      <c r="U769060" s="5"/>
      <c r="AA769060" s="94"/>
      <c r="AB769060" s="5"/>
    </row>
    <row r="769061" spans="21:28">
      <c r="U769061" s="5"/>
      <c r="AA769061" s="94"/>
      <c r="AB769061" s="5"/>
    </row>
    <row r="769078" spans="21:28">
      <c r="U769078" s="5"/>
      <c r="AA769078" s="94"/>
      <c r="AB769078" s="5"/>
    </row>
    <row r="769080" spans="21:28">
      <c r="U769080" s="5"/>
      <c r="AA769080" s="458"/>
      <c r="AB769080" s="5"/>
    </row>
    <row r="769081" spans="21:28">
      <c r="U769081" s="5"/>
      <c r="AA769081" s="458"/>
      <c r="AB769081" s="5"/>
    </row>
    <row r="769082" spans="21:28">
      <c r="U769082" s="5"/>
      <c r="AA769082" s="93"/>
      <c r="AB769082" s="5"/>
    </row>
    <row r="769083" spans="21:28">
      <c r="U769083" s="5"/>
      <c r="AA769083" s="94"/>
      <c r="AB769083" s="5"/>
    </row>
    <row r="769086" spans="21:28">
      <c r="U769086" s="5"/>
      <c r="AA769086" s="94"/>
      <c r="AB769086" s="5"/>
    </row>
    <row r="769136" spans="21:28">
      <c r="U769136" s="5"/>
      <c r="AA769136" s="94"/>
      <c r="AB769136" s="5"/>
    </row>
    <row r="769206" spans="21:28">
      <c r="U769206" s="5"/>
      <c r="AA769206" s="94"/>
      <c r="AB769206" s="5"/>
    </row>
    <row r="769207" spans="21:28">
      <c r="U769207" s="5"/>
      <c r="AA769207" s="94"/>
      <c r="AB769207" s="5"/>
    </row>
    <row r="769224" spans="21:28">
      <c r="U769224" s="5"/>
      <c r="AA769224" s="94"/>
      <c r="AB769224" s="5"/>
    </row>
    <row r="769226" spans="21:28">
      <c r="U769226" s="5"/>
      <c r="AA769226" s="458"/>
      <c r="AB769226" s="5"/>
    </row>
    <row r="769227" spans="21:28">
      <c r="U769227" s="5"/>
      <c r="AA769227" s="458"/>
      <c r="AB769227" s="5"/>
    </row>
    <row r="769228" spans="21:28">
      <c r="U769228" s="5"/>
      <c r="AA769228" s="93"/>
      <c r="AB769228" s="5"/>
    </row>
    <row r="769229" spans="21:28">
      <c r="U769229" s="5"/>
      <c r="AA769229" s="94"/>
      <c r="AB769229" s="5"/>
    </row>
    <row r="769232" spans="21:28">
      <c r="U769232" s="5"/>
      <c r="AA769232" s="94"/>
      <c r="AB769232" s="5"/>
    </row>
    <row r="769282" spans="21:28">
      <c r="U769282" s="5"/>
      <c r="AA769282" s="94"/>
      <c r="AB769282" s="5"/>
    </row>
    <row r="769352" spans="21:28">
      <c r="U769352" s="5"/>
      <c r="AA769352" s="94"/>
      <c r="AB769352" s="5"/>
    </row>
    <row r="769353" spans="21:28">
      <c r="U769353" s="5"/>
      <c r="AA769353" s="94"/>
      <c r="AB769353" s="5"/>
    </row>
    <row r="769370" spans="21:28">
      <c r="U769370" s="5"/>
      <c r="AA769370" s="94"/>
      <c r="AB769370" s="5"/>
    </row>
    <row r="769372" spans="21:28">
      <c r="U769372" s="5"/>
      <c r="AA769372" s="458"/>
      <c r="AB769372" s="5"/>
    </row>
    <row r="769373" spans="21:28">
      <c r="U769373" s="5"/>
      <c r="AA769373" s="458"/>
      <c r="AB769373" s="5"/>
    </row>
    <row r="769374" spans="21:28">
      <c r="U769374" s="5"/>
      <c r="AA769374" s="93"/>
      <c r="AB769374" s="5"/>
    </row>
    <row r="769375" spans="21:28">
      <c r="U769375" s="5"/>
      <c r="AA769375" s="94"/>
      <c r="AB769375" s="5"/>
    </row>
    <row r="769378" spans="21:28">
      <c r="U769378" s="5"/>
      <c r="AA769378" s="94"/>
      <c r="AB769378" s="5"/>
    </row>
    <row r="769428" spans="21:28">
      <c r="U769428" s="5"/>
      <c r="AA769428" s="94"/>
      <c r="AB769428" s="5"/>
    </row>
    <row r="769498" spans="21:28">
      <c r="U769498" s="5"/>
      <c r="AA769498" s="94"/>
      <c r="AB769498" s="5"/>
    </row>
    <row r="769499" spans="21:28">
      <c r="U769499" s="5"/>
      <c r="AA769499" s="94"/>
      <c r="AB769499" s="5"/>
    </row>
    <row r="769516" spans="21:28">
      <c r="U769516" s="5"/>
      <c r="AA769516" s="94"/>
      <c r="AB769516" s="5"/>
    </row>
    <row r="769518" spans="21:28">
      <c r="U769518" s="5"/>
      <c r="AA769518" s="458"/>
      <c r="AB769518" s="5"/>
    </row>
    <row r="769519" spans="21:28">
      <c r="U769519" s="5"/>
      <c r="AA769519" s="458"/>
      <c r="AB769519" s="5"/>
    </row>
    <row r="769520" spans="21:28">
      <c r="U769520" s="5"/>
      <c r="AA769520" s="93"/>
      <c r="AB769520" s="5"/>
    </row>
    <row r="769521" spans="21:28">
      <c r="U769521" s="5"/>
      <c r="AA769521" s="94"/>
      <c r="AB769521" s="5"/>
    </row>
    <row r="769524" spans="21:28">
      <c r="U769524" s="5"/>
      <c r="AA769524" s="94"/>
      <c r="AB769524" s="5"/>
    </row>
    <row r="769574" spans="21:28">
      <c r="U769574" s="5"/>
      <c r="AA769574" s="94"/>
      <c r="AB769574" s="5"/>
    </row>
    <row r="769644" spans="21:28">
      <c r="U769644" s="5"/>
      <c r="AA769644" s="94"/>
      <c r="AB769644" s="5"/>
    </row>
    <row r="769645" spans="21:28">
      <c r="U769645" s="5"/>
      <c r="AA769645" s="94"/>
      <c r="AB769645" s="5"/>
    </row>
    <row r="769662" spans="21:28">
      <c r="U769662" s="5"/>
      <c r="AA769662" s="94"/>
      <c r="AB769662" s="5"/>
    </row>
    <row r="769664" spans="21:28">
      <c r="U769664" s="5"/>
      <c r="AA769664" s="458"/>
      <c r="AB769664" s="5"/>
    </row>
    <row r="769665" spans="21:28">
      <c r="U769665" s="5"/>
      <c r="AA769665" s="458"/>
      <c r="AB769665" s="5"/>
    </row>
    <row r="769666" spans="21:28">
      <c r="U769666" s="5"/>
      <c r="AA769666" s="93"/>
      <c r="AB769666" s="5"/>
    </row>
    <row r="769667" spans="21:28">
      <c r="U769667" s="5"/>
      <c r="AA769667" s="94"/>
      <c r="AB769667" s="5"/>
    </row>
    <row r="769670" spans="21:28">
      <c r="U769670" s="5"/>
      <c r="AA769670" s="94"/>
      <c r="AB769670" s="5"/>
    </row>
    <row r="769720" spans="21:28">
      <c r="U769720" s="5"/>
      <c r="AA769720" s="94"/>
      <c r="AB769720" s="5"/>
    </row>
    <row r="769790" spans="21:28">
      <c r="U769790" s="5"/>
      <c r="AA769790" s="94"/>
      <c r="AB769790" s="5"/>
    </row>
    <row r="769791" spans="21:28">
      <c r="U769791" s="5"/>
      <c r="AA769791" s="94"/>
      <c r="AB769791" s="5"/>
    </row>
    <row r="769808" spans="21:28">
      <c r="U769808" s="5"/>
      <c r="AA769808" s="94"/>
      <c r="AB769808" s="5"/>
    </row>
    <row r="769810" spans="21:28">
      <c r="U769810" s="5"/>
      <c r="AA769810" s="458"/>
      <c r="AB769810" s="5"/>
    </row>
    <row r="769811" spans="21:28">
      <c r="U769811" s="5"/>
      <c r="AA769811" s="458"/>
      <c r="AB769811" s="5"/>
    </row>
    <row r="769812" spans="21:28">
      <c r="U769812" s="5"/>
      <c r="AA769812" s="93"/>
      <c r="AB769812" s="5"/>
    </row>
    <row r="769813" spans="21:28">
      <c r="U769813" s="5"/>
      <c r="AA769813" s="94"/>
      <c r="AB769813" s="5"/>
    </row>
    <row r="769816" spans="21:28">
      <c r="U769816" s="5"/>
      <c r="AA769816" s="94"/>
      <c r="AB769816" s="5"/>
    </row>
    <row r="769866" spans="21:28">
      <c r="U769866" s="5"/>
      <c r="AA769866" s="94"/>
      <c r="AB769866" s="5"/>
    </row>
    <row r="769936" spans="21:28">
      <c r="U769936" s="5"/>
      <c r="AA769936" s="94"/>
      <c r="AB769936" s="5"/>
    </row>
    <row r="769937" spans="21:28">
      <c r="U769937" s="5"/>
      <c r="AA769937" s="94"/>
      <c r="AB769937" s="5"/>
    </row>
    <row r="769954" spans="21:28">
      <c r="U769954" s="5"/>
      <c r="AA769954" s="94"/>
      <c r="AB769954" s="5"/>
    </row>
    <row r="769956" spans="21:28">
      <c r="U769956" s="5"/>
      <c r="AA769956" s="458"/>
      <c r="AB769956" s="5"/>
    </row>
    <row r="769957" spans="21:28">
      <c r="U769957" s="5"/>
      <c r="AA769957" s="458"/>
      <c r="AB769957" s="5"/>
    </row>
    <row r="769958" spans="21:28">
      <c r="U769958" s="5"/>
      <c r="AA769958" s="93"/>
      <c r="AB769958" s="5"/>
    </row>
    <row r="769959" spans="21:28">
      <c r="U769959" s="5"/>
      <c r="AA769959" s="94"/>
      <c r="AB769959" s="5"/>
    </row>
    <row r="769962" spans="21:28">
      <c r="U769962" s="5"/>
      <c r="AA769962" s="94"/>
      <c r="AB769962" s="5"/>
    </row>
    <row r="770012" spans="21:28">
      <c r="U770012" s="5"/>
      <c r="AA770012" s="94"/>
      <c r="AB770012" s="5"/>
    </row>
    <row r="770082" spans="21:28">
      <c r="U770082" s="5"/>
      <c r="AA770082" s="94"/>
      <c r="AB770082" s="5"/>
    </row>
    <row r="770083" spans="21:28">
      <c r="U770083" s="5"/>
      <c r="AA770083" s="94"/>
      <c r="AB770083" s="5"/>
    </row>
    <row r="770100" spans="21:28">
      <c r="U770100" s="5"/>
      <c r="AA770100" s="94"/>
      <c r="AB770100" s="5"/>
    </row>
    <row r="770102" spans="21:28">
      <c r="U770102" s="5"/>
      <c r="AA770102" s="458"/>
      <c r="AB770102" s="5"/>
    </row>
    <row r="770103" spans="21:28">
      <c r="U770103" s="5"/>
      <c r="AA770103" s="458"/>
      <c r="AB770103" s="5"/>
    </row>
    <row r="770104" spans="21:28">
      <c r="U770104" s="5"/>
      <c r="AA770104" s="93"/>
      <c r="AB770104" s="5"/>
    </row>
    <row r="770105" spans="21:28">
      <c r="U770105" s="5"/>
      <c r="AA770105" s="94"/>
      <c r="AB770105" s="5"/>
    </row>
    <row r="770108" spans="21:28">
      <c r="U770108" s="5"/>
      <c r="AA770108" s="94"/>
      <c r="AB770108" s="5"/>
    </row>
    <row r="770158" spans="21:28">
      <c r="U770158" s="5"/>
      <c r="AA770158" s="94"/>
      <c r="AB770158" s="5"/>
    </row>
    <row r="770228" spans="21:28">
      <c r="U770228" s="5"/>
      <c r="AA770228" s="94"/>
      <c r="AB770228" s="5"/>
    </row>
    <row r="770229" spans="21:28">
      <c r="U770229" s="5"/>
      <c r="AA770229" s="94"/>
      <c r="AB770229" s="5"/>
    </row>
    <row r="770246" spans="21:28">
      <c r="U770246" s="5"/>
      <c r="AA770246" s="94"/>
      <c r="AB770246" s="5"/>
    </row>
    <row r="770248" spans="21:28">
      <c r="U770248" s="5"/>
      <c r="AA770248" s="458"/>
      <c r="AB770248" s="5"/>
    </row>
    <row r="770249" spans="21:28">
      <c r="U770249" s="5"/>
      <c r="AA770249" s="458"/>
      <c r="AB770249" s="5"/>
    </row>
    <row r="770250" spans="21:28">
      <c r="U770250" s="5"/>
      <c r="AA770250" s="93"/>
      <c r="AB770250" s="5"/>
    </row>
    <row r="770251" spans="21:28">
      <c r="U770251" s="5"/>
      <c r="AA770251" s="94"/>
      <c r="AB770251" s="5"/>
    </row>
    <row r="770254" spans="21:28">
      <c r="U770254" s="5"/>
      <c r="AA770254" s="94"/>
      <c r="AB770254" s="5"/>
    </row>
    <row r="770304" spans="21:28">
      <c r="U770304" s="5"/>
      <c r="AA770304" s="94"/>
      <c r="AB770304" s="5"/>
    </row>
    <row r="770374" spans="21:28">
      <c r="U770374" s="5"/>
      <c r="AA770374" s="94"/>
      <c r="AB770374" s="5"/>
    </row>
    <row r="770375" spans="21:28">
      <c r="U770375" s="5"/>
      <c r="AA770375" s="94"/>
      <c r="AB770375" s="5"/>
    </row>
    <row r="770392" spans="21:28">
      <c r="U770392" s="5"/>
      <c r="AA770392" s="94"/>
      <c r="AB770392" s="5"/>
    </row>
    <row r="770394" spans="21:28">
      <c r="U770394" s="5"/>
      <c r="AA770394" s="458"/>
      <c r="AB770394" s="5"/>
    </row>
    <row r="770395" spans="21:28">
      <c r="U770395" s="5"/>
      <c r="AA770395" s="458"/>
      <c r="AB770395" s="5"/>
    </row>
    <row r="770396" spans="21:28">
      <c r="U770396" s="5"/>
      <c r="AA770396" s="93"/>
      <c r="AB770396" s="5"/>
    </row>
    <row r="770397" spans="21:28">
      <c r="U770397" s="5"/>
      <c r="AA770397" s="94"/>
      <c r="AB770397" s="5"/>
    </row>
    <row r="770400" spans="21:28">
      <c r="U770400" s="5"/>
      <c r="AA770400" s="94"/>
      <c r="AB770400" s="5"/>
    </row>
    <row r="770450" spans="21:28">
      <c r="U770450" s="5"/>
      <c r="AA770450" s="94"/>
      <c r="AB770450" s="5"/>
    </row>
    <row r="770520" spans="21:28">
      <c r="U770520" s="5"/>
      <c r="AA770520" s="94"/>
      <c r="AB770520" s="5"/>
    </row>
    <row r="770521" spans="21:28">
      <c r="U770521" s="5"/>
      <c r="AA770521" s="94"/>
      <c r="AB770521" s="5"/>
    </row>
    <row r="770538" spans="21:28">
      <c r="U770538" s="5"/>
      <c r="AA770538" s="94"/>
      <c r="AB770538" s="5"/>
    </row>
    <row r="770540" spans="21:28">
      <c r="U770540" s="5"/>
      <c r="AA770540" s="458"/>
      <c r="AB770540" s="5"/>
    </row>
    <row r="770541" spans="21:28">
      <c r="U770541" s="5"/>
      <c r="AA770541" s="458"/>
      <c r="AB770541" s="5"/>
    </row>
    <row r="770542" spans="21:28">
      <c r="U770542" s="5"/>
      <c r="AA770542" s="93"/>
      <c r="AB770542" s="5"/>
    </row>
    <row r="770543" spans="21:28">
      <c r="U770543" s="5"/>
      <c r="AA770543" s="94"/>
      <c r="AB770543" s="5"/>
    </row>
    <row r="770546" spans="21:28">
      <c r="U770546" s="5"/>
      <c r="AA770546" s="94"/>
      <c r="AB770546" s="5"/>
    </row>
    <row r="770596" spans="21:28">
      <c r="U770596" s="5"/>
      <c r="AA770596" s="94"/>
      <c r="AB770596" s="5"/>
    </row>
    <row r="770666" spans="21:28">
      <c r="U770666" s="5"/>
      <c r="AA770666" s="94"/>
      <c r="AB770666" s="5"/>
    </row>
    <row r="770667" spans="21:28">
      <c r="U770667" s="5"/>
      <c r="AA770667" s="94"/>
      <c r="AB770667" s="5"/>
    </row>
    <row r="770684" spans="21:28">
      <c r="U770684" s="5"/>
      <c r="AA770684" s="94"/>
      <c r="AB770684" s="5"/>
    </row>
    <row r="770686" spans="21:28">
      <c r="U770686" s="5"/>
      <c r="AA770686" s="458"/>
      <c r="AB770686" s="5"/>
    </row>
    <row r="770687" spans="21:28">
      <c r="U770687" s="5"/>
      <c r="AA770687" s="458"/>
      <c r="AB770687" s="5"/>
    </row>
    <row r="770688" spans="21:28">
      <c r="U770688" s="5"/>
      <c r="AA770688" s="93"/>
      <c r="AB770688" s="5"/>
    </row>
    <row r="770689" spans="21:28">
      <c r="U770689" s="5"/>
      <c r="AA770689" s="94"/>
      <c r="AB770689" s="5"/>
    </row>
    <row r="770692" spans="21:28">
      <c r="U770692" s="5"/>
      <c r="AA770692" s="94"/>
      <c r="AB770692" s="5"/>
    </row>
    <row r="770742" spans="21:28">
      <c r="U770742" s="5"/>
      <c r="AA770742" s="94"/>
      <c r="AB770742" s="5"/>
    </row>
    <row r="770812" spans="21:28">
      <c r="U770812" s="5"/>
      <c r="AA770812" s="94"/>
      <c r="AB770812" s="5"/>
    </row>
    <row r="770813" spans="21:28">
      <c r="U770813" s="5"/>
      <c r="AA770813" s="94"/>
      <c r="AB770813" s="5"/>
    </row>
    <row r="770830" spans="21:28">
      <c r="U770830" s="5"/>
      <c r="AA770830" s="94"/>
      <c r="AB770830" s="5"/>
    </row>
    <row r="770832" spans="21:28">
      <c r="U770832" s="5"/>
      <c r="AA770832" s="458"/>
      <c r="AB770832" s="5"/>
    </row>
    <row r="770833" spans="21:28">
      <c r="U770833" s="5"/>
      <c r="AA770833" s="458"/>
      <c r="AB770833" s="5"/>
    </row>
    <row r="770834" spans="21:28">
      <c r="U770834" s="5"/>
      <c r="AA770834" s="93"/>
      <c r="AB770834" s="5"/>
    </row>
    <row r="770835" spans="21:28">
      <c r="U770835" s="5"/>
      <c r="AA770835" s="94"/>
      <c r="AB770835" s="5"/>
    </row>
    <row r="770838" spans="21:28">
      <c r="U770838" s="5"/>
      <c r="AA770838" s="94"/>
      <c r="AB770838" s="5"/>
    </row>
    <row r="770888" spans="21:28">
      <c r="U770888" s="5"/>
      <c r="AA770888" s="94"/>
      <c r="AB770888" s="5"/>
    </row>
    <row r="770958" spans="21:28">
      <c r="U770958" s="5"/>
      <c r="AA770958" s="94"/>
      <c r="AB770958" s="5"/>
    </row>
    <row r="770959" spans="21:28">
      <c r="U770959" s="5"/>
      <c r="AA770959" s="94"/>
      <c r="AB770959" s="5"/>
    </row>
    <row r="770976" spans="21:28">
      <c r="U770976" s="5"/>
      <c r="AA770976" s="94"/>
      <c r="AB770976" s="5"/>
    </row>
    <row r="770978" spans="21:28">
      <c r="U770978" s="5"/>
      <c r="AA770978" s="458"/>
      <c r="AB770978" s="5"/>
    </row>
    <row r="770979" spans="21:28">
      <c r="U770979" s="5"/>
      <c r="AA770979" s="458"/>
      <c r="AB770979" s="5"/>
    </row>
    <row r="770980" spans="21:28">
      <c r="U770980" s="5"/>
      <c r="AA770980" s="93"/>
      <c r="AB770980" s="5"/>
    </row>
    <row r="770981" spans="21:28">
      <c r="U770981" s="5"/>
      <c r="AA770981" s="94"/>
      <c r="AB770981" s="5"/>
    </row>
    <row r="770984" spans="21:28">
      <c r="U770984" s="5"/>
      <c r="AA770984" s="94"/>
      <c r="AB770984" s="5"/>
    </row>
    <row r="771034" spans="21:28">
      <c r="U771034" s="5"/>
      <c r="AA771034" s="94"/>
      <c r="AB771034" s="5"/>
    </row>
    <row r="771104" spans="21:28">
      <c r="U771104" s="5"/>
      <c r="AA771104" s="94"/>
      <c r="AB771104" s="5"/>
    </row>
    <row r="771105" spans="21:28">
      <c r="U771105" s="5"/>
      <c r="AA771105" s="94"/>
      <c r="AB771105" s="5"/>
    </row>
    <row r="771122" spans="21:28">
      <c r="U771122" s="5"/>
      <c r="AA771122" s="94"/>
      <c r="AB771122" s="5"/>
    </row>
    <row r="771124" spans="21:28">
      <c r="U771124" s="5"/>
      <c r="AA771124" s="458"/>
      <c r="AB771124" s="5"/>
    </row>
    <row r="771125" spans="21:28">
      <c r="U771125" s="5"/>
      <c r="AA771125" s="458"/>
      <c r="AB771125" s="5"/>
    </row>
    <row r="771126" spans="21:28">
      <c r="U771126" s="5"/>
      <c r="AA771126" s="93"/>
      <c r="AB771126" s="5"/>
    </row>
    <row r="771127" spans="21:28">
      <c r="U771127" s="5"/>
      <c r="AA771127" s="94"/>
      <c r="AB771127" s="5"/>
    </row>
    <row r="771130" spans="21:28">
      <c r="U771130" s="5"/>
      <c r="AA771130" s="94"/>
      <c r="AB771130" s="5"/>
    </row>
    <row r="771180" spans="21:28">
      <c r="U771180" s="5"/>
      <c r="AA771180" s="94"/>
      <c r="AB771180" s="5"/>
    </row>
    <row r="771250" spans="21:28">
      <c r="U771250" s="5"/>
      <c r="AA771250" s="94"/>
      <c r="AB771250" s="5"/>
    </row>
    <row r="771251" spans="21:28">
      <c r="U771251" s="5"/>
      <c r="AA771251" s="94"/>
      <c r="AB771251" s="5"/>
    </row>
    <row r="771268" spans="21:28">
      <c r="U771268" s="5"/>
      <c r="AA771268" s="94"/>
      <c r="AB771268" s="5"/>
    </row>
    <row r="771270" spans="21:28">
      <c r="U771270" s="5"/>
      <c r="AA771270" s="458"/>
      <c r="AB771270" s="5"/>
    </row>
    <row r="771271" spans="21:28">
      <c r="U771271" s="5"/>
      <c r="AA771271" s="458"/>
      <c r="AB771271" s="5"/>
    </row>
    <row r="771272" spans="21:28">
      <c r="U771272" s="5"/>
      <c r="AA771272" s="93"/>
      <c r="AB771272" s="5"/>
    </row>
    <row r="771273" spans="21:28">
      <c r="U771273" s="5"/>
      <c r="AA771273" s="94"/>
      <c r="AB771273" s="5"/>
    </row>
    <row r="771276" spans="21:28">
      <c r="U771276" s="5"/>
      <c r="AA771276" s="94"/>
      <c r="AB771276" s="5"/>
    </row>
    <row r="771326" spans="21:28">
      <c r="U771326" s="5"/>
      <c r="AA771326" s="94"/>
      <c r="AB771326" s="5"/>
    </row>
    <row r="771396" spans="21:28">
      <c r="U771396" s="5"/>
      <c r="AA771396" s="94"/>
      <c r="AB771396" s="5"/>
    </row>
    <row r="771397" spans="21:28">
      <c r="U771397" s="5"/>
      <c r="AA771397" s="94"/>
      <c r="AB771397" s="5"/>
    </row>
    <row r="771414" spans="21:28">
      <c r="U771414" s="5"/>
      <c r="AA771414" s="94"/>
      <c r="AB771414" s="5"/>
    </row>
    <row r="771416" spans="21:28">
      <c r="U771416" s="5"/>
      <c r="AA771416" s="458"/>
      <c r="AB771416" s="5"/>
    </row>
    <row r="771417" spans="21:28">
      <c r="U771417" s="5"/>
      <c r="AA771417" s="458"/>
      <c r="AB771417" s="5"/>
    </row>
    <row r="771418" spans="21:28">
      <c r="U771418" s="5"/>
      <c r="AA771418" s="93"/>
      <c r="AB771418" s="5"/>
    </row>
    <row r="771419" spans="21:28">
      <c r="U771419" s="5"/>
      <c r="AA771419" s="94"/>
      <c r="AB771419" s="5"/>
    </row>
    <row r="771422" spans="21:28">
      <c r="U771422" s="5"/>
      <c r="AA771422" s="94"/>
      <c r="AB771422" s="5"/>
    </row>
    <row r="771472" spans="21:28">
      <c r="U771472" s="5"/>
      <c r="AA771472" s="94"/>
      <c r="AB771472" s="5"/>
    </row>
    <row r="771542" spans="21:28">
      <c r="U771542" s="5"/>
      <c r="AA771542" s="94"/>
      <c r="AB771542" s="5"/>
    </row>
    <row r="771543" spans="21:28">
      <c r="U771543" s="5"/>
      <c r="AA771543" s="94"/>
      <c r="AB771543" s="5"/>
    </row>
    <row r="771560" spans="21:28">
      <c r="U771560" s="5"/>
      <c r="AA771560" s="94"/>
      <c r="AB771560" s="5"/>
    </row>
    <row r="771562" spans="21:28">
      <c r="U771562" s="5"/>
      <c r="AA771562" s="458"/>
      <c r="AB771562" s="5"/>
    </row>
    <row r="771563" spans="21:28">
      <c r="U771563" s="5"/>
      <c r="AA771563" s="458"/>
      <c r="AB771563" s="5"/>
    </row>
    <row r="771564" spans="21:28">
      <c r="U771564" s="5"/>
      <c r="AA771564" s="93"/>
      <c r="AB771564" s="5"/>
    </row>
    <row r="771565" spans="21:28">
      <c r="U771565" s="5"/>
      <c r="AA771565" s="94"/>
      <c r="AB771565" s="5"/>
    </row>
    <row r="771568" spans="21:28">
      <c r="U771568" s="5"/>
      <c r="AA771568" s="94"/>
      <c r="AB771568" s="5"/>
    </row>
    <row r="771618" spans="21:28">
      <c r="U771618" s="5"/>
      <c r="AA771618" s="94"/>
      <c r="AB771618" s="5"/>
    </row>
    <row r="771688" spans="21:28">
      <c r="U771688" s="5"/>
      <c r="AA771688" s="94"/>
      <c r="AB771688" s="5"/>
    </row>
    <row r="771689" spans="21:28">
      <c r="U771689" s="5"/>
      <c r="AA771689" s="94"/>
      <c r="AB771689" s="5"/>
    </row>
    <row r="771706" spans="21:28">
      <c r="U771706" s="5"/>
      <c r="AA771706" s="94"/>
      <c r="AB771706" s="5"/>
    </row>
    <row r="771708" spans="21:28">
      <c r="U771708" s="5"/>
      <c r="AA771708" s="458"/>
      <c r="AB771708" s="5"/>
    </row>
    <row r="771709" spans="21:28">
      <c r="U771709" s="5"/>
      <c r="AA771709" s="458"/>
      <c r="AB771709" s="5"/>
    </row>
    <row r="771710" spans="21:28">
      <c r="U771710" s="5"/>
      <c r="AA771710" s="93"/>
      <c r="AB771710" s="5"/>
    </row>
    <row r="771711" spans="21:28">
      <c r="U771711" s="5"/>
      <c r="AA771711" s="94"/>
      <c r="AB771711" s="5"/>
    </row>
    <row r="771714" spans="21:28">
      <c r="U771714" s="5"/>
      <c r="AA771714" s="94"/>
      <c r="AB771714" s="5"/>
    </row>
    <row r="771764" spans="21:28">
      <c r="U771764" s="5"/>
      <c r="AA771764" s="94"/>
      <c r="AB771764" s="5"/>
    </row>
    <row r="771834" spans="21:28">
      <c r="U771834" s="5"/>
      <c r="AA771834" s="94"/>
      <c r="AB771834" s="5"/>
    </row>
    <row r="771835" spans="21:28">
      <c r="U771835" s="5"/>
      <c r="AA771835" s="94"/>
      <c r="AB771835" s="5"/>
    </row>
    <row r="771852" spans="21:28">
      <c r="U771852" s="5"/>
      <c r="AA771852" s="94"/>
      <c r="AB771852" s="5"/>
    </row>
    <row r="771854" spans="21:28">
      <c r="U771854" s="5"/>
      <c r="AA771854" s="458"/>
      <c r="AB771854" s="5"/>
    </row>
    <row r="771855" spans="21:28">
      <c r="U771855" s="5"/>
      <c r="AA771855" s="458"/>
      <c r="AB771855" s="5"/>
    </row>
    <row r="771856" spans="21:28">
      <c r="U771856" s="5"/>
      <c r="AA771856" s="93"/>
      <c r="AB771856" s="5"/>
    </row>
    <row r="771857" spans="21:28">
      <c r="U771857" s="5"/>
      <c r="AA771857" s="94"/>
      <c r="AB771857" s="5"/>
    </row>
    <row r="771860" spans="21:28">
      <c r="U771860" s="5"/>
      <c r="AA771860" s="94"/>
      <c r="AB771860" s="5"/>
    </row>
    <row r="771910" spans="21:28">
      <c r="U771910" s="5"/>
      <c r="AA771910" s="94"/>
      <c r="AB771910" s="5"/>
    </row>
    <row r="771980" spans="21:28">
      <c r="U771980" s="5"/>
      <c r="AA771980" s="94"/>
      <c r="AB771980" s="5"/>
    </row>
    <row r="771981" spans="21:28">
      <c r="U771981" s="5"/>
      <c r="AA771981" s="94"/>
      <c r="AB771981" s="5"/>
    </row>
    <row r="771998" spans="21:28">
      <c r="U771998" s="5"/>
      <c r="AA771998" s="94"/>
      <c r="AB771998" s="5"/>
    </row>
    <row r="772000" spans="21:28">
      <c r="U772000" s="5"/>
      <c r="AA772000" s="458"/>
      <c r="AB772000" s="5"/>
    </row>
    <row r="772001" spans="21:28">
      <c r="U772001" s="5"/>
      <c r="AA772001" s="458"/>
      <c r="AB772001" s="5"/>
    </row>
    <row r="772002" spans="21:28">
      <c r="U772002" s="5"/>
      <c r="AA772002" s="93"/>
      <c r="AB772002" s="5"/>
    </row>
    <row r="772003" spans="21:28">
      <c r="U772003" s="5"/>
      <c r="AA772003" s="94"/>
      <c r="AB772003" s="5"/>
    </row>
    <row r="772006" spans="21:28">
      <c r="U772006" s="5"/>
      <c r="AA772006" s="94"/>
      <c r="AB772006" s="5"/>
    </row>
    <row r="772056" spans="21:28">
      <c r="U772056" s="5"/>
      <c r="AA772056" s="94"/>
      <c r="AB772056" s="5"/>
    </row>
    <row r="772126" spans="21:28">
      <c r="U772126" s="5"/>
      <c r="AA772126" s="94"/>
      <c r="AB772126" s="5"/>
    </row>
    <row r="772127" spans="21:28">
      <c r="U772127" s="5"/>
      <c r="AA772127" s="94"/>
      <c r="AB772127" s="5"/>
    </row>
    <row r="772144" spans="21:28">
      <c r="U772144" s="5"/>
      <c r="AA772144" s="94"/>
      <c r="AB772144" s="5"/>
    </row>
    <row r="772146" spans="21:28">
      <c r="U772146" s="5"/>
      <c r="AA772146" s="458"/>
      <c r="AB772146" s="5"/>
    </row>
    <row r="772147" spans="21:28">
      <c r="U772147" s="5"/>
      <c r="AA772147" s="458"/>
      <c r="AB772147" s="5"/>
    </row>
    <row r="772148" spans="21:28">
      <c r="U772148" s="5"/>
      <c r="AA772148" s="93"/>
      <c r="AB772148" s="5"/>
    </row>
    <row r="772149" spans="21:28">
      <c r="U772149" s="5"/>
      <c r="AA772149" s="94"/>
      <c r="AB772149" s="5"/>
    </row>
    <row r="772152" spans="21:28">
      <c r="U772152" s="5"/>
      <c r="AA772152" s="94"/>
      <c r="AB772152" s="5"/>
    </row>
    <row r="772202" spans="21:28">
      <c r="U772202" s="5"/>
      <c r="AA772202" s="94"/>
      <c r="AB772202" s="5"/>
    </row>
    <row r="772272" spans="21:28">
      <c r="U772272" s="5"/>
      <c r="AA772272" s="94"/>
      <c r="AB772272" s="5"/>
    </row>
    <row r="772273" spans="21:28">
      <c r="U772273" s="5"/>
      <c r="AA772273" s="94"/>
      <c r="AB772273" s="5"/>
    </row>
    <row r="772290" spans="21:28">
      <c r="U772290" s="5"/>
      <c r="AA772290" s="94"/>
      <c r="AB772290" s="5"/>
    </row>
    <row r="772292" spans="21:28">
      <c r="U772292" s="5"/>
      <c r="AA772292" s="458"/>
      <c r="AB772292" s="5"/>
    </row>
    <row r="772293" spans="21:28">
      <c r="U772293" s="5"/>
      <c r="AA772293" s="458"/>
      <c r="AB772293" s="5"/>
    </row>
    <row r="772294" spans="21:28">
      <c r="U772294" s="5"/>
      <c r="AA772294" s="93"/>
      <c r="AB772294" s="5"/>
    </row>
    <row r="772295" spans="21:28">
      <c r="U772295" s="5"/>
      <c r="AA772295" s="94"/>
      <c r="AB772295" s="5"/>
    </row>
    <row r="772298" spans="21:28">
      <c r="U772298" s="5"/>
      <c r="AA772298" s="94"/>
      <c r="AB772298" s="5"/>
    </row>
    <row r="772348" spans="21:28">
      <c r="U772348" s="5"/>
      <c r="AA772348" s="94"/>
      <c r="AB772348" s="5"/>
    </row>
    <row r="772418" spans="21:28">
      <c r="U772418" s="5"/>
      <c r="AA772418" s="94"/>
      <c r="AB772418" s="5"/>
    </row>
    <row r="772419" spans="21:28">
      <c r="U772419" s="5"/>
      <c r="AA772419" s="94"/>
      <c r="AB772419" s="5"/>
    </row>
    <row r="772436" spans="21:28">
      <c r="U772436" s="5"/>
      <c r="AA772436" s="94"/>
      <c r="AB772436" s="5"/>
    </row>
    <row r="772438" spans="21:28">
      <c r="U772438" s="5"/>
      <c r="AA772438" s="458"/>
      <c r="AB772438" s="5"/>
    </row>
    <row r="772439" spans="21:28">
      <c r="U772439" s="5"/>
      <c r="AA772439" s="458"/>
      <c r="AB772439" s="5"/>
    </row>
    <row r="772440" spans="21:28">
      <c r="U772440" s="5"/>
      <c r="AA772440" s="93"/>
      <c r="AB772440" s="5"/>
    </row>
    <row r="772441" spans="21:28">
      <c r="U772441" s="5"/>
      <c r="AA772441" s="94"/>
      <c r="AB772441" s="5"/>
    </row>
    <row r="772444" spans="21:28">
      <c r="U772444" s="5"/>
      <c r="AA772444" s="94"/>
      <c r="AB772444" s="5"/>
    </row>
    <row r="772494" spans="21:28">
      <c r="U772494" s="5"/>
      <c r="AA772494" s="94"/>
      <c r="AB772494" s="5"/>
    </row>
    <row r="772564" spans="21:28">
      <c r="U772564" s="5"/>
      <c r="AA772564" s="94"/>
      <c r="AB772564" s="5"/>
    </row>
    <row r="772565" spans="21:28">
      <c r="U772565" s="5"/>
      <c r="AA772565" s="94"/>
      <c r="AB772565" s="5"/>
    </row>
    <row r="772582" spans="21:28">
      <c r="U772582" s="5"/>
      <c r="AA772582" s="94"/>
      <c r="AB772582" s="5"/>
    </row>
    <row r="772584" spans="21:28">
      <c r="U772584" s="5"/>
      <c r="AA772584" s="458"/>
      <c r="AB772584" s="5"/>
    </row>
    <row r="772585" spans="21:28">
      <c r="U772585" s="5"/>
      <c r="AA772585" s="458"/>
      <c r="AB772585" s="5"/>
    </row>
    <row r="772586" spans="21:28">
      <c r="U772586" s="5"/>
      <c r="AA772586" s="93"/>
      <c r="AB772586" s="5"/>
    </row>
    <row r="772587" spans="21:28">
      <c r="U772587" s="5"/>
      <c r="AA772587" s="94"/>
      <c r="AB772587" s="5"/>
    </row>
    <row r="772590" spans="21:28">
      <c r="U772590" s="5"/>
      <c r="AA772590" s="94"/>
      <c r="AB772590" s="5"/>
    </row>
    <row r="772640" spans="21:28">
      <c r="U772640" s="5"/>
      <c r="AA772640" s="94"/>
      <c r="AB772640" s="5"/>
    </row>
    <row r="772710" spans="21:28">
      <c r="U772710" s="5"/>
      <c r="AA772710" s="94"/>
      <c r="AB772710" s="5"/>
    </row>
    <row r="772711" spans="21:28">
      <c r="U772711" s="5"/>
      <c r="AA772711" s="94"/>
      <c r="AB772711" s="5"/>
    </row>
    <row r="772728" spans="21:28">
      <c r="U772728" s="5"/>
      <c r="AA772728" s="94"/>
      <c r="AB772728" s="5"/>
    </row>
    <row r="772730" spans="21:28">
      <c r="U772730" s="5"/>
      <c r="AA772730" s="458"/>
      <c r="AB772730" s="5"/>
    </row>
    <row r="772731" spans="21:28">
      <c r="U772731" s="5"/>
      <c r="AA772731" s="458"/>
      <c r="AB772731" s="5"/>
    </row>
    <row r="772732" spans="21:28">
      <c r="U772732" s="5"/>
      <c r="AA772732" s="93"/>
      <c r="AB772732" s="5"/>
    </row>
    <row r="772733" spans="21:28">
      <c r="U772733" s="5"/>
      <c r="AA772733" s="94"/>
      <c r="AB772733" s="5"/>
    </row>
    <row r="772736" spans="21:28">
      <c r="U772736" s="5"/>
      <c r="AA772736" s="94"/>
      <c r="AB772736" s="5"/>
    </row>
    <row r="772786" spans="21:28">
      <c r="U772786" s="5"/>
      <c r="AA772786" s="94"/>
      <c r="AB772786" s="5"/>
    </row>
    <row r="772856" spans="21:28">
      <c r="U772856" s="5"/>
      <c r="AA772856" s="94"/>
      <c r="AB772856" s="5"/>
    </row>
    <row r="772857" spans="21:28">
      <c r="U772857" s="5"/>
      <c r="AA772857" s="94"/>
      <c r="AB772857" s="5"/>
    </row>
    <row r="772874" spans="21:28">
      <c r="U772874" s="5"/>
      <c r="AA772874" s="94"/>
      <c r="AB772874" s="5"/>
    </row>
    <row r="772876" spans="21:28">
      <c r="U772876" s="5"/>
      <c r="AA772876" s="458"/>
      <c r="AB772876" s="5"/>
    </row>
    <row r="772877" spans="21:28">
      <c r="U772877" s="5"/>
      <c r="AA772877" s="458"/>
      <c r="AB772877" s="5"/>
    </row>
    <row r="772878" spans="21:28">
      <c r="U772878" s="5"/>
      <c r="AA772878" s="93"/>
      <c r="AB772878" s="5"/>
    </row>
    <row r="772879" spans="21:28">
      <c r="U772879" s="5"/>
      <c r="AA772879" s="94"/>
      <c r="AB772879" s="5"/>
    </row>
    <row r="772882" spans="21:28">
      <c r="U772882" s="5"/>
      <c r="AA772882" s="94"/>
      <c r="AB772882" s="5"/>
    </row>
    <row r="772932" spans="21:28">
      <c r="U772932" s="5"/>
      <c r="AA772932" s="94"/>
      <c r="AB772932" s="5"/>
    </row>
    <row r="773002" spans="21:28">
      <c r="U773002" s="5"/>
      <c r="AA773002" s="94"/>
      <c r="AB773002" s="5"/>
    </row>
    <row r="773003" spans="21:28">
      <c r="U773003" s="5"/>
      <c r="AA773003" s="94"/>
      <c r="AB773003" s="5"/>
    </row>
    <row r="773020" spans="21:28">
      <c r="U773020" s="5"/>
      <c r="AA773020" s="94"/>
      <c r="AB773020" s="5"/>
    </row>
    <row r="773022" spans="21:28">
      <c r="U773022" s="5"/>
      <c r="AA773022" s="458"/>
      <c r="AB773022" s="5"/>
    </row>
    <row r="773023" spans="21:28">
      <c r="U773023" s="5"/>
      <c r="AA773023" s="458"/>
      <c r="AB773023" s="5"/>
    </row>
    <row r="773024" spans="21:28">
      <c r="U773024" s="5"/>
      <c r="AA773024" s="93"/>
      <c r="AB773024" s="5"/>
    </row>
    <row r="773025" spans="21:28">
      <c r="U773025" s="5"/>
      <c r="AA773025" s="94"/>
      <c r="AB773025" s="5"/>
    </row>
    <row r="773028" spans="21:28">
      <c r="U773028" s="5"/>
      <c r="AA773028" s="94"/>
      <c r="AB773028" s="5"/>
    </row>
    <row r="773078" spans="21:28">
      <c r="U773078" s="5"/>
      <c r="AA773078" s="94"/>
      <c r="AB773078" s="5"/>
    </row>
    <row r="773148" spans="21:28">
      <c r="U773148" s="5"/>
      <c r="AA773148" s="94"/>
      <c r="AB773148" s="5"/>
    </row>
    <row r="773149" spans="21:28">
      <c r="U773149" s="5"/>
      <c r="AA773149" s="94"/>
      <c r="AB773149" s="5"/>
    </row>
    <row r="773166" spans="21:28">
      <c r="U773166" s="5"/>
      <c r="AA773166" s="94"/>
      <c r="AB773166" s="5"/>
    </row>
    <row r="773168" spans="21:28">
      <c r="U773168" s="5"/>
      <c r="AA773168" s="458"/>
      <c r="AB773168" s="5"/>
    </row>
    <row r="773169" spans="21:28">
      <c r="U773169" s="5"/>
      <c r="AA773169" s="458"/>
      <c r="AB773169" s="5"/>
    </row>
    <row r="773170" spans="21:28">
      <c r="U773170" s="5"/>
      <c r="AA773170" s="93"/>
      <c r="AB773170" s="5"/>
    </row>
    <row r="773171" spans="21:28">
      <c r="U773171" s="5"/>
      <c r="AA773171" s="94"/>
      <c r="AB773171" s="5"/>
    </row>
    <row r="773174" spans="21:28">
      <c r="U773174" s="5"/>
      <c r="AA773174" s="94"/>
      <c r="AB773174" s="5"/>
    </row>
    <row r="773224" spans="21:28">
      <c r="U773224" s="5"/>
      <c r="AA773224" s="94"/>
      <c r="AB773224" s="5"/>
    </row>
    <row r="773294" spans="21:28">
      <c r="U773294" s="5"/>
      <c r="AA773294" s="94"/>
      <c r="AB773294" s="5"/>
    </row>
    <row r="773295" spans="21:28">
      <c r="U773295" s="5"/>
      <c r="AA773295" s="94"/>
      <c r="AB773295" s="5"/>
    </row>
    <row r="773312" spans="21:28">
      <c r="U773312" s="5"/>
      <c r="AA773312" s="94"/>
      <c r="AB773312" s="5"/>
    </row>
    <row r="773314" spans="21:28">
      <c r="U773314" s="5"/>
      <c r="AA773314" s="458"/>
      <c r="AB773314" s="5"/>
    </row>
    <row r="773315" spans="21:28">
      <c r="U773315" s="5"/>
      <c r="AA773315" s="458"/>
      <c r="AB773315" s="5"/>
    </row>
    <row r="773316" spans="21:28">
      <c r="U773316" s="5"/>
      <c r="AA773316" s="93"/>
      <c r="AB773316" s="5"/>
    </row>
    <row r="773317" spans="21:28">
      <c r="U773317" s="5"/>
      <c r="AA773317" s="94"/>
      <c r="AB773317" s="5"/>
    </row>
    <row r="773320" spans="21:28">
      <c r="U773320" s="5"/>
      <c r="AA773320" s="94"/>
      <c r="AB773320" s="5"/>
    </row>
    <row r="773370" spans="21:28">
      <c r="U773370" s="5"/>
      <c r="AA773370" s="94"/>
      <c r="AB773370" s="5"/>
    </row>
    <row r="773440" spans="21:28">
      <c r="U773440" s="5"/>
      <c r="AA773440" s="94"/>
      <c r="AB773440" s="5"/>
    </row>
    <row r="773441" spans="21:28">
      <c r="U773441" s="5"/>
      <c r="AA773441" s="94"/>
      <c r="AB773441" s="5"/>
    </row>
    <row r="773458" spans="21:28">
      <c r="U773458" s="5"/>
      <c r="AA773458" s="94"/>
      <c r="AB773458" s="5"/>
    </row>
    <row r="773460" spans="21:28">
      <c r="U773460" s="5"/>
      <c r="AA773460" s="458"/>
      <c r="AB773460" s="5"/>
    </row>
    <row r="773461" spans="21:28">
      <c r="U773461" s="5"/>
      <c r="AA773461" s="458"/>
      <c r="AB773461" s="5"/>
    </row>
    <row r="773462" spans="21:28">
      <c r="U773462" s="5"/>
      <c r="AA773462" s="93"/>
      <c r="AB773462" s="5"/>
    </row>
    <row r="773463" spans="21:28">
      <c r="U773463" s="5"/>
      <c r="AA773463" s="94"/>
      <c r="AB773463" s="5"/>
    </row>
    <row r="773466" spans="21:28">
      <c r="U773466" s="5"/>
      <c r="AA773466" s="94"/>
      <c r="AB773466" s="5"/>
    </row>
    <row r="773516" spans="21:28">
      <c r="U773516" s="5"/>
      <c r="AA773516" s="94"/>
      <c r="AB773516" s="5"/>
    </row>
    <row r="773586" spans="21:28">
      <c r="U773586" s="5"/>
      <c r="AA773586" s="94"/>
      <c r="AB773586" s="5"/>
    </row>
    <row r="773587" spans="21:28">
      <c r="U773587" s="5"/>
      <c r="AA773587" s="94"/>
      <c r="AB773587" s="5"/>
    </row>
    <row r="773604" spans="21:28">
      <c r="U773604" s="5"/>
      <c r="AA773604" s="94"/>
      <c r="AB773604" s="5"/>
    </row>
    <row r="773606" spans="21:28">
      <c r="U773606" s="5"/>
      <c r="AA773606" s="458"/>
      <c r="AB773606" s="5"/>
    </row>
    <row r="773607" spans="21:28">
      <c r="U773607" s="5"/>
      <c r="AA773607" s="458"/>
      <c r="AB773607" s="5"/>
    </row>
    <row r="773608" spans="21:28">
      <c r="U773608" s="5"/>
      <c r="AA773608" s="93"/>
      <c r="AB773608" s="5"/>
    </row>
    <row r="773609" spans="21:28">
      <c r="U773609" s="5"/>
      <c r="AA773609" s="94"/>
      <c r="AB773609" s="5"/>
    </row>
    <row r="773612" spans="21:28">
      <c r="U773612" s="5"/>
      <c r="AA773612" s="94"/>
      <c r="AB773612" s="5"/>
    </row>
    <row r="773662" spans="21:28">
      <c r="U773662" s="5"/>
      <c r="AA773662" s="94"/>
      <c r="AB773662" s="5"/>
    </row>
    <row r="773732" spans="21:28">
      <c r="U773732" s="5"/>
      <c r="AA773732" s="94"/>
      <c r="AB773732" s="5"/>
    </row>
    <row r="773733" spans="21:28">
      <c r="U773733" s="5"/>
      <c r="AA773733" s="94"/>
      <c r="AB773733" s="5"/>
    </row>
    <row r="773750" spans="21:28">
      <c r="U773750" s="5"/>
      <c r="AA773750" s="94"/>
      <c r="AB773750" s="5"/>
    </row>
    <row r="773752" spans="21:28">
      <c r="U773752" s="5"/>
      <c r="AA773752" s="458"/>
      <c r="AB773752" s="5"/>
    </row>
    <row r="773753" spans="21:28">
      <c r="U773753" s="5"/>
      <c r="AA773753" s="458"/>
      <c r="AB773753" s="5"/>
    </row>
    <row r="773754" spans="21:28">
      <c r="U773754" s="5"/>
      <c r="AA773754" s="93"/>
      <c r="AB773754" s="5"/>
    </row>
    <row r="773755" spans="21:28">
      <c r="U773755" s="5"/>
      <c r="AA773755" s="94"/>
      <c r="AB773755" s="5"/>
    </row>
    <row r="773758" spans="21:28">
      <c r="U773758" s="5"/>
      <c r="AA773758" s="94"/>
      <c r="AB773758" s="5"/>
    </row>
    <row r="773808" spans="21:28">
      <c r="U773808" s="5"/>
      <c r="AA773808" s="94"/>
      <c r="AB773808" s="5"/>
    </row>
    <row r="773878" spans="21:28">
      <c r="U773878" s="5"/>
      <c r="AA773878" s="94"/>
      <c r="AB773878" s="5"/>
    </row>
    <row r="773879" spans="21:28">
      <c r="U773879" s="5"/>
      <c r="AA773879" s="94"/>
      <c r="AB773879" s="5"/>
    </row>
    <row r="773896" spans="21:28">
      <c r="U773896" s="5"/>
      <c r="AA773896" s="94"/>
      <c r="AB773896" s="5"/>
    </row>
    <row r="773898" spans="21:28">
      <c r="U773898" s="5"/>
      <c r="AA773898" s="458"/>
      <c r="AB773898" s="5"/>
    </row>
    <row r="773899" spans="21:28">
      <c r="U773899" s="5"/>
      <c r="AA773899" s="458"/>
      <c r="AB773899" s="5"/>
    </row>
    <row r="773900" spans="21:28">
      <c r="U773900" s="5"/>
      <c r="AA773900" s="93"/>
      <c r="AB773900" s="5"/>
    </row>
    <row r="773901" spans="21:28">
      <c r="U773901" s="5"/>
      <c r="AA773901" s="94"/>
      <c r="AB773901" s="5"/>
    </row>
    <row r="773904" spans="21:28">
      <c r="U773904" s="5"/>
      <c r="AA773904" s="94"/>
      <c r="AB773904" s="5"/>
    </row>
    <row r="773954" spans="21:28">
      <c r="U773954" s="5"/>
      <c r="AA773954" s="94"/>
      <c r="AB773954" s="5"/>
    </row>
    <row r="774024" spans="21:28">
      <c r="U774024" s="5"/>
      <c r="AA774024" s="94"/>
      <c r="AB774024" s="5"/>
    </row>
    <row r="774025" spans="21:28">
      <c r="U774025" s="5"/>
      <c r="AA774025" s="94"/>
      <c r="AB774025" s="5"/>
    </row>
    <row r="774042" spans="21:28">
      <c r="U774042" s="5"/>
      <c r="AA774042" s="94"/>
      <c r="AB774042" s="5"/>
    </row>
    <row r="774044" spans="21:28">
      <c r="U774044" s="5"/>
      <c r="AA774044" s="458"/>
      <c r="AB774044" s="5"/>
    </row>
    <row r="774045" spans="21:28">
      <c r="U774045" s="5"/>
      <c r="AA774045" s="458"/>
      <c r="AB774045" s="5"/>
    </row>
    <row r="774046" spans="21:28">
      <c r="U774046" s="5"/>
      <c r="AA774046" s="93"/>
      <c r="AB774046" s="5"/>
    </row>
    <row r="774047" spans="21:28">
      <c r="U774047" s="5"/>
      <c r="AA774047" s="94"/>
      <c r="AB774047" s="5"/>
    </row>
    <row r="774050" spans="21:28">
      <c r="U774050" s="5"/>
      <c r="AA774050" s="94"/>
      <c r="AB774050" s="5"/>
    </row>
    <row r="774100" spans="21:28">
      <c r="U774100" s="5"/>
      <c r="AA774100" s="94"/>
      <c r="AB774100" s="5"/>
    </row>
    <row r="774170" spans="21:28">
      <c r="U774170" s="5"/>
      <c r="AA774170" s="94"/>
      <c r="AB774170" s="5"/>
    </row>
    <row r="774171" spans="21:28">
      <c r="U774171" s="5"/>
      <c r="AA774171" s="94"/>
      <c r="AB774171" s="5"/>
    </row>
    <row r="774188" spans="21:28">
      <c r="U774188" s="5"/>
      <c r="AA774188" s="94"/>
      <c r="AB774188" s="5"/>
    </row>
    <row r="774190" spans="21:28">
      <c r="U774190" s="5"/>
      <c r="AA774190" s="458"/>
      <c r="AB774190" s="5"/>
    </row>
    <row r="774191" spans="21:28">
      <c r="U774191" s="5"/>
      <c r="AA774191" s="458"/>
      <c r="AB774191" s="5"/>
    </row>
    <row r="774192" spans="21:28">
      <c r="U774192" s="5"/>
      <c r="AA774192" s="93"/>
      <c r="AB774192" s="5"/>
    </row>
    <row r="774193" spans="21:28">
      <c r="U774193" s="5"/>
      <c r="AA774193" s="94"/>
      <c r="AB774193" s="5"/>
    </row>
    <row r="774196" spans="21:28">
      <c r="U774196" s="5"/>
      <c r="AA774196" s="94"/>
      <c r="AB774196" s="5"/>
    </row>
    <row r="774246" spans="21:28">
      <c r="U774246" s="5"/>
      <c r="AA774246" s="94"/>
      <c r="AB774246" s="5"/>
    </row>
    <row r="774316" spans="21:28">
      <c r="U774316" s="5"/>
      <c r="AA774316" s="94"/>
      <c r="AB774316" s="5"/>
    </row>
    <row r="774317" spans="21:28">
      <c r="U774317" s="5"/>
      <c r="AA774317" s="94"/>
      <c r="AB774317" s="5"/>
    </row>
    <row r="774334" spans="21:28">
      <c r="U774334" s="5"/>
      <c r="AA774334" s="94"/>
      <c r="AB774334" s="5"/>
    </row>
    <row r="774336" spans="21:28">
      <c r="U774336" s="5"/>
      <c r="AA774336" s="458"/>
      <c r="AB774336" s="5"/>
    </row>
    <row r="774337" spans="21:28">
      <c r="U774337" s="5"/>
      <c r="AA774337" s="458"/>
      <c r="AB774337" s="5"/>
    </row>
    <row r="774338" spans="21:28">
      <c r="U774338" s="5"/>
      <c r="AA774338" s="93"/>
      <c r="AB774338" s="5"/>
    </row>
    <row r="774339" spans="21:28">
      <c r="U774339" s="5"/>
      <c r="AA774339" s="94"/>
      <c r="AB774339" s="5"/>
    </row>
    <row r="774342" spans="21:28">
      <c r="U774342" s="5"/>
      <c r="AA774342" s="94"/>
      <c r="AB774342" s="5"/>
    </row>
    <row r="774392" spans="21:28">
      <c r="U774392" s="5"/>
      <c r="AA774392" s="94"/>
      <c r="AB774392" s="5"/>
    </row>
    <row r="774462" spans="21:28">
      <c r="U774462" s="5"/>
      <c r="AA774462" s="94"/>
      <c r="AB774462" s="5"/>
    </row>
    <row r="774463" spans="21:28">
      <c r="U774463" s="5"/>
      <c r="AA774463" s="94"/>
      <c r="AB774463" s="5"/>
    </row>
    <row r="774480" spans="21:28">
      <c r="U774480" s="5"/>
      <c r="AA774480" s="94"/>
      <c r="AB774480" s="5"/>
    </row>
    <row r="774482" spans="21:28">
      <c r="U774482" s="5"/>
      <c r="AA774482" s="458"/>
      <c r="AB774482" s="5"/>
    </row>
    <row r="774483" spans="21:28">
      <c r="U774483" s="5"/>
      <c r="AA774483" s="458"/>
      <c r="AB774483" s="5"/>
    </row>
    <row r="774484" spans="21:28">
      <c r="U774484" s="5"/>
      <c r="AA774484" s="93"/>
      <c r="AB774484" s="5"/>
    </row>
    <row r="774485" spans="21:28">
      <c r="U774485" s="5"/>
      <c r="AA774485" s="94"/>
      <c r="AB774485" s="5"/>
    </row>
    <row r="774488" spans="21:28">
      <c r="U774488" s="5"/>
      <c r="AA774488" s="94"/>
      <c r="AB774488" s="5"/>
    </row>
    <row r="774538" spans="21:28">
      <c r="U774538" s="5"/>
      <c r="AA774538" s="94"/>
      <c r="AB774538" s="5"/>
    </row>
    <row r="774608" spans="21:28">
      <c r="U774608" s="5"/>
      <c r="AA774608" s="94"/>
      <c r="AB774608" s="5"/>
    </row>
    <row r="774609" spans="21:28">
      <c r="U774609" s="5"/>
      <c r="AA774609" s="94"/>
      <c r="AB774609" s="5"/>
    </row>
    <row r="774626" spans="21:28">
      <c r="U774626" s="5"/>
      <c r="AA774626" s="94"/>
      <c r="AB774626" s="5"/>
    </row>
    <row r="774628" spans="21:28">
      <c r="U774628" s="5"/>
      <c r="AA774628" s="458"/>
      <c r="AB774628" s="5"/>
    </row>
    <row r="774629" spans="21:28">
      <c r="U774629" s="5"/>
      <c r="AA774629" s="458"/>
      <c r="AB774629" s="5"/>
    </row>
    <row r="774630" spans="21:28">
      <c r="U774630" s="5"/>
      <c r="AA774630" s="93"/>
      <c r="AB774630" s="5"/>
    </row>
    <row r="774631" spans="21:28">
      <c r="U774631" s="5"/>
      <c r="AA774631" s="94"/>
      <c r="AB774631" s="5"/>
    </row>
    <row r="774634" spans="21:28">
      <c r="U774634" s="5"/>
      <c r="AA774634" s="94"/>
      <c r="AB774634" s="5"/>
    </row>
    <row r="774684" spans="21:28">
      <c r="U774684" s="5"/>
      <c r="AA774684" s="94"/>
      <c r="AB774684" s="5"/>
    </row>
    <row r="774754" spans="21:28">
      <c r="U774754" s="5"/>
      <c r="AA774754" s="94"/>
      <c r="AB774754" s="5"/>
    </row>
    <row r="774755" spans="21:28">
      <c r="U774755" s="5"/>
      <c r="AA774755" s="94"/>
      <c r="AB774755" s="5"/>
    </row>
    <row r="774772" spans="21:28">
      <c r="U774772" s="5"/>
      <c r="AA774772" s="94"/>
      <c r="AB774772" s="5"/>
    </row>
    <row r="774774" spans="21:28">
      <c r="U774774" s="5"/>
      <c r="AA774774" s="458"/>
      <c r="AB774774" s="5"/>
    </row>
    <row r="774775" spans="21:28">
      <c r="U774775" s="5"/>
      <c r="AA774775" s="458"/>
      <c r="AB774775" s="5"/>
    </row>
    <row r="774776" spans="21:28">
      <c r="U774776" s="5"/>
      <c r="AA774776" s="93"/>
      <c r="AB774776" s="5"/>
    </row>
    <row r="774777" spans="21:28">
      <c r="U774777" s="5"/>
      <c r="AA774777" s="94"/>
      <c r="AB774777" s="5"/>
    </row>
    <row r="774780" spans="21:28">
      <c r="U774780" s="5"/>
      <c r="AA774780" s="94"/>
      <c r="AB774780" s="5"/>
    </row>
    <row r="774830" spans="21:28">
      <c r="U774830" s="5"/>
      <c r="AA774830" s="94"/>
      <c r="AB774830" s="5"/>
    </row>
    <row r="774900" spans="21:28">
      <c r="U774900" s="5"/>
      <c r="AA774900" s="94"/>
      <c r="AB774900" s="5"/>
    </row>
    <row r="774901" spans="21:28">
      <c r="U774901" s="5"/>
      <c r="AA774901" s="94"/>
      <c r="AB774901" s="5"/>
    </row>
    <row r="774918" spans="21:28">
      <c r="U774918" s="5"/>
      <c r="AA774918" s="94"/>
      <c r="AB774918" s="5"/>
    </row>
    <row r="774920" spans="21:28">
      <c r="U774920" s="5"/>
      <c r="AA774920" s="458"/>
      <c r="AB774920" s="5"/>
    </row>
    <row r="774921" spans="21:28">
      <c r="U774921" s="5"/>
      <c r="AA774921" s="458"/>
      <c r="AB774921" s="5"/>
    </row>
    <row r="774922" spans="21:28">
      <c r="U774922" s="5"/>
      <c r="AA774922" s="93"/>
      <c r="AB774922" s="5"/>
    </row>
    <row r="774923" spans="21:28">
      <c r="U774923" s="5"/>
      <c r="AA774923" s="94"/>
      <c r="AB774923" s="5"/>
    </row>
    <row r="774926" spans="21:28">
      <c r="U774926" s="5"/>
      <c r="AA774926" s="94"/>
      <c r="AB774926" s="5"/>
    </row>
    <row r="774976" spans="21:28">
      <c r="U774976" s="5"/>
      <c r="AA774976" s="94"/>
      <c r="AB774976" s="5"/>
    </row>
    <row r="775046" spans="21:28">
      <c r="U775046" s="5"/>
      <c r="AA775046" s="94"/>
      <c r="AB775046" s="5"/>
    </row>
    <row r="775047" spans="21:28">
      <c r="U775047" s="5"/>
      <c r="AA775047" s="94"/>
      <c r="AB775047" s="5"/>
    </row>
    <row r="775064" spans="21:28">
      <c r="U775064" s="5"/>
      <c r="AA775064" s="94"/>
      <c r="AB775064" s="5"/>
    </row>
    <row r="775066" spans="21:28">
      <c r="U775066" s="5"/>
      <c r="AA775066" s="458"/>
      <c r="AB775066" s="5"/>
    </row>
    <row r="775067" spans="21:28">
      <c r="U775067" s="5"/>
      <c r="AA775067" s="458"/>
      <c r="AB775067" s="5"/>
    </row>
    <row r="775068" spans="21:28">
      <c r="U775068" s="5"/>
      <c r="AA775068" s="93"/>
      <c r="AB775068" s="5"/>
    </row>
    <row r="775069" spans="21:28">
      <c r="U775069" s="5"/>
      <c r="AA775069" s="94"/>
      <c r="AB775069" s="5"/>
    </row>
    <row r="775072" spans="21:28">
      <c r="U775072" s="5"/>
      <c r="AA775072" s="94"/>
      <c r="AB775072" s="5"/>
    </row>
    <row r="775122" spans="21:28">
      <c r="U775122" s="5"/>
      <c r="AA775122" s="94"/>
      <c r="AB775122" s="5"/>
    </row>
    <row r="775192" spans="21:28">
      <c r="U775192" s="5"/>
      <c r="AA775192" s="94"/>
      <c r="AB775192" s="5"/>
    </row>
    <row r="775193" spans="21:28">
      <c r="U775193" s="5"/>
      <c r="AA775193" s="94"/>
      <c r="AB775193" s="5"/>
    </row>
    <row r="775210" spans="21:28">
      <c r="U775210" s="5"/>
      <c r="AA775210" s="94"/>
      <c r="AB775210" s="5"/>
    </row>
    <row r="775212" spans="21:28">
      <c r="U775212" s="5"/>
      <c r="AA775212" s="458"/>
      <c r="AB775212" s="5"/>
    </row>
    <row r="775213" spans="21:28">
      <c r="U775213" s="5"/>
      <c r="AA775213" s="458"/>
      <c r="AB775213" s="5"/>
    </row>
    <row r="775214" spans="21:28">
      <c r="U775214" s="5"/>
      <c r="AA775214" s="93"/>
      <c r="AB775214" s="5"/>
    </row>
    <row r="775215" spans="21:28">
      <c r="U775215" s="5"/>
      <c r="AA775215" s="94"/>
      <c r="AB775215" s="5"/>
    </row>
    <row r="775218" spans="21:28">
      <c r="U775218" s="5"/>
      <c r="AA775218" s="94"/>
      <c r="AB775218" s="5"/>
    </row>
    <row r="775268" spans="21:28">
      <c r="U775268" s="5"/>
      <c r="AA775268" s="94"/>
      <c r="AB775268" s="5"/>
    </row>
    <row r="775338" spans="21:28">
      <c r="U775338" s="5"/>
      <c r="AA775338" s="94"/>
      <c r="AB775338" s="5"/>
    </row>
    <row r="775339" spans="21:28">
      <c r="U775339" s="5"/>
      <c r="AA775339" s="94"/>
      <c r="AB775339" s="5"/>
    </row>
    <row r="775356" spans="21:28">
      <c r="U775356" s="5"/>
      <c r="AA775356" s="94"/>
      <c r="AB775356" s="5"/>
    </row>
    <row r="775358" spans="21:28">
      <c r="U775358" s="5"/>
      <c r="AA775358" s="458"/>
      <c r="AB775358" s="5"/>
    </row>
    <row r="775359" spans="21:28">
      <c r="U775359" s="5"/>
      <c r="AA775359" s="458"/>
      <c r="AB775359" s="5"/>
    </row>
    <row r="775360" spans="21:28">
      <c r="U775360" s="5"/>
      <c r="AA775360" s="93"/>
      <c r="AB775360" s="5"/>
    </row>
    <row r="775361" spans="21:28">
      <c r="U775361" s="5"/>
      <c r="AA775361" s="94"/>
      <c r="AB775361" s="5"/>
    </row>
    <row r="775364" spans="21:28">
      <c r="U775364" s="5"/>
      <c r="AA775364" s="94"/>
      <c r="AB775364" s="5"/>
    </row>
    <row r="775414" spans="21:28">
      <c r="U775414" s="5"/>
      <c r="AA775414" s="94"/>
      <c r="AB775414" s="5"/>
    </row>
    <row r="775484" spans="21:28">
      <c r="U775484" s="5"/>
      <c r="AA775484" s="94"/>
      <c r="AB775484" s="5"/>
    </row>
    <row r="775485" spans="21:28">
      <c r="U775485" s="5"/>
      <c r="AA775485" s="94"/>
      <c r="AB775485" s="5"/>
    </row>
    <row r="775502" spans="21:28">
      <c r="U775502" s="5"/>
      <c r="AA775502" s="94"/>
      <c r="AB775502" s="5"/>
    </row>
    <row r="775504" spans="21:28">
      <c r="U775504" s="5"/>
      <c r="AA775504" s="458"/>
      <c r="AB775504" s="5"/>
    </row>
    <row r="775505" spans="21:28">
      <c r="U775505" s="5"/>
      <c r="AA775505" s="458"/>
      <c r="AB775505" s="5"/>
    </row>
    <row r="775506" spans="21:28">
      <c r="U775506" s="5"/>
      <c r="AA775506" s="93"/>
      <c r="AB775506" s="5"/>
    </row>
    <row r="775507" spans="21:28">
      <c r="U775507" s="5"/>
      <c r="AA775507" s="94"/>
      <c r="AB775507" s="5"/>
    </row>
    <row r="775510" spans="21:28">
      <c r="U775510" s="5"/>
      <c r="AA775510" s="94"/>
      <c r="AB775510" s="5"/>
    </row>
    <row r="775560" spans="21:28">
      <c r="U775560" s="5"/>
      <c r="AA775560" s="94"/>
      <c r="AB775560" s="5"/>
    </row>
    <row r="775630" spans="21:28">
      <c r="U775630" s="5"/>
      <c r="AA775630" s="94"/>
      <c r="AB775630" s="5"/>
    </row>
    <row r="775631" spans="21:28">
      <c r="U775631" s="5"/>
      <c r="AA775631" s="94"/>
      <c r="AB775631" s="5"/>
    </row>
    <row r="775648" spans="21:28">
      <c r="U775648" s="5"/>
      <c r="AA775648" s="94"/>
      <c r="AB775648" s="5"/>
    </row>
    <row r="775650" spans="21:28">
      <c r="U775650" s="5"/>
      <c r="AA775650" s="458"/>
      <c r="AB775650" s="5"/>
    </row>
    <row r="775651" spans="21:28">
      <c r="U775651" s="5"/>
      <c r="AA775651" s="458"/>
      <c r="AB775651" s="5"/>
    </row>
    <row r="775652" spans="21:28">
      <c r="U775652" s="5"/>
      <c r="AA775652" s="93"/>
      <c r="AB775652" s="5"/>
    </row>
    <row r="775653" spans="21:28">
      <c r="U775653" s="5"/>
      <c r="AA775653" s="94"/>
      <c r="AB775653" s="5"/>
    </row>
    <row r="775656" spans="21:28">
      <c r="U775656" s="5"/>
      <c r="AA775656" s="94"/>
      <c r="AB775656" s="5"/>
    </row>
    <row r="775706" spans="21:28">
      <c r="U775706" s="5"/>
      <c r="AA775706" s="94"/>
      <c r="AB775706" s="5"/>
    </row>
    <row r="775776" spans="21:28">
      <c r="U775776" s="5"/>
      <c r="AA775776" s="94"/>
      <c r="AB775776" s="5"/>
    </row>
    <row r="775777" spans="21:28">
      <c r="U775777" s="5"/>
      <c r="AA775777" s="94"/>
      <c r="AB775777" s="5"/>
    </row>
    <row r="775794" spans="21:28">
      <c r="U775794" s="5"/>
      <c r="AA775794" s="94"/>
      <c r="AB775794" s="5"/>
    </row>
    <row r="775796" spans="21:28">
      <c r="U775796" s="5"/>
      <c r="AA775796" s="458"/>
      <c r="AB775796" s="5"/>
    </row>
    <row r="775797" spans="21:28">
      <c r="U775797" s="5"/>
      <c r="AA775797" s="458"/>
      <c r="AB775797" s="5"/>
    </row>
    <row r="775798" spans="21:28">
      <c r="U775798" s="5"/>
      <c r="AA775798" s="93"/>
      <c r="AB775798" s="5"/>
    </row>
    <row r="775799" spans="21:28">
      <c r="U775799" s="5"/>
      <c r="AA775799" s="94"/>
      <c r="AB775799" s="5"/>
    </row>
    <row r="775802" spans="21:28">
      <c r="U775802" s="5"/>
      <c r="AA775802" s="94"/>
      <c r="AB775802" s="5"/>
    </row>
    <row r="775852" spans="21:28">
      <c r="U775852" s="5"/>
      <c r="AA775852" s="94"/>
      <c r="AB775852" s="5"/>
    </row>
    <row r="775922" spans="21:28">
      <c r="U775922" s="5"/>
      <c r="AA775922" s="94"/>
      <c r="AB775922" s="5"/>
    </row>
    <row r="775923" spans="21:28">
      <c r="U775923" s="5"/>
      <c r="AA775923" s="94"/>
      <c r="AB775923" s="5"/>
    </row>
    <row r="775940" spans="21:28">
      <c r="U775940" s="5"/>
      <c r="AA775940" s="94"/>
      <c r="AB775940" s="5"/>
    </row>
    <row r="775942" spans="21:28">
      <c r="U775942" s="5"/>
      <c r="AA775942" s="458"/>
      <c r="AB775942" s="5"/>
    </row>
    <row r="775943" spans="21:28">
      <c r="U775943" s="5"/>
      <c r="AA775943" s="458"/>
      <c r="AB775943" s="5"/>
    </row>
    <row r="775944" spans="21:28">
      <c r="U775944" s="5"/>
      <c r="AA775944" s="93"/>
      <c r="AB775944" s="5"/>
    </row>
    <row r="775945" spans="21:28">
      <c r="U775945" s="5"/>
      <c r="AA775945" s="94"/>
      <c r="AB775945" s="5"/>
    </row>
    <row r="775948" spans="21:28">
      <c r="U775948" s="5"/>
      <c r="AA775948" s="94"/>
      <c r="AB775948" s="5"/>
    </row>
    <row r="775998" spans="21:28">
      <c r="U775998" s="5"/>
      <c r="AA775998" s="94"/>
      <c r="AB775998" s="5"/>
    </row>
    <row r="776068" spans="21:28">
      <c r="U776068" s="5"/>
      <c r="AA776068" s="94"/>
      <c r="AB776068" s="5"/>
    </row>
    <row r="776069" spans="21:28">
      <c r="U776069" s="5"/>
      <c r="AA776069" s="94"/>
      <c r="AB776069" s="5"/>
    </row>
    <row r="776086" spans="21:28">
      <c r="U776086" s="5"/>
      <c r="AA776086" s="94"/>
      <c r="AB776086" s="5"/>
    </row>
    <row r="776088" spans="21:28">
      <c r="U776088" s="5"/>
      <c r="AA776088" s="458"/>
      <c r="AB776088" s="5"/>
    </row>
    <row r="776089" spans="21:28">
      <c r="U776089" s="5"/>
      <c r="AA776089" s="458"/>
      <c r="AB776089" s="5"/>
    </row>
    <row r="776090" spans="21:28">
      <c r="U776090" s="5"/>
      <c r="AA776090" s="93"/>
      <c r="AB776090" s="5"/>
    </row>
    <row r="776091" spans="21:28">
      <c r="U776091" s="5"/>
      <c r="AA776091" s="94"/>
      <c r="AB776091" s="5"/>
    </row>
    <row r="776094" spans="21:28">
      <c r="U776094" s="5"/>
      <c r="AA776094" s="94"/>
      <c r="AB776094" s="5"/>
    </row>
    <row r="776144" spans="21:28">
      <c r="U776144" s="5"/>
      <c r="AA776144" s="94"/>
      <c r="AB776144" s="5"/>
    </row>
    <row r="776214" spans="21:28">
      <c r="U776214" s="5"/>
      <c r="AA776214" s="94"/>
      <c r="AB776214" s="5"/>
    </row>
    <row r="776215" spans="21:28">
      <c r="U776215" s="5"/>
      <c r="AA776215" s="94"/>
      <c r="AB776215" s="5"/>
    </row>
    <row r="776232" spans="21:28">
      <c r="U776232" s="5"/>
      <c r="AA776232" s="94"/>
      <c r="AB776232" s="5"/>
    </row>
    <row r="776234" spans="21:28">
      <c r="U776234" s="5"/>
      <c r="AA776234" s="458"/>
      <c r="AB776234" s="5"/>
    </row>
    <row r="776235" spans="21:28">
      <c r="U776235" s="5"/>
      <c r="AA776235" s="458"/>
      <c r="AB776235" s="5"/>
    </row>
    <row r="776236" spans="21:28">
      <c r="U776236" s="5"/>
      <c r="AA776236" s="93"/>
      <c r="AB776236" s="5"/>
    </row>
    <row r="776237" spans="21:28">
      <c r="U776237" s="5"/>
      <c r="AA776237" s="94"/>
      <c r="AB776237" s="5"/>
    </row>
    <row r="776240" spans="21:28">
      <c r="U776240" s="5"/>
      <c r="AA776240" s="94"/>
      <c r="AB776240" s="5"/>
    </row>
    <row r="776290" spans="21:28">
      <c r="U776290" s="5"/>
      <c r="AA776290" s="94"/>
      <c r="AB776290" s="5"/>
    </row>
    <row r="776360" spans="21:28">
      <c r="U776360" s="5"/>
      <c r="AA776360" s="94"/>
      <c r="AB776360" s="5"/>
    </row>
    <row r="776361" spans="21:28">
      <c r="U776361" s="5"/>
      <c r="AA776361" s="94"/>
      <c r="AB776361" s="5"/>
    </row>
    <row r="776378" spans="21:28">
      <c r="U776378" s="5"/>
      <c r="AA776378" s="94"/>
      <c r="AB776378" s="5"/>
    </row>
    <row r="776380" spans="21:28">
      <c r="U776380" s="5"/>
      <c r="AA776380" s="458"/>
      <c r="AB776380" s="5"/>
    </row>
    <row r="776381" spans="21:28">
      <c r="U776381" s="5"/>
      <c r="AA776381" s="458"/>
      <c r="AB776381" s="5"/>
    </row>
    <row r="776382" spans="21:28">
      <c r="U776382" s="5"/>
      <c r="AA776382" s="93"/>
      <c r="AB776382" s="5"/>
    </row>
    <row r="776383" spans="21:28">
      <c r="U776383" s="5"/>
      <c r="AA776383" s="94"/>
      <c r="AB776383" s="5"/>
    </row>
    <row r="776386" spans="21:28">
      <c r="U776386" s="5"/>
      <c r="AA776386" s="94"/>
      <c r="AB776386" s="5"/>
    </row>
    <row r="776436" spans="21:28">
      <c r="U776436" s="5"/>
      <c r="AA776436" s="94"/>
      <c r="AB776436" s="5"/>
    </row>
    <row r="776506" spans="21:28">
      <c r="U776506" s="5"/>
      <c r="AA776506" s="94"/>
      <c r="AB776506" s="5"/>
    </row>
    <row r="776507" spans="21:28">
      <c r="U776507" s="5"/>
      <c r="AA776507" s="94"/>
      <c r="AB776507" s="5"/>
    </row>
    <row r="776524" spans="21:28">
      <c r="U776524" s="5"/>
      <c r="AA776524" s="94"/>
      <c r="AB776524" s="5"/>
    </row>
    <row r="776526" spans="21:28">
      <c r="U776526" s="5"/>
      <c r="AA776526" s="458"/>
      <c r="AB776526" s="5"/>
    </row>
    <row r="776527" spans="21:28">
      <c r="U776527" s="5"/>
      <c r="AA776527" s="458"/>
      <c r="AB776527" s="5"/>
    </row>
    <row r="776528" spans="21:28">
      <c r="U776528" s="5"/>
      <c r="AA776528" s="93"/>
      <c r="AB776528" s="5"/>
    </row>
    <row r="776529" spans="21:28">
      <c r="U776529" s="5"/>
      <c r="AA776529" s="94"/>
      <c r="AB776529" s="5"/>
    </row>
    <row r="776532" spans="21:28">
      <c r="U776532" s="5"/>
      <c r="AA776532" s="94"/>
      <c r="AB776532" s="5"/>
    </row>
    <row r="776582" spans="21:28">
      <c r="U776582" s="5"/>
      <c r="AA776582" s="94"/>
      <c r="AB776582" s="5"/>
    </row>
    <row r="776652" spans="21:28">
      <c r="U776652" s="5"/>
      <c r="AA776652" s="94"/>
      <c r="AB776652" s="5"/>
    </row>
    <row r="776653" spans="21:28">
      <c r="U776653" s="5"/>
      <c r="AA776653" s="94"/>
      <c r="AB776653" s="5"/>
    </row>
    <row r="776670" spans="21:28">
      <c r="U776670" s="5"/>
      <c r="AA776670" s="94"/>
      <c r="AB776670" s="5"/>
    </row>
    <row r="776672" spans="21:28">
      <c r="U776672" s="5"/>
      <c r="AA776672" s="458"/>
      <c r="AB776672" s="5"/>
    </row>
    <row r="776673" spans="21:28">
      <c r="U776673" s="5"/>
      <c r="AA776673" s="458"/>
      <c r="AB776673" s="5"/>
    </row>
    <row r="776674" spans="21:28">
      <c r="U776674" s="5"/>
      <c r="AA776674" s="93"/>
      <c r="AB776674" s="5"/>
    </row>
    <row r="776675" spans="21:28">
      <c r="U776675" s="5"/>
      <c r="AA776675" s="94"/>
      <c r="AB776675" s="5"/>
    </row>
    <row r="776678" spans="21:28">
      <c r="U776678" s="5"/>
      <c r="AA776678" s="94"/>
      <c r="AB776678" s="5"/>
    </row>
    <row r="776728" spans="21:28">
      <c r="U776728" s="5"/>
      <c r="AA776728" s="94"/>
      <c r="AB776728" s="5"/>
    </row>
    <row r="776798" spans="21:28">
      <c r="U776798" s="5"/>
      <c r="AA776798" s="94"/>
      <c r="AB776798" s="5"/>
    </row>
    <row r="776799" spans="21:28">
      <c r="U776799" s="5"/>
      <c r="AA776799" s="94"/>
      <c r="AB776799" s="5"/>
    </row>
    <row r="776816" spans="21:28">
      <c r="U776816" s="5"/>
      <c r="AA776816" s="94"/>
      <c r="AB776816" s="5"/>
    </row>
    <row r="776818" spans="21:28">
      <c r="U776818" s="5"/>
      <c r="AA776818" s="458"/>
      <c r="AB776818" s="5"/>
    </row>
    <row r="776819" spans="21:28">
      <c r="U776819" s="5"/>
      <c r="AA776819" s="458"/>
      <c r="AB776819" s="5"/>
    </row>
    <row r="776820" spans="21:28">
      <c r="U776820" s="5"/>
      <c r="AA776820" s="93"/>
      <c r="AB776820" s="5"/>
    </row>
    <row r="776821" spans="21:28">
      <c r="U776821" s="5"/>
      <c r="AA776821" s="94"/>
      <c r="AB776821" s="5"/>
    </row>
    <row r="776824" spans="21:28">
      <c r="U776824" s="5"/>
      <c r="AA776824" s="94"/>
      <c r="AB776824" s="5"/>
    </row>
    <row r="776874" spans="21:28">
      <c r="U776874" s="5"/>
      <c r="AA776874" s="94"/>
      <c r="AB776874" s="5"/>
    </row>
    <row r="776944" spans="21:28">
      <c r="U776944" s="5"/>
      <c r="AA776944" s="94"/>
      <c r="AB776944" s="5"/>
    </row>
    <row r="776945" spans="21:28">
      <c r="U776945" s="5"/>
      <c r="AA776945" s="94"/>
      <c r="AB776945" s="5"/>
    </row>
    <row r="776962" spans="21:28">
      <c r="U776962" s="5"/>
      <c r="AA776962" s="94"/>
      <c r="AB776962" s="5"/>
    </row>
    <row r="776964" spans="21:28">
      <c r="U776964" s="5"/>
      <c r="AA776964" s="458"/>
      <c r="AB776964" s="5"/>
    </row>
    <row r="776965" spans="21:28">
      <c r="U776965" s="5"/>
      <c r="AA776965" s="458"/>
      <c r="AB776965" s="5"/>
    </row>
    <row r="776966" spans="21:28">
      <c r="U776966" s="5"/>
      <c r="AA776966" s="93"/>
      <c r="AB776966" s="5"/>
    </row>
    <row r="776967" spans="21:28">
      <c r="U776967" s="5"/>
      <c r="AA776967" s="94"/>
      <c r="AB776967" s="5"/>
    </row>
    <row r="776970" spans="21:28">
      <c r="U776970" s="5"/>
      <c r="AA776970" s="94"/>
      <c r="AB776970" s="5"/>
    </row>
    <row r="777020" spans="21:28">
      <c r="U777020" s="5"/>
      <c r="AA777020" s="94"/>
      <c r="AB777020" s="5"/>
    </row>
    <row r="777090" spans="21:28">
      <c r="U777090" s="5"/>
      <c r="AA777090" s="94"/>
      <c r="AB777090" s="5"/>
    </row>
    <row r="777091" spans="21:28">
      <c r="U777091" s="5"/>
      <c r="AA777091" s="94"/>
      <c r="AB777091" s="5"/>
    </row>
    <row r="777108" spans="21:28">
      <c r="U777108" s="5"/>
      <c r="AA777108" s="94"/>
      <c r="AB777108" s="5"/>
    </row>
    <row r="777110" spans="21:28">
      <c r="U777110" s="5"/>
      <c r="AA777110" s="458"/>
      <c r="AB777110" s="5"/>
    </row>
    <row r="777111" spans="21:28">
      <c r="U777111" s="5"/>
      <c r="AA777111" s="458"/>
      <c r="AB777111" s="5"/>
    </row>
    <row r="777112" spans="21:28">
      <c r="U777112" s="5"/>
      <c r="AA777112" s="93"/>
      <c r="AB777112" s="5"/>
    </row>
    <row r="777113" spans="21:28">
      <c r="U777113" s="5"/>
      <c r="AA777113" s="94"/>
      <c r="AB777113" s="5"/>
    </row>
    <row r="777116" spans="21:28">
      <c r="U777116" s="5"/>
      <c r="AA777116" s="94"/>
      <c r="AB777116" s="5"/>
    </row>
    <row r="777166" spans="21:28">
      <c r="U777166" s="5"/>
      <c r="AA777166" s="94"/>
      <c r="AB777166" s="5"/>
    </row>
    <row r="777236" spans="21:28">
      <c r="U777236" s="5"/>
      <c r="AA777236" s="94"/>
      <c r="AB777236" s="5"/>
    </row>
    <row r="777237" spans="21:28">
      <c r="U777237" s="5"/>
      <c r="AA777237" s="94"/>
      <c r="AB777237" s="5"/>
    </row>
    <row r="777254" spans="21:28">
      <c r="U777254" s="5"/>
      <c r="AA777254" s="94"/>
      <c r="AB777254" s="5"/>
    </row>
    <row r="777256" spans="21:28">
      <c r="U777256" s="5"/>
      <c r="AA777256" s="458"/>
      <c r="AB777256" s="5"/>
    </row>
    <row r="777257" spans="21:28">
      <c r="U777257" s="5"/>
      <c r="AA777257" s="458"/>
      <c r="AB777257" s="5"/>
    </row>
    <row r="777258" spans="21:28">
      <c r="U777258" s="5"/>
      <c r="AA777258" s="93"/>
      <c r="AB777258" s="5"/>
    </row>
    <row r="777259" spans="21:28">
      <c r="U777259" s="5"/>
      <c r="AA777259" s="94"/>
      <c r="AB777259" s="5"/>
    </row>
    <row r="777262" spans="21:28">
      <c r="U777262" s="5"/>
      <c r="AA777262" s="94"/>
      <c r="AB777262" s="5"/>
    </row>
    <row r="777312" spans="21:28">
      <c r="U777312" s="5"/>
      <c r="AA777312" s="94"/>
      <c r="AB777312" s="5"/>
    </row>
    <row r="777382" spans="21:28">
      <c r="U777382" s="5"/>
      <c r="AA777382" s="94"/>
      <c r="AB777382" s="5"/>
    </row>
    <row r="777383" spans="21:28">
      <c r="U777383" s="5"/>
      <c r="AA777383" s="94"/>
      <c r="AB777383" s="5"/>
    </row>
    <row r="777400" spans="21:28">
      <c r="U777400" s="5"/>
      <c r="AA777400" s="94"/>
      <c r="AB777400" s="5"/>
    </row>
    <row r="777402" spans="21:28">
      <c r="U777402" s="5"/>
      <c r="AA777402" s="458"/>
      <c r="AB777402" s="5"/>
    </row>
    <row r="777403" spans="21:28">
      <c r="U777403" s="5"/>
      <c r="AA777403" s="458"/>
      <c r="AB777403" s="5"/>
    </row>
    <row r="777404" spans="21:28">
      <c r="U777404" s="5"/>
      <c r="AA777404" s="93"/>
      <c r="AB777404" s="5"/>
    </row>
    <row r="777405" spans="21:28">
      <c r="U777405" s="5"/>
      <c r="AA777405" s="94"/>
      <c r="AB777405" s="5"/>
    </row>
    <row r="777408" spans="21:28">
      <c r="U777408" s="5"/>
      <c r="AA777408" s="94"/>
      <c r="AB777408" s="5"/>
    </row>
    <row r="777458" spans="21:28">
      <c r="U777458" s="5"/>
      <c r="AA777458" s="94"/>
      <c r="AB777458" s="5"/>
    </row>
    <row r="777528" spans="21:28">
      <c r="U777528" s="5"/>
      <c r="AA777528" s="94"/>
      <c r="AB777528" s="5"/>
    </row>
    <row r="777529" spans="21:28">
      <c r="U777529" s="5"/>
      <c r="AA777529" s="94"/>
      <c r="AB777529" s="5"/>
    </row>
    <row r="777546" spans="21:28">
      <c r="U777546" s="5"/>
      <c r="AA777546" s="94"/>
      <c r="AB777546" s="5"/>
    </row>
    <row r="777548" spans="21:28">
      <c r="U777548" s="5"/>
      <c r="AA777548" s="458"/>
      <c r="AB777548" s="5"/>
    </row>
    <row r="777549" spans="21:28">
      <c r="U777549" s="5"/>
      <c r="AA777549" s="458"/>
      <c r="AB777549" s="5"/>
    </row>
    <row r="777550" spans="21:28">
      <c r="U777550" s="5"/>
      <c r="AA777550" s="93"/>
      <c r="AB777550" s="5"/>
    </row>
    <row r="777551" spans="21:28">
      <c r="U777551" s="5"/>
      <c r="AA777551" s="94"/>
      <c r="AB777551" s="5"/>
    </row>
    <row r="777554" spans="21:28">
      <c r="U777554" s="5"/>
      <c r="AA777554" s="94"/>
      <c r="AB777554" s="5"/>
    </row>
    <row r="777604" spans="21:28">
      <c r="U777604" s="5"/>
      <c r="AA777604" s="94"/>
      <c r="AB777604" s="5"/>
    </row>
    <row r="777674" spans="21:28">
      <c r="U777674" s="5"/>
      <c r="AA777674" s="94"/>
      <c r="AB777674" s="5"/>
    </row>
    <row r="777675" spans="21:28">
      <c r="U777675" s="5"/>
      <c r="AA777675" s="94"/>
      <c r="AB777675" s="5"/>
    </row>
    <row r="777692" spans="21:28">
      <c r="U777692" s="5"/>
      <c r="AA777692" s="94"/>
      <c r="AB777692" s="5"/>
    </row>
    <row r="777694" spans="21:28">
      <c r="U777694" s="5"/>
      <c r="AA777694" s="458"/>
      <c r="AB777694" s="5"/>
    </row>
    <row r="777695" spans="21:28">
      <c r="U777695" s="5"/>
      <c r="AA777695" s="458"/>
      <c r="AB777695" s="5"/>
    </row>
    <row r="777696" spans="21:28">
      <c r="U777696" s="5"/>
      <c r="AA777696" s="93"/>
      <c r="AB777696" s="5"/>
    </row>
    <row r="777697" spans="21:28">
      <c r="U777697" s="5"/>
      <c r="AA777697" s="94"/>
      <c r="AB777697" s="5"/>
    </row>
    <row r="777700" spans="21:28">
      <c r="U777700" s="5"/>
      <c r="AA777700" s="94"/>
      <c r="AB777700" s="5"/>
    </row>
    <row r="777750" spans="21:28">
      <c r="U777750" s="5"/>
      <c r="AA777750" s="94"/>
      <c r="AB777750" s="5"/>
    </row>
    <row r="777820" spans="21:28">
      <c r="U777820" s="5"/>
      <c r="AA777820" s="94"/>
      <c r="AB777820" s="5"/>
    </row>
    <row r="777821" spans="21:28">
      <c r="U777821" s="5"/>
      <c r="AA777821" s="94"/>
      <c r="AB777821" s="5"/>
    </row>
    <row r="777838" spans="21:28">
      <c r="U777838" s="5"/>
      <c r="AA777838" s="94"/>
      <c r="AB777838" s="5"/>
    </row>
    <row r="777840" spans="21:28">
      <c r="U777840" s="5"/>
      <c r="AA777840" s="458"/>
      <c r="AB777840" s="5"/>
    </row>
    <row r="777841" spans="21:28">
      <c r="U777841" s="5"/>
      <c r="AA777841" s="458"/>
      <c r="AB777841" s="5"/>
    </row>
    <row r="777842" spans="21:28">
      <c r="U777842" s="5"/>
      <c r="AA777842" s="93"/>
      <c r="AB777842" s="5"/>
    </row>
    <row r="777843" spans="21:28">
      <c r="U777843" s="5"/>
      <c r="AA777843" s="94"/>
      <c r="AB777843" s="5"/>
    </row>
    <row r="777846" spans="21:28">
      <c r="U777846" s="5"/>
      <c r="AA777846" s="94"/>
      <c r="AB777846" s="5"/>
    </row>
    <row r="777896" spans="21:28">
      <c r="U777896" s="5"/>
      <c r="AA777896" s="94"/>
      <c r="AB777896" s="5"/>
    </row>
    <row r="777966" spans="21:28">
      <c r="U777966" s="5"/>
      <c r="AA777966" s="94"/>
      <c r="AB777966" s="5"/>
    </row>
    <row r="777967" spans="21:28">
      <c r="U777967" s="5"/>
      <c r="AA777967" s="94"/>
      <c r="AB777967" s="5"/>
    </row>
    <row r="777984" spans="21:28">
      <c r="U777984" s="5"/>
      <c r="AA777984" s="94"/>
      <c r="AB777984" s="5"/>
    </row>
    <row r="777986" spans="21:28">
      <c r="U777986" s="5"/>
      <c r="AA777986" s="458"/>
      <c r="AB777986" s="5"/>
    </row>
    <row r="777987" spans="21:28">
      <c r="U777987" s="5"/>
      <c r="AA777987" s="458"/>
      <c r="AB777987" s="5"/>
    </row>
    <row r="777988" spans="21:28">
      <c r="U777988" s="5"/>
      <c r="AA777988" s="93"/>
      <c r="AB777988" s="5"/>
    </row>
    <row r="777989" spans="21:28">
      <c r="U777989" s="5"/>
      <c r="AA777989" s="94"/>
      <c r="AB777989" s="5"/>
    </row>
    <row r="777992" spans="21:28">
      <c r="U777992" s="5"/>
      <c r="AA777992" s="94"/>
      <c r="AB777992" s="5"/>
    </row>
    <row r="778042" spans="21:28">
      <c r="U778042" s="5"/>
      <c r="AA778042" s="94"/>
      <c r="AB778042" s="5"/>
    </row>
    <row r="778112" spans="21:28">
      <c r="U778112" s="5"/>
      <c r="AA778112" s="94"/>
      <c r="AB778112" s="5"/>
    </row>
    <row r="778113" spans="21:28">
      <c r="U778113" s="5"/>
      <c r="AA778113" s="94"/>
      <c r="AB778113" s="5"/>
    </row>
    <row r="778130" spans="21:28">
      <c r="U778130" s="5"/>
      <c r="AA778130" s="94"/>
      <c r="AB778130" s="5"/>
    </row>
    <row r="778132" spans="21:28">
      <c r="U778132" s="5"/>
      <c r="AA778132" s="458"/>
      <c r="AB778132" s="5"/>
    </row>
    <row r="778133" spans="21:28">
      <c r="U778133" s="5"/>
      <c r="AA778133" s="458"/>
      <c r="AB778133" s="5"/>
    </row>
    <row r="778134" spans="21:28">
      <c r="U778134" s="5"/>
      <c r="AA778134" s="93"/>
      <c r="AB778134" s="5"/>
    </row>
    <row r="778135" spans="21:28">
      <c r="U778135" s="5"/>
      <c r="AA778135" s="94"/>
      <c r="AB778135" s="5"/>
    </row>
    <row r="778138" spans="21:28">
      <c r="U778138" s="5"/>
      <c r="AA778138" s="94"/>
      <c r="AB778138" s="5"/>
    </row>
    <row r="778188" spans="21:28">
      <c r="U778188" s="5"/>
      <c r="AA778188" s="94"/>
      <c r="AB778188" s="5"/>
    </row>
    <row r="778258" spans="21:28">
      <c r="U778258" s="5"/>
      <c r="AA778258" s="94"/>
      <c r="AB778258" s="5"/>
    </row>
    <row r="778259" spans="21:28">
      <c r="U778259" s="5"/>
      <c r="AA778259" s="94"/>
      <c r="AB778259" s="5"/>
    </row>
    <row r="778276" spans="21:28">
      <c r="U778276" s="5"/>
      <c r="AA778276" s="94"/>
      <c r="AB778276" s="5"/>
    </row>
    <row r="778278" spans="21:28">
      <c r="U778278" s="5"/>
      <c r="AA778278" s="458"/>
      <c r="AB778278" s="5"/>
    </row>
    <row r="778279" spans="21:28">
      <c r="U778279" s="5"/>
      <c r="AA778279" s="458"/>
      <c r="AB778279" s="5"/>
    </row>
    <row r="778280" spans="21:28">
      <c r="U778280" s="5"/>
      <c r="AA778280" s="93"/>
      <c r="AB778280" s="5"/>
    </row>
    <row r="778281" spans="21:28">
      <c r="U778281" s="5"/>
      <c r="AA778281" s="94"/>
      <c r="AB778281" s="5"/>
    </row>
    <row r="778284" spans="21:28">
      <c r="U778284" s="5"/>
      <c r="AA778284" s="94"/>
      <c r="AB778284" s="5"/>
    </row>
    <row r="778334" spans="21:28">
      <c r="U778334" s="5"/>
      <c r="AA778334" s="94"/>
      <c r="AB778334" s="5"/>
    </row>
    <row r="778404" spans="21:28">
      <c r="U778404" s="5"/>
      <c r="AA778404" s="94"/>
      <c r="AB778404" s="5"/>
    </row>
    <row r="778405" spans="21:28">
      <c r="U778405" s="5"/>
      <c r="AA778405" s="94"/>
      <c r="AB778405" s="5"/>
    </row>
    <row r="778422" spans="21:28">
      <c r="U778422" s="5"/>
      <c r="AA778422" s="94"/>
      <c r="AB778422" s="5"/>
    </row>
    <row r="778424" spans="21:28">
      <c r="U778424" s="5"/>
      <c r="AA778424" s="458"/>
      <c r="AB778424" s="5"/>
    </row>
    <row r="778425" spans="21:28">
      <c r="U778425" s="5"/>
      <c r="AA778425" s="458"/>
      <c r="AB778425" s="5"/>
    </row>
    <row r="778426" spans="21:28">
      <c r="U778426" s="5"/>
      <c r="AA778426" s="93"/>
      <c r="AB778426" s="5"/>
    </row>
    <row r="778427" spans="21:28">
      <c r="U778427" s="5"/>
      <c r="AA778427" s="94"/>
      <c r="AB778427" s="5"/>
    </row>
    <row r="778430" spans="21:28">
      <c r="U778430" s="5"/>
      <c r="AA778430" s="94"/>
      <c r="AB778430" s="5"/>
    </row>
    <row r="778480" spans="21:28">
      <c r="U778480" s="5"/>
      <c r="AA778480" s="94"/>
      <c r="AB778480" s="5"/>
    </row>
    <row r="778550" spans="21:28">
      <c r="U778550" s="5"/>
      <c r="AA778550" s="94"/>
      <c r="AB778550" s="5"/>
    </row>
    <row r="778551" spans="21:28">
      <c r="U778551" s="5"/>
      <c r="AA778551" s="94"/>
      <c r="AB778551" s="5"/>
    </row>
    <row r="778568" spans="21:28">
      <c r="U778568" s="5"/>
      <c r="AA778568" s="94"/>
      <c r="AB778568" s="5"/>
    </row>
    <row r="778570" spans="21:28">
      <c r="U778570" s="5"/>
      <c r="AA778570" s="458"/>
      <c r="AB778570" s="5"/>
    </row>
    <row r="778571" spans="21:28">
      <c r="U778571" s="5"/>
      <c r="AA778571" s="458"/>
      <c r="AB778571" s="5"/>
    </row>
    <row r="778572" spans="21:28">
      <c r="U778572" s="5"/>
      <c r="AA778572" s="93"/>
      <c r="AB778572" s="5"/>
    </row>
    <row r="778573" spans="21:28">
      <c r="U778573" s="5"/>
      <c r="AA778573" s="94"/>
      <c r="AB778573" s="5"/>
    </row>
    <row r="778576" spans="21:28">
      <c r="U778576" s="5"/>
      <c r="AA778576" s="94"/>
      <c r="AB778576" s="5"/>
    </row>
    <row r="778626" spans="21:28">
      <c r="U778626" s="5"/>
      <c r="AA778626" s="94"/>
      <c r="AB778626" s="5"/>
    </row>
    <row r="778696" spans="21:28">
      <c r="U778696" s="5"/>
      <c r="AA778696" s="94"/>
      <c r="AB778696" s="5"/>
    </row>
    <row r="778697" spans="21:28">
      <c r="U778697" s="5"/>
      <c r="AA778697" s="94"/>
      <c r="AB778697" s="5"/>
    </row>
    <row r="778714" spans="21:28">
      <c r="U778714" s="5"/>
      <c r="AA778714" s="94"/>
      <c r="AB778714" s="5"/>
    </row>
    <row r="778716" spans="21:28">
      <c r="U778716" s="5"/>
      <c r="AA778716" s="458"/>
      <c r="AB778716" s="5"/>
    </row>
    <row r="778717" spans="21:28">
      <c r="U778717" s="5"/>
      <c r="AA778717" s="458"/>
      <c r="AB778717" s="5"/>
    </row>
    <row r="778718" spans="21:28">
      <c r="U778718" s="5"/>
      <c r="AA778718" s="93"/>
      <c r="AB778718" s="5"/>
    </row>
    <row r="778719" spans="21:28">
      <c r="U778719" s="5"/>
      <c r="AA778719" s="94"/>
      <c r="AB778719" s="5"/>
    </row>
    <row r="778722" spans="21:28">
      <c r="U778722" s="5"/>
      <c r="AA778722" s="94"/>
      <c r="AB778722" s="5"/>
    </row>
    <row r="778772" spans="21:28">
      <c r="U778772" s="5"/>
      <c r="AA778772" s="94"/>
      <c r="AB778772" s="5"/>
    </row>
    <row r="778842" spans="21:28">
      <c r="U778842" s="5"/>
      <c r="AA778842" s="94"/>
      <c r="AB778842" s="5"/>
    </row>
    <row r="778843" spans="21:28">
      <c r="U778843" s="5"/>
      <c r="AA778843" s="94"/>
      <c r="AB778843" s="5"/>
    </row>
    <row r="778860" spans="21:28">
      <c r="U778860" s="5"/>
      <c r="AA778860" s="94"/>
      <c r="AB778860" s="5"/>
    </row>
    <row r="778862" spans="21:28">
      <c r="U778862" s="5"/>
      <c r="AA778862" s="458"/>
      <c r="AB778862" s="5"/>
    </row>
    <row r="778863" spans="21:28">
      <c r="U778863" s="5"/>
      <c r="AA778863" s="458"/>
      <c r="AB778863" s="5"/>
    </row>
    <row r="778864" spans="21:28">
      <c r="U778864" s="5"/>
      <c r="AA778864" s="93"/>
      <c r="AB778864" s="5"/>
    </row>
    <row r="778865" spans="21:28">
      <c r="U778865" s="5"/>
      <c r="AA778865" s="94"/>
      <c r="AB778865" s="5"/>
    </row>
    <row r="778868" spans="21:28">
      <c r="U778868" s="5"/>
      <c r="AA778868" s="94"/>
      <c r="AB778868" s="5"/>
    </row>
    <row r="778918" spans="21:28">
      <c r="U778918" s="5"/>
      <c r="AA778918" s="94"/>
      <c r="AB778918" s="5"/>
    </row>
    <row r="778988" spans="21:28">
      <c r="U778988" s="5"/>
      <c r="AA778988" s="94"/>
      <c r="AB778988" s="5"/>
    </row>
    <row r="778989" spans="21:28">
      <c r="U778989" s="5"/>
      <c r="AA778989" s="94"/>
      <c r="AB778989" s="5"/>
    </row>
    <row r="779006" spans="21:28">
      <c r="U779006" s="5"/>
      <c r="AA779006" s="94"/>
      <c r="AB779006" s="5"/>
    </row>
    <row r="779008" spans="21:28">
      <c r="U779008" s="5"/>
      <c r="AA779008" s="458"/>
      <c r="AB779008" s="5"/>
    </row>
    <row r="779009" spans="21:28">
      <c r="U779009" s="5"/>
      <c r="AA779009" s="458"/>
      <c r="AB779009" s="5"/>
    </row>
    <row r="779010" spans="21:28">
      <c r="U779010" s="5"/>
      <c r="AA779010" s="93"/>
      <c r="AB779010" s="5"/>
    </row>
    <row r="779011" spans="21:28">
      <c r="U779011" s="5"/>
      <c r="AA779011" s="94"/>
      <c r="AB779011" s="5"/>
    </row>
    <row r="779014" spans="21:28">
      <c r="U779014" s="5"/>
      <c r="AA779014" s="94"/>
      <c r="AB779014" s="5"/>
    </row>
    <row r="779064" spans="21:28">
      <c r="U779064" s="5"/>
      <c r="AA779064" s="94"/>
      <c r="AB779064" s="5"/>
    </row>
    <row r="779134" spans="21:28">
      <c r="U779134" s="5"/>
      <c r="AA779134" s="94"/>
      <c r="AB779134" s="5"/>
    </row>
    <row r="779135" spans="21:28">
      <c r="U779135" s="5"/>
      <c r="AA779135" s="94"/>
      <c r="AB779135" s="5"/>
    </row>
    <row r="779152" spans="21:28">
      <c r="U779152" s="5"/>
      <c r="AA779152" s="94"/>
      <c r="AB779152" s="5"/>
    </row>
    <row r="779154" spans="21:28">
      <c r="U779154" s="5"/>
      <c r="AA779154" s="458"/>
      <c r="AB779154" s="5"/>
    </row>
    <row r="779155" spans="21:28">
      <c r="U779155" s="5"/>
      <c r="AA779155" s="458"/>
      <c r="AB779155" s="5"/>
    </row>
    <row r="779156" spans="21:28">
      <c r="U779156" s="5"/>
      <c r="AA779156" s="93"/>
      <c r="AB779156" s="5"/>
    </row>
    <row r="779157" spans="21:28">
      <c r="U779157" s="5"/>
      <c r="AA779157" s="94"/>
      <c r="AB779157" s="5"/>
    </row>
    <row r="779160" spans="21:28">
      <c r="U779160" s="5"/>
      <c r="AA779160" s="94"/>
      <c r="AB779160" s="5"/>
    </row>
    <row r="779210" spans="21:28">
      <c r="U779210" s="5"/>
      <c r="AA779210" s="94"/>
      <c r="AB779210" s="5"/>
    </row>
    <row r="779280" spans="21:28">
      <c r="U779280" s="5"/>
      <c r="AA779280" s="94"/>
      <c r="AB779280" s="5"/>
    </row>
    <row r="779281" spans="21:28">
      <c r="U779281" s="5"/>
      <c r="AA779281" s="94"/>
      <c r="AB779281" s="5"/>
    </row>
    <row r="779298" spans="21:28">
      <c r="U779298" s="5"/>
      <c r="AA779298" s="94"/>
      <c r="AB779298" s="5"/>
    </row>
    <row r="779300" spans="21:28">
      <c r="U779300" s="5"/>
      <c r="AA779300" s="458"/>
      <c r="AB779300" s="5"/>
    </row>
    <row r="779301" spans="21:28">
      <c r="U779301" s="5"/>
      <c r="AA779301" s="458"/>
      <c r="AB779301" s="5"/>
    </row>
    <row r="779302" spans="21:28">
      <c r="U779302" s="5"/>
      <c r="AA779302" s="93"/>
      <c r="AB779302" s="5"/>
    </row>
    <row r="779303" spans="21:28">
      <c r="U779303" s="5"/>
      <c r="AA779303" s="94"/>
      <c r="AB779303" s="5"/>
    </row>
    <row r="779306" spans="21:28">
      <c r="U779306" s="5"/>
      <c r="AA779306" s="94"/>
      <c r="AB779306" s="5"/>
    </row>
    <row r="779356" spans="21:28">
      <c r="U779356" s="5"/>
      <c r="AA779356" s="94"/>
      <c r="AB779356" s="5"/>
    </row>
    <row r="779426" spans="21:28">
      <c r="U779426" s="5"/>
      <c r="AA779426" s="94"/>
      <c r="AB779426" s="5"/>
    </row>
    <row r="779427" spans="21:28">
      <c r="U779427" s="5"/>
      <c r="AA779427" s="94"/>
      <c r="AB779427" s="5"/>
    </row>
    <row r="779444" spans="21:28">
      <c r="U779444" s="5"/>
      <c r="AA779444" s="94"/>
      <c r="AB779444" s="5"/>
    </row>
    <row r="779446" spans="21:28">
      <c r="U779446" s="5"/>
      <c r="AA779446" s="458"/>
      <c r="AB779446" s="5"/>
    </row>
    <row r="779447" spans="21:28">
      <c r="U779447" s="5"/>
      <c r="AA779447" s="458"/>
      <c r="AB779447" s="5"/>
    </row>
    <row r="779448" spans="21:28">
      <c r="U779448" s="5"/>
      <c r="AA779448" s="93"/>
      <c r="AB779448" s="5"/>
    </row>
    <row r="779449" spans="21:28">
      <c r="U779449" s="5"/>
      <c r="AA779449" s="94"/>
      <c r="AB779449" s="5"/>
    </row>
    <row r="779452" spans="21:28">
      <c r="U779452" s="5"/>
      <c r="AA779452" s="94"/>
      <c r="AB779452" s="5"/>
    </row>
    <row r="779502" spans="21:28">
      <c r="U779502" s="5"/>
      <c r="AA779502" s="94"/>
      <c r="AB779502" s="5"/>
    </row>
    <row r="779572" spans="21:28">
      <c r="U779572" s="5"/>
      <c r="AA779572" s="94"/>
      <c r="AB779572" s="5"/>
    </row>
    <row r="779573" spans="21:28">
      <c r="U779573" s="5"/>
      <c r="AA779573" s="94"/>
      <c r="AB779573" s="5"/>
    </row>
    <row r="779590" spans="21:28">
      <c r="U779590" s="5"/>
      <c r="AA779590" s="94"/>
      <c r="AB779590" s="5"/>
    </row>
    <row r="779592" spans="21:28">
      <c r="U779592" s="5"/>
      <c r="AA779592" s="458"/>
      <c r="AB779592" s="5"/>
    </row>
    <row r="779593" spans="21:28">
      <c r="U779593" s="5"/>
      <c r="AA779593" s="458"/>
      <c r="AB779593" s="5"/>
    </row>
    <row r="779594" spans="21:28">
      <c r="U779594" s="5"/>
      <c r="AA779594" s="93"/>
      <c r="AB779594" s="5"/>
    </row>
    <row r="779595" spans="21:28">
      <c r="U779595" s="5"/>
      <c r="AA779595" s="94"/>
      <c r="AB779595" s="5"/>
    </row>
    <row r="779598" spans="21:28">
      <c r="U779598" s="5"/>
      <c r="AA779598" s="94"/>
      <c r="AB779598" s="5"/>
    </row>
    <row r="779648" spans="21:28">
      <c r="U779648" s="5"/>
      <c r="AA779648" s="94"/>
      <c r="AB779648" s="5"/>
    </row>
    <row r="779718" spans="21:28">
      <c r="U779718" s="5"/>
      <c r="AA779718" s="94"/>
      <c r="AB779718" s="5"/>
    </row>
    <row r="779719" spans="21:28">
      <c r="U779719" s="5"/>
      <c r="AA779719" s="94"/>
      <c r="AB779719" s="5"/>
    </row>
    <row r="779736" spans="21:28">
      <c r="U779736" s="5"/>
      <c r="AA779736" s="94"/>
      <c r="AB779736" s="5"/>
    </row>
    <row r="779738" spans="21:28">
      <c r="U779738" s="5"/>
      <c r="AA779738" s="458"/>
      <c r="AB779738" s="5"/>
    </row>
    <row r="779739" spans="21:28">
      <c r="U779739" s="5"/>
      <c r="AA779739" s="458"/>
      <c r="AB779739" s="5"/>
    </row>
    <row r="779740" spans="21:28">
      <c r="U779740" s="5"/>
      <c r="AA779740" s="93"/>
      <c r="AB779740" s="5"/>
    </row>
    <row r="779741" spans="21:28">
      <c r="U779741" s="5"/>
      <c r="AA779741" s="94"/>
      <c r="AB779741" s="5"/>
    </row>
    <row r="779744" spans="21:28">
      <c r="U779744" s="5"/>
      <c r="AA779744" s="94"/>
      <c r="AB779744" s="5"/>
    </row>
    <row r="779794" spans="21:28">
      <c r="U779794" s="5"/>
      <c r="AA779794" s="94"/>
      <c r="AB779794" s="5"/>
    </row>
    <row r="779864" spans="21:28">
      <c r="U779864" s="5"/>
      <c r="AA779864" s="94"/>
      <c r="AB779864" s="5"/>
    </row>
    <row r="779865" spans="21:28">
      <c r="U779865" s="5"/>
      <c r="AA779865" s="94"/>
      <c r="AB779865" s="5"/>
    </row>
    <row r="779882" spans="21:28">
      <c r="U779882" s="5"/>
      <c r="AA779882" s="94"/>
      <c r="AB779882" s="5"/>
    </row>
    <row r="779884" spans="21:28">
      <c r="U779884" s="5"/>
      <c r="AA779884" s="458"/>
      <c r="AB779884" s="5"/>
    </row>
    <row r="779885" spans="21:28">
      <c r="U779885" s="5"/>
      <c r="AA779885" s="458"/>
      <c r="AB779885" s="5"/>
    </row>
    <row r="779886" spans="21:28">
      <c r="U779886" s="5"/>
      <c r="AA779886" s="93"/>
      <c r="AB779886" s="5"/>
    </row>
    <row r="779887" spans="21:28">
      <c r="U779887" s="5"/>
      <c r="AA779887" s="94"/>
      <c r="AB779887" s="5"/>
    </row>
    <row r="779890" spans="21:28">
      <c r="U779890" s="5"/>
      <c r="AA779890" s="94"/>
      <c r="AB779890" s="5"/>
    </row>
    <row r="779940" spans="21:28">
      <c r="U779940" s="5"/>
      <c r="AA779940" s="94"/>
      <c r="AB779940" s="5"/>
    </row>
    <row r="780010" spans="21:28">
      <c r="U780010" s="5"/>
      <c r="AA780010" s="94"/>
      <c r="AB780010" s="5"/>
    </row>
    <row r="780011" spans="21:28">
      <c r="U780011" s="5"/>
      <c r="AA780011" s="94"/>
      <c r="AB780011" s="5"/>
    </row>
    <row r="780028" spans="21:28">
      <c r="U780028" s="5"/>
      <c r="AA780028" s="94"/>
      <c r="AB780028" s="5"/>
    </row>
    <row r="780030" spans="21:28">
      <c r="U780030" s="5"/>
      <c r="AA780030" s="458"/>
      <c r="AB780030" s="5"/>
    </row>
    <row r="780031" spans="21:28">
      <c r="U780031" s="5"/>
      <c r="AA780031" s="458"/>
      <c r="AB780031" s="5"/>
    </row>
    <row r="780032" spans="21:28">
      <c r="U780032" s="5"/>
      <c r="AA780032" s="93"/>
      <c r="AB780032" s="5"/>
    </row>
    <row r="780033" spans="21:28">
      <c r="U780033" s="5"/>
      <c r="AA780033" s="94"/>
      <c r="AB780033" s="5"/>
    </row>
    <row r="780036" spans="21:28">
      <c r="U780036" s="5"/>
      <c r="AA780036" s="94"/>
      <c r="AB780036" s="5"/>
    </row>
    <row r="780086" spans="21:28">
      <c r="U780086" s="5"/>
      <c r="AA780086" s="94"/>
      <c r="AB780086" s="5"/>
    </row>
    <row r="780156" spans="21:28">
      <c r="U780156" s="5"/>
      <c r="AA780156" s="94"/>
      <c r="AB780156" s="5"/>
    </row>
    <row r="780157" spans="21:28">
      <c r="U780157" s="5"/>
      <c r="AA780157" s="94"/>
      <c r="AB780157" s="5"/>
    </row>
    <row r="780174" spans="21:28">
      <c r="U780174" s="5"/>
      <c r="AA780174" s="94"/>
      <c r="AB780174" s="5"/>
    </row>
    <row r="780176" spans="21:28">
      <c r="U780176" s="5"/>
      <c r="AA780176" s="458"/>
      <c r="AB780176" s="5"/>
    </row>
    <row r="780177" spans="21:28">
      <c r="U780177" s="5"/>
      <c r="AA780177" s="458"/>
      <c r="AB780177" s="5"/>
    </row>
    <row r="780178" spans="21:28">
      <c r="U780178" s="5"/>
      <c r="AA780178" s="93"/>
      <c r="AB780178" s="5"/>
    </row>
    <row r="780179" spans="21:28">
      <c r="U780179" s="5"/>
      <c r="AA780179" s="94"/>
      <c r="AB780179" s="5"/>
    </row>
    <row r="780182" spans="21:28">
      <c r="U780182" s="5"/>
      <c r="AA780182" s="94"/>
      <c r="AB780182" s="5"/>
    </row>
    <row r="780232" spans="21:28">
      <c r="U780232" s="5"/>
      <c r="AA780232" s="94"/>
      <c r="AB780232" s="5"/>
    </row>
    <row r="780302" spans="21:28">
      <c r="U780302" s="5"/>
      <c r="AA780302" s="94"/>
      <c r="AB780302" s="5"/>
    </row>
    <row r="780303" spans="21:28">
      <c r="U780303" s="5"/>
      <c r="AA780303" s="94"/>
      <c r="AB780303" s="5"/>
    </row>
    <row r="780320" spans="21:28">
      <c r="U780320" s="5"/>
      <c r="AA780320" s="94"/>
      <c r="AB780320" s="5"/>
    </row>
    <row r="780322" spans="21:28">
      <c r="U780322" s="5"/>
      <c r="AA780322" s="458"/>
      <c r="AB780322" s="5"/>
    </row>
    <row r="780323" spans="21:28">
      <c r="U780323" s="5"/>
      <c r="AA780323" s="458"/>
      <c r="AB780323" s="5"/>
    </row>
    <row r="780324" spans="21:28">
      <c r="U780324" s="5"/>
      <c r="AA780324" s="93"/>
      <c r="AB780324" s="5"/>
    </row>
    <row r="780325" spans="21:28">
      <c r="U780325" s="5"/>
      <c r="AA780325" s="94"/>
      <c r="AB780325" s="5"/>
    </row>
    <row r="780328" spans="21:28">
      <c r="U780328" s="5"/>
      <c r="AA780328" s="94"/>
      <c r="AB780328" s="5"/>
    </row>
    <row r="780378" spans="21:28">
      <c r="U780378" s="5"/>
      <c r="AA780378" s="94"/>
      <c r="AB780378" s="5"/>
    </row>
    <row r="780448" spans="21:28">
      <c r="U780448" s="5"/>
      <c r="AA780448" s="94"/>
      <c r="AB780448" s="5"/>
    </row>
    <row r="780449" spans="21:28">
      <c r="U780449" s="5"/>
      <c r="AA780449" s="94"/>
      <c r="AB780449" s="5"/>
    </row>
    <row r="780466" spans="21:28">
      <c r="U780466" s="5"/>
      <c r="AA780466" s="94"/>
      <c r="AB780466" s="5"/>
    </row>
    <row r="780468" spans="21:28">
      <c r="U780468" s="5"/>
      <c r="AA780468" s="458"/>
      <c r="AB780468" s="5"/>
    </row>
    <row r="780469" spans="21:28">
      <c r="U780469" s="5"/>
      <c r="AA780469" s="458"/>
      <c r="AB780469" s="5"/>
    </row>
    <row r="780470" spans="21:28">
      <c r="U780470" s="5"/>
      <c r="AA780470" s="93"/>
      <c r="AB780470" s="5"/>
    </row>
    <row r="780471" spans="21:28">
      <c r="U780471" s="5"/>
      <c r="AA780471" s="94"/>
      <c r="AB780471" s="5"/>
    </row>
    <row r="780474" spans="21:28">
      <c r="U780474" s="5"/>
      <c r="AA780474" s="94"/>
      <c r="AB780474" s="5"/>
    </row>
    <row r="780524" spans="21:28">
      <c r="U780524" s="5"/>
      <c r="AA780524" s="94"/>
      <c r="AB780524" s="5"/>
    </row>
    <row r="780594" spans="21:28">
      <c r="U780594" s="5"/>
      <c r="AA780594" s="94"/>
      <c r="AB780594" s="5"/>
    </row>
    <row r="780595" spans="21:28">
      <c r="U780595" s="5"/>
      <c r="AA780595" s="94"/>
      <c r="AB780595" s="5"/>
    </row>
    <row r="780612" spans="21:28">
      <c r="U780612" s="5"/>
      <c r="AA780612" s="94"/>
      <c r="AB780612" s="5"/>
    </row>
    <row r="780614" spans="21:28">
      <c r="U780614" s="5"/>
      <c r="AA780614" s="458"/>
      <c r="AB780614" s="5"/>
    </row>
    <row r="780615" spans="21:28">
      <c r="U780615" s="5"/>
      <c r="AA780615" s="458"/>
      <c r="AB780615" s="5"/>
    </row>
    <row r="780616" spans="21:28">
      <c r="U780616" s="5"/>
      <c r="AA780616" s="93"/>
      <c r="AB780616" s="5"/>
    </row>
    <row r="780617" spans="21:28">
      <c r="U780617" s="5"/>
      <c r="AA780617" s="94"/>
      <c r="AB780617" s="5"/>
    </row>
    <row r="780620" spans="21:28">
      <c r="U780620" s="5"/>
      <c r="AA780620" s="94"/>
      <c r="AB780620" s="5"/>
    </row>
    <row r="780670" spans="21:28">
      <c r="U780670" s="5"/>
      <c r="AA780670" s="94"/>
      <c r="AB780670" s="5"/>
    </row>
    <row r="780740" spans="21:28">
      <c r="U780740" s="5"/>
      <c r="AA780740" s="94"/>
      <c r="AB780740" s="5"/>
    </row>
    <row r="780741" spans="21:28">
      <c r="U780741" s="5"/>
      <c r="AA780741" s="94"/>
      <c r="AB780741" s="5"/>
    </row>
    <row r="780758" spans="21:28">
      <c r="U780758" s="5"/>
      <c r="AA780758" s="94"/>
      <c r="AB780758" s="5"/>
    </row>
    <row r="780760" spans="21:28">
      <c r="U780760" s="5"/>
      <c r="AA780760" s="458"/>
      <c r="AB780760" s="5"/>
    </row>
    <row r="780761" spans="21:28">
      <c r="U780761" s="5"/>
      <c r="AA780761" s="458"/>
      <c r="AB780761" s="5"/>
    </row>
    <row r="780762" spans="21:28">
      <c r="U780762" s="5"/>
      <c r="AA780762" s="93"/>
      <c r="AB780762" s="5"/>
    </row>
    <row r="780763" spans="21:28">
      <c r="U780763" s="5"/>
      <c r="AA780763" s="94"/>
      <c r="AB780763" s="5"/>
    </row>
    <row r="780766" spans="21:28">
      <c r="U780766" s="5"/>
      <c r="AA780766" s="94"/>
      <c r="AB780766" s="5"/>
    </row>
    <row r="780816" spans="21:28">
      <c r="U780816" s="5"/>
      <c r="AA780816" s="94"/>
      <c r="AB780816" s="5"/>
    </row>
    <row r="780886" spans="21:28">
      <c r="U780886" s="5"/>
      <c r="AA780886" s="94"/>
      <c r="AB780886" s="5"/>
    </row>
    <row r="780887" spans="21:28">
      <c r="U780887" s="5"/>
      <c r="AA780887" s="94"/>
      <c r="AB780887" s="5"/>
    </row>
    <row r="780904" spans="21:28">
      <c r="U780904" s="5"/>
      <c r="AA780904" s="94"/>
      <c r="AB780904" s="5"/>
    </row>
    <row r="780906" spans="21:28">
      <c r="U780906" s="5"/>
      <c r="AA780906" s="458"/>
      <c r="AB780906" s="5"/>
    </row>
    <row r="780907" spans="21:28">
      <c r="U780907" s="5"/>
      <c r="AA780907" s="458"/>
      <c r="AB780907" s="5"/>
    </row>
    <row r="780908" spans="21:28">
      <c r="U780908" s="5"/>
      <c r="AA780908" s="93"/>
      <c r="AB780908" s="5"/>
    </row>
    <row r="780909" spans="21:28">
      <c r="U780909" s="5"/>
      <c r="AA780909" s="94"/>
      <c r="AB780909" s="5"/>
    </row>
    <row r="780912" spans="21:28">
      <c r="U780912" s="5"/>
      <c r="AA780912" s="94"/>
      <c r="AB780912" s="5"/>
    </row>
    <row r="780962" spans="21:28">
      <c r="U780962" s="5"/>
      <c r="AA780962" s="94"/>
      <c r="AB780962" s="5"/>
    </row>
    <row r="781032" spans="21:28">
      <c r="U781032" s="5"/>
      <c r="AA781032" s="94"/>
      <c r="AB781032" s="5"/>
    </row>
    <row r="781033" spans="21:28">
      <c r="U781033" s="5"/>
      <c r="AA781033" s="94"/>
      <c r="AB781033" s="5"/>
    </row>
    <row r="781050" spans="21:28">
      <c r="U781050" s="5"/>
      <c r="AA781050" s="94"/>
      <c r="AB781050" s="5"/>
    </row>
    <row r="781052" spans="21:28">
      <c r="U781052" s="5"/>
      <c r="AA781052" s="458"/>
      <c r="AB781052" s="5"/>
    </row>
    <row r="781053" spans="21:28">
      <c r="U781053" s="5"/>
      <c r="AA781053" s="458"/>
      <c r="AB781053" s="5"/>
    </row>
    <row r="781054" spans="21:28">
      <c r="U781054" s="5"/>
      <c r="AA781054" s="93"/>
      <c r="AB781054" s="5"/>
    </row>
    <row r="781055" spans="21:28">
      <c r="U781055" s="5"/>
      <c r="AA781055" s="94"/>
      <c r="AB781055" s="5"/>
    </row>
    <row r="781058" spans="21:28">
      <c r="U781058" s="5"/>
      <c r="AA781058" s="94"/>
      <c r="AB781058" s="5"/>
    </row>
    <row r="781108" spans="21:28">
      <c r="U781108" s="5"/>
      <c r="AA781108" s="94"/>
      <c r="AB781108" s="5"/>
    </row>
    <row r="781178" spans="21:28">
      <c r="U781178" s="5"/>
      <c r="AA781178" s="94"/>
      <c r="AB781178" s="5"/>
    </row>
    <row r="781179" spans="21:28">
      <c r="U781179" s="5"/>
      <c r="AA781179" s="94"/>
      <c r="AB781179" s="5"/>
    </row>
    <row r="781196" spans="21:28">
      <c r="U781196" s="5"/>
      <c r="AA781196" s="94"/>
      <c r="AB781196" s="5"/>
    </row>
    <row r="781198" spans="21:28">
      <c r="U781198" s="5"/>
      <c r="AA781198" s="458"/>
      <c r="AB781198" s="5"/>
    </row>
    <row r="781199" spans="21:28">
      <c r="U781199" s="5"/>
      <c r="AA781199" s="458"/>
      <c r="AB781199" s="5"/>
    </row>
    <row r="781200" spans="21:28">
      <c r="U781200" s="5"/>
      <c r="AA781200" s="93"/>
      <c r="AB781200" s="5"/>
    </row>
    <row r="781201" spans="21:28">
      <c r="U781201" s="5"/>
      <c r="AA781201" s="94"/>
      <c r="AB781201" s="5"/>
    </row>
    <row r="781204" spans="21:28">
      <c r="U781204" s="5"/>
      <c r="AA781204" s="94"/>
      <c r="AB781204" s="5"/>
    </row>
    <row r="781254" spans="21:28">
      <c r="U781254" s="5"/>
      <c r="AA781254" s="94"/>
      <c r="AB781254" s="5"/>
    </row>
    <row r="781324" spans="21:28">
      <c r="U781324" s="5"/>
      <c r="AA781324" s="94"/>
      <c r="AB781324" s="5"/>
    </row>
    <row r="781325" spans="21:28">
      <c r="U781325" s="5"/>
      <c r="AA781325" s="94"/>
      <c r="AB781325" s="5"/>
    </row>
    <row r="781342" spans="21:28">
      <c r="U781342" s="5"/>
      <c r="AA781342" s="94"/>
      <c r="AB781342" s="5"/>
    </row>
    <row r="781344" spans="21:28">
      <c r="U781344" s="5"/>
      <c r="AA781344" s="458"/>
      <c r="AB781344" s="5"/>
    </row>
    <row r="781345" spans="21:28">
      <c r="U781345" s="5"/>
      <c r="AA781345" s="458"/>
      <c r="AB781345" s="5"/>
    </row>
    <row r="781346" spans="21:28">
      <c r="U781346" s="5"/>
      <c r="AA781346" s="93"/>
      <c r="AB781346" s="5"/>
    </row>
    <row r="781347" spans="21:28">
      <c r="U781347" s="5"/>
      <c r="AA781347" s="94"/>
      <c r="AB781347" s="5"/>
    </row>
    <row r="781350" spans="21:28">
      <c r="U781350" s="5"/>
      <c r="AA781350" s="94"/>
      <c r="AB781350" s="5"/>
    </row>
    <row r="781400" spans="21:28">
      <c r="U781400" s="5"/>
      <c r="AA781400" s="94"/>
      <c r="AB781400" s="5"/>
    </row>
    <row r="781470" spans="21:28">
      <c r="U781470" s="5"/>
      <c r="AA781470" s="94"/>
      <c r="AB781470" s="5"/>
    </row>
    <row r="781471" spans="21:28">
      <c r="U781471" s="5"/>
      <c r="AA781471" s="94"/>
      <c r="AB781471" s="5"/>
    </row>
    <row r="781488" spans="21:28">
      <c r="U781488" s="5"/>
      <c r="AA781488" s="94"/>
      <c r="AB781488" s="5"/>
    </row>
    <row r="781490" spans="21:28">
      <c r="U781490" s="5"/>
      <c r="AA781490" s="458"/>
      <c r="AB781490" s="5"/>
    </row>
    <row r="781491" spans="21:28">
      <c r="U781491" s="5"/>
      <c r="AA781491" s="458"/>
      <c r="AB781491" s="5"/>
    </row>
    <row r="781492" spans="21:28">
      <c r="U781492" s="5"/>
      <c r="AA781492" s="93"/>
      <c r="AB781492" s="5"/>
    </row>
    <row r="781493" spans="21:28">
      <c r="U781493" s="5"/>
      <c r="AA781493" s="94"/>
      <c r="AB781493" s="5"/>
    </row>
    <row r="781496" spans="21:28">
      <c r="U781496" s="5"/>
      <c r="AA781496" s="94"/>
      <c r="AB781496" s="5"/>
    </row>
    <row r="781546" spans="21:28">
      <c r="U781546" s="5"/>
      <c r="AA781546" s="94"/>
      <c r="AB781546" s="5"/>
    </row>
    <row r="781616" spans="21:28">
      <c r="U781616" s="5"/>
      <c r="AA781616" s="94"/>
      <c r="AB781616" s="5"/>
    </row>
    <row r="781617" spans="21:28">
      <c r="U781617" s="5"/>
      <c r="AA781617" s="94"/>
      <c r="AB781617" s="5"/>
    </row>
    <row r="781634" spans="21:28">
      <c r="U781634" s="5"/>
      <c r="AA781634" s="94"/>
      <c r="AB781634" s="5"/>
    </row>
    <row r="781636" spans="21:28">
      <c r="U781636" s="5"/>
      <c r="AA781636" s="458"/>
      <c r="AB781636" s="5"/>
    </row>
    <row r="781637" spans="21:28">
      <c r="U781637" s="5"/>
      <c r="AA781637" s="458"/>
      <c r="AB781637" s="5"/>
    </row>
    <row r="781638" spans="21:28">
      <c r="U781638" s="5"/>
      <c r="AA781638" s="93"/>
      <c r="AB781638" s="5"/>
    </row>
    <row r="781639" spans="21:28">
      <c r="U781639" s="5"/>
      <c r="AA781639" s="94"/>
      <c r="AB781639" s="5"/>
    </row>
    <row r="781642" spans="21:28">
      <c r="U781642" s="5"/>
      <c r="AA781642" s="94"/>
      <c r="AB781642" s="5"/>
    </row>
    <row r="781692" spans="21:28">
      <c r="U781692" s="5"/>
      <c r="AA781692" s="94"/>
      <c r="AB781692" s="5"/>
    </row>
    <row r="781762" spans="21:28">
      <c r="U781762" s="5"/>
      <c r="AA781762" s="94"/>
      <c r="AB781762" s="5"/>
    </row>
    <row r="781763" spans="21:28">
      <c r="U781763" s="5"/>
      <c r="AA781763" s="94"/>
      <c r="AB781763" s="5"/>
    </row>
    <row r="781780" spans="21:28">
      <c r="U781780" s="5"/>
      <c r="AA781780" s="94"/>
      <c r="AB781780" s="5"/>
    </row>
    <row r="781782" spans="21:28">
      <c r="U781782" s="5"/>
      <c r="AA781782" s="458"/>
      <c r="AB781782" s="5"/>
    </row>
    <row r="781783" spans="21:28">
      <c r="U781783" s="5"/>
      <c r="AA781783" s="458"/>
      <c r="AB781783" s="5"/>
    </row>
    <row r="781784" spans="21:28">
      <c r="U781784" s="5"/>
      <c r="AA781784" s="93"/>
      <c r="AB781784" s="5"/>
    </row>
    <row r="781785" spans="21:28">
      <c r="U781785" s="5"/>
      <c r="AA781785" s="94"/>
      <c r="AB781785" s="5"/>
    </row>
    <row r="781788" spans="21:28">
      <c r="U781788" s="5"/>
      <c r="AA781788" s="94"/>
      <c r="AB781788" s="5"/>
    </row>
    <row r="781838" spans="21:28">
      <c r="U781838" s="5"/>
      <c r="AA781838" s="94"/>
      <c r="AB781838" s="5"/>
    </row>
    <row r="781908" spans="21:28">
      <c r="U781908" s="5"/>
      <c r="AA781908" s="94"/>
      <c r="AB781908" s="5"/>
    </row>
    <row r="781909" spans="21:28">
      <c r="U781909" s="5"/>
      <c r="AA781909" s="94"/>
      <c r="AB781909" s="5"/>
    </row>
    <row r="781926" spans="21:28">
      <c r="U781926" s="5"/>
      <c r="AA781926" s="94"/>
      <c r="AB781926" s="5"/>
    </row>
    <row r="781928" spans="21:28">
      <c r="U781928" s="5"/>
      <c r="AA781928" s="458"/>
      <c r="AB781928" s="5"/>
    </row>
    <row r="781929" spans="21:28">
      <c r="U781929" s="5"/>
      <c r="AA781929" s="458"/>
      <c r="AB781929" s="5"/>
    </row>
    <row r="781930" spans="21:28">
      <c r="U781930" s="5"/>
      <c r="AA781930" s="93"/>
      <c r="AB781930" s="5"/>
    </row>
    <row r="781931" spans="21:28">
      <c r="U781931" s="5"/>
      <c r="AA781931" s="94"/>
      <c r="AB781931" s="5"/>
    </row>
    <row r="781934" spans="21:28">
      <c r="U781934" s="5"/>
      <c r="AA781934" s="94"/>
      <c r="AB781934" s="5"/>
    </row>
    <row r="781984" spans="21:28">
      <c r="U781984" s="5"/>
      <c r="AA781984" s="94"/>
      <c r="AB781984" s="5"/>
    </row>
    <row r="782054" spans="21:28">
      <c r="U782054" s="5"/>
      <c r="AA782054" s="94"/>
      <c r="AB782054" s="5"/>
    </row>
    <row r="782055" spans="21:28">
      <c r="U782055" s="5"/>
      <c r="AA782055" s="94"/>
      <c r="AB782055" s="5"/>
    </row>
    <row r="782072" spans="21:28">
      <c r="U782072" s="5"/>
      <c r="AA782072" s="94"/>
      <c r="AB782072" s="5"/>
    </row>
    <row r="782074" spans="21:28">
      <c r="U782074" s="5"/>
      <c r="AA782074" s="458"/>
      <c r="AB782074" s="5"/>
    </row>
    <row r="782075" spans="21:28">
      <c r="U782075" s="5"/>
      <c r="AA782075" s="458"/>
      <c r="AB782075" s="5"/>
    </row>
    <row r="782076" spans="21:28">
      <c r="U782076" s="5"/>
      <c r="AA782076" s="93"/>
      <c r="AB782076" s="5"/>
    </row>
    <row r="782077" spans="21:28">
      <c r="U782077" s="5"/>
      <c r="AA782077" s="94"/>
      <c r="AB782077" s="5"/>
    </row>
    <row r="782080" spans="21:28">
      <c r="U782080" s="5"/>
      <c r="AA782080" s="94"/>
      <c r="AB782080" s="5"/>
    </row>
    <row r="782130" spans="21:28">
      <c r="U782130" s="5"/>
      <c r="AA782130" s="94"/>
      <c r="AB782130" s="5"/>
    </row>
    <row r="782200" spans="21:28">
      <c r="U782200" s="5"/>
      <c r="AA782200" s="94"/>
      <c r="AB782200" s="5"/>
    </row>
    <row r="782201" spans="21:28">
      <c r="U782201" s="5"/>
      <c r="AA782201" s="94"/>
      <c r="AB782201" s="5"/>
    </row>
    <row r="782218" spans="21:28">
      <c r="U782218" s="5"/>
      <c r="AA782218" s="94"/>
      <c r="AB782218" s="5"/>
    </row>
    <row r="782220" spans="21:28">
      <c r="U782220" s="5"/>
      <c r="AA782220" s="458"/>
      <c r="AB782220" s="5"/>
    </row>
    <row r="782221" spans="21:28">
      <c r="U782221" s="5"/>
      <c r="AA782221" s="458"/>
      <c r="AB782221" s="5"/>
    </row>
    <row r="782222" spans="21:28">
      <c r="U782222" s="5"/>
      <c r="AA782222" s="93"/>
      <c r="AB782222" s="5"/>
    </row>
    <row r="782223" spans="21:28">
      <c r="U782223" s="5"/>
      <c r="AA782223" s="94"/>
      <c r="AB782223" s="5"/>
    </row>
    <row r="782226" spans="21:28">
      <c r="U782226" s="5"/>
      <c r="AA782226" s="94"/>
      <c r="AB782226" s="5"/>
    </row>
    <row r="782276" spans="21:28">
      <c r="U782276" s="5"/>
      <c r="AA782276" s="94"/>
      <c r="AB782276" s="5"/>
    </row>
    <row r="782346" spans="21:28">
      <c r="U782346" s="5"/>
      <c r="AA782346" s="94"/>
      <c r="AB782346" s="5"/>
    </row>
    <row r="782347" spans="21:28">
      <c r="U782347" s="5"/>
      <c r="AA782347" s="94"/>
      <c r="AB782347" s="5"/>
    </row>
    <row r="782364" spans="21:28">
      <c r="U782364" s="5"/>
      <c r="AA782364" s="94"/>
      <c r="AB782364" s="5"/>
    </row>
    <row r="782366" spans="21:28">
      <c r="U782366" s="5"/>
      <c r="AA782366" s="458"/>
      <c r="AB782366" s="5"/>
    </row>
    <row r="782367" spans="21:28">
      <c r="U782367" s="5"/>
      <c r="AA782367" s="458"/>
      <c r="AB782367" s="5"/>
    </row>
    <row r="782368" spans="21:28">
      <c r="U782368" s="5"/>
      <c r="AA782368" s="93"/>
      <c r="AB782368" s="5"/>
    </row>
    <row r="782369" spans="21:28">
      <c r="U782369" s="5"/>
      <c r="AA782369" s="94"/>
      <c r="AB782369" s="5"/>
    </row>
    <row r="782372" spans="21:28">
      <c r="U782372" s="5"/>
      <c r="AA782372" s="94"/>
      <c r="AB782372" s="5"/>
    </row>
    <row r="782422" spans="21:28">
      <c r="U782422" s="5"/>
      <c r="AA782422" s="94"/>
      <c r="AB782422" s="5"/>
    </row>
    <row r="782492" spans="21:28">
      <c r="U782492" s="5"/>
      <c r="AA782492" s="94"/>
      <c r="AB782492" s="5"/>
    </row>
    <row r="782493" spans="21:28">
      <c r="U782493" s="5"/>
      <c r="AA782493" s="94"/>
      <c r="AB782493" s="5"/>
    </row>
    <row r="782510" spans="21:28">
      <c r="U782510" s="5"/>
      <c r="AA782510" s="94"/>
      <c r="AB782510" s="5"/>
    </row>
    <row r="782512" spans="21:28">
      <c r="U782512" s="5"/>
      <c r="AA782512" s="458"/>
      <c r="AB782512" s="5"/>
    </row>
    <row r="782513" spans="21:28">
      <c r="U782513" s="5"/>
      <c r="AA782513" s="458"/>
      <c r="AB782513" s="5"/>
    </row>
    <row r="782514" spans="21:28">
      <c r="U782514" s="5"/>
      <c r="AA782514" s="93"/>
      <c r="AB782514" s="5"/>
    </row>
    <row r="782515" spans="21:28">
      <c r="U782515" s="5"/>
      <c r="AA782515" s="94"/>
      <c r="AB782515" s="5"/>
    </row>
    <row r="782518" spans="21:28">
      <c r="U782518" s="5"/>
      <c r="AA782518" s="94"/>
      <c r="AB782518" s="5"/>
    </row>
    <row r="782568" spans="21:28">
      <c r="U782568" s="5"/>
      <c r="AA782568" s="94"/>
      <c r="AB782568" s="5"/>
    </row>
    <row r="782638" spans="21:28">
      <c r="U782638" s="5"/>
      <c r="AA782638" s="94"/>
      <c r="AB782638" s="5"/>
    </row>
    <row r="782639" spans="21:28">
      <c r="U782639" s="5"/>
      <c r="AA782639" s="94"/>
      <c r="AB782639" s="5"/>
    </row>
    <row r="782656" spans="21:28">
      <c r="U782656" s="5"/>
      <c r="AA782656" s="94"/>
      <c r="AB782656" s="5"/>
    </row>
    <row r="782658" spans="21:28">
      <c r="U782658" s="5"/>
      <c r="AA782658" s="458"/>
      <c r="AB782658" s="5"/>
    </row>
    <row r="782659" spans="21:28">
      <c r="U782659" s="5"/>
      <c r="AA782659" s="458"/>
      <c r="AB782659" s="5"/>
    </row>
    <row r="782660" spans="21:28">
      <c r="U782660" s="5"/>
      <c r="AA782660" s="93"/>
      <c r="AB782660" s="5"/>
    </row>
    <row r="782661" spans="21:28">
      <c r="U782661" s="5"/>
      <c r="AA782661" s="94"/>
      <c r="AB782661" s="5"/>
    </row>
    <row r="782664" spans="21:28">
      <c r="U782664" s="5"/>
      <c r="AA782664" s="94"/>
      <c r="AB782664" s="5"/>
    </row>
    <row r="782714" spans="21:28">
      <c r="U782714" s="5"/>
      <c r="AA782714" s="94"/>
      <c r="AB782714" s="5"/>
    </row>
    <row r="782784" spans="21:28">
      <c r="U782784" s="5"/>
      <c r="AA782784" s="94"/>
      <c r="AB782784" s="5"/>
    </row>
    <row r="782785" spans="21:28">
      <c r="U782785" s="5"/>
      <c r="AA782785" s="94"/>
      <c r="AB782785" s="5"/>
    </row>
    <row r="782802" spans="21:28">
      <c r="U782802" s="5"/>
      <c r="AA782802" s="94"/>
      <c r="AB782802" s="5"/>
    </row>
    <row r="782804" spans="21:28">
      <c r="U782804" s="5"/>
      <c r="AA782804" s="458"/>
      <c r="AB782804" s="5"/>
    </row>
    <row r="782805" spans="21:28">
      <c r="U782805" s="5"/>
      <c r="AA782805" s="458"/>
      <c r="AB782805" s="5"/>
    </row>
    <row r="782806" spans="21:28">
      <c r="U782806" s="5"/>
      <c r="AA782806" s="93"/>
      <c r="AB782806" s="5"/>
    </row>
    <row r="782807" spans="21:28">
      <c r="U782807" s="5"/>
      <c r="AA782807" s="94"/>
      <c r="AB782807" s="5"/>
    </row>
    <row r="782810" spans="21:28">
      <c r="U782810" s="5"/>
      <c r="AA782810" s="94"/>
      <c r="AB782810" s="5"/>
    </row>
    <row r="782860" spans="21:28">
      <c r="U782860" s="5"/>
      <c r="AA782860" s="94"/>
      <c r="AB782860" s="5"/>
    </row>
    <row r="782930" spans="21:28">
      <c r="U782930" s="5"/>
      <c r="AA782930" s="94"/>
      <c r="AB782930" s="5"/>
    </row>
    <row r="782931" spans="21:28">
      <c r="U782931" s="5"/>
      <c r="AA782931" s="94"/>
      <c r="AB782931" s="5"/>
    </row>
    <row r="782948" spans="21:28">
      <c r="U782948" s="5"/>
      <c r="AA782948" s="94"/>
      <c r="AB782948" s="5"/>
    </row>
    <row r="782950" spans="21:28">
      <c r="U782950" s="5"/>
      <c r="AA782950" s="458"/>
      <c r="AB782950" s="5"/>
    </row>
    <row r="782951" spans="21:28">
      <c r="U782951" s="5"/>
      <c r="AA782951" s="458"/>
      <c r="AB782951" s="5"/>
    </row>
    <row r="782952" spans="21:28">
      <c r="U782952" s="5"/>
      <c r="AA782952" s="93"/>
      <c r="AB782952" s="5"/>
    </row>
    <row r="782953" spans="21:28">
      <c r="U782953" s="5"/>
      <c r="AA782953" s="94"/>
      <c r="AB782953" s="5"/>
    </row>
    <row r="782956" spans="21:28">
      <c r="U782956" s="5"/>
      <c r="AA782956" s="94"/>
      <c r="AB782956" s="5"/>
    </row>
    <row r="783006" spans="21:28">
      <c r="U783006" s="5"/>
      <c r="AA783006" s="94"/>
      <c r="AB783006" s="5"/>
    </row>
    <row r="783076" spans="21:28">
      <c r="U783076" s="5"/>
      <c r="AA783076" s="94"/>
      <c r="AB783076" s="5"/>
    </row>
    <row r="783077" spans="21:28">
      <c r="U783077" s="5"/>
      <c r="AA783077" s="94"/>
      <c r="AB783077" s="5"/>
    </row>
    <row r="783094" spans="21:28">
      <c r="U783094" s="5"/>
      <c r="AA783094" s="94"/>
      <c r="AB783094" s="5"/>
    </row>
    <row r="783096" spans="21:28">
      <c r="U783096" s="5"/>
      <c r="AA783096" s="458"/>
      <c r="AB783096" s="5"/>
    </row>
    <row r="783097" spans="21:28">
      <c r="U783097" s="5"/>
      <c r="AA783097" s="458"/>
      <c r="AB783097" s="5"/>
    </row>
    <row r="783098" spans="21:28">
      <c r="U783098" s="5"/>
      <c r="AA783098" s="93"/>
      <c r="AB783098" s="5"/>
    </row>
    <row r="783099" spans="21:28">
      <c r="U783099" s="5"/>
      <c r="AA783099" s="94"/>
      <c r="AB783099" s="5"/>
    </row>
    <row r="783102" spans="21:28">
      <c r="U783102" s="5"/>
      <c r="AA783102" s="94"/>
      <c r="AB783102" s="5"/>
    </row>
    <row r="783152" spans="21:28">
      <c r="U783152" s="5"/>
      <c r="AA783152" s="94"/>
      <c r="AB783152" s="5"/>
    </row>
    <row r="783222" spans="21:28">
      <c r="U783222" s="5"/>
      <c r="AA783222" s="94"/>
      <c r="AB783222" s="5"/>
    </row>
    <row r="783223" spans="21:28">
      <c r="U783223" s="5"/>
      <c r="AA783223" s="94"/>
      <c r="AB783223" s="5"/>
    </row>
    <row r="783240" spans="21:28">
      <c r="U783240" s="5"/>
      <c r="AA783240" s="94"/>
      <c r="AB783240" s="5"/>
    </row>
    <row r="783242" spans="21:28">
      <c r="U783242" s="5"/>
      <c r="AA783242" s="458"/>
      <c r="AB783242" s="5"/>
    </row>
    <row r="783243" spans="21:28">
      <c r="U783243" s="5"/>
      <c r="AA783243" s="458"/>
      <c r="AB783243" s="5"/>
    </row>
    <row r="783244" spans="21:28">
      <c r="U783244" s="5"/>
      <c r="AA783244" s="93"/>
      <c r="AB783244" s="5"/>
    </row>
    <row r="783245" spans="21:28">
      <c r="U783245" s="5"/>
      <c r="AA783245" s="94"/>
      <c r="AB783245" s="5"/>
    </row>
    <row r="783248" spans="21:28">
      <c r="U783248" s="5"/>
      <c r="AA783248" s="94"/>
      <c r="AB783248" s="5"/>
    </row>
    <row r="783298" spans="21:28">
      <c r="U783298" s="5"/>
      <c r="AA783298" s="94"/>
      <c r="AB783298" s="5"/>
    </row>
    <row r="783368" spans="21:28">
      <c r="U783368" s="5"/>
      <c r="AA783368" s="94"/>
      <c r="AB783368" s="5"/>
    </row>
    <row r="783369" spans="21:28">
      <c r="U783369" s="5"/>
      <c r="AA783369" s="94"/>
      <c r="AB783369" s="5"/>
    </row>
    <row r="783386" spans="21:28">
      <c r="U783386" s="5"/>
      <c r="AA783386" s="94"/>
      <c r="AB783386" s="5"/>
    </row>
    <row r="783388" spans="21:28">
      <c r="U783388" s="5"/>
      <c r="AA783388" s="458"/>
      <c r="AB783388" s="5"/>
    </row>
    <row r="783389" spans="21:28">
      <c r="U783389" s="5"/>
      <c r="AA783389" s="458"/>
      <c r="AB783389" s="5"/>
    </row>
    <row r="783390" spans="21:28">
      <c r="U783390" s="5"/>
      <c r="AA783390" s="93"/>
      <c r="AB783390" s="5"/>
    </row>
    <row r="783391" spans="21:28">
      <c r="U783391" s="5"/>
      <c r="AA783391" s="94"/>
      <c r="AB783391" s="5"/>
    </row>
    <row r="783394" spans="21:28">
      <c r="U783394" s="5"/>
      <c r="AA783394" s="94"/>
      <c r="AB783394" s="5"/>
    </row>
    <row r="783444" spans="21:28">
      <c r="U783444" s="5"/>
      <c r="AA783444" s="94"/>
      <c r="AB783444" s="5"/>
    </row>
    <row r="783514" spans="21:28">
      <c r="U783514" s="5"/>
      <c r="AA783514" s="94"/>
      <c r="AB783514" s="5"/>
    </row>
    <row r="783515" spans="21:28">
      <c r="U783515" s="5"/>
      <c r="AA783515" s="94"/>
      <c r="AB783515" s="5"/>
    </row>
    <row r="783532" spans="21:28">
      <c r="U783532" s="5"/>
      <c r="AA783532" s="94"/>
      <c r="AB783532" s="5"/>
    </row>
    <row r="783534" spans="21:28">
      <c r="U783534" s="5"/>
      <c r="AA783534" s="458"/>
      <c r="AB783534" s="5"/>
    </row>
    <row r="783535" spans="21:28">
      <c r="U783535" s="5"/>
      <c r="AA783535" s="458"/>
      <c r="AB783535" s="5"/>
    </row>
    <row r="783536" spans="21:28">
      <c r="U783536" s="5"/>
      <c r="AA783536" s="93"/>
      <c r="AB783536" s="5"/>
    </row>
    <row r="783537" spans="21:28">
      <c r="U783537" s="5"/>
      <c r="AA783537" s="94"/>
      <c r="AB783537" s="5"/>
    </row>
    <row r="783540" spans="21:28">
      <c r="U783540" s="5"/>
      <c r="AA783540" s="94"/>
      <c r="AB783540" s="5"/>
    </row>
    <row r="783590" spans="21:28">
      <c r="U783590" s="5"/>
      <c r="AA783590" s="94"/>
      <c r="AB783590" s="5"/>
    </row>
    <row r="783660" spans="21:28">
      <c r="U783660" s="5"/>
      <c r="AA783660" s="94"/>
      <c r="AB783660" s="5"/>
    </row>
    <row r="783661" spans="21:28">
      <c r="U783661" s="5"/>
      <c r="AA783661" s="94"/>
      <c r="AB783661" s="5"/>
    </row>
    <row r="783678" spans="21:28">
      <c r="U783678" s="5"/>
      <c r="AA783678" s="94"/>
      <c r="AB783678" s="5"/>
    </row>
    <row r="783680" spans="21:28">
      <c r="U783680" s="5"/>
      <c r="AA783680" s="458"/>
      <c r="AB783680" s="5"/>
    </row>
    <row r="783681" spans="21:28">
      <c r="U783681" s="5"/>
      <c r="AA783681" s="458"/>
      <c r="AB783681" s="5"/>
    </row>
    <row r="783682" spans="21:28">
      <c r="U783682" s="5"/>
      <c r="AA783682" s="93"/>
      <c r="AB783682" s="5"/>
    </row>
    <row r="783683" spans="21:28">
      <c r="U783683" s="5"/>
      <c r="AA783683" s="94"/>
      <c r="AB783683" s="5"/>
    </row>
    <row r="783686" spans="21:28">
      <c r="U783686" s="5"/>
      <c r="AA783686" s="94"/>
      <c r="AB783686" s="5"/>
    </row>
    <row r="783736" spans="21:28">
      <c r="U783736" s="5"/>
      <c r="AA783736" s="94"/>
      <c r="AB783736" s="5"/>
    </row>
    <row r="783806" spans="21:28">
      <c r="U783806" s="5"/>
      <c r="AA783806" s="94"/>
      <c r="AB783806" s="5"/>
    </row>
    <row r="783807" spans="21:28">
      <c r="U783807" s="5"/>
      <c r="AA783807" s="94"/>
      <c r="AB783807" s="5"/>
    </row>
    <row r="783824" spans="21:28">
      <c r="U783824" s="5"/>
      <c r="AA783824" s="94"/>
      <c r="AB783824" s="5"/>
    </row>
    <row r="783826" spans="21:28">
      <c r="U783826" s="5"/>
      <c r="AA783826" s="458"/>
      <c r="AB783826" s="5"/>
    </row>
    <row r="783827" spans="21:28">
      <c r="U783827" s="5"/>
      <c r="AA783827" s="458"/>
      <c r="AB783827" s="5"/>
    </row>
    <row r="783828" spans="21:28">
      <c r="U783828" s="5"/>
      <c r="AA783828" s="93"/>
      <c r="AB783828" s="5"/>
    </row>
    <row r="783829" spans="21:28">
      <c r="U783829" s="5"/>
      <c r="AA783829" s="94"/>
      <c r="AB783829" s="5"/>
    </row>
    <row r="783832" spans="21:28">
      <c r="U783832" s="5"/>
      <c r="AA783832" s="94"/>
      <c r="AB783832" s="5"/>
    </row>
    <row r="783882" spans="21:28">
      <c r="U783882" s="5"/>
      <c r="AA783882" s="94"/>
      <c r="AB783882" s="5"/>
    </row>
    <row r="783952" spans="21:28">
      <c r="U783952" s="5"/>
      <c r="AA783952" s="94"/>
      <c r="AB783952" s="5"/>
    </row>
    <row r="783953" spans="21:28">
      <c r="U783953" s="5"/>
      <c r="AA783953" s="94"/>
      <c r="AB783953" s="5"/>
    </row>
    <row r="783970" spans="21:28">
      <c r="U783970" s="5"/>
      <c r="AA783970" s="94"/>
      <c r="AB783970" s="5"/>
    </row>
    <row r="783972" spans="21:28">
      <c r="U783972" s="5"/>
      <c r="AA783972" s="458"/>
      <c r="AB783972" s="5"/>
    </row>
    <row r="783973" spans="21:28">
      <c r="U783973" s="5"/>
      <c r="AA783973" s="458"/>
      <c r="AB783973" s="5"/>
    </row>
    <row r="783974" spans="21:28">
      <c r="U783974" s="5"/>
      <c r="AA783974" s="93"/>
      <c r="AB783974" s="5"/>
    </row>
    <row r="783975" spans="21:28">
      <c r="U783975" s="5"/>
      <c r="AA783975" s="94"/>
      <c r="AB783975" s="5"/>
    </row>
    <row r="783978" spans="21:28">
      <c r="U783978" s="5"/>
      <c r="AA783978" s="94"/>
      <c r="AB783978" s="5"/>
    </row>
    <row r="784028" spans="21:28">
      <c r="U784028" s="5"/>
      <c r="AA784028" s="94"/>
      <c r="AB784028" s="5"/>
    </row>
    <row r="784098" spans="21:28">
      <c r="U784098" s="5"/>
      <c r="AA784098" s="94"/>
      <c r="AB784098" s="5"/>
    </row>
    <row r="784099" spans="21:28">
      <c r="U784099" s="5"/>
      <c r="AA784099" s="94"/>
      <c r="AB784099" s="5"/>
    </row>
    <row r="784116" spans="21:28">
      <c r="U784116" s="5"/>
      <c r="AA784116" s="94"/>
      <c r="AB784116" s="5"/>
    </row>
    <row r="784118" spans="21:28">
      <c r="U784118" s="5"/>
      <c r="AA784118" s="458"/>
      <c r="AB784118" s="5"/>
    </row>
    <row r="784119" spans="21:28">
      <c r="U784119" s="5"/>
      <c r="AA784119" s="458"/>
      <c r="AB784119" s="5"/>
    </row>
    <row r="784120" spans="21:28">
      <c r="U784120" s="5"/>
      <c r="AA784120" s="93"/>
      <c r="AB784120" s="5"/>
    </row>
    <row r="784121" spans="21:28">
      <c r="U784121" s="5"/>
      <c r="AA784121" s="94"/>
      <c r="AB784121" s="5"/>
    </row>
    <row r="784124" spans="21:28">
      <c r="U784124" s="5"/>
      <c r="AA784124" s="94"/>
      <c r="AB784124" s="5"/>
    </row>
    <row r="784174" spans="21:28">
      <c r="U784174" s="5"/>
      <c r="AA784174" s="94"/>
      <c r="AB784174" s="5"/>
    </row>
    <row r="784244" spans="21:28">
      <c r="U784244" s="5"/>
      <c r="AA784244" s="94"/>
      <c r="AB784244" s="5"/>
    </row>
    <row r="784245" spans="21:28">
      <c r="U784245" s="5"/>
      <c r="AA784245" s="94"/>
      <c r="AB784245" s="5"/>
    </row>
    <row r="784262" spans="21:28">
      <c r="U784262" s="5"/>
      <c r="AA784262" s="94"/>
      <c r="AB784262" s="5"/>
    </row>
    <row r="784264" spans="21:28">
      <c r="U784264" s="5"/>
      <c r="AA784264" s="458"/>
      <c r="AB784264" s="5"/>
    </row>
    <row r="784265" spans="21:28">
      <c r="U784265" s="5"/>
      <c r="AA784265" s="458"/>
      <c r="AB784265" s="5"/>
    </row>
    <row r="784266" spans="21:28">
      <c r="U784266" s="5"/>
      <c r="AA784266" s="93"/>
      <c r="AB784266" s="5"/>
    </row>
    <row r="784267" spans="21:28">
      <c r="U784267" s="5"/>
      <c r="AA784267" s="94"/>
      <c r="AB784267" s="5"/>
    </row>
    <row r="784270" spans="21:28">
      <c r="U784270" s="5"/>
      <c r="AA784270" s="94"/>
      <c r="AB784270" s="5"/>
    </row>
    <row r="784320" spans="21:28">
      <c r="U784320" s="5"/>
      <c r="AA784320" s="94"/>
      <c r="AB784320" s="5"/>
    </row>
    <row r="784390" spans="21:28">
      <c r="U784390" s="5"/>
      <c r="AA784390" s="94"/>
      <c r="AB784390" s="5"/>
    </row>
    <row r="784391" spans="21:28">
      <c r="U784391" s="5"/>
      <c r="AA784391" s="94"/>
      <c r="AB784391" s="5"/>
    </row>
    <row r="784408" spans="21:28">
      <c r="U784408" s="5"/>
      <c r="AA784408" s="94"/>
      <c r="AB784408" s="5"/>
    </row>
    <row r="784410" spans="21:28">
      <c r="U784410" s="5"/>
      <c r="AA784410" s="458"/>
      <c r="AB784410" s="5"/>
    </row>
    <row r="784411" spans="21:28">
      <c r="U784411" s="5"/>
      <c r="AA784411" s="458"/>
      <c r="AB784411" s="5"/>
    </row>
    <row r="784412" spans="21:28">
      <c r="U784412" s="5"/>
      <c r="AA784412" s="93"/>
      <c r="AB784412" s="5"/>
    </row>
    <row r="784413" spans="21:28">
      <c r="U784413" s="5"/>
      <c r="AA784413" s="94"/>
      <c r="AB784413" s="5"/>
    </row>
    <row r="784416" spans="21:28">
      <c r="U784416" s="5"/>
      <c r="AA784416" s="94"/>
      <c r="AB784416" s="5"/>
    </row>
    <row r="784466" spans="21:28">
      <c r="U784466" s="5"/>
      <c r="AA784466" s="94"/>
      <c r="AB784466" s="5"/>
    </row>
    <row r="784536" spans="21:28">
      <c r="U784536" s="5"/>
      <c r="AA784536" s="94"/>
      <c r="AB784536" s="5"/>
    </row>
    <row r="784537" spans="21:28">
      <c r="U784537" s="5"/>
      <c r="AA784537" s="94"/>
      <c r="AB784537" s="5"/>
    </row>
    <row r="784554" spans="21:28">
      <c r="U784554" s="5"/>
      <c r="AA784554" s="94"/>
      <c r="AB784554" s="5"/>
    </row>
    <row r="784556" spans="21:28">
      <c r="U784556" s="5"/>
      <c r="AA784556" s="458"/>
      <c r="AB784556" s="5"/>
    </row>
    <row r="784557" spans="21:28">
      <c r="U784557" s="5"/>
      <c r="AA784557" s="458"/>
      <c r="AB784557" s="5"/>
    </row>
    <row r="784558" spans="21:28">
      <c r="U784558" s="5"/>
      <c r="AA784558" s="93"/>
      <c r="AB784558" s="5"/>
    </row>
    <row r="784559" spans="21:28">
      <c r="U784559" s="5"/>
      <c r="AA784559" s="94"/>
      <c r="AB784559" s="5"/>
    </row>
    <row r="784562" spans="21:28">
      <c r="U784562" s="5"/>
      <c r="AA784562" s="94"/>
      <c r="AB784562" s="5"/>
    </row>
    <row r="784612" spans="21:28">
      <c r="U784612" s="5"/>
      <c r="AA784612" s="94"/>
      <c r="AB784612" s="5"/>
    </row>
    <row r="784682" spans="21:28">
      <c r="U784682" s="5"/>
      <c r="AA784682" s="94"/>
      <c r="AB784682" s="5"/>
    </row>
    <row r="784683" spans="21:28">
      <c r="U784683" s="5"/>
      <c r="AA784683" s="94"/>
      <c r="AB784683" s="5"/>
    </row>
    <row r="784700" spans="21:28">
      <c r="U784700" s="5"/>
      <c r="AA784700" s="94"/>
      <c r="AB784700" s="5"/>
    </row>
    <row r="784702" spans="21:28">
      <c r="U784702" s="5"/>
      <c r="AA784702" s="458"/>
      <c r="AB784702" s="5"/>
    </row>
    <row r="784703" spans="21:28">
      <c r="U784703" s="5"/>
      <c r="AA784703" s="458"/>
      <c r="AB784703" s="5"/>
    </row>
    <row r="784704" spans="21:28">
      <c r="U784704" s="5"/>
      <c r="AA784704" s="93"/>
      <c r="AB784704" s="5"/>
    </row>
    <row r="784705" spans="21:28">
      <c r="U784705" s="5"/>
      <c r="AA784705" s="94"/>
      <c r="AB784705" s="5"/>
    </row>
    <row r="784708" spans="21:28">
      <c r="U784708" s="5"/>
      <c r="AA784708" s="94"/>
      <c r="AB784708" s="5"/>
    </row>
    <row r="784758" spans="21:28">
      <c r="U784758" s="5"/>
      <c r="AA784758" s="94"/>
      <c r="AB784758" s="5"/>
    </row>
    <row r="784828" spans="21:28">
      <c r="U784828" s="5"/>
      <c r="AA784828" s="94"/>
      <c r="AB784828" s="5"/>
    </row>
    <row r="784829" spans="21:28">
      <c r="U784829" s="5"/>
      <c r="AA784829" s="94"/>
      <c r="AB784829" s="5"/>
    </row>
    <row r="784846" spans="21:28">
      <c r="U784846" s="5"/>
      <c r="AA784846" s="94"/>
      <c r="AB784846" s="5"/>
    </row>
    <row r="784848" spans="21:28">
      <c r="U784848" s="5"/>
      <c r="AA784848" s="458"/>
      <c r="AB784848" s="5"/>
    </row>
    <row r="784849" spans="21:28">
      <c r="U784849" s="5"/>
      <c r="AA784849" s="458"/>
      <c r="AB784849" s="5"/>
    </row>
    <row r="784850" spans="21:28">
      <c r="U784850" s="5"/>
      <c r="AA784850" s="93"/>
      <c r="AB784850" s="5"/>
    </row>
    <row r="784851" spans="21:28">
      <c r="U784851" s="5"/>
      <c r="AA784851" s="94"/>
      <c r="AB784851" s="5"/>
    </row>
    <row r="784854" spans="21:28">
      <c r="U784854" s="5"/>
      <c r="AA784854" s="94"/>
      <c r="AB784854" s="5"/>
    </row>
    <row r="784904" spans="21:28">
      <c r="U784904" s="5"/>
      <c r="AA784904" s="94"/>
      <c r="AB784904" s="5"/>
    </row>
    <row r="784974" spans="21:28">
      <c r="U784974" s="5"/>
      <c r="AA784974" s="94"/>
      <c r="AB784974" s="5"/>
    </row>
    <row r="784975" spans="21:28">
      <c r="U784975" s="5"/>
      <c r="AA784975" s="94"/>
      <c r="AB784975" s="5"/>
    </row>
    <row r="784992" spans="21:28">
      <c r="U784992" s="5"/>
      <c r="AA784992" s="94"/>
      <c r="AB784992" s="5"/>
    </row>
    <row r="784994" spans="21:28">
      <c r="U784994" s="5"/>
      <c r="AA784994" s="458"/>
      <c r="AB784994" s="5"/>
    </row>
    <row r="784995" spans="21:28">
      <c r="U784995" s="5"/>
      <c r="AA784995" s="458"/>
      <c r="AB784995" s="5"/>
    </row>
    <row r="784996" spans="21:28">
      <c r="U784996" s="5"/>
      <c r="AA784996" s="93"/>
      <c r="AB784996" s="5"/>
    </row>
    <row r="784997" spans="21:28">
      <c r="U784997" s="5"/>
      <c r="AA784997" s="94"/>
      <c r="AB784997" s="5"/>
    </row>
    <row r="785000" spans="21:28">
      <c r="U785000" s="5"/>
      <c r="AA785000" s="94"/>
      <c r="AB785000" s="5"/>
    </row>
    <row r="785050" spans="21:28">
      <c r="U785050" s="5"/>
      <c r="AA785050" s="94"/>
      <c r="AB785050" s="5"/>
    </row>
    <row r="785120" spans="21:28">
      <c r="U785120" s="5"/>
      <c r="AA785120" s="94"/>
      <c r="AB785120" s="5"/>
    </row>
    <row r="785121" spans="21:28">
      <c r="U785121" s="5"/>
      <c r="AA785121" s="94"/>
      <c r="AB785121" s="5"/>
    </row>
    <row r="785138" spans="21:28">
      <c r="U785138" s="5"/>
      <c r="AA785138" s="94"/>
      <c r="AB785138" s="5"/>
    </row>
    <row r="785140" spans="21:28">
      <c r="U785140" s="5"/>
      <c r="AA785140" s="458"/>
      <c r="AB785140" s="5"/>
    </row>
    <row r="785141" spans="21:28">
      <c r="U785141" s="5"/>
      <c r="AA785141" s="458"/>
      <c r="AB785141" s="5"/>
    </row>
    <row r="785142" spans="21:28">
      <c r="U785142" s="5"/>
      <c r="AA785142" s="93"/>
      <c r="AB785142" s="5"/>
    </row>
    <row r="785143" spans="21:28">
      <c r="U785143" s="5"/>
      <c r="AA785143" s="94"/>
      <c r="AB785143" s="5"/>
    </row>
    <row r="785146" spans="21:28">
      <c r="U785146" s="5"/>
      <c r="AA785146" s="94"/>
      <c r="AB785146" s="5"/>
    </row>
    <row r="785196" spans="21:28">
      <c r="U785196" s="5"/>
      <c r="AA785196" s="94"/>
      <c r="AB785196" s="5"/>
    </row>
    <row r="785266" spans="21:28">
      <c r="U785266" s="5"/>
      <c r="AA785266" s="94"/>
      <c r="AB785266" s="5"/>
    </row>
    <row r="785267" spans="21:28">
      <c r="U785267" s="5"/>
      <c r="AA785267" s="94"/>
      <c r="AB785267" s="5"/>
    </row>
    <row r="785284" spans="21:28">
      <c r="U785284" s="5"/>
      <c r="AA785284" s="94"/>
      <c r="AB785284" s="5"/>
    </row>
    <row r="785286" spans="21:28">
      <c r="U785286" s="5"/>
      <c r="AA785286" s="458"/>
      <c r="AB785286" s="5"/>
    </row>
    <row r="785287" spans="21:28">
      <c r="U785287" s="5"/>
      <c r="AA785287" s="458"/>
      <c r="AB785287" s="5"/>
    </row>
    <row r="785288" spans="21:28">
      <c r="U785288" s="5"/>
      <c r="AA785288" s="93"/>
      <c r="AB785288" s="5"/>
    </row>
    <row r="785289" spans="21:28">
      <c r="U785289" s="5"/>
      <c r="AA785289" s="94"/>
      <c r="AB785289" s="5"/>
    </row>
    <row r="785292" spans="21:28">
      <c r="U785292" s="5"/>
      <c r="AA785292" s="94"/>
      <c r="AB785292" s="5"/>
    </row>
    <row r="785342" spans="21:28">
      <c r="U785342" s="5"/>
      <c r="AA785342" s="94"/>
      <c r="AB785342" s="5"/>
    </row>
    <row r="785412" spans="21:28">
      <c r="U785412" s="5"/>
      <c r="AA785412" s="94"/>
      <c r="AB785412" s="5"/>
    </row>
    <row r="785413" spans="21:28">
      <c r="U785413" s="5"/>
      <c r="AA785413" s="94"/>
      <c r="AB785413" s="5"/>
    </row>
    <row r="785430" spans="21:28">
      <c r="U785430" s="5"/>
      <c r="AA785430" s="94"/>
      <c r="AB785430" s="5"/>
    </row>
    <row r="785432" spans="21:28">
      <c r="U785432" s="5"/>
      <c r="AA785432" s="458"/>
      <c r="AB785432" s="5"/>
    </row>
    <row r="785433" spans="21:28">
      <c r="U785433" s="5"/>
      <c r="AA785433" s="458"/>
      <c r="AB785433" s="5"/>
    </row>
    <row r="785434" spans="21:28">
      <c r="U785434" s="5"/>
      <c r="AA785434" s="93"/>
      <c r="AB785434" s="5"/>
    </row>
    <row r="785435" spans="21:28">
      <c r="U785435" s="5"/>
      <c r="AA785435" s="94"/>
      <c r="AB785435" s="5"/>
    </row>
    <row r="785438" spans="21:28">
      <c r="U785438" s="5"/>
      <c r="AA785438" s="94"/>
      <c r="AB785438" s="5"/>
    </row>
    <row r="785488" spans="21:28">
      <c r="U785488" s="5"/>
      <c r="AA785488" s="94"/>
      <c r="AB785488" s="5"/>
    </row>
    <row r="785558" spans="21:28">
      <c r="U785558" s="5"/>
      <c r="AA785558" s="94"/>
      <c r="AB785558" s="5"/>
    </row>
    <row r="785559" spans="21:28">
      <c r="U785559" s="5"/>
      <c r="AA785559" s="94"/>
      <c r="AB785559" s="5"/>
    </row>
    <row r="785576" spans="21:28">
      <c r="U785576" s="5"/>
      <c r="AA785576" s="94"/>
      <c r="AB785576" s="5"/>
    </row>
    <row r="785578" spans="21:28">
      <c r="U785578" s="5"/>
      <c r="AA785578" s="458"/>
      <c r="AB785578" s="5"/>
    </row>
    <row r="785579" spans="21:28">
      <c r="U785579" s="5"/>
      <c r="AA785579" s="458"/>
      <c r="AB785579" s="5"/>
    </row>
    <row r="785580" spans="21:28">
      <c r="U785580" s="5"/>
      <c r="AA785580" s="93"/>
      <c r="AB785580" s="5"/>
    </row>
    <row r="785581" spans="21:28">
      <c r="U785581" s="5"/>
      <c r="AA785581" s="94"/>
      <c r="AB785581" s="5"/>
    </row>
    <row r="785584" spans="21:28">
      <c r="U785584" s="5"/>
      <c r="AA785584" s="94"/>
      <c r="AB785584" s="5"/>
    </row>
    <row r="785634" spans="21:28">
      <c r="U785634" s="5"/>
      <c r="AA785634" s="94"/>
      <c r="AB785634" s="5"/>
    </row>
    <row r="785704" spans="21:28">
      <c r="U785704" s="5"/>
      <c r="AA785704" s="94"/>
      <c r="AB785704" s="5"/>
    </row>
    <row r="785705" spans="21:28">
      <c r="U785705" s="5"/>
      <c r="AA785705" s="94"/>
      <c r="AB785705" s="5"/>
    </row>
    <row r="785722" spans="21:28">
      <c r="U785722" s="5"/>
      <c r="AA785722" s="94"/>
      <c r="AB785722" s="5"/>
    </row>
    <row r="785724" spans="21:28">
      <c r="U785724" s="5"/>
      <c r="AA785724" s="458"/>
      <c r="AB785724" s="5"/>
    </row>
    <row r="785725" spans="21:28">
      <c r="U785725" s="5"/>
      <c r="AA785725" s="458"/>
      <c r="AB785725" s="5"/>
    </row>
    <row r="785726" spans="21:28">
      <c r="U785726" s="5"/>
      <c r="AA785726" s="93"/>
      <c r="AB785726" s="5"/>
    </row>
    <row r="785727" spans="21:28">
      <c r="U785727" s="5"/>
      <c r="AA785727" s="94"/>
      <c r="AB785727" s="5"/>
    </row>
    <row r="785730" spans="21:28">
      <c r="U785730" s="5"/>
      <c r="AA785730" s="94"/>
      <c r="AB785730" s="5"/>
    </row>
    <row r="785780" spans="21:28">
      <c r="U785780" s="5"/>
      <c r="AA785780" s="94"/>
      <c r="AB785780" s="5"/>
    </row>
    <row r="785850" spans="21:28">
      <c r="U785850" s="5"/>
      <c r="AA785850" s="94"/>
      <c r="AB785850" s="5"/>
    </row>
    <row r="785851" spans="21:28">
      <c r="U785851" s="5"/>
      <c r="AA785851" s="94"/>
      <c r="AB785851" s="5"/>
    </row>
    <row r="785868" spans="21:28">
      <c r="U785868" s="5"/>
      <c r="AA785868" s="94"/>
      <c r="AB785868" s="5"/>
    </row>
    <row r="785870" spans="21:28">
      <c r="U785870" s="5"/>
      <c r="AA785870" s="458"/>
      <c r="AB785870" s="5"/>
    </row>
    <row r="785871" spans="21:28">
      <c r="U785871" s="5"/>
      <c r="AA785871" s="458"/>
      <c r="AB785871" s="5"/>
    </row>
    <row r="785872" spans="21:28">
      <c r="U785872" s="5"/>
      <c r="AA785872" s="93"/>
      <c r="AB785872" s="5"/>
    </row>
    <row r="785873" spans="21:28">
      <c r="U785873" s="5"/>
      <c r="AA785873" s="94"/>
      <c r="AB785873" s="5"/>
    </row>
    <row r="785876" spans="21:28">
      <c r="U785876" s="5"/>
      <c r="AA785876" s="94"/>
      <c r="AB785876" s="5"/>
    </row>
    <row r="785926" spans="21:28">
      <c r="U785926" s="5"/>
      <c r="AA785926" s="94"/>
      <c r="AB785926" s="5"/>
    </row>
    <row r="785996" spans="21:28">
      <c r="U785996" s="5"/>
      <c r="AA785996" s="94"/>
      <c r="AB785996" s="5"/>
    </row>
    <row r="785997" spans="21:28">
      <c r="U785997" s="5"/>
      <c r="AA785997" s="94"/>
      <c r="AB785997" s="5"/>
    </row>
    <row r="786014" spans="21:28">
      <c r="U786014" s="5"/>
      <c r="AA786014" s="94"/>
      <c r="AB786014" s="5"/>
    </row>
    <row r="786016" spans="21:28">
      <c r="U786016" s="5"/>
      <c r="AA786016" s="458"/>
      <c r="AB786016" s="5"/>
    </row>
    <row r="786017" spans="21:28">
      <c r="U786017" s="5"/>
      <c r="AA786017" s="458"/>
      <c r="AB786017" s="5"/>
    </row>
    <row r="786018" spans="21:28">
      <c r="U786018" s="5"/>
      <c r="AA786018" s="93"/>
      <c r="AB786018" s="5"/>
    </row>
    <row r="786019" spans="21:28">
      <c r="U786019" s="5"/>
      <c r="AA786019" s="94"/>
      <c r="AB786019" s="5"/>
    </row>
    <row r="786022" spans="21:28">
      <c r="U786022" s="5"/>
      <c r="AA786022" s="94"/>
      <c r="AB786022" s="5"/>
    </row>
    <row r="786072" spans="21:28">
      <c r="U786072" s="5"/>
      <c r="AA786072" s="94"/>
      <c r="AB786072" s="5"/>
    </row>
    <row r="786142" spans="21:28">
      <c r="U786142" s="5"/>
      <c r="AA786142" s="94"/>
      <c r="AB786142" s="5"/>
    </row>
    <row r="786143" spans="21:28">
      <c r="U786143" s="5"/>
      <c r="AA786143" s="94"/>
      <c r="AB786143" s="5"/>
    </row>
    <row r="786160" spans="21:28">
      <c r="U786160" s="5"/>
      <c r="AA786160" s="94"/>
      <c r="AB786160" s="5"/>
    </row>
    <row r="786162" spans="21:28">
      <c r="U786162" s="5"/>
      <c r="AA786162" s="458"/>
      <c r="AB786162" s="5"/>
    </row>
    <row r="786163" spans="21:28">
      <c r="U786163" s="5"/>
      <c r="AA786163" s="458"/>
      <c r="AB786163" s="5"/>
    </row>
    <row r="786164" spans="21:28">
      <c r="U786164" s="5"/>
      <c r="AA786164" s="93"/>
      <c r="AB786164" s="5"/>
    </row>
    <row r="786165" spans="21:28">
      <c r="U786165" s="5"/>
      <c r="AA786165" s="94"/>
      <c r="AB786165" s="5"/>
    </row>
    <row r="786168" spans="21:28">
      <c r="U786168" s="5"/>
      <c r="AA786168" s="94"/>
      <c r="AB786168" s="5"/>
    </row>
    <row r="786218" spans="21:28">
      <c r="U786218" s="5"/>
      <c r="AA786218" s="94"/>
      <c r="AB786218" s="5"/>
    </row>
    <row r="786288" spans="21:28">
      <c r="U786288" s="5"/>
      <c r="AA786288" s="94"/>
      <c r="AB786288" s="5"/>
    </row>
    <row r="786289" spans="21:28">
      <c r="U786289" s="5"/>
      <c r="AA786289" s="94"/>
      <c r="AB786289" s="5"/>
    </row>
    <row r="786306" spans="21:28">
      <c r="U786306" s="5"/>
      <c r="AA786306" s="94"/>
      <c r="AB786306" s="5"/>
    </row>
    <row r="786308" spans="21:28">
      <c r="U786308" s="5"/>
      <c r="AA786308" s="458"/>
      <c r="AB786308" s="5"/>
    </row>
    <row r="786309" spans="21:28">
      <c r="U786309" s="5"/>
      <c r="AA786309" s="458"/>
      <c r="AB786309" s="5"/>
    </row>
    <row r="786310" spans="21:28">
      <c r="U786310" s="5"/>
      <c r="AA786310" s="93"/>
      <c r="AB786310" s="5"/>
    </row>
    <row r="786311" spans="21:28">
      <c r="U786311" s="5"/>
      <c r="AA786311" s="94"/>
      <c r="AB786311" s="5"/>
    </row>
    <row r="786314" spans="21:28">
      <c r="U786314" s="5"/>
      <c r="AA786314" s="94"/>
      <c r="AB786314" s="5"/>
    </row>
    <row r="786364" spans="21:28">
      <c r="U786364" s="5"/>
      <c r="AA786364" s="94"/>
      <c r="AB786364" s="5"/>
    </row>
    <row r="786434" spans="21:28">
      <c r="U786434" s="5"/>
      <c r="AA786434" s="94"/>
      <c r="AB786434" s="5"/>
    </row>
    <row r="786435" spans="21:28">
      <c r="U786435" s="5"/>
      <c r="AA786435" s="94"/>
      <c r="AB786435" s="5"/>
    </row>
    <row r="786452" spans="21:28">
      <c r="U786452" s="5"/>
      <c r="AA786452" s="94"/>
      <c r="AB786452" s="5"/>
    </row>
    <row r="786454" spans="21:28">
      <c r="U786454" s="5"/>
      <c r="AA786454" s="458"/>
      <c r="AB786454" s="5"/>
    </row>
    <row r="786455" spans="21:28">
      <c r="U786455" s="5"/>
      <c r="AA786455" s="458"/>
      <c r="AB786455" s="5"/>
    </row>
    <row r="786456" spans="21:28">
      <c r="U786456" s="5"/>
      <c r="AA786456" s="93"/>
      <c r="AB786456" s="5"/>
    </row>
    <row r="786457" spans="21:28">
      <c r="U786457" s="5"/>
      <c r="AA786457" s="94"/>
      <c r="AB786457" s="5"/>
    </row>
    <row r="786460" spans="21:28">
      <c r="U786460" s="5"/>
      <c r="AA786460" s="94"/>
      <c r="AB786460" s="5"/>
    </row>
    <row r="786510" spans="21:28">
      <c r="U786510" s="5"/>
      <c r="AA786510" s="94"/>
      <c r="AB786510" s="5"/>
    </row>
    <row r="786580" spans="21:28">
      <c r="U786580" s="5"/>
      <c r="AA786580" s="94"/>
      <c r="AB786580" s="5"/>
    </row>
    <row r="786581" spans="21:28">
      <c r="U786581" s="5"/>
      <c r="AA786581" s="94"/>
      <c r="AB786581" s="5"/>
    </row>
    <row r="786598" spans="21:28">
      <c r="U786598" s="5"/>
      <c r="AA786598" s="94"/>
      <c r="AB786598" s="5"/>
    </row>
    <row r="786600" spans="21:28">
      <c r="U786600" s="5"/>
      <c r="AA786600" s="458"/>
      <c r="AB786600" s="5"/>
    </row>
    <row r="786601" spans="21:28">
      <c r="U786601" s="5"/>
      <c r="AA786601" s="458"/>
      <c r="AB786601" s="5"/>
    </row>
    <row r="786602" spans="21:28">
      <c r="U786602" s="5"/>
      <c r="AA786602" s="93"/>
      <c r="AB786602" s="5"/>
    </row>
    <row r="786603" spans="21:28">
      <c r="U786603" s="5"/>
      <c r="AA786603" s="94"/>
      <c r="AB786603" s="5"/>
    </row>
    <row r="786606" spans="21:28">
      <c r="U786606" s="5"/>
      <c r="AA786606" s="94"/>
      <c r="AB786606" s="5"/>
    </row>
    <row r="786656" spans="21:28">
      <c r="U786656" s="5"/>
      <c r="AA786656" s="94"/>
      <c r="AB786656" s="5"/>
    </row>
    <row r="786726" spans="21:28">
      <c r="U786726" s="5"/>
      <c r="AA786726" s="94"/>
      <c r="AB786726" s="5"/>
    </row>
    <row r="786727" spans="21:28">
      <c r="U786727" s="5"/>
      <c r="AA786727" s="94"/>
      <c r="AB786727" s="5"/>
    </row>
    <row r="786744" spans="21:28">
      <c r="U786744" s="5"/>
      <c r="AA786744" s="94"/>
      <c r="AB786744" s="5"/>
    </row>
    <row r="786746" spans="21:28">
      <c r="U786746" s="5"/>
      <c r="AA786746" s="458"/>
      <c r="AB786746" s="5"/>
    </row>
    <row r="786747" spans="21:28">
      <c r="U786747" s="5"/>
      <c r="AA786747" s="458"/>
      <c r="AB786747" s="5"/>
    </row>
    <row r="786748" spans="21:28">
      <c r="U786748" s="5"/>
      <c r="AA786748" s="93"/>
      <c r="AB786748" s="5"/>
    </row>
    <row r="786749" spans="21:28">
      <c r="U786749" s="5"/>
      <c r="AA786749" s="94"/>
      <c r="AB786749" s="5"/>
    </row>
    <row r="786752" spans="21:28">
      <c r="U786752" s="5"/>
      <c r="AA786752" s="94"/>
      <c r="AB786752" s="5"/>
    </row>
    <row r="786802" spans="21:28">
      <c r="U786802" s="5"/>
      <c r="AA786802" s="94"/>
      <c r="AB786802" s="5"/>
    </row>
    <row r="786872" spans="21:28">
      <c r="U786872" s="5"/>
      <c r="AA786872" s="94"/>
      <c r="AB786872" s="5"/>
    </row>
    <row r="786873" spans="21:28">
      <c r="U786873" s="5"/>
      <c r="AA786873" s="94"/>
      <c r="AB786873" s="5"/>
    </row>
    <row r="786890" spans="21:28">
      <c r="U786890" s="5"/>
      <c r="AA786890" s="94"/>
      <c r="AB786890" s="5"/>
    </row>
    <row r="786892" spans="21:28">
      <c r="U786892" s="5"/>
      <c r="AA786892" s="458"/>
      <c r="AB786892" s="5"/>
    </row>
    <row r="786893" spans="21:28">
      <c r="U786893" s="5"/>
      <c r="AA786893" s="458"/>
      <c r="AB786893" s="5"/>
    </row>
    <row r="786894" spans="21:28">
      <c r="U786894" s="5"/>
      <c r="AA786894" s="93"/>
      <c r="AB786894" s="5"/>
    </row>
    <row r="786895" spans="21:28">
      <c r="U786895" s="5"/>
      <c r="AA786895" s="94"/>
      <c r="AB786895" s="5"/>
    </row>
    <row r="786898" spans="21:28">
      <c r="U786898" s="5"/>
      <c r="AA786898" s="94"/>
      <c r="AB786898" s="5"/>
    </row>
    <row r="786948" spans="21:28">
      <c r="U786948" s="5"/>
      <c r="AA786948" s="94"/>
      <c r="AB786948" s="5"/>
    </row>
    <row r="787018" spans="21:28">
      <c r="U787018" s="5"/>
      <c r="AA787018" s="94"/>
      <c r="AB787018" s="5"/>
    </row>
    <row r="787019" spans="21:28">
      <c r="U787019" s="5"/>
      <c r="AA787019" s="94"/>
      <c r="AB787019" s="5"/>
    </row>
    <row r="787036" spans="21:28">
      <c r="U787036" s="5"/>
      <c r="AA787036" s="94"/>
      <c r="AB787036" s="5"/>
    </row>
    <row r="787038" spans="21:28">
      <c r="U787038" s="5"/>
      <c r="AA787038" s="458"/>
      <c r="AB787038" s="5"/>
    </row>
    <row r="787039" spans="21:28">
      <c r="U787039" s="5"/>
      <c r="AA787039" s="458"/>
      <c r="AB787039" s="5"/>
    </row>
    <row r="787040" spans="21:28">
      <c r="U787040" s="5"/>
      <c r="AA787040" s="93"/>
      <c r="AB787040" s="5"/>
    </row>
    <row r="787041" spans="21:28">
      <c r="U787041" s="5"/>
      <c r="AA787041" s="94"/>
      <c r="AB787041" s="5"/>
    </row>
    <row r="787044" spans="21:28">
      <c r="U787044" s="5"/>
      <c r="AA787044" s="94"/>
      <c r="AB787044" s="5"/>
    </row>
    <row r="787094" spans="21:28">
      <c r="U787094" s="5"/>
      <c r="AA787094" s="94"/>
      <c r="AB787094" s="5"/>
    </row>
    <row r="787164" spans="21:28">
      <c r="U787164" s="5"/>
      <c r="AA787164" s="94"/>
      <c r="AB787164" s="5"/>
    </row>
    <row r="787165" spans="21:28">
      <c r="U787165" s="5"/>
      <c r="AA787165" s="94"/>
      <c r="AB787165" s="5"/>
    </row>
    <row r="787182" spans="21:28">
      <c r="U787182" s="5"/>
      <c r="AA787182" s="94"/>
      <c r="AB787182" s="5"/>
    </row>
    <row r="787184" spans="21:28">
      <c r="U787184" s="5"/>
      <c r="AA787184" s="458"/>
      <c r="AB787184" s="5"/>
    </row>
    <row r="787185" spans="21:28">
      <c r="U787185" s="5"/>
      <c r="AA787185" s="458"/>
      <c r="AB787185" s="5"/>
    </row>
    <row r="787186" spans="21:28">
      <c r="U787186" s="5"/>
      <c r="AA787186" s="93"/>
      <c r="AB787186" s="5"/>
    </row>
    <row r="787187" spans="21:28">
      <c r="U787187" s="5"/>
      <c r="AA787187" s="94"/>
      <c r="AB787187" s="5"/>
    </row>
    <row r="787190" spans="21:28">
      <c r="U787190" s="5"/>
      <c r="AA787190" s="94"/>
      <c r="AB787190" s="5"/>
    </row>
    <row r="787240" spans="21:28">
      <c r="U787240" s="5"/>
      <c r="AA787240" s="94"/>
      <c r="AB787240" s="5"/>
    </row>
    <row r="787310" spans="21:28">
      <c r="U787310" s="5"/>
      <c r="AA787310" s="94"/>
      <c r="AB787310" s="5"/>
    </row>
    <row r="787311" spans="21:28">
      <c r="U787311" s="5"/>
      <c r="AA787311" s="94"/>
      <c r="AB787311" s="5"/>
    </row>
    <row r="787328" spans="21:28">
      <c r="U787328" s="5"/>
      <c r="AA787328" s="94"/>
      <c r="AB787328" s="5"/>
    </row>
    <row r="787330" spans="21:28">
      <c r="U787330" s="5"/>
      <c r="AA787330" s="458"/>
      <c r="AB787330" s="5"/>
    </row>
    <row r="787331" spans="21:28">
      <c r="U787331" s="5"/>
      <c r="AA787331" s="458"/>
      <c r="AB787331" s="5"/>
    </row>
    <row r="787332" spans="21:28">
      <c r="U787332" s="5"/>
      <c r="AA787332" s="93"/>
      <c r="AB787332" s="5"/>
    </row>
    <row r="787333" spans="21:28">
      <c r="U787333" s="5"/>
      <c r="AA787333" s="94"/>
      <c r="AB787333" s="5"/>
    </row>
    <row r="787336" spans="21:28">
      <c r="U787336" s="5"/>
      <c r="AA787336" s="94"/>
      <c r="AB787336" s="5"/>
    </row>
    <row r="787386" spans="21:28">
      <c r="U787386" s="5"/>
      <c r="AA787386" s="94"/>
      <c r="AB787386" s="5"/>
    </row>
    <row r="787456" spans="21:28">
      <c r="U787456" s="5"/>
      <c r="AA787456" s="94"/>
      <c r="AB787456" s="5"/>
    </row>
    <row r="787457" spans="21:28">
      <c r="U787457" s="5"/>
      <c r="AA787457" s="94"/>
      <c r="AB787457" s="5"/>
    </row>
    <row r="787474" spans="21:28">
      <c r="U787474" s="5"/>
      <c r="AA787474" s="94"/>
      <c r="AB787474" s="5"/>
    </row>
    <row r="787476" spans="21:28">
      <c r="U787476" s="5"/>
      <c r="AA787476" s="458"/>
      <c r="AB787476" s="5"/>
    </row>
    <row r="787477" spans="21:28">
      <c r="U787477" s="5"/>
      <c r="AA787477" s="458"/>
      <c r="AB787477" s="5"/>
    </row>
    <row r="787478" spans="21:28">
      <c r="U787478" s="5"/>
      <c r="AA787478" s="93"/>
      <c r="AB787478" s="5"/>
    </row>
    <row r="787479" spans="21:28">
      <c r="U787479" s="5"/>
      <c r="AA787479" s="94"/>
      <c r="AB787479" s="5"/>
    </row>
    <row r="787482" spans="21:28">
      <c r="U787482" s="5"/>
      <c r="AA787482" s="94"/>
      <c r="AB787482" s="5"/>
    </row>
    <row r="787532" spans="21:28">
      <c r="U787532" s="5"/>
      <c r="AA787532" s="94"/>
      <c r="AB787532" s="5"/>
    </row>
    <row r="787602" spans="21:28">
      <c r="U787602" s="5"/>
      <c r="AA787602" s="94"/>
      <c r="AB787602" s="5"/>
    </row>
    <row r="787603" spans="21:28">
      <c r="U787603" s="5"/>
      <c r="AA787603" s="94"/>
      <c r="AB787603" s="5"/>
    </row>
    <row r="787620" spans="21:28">
      <c r="U787620" s="5"/>
      <c r="AA787620" s="94"/>
      <c r="AB787620" s="5"/>
    </row>
    <row r="787622" spans="21:28">
      <c r="U787622" s="5"/>
      <c r="AA787622" s="458"/>
      <c r="AB787622" s="5"/>
    </row>
    <row r="787623" spans="21:28">
      <c r="U787623" s="5"/>
      <c r="AA787623" s="458"/>
      <c r="AB787623" s="5"/>
    </row>
    <row r="787624" spans="21:28">
      <c r="U787624" s="5"/>
      <c r="AA787624" s="93"/>
      <c r="AB787624" s="5"/>
    </row>
    <row r="787625" spans="21:28">
      <c r="U787625" s="5"/>
      <c r="AA787625" s="94"/>
      <c r="AB787625" s="5"/>
    </row>
    <row r="787628" spans="21:28">
      <c r="U787628" s="5"/>
      <c r="AA787628" s="94"/>
      <c r="AB787628" s="5"/>
    </row>
    <row r="787678" spans="21:28">
      <c r="U787678" s="5"/>
      <c r="AA787678" s="94"/>
      <c r="AB787678" s="5"/>
    </row>
    <row r="787748" spans="21:28">
      <c r="U787748" s="5"/>
      <c r="AA787748" s="94"/>
      <c r="AB787748" s="5"/>
    </row>
    <row r="787749" spans="21:28">
      <c r="U787749" s="5"/>
      <c r="AA787749" s="94"/>
      <c r="AB787749" s="5"/>
    </row>
    <row r="787766" spans="21:28">
      <c r="U787766" s="5"/>
      <c r="AA787766" s="94"/>
      <c r="AB787766" s="5"/>
    </row>
    <row r="787768" spans="21:28">
      <c r="U787768" s="5"/>
      <c r="AA787768" s="458"/>
      <c r="AB787768" s="5"/>
    </row>
    <row r="787769" spans="21:28">
      <c r="U787769" s="5"/>
      <c r="AA787769" s="458"/>
      <c r="AB787769" s="5"/>
    </row>
    <row r="787770" spans="21:28">
      <c r="U787770" s="5"/>
      <c r="AA787770" s="93"/>
      <c r="AB787770" s="5"/>
    </row>
    <row r="787771" spans="21:28">
      <c r="U787771" s="5"/>
      <c r="AA787771" s="94"/>
      <c r="AB787771" s="5"/>
    </row>
    <row r="787774" spans="21:28">
      <c r="U787774" s="5"/>
      <c r="AA787774" s="94"/>
      <c r="AB787774" s="5"/>
    </row>
    <row r="787824" spans="21:28">
      <c r="U787824" s="5"/>
      <c r="AA787824" s="94"/>
      <c r="AB787824" s="5"/>
    </row>
    <row r="787894" spans="21:28">
      <c r="U787894" s="5"/>
      <c r="AA787894" s="94"/>
      <c r="AB787894" s="5"/>
    </row>
    <row r="787895" spans="21:28">
      <c r="U787895" s="5"/>
      <c r="AA787895" s="94"/>
      <c r="AB787895" s="5"/>
    </row>
    <row r="787912" spans="21:28">
      <c r="U787912" s="5"/>
      <c r="AA787912" s="94"/>
      <c r="AB787912" s="5"/>
    </row>
    <row r="787914" spans="21:28">
      <c r="U787914" s="5"/>
      <c r="AA787914" s="458"/>
      <c r="AB787914" s="5"/>
    </row>
    <row r="787915" spans="21:28">
      <c r="U787915" s="5"/>
      <c r="AA787915" s="458"/>
      <c r="AB787915" s="5"/>
    </row>
    <row r="787916" spans="21:28">
      <c r="U787916" s="5"/>
      <c r="AA787916" s="93"/>
      <c r="AB787916" s="5"/>
    </row>
    <row r="787917" spans="21:28">
      <c r="U787917" s="5"/>
      <c r="AA787917" s="94"/>
      <c r="AB787917" s="5"/>
    </row>
    <row r="787920" spans="21:28">
      <c r="U787920" s="5"/>
      <c r="AA787920" s="94"/>
      <c r="AB787920" s="5"/>
    </row>
    <row r="787970" spans="21:28">
      <c r="U787970" s="5"/>
      <c r="AA787970" s="94"/>
      <c r="AB787970" s="5"/>
    </row>
    <row r="788040" spans="21:28">
      <c r="U788040" s="5"/>
      <c r="AA788040" s="94"/>
      <c r="AB788040" s="5"/>
    </row>
    <row r="788041" spans="21:28">
      <c r="U788041" s="5"/>
      <c r="AA788041" s="94"/>
      <c r="AB788041" s="5"/>
    </row>
    <row r="788058" spans="21:28">
      <c r="U788058" s="5"/>
      <c r="AA788058" s="94"/>
      <c r="AB788058" s="5"/>
    </row>
    <row r="788060" spans="21:28">
      <c r="U788060" s="5"/>
      <c r="AA788060" s="458"/>
      <c r="AB788060" s="5"/>
    </row>
    <row r="788061" spans="21:28">
      <c r="U788061" s="5"/>
      <c r="AA788061" s="458"/>
      <c r="AB788061" s="5"/>
    </row>
    <row r="788062" spans="21:28">
      <c r="U788062" s="5"/>
      <c r="AA788062" s="93"/>
      <c r="AB788062" s="5"/>
    </row>
    <row r="788063" spans="21:28">
      <c r="U788063" s="5"/>
      <c r="AA788063" s="94"/>
      <c r="AB788063" s="5"/>
    </row>
    <row r="788066" spans="21:28">
      <c r="U788066" s="5"/>
      <c r="AA788066" s="94"/>
      <c r="AB788066" s="5"/>
    </row>
    <row r="788116" spans="21:28">
      <c r="U788116" s="5"/>
      <c r="AA788116" s="94"/>
      <c r="AB788116" s="5"/>
    </row>
    <row r="788186" spans="21:28">
      <c r="U788186" s="5"/>
      <c r="AA788186" s="94"/>
      <c r="AB788186" s="5"/>
    </row>
    <row r="788187" spans="21:28">
      <c r="U788187" s="5"/>
      <c r="AA788187" s="94"/>
      <c r="AB788187" s="5"/>
    </row>
    <row r="788204" spans="21:28">
      <c r="U788204" s="5"/>
      <c r="AA788204" s="94"/>
      <c r="AB788204" s="5"/>
    </row>
    <row r="788206" spans="21:28">
      <c r="U788206" s="5"/>
      <c r="AA788206" s="458"/>
      <c r="AB788206" s="5"/>
    </row>
    <row r="788207" spans="21:28">
      <c r="U788207" s="5"/>
      <c r="AA788207" s="458"/>
      <c r="AB788207" s="5"/>
    </row>
    <row r="788208" spans="21:28">
      <c r="U788208" s="5"/>
      <c r="AA788208" s="93"/>
      <c r="AB788208" s="5"/>
    </row>
    <row r="788209" spans="21:28">
      <c r="U788209" s="5"/>
      <c r="AA788209" s="94"/>
      <c r="AB788209" s="5"/>
    </row>
    <row r="788212" spans="21:28">
      <c r="U788212" s="5"/>
      <c r="AA788212" s="94"/>
      <c r="AB788212" s="5"/>
    </row>
    <row r="788262" spans="21:28">
      <c r="U788262" s="5"/>
      <c r="AA788262" s="94"/>
      <c r="AB788262" s="5"/>
    </row>
    <row r="788332" spans="21:28">
      <c r="U788332" s="5"/>
      <c r="AA788332" s="94"/>
      <c r="AB788332" s="5"/>
    </row>
    <row r="788333" spans="21:28">
      <c r="U788333" s="5"/>
      <c r="AA788333" s="94"/>
      <c r="AB788333" s="5"/>
    </row>
    <row r="788350" spans="21:28">
      <c r="U788350" s="5"/>
      <c r="AA788350" s="94"/>
      <c r="AB788350" s="5"/>
    </row>
    <row r="788352" spans="21:28">
      <c r="U788352" s="5"/>
      <c r="AA788352" s="458"/>
      <c r="AB788352" s="5"/>
    </row>
    <row r="788353" spans="21:28">
      <c r="U788353" s="5"/>
      <c r="AA788353" s="458"/>
      <c r="AB788353" s="5"/>
    </row>
    <row r="788354" spans="21:28">
      <c r="U788354" s="5"/>
      <c r="AA788354" s="93"/>
      <c r="AB788354" s="5"/>
    </row>
    <row r="788355" spans="21:28">
      <c r="U788355" s="5"/>
      <c r="AA788355" s="94"/>
      <c r="AB788355" s="5"/>
    </row>
    <row r="788358" spans="21:28">
      <c r="U788358" s="5"/>
      <c r="AA788358" s="94"/>
      <c r="AB788358" s="5"/>
    </row>
    <row r="788408" spans="21:28">
      <c r="U788408" s="5"/>
      <c r="AA788408" s="94"/>
      <c r="AB788408" s="5"/>
    </row>
    <row r="788478" spans="21:28">
      <c r="U788478" s="5"/>
      <c r="AA788478" s="94"/>
      <c r="AB788478" s="5"/>
    </row>
    <row r="788479" spans="21:28">
      <c r="U788479" s="5"/>
      <c r="AA788479" s="94"/>
      <c r="AB788479" s="5"/>
    </row>
    <row r="788496" spans="21:28">
      <c r="U788496" s="5"/>
      <c r="AA788496" s="94"/>
      <c r="AB788496" s="5"/>
    </row>
    <row r="788498" spans="21:28">
      <c r="U788498" s="5"/>
      <c r="AA788498" s="458"/>
      <c r="AB788498" s="5"/>
    </row>
    <row r="788499" spans="21:28">
      <c r="U788499" s="5"/>
      <c r="AA788499" s="458"/>
      <c r="AB788499" s="5"/>
    </row>
    <row r="788500" spans="21:28">
      <c r="U788500" s="5"/>
      <c r="AA788500" s="93"/>
      <c r="AB788500" s="5"/>
    </row>
    <row r="788501" spans="21:28">
      <c r="U788501" s="5"/>
      <c r="AA788501" s="94"/>
      <c r="AB788501" s="5"/>
    </row>
    <row r="788504" spans="21:28">
      <c r="U788504" s="5"/>
      <c r="AA788504" s="94"/>
      <c r="AB788504" s="5"/>
    </row>
    <row r="788554" spans="21:28">
      <c r="U788554" s="5"/>
      <c r="AA788554" s="94"/>
      <c r="AB788554" s="5"/>
    </row>
    <row r="788624" spans="21:28">
      <c r="U788624" s="5"/>
      <c r="AA788624" s="94"/>
      <c r="AB788624" s="5"/>
    </row>
    <row r="788625" spans="21:28">
      <c r="U788625" s="5"/>
      <c r="AA788625" s="94"/>
      <c r="AB788625" s="5"/>
    </row>
    <row r="788642" spans="21:28">
      <c r="U788642" s="5"/>
      <c r="AA788642" s="94"/>
      <c r="AB788642" s="5"/>
    </row>
    <row r="788644" spans="21:28">
      <c r="U788644" s="5"/>
      <c r="AA788644" s="458"/>
      <c r="AB788644" s="5"/>
    </row>
    <row r="788645" spans="21:28">
      <c r="U788645" s="5"/>
      <c r="AA788645" s="458"/>
      <c r="AB788645" s="5"/>
    </row>
    <row r="788646" spans="21:28">
      <c r="U788646" s="5"/>
      <c r="AA788646" s="93"/>
      <c r="AB788646" s="5"/>
    </row>
    <row r="788647" spans="21:28">
      <c r="U788647" s="5"/>
      <c r="AA788647" s="94"/>
      <c r="AB788647" s="5"/>
    </row>
    <row r="788650" spans="21:28">
      <c r="U788650" s="5"/>
      <c r="AA788650" s="94"/>
      <c r="AB788650" s="5"/>
    </row>
    <row r="788700" spans="21:28">
      <c r="U788700" s="5"/>
      <c r="AA788700" s="94"/>
      <c r="AB788700" s="5"/>
    </row>
    <row r="788770" spans="21:28">
      <c r="U788770" s="5"/>
      <c r="AA788770" s="94"/>
      <c r="AB788770" s="5"/>
    </row>
    <row r="788771" spans="21:28">
      <c r="U788771" s="5"/>
      <c r="AA788771" s="94"/>
      <c r="AB788771" s="5"/>
    </row>
    <row r="788788" spans="21:28">
      <c r="U788788" s="5"/>
      <c r="AA788788" s="94"/>
      <c r="AB788788" s="5"/>
    </row>
    <row r="788790" spans="21:28">
      <c r="U788790" s="5"/>
      <c r="AA788790" s="458"/>
      <c r="AB788790" s="5"/>
    </row>
    <row r="788791" spans="21:28">
      <c r="U788791" s="5"/>
      <c r="AA788791" s="458"/>
      <c r="AB788791" s="5"/>
    </row>
    <row r="788792" spans="21:28">
      <c r="U788792" s="5"/>
      <c r="AA788792" s="93"/>
      <c r="AB788792" s="5"/>
    </row>
    <row r="788793" spans="21:28">
      <c r="U788793" s="5"/>
      <c r="AA788793" s="94"/>
      <c r="AB788793" s="5"/>
    </row>
    <row r="788796" spans="21:28">
      <c r="U788796" s="5"/>
      <c r="AA788796" s="94"/>
      <c r="AB788796" s="5"/>
    </row>
    <row r="788846" spans="21:28">
      <c r="U788846" s="5"/>
      <c r="AA788846" s="94"/>
      <c r="AB788846" s="5"/>
    </row>
    <row r="788916" spans="21:28">
      <c r="U788916" s="5"/>
      <c r="AA788916" s="94"/>
      <c r="AB788916" s="5"/>
    </row>
    <row r="788917" spans="21:28">
      <c r="U788917" s="5"/>
      <c r="AA788917" s="94"/>
      <c r="AB788917" s="5"/>
    </row>
    <row r="788934" spans="21:28">
      <c r="U788934" s="5"/>
      <c r="AA788934" s="94"/>
      <c r="AB788934" s="5"/>
    </row>
    <row r="788936" spans="21:28">
      <c r="U788936" s="5"/>
      <c r="AA788936" s="458"/>
      <c r="AB788936" s="5"/>
    </row>
    <row r="788937" spans="21:28">
      <c r="U788937" s="5"/>
      <c r="AA788937" s="458"/>
      <c r="AB788937" s="5"/>
    </row>
    <row r="788938" spans="21:28">
      <c r="U788938" s="5"/>
      <c r="AA788938" s="93"/>
      <c r="AB788938" s="5"/>
    </row>
    <row r="788939" spans="21:28">
      <c r="U788939" s="5"/>
      <c r="AA788939" s="94"/>
      <c r="AB788939" s="5"/>
    </row>
    <row r="788942" spans="21:28">
      <c r="U788942" s="5"/>
      <c r="AA788942" s="94"/>
      <c r="AB788942" s="5"/>
    </row>
    <row r="788992" spans="21:28">
      <c r="U788992" s="5"/>
      <c r="AA788992" s="94"/>
      <c r="AB788992" s="5"/>
    </row>
    <row r="789062" spans="21:28">
      <c r="U789062" s="5"/>
      <c r="AA789062" s="94"/>
      <c r="AB789062" s="5"/>
    </row>
    <row r="789063" spans="21:28">
      <c r="U789063" s="5"/>
      <c r="AA789063" s="94"/>
      <c r="AB789063" s="5"/>
    </row>
    <row r="789080" spans="21:28">
      <c r="U789080" s="5"/>
      <c r="AA789080" s="94"/>
      <c r="AB789080" s="5"/>
    </row>
    <row r="789082" spans="21:28">
      <c r="U789082" s="5"/>
      <c r="AA789082" s="458"/>
      <c r="AB789082" s="5"/>
    </row>
    <row r="789083" spans="21:28">
      <c r="U789083" s="5"/>
      <c r="AA789083" s="458"/>
      <c r="AB789083" s="5"/>
    </row>
    <row r="789084" spans="21:28">
      <c r="U789084" s="5"/>
      <c r="AA789084" s="93"/>
      <c r="AB789084" s="5"/>
    </row>
    <row r="789085" spans="21:28">
      <c r="U789085" s="5"/>
      <c r="AA789085" s="94"/>
      <c r="AB789085" s="5"/>
    </row>
    <row r="789088" spans="21:28">
      <c r="U789088" s="5"/>
      <c r="AA789088" s="94"/>
      <c r="AB789088" s="5"/>
    </row>
    <row r="789138" spans="21:28">
      <c r="U789138" s="5"/>
      <c r="AA789138" s="94"/>
      <c r="AB789138" s="5"/>
    </row>
    <row r="789208" spans="21:28">
      <c r="U789208" s="5"/>
      <c r="AA789208" s="94"/>
      <c r="AB789208" s="5"/>
    </row>
    <row r="789209" spans="21:28">
      <c r="U789209" s="5"/>
      <c r="AA789209" s="94"/>
      <c r="AB789209" s="5"/>
    </row>
    <row r="789226" spans="21:28">
      <c r="U789226" s="5"/>
      <c r="AA789226" s="94"/>
      <c r="AB789226" s="5"/>
    </row>
    <row r="789228" spans="21:28">
      <c r="U789228" s="5"/>
      <c r="AA789228" s="458"/>
      <c r="AB789228" s="5"/>
    </row>
    <row r="789229" spans="21:28">
      <c r="U789229" s="5"/>
      <c r="AA789229" s="458"/>
      <c r="AB789229" s="5"/>
    </row>
    <row r="789230" spans="21:28">
      <c r="U789230" s="5"/>
      <c r="AA789230" s="93"/>
      <c r="AB789230" s="5"/>
    </row>
    <row r="789231" spans="21:28">
      <c r="U789231" s="5"/>
      <c r="AA789231" s="94"/>
      <c r="AB789231" s="5"/>
    </row>
    <row r="789234" spans="21:28">
      <c r="U789234" s="5"/>
      <c r="AA789234" s="94"/>
      <c r="AB789234" s="5"/>
    </row>
    <row r="789284" spans="21:28">
      <c r="U789284" s="5"/>
      <c r="AA789284" s="94"/>
      <c r="AB789284" s="5"/>
    </row>
    <row r="789354" spans="21:28">
      <c r="U789354" s="5"/>
      <c r="AA789354" s="94"/>
      <c r="AB789354" s="5"/>
    </row>
    <row r="789355" spans="21:28">
      <c r="U789355" s="5"/>
      <c r="AA789355" s="94"/>
      <c r="AB789355" s="5"/>
    </row>
    <row r="789372" spans="21:28">
      <c r="U789372" s="5"/>
      <c r="AA789372" s="94"/>
      <c r="AB789372" s="5"/>
    </row>
    <row r="789374" spans="21:28">
      <c r="U789374" s="5"/>
      <c r="AA789374" s="458"/>
      <c r="AB789374" s="5"/>
    </row>
    <row r="789375" spans="21:28">
      <c r="U789375" s="5"/>
      <c r="AA789375" s="458"/>
      <c r="AB789375" s="5"/>
    </row>
    <row r="789376" spans="21:28">
      <c r="U789376" s="5"/>
      <c r="AA789376" s="93"/>
      <c r="AB789376" s="5"/>
    </row>
    <row r="789377" spans="21:28">
      <c r="U789377" s="5"/>
      <c r="AA789377" s="94"/>
      <c r="AB789377" s="5"/>
    </row>
    <row r="789380" spans="21:28">
      <c r="U789380" s="5"/>
      <c r="AA789380" s="94"/>
      <c r="AB789380" s="5"/>
    </row>
    <row r="789430" spans="21:28">
      <c r="U789430" s="5"/>
      <c r="AA789430" s="94"/>
      <c r="AB789430" s="5"/>
    </row>
    <row r="789500" spans="21:28">
      <c r="U789500" s="5"/>
      <c r="AA789500" s="94"/>
      <c r="AB789500" s="5"/>
    </row>
    <row r="789501" spans="21:28">
      <c r="U789501" s="5"/>
      <c r="AA789501" s="94"/>
      <c r="AB789501" s="5"/>
    </row>
    <row r="789518" spans="21:28">
      <c r="U789518" s="5"/>
      <c r="AA789518" s="94"/>
      <c r="AB789518" s="5"/>
    </row>
    <row r="789520" spans="21:28">
      <c r="U789520" s="5"/>
      <c r="AA789520" s="458"/>
      <c r="AB789520" s="5"/>
    </row>
    <row r="789521" spans="21:28">
      <c r="U789521" s="5"/>
      <c r="AA789521" s="458"/>
      <c r="AB789521" s="5"/>
    </row>
    <row r="789522" spans="21:28">
      <c r="U789522" s="5"/>
      <c r="AA789522" s="93"/>
      <c r="AB789522" s="5"/>
    </row>
    <row r="789523" spans="21:28">
      <c r="U789523" s="5"/>
      <c r="AA789523" s="94"/>
      <c r="AB789523" s="5"/>
    </row>
    <row r="789526" spans="21:28">
      <c r="U789526" s="5"/>
      <c r="AA789526" s="94"/>
      <c r="AB789526" s="5"/>
    </row>
    <row r="789576" spans="21:28">
      <c r="U789576" s="5"/>
      <c r="AA789576" s="94"/>
      <c r="AB789576" s="5"/>
    </row>
    <row r="789646" spans="21:28">
      <c r="U789646" s="5"/>
      <c r="AA789646" s="94"/>
      <c r="AB789646" s="5"/>
    </row>
    <row r="789647" spans="21:28">
      <c r="U789647" s="5"/>
      <c r="AA789647" s="94"/>
      <c r="AB789647" s="5"/>
    </row>
    <row r="789664" spans="21:28">
      <c r="U789664" s="5"/>
      <c r="AA789664" s="94"/>
      <c r="AB789664" s="5"/>
    </row>
    <row r="789666" spans="21:28">
      <c r="U789666" s="5"/>
      <c r="AA789666" s="458"/>
      <c r="AB789666" s="5"/>
    </row>
    <row r="789667" spans="21:28">
      <c r="U789667" s="5"/>
      <c r="AA789667" s="458"/>
      <c r="AB789667" s="5"/>
    </row>
    <row r="789668" spans="21:28">
      <c r="U789668" s="5"/>
      <c r="AA789668" s="93"/>
      <c r="AB789668" s="5"/>
    </row>
    <row r="789669" spans="21:28">
      <c r="U789669" s="5"/>
      <c r="AA789669" s="94"/>
      <c r="AB789669" s="5"/>
    </row>
    <row r="789672" spans="21:28">
      <c r="U789672" s="5"/>
      <c r="AA789672" s="94"/>
      <c r="AB789672" s="5"/>
    </row>
    <row r="789722" spans="21:28">
      <c r="U789722" s="5"/>
      <c r="AA789722" s="94"/>
      <c r="AB789722" s="5"/>
    </row>
    <row r="789792" spans="21:28">
      <c r="U789792" s="5"/>
      <c r="AA789792" s="94"/>
      <c r="AB789792" s="5"/>
    </row>
    <row r="789793" spans="21:28">
      <c r="U789793" s="5"/>
      <c r="AA789793" s="94"/>
      <c r="AB789793" s="5"/>
    </row>
    <row r="789810" spans="21:28">
      <c r="U789810" s="5"/>
      <c r="AA789810" s="94"/>
      <c r="AB789810" s="5"/>
    </row>
    <row r="789812" spans="21:28">
      <c r="U789812" s="5"/>
      <c r="AA789812" s="458"/>
      <c r="AB789812" s="5"/>
    </row>
    <row r="789813" spans="21:28">
      <c r="U789813" s="5"/>
      <c r="AA789813" s="458"/>
      <c r="AB789813" s="5"/>
    </row>
    <row r="789814" spans="21:28">
      <c r="U789814" s="5"/>
      <c r="AA789814" s="93"/>
      <c r="AB789814" s="5"/>
    </row>
    <row r="789815" spans="21:28">
      <c r="U789815" s="5"/>
      <c r="AA789815" s="94"/>
      <c r="AB789815" s="5"/>
    </row>
    <row r="789818" spans="21:28">
      <c r="U789818" s="5"/>
      <c r="AA789818" s="94"/>
      <c r="AB789818" s="5"/>
    </row>
    <row r="789868" spans="21:28">
      <c r="U789868" s="5"/>
      <c r="AA789868" s="94"/>
      <c r="AB789868" s="5"/>
    </row>
    <row r="789938" spans="21:28">
      <c r="U789938" s="5"/>
      <c r="AA789938" s="94"/>
      <c r="AB789938" s="5"/>
    </row>
    <row r="789939" spans="21:28">
      <c r="U789939" s="5"/>
      <c r="AA789939" s="94"/>
      <c r="AB789939" s="5"/>
    </row>
    <row r="789956" spans="21:28">
      <c r="U789956" s="5"/>
      <c r="AA789956" s="94"/>
      <c r="AB789956" s="5"/>
    </row>
    <row r="789958" spans="21:28">
      <c r="U789958" s="5"/>
      <c r="AA789958" s="458"/>
      <c r="AB789958" s="5"/>
    </row>
    <row r="789959" spans="21:28">
      <c r="U789959" s="5"/>
      <c r="AA789959" s="458"/>
      <c r="AB789959" s="5"/>
    </row>
    <row r="789960" spans="21:28">
      <c r="U789960" s="5"/>
      <c r="AA789960" s="93"/>
      <c r="AB789960" s="5"/>
    </row>
    <row r="789961" spans="21:28">
      <c r="U789961" s="5"/>
      <c r="AA789961" s="94"/>
      <c r="AB789961" s="5"/>
    </row>
    <row r="789964" spans="21:28">
      <c r="U789964" s="5"/>
      <c r="AA789964" s="94"/>
      <c r="AB789964" s="5"/>
    </row>
    <row r="790014" spans="21:28">
      <c r="U790014" s="5"/>
      <c r="AA790014" s="94"/>
      <c r="AB790014" s="5"/>
    </row>
    <row r="790084" spans="21:28">
      <c r="U790084" s="5"/>
      <c r="AA790084" s="94"/>
      <c r="AB790084" s="5"/>
    </row>
    <row r="790085" spans="21:28">
      <c r="U790085" s="5"/>
      <c r="AA790085" s="94"/>
      <c r="AB790085" s="5"/>
    </row>
    <row r="790102" spans="21:28">
      <c r="U790102" s="5"/>
      <c r="AA790102" s="94"/>
      <c r="AB790102" s="5"/>
    </row>
    <row r="790104" spans="21:28">
      <c r="U790104" s="5"/>
      <c r="AA790104" s="458"/>
      <c r="AB790104" s="5"/>
    </row>
    <row r="790105" spans="21:28">
      <c r="U790105" s="5"/>
      <c r="AA790105" s="458"/>
      <c r="AB790105" s="5"/>
    </row>
    <row r="790106" spans="21:28">
      <c r="U790106" s="5"/>
      <c r="AA790106" s="93"/>
      <c r="AB790106" s="5"/>
    </row>
    <row r="790107" spans="21:28">
      <c r="U790107" s="5"/>
      <c r="AA790107" s="94"/>
      <c r="AB790107" s="5"/>
    </row>
    <row r="790110" spans="21:28">
      <c r="U790110" s="5"/>
      <c r="AA790110" s="94"/>
      <c r="AB790110" s="5"/>
    </row>
    <row r="790160" spans="21:28">
      <c r="U790160" s="5"/>
      <c r="AA790160" s="94"/>
      <c r="AB790160" s="5"/>
    </row>
    <row r="790230" spans="21:28">
      <c r="U790230" s="5"/>
      <c r="AA790230" s="94"/>
      <c r="AB790230" s="5"/>
    </row>
    <row r="790231" spans="21:28">
      <c r="U790231" s="5"/>
      <c r="AA790231" s="94"/>
      <c r="AB790231" s="5"/>
    </row>
    <row r="790248" spans="21:28">
      <c r="U790248" s="5"/>
      <c r="AA790248" s="94"/>
      <c r="AB790248" s="5"/>
    </row>
    <row r="790250" spans="21:28">
      <c r="U790250" s="5"/>
      <c r="AA790250" s="458"/>
      <c r="AB790250" s="5"/>
    </row>
    <row r="790251" spans="21:28">
      <c r="U790251" s="5"/>
      <c r="AA790251" s="458"/>
      <c r="AB790251" s="5"/>
    </row>
    <row r="790252" spans="21:28">
      <c r="U790252" s="5"/>
      <c r="AA790252" s="93"/>
      <c r="AB790252" s="5"/>
    </row>
    <row r="790253" spans="21:28">
      <c r="U790253" s="5"/>
      <c r="AA790253" s="94"/>
      <c r="AB790253" s="5"/>
    </row>
    <row r="790256" spans="21:28">
      <c r="U790256" s="5"/>
      <c r="AA790256" s="94"/>
      <c r="AB790256" s="5"/>
    </row>
    <row r="790306" spans="21:28">
      <c r="U790306" s="5"/>
      <c r="AA790306" s="94"/>
      <c r="AB790306" s="5"/>
    </row>
    <row r="790376" spans="21:28">
      <c r="U790376" s="5"/>
      <c r="AA790376" s="94"/>
      <c r="AB790376" s="5"/>
    </row>
    <row r="790377" spans="21:28">
      <c r="U790377" s="5"/>
      <c r="AA790377" s="94"/>
      <c r="AB790377" s="5"/>
    </row>
    <row r="790394" spans="21:28">
      <c r="U790394" s="5"/>
      <c r="AA790394" s="94"/>
      <c r="AB790394" s="5"/>
    </row>
    <row r="790396" spans="21:28">
      <c r="U790396" s="5"/>
      <c r="AA790396" s="458"/>
      <c r="AB790396" s="5"/>
    </row>
    <row r="790397" spans="21:28">
      <c r="U790397" s="5"/>
      <c r="AA790397" s="458"/>
      <c r="AB790397" s="5"/>
    </row>
    <row r="790398" spans="21:28">
      <c r="U790398" s="5"/>
      <c r="AA790398" s="93"/>
      <c r="AB790398" s="5"/>
    </row>
    <row r="790399" spans="21:28">
      <c r="U790399" s="5"/>
      <c r="AA790399" s="94"/>
      <c r="AB790399" s="5"/>
    </row>
    <row r="790402" spans="21:28">
      <c r="U790402" s="5"/>
      <c r="AA790402" s="94"/>
      <c r="AB790402" s="5"/>
    </row>
    <row r="790452" spans="21:28">
      <c r="U790452" s="5"/>
      <c r="AA790452" s="94"/>
      <c r="AB790452" s="5"/>
    </row>
    <row r="790522" spans="21:28">
      <c r="U790522" s="5"/>
      <c r="AA790522" s="94"/>
      <c r="AB790522" s="5"/>
    </row>
    <row r="790523" spans="21:28">
      <c r="U790523" s="5"/>
      <c r="AA790523" s="94"/>
      <c r="AB790523" s="5"/>
    </row>
    <row r="790540" spans="21:28">
      <c r="U790540" s="5"/>
      <c r="AA790540" s="94"/>
      <c r="AB790540" s="5"/>
    </row>
    <row r="790542" spans="21:28">
      <c r="U790542" s="5"/>
      <c r="AA790542" s="458"/>
      <c r="AB790542" s="5"/>
    </row>
    <row r="790543" spans="21:28">
      <c r="U790543" s="5"/>
      <c r="AA790543" s="458"/>
      <c r="AB790543" s="5"/>
    </row>
    <row r="790544" spans="21:28">
      <c r="U790544" s="5"/>
      <c r="AA790544" s="93"/>
      <c r="AB790544" s="5"/>
    </row>
    <row r="790545" spans="21:28">
      <c r="U790545" s="5"/>
      <c r="AA790545" s="94"/>
      <c r="AB790545" s="5"/>
    </row>
    <row r="790548" spans="21:28">
      <c r="U790548" s="5"/>
      <c r="AA790548" s="94"/>
      <c r="AB790548" s="5"/>
    </row>
    <row r="790598" spans="21:28">
      <c r="U790598" s="5"/>
      <c r="AA790598" s="94"/>
      <c r="AB790598" s="5"/>
    </row>
    <row r="790668" spans="21:28">
      <c r="U790668" s="5"/>
      <c r="AA790668" s="94"/>
      <c r="AB790668" s="5"/>
    </row>
    <row r="790669" spans="21:28">
      <c r="U790669" s="5"/>
      <c r="AA790669" s="94"/>
      <c r="AB790669" s="5"/>
    </row>
    <row r="790686" spans="21:28">
      <c r="U790686" s="5"/>
      <c r="AA790686" s="94"/>
      <c r="AB790686" s="5"/>
    </row>
    <row r="790688" spans="21:28">
      <c r="U790688" s="5"/>
      <c r="AA790688" s="458"/>
      <c r="AB790688" s="5"/>
    </row>
    <row r="790689" spans="21:28">
      <c r="U790689" s="5"/>
      <c r="AA790689" s="458"/>
      <c r="AB790689" s="5"/>
    </row>
    <row r="790690" spans="21:28">
      <c r="U790690" s="5"/>
      <c r="AA790690" s="93"/>
      <c r="AB790690" s="5"/>
    </row>
    <row r="790691" spans="21:28">
      <c r="U790691" s="5"/>
      <c r="AA790691" s="94"/>
      <c r="AB790691" s="5"/>
    </row>
    <row r="790694" spans="21:28">
      <c r="U790694" s="5"/>
      <c r="AA790694" s="94"/>
      <c r="AB790694" s="5"/>
    </row>
    <row r="790744" spans="21:28">
      <c r="U790744" s="5"/>
      <c r="AA790744" s="94"/>
      <c r="AB790744" s="5"/>
    </row>
    <row r="790814" spans="21:28">
      <c r="U790814" s="5"/>
      <c r="AA790814" s="94"/>
      <c r="AB790814" s="5"/>
    </row>
    <row r="790815" spans="21:28">
      <c r="U790815" s="5"/>
      <c r="AA790815" s="94"/>
      <c r="AB790815" s="5"/>
    </row>
    <row r="790832" spans="21:28">
      <c r="U790832" s="5"/>
      <c r="AA790832" s="94"/>
      <c r="AB790832" s="5"/>
    </row>
    <row r="790834" spans="21:28">
      <c r="U790834" s="5"/>
      <c r="AA790834" s="458"/>
      <c r="AB790834" s="5"/>
    </row>
    <row r="790835" spans="21:28">
      <c r="U790835" s="5"/>
      <c r="AA790835" s="458"/>
      <c r="AB790835" s="5"/>
    </row>
    <row r="790836" spans="21:28">
      <c r="U790836" s="5"/>
      <c r="AA790836" s="93"/>
      <c r="AB790836" s="5"/>
    </row>
    <row r="790837" spans="21:28">
      <c r="U790837" s="5"/>
      <c r="AA790837" s="94"/>
      <c r="AB790837" s="5"/>
    </row>
    <row r="790840" spans="21:28">
      <c r="U790840" s="5"/>
      <c r="AA790840" s="94"/>
      <c r="AB790840" s="5"/>
    </row>
    <row r="790890" spans="21:28">
      <c r="U790890" s="5"/>
      <c r="AA790890" s="94"/>
      <c r="AB790890" s="5"/>
    </row>
    <row r="790960" spans="21:28">
      <c r="U790960" s="5"/>
      <c r="AA790960" s="94"/>
      <c r="AB790960" s="5"/>
    </row>
    <row r="790961" spans="21:28">
      <c r="U790961" s="5"/>
      <c r="AA790961" s="94"/>
      <c r="AB790961" s="5"/>
    </row>
    <row r="790978" spans="21:28">
      <c r="U790978" s="5"/>
      <c r="AA790978" s="94"/>
      <c r="AB790978" s="5"/>
    </row>
    <row r="790980" spans="21:28">
      <c r="U790980" s="5"/>
      <c r="AA790980" s="458"/>
      <c r="AB790980" s="5"/>
    </row>
    <row r="790981" spans="21:28">
      <c r="U790981" s="5"/>
      <c r="AA790981" s="458"/>
      <c r="AB790981" s="5"/>
    </row>
    <row r="790982" spans="21:28">
      <c r="U790982" s="5"/>
      <c r="AA790982" s="93"/>
      <c r="AB790982" s="5"/>
    </row>
    <row r="790983" spans="21:28">
      <c r="U790983" s="5"/>
      <c r="AA790983" s="94"/>
      <c r="AB790983" s="5"/>
    </row>
    <row r="790986" spans="21:28">
      <c r="U790986" s="5"/>
      <c r="AA790986" s="94"/>
      <c r="AB790986" s="5"/>
    </row>
    <row r="791036" spans="21:28">
      <c r="U791036" s="5"/>
      <c r="AA791036" s="94"/>
      <c r="AB791036" s="5"/>
    </row>
    <row r="791106" spans="21:28">
      <c r="U791106" s="5"/>
      <c r="AA791106" s="94"/>
      <c r="AB791106" s="5"/>
    </row>
    <row r="791107" spans="21:28">
      <c r="U791107" s="5"/>
      <c r="AA791107" s="94"/>
      <c r="AB791107" s="5"/>
    </row>
    <row r="791124" spans="21:28">
      <c r="U791124" s="5"/>
      <c r="AA791124" s="94"/>
      <c r="AB791124" s="5"/>
    </row>
    <row r="791126" spans="21:28">
      <c r="U791126" s="5"/>
      <c r="AA791126" s="458"/>
      <c r="AB791126" s="5"/>
    </row>
    <row r="791127" spans="21:28">
      <c r="U791127" s="5"/>
      <c r="AA791127" s="458"/>
      <c r="AB791127" s="5"/>
    </row>
    <row r="791128" spans="21:28">
      <c r="U791128" s="5"/>
      <c r="AA791128" s="93"/>
      <c r="AB791128" s="5"/>
    </row>
    <row r="791129" spans="21:28">
      <c r="U791129" s="5"/>
      <c r="AA791129" s="94"/>
      <c r="AB791129" s="5"/>
    </row>
    <row r="791132" spans="21:28">
      <c r="U791132" s="5"/>
      <c r="AA791132" s="94"/>
      <c r="AB791132" s="5"/>
    </row>
    <row r="791182" spans="21:28">
      <c r="U791182" s="5"/>
      <c r="AA791182" s="94"/>
      <c r="AB791182" s="5"/>
    </row>
    <row r="791252" spans="21:28">
      <c r="U791252" s="5"/>
      <c r="AA791252" s="94"/>
      <c r="AB791252" s="5"/>
    </row>
    <row r="791253" spans="21:28">
      <c r="U791253" s="5"/>
      <c r="AA791253" s="94"/>
      <c r="AB791253" s="5"/>
    </row>
    <row r="791270" spans="21:28">
      <c r="U791270" s="5"/>
      <c r="AA791270" s="94"/>
      <c r="AB791270" s="5"/>
    </row>
    <row r="791272" spans="21:28">
      <c r="U791272" s="5"/>
      <c r="AA791272" s="458"/>
      <c r="AB791272" s="5"/>
    </row>
    <row r="791273" spans="21:28">
      <c r="U791273" s="5"/>
      <c r="AA791273" s="458"/>
      <c r="AB791273" s="5"/>
    </row>
    <row r="791274" spans="21:28">
      <c r="U791274" s="5"/>
      <c r="AA791274" s="93"/>
      <c r="AB791274" s="5"/>
    </row>
    <row r="791275" spans="21:28">
      <c r="U791275" s="5"/>
      <c r="AA791275" s="94"/>
      <c r="AB791275" s="5"/>
    </row>
    <row r="791278" spans="21:28">
      <c r="U791278" s="5"/>
      <c r="AA791278" s="94"/>
      <c r="AB791278" s="5"/>
    </row>
    <row r="791328" spans="21:28">
      <c r="U791328" s="5"/>
      <c r="AA791328" s="94"/>
      <c r="AB791328" s="5"/>
    </row>
    <row r="791398" spans="21:28">
      <c r="U791398" s="5"/>
      <c r="AA791398" s="94"/>
      <c r="AB791398" s="5"/>
    </row>
    <row r="791399" spans="21:28">
      <c r="U791399" s="5"/>
      <c r="AA791399" s="94"/>
      <c r="AB791399" s="5"/>
    </row>
    <row r="791416" spans="21:28">
      <c r="U791416" s="5"/>
      <c r="AA791416" s="94"/>
      <c r="AB791416" s="5"/>
    </row>
    <row r="791418" spans="21:28">
      <c r="U791418" s="5"/>
      <c r="AA791418" s="458"/>
      <c r="AB791418" s="5"/>
    </row>
    <row r="791419" spans="21:28">
      <c r="U791419" s="5"/>
      <c r="AA791419" s="458"/>
      <c r="AB791419" s="5"/>
    </row>
    <row r="791420" spans="21:28">
      <c r="U791420" s="5"/>
      <c r="AA791420" s="93"/>
      <c r="AB791420" s="5"/>
    </row>
    <row r="791421" spans="21:28">
      <c r="U791421" s="5"/>
      <c r="AA791421" s="94"/>
      <c r="AB791421" s="5"/>
    </row>
    <row r="791424" spans="21:28">
      <c r="U791424" s="5"/>
      <c r="AA791424" s="94"/>
      <c r="AB791424" s="5"/>
    </row>
    <row r="791474" spans="21:28">
      <c r="U791474" s="5"/>
      <c r="AA791474" s="94"/>
      <c r="AB791474" s="5"/>
    </row>
    <row r="791544" spans="21:28">
      <c r="U791544" s="5"/>
      <c r="AA791544" s="94"/>
      <c r="AB791544" s="5"/>
    </row>
    <row r="791545" spans="21:28">
      <c r="U791545" s="5"/>
      <c r="AA791545" s="94"/>
      <c r="AB791545" s="5"/>
    </row>
    <row r="791562" spans="21:28">
      <c r="U791562" s="5"/>
      <c r="AA791562" s="94"/>
      <c r="AB791562" s="5"/>
    </row>
    <row r="791564" spans="21:28">
      <c r="U791564" s="5"/>
      <c r="AA791564" s="458"/>
      <c r="AB791564" s="5"/>
    </row>
    <row r="791565" spans="21:28">
      <c r="U791565" s="5"/>
      <c r="AA791565" s="458"/>
      <c r="AB791565" s="5"/>
    </row>
    <row r="791566" spans="21:28">
      <c r="U791566" s="5"/>
      <c r="AA791566" s="93"/>
      <c r="AB791566" s="5"/>
    </row>
    <row r="791567" spans="21:28">
      <c r="U791567" s="5"/>
      <c r="AA791567" s="94"/>
      <c r="AB791567" s="5"/>
    </row>
    <row r="791570" spans="21:28">
      <c r="U791570" s="5"/>
      <c r="AA791570" s="94"/>
      <c r="AB791570" s="5"/>
    </row>
    <row r="791620" spans="21:28">
      <c r="U791620" s="5"/>
      <c r="AA791620" s="94"/>
      <c r="AB791620" s="5"/>
    </row>
    <row r="791690" spans="21:28">
      <c r="U791690" s="5"/>
      <c r="AA791690" s="94"/>
      <c r="AB791690" s="5"/>
    </row>
    <row r="791691" spans="21:28">
      <c r="U791691" s="5"/>
      <c r="AA791691" s="94"/>
      <c r="AB791691" s="5"/>
    </row>
    <row r="791708" spans="21:28">
      <c r="U791708" s="5"/>
      <c r="AA791708" s="94"/>
      <c r="AB791708" s="5"/>
    </row>
    <row r="791710" spans="21:28">
      <c r="U791710" s="5"/>
      <c r="AA791710" s="458"/>
      <c r="AB791710" s="5"/>
    </row>
    <row r="791711" spans="21:28">
      <c r="U791711" s="5"/>
      <c r="AA791711" s="458"/>
      <c r="AB791711" s="5"/>
    </row>
    <row r="791712" spans="21:28">
      <c r="U791712" s="5"/>
      <c r="AA791712" s="93"/>
      <c r="AB791712" s="5"/>
    </row>
    <row r="791713" spans="21:28">
      <c r="U791713" s="5"/>
      <c r="AA791713" s="94"/>
      <c r="AB791713" s="5"/>
    </row>
    <row r="791716" spans="21:28">
      <c r="U791716" s="5"/>
      <c r="AA791716" s="94"/>
      <c r="AB791716" s="5"/>
    </row>
    <row r="791766" spans="21:28">
      <c r="U791766" s="5"/>
      <c r="AA791766" s="94"/>
      <c r="AB791766" s="5"/>
    </row>
    <row r="791836" spans="21:28">
      <c r="U791836" s="5"/>
      <c r="AA791836" s="94"/>
      <c r="AB791836" s="5"/>
    </row>
    <row r="791837" spans="21:28">
      <c r="U791837" s="5"/>
      <c r="AA791837" s="94"/>
      <c r="AB791837" s="5"/>
    </row>
    <row r="791854" spans="21:28">
      <c r="U791854" s="5"/>
      <c r="AA791854" s="94"/>
      <c r="AB791854" s="5"/>
    </row>
    <row r="791856" spans="21:28">
      <c r="U791856" s="5"/>
      <c r="AA791856" s="458"/>
      <c r="AB791856" s="5"/>
    </row>
    <row r="791857" spans="21:28">
      <c r="U791857" s="5"/>
      <c r="AA791857" s="458"/>
      <c r="AB791857" s="5"/>
    </row>
    <row r="791858" spans="21:28">
      <c r="U791858" s="5"/>
      <c r="AA791858" s="93"/>
      <c r="AB791858" s="5"/>
    </row>
    <row r="791859" spans="21:28">
      <c r="U791859" s="5"/>
      <c r="AA791859" s="94"/>
      <c r="AB791859" s="5"/>
    </row>
    <row r="791862" spans="21:28">
      <c r="U791862" s="5"/>
      <c r="AA791862" s="94"/>
      <c r="AB791862" s="5"/>
    </row>
    <row r="791912" spans="21:28">
      <c r="U791912" s="5"/>
      <c r="AA791912" s="94"/>
      <c r="AB791912" s="5"/>
    </row>
    <row r="791982" spans="21:28">
      <c r="U791982" s="5"/>
      <c r="AA791982" s="94"/>
      <c r="AB791982" s="5"/>
    </row>
    <row r="791983" spans="21:28">
      <c r="U791983" s="5"/>
      <c r="AA791983" s="94"/>
      <c r="AB791983" s="5"/>
    </row>
    <row r="792000" spans="21:28">
      <c r="U792000" s="5"/>
      <c r="AA792000" s="94"/>
      <c r="AB792000" s="5"/>
    </row>
    <row r="792002" spans="21:28">
      <c r="U792002" s="5"/>
      <c r="AA792002" s="458"/>
      <c r="AB792002" s="5"/>
    </row>
    <row r="792003" spans="21:28">
      <c r="U792003" s="5"/>
      <c r="AA792003" s="458"/>
      <c r="AB792003" s="5"/>
    </row>
    <row r="792004" spans="21:28">
      <c r="U792004" s="5"/>
      <c r="AA792004" s="93"/>
      <c r="AB792004" s="5"/>
    </row>
    <row r="792005" spans="21:28">
      <c r="U792005" s="5"/>
      <c r="AA792005" s="94"/>
      <c r="AB792005" s="5"/>
    </row>
    <row r="792008" spans="21:28">
      <c r="U792008" s="5"/>
      <c r="AA792008" s="94"/>
      <c r="AB792008" s="5"/>
    </row>
    <row r="792058" spans="21:28">
      <c r="U792058" s="5"/>
      <c r="AA792058" s="94"/>
      <c r="AB792058" s="5"/>
    </row>
    <row r="792128" spans="21:28">
      <c r="U792128" s="5"/>
      <c r="AA792128" s="94"/>
      <c r="AB792128" s="5"/>
    </row>
    <row r="792129" spans="21:28">
      <c r="U792129" s="5"/>
      <c r="AA792129" s="94"/>
      <c r="AB792129" s="5"/>
    </row>
    <row r="792146" spans="21:28">
      <c r="U792146" s="5"/>
      <c r="AA792146" s="94"/>
      <c r="AB792146" s="5"/>
    </row>
    <row r="792148" spans="21:28">
      <c r="U792148" s="5"/>
      <c r="AA792148" s="458"/>
      <c r="AB792148" s="5"/>
    </row>
    <row r="792149" spans="21:28">
      <c r="U792149" s="5"/>
      <c r="AA792149" s="458"/>
      <c r="AB792149" s="5"/>
    </row>
    <row r="792150" spans="21:28">
      <c r="U792150" s="5"/>
      <c r="AA792150" s="93"/>
      <c r="AB792150" s="5"/>
    </row>
    <row r="792151" spans="21:28">
      <c r="U792151" s="5"/>
      <c r="AA792151" s="94"/>
      <c r="AB792151" s="5"/>
    </row>
    <row r="792154" spans="21:28">
      <c r="U792154" s="5"/>
      <c r="AA792154" s="94"/>
      <c r="AB792154" s="5"/>
    </row>
    <row r="792204" spans="21:28">
      <c r="U792204" s="5"/>
      <c r="AA792204" s="94"/>
      <c r="AB792204" s="5"/>
    </row>
    <row r="792274" spans="21:28">
      <c r="U792274" s="5"/>
      <c r="AA792274" s="94"/>
      <c r="AB792274" s="5"/>
    </row>
    <row r="792275" spans="21:28">
      <c r="U792275" s="5"/>
      <c r="AA792275" s="94"/>
      <c r="AB792275" s="5"/>
    </row>
    <row r="792292" spans="21:28">
      <c r="U792292" s="5"/>
      <c r="AA792292" s="94"/>
      <c r="AB792292" s="5"/>
    </row>
    <row r="792294" spans="21:28">
      <c r="U792294" s="5"/>
      <c r="AA792294" s="458"/>
      <c r="AB792294" s="5"/>
    </row>
    <row r="792295" spans="21:28">
      <c r="U792295" s="5"/>
      <c r="AA792295" s="458"/>
      <c r="AB792295" s="5"/>
    </row>
    <row r="792296" spans="21:28">
      <c r="U792296" s="5"/>
      <c r="AA792296" s="93"/>
      <c r="AB792296" s="5"/>
    </row>
    <row r="792297" spans="21:28">
      <c r="U792297" s="5"/>
      <c r="AA792297" s="94"/>
      <c r="AB792297" s="5"/>
    </row>
    <row r="792300" spans="21:28">
      <c r="U792300" s="5"/>
      <c r="AA792300" s="94"/>
      <c r="AB792300" s="5"/>
    </row>
    <row r="792350" spans="21:28">
      <c r="U792350" s="5"/>
      <c r="AA792350" s="94"/>
      <c r="AB792350" s="5"/>
    </row>
    <row r="792420" spans="21:28">
      <c r="U792420" s="5"/>
      <c r="AA792420" s="94"/>
      <c r="AB792420" s="5"/>
    </row>
    <row r="792421" spans="21:28">
      <c r="U792421" s="5"/>
      <c r="AA792421" s="94"/>
      <c r="AB792421" s="5"/>
    </row>
    <row r="792438" spans="21:28">
      <c r="U792438" s="5"/>
      <c r="AA792438" s="94"/>
      <c r="AB792438" s="5"/>
    </row>
    <row r="792440" spans="21:28">
      <c r="U792440" s="5"/>
      <c r="AA792440" s="458"/>
      <c r="AB792440" s="5"/>
    </row>
    <row r="792441" spans="21:28">
      <c r="U792441" s="5"/>
      <c r="AA792441" s="458"/>
      <c r="AB792441" s="5"/>
    </row>
    <row r="792442" spans="21:28">
      <c r="U792442" s="5"/>
      <c r="AA792442" s="93"/>
      <c r="AB792442" s="5"/>
    </row>
    <row r="792443" spans="21:28">
      <c r="U792443" s="5"/>
      <c r="AA792443" s="94"/>
      <c r="AB792443" s="5"/>
    </row>
    <row r="792446" spans="21:28">
      <c r="U792446" s="5"/>
      <c r="AA792446" s="94"/>
      <c r="AB792446" s="5"/>
    </row>
    <row r="792496" spans="21:28">
      <c r="U792496" s="5"/>
      <c r="AA792496" s="94"/>
      <c r="AB792496" s="5"/>
    </row>
    <row r="792566" spans="21:28">
      <c r="U792566" s="5"/>
      <c r="AA792566" s="94"/>
      <c r="AB792566" s="5"/>
    </row>
    <row r="792567" spans="21:28">
      <c r="U792567" s="5"/>
      <c r="AA792567" s="94"/>
      <c r="AB792567" s="5"/>
    </row>
    <row r="792584" spans="21:28">
      <c r="U792584" s="5"/>
      <c r="AA792584" s="94"/>
      <c r="AB792584" s="5"/>
    </row>
    <row r="792586" spans="21:28">
      <c r="U792586" s="5"/>
      <c r="AA792586" s="458"/>
      <c r="AB792586" s="5"/>
    </row>
    <row r="792587" spans="21:28">
      <c r="U792587" s="5"/>
      <c r="AA792587" s="458"/>
      <c r="AB792587" s="5"/>
    </row>
    <row r="792588" spans="21:28">
      <c r="U792588" s="5"/>
      <c r="AA792588" s="93"/>
      <c r="AB792588" s="5"/>
    </row>
    <row r="792589" spans="21:28">
      <c r="U792589" s="5"/>
      <c r="AA792589" s="94"/>
      <c r="AB792589" s="5"/>
    </row>
    <row r="792592" spans="21:28">
      <c r="U792592" s="5"/>
      <c r="AA792592" s="94"/>
      <c r="AB792592" s="5"/>
    </row>
    <row r="792642" spans="21:28">
      <c r="U792642" s="5"/>
      <c r="AA792642" s="94"/>
      <c r="AB792642" s="5"/>
    </row>
    <row r="792712" spans="21:28">
      <c r="U792712" s="5"/>
      <c r="AA792712" s="94"/>
      <c r="AB792712" s="5"/>
    </row>
    <row r="792713" spans="21:28">
      <c r="U792713" s="5"/>
      <c r="AA792713" s="94"/>
      <c r="AB792713" s="5"/>
    </row>
    <row r="792730" spans="21:28">
      <c r="U792730" s="5"/>
      <c r="AA792730" s="94"/>
      <c r="AB792730" s="5"/>
    </row>
    <row r="792732" spans="21:28">
      <c r="U792732" s="5"/>
      <c r="AA792732" s="458"/>
      <c r="AB792732" s="5"/>
    </row>
    <row r="792733" spans="21:28">
      <c r="U792733" s="5"/>
      <c r="AA792733" s="458"/>
      <c r="AB792733" s="5"/>
    </row>
    <row r="792734" spans="21:28">
      <c r="U792734" s="5"/>
      <c r="AA792734" s="93"/>
      <c r="AB792734" s="5"/>
    </row>
    <row r="792735" spans="21:28">
      <c r="U792735" s="5"/>
      <c r="AA792735" s="94"/>
      <c r="AB792735" s="5"/>
    </row>
    <row r="792738" spans="21:28">
      <c r="U792738" s="5"/>
      <c r="AA792738" s="94"/>
      <c r="AB792738" s="5"/>
    </row>
    <row r="792788" spans="21:28">
      <c r="U792788" s="5"/>
      <c r="AA792788" s="94"/>
      <c r="AB792788" s="5"/>
    </row>
    <row r="792858" spans="21:28">
      <c r="U792858" s="5"/>
      <c r="AA792858" s="94"/>
      <c r="AB792858" s="5"/>
    </row>
    <row r="792859" spans="21:28">
      <c r="U792859" s="5"/>
      <c r="AA792859" s="94"/>
      <c r="AB792859" s="5"/>
    </row>
    <row r="792876" spans="21:28">
      <c r="U792876" s="5"/>
      <c r="AA792876" s="94"/>
      <c r="AB792876" s="5"/>
    </row>
    <row r="792878" spans="21:28">
      <c r="U792878" s="5"/>
      <c r="AA792878" s="458"/>
      <c r="AB792878" s="5"/>
    </row>
    <row r="792879" spans="21:28">
      <c r="U792879" s="5"/>
      <c r="AA792879" s="458"/>
      <c r="AB792879" s="5"/>
    </row>
    <row r="792880" spans="21:28">
      <c r="U792880" s="5"/>
      <c r="AA792880" s="93"/>
      <c r="AB792880" s="5"/>
    </row>
    <row r="792881" spans="21:28">
      <c r="U792881" s="5"/>
      <c r="AA792881" s="94"/>
      <c r="AB792881" s="5"/>
    </row>
    <row r="792884" spans="21:28">
      <c r="U792884" s="5"/>
      <c r="AA792884" s="94"/>
      <c r="AB792884" s="5"/>
    </row>
    <row r="792934" spans="21:28">
      <c r="U792934" s="5"/>
      <c r="AA792934" s="94"/>
      <c r="AB792934" s="5"/>
    </row>
    <row r="793004" spans="21:28">
      <c r="U793004" s="5"/>
      <c r="AA793004" s="94"/>
      <c r="AB793004" s="5"/>
    </row>
    <row r="793005" spans="21:28">
      <c r="U793005" s="5"/>
      <c r="AA793005" s="94"/>
      <c r="AB793005" s="5"/>
    </row>
    <row r="793022" spans="21:28">
      <c r="U793022" s="5"/>
      <c r="AA793022" s="94"/>
      <c r="AB793022" s="5"/>
    </row>
    <row r="793024" spans="21:28">
      <c r="U793024" s="5"/>
      <c r="AA793024" s="458"/>
      <c r="AB793024" s="5"/>
    </row>
    <row r="793025" spans="21:28">
      <c r="U793025" s="5"/>
      <c r="AA793025" s="458"/>
      <c r="AB793025" s="5"/>
    </row>
    <row r="793026" spans="21:28">
      <c r="U793026" s="5"/>
      <c r="AA793026" s="93"/>
      <c r="AB793026" s="5"/>
    </row>
    <row r="793027" spans="21:28">
      <c r="U793027" s="5"/>
      <c r="AA793027" s="94"/>
      <c r="AB793027" s="5"/>
    </row>
    <row r="793030" spans="21:28">
      <c r="U793030" s="5"/>
      <c r="AA793030" s="94"/>
      <c r="AB793030" s="5"/>
    </row>
    <row r="793080" spans="21:28">
      <c r="U793080" s="5"/>
      <c r="AA793080" s="94"/>
      <c r="AB793080" s="5"/>
    </row>
    <row r="793150" spans="21:28">
      <c r="U793150" s="5"/>
      <c r="AA793150" s="94"/>
      <c r="AB793150" s="5"/>
    </row>
    <row r="793151" spans="21:28">
      <c r="U793151" s="5"/>
      <c r="AA793151" s="94"/>
      <c r="AB793151" s="5"/>
    </row>
    <row r="793168" spans="21:28">
      <c r="U793168" s="5"/>
      <c r="AA793168" s="94"/>
      <c r="AB793168" s="5"/>
    </row>
    <row r="793170" spans="21:28">
      <c r="U793170" s="5"/>
      <c r="AA793170" s="458"/>
      <c r="AB793170" s="5"/>
    </row>
    <row r="793171" spans="21:28">
      <c r="U793171" s="5"/>
      <c r="AA793171" s="458"/>
      <c r="AB793171" s="5"/>
    </row>
    <row r="793172" spans="21:28">
      <c r="U793172" s="5"/>
      <c r="AA793172" s="93"/>
      <c r="AB793172" s="5"/>
    </row>
    <row r="793173" spans="21:28">
      <c r="U793173" s="5"/>
      <c r="AA793173" s="94"/>
      <c r="AB793173" s="5"/>
    </row>
    <row r="793176" spans="21:28">
      <c r="U793176" s="5"/>
      <c r="AA793176" s="94"/>
      <c r="AB793176" s="5"/>
    </row>
    <row r="793226" spans="21:28">
      <c r="U793226" s="5"/>
      <c r="AA793226" s="94"/>
      <c r="AB793226" s="5"/>
    </row>
    <row r="793296" spans="21:28">
      <c r="U793296" s="5"/>
      <c r="AA793296" s="94"/>
      <c r="AB793296" s="5"/>
    </row>
    <row r="793297" spans="21:28">
      <c r="U793297" s="5"/>
      <c r="AA793297" s="94"/>
      <c r="AB793297" s="5"/>
    </row>
    <row r="793314" spans="21:28">
      <c r="U793314" s="5"/>
      <c r="AA793314" s="94"/>
      <c r="AB793314" s="5"/>
    </row>
    <row r="793316" spans="21:28">
      <c r="U793316" s="5"/>
      <c r="AA793316" s="458"/>
      <c r="AB793316" s="5"/>
    </row>
    <row r="793317" spans="21:28">
      <c r="U793317" s="5"/>
      <c r="AA793317" s="458"/>
      <c r="AB793317" s="5"/>
    </row>
    <row r="793318" spans="21:28">
      <c r="U793318" s="5"/>
      <c r="AA793318" s="93"/>
      <c r="AB793318" s="5"/>
    </row>
    <row r="793319" spans="21:28">
      <c r="U793319" s="5"/>
      <c r="AA793319" s="94"/>
      <c r="AB793319" s="5"/>
    </row>
    <row r="793322" spans="21:28">
      <c r="U793322" s="5"/>
      <c r="AA793322" s="94"/>
      <c r="AB793322" s="5"/>
    </row>
    <row r="793372" spans="21:28">
      <c r="U793372" s="5"/>
      <c r="AA793372" s="94"/>
      <c r="AB793372" s="5"/>
    </row>
    <row r="793442" spans="21:28">
      <c r="U793442" s="5"/>
      <c r="AA793442" s="94"/>
      <c r="AB793442" s="5"/>
    </row>
    <row r="793443" spans="21:28">
      <c r="U793443" s="5"/>
      <c r="AA793443" s="94"/>
      <c r="AB793443" s="5"/>
    </row>
    <row r="793460" spans="21:28">
      <c r="U793460" s="5"/>
      <c r="AA793460" s="94"/>
      <c r="AB793460" s="5"/>
    </row>
    <row r="793462" spans="21:28">
      <c r="U793462" s="5"/>
      <c r="AA793462" s="458"/>
      <c r="AB793462" s="5"/>
    </row>
    <row r="793463" spans="21:28">
      <c r="U793463" s="5"/>
      <c r="AA793463" s="458"/>
      <c r="AB793463" s="5"/>
    </row>
    <row r="793464" spans="21:28">
      <c r="U793464" s="5"/>
      <c r="AA793464" s="93"/>
      <c r="AB793464" s="5"/>
    </row>
    <row r="793465" spans="21:28">
      <c r="U793465" s="5"/>
      <c r="AA793465" s="94"/>
      <c r="AB793465" s="5"/>
    </row>
    <row r="793468" spans="21:28">
      <c r="U793468" s="5"/>
      <c r="AA793468" s="94"/>
      <c r="AB793468" s="5"/>
    </row>
    <row r="793518" spans="21:28">
      <c r="U793518" s="5"/>
      <c r="AA793518" s="94"/>
      <c r="AB793518" s="5"/>
    </row>
    <row r="793588" spans="21:28">
      <c r="U793588" s="5"/>
      <c r="AA793588" s="94"/>
      <c r="AB793588" s="5"/>
    </row>
    <row r="793589" spans="21:28">
      <c r="U793589" s="5"/>
      <c r="AA793589" s="94"/>
      <c r="AB793589" s="5"/>
    </row>
    <row r="793606" spans="21:28">
      <c r="U793606" s="5"/>
      <c r="AA793606" s="94"/>
      <c r="AB793606" s="5"/>
    </row>
    <row r="793608" spans="21:28">
      <c r="U793608" s="5"/>
      <c r="AA793608" s="458"/>
      <c r="AB793608" s="5"/>
    </row>
    <row r="793609" spans="21:28">
      <c r="U793609" s="5"/>
      <c r="AA793609" s="458"/>
      <c r="AB793609" s="5"/>
    </row>
    <row r="793610" spans="21:28">
      <c r="U793610" s="5"/>
      <c r="AA793610" s="93"/>
      <c r="AB793610" s="5"/>
    </row>
    <row r="793611" spans="21:28">
      <c r="U793611" s="5"/>
      <c r="AA793611" s="94"/>
      <c r="AB793611" s="5"/>
    </row>
    <row r="793614" spans="21:28">
      <c r="U793614" s="5"/>
      <c r="AA793614" s="94"/>
      <c r="AB793614" s="5"/>
    </row>
    <row r="793664" spans="21:28">
      <c r="U793664" s="5"/>
      <c r="AA793664" s="94"/>
      <c r="AB793664" s="5"/>
    </row>
    <row r="793734" spans="21:28">
      <c r="U793734" s="5"/>
      <c r="AA793734" s="94"/>
      <c r="AB793734" s="5"/>
    </row>
    <row r="793735" spans="21:28">
      <c r="U793735" s="5"/>
      <c r="AA793735" s="94"/>
      <c r="AB793735" s="5"/>
    </row>
    <row r="793752" spans="21:28">
      <c r="U793752" s="5"/>
      <c r="AA793752" s="94"/>
      <c r="AB793752" s="5"/>
    </row>
    <row r="793754" spans="21:28">
      <c r="U793754" s="5"/>
      <c r="AA793754" s="458"/>
      <c r="AB793754" s="5"/>
    </row>
    <row r="793755" spans="21:28">
      <c r="U793755" s="5"/>
      <c r="AA793755" s="458"/>
      <c r="AB793755" s="5"/>
    </row>
    <row r="793756" spans="21:28">
      <c r="U793756" s="5"/>
      <c r="AA793756" s="93"/>
      <c r="AB793756" s="5"/>
    </row>
    <row r="793757" spans="21:28">
      <c r="U793757" s="5"/>
      <c r="AA793757" s="94"/>
      <c r="AB793757" s="5"/>
    </row>
    <row r="793760" spans="21:28">
      <c r="U793760" s="5"/>
      <c r="AA793760" s="94"/>
      <c r="AB793760" s="5"/>
    </row>
    <row r="793810" spans="21:28">
      <c r="U793810" s="5"/>
      <c r="AA793810" s="94"/>
      <c r="AB793810" s="5"/>
    </row>
    <row r="793880" spans="21:28">
      <c r="U793880" s="5"/>
      <c r="AA793880" s="94"/>
      <c r="AB793880" s="5"/>
    </row>
    <row r="793881" spans="21:28">
      <c r="U793881" s="5"/>
      <c r="AA793881" s="94"/>
      <c r="AB793881" s="5"/>
    </row>
    <row r="793898" spans="21:28">
      <c r="U793898" s="5"/>
      <c r="AA793898" s="94"/>
      <c r="AB793898" s="5"/>
    </row>
    <row r="793900" spans="21:28">
      <c r="U793900" s="5"/>
      <c r="AA793900" s="458"/>
      <c r="AB793900" s="5"/>
    </row>
    <row r="793901" spans="21:28">
      <c r="U793901" s="5"/>
      <c r="AA793901" s="458"/>
      <c r="AB793901" s="5"/>
    </row>
    <row r="793902" spans="21:28">
      <c r="U793902" s="5"/>
      <c r="AA793902" s="93"/>
      <c r="AB793902" s="5"/>
    </row>
    <row r="793903" spans="21:28">
      <c r="U793903" s="5"/>
      <c r="AA793903" s="94"/>
      <c r="AB793903" s="5"/>
    </row>
    <row r="793906" spans="21:28">
      <c r="U793906" s="5"/>
      <c r="AA793906" s="94"/>
      <c r="AB793906" s="5"/>
    </row>
    <row r="793956" spans="21:28">
      <c r="U793956" s="5"/>
      <c r="AA793956" s="94"/>
      <c r="AB793956" s="5"/>
    </row>
    <row r="794026" spans="21:28">
      <c r="U794026" s="5"/>
      <c r="AA794026" s="94"/>
      <c r="AB794026" s="5"/>
    </row>
    <row r="794027" spans="21:28">
      <c r="U794027" s="5"/>
      <c r="AA794027" s="94"/>
      <c r="AB794027" s="5"/>
    </row>
    <row r="794044" spans="21:28">
      <c r="U794044" s="5"/>
      <c r="AA794044" s="94"/>
      <c r="AB794044" s="5"/>
    </row>
    <row r="794046" spans="21:28">
      <c r="U794046" s="5"/>
      <c r="AA794046" s="458"/>
      <c r="AB794046" s="5"/>
    </row>
    <row r="794047" spans="21:28">
      <c r="U794047" s="5"/>
      <c r="AA794047" s="458"/>
      <c r="AB794047" s="5"/>
    </row>
    <row r="794048" spans="21:28">
      <c r="U794048" s="5"/>
      <c r="AA794048" s="93"/>
      <c r="AB794048" s="5"/>
    </row>
    <row r="794049" spans="21:28">
      <c r="U794049" s="5"/>
      <c r="AA794049" s="94"/>
      <c r="AB794049" s="5"/>
    </row>
    <row r="794052" spans="21:28">
      <c r="U794052" s="5"/>
      <c r="AA794052" s="94"/>
      <c r="AB794052" s="5"/>
    </row>
    <row r="794102" spans="21:28">
      <c r="U794102" s="5"/>
      <c r="AA794102" s="94"/>
      <c r="AB794102" s="5"/>
    </row>
    <row r="794172" spans="21:28">
      <c r="U794172" s="5"/>
      <c r="AA794172" s="94"/>
      <c r="AB794172" s="5"/>
    </row>
    <row r="794173" spans="21:28">
      <c r="U794173" s="5"/>
      <c r="AA794173" s="94"/>
      <c r="AB794173" s="5"/>
    </row>
    <row r="794190" spans="21:28">
      <c r="U794190" s="5"/>
      <c r="AA794190" s="94"/>
      <c r="AB794190" s="5"/>
    </row>
    <row r="794192" spans="21:28">
      <c r="U794192" s="5"/>
      <c r="AA794192" s="458"/>
      <c r="AB794192" s="5"/>
    </row>
    <row r="794193" spans="21:28">
      <c r="U794193" s="5"/>
      <c r="AA794193" s="458"/>
      <c r="AB794193" s="5"/>
    </row>
    <row r="794194" spans="21:28">
      <c r="U794194" s="5"/>
      <c r="AA794194" s="93"/>
      <c r="AB794194" s="5"/>
    </row>
    <row r="794195" spans="21:28">
      <c r="U794195" s="5"/>
      <c r="AA794195" s="94"/>
      <c r="AB794195" s="5"/>
    </row>
    <row r="794198" spans="21:28">
      <c r="U794198" s="5"/>
      <c r="AA794198" s="94"/>
      <c r="AB794198" s="5"/>
    </row>
    <row r="794248" spans="21:28">
      <c r="U794248" s="5"/>
      <c r="AA794248" s="94"/>
      <c r="AB794248" s="5"/>
    </row>
    <row r="794318" spans="21:28">
      <c r="U794318" s="5"/>
      <c r="AA794318" s="94"/>
      <c r="AB794318" s="5"/>
    </row>
    <row r="794319" spans="21:28">
      <c r="U794319" s="5"/>
      <c r="AA794319" s="94"/>
      <c r="AB794319" s="5"/>
    </row>
    <row r="794336" spans="21:28">
      <c r="U794336" s="5"/>
      <c r="AA794336" s="94"/>
      <c r="AB794336" s="5"/>
    </row>
    <row r="794338" spans="21:28">
      <c r="U794338" s="5"/>
      <c r="AA794338" s="458"/>
      <c r="AB794338" s="5"/>
    </row>
    <row r="794339" spans="21:28">
      <c r="U794339" s="5"/>
      <c r="AA794339" s="458"/>
      <c r="AB794339" s="5"/>
    </row>
    <row r="794340" spans="21:28">
      <c r="U794340" s="5"/>
      <c r="AA794340" s="93"/>
      <c r="AB794340" s="5"/>
    </row>
    <row r="794341" spans="21:28">
      <c r="U794341" s="5"/>
      <c r="AA794341" s="94"/>
      <c r="AB794341" s="5"/>
    </row>
    <row r="794344" spans="21:28">
      <c r="U794344" s="5"/>
      <c r="AA794344" s="94"/>
      <c r="AB794344" s="5"/>
    </row>
    <row r="794394" spans="21:28">
      <c r="U794394" s="5"/>
      <c r="AA794394" s="94"/>
      <c r="AB794394" s="5"/>
    </row>
    <row r="794464" spans="21:28">
      <c r="U794464" s="5"/>
      <c r="AA794464" s="94"/>
      <c r="AB794464" s="5"/>
    </row>
    <row r="794465" spans="21:28">
      <c r="U794465" s="5"/>
      <c r="AA794465" s="94"/>
      <c r="AB794465" s="5"/>
    </row>
    <row r="794482" spans="21:28">
      <c r="U794482" s="5"/>
      <c r="AA794482" s="94"/>
      <c r="AB794482" s="5"/>
    </row>
    <row r="794484" spans="21:28">
      <c r="U794484" s="5"/>
      <c r="AA794484" s="458"/>
      <c r="AB794484" s="5"/>
    </row>
    <row r="794485" spans="21:28">
      <c r="U794485" s="5"/>
      <c r="AA794485" s="458"/>
      <c r="AB794485" s="5"/>
    </row>
    <row r="794486" spans="21:28">
      <c r="U794486" s="5"/>
      <c r="AA794486" s="93"/>
      <c r="AB794486" s="5"/>
    </row>
    <row r="794487" spans="21:28">
      <c r="U794487" s="5"/>
      <c r="AA794487" s="94"/>
      <c r="AB794487" s="5"/>
    </row>
    <row r="794490" spans="21:28">
      <c r="U794490" s="5"/>
      <c r="AA794490" s="94"/>
      <c r="AB794490" s="5"/>
    </row>
    <row r="794540" spans="21:28">
      <c r="U794540" s="5"/>
      <c r="AA794540" s="94"/>
      <c r="AB794540" s="5"/>
    </row>
    <row r="794610" spans="21:28">
      <c r="U794610" s="5"/>
      <c r="AA794610" s="94"/>
      <c r="AB794610" s="5"/>
    </row>
    <row r="794611" spans="21:28">
      <c r="U794611" s="5"/>
      <c r="AA794611" s="94"/>
      <c r="AB794611" s="5"/>
    </row>
    <row r="794628" spans="21:28">
      <c r="U794628" s="5"/>
      <c r="AA794628" s="94"/>
      <c r="AB794628" s="5"/>
    </row>
    <row r="794630" spans="21:28">
      <c r="U794630" s="5"/>
      <c r="AA794630" s="458"/>
      <c r="AB794630" s="5"/>
    </row>
    <row r="794631" spans="21:28">
      <c r="U794631" s="5"/>
      <c r="AA794631" s="458"/>
      <c r="AB794631" s="5"/>
    </row>
    <row r="794632" spans="21:28">
      <c r="U794632" s="5"/>
      <c r="AA794632" s="93"/>
      <c r="AB794632" s="5"/>
    </row>
    <row r="794633" spans="21:28">
      <c r="U794633" s="5"/>
      <c r="AA794633" s="94"/>
      <c r="AB794633" s="5"/>
    </row>
    <row r="794636" spans="21:28">
      <c r="U794636" s="5"/>
      <c r="AA794636" s="94"/>
      <c r="AB794636" s="5"/>
    </row>
    <row r="794686" spans="21:28">
      <c r="U794686" s="5"/>
      <c r="AA794686" s="94"/>
      <c r="AB794686" s="5"/>
    </row>
    <row r="794756" spans="21:28">
      <c r="U794756" s="5"/>
      <c r="AA794756" s="94"/>
      <c r="AB794756" s="5"/>
    </row>
    <row r="794757" spans="21:28">
      <c r="U794757" s="5"/>
      <c r="AA794757" s="94"/>
      <c r="AB794757" s="5"/>
    </row>
    <row r="794774" spans="21:28">
      <c r="U794774" s="5"/>
      <c r="AA794774" s="94"/>
      <c r="AB794774" s="5"/>
    </row>
    <row r="794776" spans="21:28">
      <c r="U794776" s="5"/>
      <c r="AA794776" s="458"/>
      <c r="AB794776" s="5"/>
    </row>
    <row r="794777" spans="21:28">
      <c r="U794777" s="5"/>
      <c r="AA794777" s="458"/>
      <c r="AB794777" s="5"/>
    </row>
    <row r="794778" spans="21:28">
      <c r="U794778" s="5"/>
      <c r="AA794778" s="93"/>
      <c r="AB794778" s="5"/>
    </row>
    <row r="794779" spans="21:28">
      <c r="U794779" s="5"/>
      <c r="AA794779" s="94"/>
      <c r="AB794779" s="5"/>
    </row>
    <row r="794782" spans="21:28">
      <c r="U794782" s="5"/>
      <c r="AA794782" s="94"/>
      <c r="AB794782" s="5"/>
    </row>
    <row r="794832" spans="21:28">
      <c r="U794832" s="5"/>
      <c r="AA794832" s="94"/>
      <c r="AB794832" s="5"/>
    </row>
    <row r="794902" spans="21:28">
      <c r="U794902" s="5"/>
      <c r="AA794902" s="94"/>
      <c r="AB794902" s="5"/>
    </row>
    <row r="794903" spans="21:28">
      <c r="U794903" s="5"/>
      <c r="AA794903" s="94"/>
      <c r="AB794903" s="5"/>
    </row>
    <row r="794920" spans="21:28">
      <c r="U794920" s="5"/>
      <c r="AA794920" s="94"/>
      <c r="AB794920" s="5"/>
    </row>
    <row r="794922" spans="21:28">
      <c r="U794922" s="5"/>
      <c r="AA794922" s="458"/>
      <c r="AB794922" s="5"/>
    </row>
    <row r="794923" spans="21:28">
      <c r="U794923" s="5"/>
      <c r="AA794923" s="458"/>
      <c r="AB794923" s="5"/>
    </row>
    <row r="794924" spans="21:28">
      <c r="U794924" s="5"/>
      <c r="AA794924" s="93"/>
      <c r="AB794924" s="5"/>
    </row>
    <row r="794925" spans="21:28">
      <c r="U794925" s="5"/>
      <c r="AA794925" s="94"/>
      <c r="AB794925" s="5"/>
    </row>
    <row r="794928" spans="21:28">
      <c r="U794928" s="5"/>
      <c r="AA794928" s="94"/>
      <c r="AB794928" s="5"/>
    </row>
    <row r="794978" spans="21:28">
      <c r="U794978" s="5"/>
      <c r="AA794978" s="94"/>
      <c r="AB794978" s="5"/>
    </row>
    <row r="795048" spans="21:28">
      <c r="U795048" s="5"/>
      <c r="AA795048" s="94"/>
      <c r="AB795048" s="5"/>
    </row>
    <row r="795049" spans="21:28">
      <c r="U795049" s="5"/>
      <c r="AA795049" s="94"/>
      <c r="AB795049" s="5"/>
    </row>
    <row r="795066" spans="21:28">
      <c r="U795066" s="5"/>
      <c r="AA795066" s="94"/>
      <c r="AB795066" s="5"/>
    </row>
    <row r="795068" spans="21:28">
      <c r="U795068" s="5"/>
      <c r="AA795068" s="458"/>
      <c r="AB795068" s="5"/>
    </row>
    <row r="795069" spans="21:28">
      <c r="U795069" s="5"/>
      <c r="AA795069" s="458"/>
      <c r="AB795069" s="5"/>
    </row>
    <row r="795070" spans="21:28">
      <c r="U795070" s="5"/>
      <c r="AA795070" s="93"/>
      <c r="AB795070" s="5"/>
    </row>
    <row r="795071" spans="21:28">
      <c r="U795071" s="5"/>
      <c r="AA795071" s="94"/>
      <c r="AB795071" s="5"/>
    </row>
    <row r="795074" spans="21:28">
      <c r="U795074" s="5"/>
      <c r="AA795074" s="94"/>
      <c r="AB795074" s="5"/>
    </row>
    <row r="795124" spans="21:28">
      <c r="U795124" s="5"/>
      <c r="AA795124" s="94"/>
      <c r="AB795124" s="5"/>
    </row>
    <row r="795194" spans="21:28">
      <c r="U795194" s="5"/>
      <c r="AA795194" s="94"/>
      <c r="AB795194" s="5"/>
    </row>
    <row r="795195" spans="21:28">
      <c r="U795195" s="5"/>
      <c r="AA795195" s="94"/>
      <c r="AB795195" s="5"/>
    </row>
    <row r="795212" spans="21:28">
      <c r="U795212" s="5"/>
      <c r="AA795212" s="94"/>
      <c r="AB795212" s="5"/>
    </row>
    <row r="795214" spans="21:28">
      <c r="U795214" s="5"/>
      <c r="AA795214" s="458"/>
      <c r="AB795214" s="5"/>
    </row>
    <row r="795215" spans="21:28">
      <c r="U795215" s="5"/>
      <c r="AA795215" s="458"/>
      <c r="AB795215" s="5"/>
    </row>
    <row r="795216" spans="21:28">
      <c r="U795216" s="5"/>
      <c r="AA795216" s="93"/>
      <c r="AB795216" s="5"/>
    </row>
    <row r="795217" spans="21:28">
      <c r="U795217" s="5"/>
      <c r="AA795217" s="94"/>
      <c r="AB795217" s="5"/>
    </row>
    <row r="795220" spans="21:28">
      <c r="U795220" s="5"/>
      <c r="AA795220" s="94"/>
      <c r="AB795220" s="5"/>
    </row>
    <row r="795270" spans="21:28">
      <c r="U795270" s="5"/>
      <c r="AA795270" s="94"/>
      <c r="AB795270" s="5"/>
    </row>
    <row r="795340" spans="21:28">
      <c r="U795340" s="5"/>
      <c r="AA795340" s="94"/>
      <c r="AB795340" s="5"/>
    </row>
    <row r="795341" spans="21:28">
      <c r="U795341" s="5"/>
      <c r="AA795341" s="94"/>
      <c r="AB795341" s="5"/>
    </row>
    <row r="795358" spans="21:28">
      <c r="U795358" s="5"/>
      <c r="AA795358" s="94"/>
      <c r="AB795358" s="5"/>
    </row>
    <row r="795360" spans="21:28">
      <c r="U795360" s="5"/>
      <c r="AA795360" s="458"/>
      <c r="AB795360" s="5"/>
    </row>
    <row r="795361" spans="21:28">
      <c r="U795361" s="5"/>
      <c r="AA795361" s="458"/>
      <c r="AB795361" s="5"/>
    </row>
    <row r="795362" spans="21:28">
      <c r="U795362" s="5"/>
      <c r="AA795362" s="93"/>
      <c r="AB795362" s="5"/>
    </row>
    <row r="795363" spans="21:28">
      <c r="U795363" s="5"/>
      <c r="AA795363" s="94"/>
      <c r="AB795363" s="5"/>
    </row>
    <row r="795366" spans="21:28">
      <c r="U795366" s="5"/>
      <c r="AA795366" s="94"/>
      <c r="AB795366" s="5"/>
    </row>
    <row r="795416" spans="21:28">
      <c r="U795416" s="5"/>
      <c r="AA795416" s="94"/>
      <c r="AB795416" s="5"/>
    </row>
    <row r="795486" spans="21:28">
      <c r="U795486" s="5"/>
      <c r="AA795486" s="94"/>
      <c r="AB795486" s="5"/>
    </row>
    <row r="795487" spans="21:28">
      <c r="U795487" s="5"/>
      <c r="AA795487" s="94"/>
      <c r="AB795487" s="5"/>
    </row>
    <row r="795504" spans="21:28">
      <c r="U795504" s="5"/>
      <c r="AA795504" s="94"/>
      <c r="AB795504" s="5"/>
    </row>
    <row r="795506" spans="21:28">
      <c r="U795506" s="5"/>
      <c r="AA795506" s="458"/>
      <c r="AB795506" s="5"/>
    </row>
    <row r="795507" spans="21:28">
      <c r="U795507" s="5"/>
      <c r="AA795507" s="458"/>
      <c r="AB795507" s="5"/>
    </row>
    <row r="795508" spans="21:28">
      <c r="U795508" s="5"/>
      <c r="AA795508" s="93"/>
      <c r="AB795508" s="5"/>
    </row>
    <row r="795509" spans="21:28">
      <c r="U795509" s="5"/>
      <c r="AA795509" s="94"/>
      <c r="AB795509" s="5"/>
    </row>
    <row r="795512" spans="21:28">
      <c r="U795512" s="5"/>
      <c r="AA795512" s="94"/>
      <c r="AB795512" s="5"/>
    </row>
    <row r="795562" spans="21:28">
      <c r="U795562" s="5"/>
      <c r="AA795562" s="94"/>
      <c r="AB795562" s="5"/>
    </row>
    <row r="795632" spans="21:28">
      <c r="U795632" s="5"/>
      <c r="AA795632" s="94"/>
      <c r="AB795632" s="5"/>
    </row>
    <row r="795633" spans="21:28">
      <c r="U795633" s="5"/>
      <c r="AA795633" s="94"/>
      <c r="AB795633" s="5"/>
    </row>
    <row r="795650" spans="21:28">
      <c r="U795650" s="5"/>
      <c r="AA795650" s="94"/>
      <c r="AB795650" s="5"/>
    </row>
    <row r="795652" spans="21:28">
      <c r="U795652" s="5"/>
      <c r="AA795652" s="458"/>
      <c r="AB795652" s="5"/>
    </row>
    <row r="795653" spans="21:28">
      <c r="U795653" s="5"/>
      <c r="AA795653" s="458"/>
      <c r="AB795653" s="5"/>
    </row>
    <row r="795654" spans="21:28">
      <c r="U795654" s="5"/>
      <c r="AA795654" s="93"/>
      <c r="AB795654" s="5"/>
    </row>
    <row r="795655" spans="21:28">
      <c r="U795655" s="5"/>
      <c r="AA795655" s="94"/>
      <c r="AB795655" s="5"/>
    </row>
    <row r="795658" spans="21:28">
      <c r="U795658" s="5"/>
      <c r="AA795658" s="94"/>
      <c r="AB795658" s="5"/>
    </row>
    <row r="795708" spans="21:28">
      <c r="U795708" s="5"/>
      <c r="AA795708" s="94"/>
      <c r="AB795708" s="5"/>
    </row>
    <row r="795778" spans="21:28">
      <c r="U795778" s="5"/>
      <c r="AA795778" s="94"/>
      <c r="AB795778" s="5"/>
    </row>
    <row r="795779" spans="21:28">
      <c r="U795779" s="5"/>
      <c r="AA795779" s="94"/>
      <c r="AB795779" s="5"/>
    </row>
    <row r="795796" spans="21:28">
      <c r="U795796" s="5"/>
      <c r="AA795796" s="94"/>
      <c r="AB795796" s="5"/>
    </row>
    <row r="795798" spans="21:28">
      <c r="U795798" s="5"/>
      <c r="AA795798" s="458"/>
      <c r="AB795798" s="5"/>
    </row>
    <row r="795799" spans="21:28">
      <c r="U795799" s="5"/>
      <c r="AA795799" s="458"/>
      <c r="AB795799" s="5"/>
    </row>
    <row r="795800" spans="21:28">
      <c r="U795800" s="5"/>
      <c r="AA795800" s="93"/>
      <c r="AB795800" s="5"/>
    </row>
    <row r="795801" spans="21:28">
      <c r="U795801" s="5"/>
      <c r="AA795801" s="94"/>
      <c r="AB795801" s="5"/>
    </row>
    <row r="795804" spans="21:28">
      <c r="U795804" s="5"/>
      <c r="AA795804" s="94"/>
      <c r="AB795804" s="5"/>
    </row>
    <row r="795854" spans="21:28">
      <c r="U795854" s="5"/>
      <c r="AA795854" s="94"/>
      <c r="AB795854" s="5"/>
    </row>
    <row r="795924" spans="21:28">
      <c r="U795924" s="5"/>
      <c r="AA795924" s="94"/>
      <c r="AB795924" s="5"/>
    </row>
    <row r="795925" spans="21:28">
      <c r="U795925" s="5"/>
      <c r="AA795925" s="94"/>
      <c r="AB795925" s="5"/>
    </row>
    <row r="795942" spans="21:28">
      <c r="U795942" s="5"/>
      <c r="AA795942" s="94"/>
      <c r="AB795942" s="5"/>
    </row>
    <row r="795944" spans="21:28">
      <c r="U795944" s="5"/>
      <c r="AA795944" s="458"/>
      <c r="AB795944" s="5"/>
    </row>
    <row r="795945" spans="21:28">
      <c r="U795945" s="5"/>
      <c r="AA795945" s="458"/>
      <c r="AB795945" s="5"/>
    </row>
    <row r="795946" spans="21:28">
      <c r="U795946" s="5"/>
      <c r="AA795946" s="93"/>
      <c r="AB795946" s="5"/>
    </row>
    <row r="795947" spans="21:28">
      <c r="U795947" s="5"/>
      <c r="AA795947" s="94"/>
      <c r="AB795947" s="5"/>
    </row>
    <row r="795950" spans="21:28">
      <c r="U795950" s="5"/>
      <c r="AA795950" s="94"/>
      <c r="AB795950" s="5"/>
    </row>
    <row r="796000" spans="21:28">
      <c r="U796000" s="5"/>
      <c r="AA796000" s="94"/>
      <c r="AB796000" s="5"/>
    </row>
    <row r="796070" spans="21:28">
      <c r="U796070" s="5"/>
      <c r="AA796070" s="94"/>
      <c r="AB796070" s="5"/>
    </row>
    <row r="796071" spans="21:28">
      <c r="U796071" s="5"/>
      <c r="AA796071" s="94"/>
      <c r="AB796071" s="5"/>
    </row>
    <row r="796088" spans="21:28">
      <c r="U796088" s="5"/>
      <c r="AA796088" s="94"/>
      <c r="AB796088" s="5"/>
    </row>
    <row r="796090" spans="21:28">
      <c r="U796090" s="5"/>
      <c r="AA796090" s="458"/>
      <c r="AB796090" s="5"/>
    </row>
    <row r="796091" spans="21:28">
      <c r="U796091" s="5"/>
      <c r="AA796091" s="458"/>
      <c r="AB796091" s="5"/>
    </row>
    <row r="796092" spans="21:28">
      <c r="U796092" s="5"/>
      <c r="AA796092" s="93"/>
      <c r="AB796092" s="5"/>
    </row>
    <row r="796093" spans="21:28">
      <c r="U796093" s="5"/>
      <c r="AA796093" s="94"/>
      <c r="AB796093" s="5"/>
    </row>
    <row r="796096" spans="21:28">
      <c r="U796096" s="5"/>
      <c r="AA796096" s="94"/>
      <c r="AB796096" s="5"/>
    </row>
    <row r="796146" spans="21:28">
      <c r="U796146" s="5"/>
      <c r="AA796146" s="94"/>
      <c r="AB796146" s="5"/>
    </row>
    <row r="796216" spans="21:28">
      <c r="U796216" s="5"/>
      <c r="AA796216" s="94"/>
      <c r="AB796216" s="5"/>
    </row>
    <row r="796217" spans="21:28">
      <c r="U796217" s="5"/>
      <c r="AA796217" s="94"/>
      <c r="AB796217" s="5"/>
    </row>
    <row r="796234" spans="21:28">
      <c r="U796234" s="5"/>
      <c r="AA796234" s="94"/>
      <c r="AB796234" s="5"/>
    </row>
    <row r="796236" spans="21:28">
      <c r="U796236" s="5"/>
      <c r="AA796236" s="458"/>
      <c r="AB796236" s="5"/>
    </row>
    <row r="796237" spans="21:28">
      <c r="U796237" s="5"/>
      <c r="AA796237" s="458"/>
      <c r="AB796237" s="5"/>
    </row>
    <row r="796238" spans="21:28">
      <c r="U796238" s="5"/>
      <c r="AA796238" s="93"/>
      <c r="AB796238" s="5"/>
    </row>
    <row r="796239" spans="21:28">
      <c r="U796239" s="5"/>
      <c r="AA796239" s="94"/>
      <c r="AB796239" s="5"/>
    </row>
    <row r="796242" spans="21:28">
      <c r="U796242" s="5"/>
      <c r="AA796242" s="94"/>
      <c r="AB796242" s="5"/>
    </row>
    <row r="796292" spans="21:28">
      <c r="U796292" s="5"/>
      <c r="AA796292" s="94"/>
      <c r="AB796292" s="5"/>
    </row>
    <row r="796362" spans="21:28">
      <c r="U796362" s="5"/>
      <c r="AA796362" s="94"/>
      <c r="AB796362" s="5"/>
    </row>
    <row r="796363" spans="21:28">
      <c r="U796363" s="5"/>
      <c r="AA796363" s="94"/>
      <c r="AB796363" s="5"/>
    </row>
    <row r="796380" spans="21:28">
      <c r="U796380" s="5"/>
      <c r="AA796380" s="94"/>
      <c r="AB796380" s="5"/>
    </row>
    <row r="796382" spans="21:28">
      <c r="U796382" s="5"/>
      <c r="AA796382" s="458"/>
      <c r="AB796382" s="5"/>
    </row>
    <row r="796383" spans="21:28">
      <c r="U796383" s="5"/>
      <c r="AA796383" s="458"/>
      <c r="AB796383" s="5"/>
    </row>
    <row r="796384" spans="21:28">
      <c r="U796384" s="5"/>
      <c r="AA796384" s="93"/>
      <c r="AB796384" s="5"/>
    </row>
    <row r="796385" spans="21:28">
      <c r="U796385" s="5"/>
      <c r="AA796385" s="94"/>
      <c r="AB796385" s="5"/>
    </row>
    <row r="796388" spans="21:28">
      <c r="U796388" s="5"/>
      <c r="AA796388" s="94"/>
      <c r="AB796388" s="5"/>
    </row>
    <row r="796438" spans="21:28">
      <c r="U796438" s="5"/>
      <c r="AA796438" s="94"/>
      <c r="AB796438" s="5"/>
    </row>
    <row r="796508" spans="21:28">
      <c r="U796508" s="5"/>
      <c r="AA796508" s="94"/>
      <c r="AB796508" s="5"/>
    </row>
    <row r="796509" spans="21:28">
      <c r="U796509" s="5"/>
      <c r="AA796509" s="94"/>
      <c r="AB796509" s="5"/>
    </row>
    <row r="796526" spans="21:28">
      <c r="U796526" s="5"/>
      <c r="AA796526" s="94"/>
      <c r="AB796526" s="5"/>
    </row>
    <row r="796528" spans="21:28">
      <c r="U796528" s="5"/>
      <c r="AA796528" s="458"/>
      <c r="AB796528" s="5"/>
    </row>
    <row r="796529" spans="21:28">
      <c r="U796529" s="5"/>
      <c r="AA796529" s="458"/>
      <c r="AB796529" s="5"/>
    </row>
    <row r="796530" spans="21:28">
      <c r="U796530" s="5"/>
      <c r="AA796530" s="93"/>
      <c r="AB796530" s="5"/>
    </row>
    <row r="796531" spans="21:28">
      <c r="U796531" s="5"/>
      <c r="AA796531" s="94"/>
      <c r="AB796531" s="5"/>
    </row>
    <row r="796534" spans="21:28">
      <c r="U796534" s="5"/>
      <c r="AA796534" s="94"/>
      <c r="AB796534" s="5"/>
    </row>
    <row r="796584" spans="21:28">
      <c r="U796584" s="5"/>
      <c r="AA796584" s="94"/>
      <c r="AB796584" s="5"/>
    </row>
    <row r="796654" spans="21:28">
      <c r="U796654" s="5"/>
      <c r="AA796654" s="94"/>
      <c r="AB796654" s="5"/>
    </row>
    <row r="796655" spans="21:28">
      <c r="U796655" s="5"/>
      <c r="AA796655" s="94"/>
      <c r="AB796655" s="5"/>
    </row>
    <row r="796672" spans="21:28">
      <c r="U796672" s="5"/>
      <c r="AA796672" s="94"/>
      <c r="AB796672" s="5"/>
    </row>
    <row r="796674" spans="21:28">
      <c r="U796674" s="5"/>
      <c r="AA796674" s="458"/>
      <c r="AB796674" s="5"/>
    </row>
    <row r="796675" spans="21:28">
      <c r="U796675" s="5"/>
      <c r="AA796675" s="458"/>
      <c r="AB796675" s="5"/>
    </row>
    <row r="796676" spans="21:28">
      <c r="U796676" s="5"/>
      <c r="AA796676" s="93"/>
      <c r="AB796676" s="5"/>
    </row>
    <row r="796677" spans="21:28">
      <c r="U796677" s="5"/>
      <c r="AA796677" s="94"/>
      <c r="AB796677" s="5"/>
    </row>
    <row r="796680" spans="21:28">
      <c r="U796680" s="5"/>
      <c r="AA796680" s="94"/>
      <c r="AB796680" s="5"/>
    </row>
    <row r="796730" spans="21:28">
      <c r="U796730" s="5"/>
      <c r="AA796730" s="94"/>
      <c r="AB796730" s="5"/>
    </row>
    <row r="796800" spans="21:28">
      <c r="U796800" s="5"/>
      <c r="AA796800" s="94"/>
      <c r="AB796800" s="5"/>
    </row>
    <row r="796801" spans="21:28">
      <c r="U796801" s="5"/>
      <c r="AA796801" s="94"/>
      <c r="AB796801" s="5"/>
    </row>
    <row r="796818" spans="21:28">
      <c r="U796818" s="5"/>
      <c r="AA796818" s="94"/>
      <c r="AB796818" s="5"/>
    </row>
    <row r="796820" spans="21:28">
      <c r="U796820" s="5"/>
      <c r="AA796820" s="458"/>
      <c r="AB796820" s="5"/>
    </row>
    <row r="796821" spans="21:28">
      <c r="U796821" s="5"/>
      <c r="AA796821" s="458"/>
      <c r="AB796821" s="5"/>
    </row>
    <row r="796822" spans="21:28">
      <c r="U796822" s="5"/>
      <c r="AA796822" s="93"/>
      <c r="AB796822" s="5"/>
    </row>
    <row r="796823" spans="21:28">
      <c r="U796823" s="5"/>
      <c r="AA796823" s="94"/>
      <c r="AB796823" s="5"/>
    </row>
    <row r="796826" spans="21:28">
      <c r="U796826" s="5"/>
      <c r="AA796826" s="94"/>
      <c r="AB796826" s="5"/>
    </row>
    <row r="796876" spans="21:28">
      <c r="U796876" s="5"/>
      <c r="AA796876" s="94"/>
      <c r="AB796876" s="5"/>
    </row>
    <row r="796946" spans="21:28">
      <c r="U796946" s="5"/>
      <c r="AA796946" s="94"/>
      <c r="AB796946" s="5"/>
    </row>
    <row r="796947" spans="21:28">
      <c r="U796947" s="5"/>
      <c r="AA796947" s="94"/>
      <c r="AB796947" s="5"/>
    </row>
    <row r="796964" spans="21:28">
      <c r="U796964" s="5"/>
      <c r="AA796964" s="94"/>
      <c r="AB796964" s="5"/>
    </row>
    <row r="796966" spans="21:28">
      <c r="U796966" s="5"/>
      <c r="AA796966" s="458"/>
      <c r="AB796966" s="5"/>
    </row>
    <row r="796967" spans="21:28">
      <c r="U796967" s="5"/>
      <c r="AA796967" s="458"/>
      <c r="AB796967" s="5"/>
    </row>
    <row r="796968" spans="21:28">
      <c r="U796968" s="5"/>
      <c r="AA796968" s="93"/>
      <c r="AB796968" s="5"/>
    </row>
    <row r="796969" spans="21:28">
      <c r="U796969" s="5"/>
      <c r="AA796969" s="94"/>
      <c r="AB796969" s="5"/>
    </row>
    <row r="796972" spans="21:28">
      <c r="U796972" s="5"/>
      <c r="AA796972" s="94"/>
      <c r="AB796972" s="5"/>
    </row>
    <row r="797022" spans="21:28">
      <c r="U797022" s="5"/>
      <c r="AA797022" s="94"/>
      <c r="AB797022" s="5"/>
    </row>
    <row r="797092" spans="21:28">
      <c r="U797092" s="5"/>
      <c r="AA797092" s="94"/>
      <c r="AB797092" s="5"/>
    </row>
    <row r="797093" spans="21:28">
      <c r="U797093" s="5"/>
      <c r="AA797093" s="94"/>
      <c r="AB797093" s="5"/>
    </row>
    <row r="797110" spans="21:28">
      <c r="U797110" s="5"/>
      <c r="AA797110" s="94"/>
      <c r="AB797110" s="5"/>
    </row>
    <row r="797112" spans="21:28">
      <c r="U797112" s="5"/>
      <c r="AA797112" s="458"/>
      <c r="AB797112" s="5"/>
    </row>
    <row r="797113" spans="21:28">
      <c r="U797113" s="5"/>
      <c r="AA797113" s="458"/>
      <c r="AB797113" s="5"/>
    </row>
    <row r="797114" spans="21:28">
      <c r="U797114" s="5"/>
      <c r="AA797114" s="93"/>
      <c r="AB797114" s="5"/>
    </row>
    <row r="797115" spans="21:28">
      <c r="U797115" s="5"/>
      <c r="AA797115" s="94"/>
      <c r="AB797115" s="5"/>
    </row>
    <row r="797118" spans="21:28">
      <c r="U797118" s="5"/>
      <c r="AA797118" s="94"/>
      <c r="AB797118" s="5"/>
    </row>
    <row r="797168" spans="21:28">
      <c r="U797168" s="5"/>
      <c r="AA797168" s="94"/>
      <c r="AB797168" s="5"/>
    </row>
    <row r="797238" spans="21:28">
      <c r="U797238" s="5"/>
      <c r="AA797238" s="94"/>
      <c r="AB797238" s="5"/>
    </row>
    <row r="797239" spans="21:28">
      <c r="U797239" s="5"/>
      <c r="AA797239" s="94"/>
      <c r="AB797239" s="5"/>
    </row>
    <row r="797256" spans="21:28">
      <c r="U797256" s="5"/>
      <c r="AA797256" s="94"/>
      <c r="AB797256" s="5"/>
    </row>
    <row r="797258" spans="21:28">
      <c r="U797258" s="5"/>
      <c r="AA797258" s="458"/>
      <c r="AB797258" s="5"/>
    </row>
    <row r="797259" spans="21:28">
      <c r="U797259" s="5"/>
      <c r="AA797259" s="458"/>
      <c r="AB797259" s="5"/>
    </row>
    <row r="797260" spans="21:28">
      <c r="U797260" s="5"/>
      <c r="AA797260" s="93"/>
      <c r="AB797260" s="5"/>
    </row>
    <row r="797261" spans="21:28">
      <c r="U797261" s="5"/>
      <c r="AA797261" s="94"/>
      <c r="AB797261" s="5"/>
    </row>
    <row r="797264" spans="21:28">
      <c r="U797264" s="5"/>
      <c r="AA797264" s="94"/>
      <c r="AB797264" s="5"/>
    </row>
    <row r="797314" spans="21:28">
      <c r="U797314" s="5"/>
      <c r="AA797314" s="94"/>
      <c r="AB797314" s="5"/>
    </row>
    <row r="797384" spans="21:28">
      <c r="U797384" s="5"/>
      <c r="AA797384" s="94"/>
      <c r="AB797384" s="5"/>
    </row>
    <row r="797385" spans="21:28">
      <c r="U797385" s="5"/>
      <c r="AA797385" s="94"/>
      <c r="AB797385" s="5"/>
    </row>
    <row r="797402" spans="21:28">
      <c r="U797402" s="5"/>
      <c r="AA797402" s="94"/>
      <c r="AB797402" s="5"/>
    </row>
    <row r="797404" spans="21:28">
      <c r="U797404" s="5"/>
      <c r="AA797404" s="458"/>
      <c r="AB797404" s="5"/>
    </row>
    <row r="797405" spans="21:28">
      <c r="U797405" s="5"/>
      <c r="AA797405" s="458"/>
      <c r="AB797405" s="5"/>
    </row>
    <row r="797406" spans="21:28">
      <c r="U797406" s="5"/>
      <c r="AA797406" s="93"/>
      <c r="AB797406" s="5"/>
    </row>
    <row r="797407" spans="21:28">
      <c r="U797407" s="5"/>
      <c r="AA797407" s="94"/>
      <c r="AB797407" s="5"/>
    </row>
    <row r="797410" spans="21:28">
      <c r="U797410" s="5"/>
      <c r="AA797410" s="94"/>
      <c r="AB797410" s="5"/>
    </row>
    <row r="797460" spans="21:28">
      <c r="U797460" s="5"/>
      <c r="AA797460" s="94"/>
      <c r="AB797460" s="5"/>
    </row>
    <row r="797530" spans="21:28">
      <c r="U797530" s="5"/>
      <c r="AA797530" s="94"/>
      <c r="AB797530" s="5"/>
    </row>
    <row r="797531" spans="21:28">
      <c r="U797531" s="5"/>
      <c r="AA797531" s="94"/>
      <c r="AB797531" s="5"/>
    </row>
    <row r="797548" spans="21:28">
      <c r="U797548" s="5"/>
      <c r="AA797548" s="94"/>
      <c r="AB797548" s="5"/>
    </row>
    <row r="797550" spans="21:28">
      <c r="U797550" s="5"/>
      <c r="AA797550" s="458"/>
      <c r="AB797550" s="5"/>
    </row>
    <row r="797551" spans="21:28">
      <c r="U797551" s="5"/>
      <c r="AA797551" s="458"/>
      <c r="AB797551" s="5"/>
    </row>
    <row r="797552" spans="21:28">
      <c r="U797552" s="5"/>
      <c r="AA797552" s="93"/>
      <c r="AB797552" s="5"/>
    </row>
    <row r="797553" spans="21:28">
      <c r="U797553" s="5"/>
      <c r="AA797553" s="94"/>
      <c r="AB797553" s="5"/>
    </row>
    <row r="797556" spans="21:28">
      <c r="U797556" s="5"/>
      <c r="AA797556" s="94"/>
      <c r="AB797556" s="5"/>
    </row>
    <row r="797606" spans="21:28">
      <c r="U797606" s="5"/>
      <c r="AA797606" s="94"/>
      <c r="AB797606" s="5"/>
    </row>
    <row r="797676" spans="21:28">
      <c r="U797676" s="5"/>
      <c r="AA797676" s="94"/>
      <c r="AB797676" s="5"/>
    </row>
    <row r="797677" spans="21:28">
      <c r="U797677" s="5"/>
      <c r="AA797677" s="94"/>
      <c r="AB797677" s="5"/>
    </row>
    <row r="797694" spans="21:28">
      <c r="U797694" s="5"/>
      <c r="AA797694" s="94"/>
      <c r="AB797694" s="5"/>
    </row>
    <row r="797696" spans="21:28">
      <c r="U797696" s="5"/>
      <c r="AA797696" s="458"/>
      <c r="AB797696" s="5"/>
    </row>
    <row r="797697" spans="21:28">
      <c r="U797697" s="5"/>
      <c r="AA797697" s="458"/>
      <c r="AB797697" s="5"/>
    </row>
    <row r="797698" spans="21:28">
      <c r="U797698" s="5"/>
      <c r="AA797698" s="93"/>
      <c r="AB797698" s="5"/>
    </row>
    <row r="797699" spans="21:28">
      <c r="U797699" s="5"/>
      <c r="AA797699" s="94"/>
      <c r="AB797699" s="5"/>
    </row>
    <row r="797702" spans="21:28">
      <c r="U797702" s="5"/>
      <c r="AA797702" s="94"/>
      <c r="AB797702" s="5"/>
    </row>
    <row r="797752" spans="21:28">
      <c r="U797752" s="5"/>
      <c r="AA797752" s="94"/>
      <c r="AB797752" s="5"/>
    </row>
    <row r="797822" spans="21:28">
      <c r="U797822" s="5"/>
      <c r="AA797822" s="94"/>
      <c r="AB797822" s="5"/>
    </row>
    <row r="797823" spans="21:28">
      <c r="U797823" s="5"/>
      <c r="AA797823" s="94"/>
      <c r="AB797823" s="5"/>
    </row>
    <row r="797840" spans="21:28">
      <c r="U797840" s="5"/>
      <c r="AA797840" s="94"/>
      <c r="AB797840" s="5"/>
    </row>
    <row r="797842" spans="21:28">
      <c r="U797842" s="5"/>
      <c r="AA797842" s="458"/>
      <c r="AB797842" s="5"/>
    </row>
    <row r="797843" spans="21:28">
      <c r="U797843" s="5"/>
      <c r="AA797843" s="458"/>
      <c r="AB797843" s="5"/>
    </row>
    <row r="797844" spans="21:28">
      <c r="U797844" s="5"/>
      <c r="AA797844" s="93"/>
      <c r="AB797844" s="5"/>
    </row>
    <row r="797845" spans="21:28">
      <c r="U797845" s="5"/>
      <c r="AA797845" s="94"/>
      <c r="AB797845" s="5"/>
    </row>
    <row r="797848" spans="21:28">
      <c r="U797848" s="5"/>
      <c r="AA797848" s="94"/>
      <c r="AB797848" s="5"/>
    </row>
    <row r="797898" spans="21:28">
      <c r="U797898" s="5"/>
      <c r="AA797898" s="94"/>
      <c r="AB797898" s="5"/>
    </row>
    <row r="797968" spans="21:28">
      <c r="U797968" s="5"/>
      <c r="AA797968" s="94"/>
      <c r="AB797968" s="5"/>
    </row>
    <row r="797969" spans="21:28">
      <c r="U797969" s="5"/>
      <c r="AA797969" s="94"/>
      <c r="AB797969" s="5"/>
    </row>
    <row r="797986" spans="21:28">
      <c r="U797986" s="5"/>
      <c r="AA797986" s="94"/>
      <c r="AB797986" s="5"/>
    </row>
    <row r="797988" spans="21:28">
      <c r="U797988" s="5"/>
      <c r="AA797988" s="458"/>
      <c r="AB797988" s="5"/>
    </row>
    <row r="797989" spans="21:28">
      <c r="U797989" s="5"/>
      <c r="AA797989" s="458"/>
      <c r="AB797989" s="5"/>
    </row>
    <row r="797990" spans="21:28">
      <c r="U797990" s="5"/>
      <c r="AA797990" s="93"/>
      <c r="AB797990" s="5"/>
    </row>
    <row r="797991" spans="21:28">
      <c r="U797991" s="5"/>
      <c r="AA797991" s="94"/>
      <c r="AB797991" s="5"/>
    </row>
    <row r="797994" spans="21:28">
      <c r="U797994" s="5"/>
      <c r="AA797994" s="94"/>
      <c r="AB797994" s="5"/>
    </row>
    <row r="798044" spans="21:28">
      <c r="U798044" s="5"/>
      <c r="AA798044" s="94"/>
      <c r="AB798044" s="5"/>
    </row>
    <row r="798114" spans="21:28">
      <c r="U798114" s="5"/>
      <c r="AA798114" s="94"/>
      <c r="AB798114" s="5"/>
    </row>
    <row r="798115" spans="21:28">
      <c r="U798115" s="5"/>
      <c r="AA798115" s="94"/>
      <c r="AB798115" s="5"/>
    </row>
    <row r="798132" spans="21:28">
      <c r="U798132" s="5"/>
      <c r="AA798132" s="94"/>
      <c r="AB798132" s="5"/>
    </row>
    <row r="798134" spans="21:28">
      <c r="U798134" s="5"/>
      <c r="AA798134" s="458"/>
      <c r="AB798134" s="5"/>
    </row>
    <row r="798135" spans="21:28">
      <c r="U798135" s="5"/>
      <c r="AA798135" s="458"/>
      <c r="AB798135" s="5"/>
    </row>
    <row r="798136" spans="21:28">
      <c r="U798136" s="5"/>
      <c r="AA798136" s="93"/>
      <c r="AB798136" s="5"/>
    </row>
    <row r="798137" spans="21:28">
      <c r="U798137" s="5"/>
      <c r="AA798137" s="94"/>
      <c r="AB798137" s="5"/>
    </row>
    <row r="798140" spans="21:28">
      <c r="U798140" s="5"/>
      <c r="AA798140" s="94"/>
      <c r="AB798140" s="5"/>
    </row>
    <row r="798190" spans="21:28">
      <c r="U798190" s="5"/>
      <c r="AA798190" s="94"/>
      <c r="AB798190" s="5"/>
    </row>
    <row r="798260" spans="21:28">
      <c r="U798260" s="5"/>
      <c r="AA798260" s="94"/>
      <c r="AB798260" s="5"/>
    </row>
    <row r="798261" spans="21:28">
      <c r="U798261" s="5"/>
      <c r="AA798261" s="94"/>
      <c r="AB798261" s="5"/>
    </row>
    <row r="798278" spans="21:28">
      <c r="U798278" s="5"/>
      <c r="AA798278" s="94"/>
      <c r="AB798278" s="5"/>
    </row>
    <row r="798280" spans="21:28">
      <c r="U798280" s="5"/>
      <c r="AA798280" s="458"/>
      <c r="AB798280" s="5"/>
    </row>
    <row r="798281" spans="21:28">
      <c r="U798281" s="5"/>
      <c r="AA798281" s="458"/>
      <c r="AB798281" s="5"/>
    </row>
    <row r="798282" spans="21:28">
      <c r="U798282" s="5"/>
      <c r="AA798282" s="93"/>
      <c r="AB798282" s="5"/>
    </row>
    <row r="798283" spans="21:28">
      <c r="U798283" s="5"/>
      <c r="AA798283" s="94"/>
      <c r="AB798283" s="5"/>
    </row>
    <row r="798286" spans="21:28">
      <c r="U798286" s="5"/>
      <c r="AA798286" s="94"/>
      <c r="AB798286" s="5"/>
    </row>
    <row r="798336" spans="21:28">
      <c r="U798336" s="5"/>
      <c r="AA798336" s="94"/>
      <c r="AB798336" s="5"/>
    </row>
    <row r="798406" spans="21:28">
      <c r="U798406" s="5"/>
      <c r="AA798406" s="94"/>
      <c r="AB798406" s="5"/>
    </row>
    <row r="798407" spans="21:28">
      <c r="U798407" s="5"/>
      <c r="AA798407" s="94"/>
      <c r="AB798407" s="5"/>
    </row>
    <row r="798424" spans="21:28">
      <c r="U798424" s="5"/>
      <c r="AA798424" s="94"/>
      <c r="AB798424" s="5"/>
    </row>
    <row r="798426" spans="21:28">
      <c r="U798426" s="5"/>
      <c r="AA798426" s="458"/>
      <c r="AB798426" s="5"/>
    </row>
    <row r="798427" spans="21:28">
      <c r="U798427" s="5"/>
      <c r="AA798427" s="458"/>
      <c r="AB798427" s="5"/>
    </row>
    <row r="798428" spans="21:28">
      <c r="U798428" s="5"/>
      <c r="AA798428" s="93"/>
      <c r="AB798428" s="5"/>
    </row>
    <row r="798429" spans="21:28">
      <c r="U798429" s="5"/>
      <c r="AA798429" s="94"/>
      <c r="AB798429" s="5"/>
    </row>
    <row r="798432" spans="21:28">
      <c r="U798432" s="5"/>
      <c r="AA798432" s="94"/>
      <c r="AB798432" s="5"/>
    </row>
    <row r="798482" spans="21:28">
      <c r="U798482" s="5"/>
      <c r="AA798482" s="94"/>
      <c r="AB798482" s="5"/>
    </row>
    <row r="798552" spans="21:28">
      <c r="U798552" s="5"/>
      <c r="AA798552" s="94"/>
      <c r="AB798552" s="5"/>
    </row>
    <row r="798553" spans="21:28">
      <c r="U798553" s="5"/>
      <c r="AA798553" s="94"/>
      <c r="AB798553" s="5"/>
    </row>
    <row r="798570" spans="21:28">
      <c r="U798570" s="5"/>
      <c r="AA798570" s="94"/>
      <c r="AB798570" s="5"/>
    </row>
    <row r="798572" spans="21:28">
      <c r="U798572" s="5"/>
      <c r="AA798572" s="458"/>
      <c r="AB798572" s="5"/>
    </row>
    <row r="798573" spans="21:28">
      <c r="U798573" s="5"/>
      <c r="AA798573" s="458"/>
      <c r="AB798573" s="5"/>
    </row>
    <row r="798574" spans="21:28">
      <c r="U798574" s="5"/>
      <c r="AA798574" s="93"/>
      <c r="AB798574" s="5"/>
    </row>
    <row r="798575" spans="21:28">
      <c r="U798575" s="5"/>
      <c r="AA798575" s="94"/>
      <c r="AB798575" s="5"/>
    </row>
    <row r="798578" spans="21:28">
      <c r="U798578" s="5"/>
      <c r="AA798578" s="94"/>
      <c r="AB798578" s="5"/>
    </row>
    <row r="798628" spans="21:28">
      <c r="U798628" s="5"/>
      <c r="AA798628" s="94"/>
      <c r="AB798628" s="5"/>
    </row>
    <row r="798698" spans="21:28">
      <c r="U798698" s="5"/>
      <c r="AA798698" s="94"/>
      <c r="AB798698" s="5"/>
    </row>
    <row r="798699" spans="21:28">
      <c r="U798699" s="5"/>
      <c r="AA798699" s="94"/>
      <c r="AB798699" s="5"/>
    </row>
    <row r="798716" spans="21:28">
      <c r="U798716" s="5"/>
      <c r="AA798716" s="94"/>
      <c r="AB798716" s="5"/>
    </row>
    <row r="798718" spans="21:28">
      <c r="U798718" s="5"/>
      <c r="AA798718" s="458"/>
      <c r="AB798718" s="5"/>
    </row>
    <row r="798719" spans="21:28">
      <c r="U798719" s="5"/>
      <c r="AA798719" s="458"/>
      <c r="AB798719" s="5"/>
    </row>
    <row r="798720" spans="21:28">
      <c r="U798720" s="5"/>
      <c r="AA798720" s="93"/>
      <c r="AB798720" s="5"/>
    </row>
    <row r="798721" spans="21:28">
      <c r="U798721" s="5"/>
      <c r="AA798721" s="94"/>
      <c r="AB798721" s="5"/>
    </row>
    <row r="798724" spans="21:28">
      <c r="U798724" s="5"/>
      <c r="AA798724" s="94"/>
      <c r="AB798724" s="5"/>
    </row>
    <row r="798774" spans="21:28">
      <c r="U798774" s="5"/>
      <c r="AA798774" s="94"/>
      <c r="AB798774" s="5"/>
    </row>
    <row r="798844" spans="21:28">
      <c r="U798844" s="5"/>
      <c r="AA798844" s="94"/>
      <c r="AB798844" s="5"/>
    </row>
    <row r="798845" spans="21:28">
      <c r="U798845" s="5"/>
      <c r="AA798845" s="94"/>
      <c r="AB798845" s="5"/>
    </row>
    <row r="798862" spans="21:28">
      <c r="U798862" s="5"/>
      <c r="AA798862" s="94"/>
      <c r="AB798862" s="5"/>
    </row>
    <row r="798864" spans="21:28">
      <c r="U798864" s="5"/>
      <c r="AA798864" s="458"/>
      <c r="AB798864" s="5"/>
    </row>
    <row r="798865" spans="21:28">
      <c r="U798865" s="5"/>
      <c r="AA798865" s="458"/>
      <c r="AB798865" s="5"/>
    </row>
    <row r="798866" spans="21:28">
      <c r="U798866" s="5"/>
      <c r="AA798866" s="93"/>
      <c r="AB798866" s="5"/>
    </row>
    <row r="798867" spans="21:28">
      <c r="U798867" s="5"/>
      <c r="AA798867" s="94"/>
      <c r="AB798867" s="5"/>
    </row>
    <row r="798870" spans="21:28">
      <c r="U798870" s="5"/>
      <c r="AA798870" s="94"/>
      <c r="AB798870" s="5"/>
    </row>
    <row r="798920" spans="21:28">
      <c r="U798920" s="5"/>
      <c r="AA798920" s="94"/>
      <c r="AB798920" s="5"/>
    </row>
    <row r="798990" spans="21:28">
      <c r="U798990" s="5"/>
      <c r="AA798990" s="94"/>
      <c r="AB798990" s="5"/>
    </row>
    <row r="798991" spans="21:28">
      <c r="U798991" s="5"/>
      <c r="AA798991" s="94"/>
      <c r="AB798991" s="5"/>
    </row>
    <row r="799008" spans="21:28">
      <c r="U799008" s="5"/>
      <c r="AA799008" s="94"/>
      <c r="AB799008" s="5"/>
    </row>
    <row r="799010" spans="21:28">
      <c r="U799010" s="5"/>
      <c r="AA799010" s="458"/>
      <c r="AB799010" s="5"/>
    </row>
    <row r="799011" spans="21:28">
      <c r="U799011" s="5"/>
      <c r="AA799011" s="458"/>
      <c r="AB799011" s="5"/>
    </row>
    <row r="799012" spans="21:28">
      <c r="U799012" s="5"/>
      <c r="AA799012" s="93"/>
      <c r="AB799012" s="5"/>
    </row>
    <row r="799013" spans="21:28">
      <c r="U799013" s="5"/>
      <c r="AA799013" s="94"/>
      <c r="AB799013" s="5"/>
    </row>
    <row r="799016" spans="21:28">
      <c r="U799016" s="5"/>
      <c r="AA799016" s="94"/>
      <c r="AB799016" s="5"/>
    </row>
    <row r="799066" spans="21:28">
      <c r="U799066" s="5"/>
      <c r="AA799066" s="94"/>
      <c r="AB799066" s="5"/>
    </row>
    <row r="799136" spans="21:28">
      <c r="U799136" s="5"/>
      <c r="AA799136" s="94"/>
      <c r="AB799136" s="5"/>
    </row>
    <row r="799137" spans="21:28">
      <c r="U799137" s="5"/>
      <c r="AA799137" s="94"/>
      <c r="AB799137" s="5"/>
    </row>
    <row r="799154" spans="21:28">
      <c r="U799154" s="5"/>
      <c r="AA799154" s="94"/>
      <c r="AB799154" s="5"/>
    </row>
    <row r="799156" spans="21:28">
      <c r="U799156" s="5"/>
      <c r="AA799156" s="458"/>
      <c r="AB799156" s="5"/>
    </row>
    <row r="799157" spans="21:28">
      <c r="U799157" s="5"/>
      <c r="AA799157" s="458"/>
      <c r="AB799157" s="5"/>
    </row>
    <row r="799158" spans="21:28">
      <c r="U799158" s="5"/>
      <c r="AA799158" s="93"/>
      <c r="AB799158" s="5"/>
    </row>
    <row r="799159" spans="21:28">
      <c r="U799159" s="5"/>
      <c r="AA799159" s="94"/>
      <c r="AB799159" s="5"/>
    </row>
    <row r="799162" spans="21:28">
      <c r="U799162" s="5"/>
      <c r="AA799162" s="94"/>
      <c r="AB799162" s="5"/>
    </row>
    <row r="799212" spans="21:28">
      <c r="U799212" s="5"/>
      <c r="AA799212" s="94"/>
      <c r="AB799212" s="5"/>
    </row>
    <row r="799282" spans="21:28">
      <c r="U799282" s="5"/>
      <c r="AA799282" s="94"/>
      <c r="AB799282" s="5"/>
    </row>
    <row r="799283" spans="21:28">
      <c r="U799283" s="5"/>
      <c r="AA799283" s="94"/>
      <c r="AB799283" s="5"/>
    </row>
    <row r="799300" spans="21:28">
      <c r="U799300" s="5"/>
      <c r="AA799300" s="94"/>
      <c r="AB799300" s="5"/>
    </row>
    <row r="799302" spans="21:28">
      <c r="U799302" s="5"/>
      <c r="AA799302" s="458"/>
      <c r="AB799302" s="5"/>
    </row>
    <row r="799303" spans="21:28">
      <c r="U799303" s="5"/>
      <c r="AA799303" s="458"/>
      <c r="AB799303" s="5"/>
    </row>
    <row r="799304" spans="21:28">
      <c r="U799304" s="5"/>
      <c r="AA799304" s="93"/>
      <c r="AB799304" s="5"/>
    </row>
    <row r="799305" spans="21:28">
      <c r="U799305" s="5"/>
      <c r="AA799305" s="94"/>
      <c r="AB799305" s="5"/>
    </row>
    <row r="799308" spans="21:28">
      <c r="U799308" s="5"/>
      <c r="AA799308" s="94"/>
      <c r="AB799308" s="5"/>
    </row>
    <row r="799358" spans="21:28">
      <c r="U799358" s="5"/>
      <c r="AA799358" s="94"/>
      <c r="AB799358" s="5"/>
    </row>
    <row r="799428" spans="21:28">
      <c r="U799428" s="5"/>
      <c r="AA799428" s="94"/>
      <c r="AB799428" s="5"/>
    </row>
    <row r="799429" spans="21:28">
      <c r="U799429" s="5"/>
      <c r="AA799429" s="94"/>
      <c r="AB799429" s="5"/>
    </row>
    <row r="799446" spans="21:28">
      <c r="U799446" s="5"/>
      <c r="AA799446" s="94"/>
      <c r="AB799446" s="5"/>
    </row>
    <row r="799448" spans="21:28">
      <c r="U799448" s="5"/>
      <c r="AA799448" s="458"/>
      <c r="AB799448" s="5"/>
    </row>
    <row r="799449" spans="21:28">
      <c r="U799449" s="5"/>
      <c r="AA799449" s="458"/>
      <c r="AB799449" s="5"/>
    </row>
    <row r="799450" spans="21:28">
      <c r="U799450" s="5"/>
      <c r="AA799450" s="93"/>
      <c r="AB799450" s="5"/>
    </row>
    <row r="799451" spans="21:28">
      <c r="U799451" s="5"/>
      <c r="AA799451" s="94"/>
      <c r="AB799451" s="5"/>
    </row>
    <row r="799454" spans="21:28">
      <c r="U799454" s="5"/>
      <c r="AA799454" s="94"/>
      <c r="AB799454" s="5"/>
    </row>
    <row r="799504" spans="21:28">
      <c r="U799504" s="5"/>
      <c r="AA799504" s="94"/>
      <c r="AB799504" s="5"/>
    </row>
    <row r="799574" spans="21:28">
      <c r="U799574" s="5"/>
      <c r="AA799574" s="94"/>
      <c r="AB799574" s="5"/>
    </row>
    <row r="799575" spans="21:28">
      <c r="U799575" s="5"/>
      <c r="AA799575" s="94"/>
      <c r="AB799575" s="5"/>
    </row>
    <row r="799592" spans="21:28">
      <c r="U799592" s="5"/>
      <c r="AA799592" s="94"/>
      <c r="AB799592" s="5"/>
    </row>
    <row r="799594" spans="21:28">
      <c r="U799594" s="5"/>
      <c r="AA799594" s="458"/>
      <c r="AB799594" s="5"/>
    </row>
    <row r="799595" spans="21:28">
      <c r="U799595" s="5"/>
      <c r="AA799595" s="458"/>
      <c r="AB799595" s="5"/>
    </row>
    <row r="799596" spans="21:28">
      <c r="U799596" s="5"/>
      <c r="AA799596" s="93"/>
      <c r="AB799596" s="5"/>
    </row>
    <row r="799597" spans="21:28">
      <c r="U799597" s="5"/>
      <c r="AA799597" s="94"/>
      <c r="AB799597" s="5"/>
    </row>
    <row r="799600" spans="21:28">
      <c r="U799600" s="5"/>
      <c r="AA799600" s="94"/>
      <c r="AB799600" s="5"/>
    </row>
    <row r="799650" spans="21:28">
      <c r="U799650" s="5"/>
      <c r="AA799650" s="94"/>
      <c r="AB799650" s="5"/>
    </row>
    <row r="799720" spans="21:28">
      <c r="U799720" s="5"/>
      <c r="AA799720" s="94"/>
      <c r="AB799720" s="5"/>
    </row>
    <row r="799721" spans="21:28">
      <c r="U799721" s="5"/>
      <c r="AA799721" s="94"/>
      <c r="AB799721" s="5"/>
    </row>
    <row r="799738" spans="21:28">
      <c r="U799738" s="5"/>
      <c r="AA799738" s="94"/>
      <c r="AB799738" s="5"/>
    </row>
    <row r="799740" spans="21:28">
      <c r="U799740" s="5"/>
      <c r="AA799740" s="458"/>
      <c r="AB799740" s="5"/>
    </row>
    <row r="799741" spans="21:28">
      <c r="U799741" s="5"/>
      <c r="AA799741" s="458"/>
      <c r="AB799741" s="5"/>
    </row>
    <row r="799742" spans="21:28">
      <c r="U799742" s="5"/>
      <c r="AA799742" s="93"/>
      <c r="AB799742" s="5"/>
    </row>
    <row r="799743" spans="21:28">
      <c r="U799743" s="5"/>
      <c r="AA799743" s="94"/>
      <c r="AB799743" s="5"/>
    </row>
    <row r="799746" spans="21:28">
      <c r="U799746" s="5"/>
      <c r="AA799746" s="94"/>
      <c r="AB799746" s="5"/>
    </row>
    <row r="799796" spans="21:28">
      <c r="U799796" s="5"/>
      <c r="AA799796" s="94"/>
      <c r="AB799796" s="5"/>
    </row>
    <row r="799866" spans="21:28">
      <c r="U799866" s="5"/>
      <c r="AA799866" s="94"/>
      <c r="AB799866" s="5"/>
    </row>
    <row r="799867" spans="21:28">
      <c r="U799867" s="5"/>
      <c r="AA799867" s="94"/>
      <c r="AB799867" s="5"/>
    </row>
    <row r="799884" spans="21:28">
      <c r="U799884" s="5"/>
      <c r="AA799884" s="94"/>
      <c r="AB799884" s="5"/>
    </row>
    <row r="799886" spans="21:28">
      <c r="U799886" s="5"/>
      <c r="AA799886" s="458"/>
      <c r="AB799886" s="5"/>
    </row>
    <row r="799887" spans="21:28">
      <c r="U799887" s="5"/>
      <c r="AA799887" s="458"/>
      <c r="AB799887" s="5"/>
    </row>
    <row r="799888" spans="21:28">
      <c r="U799888" s="5"/>
      <c r="AA799888" s="93"/>
      <c r="AB799888" s="5"/>
    </row>
    <row r="799889" spans="21:28">
      <c r="U799889" s="5"/>
      <c r="AA799889" s="94"/>
      <c r="AB799889" s="5"/>
    </row>
    <row r="799892" spans="21:28">
      <c r="U799892" s="5"/>
      <c r="AA799892" s="94"/>
      <c r="AB799892" s="5"/>
    </row>
    <row r="799942" spans="21:28">
      <c r="U799942" s="5"/>
      <c r="AA799942" s="94"/>
      <c r="AB799942" s="5"/>
    </row>
    <row r="800012" spans="21:28">
      <c r="U800012" s="5"/>
      <c r="AA800012" s="94"/>
      <c r="AB800012" s="5"/>
    </row>
    <row r="800013" spans="21:28">
      <c r="U800013" s="5"/>
      <c r="AA800013" s="94"/>
      <c r="AB800013" s="5"/>
    </row>
    <row r="800030" spans="21:28">
      <c r="U800030" s="5"/>
      <c r="AA800030" s="94"/>
      <c r="AB800030" s="5"/>
    </row>
    <row r="800032" spans="21:28">
      <c r="U800032" s="5"/>
      <c r="AA800032" s="458"/>
      <c r="AB800032" s="5"/>
    </row>
    <row r="800033" spans="21:28">
      <c r="U800033" s="5"/>
      <c r="AA800033" s="458"/>
      <c r="AB800033" s="5"/>
    </row>
    <row r="800034" spans="21:28">
      <c r="U800034" s="5"/>
      <c r="AA800034" s="93"/>
      <c r="AB800034" s="5"/>
    </row>
    <row r="800035" spans="21:28">
      <c r="U800035" s="5"/>
      <c r="AA800035" s="94"/>
      <c r="AB800035" s="5"/>
    </row>
    <row r="800038" spans="21:28">
      <c r="U800038" s="5"/>
      <c r="AA800038" s="94"/>
      <c r="AB800038" s="5"/>
    </row>
    <row r="800088" spans="21:28">
      <c r="U800088" s="5"/>
      <c r="AA800088" s="94"/>
      <c r="AB800088" s="5"/>
    </row>
    <row r="800158" spans="21:28">
      <c r="U800158" s="5"/>
      <c r="AA800158" s="94"/>
      <c r="AB800158" s="5"/>
    </row>
    <row r="800159" spans="21:28">
      <c r="U800159" s="5"/>
      <c r="AA800159" s="94"/>
      <c r="AB800159" s="5"/>
    </row>
    <row r="800176" spans="21:28">
      <c r="U800176" s="5"/>
      <c r="AA800176" s="94"/>
      <c r="AB800176" s="5"/>
    </row>
    <row r="800178" spans="21:28">
      <c r="U800178" s="5"/>
      <c r="AA800178" s="458"/>
      <c r="AB800178" s="5"/>
    </row>
    <row r="800179" spans="21:28">
      <c r="U800179" s="5"/>
      <c r="AA800179" s="458"/>
      <c r="AB800179" s="5"/>
    </row>
    <row r="800180" spans="21:28">
      <c r="U800180" s="5"/>
      <c r="AA800180" s="93"/>
      <c r="AB800180" s="5"/>
    </row>
    <row r="800181" spans="21:28">
      <c r="U800181" s="5"/>
      <c r="AA800181" s="94"/>
      <c r="AB800181" s="5"/>
    </row>
    <row r="800184" spans="21:28">
      <c r="U800184" s="5"/>
      <c r="AA800184" s="94"/>
      <c r="AB800184" s="5"/>
    </row>
    <row r="800234" spans="21:28">
      <c r="U800234" s="5"/>
      <c r="AA800234" s="94"/>
      <c r="AB800234" s="5"/>
    </row>
    <row r="800304" spans="21:28">
      <c r="U800304" s="5"/>
      <c r="AA800304" s="94"/>
      <c r="AB800304" s="5"/>
    </row>
    <row r="800305" spans="21:28">
      <c r="U800305" s="5"/>
      <c r="AA800305" s="94"/>
      <c r="AB800305" s="5"/>
    </row>
    <row r="800322" spans="21:28">
      <c r="U800322" s="5"/>
      <c r="AA800322" s="94"/>
      <c r="AB800322" s="5"/>
    </row>
    <row r="800324" spans="21:28">
      <c r="U800324" s="5"/>
      <c r="AA800324" s="458"/>
      <c r="AB800324" s="5"/>
    </row>
    <row r="800325" spans="21:28">
      <c r="U800325" s="5"/>
      <c r="AA800325" s="458"/>
      <c r="AB800325" s="5"/>
    </row>
    <row r="800326" spans="21:28">
      <c r="U800326" s="5"/>
      <c r="AA800326" s="93"/>
      <c r="AB800326" s="5"/>
    </row>
    <row r="800327" spans="21:28">
      <c r="U800327" s="5"/>
      <c r="AA800327" s="94"/>
      <c r="AB800327" s="5"/>
    </row>
    <row r="800330" spans="21:28">
      <c r="U800330" s="5"/>
      <c r="AA800330" s="94"/>
      <c r="AB800330" s="5"/>
    </row>
    <row r="800380" spans="21:28">
      <c r="U800380" s="5"/>
      <c r="AA800380" s="94"/>
      <c r="AB800380" s="5"/>
    </row>
    <row r="800450" spans="21:28">
      <c r="U800450" s="5"/>
      <c r="AA800450" s="94"/>
      <c r="AB800450" s="5"/>
    </row>
    <row r="800451" spans="21:28">
      <c r="U800451" s="5"/>
      <c r="AA800451" s="94"/>
      <c r="AB800451" s="5"/>
    </row>
    <row r="800468" spans="21:28">
      <c r="U800468" s="5"/>
      <c r="AA800468" s="94"/>
      <c r="AB800468" s="5"/>
    </row>
    <row r="800470" spans="21:28">
      <c r="U800470" s="5"/>
      <c r="AA800470" s="458"/>
      <c r="AB800470" s="5"/>
    </row>
    <row r="800471" spans="21:28">
      <c r="U800471" s="5"/>
      <c r="AA800471" s="458"/>
      <c r="AB800471" s="5"/>
    </row>
    <row r="800472" spans="21:28">
      <c r="U800472" s="5"/>
      <c r="AA800472" s="93"/>
      <c r="AB800472" s="5"/>
    </row>
    <row r="800473" spans="21:28">
      <c r="U800473" s="5"/>
      <c r="AA800473" s="94"/>
      <c r="AB800473" s="5"/>
    </row>
    <row r="800476" spans="21:28">
      <c r="U800476" s="5"/>
      <c r="AA800476" s="94"/>
      <c r="AB800476" s="5"/>
    </row>
    <row r="800526" spans="21:28">
      <c r="U800526" s="5"/>
      <c r="AA800526" s="94"/>
      <c r="AB800526" s="5"/>
    </row>
    <row r="800596" spans="21:28">
      <c r="U800596" s="5"/>
      <c r="AA800596" s="94"/>
      <c r="AB800596" s="5"/>
    </row>
    <row r="800597" spans="21:28">
      <c r="U800597" s="5"/>
      <c r="AA800597" s="94"/>
      <c r="AB800597" s="5"/>
    </row>
    <row r="800614" spans="21:28">
      <c r="U800614" s="5"/>
      <c r="AA800614" s="94"/>
      <c r="AB800614" s="5"/>
    </row>
    <row r="800616" spans="21:28">
      <c r="U800616" s="5"/>
      <c r="AA800616" s="458"/>
      <c r="AB800616" s="5"/>
    </row>
    <row r="800617" spans="21:28">
      <c r="U800617" s="5"/>
      <c r="AA800617" s="458"/>
      <c r="AB800617" s="5"/>
    </row>
    <row r="800618" spans="21:28">
      <c r="U800618" s="5"/>
      <c r="AA800618" s="93"/>
      <c r="AB800618" s="5"/>
    </row>
    <row r="800619" spans="21:28">
      <c r="U800619" s="5"/>
      <c r="AA800619" s="94"/>
      <c r="AB800619" s="5"/>
    </row>
    <row r="800622" spans="21:28">
      <c r="U800622" s="5"/>
      <c r="AA800622" s="94"/>
      <c r="AB800622" s="5"/>
    </row>
    <row r="800672" spans="21:28">
      <c r="U800672" s="5"/>
      <c r="AA800672" s="94"/>
      <c r="AB800672" s="5"/>
    </row>
    <row r="800742" spans="21:28">
      <c r="U800742" s="5"/>
      <c r="AA800742" s="94"/>
      <c r="AB800742" s="5"/>
    </row>
    <row r="800743" spans="21:28">
      <c r="U800743" s="5"/>
      <c r="AA800743" s="94"/>
      <c r="AB800743" s="5"/>
    </row>
    <row r="800760" spans="21:28">
      <c r="U800760" s="5"/>
      <c r="AA800760" s="94"/>
      <c r="AB800760" s="5"/>
    </row>
    <row r="800762" spans="21:28">
      <c r="U800762" s="5"/>
      <c r="AA800762" s="458"/>
      <c r="AB800762" s="5"/>
    </row>
    <row r="800763" spans="21:28">
      <c r="U800763" s="5"/>
      <c r="AA800763" s="458"/>
      <c r="AB800763" s="5"/>
    </row>
    <row r="800764" spans="21:28">
      <c r="U800764" s="5"/>
      <c r="AA800764" s="93"/>
      <c r="AB800764" s="5"/>
    </row>
    <row r="800765" spans="21:28">
      <c r="U800765" s="5"/>
      <c r="AA800765" s="94"/>
      <c r="AB800765" s="5"/>
    </row>
    <row r="800768" spans="21:28">
      <c r="U800768" s="5"/>
      <c r="AA800768" s="94"/>
      <c r="AB800768" s="5"/>
    </row>
    <row r="800818" spans="21:28">
      <c r="U800818" s="5"/>
      <c r="AA800818" s="94"/>
      <c r="AB800818" s="5"/>
    </row>
    <row r="800888" spans="21:28">
      <c r="U800888" s="5"/>
      <c r="AA800888" s="94"/>
      <c r="AB800888" s="5"/>
    </row>
    <row r="800889" spans="21:28">
      <c r="U800889" s="5"/>
      <c r="AA800889" s="94"/>
      <c r="AB800889" s="5"/>
    </row>
    <row r="800906" spans="21:28">
      <c r="U800906" s="5"/>
      <c r="AA800906" s="94"/>
      <c r="AB800906" s="5"/>
    </row>
    <row r="800908" spans="21:28">
      <c r="U800908" s="5"/>
      <c r="AA800908" s="458"/>
      <c r="AB800908" s="5"/>
    </row>
    <row r="800909" spans="21:28">
      <c r="U800909" s="5"/>
      <c r="AA800909" s="458"/>
      <c r="AB800909" s="5"/>
    </row>
    <row r="800910" spans="21:28">
      <c r="U800910" s="5"/>
      <c r="AA800910" s="93"/>
      <c r="AB800910" s="5"/>
    </row>
    <row r="800911" spans="21:28">
      <c r="U800911" s="5"/>
      <c r="AA800911" s="94"/>
      <c r="AB800911" s="5"/>
    </row>
    <row r="800914" spans="21:28">
      <c r="U800914" s="5"/>
      <c r="AA800914" s="94"/>
      <c r="AB800914" s="5"/>
    </row>
    <row r="800964" spans="21:28">
      <c r="U800964" s="5"/>
      <c r="AA800964" s="94"/>
      <c r="AB800964" s="5"/>
    </row>
    <row r="801034" spans="21:28">
      <c r="U801034" s="5"/>
      <c r="AA801034" s="94"/>
      <c r="AB801034" s="5"/>
    </row>
    <row r="801035" spans="21:28">
      <c r="U801035" s="5"/>
      <c r="AA801035" s="94"/>
      <c r="AB801035" s="5"/>
    </row>
    <row r="801052" spans="21:28">
      <c r="U801052" s="5"/>
      <c r="AA801052" s="94"/>
      <c r="AB801052" s="5"/>
    </row>
    <row r="801054" spans="21:28">
      <c r="U801054" s="5"/>
      <c r="AA801054" s="458"/>
      <c r="AB801054" s="5"/>
    </row>
    <row r="801055" spans="21:28">
      <c r="U801055" s="5"/>
      <c r="AA801055" s="458"/>
      <c r="AB801055" s="5"/>
    </row>
    <row r="801056" spans="21:28">
      <c r="U801056" s="5"/>
      <c r="AA801056" s="93"/>
      <c r="AB801056" s="5"/>
    </row>
    <row r="801057" spans="21:28">
      <c r="U801057" s="5"/>
      <c r="AA801057" s="94"/>
      <c r="AB801057" s="5"/>
    </row>
    <row r="801060" spans="21:28">
      <c r="U801060" s="5"/>
      <c r="AA801060" s="94"/>
      <c r="AB801060" s="5"/>
    </row>
    <row r="801110" spans="21:28">
      <c r="U801110" s="5"/>
      <c r="AA801110" s="94"/>
      <c r="AB801110" s="5"/>
    </row>
    <row r="801180" spans="21:28">
      <c r="U801180" s="5"/>
      <c r="AA801180" s="94"/>
      <c r="AB801180" s="5"/>
    </row>
    <row r="801181" spans="21:28">
      <c r="U801181" s="5"/>
      <c r="AA801181" s="94"/>
      <c r="AB801181" s="5"/>
    </row>
    <row r="801198" spans="21:28">
      <c r="U801198" s="5"/>
      <c r="AA801198" s="94"/>
      <c r="AB801198" s="5"/>
    </row>
    <row r="801200" spans="21:28">
      <c r="U801200" s="5"/>
      <c r="AA801200" s="458"/>
      <c r="AB801200" s="5"/>
    </row>
    <row r="801201" spans="21:28">
      <c r="U801201" s="5"/>
      <c r="AA801201" s="458"/>
      <c r="AB801201" s="5"/>
    </row>
    <row r="801202" spans="21:28">
      <c r="U801202" s="5"/>
      <c r="AA801202" s="93"/>
      <c r="AB801202" s="5"/>
    </row>
    <row r="801203" spans="21:28">
      <c r="U801203" s="5"/>
      <c r="AA801203" s="94"/>
      <c r="AB801203" s="5"/>
    </row>
    <row r="801206" spans="21:28">
      <c r="U801206" s="5"/>
      <c r="AA801206" s="94"/>
      <c r="AB801206" s="5"/>
    </row>
    <row r="801256" spans="21:28">
      <c r="U801256" s="5"/>
      <c r="AA801256" s="94"/>
      <c r="AB801256" s="5"/>
    </row>
    <row r="801326" spans="21:28">
      <c r="U801326" s="5"/>
      <c r="AA801326" s="94"/>
      <c r="AB801326" s="5"/>
    </row>
    <row r="801327" spans="21:28">
      <c r="U801327" s="5"/>
      <c r="AA801327" s="94"/>
      <c r="AB801327" s="5"/>
    </row>
    <row r="801344" spans="21:28">
      <c r="U801344" s="5"/>
      <c r="AA801344" s="94"/>
      <c r="AB801344" s="5"/>
    </row>
    <row r="801346" spans="21:28">
      <c r="U801346" s="5"/>
      <c r="AA801346" s="458"/>
      <c r="AB801346" s="5"/>
    </row>
    <row r="801347" spans="21:28">
      <c r="U801347" s="5"/>
      <c r="AA801347" s="458"/>
      <c r="AB801347" s="5"/>
    </row>
    <row r="801348" spans="21:28">
      <c r="U801348" s="5"/>
      <c r="AA801348" s="93"/>
      <c r="AB801348" s="5"/>
    </row>
    <row r="801349" spans="21:28">
      <c r="U801349" s="5"/>
      <c r="AA801349" s="94"/>
      <c r="AB801349" s="5"/>
    </row>
    <row r="801352" spans="21:28">
      <c r="U801352" s="5"/>
      <c r="AA801352" s="94"/>
      <c r="AB801352" s="5"/>
    </row>
    <row r="801402" spans="21:28">
      <c r="U801402" s="5"/>
      <c r="AA801402" s="94"/>
      <c r="AB801402" s="5"/>
    </row>
    <row r="801472" spans="21:28">
      <c r="U801472" s="5"/>
      <c r="AA801472" s="94"/>
      <c r="AB801472" s="5"/>
    </row>
    <row r="801473" spans="21:28">
      <c r="U801473" s="5"/>
      <c r="AA801473" s="94"/>
      <c r="AB801473" s="5"/>
    </row>
    <row r="801490" spans="21:28">
      <c r="U801490" s="5"/>
      <c r="AA801490" s="94"/>
      <c r="AB801490" s="5"/>
    </row>
    <row r="801492" spans="21:28">
      <c r="U801492" s="5"/>
      <c r="AA801492" s="458"/>
      <c r="AB801492" s="5"/>
    </row>
    <row r="801493" spans="21:28">
      <c r="U801493" s="5"/>
      <c r="AA801493" s="458"/>
      <c r="AB801493" s="5"/>
    </row>
    <row r="801494" spans="21:28">
      <c r="U801494" s="5"/>
      <c r="AA801494" s="93"/>
      <c r="AB801494" s="5"/>
    </row>
    <row r="801495" spans="21:28">
      <c r="U801495" s="5"/>
      <c r="AA801495" s="94"/>
      <c r="AB801495" s="5"/>
    </row>
    <row r="801498" spans="21:28">
      <c r="U801498" s="5"/>
      <c r="AA801498" s="94"/>
      <c r="AB801498" s="5"/>
    </row>
    <row r="801548" spans="21:28">
      <c r="U801548" s="5"/>
      <c r="AA801548" s="94"/>
      <c r="AB801548" s="5"/>
    </row>
    <row r="801618" spans="21:28">
      <c r="U801618" s="5"/>
      <c r="AA801618" s="94"/>
      <c r="AB801618" s="5"/>
    </row>
    <row r="801619" spans="21:28">
      <c r="U801619" s="5"/>
      <c r="AA801619" s="94"/>
      <c r="AB801619" s="5"/>
    </row>
    <row r="801636" spans="21:28">
      <c r="U801636" s="5"/>
      <c r="AA801636" s="94"/>
      <c r="AB801636" s="5"/>
    </row>
    <row r="801638" spans="21:28">
      <c r="U801638" s="5"/>
      <c r="AA801638" s="458"/>
      <c r="AB801638" s="5"/>
    </row>
    <row r="801639" spans="21:28">
      <c r="U801639" s="5"/>
      <c r="AA801639" s="458"/>
      <c r="AB801639" s="5"/>
    </row>
    <row r="801640" spans="21:28">
      <c r="U801640" s="5"/>
      <c r="AA801640" s="93"/>
      <c r="AB801640" s="5"/>
    </row>
    <row r="801641" spans="21:28">
      <c r="U801641" s="5"/>
      <c r="AA801641" s="94"/>
      <c r="AB801641" s="5"/>
    </row>
    <row r="801644" spans="21:28">
      <c r="U801644" s="5"/>
      <c r="AA801644" s="94"/>
      <c r="AB801644" s="5"/>
    </row>
    <row r="801694" spans="21:28">
      <c r="U801694" s="5"/>
      <c r="AA801694" s="94"/>
      <c r="AB801694" s="5"/>
    </row>
    <row r="801764" spans="21:28">
      <c r="U801764" s="5"/>
      <c r="AA801764" s="94"/>
      <c r="AB801764" s="5"/>
    </row>
    <row r="801765" spans="21:28">
      <c r="U801765" s="5"/>
      <c r="AA801765" s="94"/>
      <c r="AB801765" s="5"/>
    </row>
    <row r="801782" spans="21:28">
      <c r="U801782" s="5"/>
      <c r="AA801782" s="94"/>
      <c r="AB801782" s="5"/>
    </row>
    <row r="801784" spans="21:28">
      <c r="U801784" s="5"/>
      <c r="AA801784" s="458"/>
      <c r="AB801784" s="5"/>
    </row>
    <row r="801785" spans="21:28">
      <c r="U801785" s="5"/>
      <c r="AA801785" s="458"/>
      <c r="AB801785" s="5"/>
    </row>
    <row r="801786" spans="21:28">
      <c r="U801786" s="5"/>
      <c r="AA801786" s="93"/>
      <c r="AB801786" s="5"/>
    </row>
    <row r="801787" spans="21:28">
      <c r="U801787" s="5"/>
      <c r="AA801787" s="94"/>
      <c r="AB801787" s="5"/>
    </row>
    <row r="801790" spans="21:28">
      <c r="U801790" s="5"/>
      <c r="AA801790" s="94"/>
      <c r="AB801790" s="5"/>
    </row>
    <row r="801840" spans="21:28">
      <c r="U801840" s="5"/>
      <c r="AA801840" s="94"/>
      <c r="AB801840" s="5"/>
    </row>
    <row r="801910" spans="21:28">
      <c r="U801910" s="5"/>
      <c r="AA801910" s="94"/>
      <c r="AB801910" s="5"/>
    </row>
    <row r="801911" spans="21:28">
      <c r="U801911" s="5"/>
      <c r="AA801911" s="94"/>
      <c r="AB801911" s="5"/>
    </row>
    <row r="801928" spans="21:28">
      <c r="U801928" s="5"/>
      <c r="AA801928" s="94"/>
      <c r="AB801928" s="5"/>
    </row>
    <row r="801930" spans="21:28">
      <c r="U801930" s="5"/>
      <c r="AA801930" s="458"/>
      <c r="AB801930" s="5"/>
    </row>
    <row r="801931" spans="21:28">
      <c r="U801931" s="5"/>
      <c r="AA801931" s="458"/>
      <c r="AB801931" s="5"/>
    </row>
    <row r="801932" spans="21:28">
      <c r="U801932" s="5"/>
      <c r="AA801932" s="93"/>
      <c r="AB801932" s="5"/>
    </row>
    <row r="801933" spans="21:28">
      <c r="U801933" s="5"/>
      <c r="AA801933" s="94"/>
      <c r="AB801933" s="5"/>
    </row>
    <row r="801936" spans="21:28">
      <c r="U801936" s="5"/>
      <c r="AA801936" s="94"/>
      <c r="AB801936" s="5"/>
    </row>
    <row r="801986" spans="21:28">
      <c r="U801986" s="5"/>
      <c r="AA801986" s="94"/>
      <c r="AB801986" s="5"/>
    </row>
    <row r="802056" spans="21:28">
      <c r="U802056" s="5"/>
      <c r="AA802056" s="94"/>
      <c r="AB802056" s="5"/>
    </row>
    <row r="802057" spans="21:28">
      <c r="U802057" s="5"/>
      <c r="AA802057" s="94"/>
      <c r="AB802057" s="5"/>
    </row>
    <row r="802074" spans="21:28">
      <c r="U802074" s="5"/>
      <c r="AA802074" s="94"/>
      <c r="AB802074" s="5"/>
    </row>
    <row r="802076" spans="21:28">
      <c r="U802076" s="5"/>
      <c r="AA802076" s="458"/>
      <c r="AB802076" s="5"/>
    </row>
    <row r="802077" spans="21:28">
      <c r="U802077" s="5"/>
      <c r="AA802077" s="458"/>
      <c r="AB802077" s="5"/>
    </row>
    <row r="802078" spans="21:28">
      <c r="U802078" s="5"/>
      <c r="AA802078" s="93"/>
      <c r="AB802078" s="5"/>
    </row>
    <row r="802079" spans="21:28">
      <c r="U802079" s="5"/>
      <c r="AA802079" s="94"/>
      <c r="AB802079" s="5"/>
    </row>
    <row r="802082" spans="21:28">
      <c r="U802082" s="5"/>
      <c r="AA802082" s="94"/>
      <c r="AB802082" s="5"/>
    </row>
    <row r="802132" spans="21:28">
      <c r="U802132" s="5"/>
      <c r="AA802132" s="94"/>
      <c r="AB802132" s="5"/>
    </row>
    <row r="802202" spans="21:28">
      <c r="U802202" s="5"/>
      <c r="AA802202" s="94"/>
      <c r="AB802202" s="5"/>
    </row>
    <row r="802203" spans="21:28">
      <c r="U802203" s="5"/>
      <c r="AA802203" s="94"/>
      <c r="AB802203" s="5"/>
    </row>
    <row r="802220" spans="21:28">
      <c r="U802220" s="5"/>
      <c r="AA802220" s="94"/>
      <c r="AB802220" s="5"/>
    </row>
    <row r="802222" spans="21:28">
      <c r="U802222" s="5"/>
      <c r="AA802222" s="458"/>
      <c r="AB802222" s="5"/>
    </row>
    <row r="802223" spans="21:28">
      <c r="U802223" s="5"/>
      <c r="AA802223" s="458"/>
      <c r="AB802223" s="5"/>
    </row>
    <row r="802224" spans="21:28">
      <c r="U802224" s="5"/>
      <c r="AA802224" s="93"/>
      <c r="AB802224" s="5"/>
    </row>
    <row r="802225" spans="21:28">
      <c r="U802225" s="5"/>
      <c r="AA802225" s="94"/>
      <c r="AB802225" s="5"/>
    </row>
    <row r="802228" spans="21:28">
      <c r="U802228" s="5"/>
      <c r="AA802228" s="94"/>
      <c r="AB802228" s="5"/>
    </row>
    <row r="802278" spans="21:28">
      <c r="U802278" s="5"/>
      <c r="AA802278" s="94"/>
      <c r="AB802278" s="5"/>
    </row>
    <row r="802348" spans="21:28">
      <c r="U802348" s="5"/>
      <c r="AA802348" s="94"/>
      <c r="AB802348" s="5"/>
    </row>
    <row r="802349" spans="21:28">
      <c r="U802349" s="5"/>
      <c r="AA802349" s="94"/>
      <c r="AB802349" s="5"/>
    </row>
    <row r="802366" spans="21:28">
      <c r="U802366" s="5"/>
      <c r="AA802366" s="94"/>
      <c r="AB802366" s="5"/>
    </row>
    <row r="802368" spans="21:28">
      <c r="U802368" s="5"/>
      <c r="AA802368" s="458"/>
      <c r="AB802368" s="5"/>
    </row>
    <row r="802369" spans="21:28">
      <c r="U802369" s="5"/>
      <c r="AA802369" s="458"/>
      <c r="AB802369" s="5"/>
    </row>
    <row r="802370" spans="21:28">
      <c r="U802370" s="5"/>
      <c r="AA802370" s="93"/>
      <c r="AB802370" s="5"/>
    </row>
    <row r="802371" spans="21:28">
      <c r="U802371" s="5"/>
      <c r="AA802371" s="94"/>
      <c r="AB802371" s="5"/>
    </row>
    <row r="802374" spans="21:28">
      <c r="U802374" s="5"/>
      <c r="AA802374" s="94"/>
      <c r="AB802374" s="5"/>
    </row>
    <row r="802424" spans="21:28">
      <c r="U802424" s="5"/>
      <c r="AA802424" s="94"/>
      <c r="AB802424" s="5"/>
    </row>
    <row r="802494" spans="21:28">
      <c r="U802494" s="5"/>
      <c r="AA802494" s="94"/>
      <c r="AB802494" s="5"/>
    </row>
    <row r="802495" spans="21:28">
      <c r="U802495" s="5"/>
      <c r="AA802495" s="94"/>
      <c r="AB802495" s="5"/>
    </row>
    <row r="802512" spans="21:28">
      <c r="U802512" s="5"/>
      <c r="AA802512" s="94"/>
      <c r="AB802512" s="5"/>
    </row>
    <row r="802514" spans="21:28">
      <c r="U802514" s="5"/>
      <c r="AA802514" s="458"/>
      <c r="AB802514" s="5"/>
    </row>
    <row r="802515" spans="21:28">
      <c r="U802515" s="5"/>
      <c r="AA802515" s="458"/>
      <c r="AB802515" s="5"/>
    </row>
    <row r="802516" spans="21:28">
      <c r="U802516" s="5"/>
      <c r="AA802516" s="93"/>
      <c r="AB802516" s="5"/>
    </row>
    <row r="802517" spans="21:28">
      <c r="U802517" s="5"/>
      <c r="AA802517" s="94"/>
      <c r="AB802517" s="5"/>
    </row>
    <row r="802520" spans="21:28">
      <c r="U802520" s="5"/>
      <c r="AA802520" s="94"/>
      <c r="AB802520" s="5"/>
    </row>
    <row r="802570" spans="21:28">
      <c r="U802570" s="5"/>
      <c r="AA802570" s="94"/>
      <c r="AB802570" s="5"/>
    </row>
    <row r="802640" spans="21:28">
      <c r="U802640" s="5"/>
      <c r="AA802640" s="94"/>
      <c r="AB802640" s="5"/>
    </row>
    <row r="802641" spans="21:28">
      <c r="U802641" s="5"/>
      <c r="AA802641" s="94"/>
      <c r="AB802641" s="5"/>
    </row>
    <row r="802658" spans="21:28">
      <c r="U802658" s="5"/>
      <c r="AA802658" s="94"/>
      <c r="AB802658" s="5"/>
    </row>
    <row r="802660" spans="21:28">
      <c r="U802660" s="5"/>
      <c r="AA802660" s="458"/>
      <c r="AB802660" s="5"/>
    </row>
    <row r="802661" spans="21:28">
      <c r="U802661" s="5"/>
      <c r="AA802661" s="458"/>
      <c r="AB802661" s="5"/>
    </row>
    <row r="802662" spans="21:28">
      <c r="U802662" s="5"/>
      <c r="AA802662" s="93"/>
      <c r="AB802662" s="5"/>
    </row>
    <row r="802663" spans="21:28">
      <c r="U802663" s="5"/>
      <c r="AA802663" s="94"/>
      <c r="AB802663" s="5"/>
    </row>
    <row r="802666" spans="21:28">
      <c r="U802666" s="5"/>
      <c r="AA802666" s="94"/>
      <c r="AB802666" s="5"/>
    </row>
    <row r="802716" spans="21:28">
      <c r="U802716" s="5"/>
      <c r="AA802716" s="94"/>
      <c r="AB802716" s="5"/>
    </row>
    <row r="802786" spans="21:28">
      <c r="U802786" s="5"/>
      <c r="AA802786" s="94"/>
      <c r="AB802786" s="5"/>
    </row>
    <row r="802787" spans="21:28">
      <c r="U802787" s="5"/>
      <c r="AA802787" s="94"/>
      <c r="AB802787" s="5"/>
    </row>
    <row r="802804" spans="21:28">
      <c r="U802804" s="5"/>
      <c r="AA802804" s="94"/>
      <c r="AB802804" s="5"/>
    </row>
    <row r="802806" spans="21:28">
      <c r="U802806" s="5"/>
      <c r="AA802806" s="458"/>
      <c r="AB802806" s="5"/>
    </row>
    <row r="802807" spans="21:28">
      <c r="U802807" s="5"/>
      <c r="AA802807" s="458"/>
      <c r="AB802807" s="5"/>
    </row>
    <row r="802808" spans="21:28">
      <c r="U802808" s="5"/>
      <c r="AA802808" s="93"/>
      <c r="AB802808" s="5"/>
    </row>
    <row r="802809" spans="21:28">
      <c r="U802809" s="5"/>
      <c r="AA802809" s="94"/>
      <c r="AB802809" s="5"/>
    </row>
    <row r="802812" spans="21:28">
      <c r="U802812" s="5"/>
      <c r="AA802812" s="94"/>
      <c r="AB802812" s="5"/>
    </row>
    <row r="802862" spans="21:28">
      <c r="U802862" s="5"/>
      <c r="AA802862" s="94"/>
      <c r="AB802862" s="5"/>
    </row>
    <row r="802932" spans="21:28">
      <c r="U802932" s="5"/>
      <c r="AA802932" s="94"/>
      <c r="AB802932" s="5"/>
    </row>
    <row r="802933" spans="21:28">
      <c r="U802933" s="5"/>
      <c r="AA802933" s="94"/>
      <c r="AB802933" s="5"/>
    </row>
    <row r="802950" spans="21:28">
      <c r="U802950" s="5"/>
      <c r="AA802950" s="94"/>
      <c r="AB802950" s="5"/>
    </row>
    <row r="802952" spans="21:28">
      <c r="U802952" s="5"/>
      <c r="AA802952" s="458"/>
      <c r="AB802952" s="5"/>
    </row>
    <row r="802953" spans="21:28">
      <c r="U802953" s="5"/>
      <c r="AA802953" s="458"/>
      <c r="AB802953" s="5"/>
    </row>
    <row r="802954" spans="21:28">
      <c r="U802954" s="5"/>
      <c r="AA802954" s="93"/>
      <c r="AB802954" s="5"/>
    </row>
    <row r="802955" spans="21:28">
      <c r="U802955" s="5"/>
      <c r="AA802955" s="94"/>
      <c r="AB802955" s="5"/>
    </row>
    <row r="802958" spans="21:28">
      <c r="U802958" s="5"/>
      <c r="AA802958" s="94"/>
      <c r="AB802958" s="5"/>
    </row>
    <row r="803008" spans="21:28">
      <c r="U803008" s="5"/>
      <c r="AA803008" s="94"/>
      <c r="AB803008" s="5"/>
    </row>
    <row r="803078" spans="21:28">
      <c r="U803078" s="5"/>
      <c r="AA803078" s="94"/>
      <c r="AB803078" s="5"/>
    </row>
    <row r="803079" spans="21:28">
      <c r="U803079" s="5"/>
      <c r="AA803079" s="94"/>
      <c r="AB803079" s="5"/>
    </row>
    <row r="803096" spans="21:28">
      <c r="U803096" s="5"/>
      <c r="AA803096" s="94"/>
      <c r="AB803096" s="5"/>
    </row>
    <row r="803098" spans="21:28">
      <c r="U803098" s="5"/>
      <c r="AA803098" s="458"/>
      <c r="AB803098" s="5"/>
    </row>
    <row r="803099" spans="21:28">
      <c r="U803099" s="5"/>
      <c r="AA803099" s="458"/>
      <c r="AB803099" s="5"/>
    </row>
    <row r="803100" spans="21:28">
      <c r="U803100" s="5"/>
      <c r="AA803100" s="93"/>
      <c r="AB803100" s="5"/>
    </row>
    <row r="803101" spans="21:28">
      <c r="U803101" s="5"/>
      <c r="AA803101" s="94"/>
      <c r="AB803101" s="5"/>
    </row>
    <row r="803104" spans="21:28">
      <c r="U803104" s="5"/>
      <c r="AA803104" s="94"/>
      <c r="AB803104" s="5"/>
    </row>
    <row r="803154" spans="21:28">
      <c r="U803154" s="5"/>
      <c r="AA803154" s="94"/>
      <c r="AB803154" s="5"/>
    </row>
    <row r="803224" spans="21:28">
      <c r="U803224" s="5"/>
      <c r="AA803224" s="94"/>
      <c r="AB803224" s="5"/>
    </row>
    <row r="803225" spans="21:28">
      <c r="U803225" s="5"/>
      <c r="AA803225" s="94"/>
      <c r="AB803225" s="5"/>
    </row>
    <row r="803242" spans="21:28">
      <c r="U803242" s="5"/>
      <c r="AA803242" s="94"/>
      <c r="AB803242" s="5"/>
    </row>
    <row r="803244" spans="21:28">
      <c r="U803244" s="5"/>
      <c r="AA803244" s="458"/>
      <c r="AB803244" s="5"/>
    </row>
    <row r="803245" spans="21:28">
      <c r="U803245" s="5"/>
      <c r="AA803245" s="458"/>
      <c r="AB803245" s="5"/>
    </row>
    <row r="803246" spans="21:28">
      <c r="U803246" s="5"/>
      <c r="AA803246" s="93"/>
      <c r="AB803246" s="5"/>
    </row>
    <row r="803247" spans="21:28">
      <c r="U803247" s="5"/>
      <c r="AA803247" s="94"/>
      <c r="AB803247" s="5"/>
    </row>
    <row r="803250" spans="21:28">
      <c r="U803250" s="5"/>
      <c r="AA803250" s="94"/>
      <c r="AB803250" s="5"/>
    </row>
    <row r="803300" spans="21:28">
      <c r="U803300" s="5"/>
      <c r="AA803300" s="94"/>
      <c r="AB803300" s="5"/>
    </row>
    <row r="803370" spans="21:28">
      <c r="U803370" s="5"/>
      <c r="AA803370" s="94"/>
      <c r="AB803370" s="5"/>
    </row>
    <row r="803371" spans="21:28">
      <c r="U803371" s="5"/>
      <c r="AA803371" s="94"/>
      <c r="AB803371" s="5"/>
    </row>
    <row r="803388" spans="21:28">
      <c r="U803388" s="5"/>
      <c r="AA803388" s="94"/>
      <c r="AB803388" s="5"/>
    </row>
    <row r="803390" spans="21:28">
      <c r="U803390" s="5"/>
      <c r="AA803390" s="458"/>
      <c r="AB803390" s="5"/>
    </row>
    <row r="803391" spans="21:28">
      <c r="U803391" s="5"/>
      <c r="AA803391" s="458"/>
      <c r="AB803391" s="5"/>
    </row>
    <row r="803392" spans="21:28">
      <c r="U803392" s="5"/>
      <c r="AA803392" s="93"/>
      <c r="AB803392" s="5"/>
    </row>
    <row r="803393" spans="21:28">
      <c r="U803393" s="5"/>
      <c r="AA803393" s="94"/>
      <c r="AB803393" s="5"/>
    </row>
    <row r="803396" spans="21:28">
      <c r="U803396" s="5"/>
      <c r="AA803396" s="94"/>
      <c r="AB803396" s="5"/>
    </row>
    <row r="803446" spans="21:28">
      <c r="U803446" s="5"/>
      <c r="AA803446" s="94"/>
      <c r="AB803446" s="5"/>
    </row>
    <row r="803516" spans="21:28">
      <c r="U803516" s="5"/>
      <c r="AA803516" s="94"/>
      <c r="AB803516" s="5"/>
    </row>
    <row r="803517" spans="21:28">
      <c r="U803517" s="5"/>
      <c r="AA803517" s="94"/>
      <c r="AB803517" s="5"/>
    </row>
    <row r="803534" spans="21:28">
      <c r="U803534" s="5"/>
      <c r="AA803534" s="94"/>
      <c r="AB803534" s="5"/>
    </row>
    <row r="803536" spans="21:28">
      <c r="U803536" s="5"/>
      <c r="AA803536" s="458"/>
      <c r="AB803536" s="5"/>
    </row>
    <row r="803537" spans="21:28">
      <c r="U803537" s="5"/>
      <c r="AA803537" s="458"/>
      <c r="AB803537" s="5"/>
    </row>
    <row r="803538" spans="21:28">
      <c r="U803538" s="5"/>
      <c r="AA803538" s="93"/>
      <c r="AB803538" s="5"/>
    </row>
    <row r="803539" spans="21:28">
      <c r="U803539" s="5"/>
      <c r="AA803539" s="94"/>
      <c r="AB803539" s="5"/>
    </row>
    <row r="803542" spans="21:28">
      <c r="U803542" s="5"/>
      <c r="AA803542" s="94"/>
      <c r="AB803542" s="5"/>
    </row>
    <row r="803592" spans="21:28">
      <c r="U803592" s="5"/>
      <c r="AA803592" s="94"/>
      <c r="AB803592" s="5"/>
    </row>
    <row r="803662" spans="21:28">
      <c r="U803662" s="5"/>
      <c r="AA803662" s="94"/>
      <c r="AB803662" s="5"/>
    </row>
    <row r="803663" spans="21:28">
      <c r="U803663" s="5"/>
      <c r="AA803663" s="94"/>
      <c r="AB803663" s="5"/>
    </row>
    <row r="803680" spans="21:28">
      <c r="U803680" s="5"/>
      <c r="AA803680" s="94"/>
      <c r="AB803680" s="5"/>
    </row>
    <row r="803682" spans="21:28">
      <c r="U803682" s="5"/>
      <c r="AA803682" s="458"/>
      <c r="AB803682" s="5"/>
    </row>
    <row r="803683" spans="21:28">
      <c r="U803683" s="5"/>
      <c r="AA803683" s="458"/>
      <c r="AB803683" s="5"/>
    </row>
    <row r="803684" spans="21:28">
      <c r="U803684" s="5"/>
      <c r="AA803684" s="93"/>
      <c r="AB803684" s="5"/>
    </row>
    <row r="803685" spans="21:28">
      <c r="U803685" s="5"/>
      <c r="AA803685" s="94"/>
      <c r="AB803685" s="5"/>
    </row>
    <row r="803688" spans="21:28">
      <c r="U803688" s="5"/>
      <c r="AA803688" s="94"/>
      <c r="AB803688" s="5"/>
    </row>
    <row r="803738" spans="21:28">
      <c r="U803738" s="5"/>
      <c r="AA803738" s="94"/>
      <c r="AB803738" s="5"/>
    </row>
    <row r="803808" spans="21:28">
      <c r="U803808" s="5"/>
      <c r="AA803808" s="94"/>
      <c r="AB803808" s="5"/>
    </row>
    <row r="803809" spans="21:28">
      <c r="U803809" s="5"/>
      <c r="AA803809" s="94"/>
      <c r="AB803809" s="5"/>
    </row>
    <row r="803826" spans="21:28">
      <c r="U803826" s="5"/>
      <c r="AA803826" s="94"/>
      <c r="AB803826" s="5"/>
    </row>
    <row r="803828" spans="21:28">
      <c r="U803828" s="5"/>
      <c r="AA803828" s="458"/>
      <c r="AB803828" s="5"/>
    </row>
    <row r="803829" spans="21:28">
      <c r="U803829" s="5"/>
      <c r="AA803829" s="458"/>
      <c r="AB803829" s="5"/>
    </row>
    <row r="803830" spans="21:28">
      <c r="U803830" s="5"/>
      <c r="AA803830" s="93"/>
      <c r="AB803830" s="5"/>
    </row>
    <row r="803831" spans="21:28">
      <c r="U803831" s="5"/>
      <c r="AA803831" s="94"/>
      <c r="AB803831" s="5"/>
    </row>
    <row r="803834" spans="21:28">
      <c r="U803834" s="5"/>
      <c r="AA803834" s="94"/>
      <c r="AB803834" s="5"/>
    </row>
    <row r="803884" spans="21:28">
      <c r="U803884" s="5"/>
      <c r="AA803884" s="94"/>
      <c r="AB803884" s="5"/>
    </row>
    <row r="803954" spans="21:28">
      <c r="U803954" s="5"/>
      <c r="AA803954" s="94"/>
      <c r="AB803954" s="5"/>
    </row>
    <row r="803955" spans="21:28">
      <c r="U803955" s="5"/>
      <c r="AA803955" s="94"/>
      <c r="AB803955" s="5"/>
    </row>
    <row r="803972" spans="21:28">
      <c r="U803972" s="5"/>
      <c r="AA803972" s="94"/>
      <c r="AB803972" s="5"/>
    </row>
    <row r="803974" spans="21:28">
      <c r="U803974" s="5"/>
      <c r="AA803974" s="458"/>
      <c r="AB803974" s="5"/>
    </row>
    <row r="803975" spans="21:28">
      <c r="U803975" s="5"/>
      <c r="AA803975" s="458"/>
      <c r="AB803975" s="5"/>
    </row>
    <row r="803976" spans="21:28">
      <c r="U803976" s="5"/>
      <c r="AA803976" s="93"/>
      <c r="AB803976" s="5"/>
    </row>
    <row r="803977" spans="21:28">
      <c r="U803977" s="5"/>
      <c r="AA803977" s="94"/>
      <c r="AB803977" s="5"/>
    </row>
    <row r="803980" spans="21:28">
      <c r="U803980" s="5"/>
      <c r="AA803980" s="94"/>
      <c r="AB803980" s="5"/>
    </row>
    <row r="804030" spans="21:28">
      <c r="U804030" s="5"/>
      <c r="AA804030" s="94"/>
      <c r="AB804030" s="5"/>
    </row>
    <row r="804100" spans="21:28">
      <c r="U804100" s="5"/>
      <c r="AA804100" s="94"/>
      <c r="AB804100" s="5"/>
    </row>
    <row r="804101" spans="21:28">
      <c r="U804101" s="5"/>
      <c r="AA804101" s="94"/>
      <c r="AB804101" s="5"/>
    </row>
    <row r="804118" spans="21:28">
      <c r="U804118" s="5"/>
      <c r="AA804118" s="94"/>
      <c r="AB804118" s="5"/>
    </row>
    <row r="804120" spans="21:28">
      <c r="U804120" s="5"/>
      <c r="AA804120" s="458"/>
      <c r="AB804120" s="5"/>
    </row>
    <row r="804121" spans="21:28">
      <c r="U804121" s="5"/>
      <c r="AA804121" s="458"/>
      <c r="AB804121" s="5"/>
    </row>
    <row r="804122" spans="21:28">
      <c r="U804122" s="5"/>
      <c r="AA804122" s="93"/>
      <c r="AB804122" s="5"/>
    </row>
    <row r="804123" spans="21:28">
      <c r="U804123" s="5"/>
      <c r="AA804123" s="94"/>
      <c r="AB804123" s="5"/>
    </row>
    <row r="804126" spans="21:28">
      <c r="U804126" s="5"/>
      <c r="AA804126" s="94"/>
      <c r="AB804126" s="5"/>
    </row>
    <row r="804176" spans="21:28">
      <c r="U804176" s="5"/>
      <c r="AA804176" s="94"/>
      <c r="AB804176" s="5"/>
    </row>
    <row r="804246" spans="21:28">
      <c r="U804246" s="5"/>
      <c r="AA804246" s="94"/>
      <c r="AB804246" s="5"/>
    </row>
    <row r="804247" spans="21:28">
      <c r="U804247" s="5"/>
      <c r="AA804247" s="94"/>
      <c r="AB804247" s="5"/>
    </row>
    <row r="804264" spans="21:28">
      <c r="U804264" s="5"/>
      <c r="AA804264" s="94"/>
      <c r="AB804264" s="5"/>
    </row>
    <row r="804266" spans="21:28">
      <c r="U804266" s="5"/>
      <c r="AA804266" s="458"/>
      <c r="AB804266" s="5"/>
    </row>
    <row r="804267" spans="21:28">
      <c r="U804267" s="5"/>
      <c r="AA804267" s="458"/>
      <c r="AB804267" s="5"/>
    </row>
    <row r="804268" spans="21:28">
      <c r="U804268" s="5"/>
      <c r="AA804268" s="93"/>
      <c r="AB804268" s="5"/>
    </row>
    <row r="804269" spans="21:28">
      <c r="U804269" s="5"/>
      <c r="AA804269" s="94"/>
      <c r="AB804269" s="5"/>
    </row>
    <row r="804272" spans="21:28">
      <c r="U804272" s="5"/>
      <c r="AA804272" s="94"/>
      <c r="AB804272" s="5"/>
    </row>
    <row r="804322" spans="21:28">
      <c r="U804322" s="5"/>
      <c r="AA804322" s="94"/>
      <c r="AB804322" s="5"/>
    </row>
    <row r="804392" spans="21:28">
      <c r="U804392" s="5"/>
      <c r="AA804392" s="94"/>
      <c r="AB804392" s="5"/>
    </row>
    <row r="804393" spans="21:28">
      <c r="U804393" s="5"/>
      <c r="AA804393" s="94"/>
      <c r="AB804393" s="5"/>
    </row>
    <row r="804410" spans="21:28">
      <c r="U804410" s="5"/>
      <c r="AA804410" s="94"/>
      <c r="AB804410" s="5"/>
    </row>
    <row r="804412" spans="21:28">
      <c r="U804412" s="5"/>
      <c r="AA804412" s="458"/>
      <c r="AB804412" s="5"/>
    </row>
    <row r="804413" spans="21:28">
      <c r="U804413" s="5"/>
      <c r="AA804413" s="458"/>
      <c r="AB804413" s="5"/>
    </row>
    <row r="804414" spans="21:28">
      <c r="U804414" s="5"/>
      <c r="AA804414" s="93"/>
      <c r="AB804414" s="5"/>
    </row>
    <row r="804415" spans="21:28">
      <c r="U804415" s="5"/>
      <c r="AA804415" s="94"/>
      <c r="AB804415" s="5"/>
    </row>
    <row r="804418" spans="21:28">
      <c r="U804418" s="5"/>
      <c r="AA804418" s="94"/>
      <c r="AB804418" s="5"/>
    </row>
    <row r="804468" spans="21:28">
      <c r="U804468" s="5"/>
      <c r="AA804468" s="94"/>
      <c r="AB804468" s="5"/>
    </row>
    <row r="804538" spans="21:28">
      <c r="U804538" s="5"/>
      <c r="AA804538" s="94"/>
      <c r="AB804538" s="5"/>
    </row>
    <row r="804539" spans="21:28">
      <c r="U804539" s="5"/>
      <c r="AA804539" s="94"/>
      <c r="AB804539" s="5"/>
    </row>
    <row r="804556" spans="21:28">
      <c r="U804556" s="5"/>
      <c r="AA804556" s="94"/>
      <c r="AB804556" s="5"/>
    </row>
    <row r="804558" spans="21:28">
      <c r="U804558" s="5"/>
      <c r="AA804558" s="458"/>
      <c r="AB804558" s="5"/>
    </row>
    <row r="804559" spans="21:28">
      <c r="U804559" s="5"/>
      <c r="AA804559" s="458"/>
      <c r="AB804559" s="5"/>
    </row>
    <row r="804560" spans="21:28">
      <c r="U804560" s="5"/>
      <c r="AA804560" s="93"/>
      <c r="AB804560" s="5"/>
    </row>
    <row r="804561" spans="21:28">
      <c r="U804561" s="5"/>
      <c r="AA804561" s="94"/>
      <c r="AB804561" s="5"/>
    </row>
    <row r="804564" spans="21:28">
      <c r="U804564" s="5"/>
      <c r="AA804564" s="94"/>
      <c r="AB804564" s="5"/>
    </row>
    <row r="804614" spans="21:28">
      <c r="U804614" s="5"/>
      <c r="AA804614" s="94"/>
      <c r="AB804614" s="5"/>
    </row>
    <row r="804684" spans="21:28">
      <c r="U804684" s="5"/>
      <c r="AA804684" s="94"/>
      <c r="AB804684" s="5"/>
    </row>
    <row r="804685" spans="21:28">
      <c r="U804685" s="5"/>
      <c r="AA804685" s="94"/>
      <c r="AB804685" s="5"/>
    </row>
    <row r="804702" spans="21:28">
      <c r="U804702" s="5"/>
      <c r="AA804702" s="94"/>
      <c r="AB804702" s="5"/>
    </row>
    <row r="804704" spans="21:28">
      <c r="U804704" s="5"/>
      <c r="AA804704" s="458"/>
      <c r="AB804704" s="5"/>
    </row>
    <row r="804705" spans="21:28">
      <c r="U804705" s="5"/>
      <c r="AA804705" s="458"/>
      <c r="AB804705" s="5"/>
    </row>
    <row r="804706" spans="21:28">
      <c r="U804706" s="5"/>
      <c r="AA804706" s="93"/>
      <c r="AB804706" s="5"/>
    </row>
    <row r="804707" spans="21:28">
      <c r="U804707" s="5"/>
      <c r="AA804707" s="94"/>
      <c r="AB804707" s="5"/>
    </row>
    <row r="804710" spans="21:28">
      <c r="U804710" s="5"/>
      <c r="AA804710" s="94"/>
      <c r="AB804710" s="5"/>
    </row>
    <row r="804760" spans="21:28">
      <c r="U804760" s="5"/>
      <c r="AA804760" s="94"/>
      <c r="AB804760" s="5"/>
    </row>
    <row r="804830" spans="21:28">
      <c r="U804830" s="5"/>
      <c r="AA804830" s="94"/>
      <c r="AB804830" s="5"/>
    </row>
    <row r="804831" spans="21:28">
      <c r="U804831" s="5"/>
      <c r="AA804831" s="94"/>
      <c r="AB804831" s="5"/>
    </row>
    <row r="804848" spans="21:28">
      <c r="U804848" s="5"/>
      <c r="AA804848" s="94"/>
      <c r="AB804848" s="5"/>
    </row>
    <row r="804850" spans="21:28">
      <c r="U804850" s="5"/>
      <c r="AA804850" s="458"/>
      <c r="AB804850" s="5"/>
    </row>
    <row r="804851" spans="21:28">
      <c r="U804851" s="5"/>
      <c r="AA804851" s="458"/>
      <c r="AB804851" s="5"/>
    </row>
    <row r="804852" spans="21:28">
      <c r="U804852" s="5"/>
      <c r="AA804852" s="93"/>
      <c r="AB804852" s="5"/>
    </row>
    <row r="804853" spans="21:28">
      <c r="U804853" s="5"/>
      <c r="AA804853" s="94"/>
      <c r="AB804853" s="5"/>
    </row>
    <row r="804856" spans="21:28">
      <c r="U804856" s="5"/>
      <c r="AA804856" s="94"/>
      <c r="AB804856" s="5"/>
    </row>
    <row r="804906" spans="21:28">
      <c r="U804906" s="5"/>
      <c r="AA804906" s="94"/>
      <c r="AB804906" s="5"/>
    </row>
    <row r="804976" spans="21:28">
      <c r="U804976" s="5"/>
      <c r="AA804976" s="94"/>
      <c r="AB804976" s="5"/>
    </row>
    <row r="804977" spans="21:28">
      <c r="U804977" s="5"/>
      <c r="AA804977" s="94"/>
      <c r="AB804977" s="5"/>
    </row>
    <row r="804994" spans="21:28">
      <c r="U804994" s="5"/>
      <c r="AA804994" s="94"/>
      <c r="AB804994" s="5"/>
    </row>
    <row r="804996" spans="21:28">
      <c r="U804996" s="5"/>
      <c r="AA804996" s="458"/>
      <c r="AB804996" s="5"/>
    </row>
    <row r="804997" spans="21:28">
      <c r="U804997" s="5"/>
      <c r="AA804997" s="458"/>
      <c r="AB804997" s="5"/>
    </row>
    <row r="804998" spans="21:28">
      <c r="U804998" s="5"/>
      <c r="AA804998" s="93"/>
      <c r="AB804998" s="5"/>
    </row>
    <row r="804999" spans="21:28">
      <c r="U804999" s="5"/>
      <c r="AA804999" s="94"/>
      <c r="AB804999" s="5"/>
    </row>
    <row r="805002" spans="21:28">
      <c r="U805002" s="5"/>
      <c r="AA805002" s="94"/>
      <c r="AB805002" s="5"/>
    </row>
    <row r="805052" spans="21:28">
      <c r="U805052" s="5"/>
      <c r="AA805052" s="94"/>
      <c r="AB805052" s="5"/>
    </row>
    <row r="805122" spans="21:28">
      <c r="U805122" s="5"/>
      <c r="AA805122" s="94"/>
      <c r="AB805122" s="5"/>
    </row>
    <row r="805123" spans="21:28">
      <c r="U805123" s="5"/>
      <c r="AA805123" s="94"/>
      <c r="AB805123" s="5"/>
    </row>
    <row r="805140" spans="21:28">
      <c r="U805140" s="5"/>
      <c r="AA805140" s="94"/>
      <c r="AB805140" s="5"/>
    </row>
    <row r="805142" spans="21:28">
      <c r="U805142" s="5"/>
      <c r="AA805142" s="458"/>
      <c r="AB805142" s="5"/>
    </row>
    <row r="805143" spans="21:28">
      <c r="U805143" s="5"/>
      <c r="AA805143" s="458"/>
      <c r="AB805143" s="5"/>
    </row>
    <row r="805144" spans="21:28">
      <c r="U805144" s="5"/>
      <c r="AA805144" s="93"/>
      <c r="AB805144" s="5"/>
    </row>
    <row r="805145" spans="21:28">
      <c r="U805145" s="5"/>
      <c r="AA805145" s="94"/>
      <c r="AB805145" s="5"/>
    </row>
    <row r="805148" spans="21:28">
      <c r="U805148" s="5"/>
      <c r="AA805148" s="94"/>
      <c r="AB805148" s="5"/>
    </row>
    <row r="805198" spans="21:28">
      <c r="U805198" s="5"/>
      <c r="AA805198" s="94"/>
      <c r="AB805198" s="5"/>
    </row>
    <row r="805268" spans="21:28">
      <c r="U805268" s="5"/>
      <c r="AA805268" s="94"/>
      <c r="AB805268" s="5"/>
    </row>
    <row r="805269" spans="21:28">
      <c r="U805269" s="5"/>
      <c r="AA805269" s="94"/>
      <c r="AB805269" s="5"/>
    </row>
    <row r="805286" spans="21:28">
      <c r="U805286" s="5"/>
      <c r="AA805286" s="94"/>
      <c r="AB805286" s="5"/>
    </row>
    <row r="805288" spans="21:28">
      <c r="U805288" s="5"/>
      <c r="AA805288" s="458"/>
      <c r="AB805288" s="5"/>
    </row>
    <row r="805289" spans="21:28">
      <c r="U805289" s="5"/>
      <c r="AA805289" s="458"/>
      <c r="AB805289" s="5"/>
    </row>
    <row r="805290" spans="21:28">
      <c r="U805290" s="5"/>
      <c r="AA805290" s="93"/>
      <c r="AB805290" s="5"/>
    </row>
    <row r="805291" spans="21:28">
      <c r="U805291" s="5"/>
      <c r="AA805291" s="94"/>
      <c r="AB805291" s="5"/>
    </row>
    <row r="805294" spans="21:28">
      <c r="U805294" s="5"/>
      <c r="AA805294" s="94"/>
      <c r="AB805294" s="5"/>
    </row>
    <row r="805344" spans="21:28">
      <c r="U805344" s="5"/>
      <c r="AA805344" s="94"/>
      <c r="AB805344" s="5"/>
    </row>
    <row r="805414" spans="21:28">
      <c r="U805414" s="5"/>
      <c r="AA805414" s="94"/>
      <c r="AB805414" s="5"/>
    </row>
    <row r="805415" spans="21:28">
      <c r="U805415" s="5"/>
      <c r="AA805415" s="94"/>
      <c r="AB805415" s="5"/>
    </row>
    <row r="805432" spans="21:28">
      <c r="U805432" s="5"/>
      <c r="AA805432" s="94"/>
      <c r="AB805432" s="5"/>
    </row>
    <row r="805434" spans="21:28">
      <c r="U805434" s="5"/>
      <c r="AA805434" s="458"/>
      <c r="AB805434" s="5"/>
    </row>
    <row r="805435" spans="21:28">
      <c r="U805435" s="5"/>
      <c r="AA805435" s="458"/>
      <c r="AB805435" s="5"/>
    </row>
    <row r="805436" spans="21:28">
      <c r="U805436" s="5"/>
      <c r="AA805436" s="93"/>
      <c r="AB805436" s="5"/>
    </row>
    <row r="805437" spans="21:28">
      <c r="U805437" s="5"/>
      <c r="AA805437" s="94"/>
      <c r="AB805437" s="5"/>
    </row>
    <row r="805440" spans="21:28">
      <c r="U805440" s="5"/>
      <c r="AA805440" s="94"/>
      <c r="AB805440" s="5"/>
    </row>
    <row r="805490" spans="21:28">
      <c r="U805490" s="5"/>
      <c r="AA805490" s="94"/>
      <c r="AB805490" s="5"/>
    </row>
    <row r="805560" spans="21:28">
      <c r="U805560" s="5"/>
      <c r="AA805560" s="94"/>
      <c r="AB805560" s="5"/>
    </row>
    <row r="805561" spans="21:28">
      <c r="U805561" s="5"/>
      <c r="AA805561" s="94"/>
      <c r="AB805561" s="5"/>
    </row>
    <row r="805578" spans="21:28">
      <c r="U805578" s="5"/>
      <c r="AA805578" s="94"/>
      <c r="AB805578" s="5"/>
    </row>
    <row r="805580" spans="21:28">
      <c r="U805580" s="5"/>
      <c r="AA805580" s="458"/>
      <c r="AB805580" s="5"/>
    </row>
    <row r="805581" spans="21:28">
      <c r="U805581" s="5"/>
      <c r="AA805581" s="458"/>
      <c r="AB805581" s="5"/>
    </row>
    <row r="805582" spans="21:28">
      <c r="U805582" s="5"/>
      <c r="AA805582" s="93"/>
      <c r="AB805582" s="5"/>
    </row>
    <row r="805583" spans="21:28">
      <c r="U805583" s="5"/>
      <c r="AA805583" s="94"/>
      <c r="AB805583" s="5"/>
    </row>
    <row r="805586" spans="21:28">
      <c r="U805586" s="5"/>
      <c r="AA805586" s="94"/>
      <c r="AB805586" s="5"/>
    </row>
    <row r="805636" spans="21:28">
      <c r="U805636" s="5"/>
      <c r="AA805636" s="94"/>
      <c r="AB805636" s="5"/>
    </row>
    <row r="805706" spans="21:28">
      <c r="U805706" s="5"/>
      <c r="AA805706" s="94"/>
      <c r="AB805706" s="5"/>
    </row>
    <row r="805707" spans="21:28">
      <c r="U805707" s="5"/>
      <c r="AA805707" s="94"/>
      <c r="AB805707" s="5"/>
    </row>
    <row r="805724" spans="21:28">
      <c r="U805724" s="5"/>
      <c r="AA805724" s="94"/>
      <c r="AB805724" s="5"/>
    </row>
    <row r="805726" spans="21:28">
      <c r="U805726" s="5"/>
      <c r="AA805726" s="458"/>
      <c r="AB805726" s="5"/>
    </row>
    <row r="805727" spans="21:28">
      <c r="U805727" s="5"/>
      <c r="AA805727" s="458"/>
      <c r="AB805727" s="5"/>
    </row>
    <row r="805728" spans="21:28">
      <c r="U805728" s="5"/>
      <c r="AA805728" s="93"/>
      <c r="AB805728" s="5"/>
    </row>
    <row r="805729" spans="21:28">
      <c r="U805729" s="5"/>
      <c r="AA805729" s="94"/>
      <c r="AB805729" s="5"/>
    </row>
    <row r="805732" spans="21:28">
      <c r="U805732" s="5"/>
      <c r="AA805732" s="94"/>
      <c r="AB805732" s="5"/>
    </row>
    <row r="805782" spans="21:28">
      <c r="U805782" s="5"/>
      <c r="AA805782" s="94"/>
      <c r="AB805782" s="5"/>
    </row>
    <row r="805852" spans="21:28">
      <c r="U805852" s="5"/>
      <c r="AA805852" s="94"/>
      <c r="AB805852" s="5"/>
    </row>
    <row r="805853" spans="21:28">
      <c r="U805853" s="5"/>
      <c r="AA805853" s="94"/>
      <c r="AB805853" s="5"/>
    </row>
    <row r="805870" spans="21:28">
      <c r="U805870" s="5"/>
      <c r="AA805870" s="94"/>
      <c r="AB805870" s="5"/>
    </row>
    <row r="805872" spans="21:28">
      <c r="U805872" s="5"/>
      <c r="AA805872" s="458"/>
      <c r="AB805872" s="5"/>
    </row>
    <row r="805873" spans="21:28">
      <c r="U805873" s="5"/>
      <c r="AA805873" s="458"/>
      <c r="AB805873" s="5"/>
    </row>
    <row r="805874" spans="21:28">
      <c r="U805874" s="5"/>
      <c r="AA805874" s="93"/>
      <c r="AB805874" s="5"/>
    </row>
    <row r="805875" spans="21:28">
      <c r="U805875" s="5"/>
      <c r="AA805875" s="94"/>
      <c r="AB805875" s="5"/>
    </row>
    <row r="805878" spans="21:28">
      <c r="U805878" s="5"/>
      <c r="AA805878" s="94"/>
      <c r="AB805878" s="5"/>
    </row>
    <row r="805928" spans="21:28">
      <c r="U805928" s="5"/>
      <c r="AA805928" s="94"/>
      <c r="AB805928" s="5"/>
    </row>
    <row r="805998" spans="21:28">
      <c r="U805998" s="5"/>
      <c r="AA805998" s="94"/>
      <c r="AB805998" s="5"/>
    </row>
    <row r="805999" spans="21:28">
      <c r="U805999" s="5"/>
      <c r="AA805999" s="94"/>
      <c r="AB805999" s="5"/>
    </row>
    <row r="806016" spans="21:28">
      <c r="U806016" s="5"/>
      <c r="AA806016" s="94"/>
      <c r="AB806016" s="5"/>
    </row>
    <row r="806018" spans="21:28">
      <c r="U806018" s="5"/>
      <c r="AA806018" s="458"/>
      <c r="AB806018" s="5"/>
    </row>
    <row r="806019" spans="21:28">
      <c r="U806019" s="5"/>
      <c r="AA806019" s="458"/>
      <c r="AB806019" s="5"/>
    </row>
    <row r="806020" spans="21:28">
      <c r="U806020" s="5"/>
      <c r="AA806020" s="93"/>
      <c r="AB806020" s="5"/>
    </row>
    <row r="806021" spans="21:28">
      <c r="U806021" s="5"/>
      <c r="AA806021" s="94"/>
      <c r="AB806021" s="5"/>
    </row>
    <row r="806024" spans="21:28">
      <c r="U806024" s="5"/>
      <c r="AA806024" s="94"/>
      <c r="AB806024" s="5"/>
    </row>
    <row r="806074" spans="21:28">
      <c r="U806074" s="5"/>
      <c r="AA806074" s="94"/>
      <c r="AB806074" s="5"/>
    </row>
    <row r="806144" spans="21:28">
      <c r="U806144" s="5"/>
      <c r="AA806144" s="94"/>
      <c r="AB806144" s="5"/>
    </row>
    <row r="806145" spans="21:28">
      <c r="U806145" s="5"/>
      <c r="AA806145" s="94"/>
      <c r="AB806145" s="5"/>
    </row>
    <row r="806162" spans="21:28">
      <c r="U806162" s="5"/>
      <c r="AA806162" s="94"/>
      <c r="AB806162" s="5"/>
    </row>
    <row r="806164" spans="21:28">
      <c r="U806164" s="5"/>
      <c r="AA806164" s="458"/>
      <c r="AB806164" s="5"/>
    </row>
    <row r="806165" spans="21:28">
      <c r="U806165" s="5"/>
      <c r="AA806165" s="458"/>
      <c r="AB806165" s="5"/>
    </row>
    <row r="806166" spans="21:28">
      <c r="U806166" s="5"/>
      <c r="AA806166" s="93"/>
      <c r="AB806166" s="5"/>
    </row>
    <row r="806167" spans="21:28">
      <c r="U806167" s="5"/>
      <c r="AA806167" s="94"/>
      <c r="AB806167" s="5"/>
    </row>
    <row r="806170" spans="21:28">
      <c r="U806170" s="5"/>
      <c r="AA806170" s="94"/>
      <c r="AB806170" s="5"/>
    </row>
    <row r="806220" spans="21:28">
      <c r="U806220" s="5"/>
      <c r="AA806220" s="94"/>
      <c r="AB806220" s="5"/>
    </row>
    <row r="806290" spans="21:28">
      <c r="U806290" s="5"/>
      <c r="AA806290" s="94"/>
      <c r="AB806290" s="5"/>
    </row>
    <row r="806291" spans="21:28">
      <c r="U806291" s="5"/>
      <c r="AA806291" s="94"/>
      <c r="AB806291" s="5"/>
    </row>
    <row r="806308" spans="21:28">
      <c r="U806308" s="5"/>
      <c r="AA806308" s="94"/>
      <c r="AB806308" s="5"/>
    </row>
    <row r="806310" spans="21:28">
      <c r="U806310" s="5"/>
      <c r="AA806310" s="458"/>
      <c r="AB806310" s="5"/>
    </row>
    <row r="806311" spans="21:28">
      <c r="U806311" s="5"/>
      <c r="AA806311" s="458"/>
      <c r="AB806311" s="5"/>
    </row>
    <row r="806312" spans="21:28">
      <c r="U806312" s="5"/>
      <c r="AA806312" s="93"/>
      <c r="AB806312" s="5"/>
    </row>
    <row r="806313" spans="21:28">
      <c r="U806313" s="5"/>
      <c r="AA806313" s="94"/>
      <c r="AB806313" s="5"/>
    </row>
    <row r="806316" spans="21:28">
      <c r="U806316" s="5"/>
      <c r="AA806316" s="94"/>
      <c r="AB806316" s="5"/>
    </row>
    <row r="806366" spans="21:28">
      <c r="U806366" s="5"/>
      <c r="AA806366" s="94"/>
      <c r="AB806366" s="5"/>
    </row>
    <row r="806436" spans="21:28">
      <c r="U806436" s="5"/>
      <c r="AA806436" s="94"/>
      <c r="AB806436" s="5"/>
    </row>
    <row r="806437" spans="21:28">
      <c r="U806437" s="5"/>
      <c r="AA806437" s="94"/>
      <c r="AB806437" s="5"/>
    </row>
    <row r="806454" spans="21:28">
      <c r="U806454" s="5"/>
      <c r="AA806454" s="94"/>
      <c r="AB806454" s="5"/>
    </row>
    <row r="806456" spans="21:28">
      <c r="U806456" s="5"/>
      <c r="AA806456" s="458"/>
      <c r="AB806456" s="5"/>
    </row>
    <row r="806457" spans="21:28">
      <c r="U806457" s="5"/>
      <c r="AA806457" s="458"/>
      <c r="AB806457" s="5"/>
    </row>
    <row r="806458" spans="21:28">
      <c r="U806458" s="5"/>
      <c r="AA806458" s="93"/>
      <c r="AB806458" s="5"/>
    </row>
    <row r="806459" spans="21:28">
      <c r="U806459" s="5"/>
      <c r="AA806459" s="94"/>
      <c r="AB806459" s="5"/>
    </row>
    <row r="806462" spans="21:28">
      <c r="U806462" s="5"/>
      <c r="AA806462" s="94"/>
      <c r="AB806462" s="5"/>
    </row>
    <row r="806512" spans="21:28">
      <c r="U806512" s="5"/>
      <c r="AA806512" s="94"/>
      <c r="AB806512" s="5"/>
    </row>
    <row r="806582" spans="21:28">
      <c r="U806582" s="5"/>
      <c r="AA806582" s="94"/>
      <c r="AB806582" s="5"/>
    </row>
    <row r="806583" spans="21:28">
      <c r="U806583" s="5"/>
      <c r="AA806583" s="94"/>
      <c r="AB806583" s="5"/>
    </row>
    <row r="806600" spans="21:28">
      <c r="U806600" s="5"/>
      <c r="AA806600" s="94"/>
      <c r="AB806600" s="5"/>
    </row>
    <row r="806602" spans="21:28">
      <c r="U806602" s="5"/>
      <c r="AA806602" s="458"/>
      <c r="AB806602" s="5"/>
    </row>
    <row r="806603" spans="21:28">
      <c r="U806603" s="5"/>
      <c r="AA806603" s="458"/>
      <c r="AB806603" s="5"/>
    </row>
    <row r="806604" spans="21:28">
      <c r="U806604" s="5"/>
      <c r="AA806604" s="93"/>
      <c r="AB806604" s="5"/>
    </row>
    <row r="806605" spans="21:28">
      <c r="U806605" s="5"/>
      <c r="AA806605" s="94"/>
      <c r="AB806605" s="5"/>
    </row>
    <row r="806608" spans="21:28">
      <c r="U806608" s="5"/>
      <c r="AA806608" s="94"/>
      <c r="AB806608" s="5"/>
    </row>
    <row r="806658" spans="21:28">
      <c r="U806658" s="5"/>
      <c r="AA806658" s="94"/>
      <c r="AB806658" s="5"/>
    </row>
    <row r="806728" spans="21:28">
      <c r="U806728" s="5"/>
      <c r="AA806728" s="94"/>
      <c r="AB806728" s="5"/>
    </row>
    <row r="806729" spans="21:28">
      <c r="U806729" s="5"/>
      <c r="AA806729" s="94"/>
      <c r="AB806729" s="5"/>
    </row>
    <row r="806746" spans="21:28">
      <c r="U806746" s="5"/>
      <c r="AA806746" s="94"/>
      <c r="AB806746" s="5"/>
    </row>
    <row r="806748" spans="21:28">
      <c r="U806748" s="5"/>
      <c r="AA806748" s="458"/>
      <c r="AB806748" s="5"/>
    </row>
    <row r="806749" spans="21:28">
      <c r="U806749" s="5"/>
      <c r="AA806749" s="458"/>
      <c r="AB806749" s="5"/>
    </row>
    <row r="806750" spans="21:28">
      <c r="U806750" s="5"/>
      <c r="AA806750" s="93"/>
      <c r="AB806750" s="5"/>
    </row>
    <row r="806751" spans="21:28">
      <c r="U806751" s="5"/>
      <c r="AA806751" s="94"/>
      <c r="AB806751" s="5"/>
    </row>
    <row r="806754" spans="21:28">
      <c r="U806754" s="5"/>
      <c r="AA806754" s="94"/>
      <c r="AB806754" s="5"/>
    </row>
    <row r="806804" spans="21:28">
      <c r="U806804" s="5"/>
      <c r="AA806804" s="94"/>
      <c r="AB806804" s="5"/>
    </row>
    <row r="806874" spans="21:28">
      <c r="U806874" s="5"/>
      <c r="AA806874" s="94"/>
      <c r="AB806874" s="5"/>
    </row>
    <row r="806875" spans="21:28">
      <c r="U806875" s="5"/>
      <c r="AA806875" s="94"/>
      <c r="AB806875" s="5"/>
    </row>
    <row r="806892" spans="21:28">
      <c r="U806892" s="5"/>
      <c r="AA806892" s="94"/>
      <c r="AB806892" s="5"/>
    </row>
    <row r="806894" spans="21:28">
      <c r="U806894" s="5"/>
      <c r="AA806894" s="458"/>
      <c r="AB806894" s="5"/>
    </row>
    <row r="806895" spans="21:28">
      <c r="U806895" s="5"/>
      <c r="AA806895" s="458"/>
      <c r="AB806895" s="5"/>
    </row>
    <row r="806896" spans="21:28">
      <c r="U806896" s="5"/>
      <c r="AA806896" s="93"/>
      <c r="AB806896" s="5"/>
    </row>
    <row r="806897" spans="21:28">
      <c r="U806897" s="5"/>
      <c r="AA806897" s="94"/>
      <c r="AB806897" s="5"/>
    </row>
    <row r="806900" spans="21:28">
      <c r="U806900" s="5"/>
      <c r="AA806900" s="94"/>
      <c r="AB806900" s="5"/>
    </row>
    <row r="806950" spans="21:28">
      <c r="U806950" s="5"/>
      <c r="AA806950" s="94"/>
      <c r="AB806950" s="5"/>
    </row>
    <row r="807020" spans="21:28">
      <c r="U807020" s="5"/>
      <c r="AA807020" s="94"/>
      <c r="AB807020" s="5"/>
    </row>
    <row r="807021" spans="21:28">
      <c r="U807021" s="5"/>
      <c r="AA807021" s="94"/>
      <c r="AB807021" s="5"/>
    </row>
    <row r="807038" spans="21:28">
      <c r="U807038" s="5"/>
      <c r="AA807038" s="94"/>
      <c r="AB807038" s="5"/>
    </row>
    <row r="807040" spans="21:28">
      <c r="U807040" s="5"/>
      <c r="AA807040" s="458"/>
      <c r="AB807040" s="5"/>
    </row>
    <row r="807041" spans="21:28">
      <c r="U807041" s="5"/>
      <c r="AA807041" s="458"/>
      <c r="AB807041" s="5"/>
    </row>
    <row r="807042" spans="21:28">
      <c r="U807042" s="5"/>
      <c r="AA807042" s="93"/>
      <c r="AB807042" s="5"/>
    </row>
    <row r="807043" spans="21:28">
      <c r="U807043" s="5"/>
      <c r="AA807043" s="94"/>
      <c r="AB807043" s="5"/>
    </row>
    <row r="807046" spans="21:28">
      <c r="U807046" s="5"/>
      <c r="AA807046" s="94"/>
      <c r="AB807046" s="5"/>
    </row>
    <row r="807096" spans="21:28">
      <c r="U807096" s="5"/>
      <c r="AA807096" s="94"/>
      <c r="AB807096" s="5"/>
    </row>
    <row r="807166" spans="21:28">
      <c r="U807166" s="5"/>
      <c r="AA807166" s="94"/>
      <c r="AB807166" s="5"/>
    </row>
    <row r="807167" spans="21:28">
      <c r="U807167" s="5"/>
      <c r="AA807167" s="94"/>
      <c r="AB807167" s="5"/>
    </row>
    <row r="807184" spans="21:28">
      <c r="U807184" s="5"/>
      <c r="AA807184" s="94"/>
      <c r="AB807184" s="5"/>
    </row>
    <row r="807186" spans="21:28">
      <c r="U807186" s="5"/>
      <c r="AA807186" s="458"/>
      <c r="AB807186" s="5"/>
    </row>
    <row r="807187" spans="21:28">
      <c r="U807187" s="5"/>
      <c r="AA807187" s="458"/>
      <c r="AB807187" s="5"/>
    </row>
    <row r="807188" spans="21:28">
      <c r="U807188" s="5"/>
      <c r="AA807188" s="93"/>
      <c r="AB807188" s="5"/>
    </row>
    <row r="807189" spans="21:28">
      <c r="U807189" s="5"/>
      <c r="AA807189" s="94"/>
      <c r="AB807189" s="5"/>
    </row>
    <row r="807192" spans="21:28">
      <c r="U807192" s="5"/>
      <c r="AA807192" s="94"/>
      <c r="AB807192" s="5"/>
    </row>
    <row r="807242" spans="21:28">
      <c r="U807242" s="5"/>
      <c r="AA807242" s="94"/>
      <c r="AB807242" s="5"/>
    </row>
    <row r="807312" spans="21:28">
      <c r="U807312" s="5"/>
      <c r="AA807312" s="94"/>
      <c r="AB807312" s="5"/>
    </row>
    <row r="807313" spans="21:28">
      <c r="U807313" s="5"/>
      <c r="AA807313" s="94"/>
      <c r="AB807313" s="5"/>
    </row>
    <row r="807330" spans="21:28">
      <c r="U807330" s="5"/>
      <c r="AA807330" s="94"/>
      <c r="AB807330" s="5"/>
    </row>
    <row r="807332" spans="21:28">
      <c r="U807332" s="5"/>
      <c r="AA807332" s="458"/>
      <c r="AB807332" s="5"/>
    </row>
    <row r="807333" spans="21:28">
      <c r="U807333" s="5"/>
      <c r="AA807333" s="458"/>
      <c r="AB807333" s="5"/>
    </row>
    <row r="807334" spans="21:28">
      <c r="U807334" s="5"/>
      <c r="AA807334" s="93"/>
      <c r="AB807334" s="5"/>
    </row>
    <row r="807335" spans="21:28">
      <c r="U807335" s="5"/>
      <c r="AA807335" s="94"/>
      <c r="AB807335" s="5"/>
    </row>
    <row r="807338" spans="21:28">
      <c r="U807338" s="5"/>
      <c r="AA807338" s="94"/>
      <c r="AB807338" s="5"/>
    </row>
    <row r="807388" spans="21:28">
      <c r="U807388" s="5"/>
      <c r="AA807388" s="94"/>
      <c r="AB807388" s="5"/>
    </row>
    <row r="807458" spans="21:28">
      <c r="U807458" s="5"/>
      <c r="AA807458" s="94"/>
      <c r="AB807458" s="5"/>
    </row>
    <row r="807459" spans="21:28">
      <c r="U807459" s="5"/>
      <c r="AA807459" s="94"/>
      <c r="AB807459" s="5"/>
    </row>
    <row r="807476" spans="21:28">
      <c r="U807476" s="5"/>
      <c r="AA807476" s="94"/>
      <c r="AB807476" s="5"/>
    </row>
    <row r="807478" spans="21:28">
      <c r="U807478" s="5"/>
      <c r="AA807478" s="458"/>
      <c r="AB807478" s="5"/>
    </row>
    <row r="807479" spans="21:28">
      <c r="U807479" s="5"/>
      <c r="AA807479" s="458"/>
      <c r="AB807479" s="5"/>
    </row>
    <row r="807480" spans="21:28">
      <c r="U807480" s="5"/>
      <c r="AA807480" s="93"/>
      <c r="AB807480" s="5"/>
    </row>
    <row r="807481" spans="21:28">
      <c r="U807481" s="5"/>
      <c r="AA807481" s="94"/>
      <c r="AB807481" s="5"/>
    </row>
    <row r="807484" spans="21:28">
      <c r="U807484" s="5"/>
      <c r="AA807484" s="94"/>
      <c r="AB807484" s="5"/>
    </row>
    <row r="807534" spans="21:28">
      <c r="U807534" s="5"/>
      <c r="AA807534" s="94"/>
      <c r="AB807534" s="5"/>
    </row>
    <row r="807604" spans="21:28">
      <c r="U807604" s="5"/>
      <c r="AA807604" s="94"/>
      <c r="AB807604" s="5"/>
    </row>
    <row r="807605" spans="21:28">
      <c r="U807605" s="5"/>
      <c r="AA807605" s="94"/>
      <c r="AB807605" s="5"/>
    </row>
    <row r="807622" spans="21:28">
      <c r="U807622" s="5"/>
      <c r="AA807622" s="94"/>
      <c r="AB807622" s="5"/>
    </row>
    <row r="807624" spans="21:28">
      <c r="U807624" s="5"/>
      <c r="AA807624" s="458"/>
      <c r="AB807624" s="5"/>
    </row>
    <row r="807625" spans="21:28">
      <c r="U807625" s="5"/>
      <c r="AA807625" s="458"/>
      <c r="AB807625" s="5"/>
    </row>
    <row r="807626" spans="21:28">
      <c r="U807626" s="5"/>
      <c r="AA807626" s="93"/>
      <c r="AB807626" s="5"/>
    </row>
    <row r="807627" spans="21:28">
      <c r="U807627" s="5"/>
      <c r="AA807627" s="94"/>
      <c r="AB807627" s="5"/>
    </row>
    <row r="807630" spans="21:28">
      <c r="U807630" s="5"/>
      <c r="AA807630" s="94"/>
      <c r="AB807630" s="5"/>
    </row>
    <row r="807680" spans="21:28">
      <c r="U807680" s="5"/>
      <c r="AA807680" s="94"/>
      <c r="AB807680" s="5"/>
    </row>
    <row r="807750" spans="21:28">
      <c r="U807750" s="5"/>
      <c r="AA807750" s="94"/>
      <c r="AB807750" s="5"/>
    </row>
    <row r="807751" spans="21:28">
      <c r="U807751" s="5"/>
      <c r="AA807751" s="94"/>
      <c r="AB807751" s="5"/>
    </row>
    <row r="807768" spans="21:28">
      <c r="U807768" s="5"/>
      <c r="AA807768" s="94"/>
      <c r="AB807768" s="5"/>
    </row>
    <row r="807770" spans="21:28">
      <c r="U807770" s="5"/>
      <c r="AA807770" s="458"/>
      <c r="AB807770" s="5"/>
    </row>
    <row r="807771" spans="21:28">
      <c r="U807771" s="5"/>
      <c r="AA807771" s="458"/>
      <c r="AB807771" s="5"/>
    </row>
    <row r="807772" spans="21:28">
      <c r="U807772" s="5"/>
      <c r="AA807772" s="93"/>
      <c r="AB807772" s="5"/>
    </row>
    <row r="807773" spans="21:28">
      <c r="U807773" s="5"/>
      <c r="AA807773" s="94"/>
      <c r="AB807773" s="5"/>
    </row>
    <row r="807776" spans="21:28">
      <c r="U807776" s="5"/>
      <c r="AA807776" s="94"/>
      <c r="AB807776" s="5"/>
    </row>
    <row r="807826" spans="21:28">
      <c r="U807826" s="5"/>
      <c r="AA807826" s="94"/>
      <c r="AB807826" s="5"/>
    </row>
    <row r="807896" spans="21:28">
      <c r="U807896" s="5"/>
      <c r="AA807896" s="94"/>
      <c r="AB807896" s="5"/>
    </row>
    <row r="807897" spans="21:28">
      <c r="U807897" s="5"/>
      <c r="AA807897" s="94"/>
      <c r="AB807897" s="5"/>
    </row>
    <row r="807914" spans="21:28">
      <c r="U807914" s="5"/>
      <c r="AA807914" s="94"/>
      <c r="AB807914" s="5"/>
    </row>
    <row r="807916" spans="21:28">
      <c r="U807916" s="5"/>
      <c r="AA807916" s="458"/>
      <c r="AB807916" s="5"/>
    </row>
    <row r="807917" spans="21:28">
      <c r="U807917" s="5"/>
      <c r="AA807917" s="458"/>
      <c r="AB807917" s="5"/>
    </row>
    <row r="807918" spans="21:28">
      <c r="U807918" s="5"/>
      <c r="AA807918" s="93"/>
      <c r="AB807918" s="5"/>
    </row>
    <row r="807919" spans="21:28">
      <c r="U807919" s="5"/>
      <c r="AA807919" s="94"/>
      <c r="AB807919" s="5"/>
    </row>
    <row r="807922" spans="21:28">
      <c r="U807922" s="5"/>
      <c r="AA807922" s="94"/>
      <c r="AB807922" s="5"/>
    </row>
    <row r="807972" spans="21:28">
      <c r="U807972" s="5"/>
      <c r="AA807972" s="94"/>
      <c r="AB807972" s="5"/>
    </row>
    <row r="808042" spans="21:28">
      <c r="U808042" s="5"/>
      <c r="AA808042" s="94"/>
      <c r="AB808042" s="5"/>
    </row>
    <row r="808043" spans="21:28">
      <c r="U808043" s="5"/>
      <c r="AA808043" s="94"/>
      <c r="AB808043" s="5"/>
    </row>
    <row r="808060" spans="21:28">
      <c r="U808060" s="5"/>
      <c r="AA808060" s="94"/>
      <c r="AB808060" s="5"/>
    </row>
    <row r="808062" spans="21:28">
      <c r="U808062" s="5"/>
      <c r="AA808062" s="458"/>
      <c r="AB808062" s="5"/>
    </row>
    <row r="808063" spans="21:28">
      <c r="U808063" s="5"/>
      <c r="AA808063" s="458"/>
      <c r="AB808063" s="5"/>
    </row>
    <row r="808064" spans="21:28">
      <c r="U808064" s="5"/>
      <c r="AA808064" s="93"/>
      <c r="AB808064" s="5"/>
    </row>
    <row r="808065" spans="21:28">
      <c r="U808065" s="5"/>
      <c r="AA808065" s="94"/>
      <c r="AB808065" s="5"/>
    </row>
    <row r="808068" spans="21:28">
      <c r="U808068" s="5"/>
      <c r="AA808068" s="94"/>
      <c r="AB808068" s="5"/>
    </row>
    <row r="808118" spans="21:28">
      <c r="U808118" s="5"/>
      <c r="AA808118" s="94"/>
      <c r="AB808118" s="5"/>
    </row>
    <row r="808188" spans="21:28">
      <c r="U808188" s="5"/>
      <c r="AA808188" s="94"/>
      <c r="AB808188" s="5"/>
    </row>
    <row r="808189" spans="21:28">
      <c r="U808189" s="5"/>
      <c r="AA808189" s="94"/>
      <c r="AB808189" s="5"/>
    </row>
    <row r="808206" spans="21:28">
      <c r="U808206" s="5"/>
      <c r="AA808206" s="94"/>
      <c r="AB808206" s="5"/>
    </row>
    <row r="808208" spans="21:28">
      <c r="U808208" s="5"/>
      <c r="AA808208" s="458"/>
      <c r="AB808208" s="5"/>
    </row>
    <row r="808209" spans="21:28">
      <c r="U808209" s="5"/>
      <c r="AA808209" s="458"/>
      <c r="AB808209" s="5"/>
    </row>
    <row r="808210" spans="21:28">
      <c r="U808210" s="5"/>
      <c r="AA808210" s="93"/>
      <c r="AB808210" s="5"/>
    </row>
    <row r="808211" spans="21:28">
      <c r="U808211" s="5"/>
      <c r="AA808211" s="94"/>
      <c r="AB808211" s="5"/>
    </row>
    <row r="808214" spans="21:28">
      <c r="U808214" s="5"/>
      <c r="AA808214" s="94"/>
      <c r="AB808214" s="5"/>
    </row>
    <row r="808264" spans="21:28">
      <c r="U808264" s="5"/>
      <c r="AA808264" s="94"/>
      <c r="AB808264" s="5"/>
    </row>
    <row r="808334" spans="21:28">
      <c r="U808334" s="5"/>
      <c r="AA808334" s="94"/>
      <c r="AB808334" s="5"/>
    </row>
    <row r="808335" spans="21:28">
      <c r="U808335" s="5"/>
      <c r="AA808335" s="94"/>
      <c r="AB808335" s="5"/>
    </row>
    <row r="808352" spans="21:28">
      <c r="U808352" s="5"/>
      <c r="AA808352" s="94"/>
      <c r="AB808352" s="5"/>
    </row>
    <row r="808354" spans="21:28">
      <c r="U808354" s="5"/>
      <c r="AA808354" s="458"/>
      <c r="AB808354" s="5"/>
    </row>
    <row r="808355" spans="21:28">
      <c r="U808355" s="5"/>
      <c r="AA808355" s="458"/>
      <c r="AB808355" s="5"/>
    </row>
    <row r="808356" spans="21:28">
      <c r="U808356" s="5"/>
      <c r="AA808356" s="93"/>
      <c r="AB808356" s="5"/>
    </row>
    <row r="808357" spans="21:28">
      <c r="U808357" s="5"/>
      <c r="AA808357" s="94"/>
      <c r="AB808357" s="5"/>
    </row>
    <row r="808360" spans="21:28">
      <c r="U808360" s="5"/>
      <c r="AA808360" s="94"/>
      <c r="AB808360" s="5"/>
    </row>
    <row r="808410" spans="21:28">
      <c r="U808410" s="5"/>
      <c r="AA808410" s="94"/>
      <c r="AB808410" s="5"/>
    </row>
    <row r="808480" spans="21:28">
      <c r="U808480" s="5"/>
      <c r="AA808480" s="94"/>
      <c r="AB808480" s="5"/>
    </row>
    <row r="808481" spans="21:28">
      <c r="U808481" s="5"/>
      <c r="AA808481" s="94"/>
      <c r="AB808481" s="5"/>
    </row>
    <row r="808498" spans="21:28">
      <c r="U808498" s="5"/>
      <c r="AA808498" s="94"/>
      <c r="AB808498" s="5"/>
    </row>
    <row r="808500" spans="21:28">
      <c r="U808500" s="5"/>
      <c r="AA808500" s="458"/>
      <c r="AB808500" s="5"/>
    </row>
    <row r="808501" spans="21:28">
      <c r="U808501" s="5"/>
      <c r="AA808501" s="458"/>
      <c r="AB808501" s="5"/>
    </row>
    <row r="808502" spans="21:28">
      <c r="U808502" s="5"/>
      <c r="AA808502" s="93"/>
      <c r="AB808502" s="5"/>
    </row>
    <row r="808503" spans="21:28">
      <c r="U808503" s="5"/>
      <c r="AA808503" s="94"/>
      <c r="AB808503" s="5"/>
    </row>
    <row r="808506" spans="21:28">
      <c r="U808506" s="5"/>
      <c r="AA808506" s="94"/>
      <c r="AB808506" s="5"/>
    </row>
    <row r="808556" spans="21:28">
      <c r="U808556" s="5"/>
      <c r="AA808556" s="94"/>
      <c r="AB808556" s="5"/>
    </row>
    <row r="808626" spans="21:28">
      <c r="U808626" s="5"/>
      <c r="AA808626" s="94"/>
      <c r="AB808626" s="5"/>
    </row>
    <row r="808627" spans="21:28">
      <c r="U808627" s="5"/>
      <c r="AA808627" s="94"/>
      <c r="AB808627" s="5"/>
    </row>
    <row r="808644" spans="21:28">
      <c r="U808644" s="5"/>
      <c r="AA808644" s="94"/>
      <c r="AB808644" s="5"/>
    </row>
    <row r="808646" spans="21:28">
      <c r="U808646" s="5"/>
      <c r="AA808646" s="458"/>
      <c r="AB808646" s="5"/>
    </row>
    <row r="808647" spans="21:28">
      <c r="U808647" s="5"/>
      <c r="AA808647" s="458"/>
      <c r="AB808647" s="5"/>
    </row>
    <row r="808648" spans="21:28">
      <c r="U808648" s="5"/>
      <c r="AA808648" s="93"/>
      <c r="AB808648" s="5"/>
    </row>
    <row r="808649" spans="21:28">
      <c r="U808649" s="5"/>
      <c r="AA808649" s="94"/>
      <c r="AB808649" s="5"/>
    </row>
    <row r="808652" spans="21:28">
      <c r="U808652" s="5"/>
      <c r="AA808652" s="94"/>
      <c r="AB808652" s="5"/>
    </row>
    <row r="808702" spans="21:28">
      <c r="U808702" s="5"/>
      <c r="AA808702" s="94"/>
      <c r="AB808702" s="5"/>
    </row>
    <row r="808772" spans="21:28">
      <c r="U808772" s="5"/>
      <c r="AA808772" s="94"/>
      <c r="AB808772" s="5"/>
    </row>
    <row r="808773" spans="21:28">
      <c r="U808773" s="5"/>
      <c r="AA808773" s="94"/>
      <c r="AB808773" s="5"/>
    </row>
    <row r="808790" spans="21:28">
      <c r="U808790" s="5"/>
      <c r="AA808790" s="94"/>
      <c r="AB808790" s="5"/>
    </row>
    <row r="808792" spans="21:28">
      <c r="U808792" s="5"/>
      <c r="AA808792" s="458"/>
      <c r="AB808792" s="5"/>
    </row>
    <row r="808793" spans="21:28">
      <c r="U808793" s="5"/>
      <c r="AA808793" s="458"/>
      <c r="AB808793" s="5"/>
    </row>
    <row r="808794" spans="21:28">
      <c r="U808794" s="5"/>
      <c r="AA808794" s="93"/>
      <c r="AB808794" s="5"/>
    </row>
    <row r="808795" spans="21:28">
      <c r="U808795" s="5"/>
      <c r="AA808795" s="94"/>
      <c r="AB808795" s="5"/>
    </row>
    <row r="808798" spans="21:28">
      <c r="U808798" s="5"/>
      <c r="AA808798" s="94"/>
      <c r="AB808798" s="5"/>
    </row>
    <row r="808848" spans="21:28">
      <c r="U808848" s="5"/>
      <c r="AA808848" s="94"/>
      <c r="AB808848" s="5"/>
    </row>
    <row r="808918" spans="21:28">
      <c r="U808918" s="5"/>
      <c r="AA808918" s="94"/>
      <c r="AB808918" s="5"/>
    </row>
    <row r="808919" spans="21:28">
      <c r="U808919" s="5"/>
      <c r="AA808919" s="94"/>
      <c r="AB808919" s="5"/>
    </row>
    <row r="808936" spans="21:28">
      <c r="U808936" s="5"/>
      <c r="AA808936" s="94"/>
      <c r="AB808936" s="5"/>
    </row>
    <row r="808938" spans="21:28">
      <c r="U808938" s="5"/>
      <c r="AA808938" s="458"/>
      <c r="AB808938" s="5"/>
    </row>
    <row r="808939" spans="21:28">
      <c r="U808939" s="5"/>
      <c r="AA808939" s="458"/>
      <c r="AB808939" s="5"/>
    </row>
    <row r="808940" spans="21:28">
      <c r="U808940" s="5"/>
      <c r="AA808940" s="93"/>
      <c r="AB808940" s="5"/>
    </row>
    <row r="808941" spans="21:28">
      <c r="U808941" s="5"/>
      <c r="AA808941" s="94"/>
      <c r="AB808941" s="5"/>
    </row>
    <row r="808944" spans="21:28">
      <c r="U808944" s="5"/>
      <c r="AA808944" s="94"/>
      <c r="AB808944" s="5"/>
    </row>
    <row r="808994" spans="21:28">
      <c r="U808994" s="5"/>
      <c r="AA808994" s="94"/>
      <c r="AB808994" s="5"/>
    </row>
    <row r="809064" spans="21:28">
      <c r="U809064" s="5"/>
      <c r="AA809064" s="94"/>
      <c r="AB809064" s="5"/>
    </row>
    <row r="809065" spans="21:28">
      <c r="U809065" s="5"/>
      <c r="AA809065" s="94"/>
      <c r="AB809065" s="5"/>
    </row>
    <row r="809082" spans="21:28">
      <c r="U809082" s="5"/>
      <c r="AA809082" s="94"/>
      <c r="AB809082" s="5"/>
    </row>
    <row r="809084" spans="21:28">
      <c r="U809084" s="5"/>
      <c r="AA809084" s="458"/>
      <c r="AB809084" s="5"/>
    </row>
    <row r="809085" spans="21:28">
      <c r="U809085" s="5"/>
      <c r="AA809085" s="458"/>
      <c r="AB809085" s="5"/>
    </row>
    <row r="809086" spans="21:28">
      <c r="U809086" s="5"/>
      <c r="AA809086" s="93"/>
      <c r="AB809086" s="5"/>
    </row>
    <row r="809087" spans="21:28">
      <c r="U809087" s="5"/>
      <c r="AA809087" s="94"/>
      <c r="AB809087" s="5"/>
    </row>
    <row r="809090" spans="21:28">
      <c r="U809090" s="5"/>
      <c r="AA809090" s="94"/>
      <c r="AB809090" s="5"/>
    </row>
    <row r="809140" spans="21:28">
      <c r="U809140" s="5"/>
      <c r="AA809140" s="94"/>
      <c r="AB809140" s="5"/>
    </row>
    <row r="809210" spans="21:28">
      <c r="U809210" s="5"/>
      <c r="AA809210" s="94"/>
      <c r="AB809210" s="5"/>
    </row>
    <row r="809211" spans="21:28">
      <c r="U809211" s="5"/>
      <c r="AA809211" s="94"/>
      <c r="AB809211" s="5"/>
    </row>
    <row r="809228" spans="21:28">
      <c r="U809228" s="5"/>
      <c r="AA809228" s="94"/>
      <c r="AB809228" s="5"/>
    </row>
    <row r="809230" spans="21:28">
      <c r="U809230" s="5"/>
      <c r="AA809230" s="458"/>
      <c r="AB809230" s="5"/>
    </row>
    <row r="809231" spans="21:28">
      <c r="U809231" s="5"/>
      <c r="AA809231" s="458"/>
      <c r="AB809231" s="5"/>
    </row>
    <row r="809232" spans="21:28">
      <c r="U809232" s="5"/>
      <c r="AA809232" s="93"/>
      <c r="AB809232" s="5"/>
    </row>
    <row r="809233" spans="21:28">
      <c r="U809233" s="5"/>
      <c r="AA809233" s="94"/>
      <c r="AB809233" s="5"/>
    </row>
    <row r="809236" spans="21:28">
      <c r="U809236" s="5"/>
      <c r="AA809236" s="94"/>
      <c r="AB809236" s="5"/>
    </row>
    <row r="809286" spans="21:28">
      <c r="U809286" s="5"/>
      <c r="AA809286" s="94"/>
      <c r="AB809286" s="5"/>
    </row>
    <row r="809356" spans="21:28">
      <c r="U809356" s="5"/>
      <c r="AA809356" s="94"/>
      <c r="AB809356" s="5"/>
    </row>
    <row r="809357" spans="21:28">
      <c r="U809357" s="5"/>
      <c r="AA809357" s="94"/>
      <c r="AB809357" s="5"/>
    </row>
    <row r="809374" spans="21:28">
      <c r="U809374" s="5"/>
      <c r="AA809374" s="94"/>
      <c r="AB809374" s="5"/>
    </row>
    <row r="809376" spans="21:28">
      <c r="U809376" s="5"/>
      <c r="AA809376" s="458"/>
      <c r="AB809376" s="5"/>
    </row>
    <row r="809377" spans="21:28">
      <c r="U809377" s="5"/>
      <c r="AA809377" s="458"/>
      <c r="AB809377" s="5"/>
    </row>
    <row r="809378" spans="21:28">
      <c r="U809378" s="5"/>
      <c r="AA809378" s="93"/>
      <c r="AB809378" s="5"/>
    </row>
    <row r="809379" spans="21:28">
      <c r="U809379" s="5"/>
      <c r="AA809379" s="94"/>
      <c r="AB809379" s="5"/>
    </row>
    <row r="809382" spans="21:28">
      <c r="U809382" s="5"/>
      <c r="AA809382" s="94"/>
      <c r="AB809382" s="5"/>
    </row>
    <row r="809432" spans="21:28">
      <c r="U809432" s="5"/>
      <c r="AA809432" s="94"/>
      <c r="AB809432" s="5"/>
    </row>
    <row r="809502" spans="21:28">
      <c r="U809502" s="5"/>
      <c r="AA809502" s="94"/>
      <c r="AB809502" s="5"/>
    </row>
    <row r="809503" spans="21:28">
      <c r="U809503" s="5"/>
      <c r="AA809503" s="94"/>
      <c r="AB809503" s="5"/>
    </row>
    <row r="809520" spans="21:28">
      <c r="U809520" s="5"/>
      <c r="AA809520" s="94"/>
      <c r="AB809520" s="5"/>
    </row>
    <row r="809522" spans="21:28">
      <c r="U809522" s="5"/>
      <c r="AA809522" s="458"/>
      <c r="AB809522" s="5"/>
    </row>
    <row r="809523" spans="21:28">
      <c r="U809523" s="5"/>
      <c r="AA809523" s="458"/>
      <c r="AB809523" s="5"/>
    </row>
    <row r="809524" spans="21:28">
      <c r="U809524" s="5"/>
      <c r="AA809524" s="93"/>
      <c r="AB809524" s="5"/>
    </row>
    <row r="809525" spans="21:28">
      <c r="U809525" s="5"/>
      <c r="AA809525" s="94"/>
      <c r="AB809525" s="5"/>
    </row>
    <row r="809528" spans="21:28">
      <c r="U809528" s="5"/>
      <c r="AA809528" s="94"/>
      <c r="AB809528" s="5"/>
    </row>
    <row r="809578" spans="21:28">
      <c r="U809578" s="5"/>
      <c r="AA809578" s="94"/>
      <c r="AB809578" s="5"/>
    </row>
    <row r="809648" spans="21:28">
      <c r="U809648" s="5"/>
      <c r="AA809648" s="94"/>
      <c r="AB809648" s="5"/>
    </row>
    <row r="809649" spans="21:28">
      <c r="U809649" s="5"/>
      <c r="AA809649" s="94"/>
      <c r="AB809649" s="5"/>
    </row>
    <row r="809666" spans="21:28">
      <c r="U809666" s="5"/>
      <c r="AA809666" s="94"/>
      <c r="AB809666" s="5"/>
    </row>
    <row r="809668" spans="21:28">
      <c r="U809668" s="5"/>
      <c r="AA809668" s="458"/>
      <c r="AB809668" s="5"/>
    </row>
    <row r="809669" spans="21:28">
      <c r="U809669" s="5"/>
      <c r="AA809669" s="458"/>
      <c r="AB809669" s="5"/>
    </row>
    <row r="809670" spans="21:28">
      <c r="U809670" s="5"/>
      <c r="AA809670" s="93"/>
      <c r="AB809670" s="5"/>
    </row>
    <row r="809671" spans="21:28">
      <c r="U809671" s="5"/>
      <c r="AA809671" s="94"/>
      <c r="AB809671" s="5"/>
    </row>
    <row r="809674" spans="21:28">
      <c r="U809674" s="5"/>
      <c r="AA809674" s="94"/>
      <c r="AB809674" s="5"/>
    </row>
    <row r="809724" spans="21:28">
      <c r="U809724" s="5"/>
      <c r="AA809724" s="94"/>
      <c r="AB809724" s="5"/>
    </row>
    <row r="809794" spans="21:28">
      <c r="U809794" s="5"/>
      <c r="AA809794" s="94"/>
      <c r="AB809794" s="5"/>
    </row>
    <row r="809795" spans="21:28">
      <c r="U809795" s="5"/>
      <c r="AA809795" s="94"/>
      <c r="AB809795" s="5"/>
    </row>
    <row r="809812" spans="21:28">
      <c r="U809812" s="5"/>
      <c r="AA809812" s="94"/>
      <c r="AB809812" s="5"/>
    </row>
    <row r="809814" spans="21:28">
      <c r="U809814" s="5"/>
      <c r="AA809814" s="458"/>
      <c r="AB809814" s="5"/>
    </row>
    <row r="809815" spans="21:28">
      <c r="U809815" s="5"/>
      <c r="AA809815" s="458"/>
      <c r="AB809815" s="5"/>
    </row>
    <row r="809816" spans="21:28">
      <c r="U809816" s="5"/>
      <c r="AA809816" s="93"/>
      <c r="AB809816" s="5"/>
    </row>
    <row r="809817" spans="21:28">
      <c r="U809817" s="5"/>
      <c r="AA809817" s="94"/>
      <c r="AB809817" s="5"/>
    </row>
    <row r="809820" spans="21:28">
      <c r="U809820" s="5"/>
      <c r="AA809820" s="94"/>
      <c r="AB809820" s="5"/>
    </row>
    <row r="809870" spans="21:28">
      <c r="U809870" s="5"/>
      <c r="AA809870" s="94"/>
      <c r="AB809870" s="5"/>
    </row>
    <row r="809940" spans="21:28">
      <c r="U809940" s="5"/>
      <c r="AA809940" s="94"/>
      <c r="AB809940" s="5"/>
    </row>
    <row r="809941" spans="21:28">
      <c r="U809941" s="5"/>
      <c r="AA809941" s="94"/>
      <c r="AB809941" s="5"/>
    </row>
    <row r="809958" spans="21:28">
      <c r="U809958" s="5"/>
      <c r="AA809958" s="94"/>
      <c r="AB809958" s="5"/>
    </row>
    <row r="809960" spans="21:28">
      <c r="U809960" s="5"/>
      <c r="AA809960" s="458"/>
      <c r="AB809960" s="5"/>
    </row>
    <row r="809961" spans="21:28">
      <c r="U809961" s="5"/>
      <c r="AA809961" s="458"/>
      <c r="AB809961" s="5"/>
    </row>
    <row r="809962" spans="21:28">
      <c r="U809962" s="5"/>
      <c r="AA809962" s="93"/>
      <c r="AB809962" s="5"/>
    </row>
    <row r="809963" spans="21:28">
      <c r="U809963" s="5"/>
      <c r="AA809963" s="94"/>
      <c r="AB809963" s="5"/>
    </row>
    <row r="809966" spans="21:28">
      <c r="U809966" s="5"/>
      <c r="AA809966" s="94"/>
      <c r="AB809966" s="5"/>
    </row>
    <row r="810016" spans="21:28">
      <c r="U810016" s="5"/>
      <c r="AA810016" s="94"/>
      <c r="AB810016" s="5"/>
    </row>
    <row r="810086" spans="21:28">
      <c r="U810086" s="5"/>
      <c r="AA810086" s="94"/>
      <c r="AB810086" s="5"/>
    </row>
    <row r="810087" spans="21:28">
      <c r="U810087" s="5"/>
      <c r="AA810087" s="94"/>
      <c r="AB810087" s="5"/>
    </row>
    <row r="810104" spans="21:28">
      <c r="U810104" s="5"/>
      <c r="AA810104" s="94"/>
      <c r="AB810104" s="5"/>
    </row>
    <row r="810106" spans="21:28">
      <c r="U810106" s="5"/>
      <c r="AA810106" s="458"/>
      <c r="AB810106" s="5"/>
    </row>
    <row r="810107" spans="21:28">
      <c r="U810107" s="5"/>
      <c r="AA810107" s="458"/>
      <c r="AB810107" s="5"/>
    </row>
    <row r="810108" spans="21:28">
      <c r="U810108" s="5"/>
      <c r="AA810108" s="93"/>
      <c r="AB810108" s="5"/>
    </row>
    <row r="810109" spans="21:28">
      <c r="U810109" s="5"/>
      <c r="AA810109" s="94"/>
      <c r="AB810109" s="5"/>
    </row>
    <row r="810112" spans="21:28">
      <c r="U810112" s="5"/>
      <c r="AA810112" s="94"/>
      <c r="AB810112" s="5"/>
    </row>
    <row r="810162" spans="21:28">
      <c r="U810162" s="5"/>
      <c r="AA810162" s="94"/>
      <c r="AB810162" s="5"/>
    </row>
    <row r="810232" spans="21:28">
      <c r="U810232" s="5"/>
      <c r="AA810232" s="94"/>
      <c r="AB810232" s="5"/>
    </row>
    <row r="810233" spans="21:28">
      <c r="U810233" s="5"/>
      <c r="AA810233" s="94"/>
      <c r="AB810233" s="5"/>
    </row>
    <row r="810250" spans="21:28">
      <c r="U810250" s="5"/>
      <c r="AA810250" s="94"/>
      <c r="AB810250" s="5"/>
    </row>
    <row r="810252" spans="21:28">
      <c r="U810252" s="5"/>
      <c r="AA810252" s="458"/>
      <c r="AB810252" s="5"/>
    </row>
    <row r="810253" spans="21:28">
      <c r="U810253" s="5"/>
      <c r="AA810253" s="458"/>
      <c r="AB810253" s="5"/>
    </row>
    <row r="810254" spans="21:28">
      <c r="U810254" s="5"/>
      <c r="AA810254" s="93"/>
      <c r="AB810254" s="5"/>
    </row>
    <row r="810255" spans="21:28">
      <c r="U810255" s="5"/>
      <c r="AA810255" s="94"/>
      <c r="AB810255" s="5"/>
    </row>
    <row r="810258" spans="21:28">
      <c r="U810258" s="5"/>
      <c r="AA810258" s="94"/>
      <c r="AB810258" s="5"/>
    </row>
    <row r="810308" spans="21:28">
      <c r="U810308" s="5"/>
      <c r="AA810308" s="94"/>
      <c r="AB810308" s="5"/>
    </row>
    <row r="810378" spans="21:28">
      <c r="U810378" s="5"/>
      <c r="AA810378" s="94"/>
      <c r="AB810378" s="5"/>
    </row>
    <row r="810379" spans="21:28">
      <c r="U810379" s="5"/>
      <c r="AA810379" s="94"/>
      <c r="AB810379" s="5"/>
    </row>
    <row r="810396" spans="21:28">
      <c r="U810396" s="5"/>
      <c r="AA810396" s="94"/>
      <c r="AB810396" s="5"/>
    </row>
    <row r="810398" spans="21:28">
      <c r="U810398" s="5"/>
      <c r="AA810398" s="458"/>
      <c r="AB810398" s="5"/>
    </row>
    <row r="810399" spans="21:28">
      <c r="U810399" s="5"/>
      <c r="AA810399" s="458"/>
      <c r="AB810399" s="5"/>
    </row>
    <row r="810400" spans="21:28">
      <c r="U810400" s="5"/>
      <c r="AA810400" s="93"/>
      <c r="AB810400" s="5"/>
    </row>
    <row r="810401" spans="21:28">
      <c r="U810401" s="5"/>
      <c r="AA810401" s="94"/>
      <c r="AB810401" s="5"/>
    </row>
    <row r="810404" spans="21:28">
      <c r="U810404" s="5"/>
      <c r="AA810404" s="94"/>
      <c r="AB810404" s="5"/>
    </row>
    <row r="810454" spans="21:28">
      <c r="U810454" s="5"/>
      <c r="AA810454" s="94"/>
      <c r="AB810454" s="5"/>
    </row>
    <row r="810524" spans="21:28">
      <c r="U810524" s="5"/>
      <c r="AA810524" s="94"/>
      <c r="AB810524" s="5"/>
    </row>
    <row r="810525" spans="21:28">
      <c r="U810525" s="5"/>
      <c r="AA810525" s="94"/>
      <c r="AB810525" s="5"/>
    </row>
    <row r="810542" spans="21:28">
      <c r="U810542" s="5"/>
      <c r="AA810542" s="94"/>
      <c r="AB810542" s="5"/>
    </row>
    <row r="810544" spans="21:28">
      <c r="U810544" s="5"/>
      <c r="AA810544" s="458"/>
      <c r="AB810544" s="5"/>
    </row>
    <row r="810545" spans="21:28">
      <c r="U810545" s="5"/>
      <c r="AA810545" s="458"/>
      <c r="AB810545" s="5"/>
    </row>
    <row r="810546" spans="21:28">
      <c r="U810546" s="5"/>
      <c r="AA810546" s="93"/>
      <c r="AB810546" s="5"/>
    </row>
    <row r="810547" spans="21:28">
      <c r="U810547" s="5"/>
      <c r="AA810547" s="94"/>
      <c r="AB810547" s="5"/>
    </row>
    <row r="810550" spans="21:28">
      <c r="U810550" s="5"/>
      <c r="AA810550" s="94"/>
      <c r="AB810550" s="5"/>
    </row>
    <row r="810600" spans="21:28">
      <c r="U810600" s="5"/>
      <c r="AA810600" s="94"/>
      <c r="AB810600" s="5"/>
    </row>
    <row r="810670" spans="21:28">
      <c r="U810670" s="5"/>
      <c r="AA810670" s="94"/>
      <c r="AB810670" s="5"/>
    </row>
    <row r="810671" spans="21:28">
      <c r="U810671" s="5"/>
      <c r="AA810671" s="94"/>
      <c r="AB810671" s="5"/>
    </row>
    <row r="810688" spans="21:28">
      <c r="U810688" s="5"/>
      <c r="AA810688" s="94"/>
      <c r="AB810688" s="5"/>
    </row>
    <row r="810690" spans="21:28">
      <c r="U810690" s="5"/>
      <c r="AA810690" s="458"/>
      <c r="AB810690" s="5"/>
    </row>
    <row r="810691" spans="21:28">
      <c r="U810691" s="5"/>
      <c r="AA810691" s="458"/>
      <c r="AB810691" s="5"/>
    </row>
    <row r="810692" spans="21:28">
      <c r="U810692" s="5"/>
      <c r="AA810692" s="93"/>
      <c r="AB810692" s="5"/>
    </row>
    <row r="810693" spans="21:28">
      <c r="U810693" s="5"/>
      <c r="AA810693" s="94"/>
      <c r="AB810693" s="5"/>
    </row>
    <row r="810696" spans="21:28">
      <c r="U810696" s="5"/>
      <c r="AA810696" s="94"/>
      <c r="AB810696" s="5"/>
    </row>
    <row r="810746" spans="21:28">
      <c r="U810746" s="5"/>
      <c r="AA810746" s="94"/>
      <c r="AB810746" s="5"/>
    </row>
    <row r="810816" spans="21:28">
      <c r="U810816" s="5"/>
      <c r="AA810816" s="94"/>
      <c r="AB810816" s="5"/>
    </row>
    <row r="810817" spans="21:28">
      <c r="U810817" s="5"/>
      <c r="AA810817" s="94"/>
      <c r="AB810817" s="5"/>
    </row>
    <row r="810834" spans="21:28">
      <c r="U810834" s="5"/>
      <c r="AA810834" s="94"/>
      <c r="AB810834" s="5"/>
    </row>
    <row r="810836" spans="21:28">
      <c r="U810836" s="5"/>
      <c r="AA810836" s="458"/>
      <c r="AB810836" s="5"/>
    </row>
    <row r="810837" spans="21:28">
      <c r="U810837" s="5"/>
      <c r="AA810837" s="458"/>
      <c r="AB810837" s="5"/>
    </row>
    <row r="810838" spans="21:28">
      <c r="U810838" s="5"/>
      <c r="AA810838" s="93"/>
      <c r="AB810838" s="5"/>
    </row>
    <row r="810839" spans="21:28">
      <c r="U810839" s="5"/>
      <c r="AA810839" s="94"/>
      <c r="AB810839" s="5"/>
    </row>
    <row r="810842" spans="21:28">
      <c r="U810842" s="5"/>
      <c r="AA810842" s="94"/>
      <c r="AB810842" s="5"/>
    </row>
    <row r="810892" spans="21:28">
      <c r="U810892" s="5"/>
      <c r="AA810892" s="94"/>
      <c r="AB810892" s="5"/>
    </row>
    <row r="810962" spans="21:28">
      <c r="U810962" s="5"/>
      <c r="AA810962" s="94"/>
      <c r="AB810962" s="5"/>
    </row>
    <row r="810963" spans="21:28">
      <c r="U810963" s="5"/>
      <c r="AA810963" s="94"/>
      <c r="AB810963" s="5"/>
    </row>
    <row r="810980" spans="21:28">
      <c r="U810980" s="5"/>
      <c r="AA810980" s="94"/>
      <c r="AB810980" s="5"/>
    </row>
    <row r="810982" spans="21:28">
      <c r="U810982" s="5"/>
      <c r="AA810982" s="458"/>
      <c r="AB810982" s="5"/>
    </row>
    <row r="810983" spans="21:28">
      <c r="U810983" s="5"/>
      <c r="AA810983" s="458"/>
      <c r="AB810983" s="5"/>
    </row>
    <row r="810984" spans="21:28">
      <c r="U810984" s="5"/>
      <c r="AA810984" s="93"/>
      <c r="AB810984" s="5"/>
    </row>
    <row r="810985" spans="21:28">
      <c r="U810985" s="5"/>
      <c r="AA810985" s="94"/>
      <c r="AB810985" s="5"/>
    </row>
    <row r="810988" spans="21:28">
      <c r="U810988" s="5"/>
      <c r="AA810988" s="94"/>
      <c r="AB810988" s="5"/>
    </row>
    <row r="811038" spans="21:28">
      <c r="U811038" s="5"/>
      <c r="AA811038" s="94"/>
      <c r="AB811038" s="5"/>
    </row>
    <row r="811108" spans="21:28">
      <c r="U811108" s="5"/>
      <c r="AA811108" s="94"/>
      <c r="AB811108" s="5"/>
    </row>
    <row r="811109" spans="21:28">
      <c r="U811109" s="5"/>
      <c r="AA811109" s="94"/>
      <c r="AB811109" s="5"/>
    </row>
    <row r="811126" spans="21:28">
      <c r="U811126" s="5"/>
      <c r="AA811126" s="94"/>
      <c r="AB811126" s="5"/>
    </row>
    <row r="811128" spans="21:28">
      <c r="U811128" s="5"/>
      <c r="AA811128" s="458"/>
      <c r="AB811128" s="5"/>
    </row>
    <row r="811129" spans="21:28">
      <c r="U811129" s="5"/>
      <c r="AA811129" s="458"/>
      <c r="AB811129" s="5"/>
    </row>
    <row r="811130" spans="21:28">
      <c r="U811130" s="5"/>
      <c r="AA811130" s="93"/>
      <c r="AB811130" s="5"/>
    </row>
    <row r="811131" spans="21:28">
      <c r="U811131" s="5"/>
      <c r="AA811131" s="94"/>
      <c r="AB811131" s="5"/>
    </row>
    <row r="811134" spans="21:28">
      <c r="U811134" s="5"/>
      <c r="AA811134" s="94"/>
      <c r="AB811134" s="5"/>
    </row>
    <row r="811184" spans="21:28">
      <c r="U811184" s="5"/>
      <c r="AA811184" s="94"/>
      <c r="AB811184" s="5"/>
    </row>
    <row r="811254" spans="21:28">
      <c r="U811254" s="5"/>
      <c r="AA811254" s="94"/>
      <c r="AB811254" s="5"/>
    </row>
    <row r="811255" spans="21:28">
      <c r="U811255" s="5"/>
      <c r="AA811255" s="94"/>
      <c r="AB811255" s="5"/>
    </row>
    <row r="811272" spans="21:28">
      <c r="U811272" s="5"/>
      <c r="AA811272" s="94"/>
      <c r="AB811272" s="5"/>
    </row>
    <row r="811274" spans="21:28">
      <c r="U811274" s="5"/>
      <c r="AA811274" s="458"/>
      <c r="AB811274" s="5"/>
    </row>
    <row r="811275" spans="21:28">
      <c r="U811275" s="5"/>
      <c r="AA811275" s="458"/>
      <c r="AB811275" s="5"/>
    </row>
    <row r="811276" spans="21:28">
      <c r="U811276" s="5"/>
      <c r="AA811276" s="93"/>
      <c r="AB811276" s="5"/>
    </row>
    <row r="811277" spans="21:28">
      <c r="U811277" s="5"/>
      <c r="AA811277" s="94"/>
      <c r="AB811277" s="5"/>
    </row>
    <row r="811280" spans="21:28">
      <c r="U811280" s="5"/>
      <c r="AA811280" s="94"/>
      <c r="AB811280" s="5"/>
    </row>
    <row r="811330" spans="21:28">
      <c r="U811330" s="5"/>
      <c r="AA811330" s="94"/>
      <c r="AB811330" s="5"/>
    </row>
    <row r="811400" spans="21:28">
      <c r="U811400" s="5"/>
      <c r="AA811400" s="94"/>
      <c r="AB811400" s="5"/>
    </row>
    <row r="811401" spans="21:28">
      <c r="U811401" s="5"/>
      <c r="AA811401" s="94"/>
      <c r="AB811401" s="5"/>
    </row>
    <row r="811418" spans="21:28">
      <c r="U811418" s="5"/>
      <c r="AA811418" s="94"/>
      <c r="AB811418" s="5"/>
    </row>
    <row r="811420" spans="21:28">
      <c r="U811420" s="5"/>
      <c r="AA811420" s="458"/>
      <c r="AB811420" s="5"/>
    </row>
    <row r="811421" spans="21:28">
      <c r="U811421" s="5"/>
      <c r="AA811421" s="458"/>
      <c r="AB811421" s="5"/>
    </row>
    <row r="811422" spans="21:28">
      <c r="U811422" s="5"/>
      <c r="AA811422" s="93"/>
      <c r="AB811422" s="5"/>
    </row>
    <row r="811423" spans="21:28">
      <c r="U811423" s="5"/>
      <c r="AA811423" s="94"/>
      <c r="AB811423" s="5"/>
    </row>
    <row r="811426" spans="21:28">
      <c r="U811426" s="5"/>
      <c r="AA811426" s="94"/>
      <c r="AB811426" s="5"/>
    </row>
    <row r="811476" spans="21:28">
      <c r="U811476" s="5"/>
      <c r="AA811476" s="94"/>
      <c r="AB811476" s="5"/>
    </row>
    <row r="811546" spans="21:28">
      <c r="U811546" s="5"/>
      <c r="AA811546" s="94"/>
      <c r="AB811546" s="5"/>
    </row>
    <row r="811547" spans="21:28">
      <c r="U811547" s="5"/>
      <c r="AA811547" s="94"/>
      <c r="AB811547" s="5"/>
    </row>
    <row r="811564" spans="21:28">
      <c r="U811564" s="5"/>
      <c r="AA811564" s="94"/>
      <c r="AB811564" s="5"/>
    </row>
    <row r="811566" spans="21:28">
      <c r="U811566" s="5"/>
      <c r="AA811566" s="458"/>
      <c r="AB811566" s="5"/>
    </row>
    <row r="811567" spans="21:28">
      <c r="U811567" s="5"/>
      <c r="AA811567" s="458"/>
      <c r="AB811567" s="5"/>
    </row>
    <row r="811568" spans="21:28">
      <c r="U811568" s="5"/>
      <c r="AA811568" s="93"/>
      <c r="AB811568" s="5"/>
    </row>
    <row r="811569" spans="21:28">
      <c r="U811569" s="5"/>
      <c r="AA811569" s="94"/>
      <c r="AB811569" s="5"/>
    </row>
    <row r="811572" spans="21:28">
      <c r="U811572" s="5"/>
      <c r="AA811572" s="94"/>
      <c r="AB811572" s="5"/>
    </row>
    <row r="811622" spans="21:28">
      <c r="U811622" s="5"/>
      <c r="AA811622" s="94"/>
      <c r="AB811622" s="5"/>
    </row>
    <row r="811692" spans="21:28">
      <c r="U811692" s="5"/>
      <c r="AA811692" s="94"/>
      <c r="AB811692" s="5"/>
    </row>
    <row r="811693" spans="21:28">
      <c r="U811693" s="5"/>
      <c r="AA811693" s="94"/>
      <c r="AB811693" s="5"/>
    </row>
    <row r="811710" spans="21:28">
      <c r="U811710" s="5"/>
      <c r="AA811710" s="94"/>
      <c r="AB811710" s="5"/>
    </row>
    <row r="811712" spans="21:28">
      <c r="U811712" s="5"/>
      <c r="AA811712" s="458"/>
      <c r="AB811712" s="5"/>
    </row>
    <row r="811713" spans="21:28">
      <c r="U811713" s="5"/>
      <c r="AA811713" s="458"/>
      <c r="AB811713" s="5"/>
    </row>
    <row r="811714" spans="21:28">
      <c r="U811714" s="5"/>
      <c r="AA811714" s="93"/>
      <c r="AB811714" s="5"/>
    </row>
    <row r="811715" spans="21:28">
      <c r="U811715" s="5"/>
      <c r="AA811715" s="94"/>
      <c r="AB811715" s="5"/>
    </row>
    <row r="811718" spans="21:28">
      <c r="U811718" s="5"/>
      <c r="AA811718" s="94"/>
      <c r="AB811718" s="5"/>
    </row>
    <row r="811768" spans="21:28">
      <c r="U811768" s="5"/>
      <c r="AA811768" s="94"/>
      <c r="AB811768" s="5"/>
    </row>
    <row r="811838" spans="21:28">
      <c r="U811838" s="5"/>
      <c r="AA811838" s="94"/>
      <c r="AB811838" s="5"/>
    </row>
    <row r="811839" spans="21:28">
      <c r="U811839" s="5"/>
      <c r="AA811839" s="94"/>
      <c r="AB811839" s="5"/>
    </row>
    <row r="811856" spans="21:28">
      <c r="U811856" s="5"/>
      <c r="AA811856" s="94"/>
      <c r="AB811856" s="5"/>
    </row>
    <row r="811858" spans="21:28">
      <c r="U811858" s="5"/>
      <c r="AA811858" s="458"/>
      <c r="AB811858" s="5"/>
    </row>
    <row r="811859" spans="21:28">
      <c r="U811859" s="5"/>
      <c r="AA811859" s="458"/>
      <c r="AB811859" s="5"/>
    </row>
    <row r="811860" spans="21:28">
      <c r="U811860" s="5"/>
      <c r="AA811860" s="93"/>
      <c r="AB811860" s="5"/>
    </row>
    <row r="811861" spans="21:28">
      <c r="U811861" s="5"/>
      <c r="AA811861" s="94"/>
      <c r="AB811861" s="5"/>
    </row>
    <row r="811864" spans="21:28">
      <c r="U811864" s="5"/>
      <c r="AA811864" s="94"/>
      <c r="AB811864" s="5"/>
    </row>
    <row r="811914" spans="21:28">
      <c r="U811914" s="5"/>
      <c r="AA811914" s="94"/>
      <c r="AB811914" s="5"/>
    </row>
    <row r="811984" spans="21:28">
      <c r="U811984" s="5"/>
      <c r="AA811984" s="94"/>
      <c r="AB811984" s="5"/>
    </row>
    <row r="811985" spans="21:28">
      <c r="U811985" s="5"/>
      <c r="AA811985" s="94"/>
      <c r="AB811985" s="5"/>
    </row>
    <row r="812002" spans="21:28">
      <c r="U812002" s="5"/>
      <c r="AA812002" s="94"/>
      <c r="AB812002" s="5"/>
    </row>
    <row r="812004" spans="21:28">
      <c r="U812004" s="5"/>
      <c r="AA812004" s="458"/>
      <c r="AB812004" s="5"/>
    </row>
    <row r="812005" spans="21:28">
      <c r="U812005" s="5"/>
      <c r="AA812005" s="458"/>
      <c r="AB812005" s="5"/>
    </row>
    <row r="812006" spans="21:28">
      <c r="U812006" s="5"/>
      <c r="AA812006" s="93"/>
      <c r="AB812006" s="5"/>
    </row>
    <row r="812007" spans="21:28">
      <c r="U812007" s="5"/>
      <c r="AA812007" s="94"/>
      <c r="AB812007" s="5"/>
    </row>
    <row r="812010" spans="21:28">
      <c r="U812010" s="5"/>
      <c r="AA812010" s="94"/>
      <c r="AB812010" s="5"/>
    </row>
    <row r="812060" spans="21:28">
      <c r="U812060" s="5"/>
      <c r="AA812060" s="94"/>
      <c r="AB812060" s="5"/>
    </row>
    <row r="812130" spans="21:28">
      <c r="U812130" s="5"/>
      <c r="AA812130" s="94"/>
      <c r="AB812130" s="5"/>
    </row>
    <row r="812131" spans="21:28">
      <c r="U812131" s="5"/>
      <c r="AA812131" s="94"/>
      <c r="AB812131" s="5"/>
    </row>
    <row r="812148" spans="21:28">
      <c r="U812148" s="5"/>
      <c r="AA812148" s="94"/>
      <c r="AB812148" s="5"/>
    </row>
    <row r="812150" spans="21:28">
      <c r="U812150" s="5"/>
      <c r="AA812150" s="458"/>
      <c r="AB812150" s="5"/>
    </row>
    <row r="812151" spans="21:28">
      <c r="U812151" s="5"/>
      <c r="AA812151" s="458"/>
      <c r="AB812151" s="5"/>
    </row>
    <row r="812152" spans="21:28">
      <c r="U812152" s="5"/>
      <c r="AA812152" s="93"/>
      <c r="AB812152" s="5"/>
    </row>
    <row r="812153" spans="21:28">
      <c r="U812153" s="5"/>
      <c r="AA812153" s="94"/>
      <c r="AB812153" s="5"/>
    </row>
    <row r="812156" spans="21:28">
      <c r="U812156" s="5"/>
      <c r="AA812156" s="94"/>
      <c r="AB812156" s="5"/>
    </row>
    <row r="812206" spans="21:28">
      <c r="U812206" s="5"/>
      <c r="AA812206" s="94"/>
      <c r="AB812206" s="5"/>
    </row>
    <row r="812276" spans="21:28">
      <c r="U812276" s="5"/>
      <c r="AA812276" s="94"/>
      <c r="AB812276" s="5"/>
    </row>
    <row r="812277" spans="21:28">
      <c r="U812277" s="5"/>
      <c r="AA812277" s="94"/>
      <c r="AB812277" s="5"/>
    </row>
    <row r="812294" spans="21:28">
      <c r="U812294" s="5"/>
      <c r="AA812294" s="94"/>
      <c r="AB812294" s="5"/>
    </row>
    <row r="812296" spans="21:28">
      <c r="U812296" s="5"/>
      <c r="AA812296" s="458"/>
      <c r="AB812296" s="5"/>
    </row>
    <row r="812297" spans="21:28">
      <c r="U812297" s="5"/>
      <c r="AA812297" s="458"/>
      <c r="AB812297" s="5"/>
    </row>
    <row r="812298" spans="21:28">
      <c r="U812298" s="5"/>
      <c r="AA812298" s="93"/>
      <c r="AB812298" s="5"/>
    </row>
    <row r="812299" spans="21:28">
      <c r="U812299" s="5"/>
      <c r="AA812299" s="94"/>
      <c r="AB812299" s="5"/>
    </row>
    <row r="812302" spans="21:28">
      <c r="U812302" s="5"/>
      <c r="AA812302" s="94"/>
      <c r="AB812302" s="5"/>
    </row>
    <row r="812352" spans="21:28">
      <c r="U812352" s="5"/>
      <c r="AA812352" s="94"/>
      <c r="AB812352" s="5"/>
    </row>
    <row r="812422" spans="21:28">
      <c r="U812422" s="5"/>
      <c r="AA812422" s="94"/>
      <c r="AB812422" s="5"/>
    </row>
    <row r="812423" spans="21:28">
      <c r="U812423" s="5"/>
      <c r="AA812423" s="94"/>
      <c r="AB812423" s="5"/>
    </row>
    <row r="812440" spans="21:28">
      <c r="U812440" s="5"/>
      <c r="AA812440" s="94"/>
      <c r="AB812440" s="5"/>
    </row>
    <row r="812442" spans="21:28">
      <c r="U812442" s="5"/>
      <c r="AA812442" s="458"/>
      <c r="AB812442" s="5"/>
    </row>
    <row r="812443" spans="21:28">
      <c r="U812443" s="5"/>
      <c r="AA812443" s="458"/>
      <c r="AB812443" s="5"/>
    </row>
    <row r="812444" spans="21:28">
      <c r="U812444" s="5"/>
      <c r="AA812444" s="93"/>
      <c r="AB812444" s="5"/>
    </row>
    <row r="812445" spans="21:28">
      <c r="U812445" s="5"/>
      <c r="AA812445" s="94"/>
      <c r="AB812445" s="5"/>
    </row>
    <row r="812448" spans="21:28">
      <c r="U812448" s="5"/>
      <c r="AA812448" s="94"/>
      <c r="AB812448" s="5"/>
    </row>
    <row r="812498" spans="21:28">
      <c r="U812498" s="5"/>
      <c r="AA812498" s="94"/>
      <c r="AB812498" s="5"/>
    </row>
    <row r="812568" spans="21:28">
      <c r="U812568" s="5"/>
      <c r="AA812568" s="94"/>
      <c r="AB812568" s="5"/>
    </row>
    <row r="812569" spans="21:28">
      <c r="U812569" s="5"/>
      <c r="AA812569" s="94"/>
      <c r="AB812569" s="5"/>
    </row>
    <row r="812586" spans="21:28">
      <c r="U812586" s="5"/>
      <c r="AA812586" s="94"/>
      <c r="AB812586" s="5"/>
    </row>
    <row r="812588" spans="21:28">
      <c r="U812588" s="5"/>
      <c r="AA812588" s="458"/>
      <c r="AB812588" s="5"/>
    </row>
    <row r="812589" spans="21:28">
      <c r="U812589" s="5"/>
      <c r="AA812589" s="458"/>
      <c r="AB812589" s="5"/>
    </row>
    <row r="812590" spans="21:28">
      <c r="U812590" s="5"/>
      <c r="AA812590" s="93"/>
      <c r="AB812590" s="5"/>
    </row>
    <row r="812591" spans="21:28">
      <c r="U812591" s="5"/>
      <c r="AA812591" s="94"/>
      <c r="AB812591" s="5"/>
    </row>
    <row r="812594" spans="21:28">
      <c r="U812594" s="5"/>
      <c r="AA812594" s="94"/>
      <c r="AB812594" s="5"/>
    </row>
    <row r="812644" spans="21:28">
      <c r="U812644" s="5"/>
      <c r="AA812644" s="94"/>
      <c r="AB812644" s="5"/>
    </row>
    <row r="812714" spans="21:28">
      <c r="U812714" s="5"/>
      <c r="AA812714" s="94"/>
      <c r="AB812714" s="5"/>
    </row>
    <row r="812715" spans="21:28">
      <c r="U812715" s="5"/>
      <c r="AA812715" s="94"/>
      <c r="AB812715" s="5"/>
    </row>
    <row r="812732" spans="21:28">
      <c r="U812732" s="5"/>
      <c r="AA812732" s="94"/>
      <c r="AB812732" s="5"/>
    </row>
    <row r="812734" spans="21:28">
      <c r="U812734" s="5"/>
      <c r="AA812734" s="458"/>
      <c r="AB812734" s="5"/>
    </row>
    <row r="812735" spans="21:28">
      <c r="U812735" s="5"/>
      <c r="AA812735" s="458"/>
      <c r="AB812735" s="5"/>
    </row>
    <row r="812736" spans="21:28">
      <c r="U812736" s="5"/>
      <c r="AA812736" s="93"/>
      <c r="AB812736" s="5"/>
    </row>
    <row r="812737" spans="21:28">
      <c r="U812737" s="5"/>
      <c r="AA812737" s="94"/>
      <c r="AB812737" s="5"/>
    </row>
    <row r="812740" spans="21:28">
      <c r="U812740" s="5"/>
      <c r="AA812740" s="94"/>
      <c r="AB812740" s="5"/>
    </row>
    <row r="812790" spans="21:28">
      <c r="U812790" s="5"/>
      <c r="AA812790" s="94"/>
      <c r="AB812790" s="5"/>
    </row>
    <row r="812860" spans="21:28">
      <c r="U812860" s="5"/>
      <c r="AA812860" s="94"/>
      <c r="AB812860" s="5"/>
    </row>
    <row r="812861" spans="21:28">
      <c r="U812861" s="5"/>
      <c r="AA812861" s="94"/>
      <c r="AB812861" s="5"/>
    </row>
    <row r="812878" spans="21:28">
      <c r="U812878" s="5"/>
      <c r="AA812878" s="94"/>
      <c r="AB812878" s="5"/>
    </row>
    <row r="812880" spans="21:28">
      <c r="U812880" s="5"/>
      <c r="AA812880" s="458"/>
      <c r="AB812880" s="5"/>
    </row>
    <row r="812881" spans="21:28">
      <c r="U812881" s="5"/>
      <c r="AA812881" s="458"/>
      <c r="AB812881" s="5"/>
    </row>
    <row r="812882" spans="21:28">
      <c r="U812882" s="5"/>
      <c r="AA812882" s="93"/>
      <c r="AB812882" s="5"/>
    </row>
    <row r="812883" spans="21:28">
      <c r="U812883" s="5"/>
      <c r="AA812883" s="94"/>
      <c r="AB812883" s="5"/>
    </row>
    <row r="812886" spans="21:28">
      <c r="U812886" s="5"/>
      <c r="AA812886" s="94"/>
      <c r="AB812886" s="5"/>
    </row>
    <row r="812936" spans="21:28">
      <c r="U812936" s="5"/>
      <c r="AA812936" s="94"/>
      <c r="AB812936" s="5"/>
    </row>
    <row r="813006" spans="21:28">
      <c r="U813006" s="5"/>
      <c r="AA813006" s="94"/>
      <c r="AB813006" s="5"/>
    </row>
    <row r="813007" spans="21:28">
      <c r="U813007" s="5"/>
      <c r="AA813007" s="94"/>
      <c r="AB813007" s="5"/>
    </row>
    <row r="813024" spans="21:28">
      <c r="U813024" s="5"/>
      <c r="AA813024" s="94"/>
      <c r="AB813024" s="5"/>
    </row>
    <row r="813026" spans="21:28">
      <c r="U813026" s="5"/>
      <c r="AA813026" s="458"/>
      <c r="AB813026" s="5"/>
    </row>
    <row r="813027" spans="21:28">
      <c r="U813027" s="5"/>
      <c r="AA813027" s="458"/>
      <c r="AB813027" s="5"/>
    </row>
    <row r="813028" spans="21:28">
      <c r="U813028" s="5"/>
      <c r="AA813028" s="93"/>
      <c r="AB813028" s="5"/>
    </row>
    <row r="813029" spans="21:28">
      <c r="U813029" s="5"/>
      <c r="AA813029" s="94"/>
      <c r="AB813029" s="5"/>
    </row>
    <row r="813032" spans="21:28">
      <c r="U813032" s="5"/>
      <c r="AA813032" s="94"/>
      <c r="AB813032" s="5"/>
    </row>
    <row r="813082" spans="21:28">
      <c r="U813082" s="5"/>
      <c r="AA813082" s="94"/>
      <c r="AB813082" s="5"/>
    </row>
    <row r="813152" spans="21:28">
      <c r="U813152" s="5"/>
      <c r="AA813152" s="94"/>
      <c r="AB813152" s="5"/>
    </row>
    <row r="813153" spans="21:28">
      <c r="U813153" s="5"/>
      <c r="AA813153" s="94"/>
      <c r="AB813153" s="5"/>
    </row>
    <row r="813170" spans="21:28">
      <c r="U813170" s="5"/>
      <c r="AA813170" s="94"/>
      <c r="AB813170" s="5"/>
    </row>
    <row r="813172" spans="21:28">
      <c r="U813172" s="5"/>
      <c r="AA813172" s="458"/>
      <c r="AB813172" s="5"/>
    </row>
    <row r="813173" spans="21:28">
      <c r="U813173" s="5"/>
      <c r="AA813173" s="458"/>
      <c r="AB813173" s="5"/>
    </row>
    <row r="813174" spans="21:28">
      <c r="U813174" s="5"/>
      <c r="AA813174" s="93"/>
      <c r="AB813174" s="5"/>
    </row>
    <row r="813175" spans="21:28">
      <c r="U813175" s="5"/>
      <c r="AA813175" s="94"/>
      <c r="AB813175" s="5"/>
    </row>
    <row r="813178" spans="21:28">
      <c r="U813178" s="5"/>
      <c r="AA813178" s="94"/>
      <c r="AB813178" s="5"/>
    </row>
    <row r="813228" spans="21:28">
      <c r="U813228" s="5"/>
      <c r="AA813228" s="94"/>
      <c r="AB813228" s="5"/>
    </row>
    <row r="813298" spans="21:28">
      <c r="U813298" s="5"/>
      <c r="AA813298" s="94"/>
      <c r="AB813298" s="5"/>
    </row>
    <row r="813299" spans="21:28">
      <c r="U813299" s="5"/>
      <c r="AA813299" s="94"/>
      <c r="AB813299" s="5"/>
    </row>
    <row r="813316" spans="21:28">
      <c r="U813316" s="5"/>
      <c r="AA813316" s="94"/>
      <c r="AB813316" s="5"/>
    </row>
    <row r="813318" spans="21:28">
      <c r="U813318" s="5"/>
      <c r="AA813318" s="458"/>
      <c r="AB813318" s="5"/>
    </row>
    <row r="813319" spans="21:28">
      <c r="U813319" s="5"/>
      <c r="AA813319" s="458"/>
      <c r="AB813319" s="5"/>
    </row>
    <row r="813320" spans="21:28">
      <c r="U813320" s="5"/>
      <c r="AA813320" s="93"/>
      <c r="AB813320" s="5"/>
    </row>
    <row r="813321" spans="21:28">
      <c r="U813321" s="5"/>
      <c r="AA813321" s="94"/>
      <c r="AB813321" s="5"/>
    </row>
    <row r="813324" spans="21:28">
      <c r="U813324" s="5"/>
      <c r="AA813324" s="94"/>
      <c r="AB813324" s="5"/>
    </row>
    <row r="813374" spans="21:28">
      <c r="U813374" s="5"/>
      <c r="AA813374" s="94"/>
      <c r="AB813374" s="5"/>
    </row>
    <row r="813444" spans="21:28">
      <c r="U813444" s="5"/>
      <c r="AA813444" s="94"/>
      <c r="AB813444" s="5"/>
    </row>
    <row r="813445" spans="21:28">
      <c r="U813445" s="5"/>
      <c r="AA813445" s="94"/>
      <c r="AB813445" s="5"/>
    </row>
    <row r="813462" spans="21:28">
      <c r="U813462" s="5"/>
      <c r="AA813462" s="94"/>
      <c r="AB813462" s="5"/>
    </row>
    <row r="813464" spans="21:28">
      <c r="U813464" s="5"/>
      <c r="AA813464" s="458"/>
      <c r="AB813464" s="5"/>
    </row>
    <row r="813465" spans="21:28">
      <c r="U813465" s="5"/>
      <c r="AA813465" s="458"/>
      <c r="AB813465" s="5"/>
    </row>
    <row r="813466" spans="21:28">
      <c r="U813466" s="5"/>
      <c r="AA813466" s="93"/>
      <c r="AB813466" s="5"/>
    </row>
    <row r="813467" spans="21:28">
      <c r="U813467" s="5"/>
      <c r="AA813467" s="94"/>
      <c r="AB813467" s="5"/>
    </row>
    <row r="813470" spans="21:28">
      <c r="U813470" s="5"/>
      <c r="AA813470" s="94"/>
      <c r="AB813470" s="5"/>
    </row>
    <row r="813520" spans="21:28">
      <c r="U813520" s="5"/>
      <c r="AA813520" s="94"/>
      <c r="AB813520" s="5"/>
    </row>
    <row r="813590" spans="21:28">
      <c r="U813590" s="5"/>
      <c r="AA813590" s="94"/>
      <c r="AB813590" s="5"/>
    </row>
    <row r="813591" spans="21:28">
      <c r="U813591" s="5"/>
      <c r="AA813591" s="94"/>
      <c r="AB813591" s="5"/>
    </row>
    <row r="813608" spans="21:28">
      <c r="U813608" s="5"/>
      <c r="AA813608" s="94"/>
      <c r="AB813608" s="5"/>
    </row>
    <row r="813610" spans="21:28">
      <c r="U813610" s="5"/>
      <c r="AA813610" s="458"/>
      <c r="AB813610" s="5"/>
    </row>
    <row r="813611" spans="21:28">
      <c r="U813611" s="5"/>
      <c r="AA813611" s="458"/>
      <c r="AB813611" s="5"/>
    </row>
    <row r="813612" spans="21:28">
      <c r="U813612" s="5"/>
      <c r="AA813612" s="93"/>
      <c r="AB813612" s="5"/>
    </row>
    <row r="813613" spans="21:28">
      <c r="U813613" s="5"/>
      <c r="AA813613" s="94"/>
      <c r="AB813613" s="5"/>
    </row>
    <row r="813616" spans="21:28">
      <c r="U813616" s="5"/>
      <c r="AA813616" s="94"/>
      <c r="AB813616" s="5"/>
    </row>
    <row r="813666" spans="21:28">
      <c r="U813666" s="5"/>
      <c r="AA813666" s="94"/>
      <c r="AB813666" s="5"/>
    </row>
    <row r="813736" spans="21:28">
      <c r="U813736" s="5"/>
      <c r="AA813736" s="94"/>
      <c r="AB813736" s="5"/>
    </row>
    <row r="813737" spans="21:28">
      <c r="U813737" s="5"/>
      <c r="AA813737" s="94"/>
      <c r="AB813737" s="5"/>
    </row>
    <row r="813754" spans="21:28">
      <c r="U813754" s="5"/>
      <c r="AA813754" s="94"/>
      <c r="AB813754" s="5"/>
    </row>
    <row r="813756" spans="21:28">
      <c r="U813756" s="5"/>
      <c r="AA813756" s="458"/>
      <c r="AB813756" s="5"/>
    </row>
    <row r="813757" spans="21:28">
      <c r="U813757" s="5"/>
      <c r="AA813757" s="458"/>
      <c r="AB813757" s="5"/>
    </row>
    <row r="813758" spans="21:28">
      <c r="U813758" s="5"/>
      <c r="AA813758" s="93"/>
      <c r="AB813758" s="5"/>
    </row>
    <row r="813759" spans="21:28">
      <c r="U813759" s="5"/>
      <c r="AA813759" s="94"/>
      <c r="AB813759" s="5"/>
    </row>
    <row r="813762" spans="21:28">
      <c r="U813762" s="5"/>
      <c r="AA813762" s="94"/>
      <c r="AB813762" s="5"/>
    </row>
    <row r="813812" spans="21:28">
      <c r="U813812" s="5"/>
      <c r="AA813812" s="94"/>
      <c r="AB813812" s="5"/>
    </row>
    <row r="813882" spans="21:28">
      <c r="U813882" s="5"/>
      <c r="AA813882" s="94"/>
      <c r="AB813882" s="5"/>
    </row>
    <row r="813883" spans="21:28">
      <c r="U813883" s="5"/>
      <c r="AA813883" s="94"/>
      <c r="AB813883" s="5"/>
    </row>
    <row r="813900" spans="21:28">
      <c r="U813900" s="5"/>
      <c r="AA813900" s="94"/>
      <c r="AB813900" s="5"/>
    </row>
    <row r="813902" spans="21:28">
      <c r="U813902" s="5"/>
      <c r="AA813902" s="458"/>
      <c r="AB813902" s="5"/>
    </row>
    <row r="813903" spans="21:28">
      <c r="U813903" s="5"/>
      <c r="AA813903" s="458"/>
      <c r="AB813903" s="5"/>
    </row>
    <row r="813904" spans="21:28">
      <c r="U813904" s="5"/>
      <c r="AA813904" s="93"/>
      <c r="AB813904" s="5"/>
    </row>
    <row r="813905" spans="21:28">
      <c r="U813905" s="5"/>
      <c r="AA813905" s="94"/>
      <c r="AB813905" s="5"/>
    </row>
    <row r="813908" spans="21:28">
      <c r="U813908" s="5"/>
      <c r="AA813908" s="94"/>
      <c r="AB813908" s="5"/>
    </row>
    <row r="813958" spans="21:28">
      <c r="U813958" s="5"/>
      <c r="AA813958" s="94"/>
      <c r="AB813958" s="5"/>
    </row>
    <row r="814028" spans="21:28">
      <c r="U814028" s="5"/>
      <c r="AA814028" s="94"/>
      <c r="AB814028" s="5"/>
    </row>
    <row r="814029" spans="21:28">
      <c r="U814029" s="5"/>
      <c r="AA814029" s="94"/>
      <c r="AB814029" s="5"/>
    </row>
    <row r="814046" spans="21:28">
      <c r="U814046" s="5"/>
      <c r="AA814046" s="94"/>
      <c r="AB814046" s="5"/>
    </row>
    <row r="814048" spans="21:28">
      <c r="U814048" s="5"/>
      <c r="AA814048" s="458"/>
      <c r="AB814048" s="5"/>
    </row>
    <row r="814049" spans="21:28">
      <c r="U814049" s="5"/>
      <c r="AA814049" s="458"/>
      <c r="AB814049" s="5"/>
    </row>
    <row r="814050" spans="21:28">
      <c r="U814050" s="5"/>
      <c r="AA814050" s="93"/>
      <c r="AB814050" s="5"/>
    </row>
    <row r="814051" spans="21:28">
      <c r="U814051" s="5"/>
      <c r="AA814051" s="94"/>
      <c r="AB814051" s="5"/>
    </row>
    <row r="814054" spans="21:28">
      <c r="U814054" s="5"/>
      <c r="AA814054" s="94"/>
      <c r="AB814054" s="5"/>
    </row>
    <row r="814104" spans="21:28">
      <c r="U814104" s="5"/>
      <c r="AA814104" s="94"/>
      <c r="AB814104" s="5"/>
    </row>
    <row r="814174" spans="21:28">
      <c r="U814174" s="5"/>
      <c r="AA814174" s="94"/>
      <c r="AB814174" s="5"/>
    </row>
    <row r="814175" spans="21:28">
      <c r="U814175" s="5"/>
      <c r="AA814175" s="94"/>
      <c r="AB814175" s="5"/>
    </row>
    <row r="814192" spans="21:28">
      <c r="U814192" s="5"/>
      <c r="AA814192" s="94"/>
      <c r="AB814192" s="5"/>
    </row>
    <row r="814194" spans="21:28">
      <c r="U814194" s="5"/>
      <c r="AA814194" s="458"/>
      <c r="AB814194" s="5"/>
    </row>
    <row r="814195" spans="21:28">
      <c r="U814195" s="5"/>
      <c r="AA814195" s="458"/>
      <c r="AB814195" s="5"/>
    </row>
    <row r="814196" spans="21:28">
      <c r="U814196" s="5"/>
      <c r="AA814196" s="93"/>
      <c r="AB814196" s="5"/>
    </row>
    <row r="814197" spans="21:28">
      <c r="U814197" s="5"/>
      <c r="AA814197" s="94"/>
      <c r="AB814197" s="5"/>
    </row>
    <row r="814200" spans="21:28">
      <c r="U814200" s="5"/>
      <c r="AA814200" s="94"/>
      <c r="AB814200" s="5"/>
    </row>
    <row r="814250" spans="21:28">
      <c r="U814250" s="5"/>
      <c r="AA814250" s="94"/>
      <c r="AB814250" s="5"/>
    </row>
    <row r="814320" spans="21:28">
      <c r="U814320" s="5"/>
      <c r="AA814320" s="94"/>
      <c r="AB814320" s="5"/>
    </row>
    <row r="814321" spans="21:28">
      <c r="U814321" s="5"/>
      <c r="AA814321" s="94"/>
      <c r="AB814321" s="5"/>
    </row>
    <row r="814338" spans="21:28">
      <c r="U814338" s="5"/>
      <c r="AA814338" s="94"/>
      <c r="AB814338" s="5"/>
    </row>
    <row r="814340" spans="21:28">
      <c r="U814340" s="5"/>
      <c r="AA814340" s="458"/>
      <c r="AB814340" s="5"/>
    </row>
    <row r="814341" spans="21:28">
      <c r="U814341" s="5"/>
      <c r="AA814341" s="458"/>
      <c r="AB814341" s="5"/>
    </row>
    <row r="814342" spans="21:28">
      <c r="U814342" s="5"/>
      <c r="AA814342" s="93"/>
      <c r="AB814342" s="5"/>
    </row>
    <row r="814343" spans="21:28">
      <c r="U814343" s="5"/>
      <c r="AA814343" s="94"/>
      <c r="AB814343" s="5"/>
    </row>
    <row r="814346" spans="21:28">
      <c r="U814346" s="5"/>
      <c r="AA814346" s="94"/>
      <c r="AB814346" s="5"/>
    </row>
    <row r="814396" spans="21:28">
      <c r="U814396" s="5"/>
      <c r="AA814396" s="94"/>
      <c r="AB814396" s="5"/>
    </row>
    <row r="814466" spans="21:28">
      <c r="U814466" s="5"/>
      <c r="AA814466" s="94"/>
      <c r="AB814466" s="5"/>
    </row>
    <row r="814467" spans="21:28">
      <c r="U814467" s="5"/>
      <c r="AA814467" s="94"/>
      <c r="AB814467" s="5"/>
    </row>
    <row r="814484" spans="21:28">
      <c r="U814484" s="5"/>
      <c r="AA814484" s="94"/>
      <c r="AB814484" s="5"/>
    </row>
    <row r="814486" spans="21:28">
      <c r="U814486" s="5"/>
      <c r="AA814486" s="458"/>
      <c r="AB814486" s="5"/>
    </row>
    <row r="814487" spans="21:28">
      <c r="U814487" s="5"/>
      <c r="AA814487" s="458"/>
      <c r="AB814487" s="5"/>
    </row>
    <row r="814488" spans="21:28">
      <c r="U814488" s="5"/>
      <c r="AA814488" s="93"/>
      <c r="AB814488" s="5"/>
    </row>
    <row r="814489" spans="21:28">
      <c r="U814489" s="5"/>
      <c r="AA814489" s="94"/>
      <c r="AB814489" s="5"/>
    </row>
    <row r="814492" spans="21:28">
      <c r="U814492" s="5"/>
      <c r="AA814492" s="94"/>
      <c r="AB814492" s="5"/>
    </row>
    <row r="814542" spans="21:28">
      <c r="U814542" s="5"/>
      <c r="AA814542" s="94"/>
      <c r="AB814542" s="5"/>
    </row>
    <row r="814612" spans="21:28">
      <c r="U814612" s="5"/>
      <c r="AA814612" s="94"/>
      <c r="AB814612" s="5"/>
    </row>
    <row r="814613" spans="21:28">
      <c r="U814613" s="5"/>
      <c r="AA814613" s="94"/>
      <c r="AB814613" s="5"/>
    </row>
    <row r="814630" spans="21:28">
      <c r="U814630" s="5"/>
      <c r="AA814630" s="94"/>
      <c r="AB814630" s="5"/>
    </row>
    <row r="814632" spans="21:28">
      <c r="U814632" s="5"/>
      <c r="AA814632" s="458"/>
      <c r="AB814632" s="5"/>
    </row>
    <row r="814633" spans="21:28">
      <c r="U814633" s="5"/>
      <c r="AA814633" s="458"/>
      <c r="AB814633" s="5"/>
    </row>
    <row r="814634" spans="21:28">
      <c r="U814634" s="5"/>
      <c r="AA814634" s="93"/>
      <c r="AB814634" s="5"/>
    </row>
    <row r="814635" spans="21:28">
      <c r="U814635" s="5"/>
      <c r="AA814635" s="94"/>
      <c r="AB814635" s="5"/>
    </row>
    <row r="814638" spans="21:28">
      <c r="U814638" s="5"/>
      <c r="AA814638" s="94"/>
      <c r="AB814638" s="5"/>
    </row>
    <row r="814688" spans="21:28">
      <c r="U814688" s="5"/>
      <c r="AA814688" s="94"/>
      <c r="AB814688" s="5"/>
    </row>
    <row r="814758" spans="21:28">
      <c r="U814758" s="5"/>
      <c r="AA814758" s="94"/>
      <c r="AB814758" s="5"/>
    </row>
    <row r="814759" spans="21:28">
      <c r="U814759" s="5"/>
      <c r="AA814759" s="94"/>
      <c r="AB814759" s="5"/>
    </row>
    <row r="814776" spans="21:28">
      <c r="U814776" s="5"/>
      <c r="AA814776" s="94"/>
      <c r="AB814776" s="5"/>
    </row>
    <row r="814778" spans="21:28">
      <c r="U814778" s="5"/>
      <c r="AA814778" s="458"/>
      <c r="AB814778" s="5"/>
    </row>
    <row r="814779" spans="21:28">
      <c r="U814779" s="5"/>
      <c r="AA814779" s="458"/>
      <c r="AB814779" s="5"/>
    </row>
    <row r="814780" spans="21:28">
      <c r="U814780" s="5"/>
      <c r="AA814780" s="93"/>
      <c r="AB814780" s="5"/>
    </row>
    <row r="814781" spans="21:28">
      <c r="U814781" s="5"/>
      <c r="AA814781" s="94"/>
      <c r="AB814781" s="5"/>
    </row>
    <row r="814784" spans="21:28">
      <c r="U814784" s="5"/>
      <c r="AA814784" s="94"/>
      <c r="AB814784" s="5"/>
    </row>
    <row r="814834" spans="21:28">
      <c r="U814834" s="5"/>
      <c r="AA814834" s="94"/>
      <c r="AB814834" s="5"/>
    </row>
    <row r="814904" spans="21:28">
      <c r="U814904" s="5"/>
      <c r="AA814904" s="94"/>
      <c r="AB814904" s="5"/>
    </row>
    <row r="814905" spans="21:28">
      <c r="U814905" s="5"/>
      <c r="AA814905" s="94"/>
      <c r="AB814905" s="5"/>
    </row>
    <row r="814922" spans="21:28">
      <c r="U814922" s="5"/>
      <c r="AA814922" s="94"/>
      <c r="AB814922" s="5"/>
    </row>
    <row r="814924" spans="21:28">
      <c r="U814924" s="5"/>
      <c r="AA814924" s="458"/>
      <c r="AB814924" s="5"/>
    </row>
    <row r="814925" spans="21:28">
      <c r="U814925" s="5"/>
      <c r="AA814925" s="458"/>
      <c r="AB814925" s="5"/>
    </row>
    <row r="814926" spans="21:28">
      <c r="U814926" s="5"/>
      <c r="AA814926" s="93"/>
      <c r="AB814926" s="5"/>
    </row>
    <row r="814927" spans="21:28">
      <c r="U814927" s="5"/>
      <c r="AA814927" s="94"/>
      <c r="AB814927" s="5"/>
    </row>
    <row r="814930" spans="21:28">
      <c r="U814930" s="5"/>
      <c r="AA814930" s="94"/>
      <c r="AB814930" s="5"/>
    </row>
    <row r="814980" spans="21:28">
      <c r="U814980" s="5"/>
      <c r="AA814980" s="94"/>
      <c r="AB814980" s="5"/>
    </row>
    <row r="815050" spans="21:28">
      <c r="U815050" s="5"/>
      <c r="AA815050" s="94"/>
      <c r="AB815050" s="5"/>
    </row>
    <row r="815051" spans="21:28">
      <c r="U815051" s="5"/>
      <c r="AA815051" s="94"/>
      <c r="AB815051" s="5"/>
    </row>
    <row r="815068" spans="21:28">
      <c r="U815068" s="5"/>
      <c r="AA815068" s="94"/>
      <c r="AB815068" s="5"/>
    </row>
    <row r="815070" spans="21:28">
      <c r="U815070" s="5"/>
      <c r="AA815070" s="458"/>
      <c r="AB815070" s="5"/>
    </row>
    <row r="815071" spans="21:28">
      <c r="U815071" s="5"/>
      <c r="AA815071" s="458"/>
      <c r="AB815071" s="5"/>
    </row>
    <row r="815072" spans="21:28">
      <c r="U815072" s="5"/>
      <c r="AA815072" s="93"/>
      <c r="AB815072" s="5"/>
    </row>
    <row r="815073" spans="21:28">
      <c r="U815073" s="5"/>
      <c r="AA815073" s="94"/>
      <c r="AB815073" s="5"/>
    </row>
    <row r="815076" spans="21:28">
      <c r="U815076" s="5"/>
      <c r="AA815076" s="94"/>
      <c r="AB815076" s="5"/>
    </row>
    <row r="815126" spans="21:28">
      <c r="U815126" s="5"/>
      <c r="AA815126" s="94"/>
      <c r="AB815126" s="5"/>
    </row>
    <row r="815196" spans="21:28">
      <c r="U815196" s="5"/>
      <c r="AA815196" s="94"/>
      <c r="AB815196" s="5"/>
    </row>
    <row r="815197" spans="21:28">
      <c r="U815197" s="5"/>
      <c r="AA815197" s="94"/>
      <c r="AB815197" s="5"/>
    </row>
    <row r="815214" spans="21:28">
      <c r="U815214" s="5"/>
      <c r="AA815214" s="94"/>
      <c r="AB815214" s="5"/>
    </row>
    <row r="815216" spans="21:28">
      <c r="U815216" s="5"/>
      <c r="AA815216" s="458"/>
      <c r="AB815216" s="5"/>
    </row>
    <row r="815217" spans="21:28">
      <c r="U815217" s="5"/>
      <c r="AA815217" s="458"/>
      <c r="AB815217" s="5"/>
    </row>
    <row r="815218" spans="21:28">
      <c r="U815218" s="5"/>
      <c r="AA815218" s="93"/>
      <c r="AB815218" s="5"/>
    </row>
    <row r="815219" spans="21:28">
      <c r="U815219" s="5"/>
      <c r="AA815219" s="94"/>
      <c r="AB815219" s="5"/>
    </row>
    <row r="815222" spans="21:28">
      <c r="U815222" s="5"/>
      <c r="AA815222" s="94"/>
      <c r="AB815222" s="5"/>
    </row>
    <row r="815272" spans="21:28">
      <c r="U815272" s="5"/>
      <c r="AA815272" s="94"/>
      <c r="AB815272" s="5"/>
    </row>
    <row r="815342" spans="21:28">
      <c r="U815342" s="5"/>
      <c r="AA815342" s="94"/>
      <c r="AB815342" s="5"/>
    </row>
    <row r="815343" spans="21:28">
      <c r="U815343" s="5"/>
      <c r="AA815343" s="94"/>
      <c r="AB815343" s="5"/>
    </row>
    <row r="815360" spans="21:28">
      <c r="U815360" s="5"/>
      <c r="AA815360" s="94"/>
      <c r="AB815360" s="5"/>
    </row>
    <row r="815362" spans="21:28">
      <c r="U815362" s="5"/>
      <c r="AA815362" s="458"/>
      <c r="AB815362" s="5"/>
    </row>
    <row r="815363" spans="21:28">
      <c r="U815363" s="5"/>
      <c r="AA815363" s="458"/>
      <c r="AB815363" s="5"/>
    </row>
    <row r="815364" spans="21:28">
      <c r="U815364" s="5"/>
      <c r="AA815364" s="93"/>
      <c r="AB815364" s="5"/>
    </row>
    <row r="815365" spans="21:28">
      <c r="U815365" s="5"/>
      <c r="AA815365" s="94"/>
      <c r="AB815365" s="5"/>
    </row>
    <row r="815368" spans="21:28">
      <c r="U815368" s="5"/>
      <c r="AA815368" s="94"/>
      <c r="AB815368" s="5"/>
    </row>
    <row r="815418" spans="21:28">
      <c r="U815418" s="5"/>
      <c r="AA815418" s="94"/>
      <c r="AB815418" s="5"/>
    </row>
    <row r="815488" spans="21:28">
      <c r="U815488" s="5"/>
      <c r="AA815488" s="94"/>
      <c r="AB815488" s="5"/>
    </row>
    <row r="815489" spans="21:28">
      <c r="U815489" s="5"/>
      <c r="AA815489" s="94"/>
      <c r="AB815489" s="5"/>
    </row>
    <row r="815506" spans="21:28">
      <c r="U815506" s="5"/>
      <c r="AA815506" s="94"/>
      <c r="AB815506" s="5"/>
    </row>
    <row r="815508" spans="21:28">
      <c r="U815508" s="5"/>
      <c r="AA815508" s="458"/>
      <c r="AB815508" s="5"/>
    </row>
    <row r="815509" spans="21:28">
      <c r="U815509" s="5"/>
      <c r="AA815509" s="458"/>
      <c r="AB815509" s="5"/>
    </row>
    <row r="815510" spans="21:28">
      <c r="U815510" s="5"/>
      <c r="AA815510" s="93"/>
      <c r="AB815510" s="5"/>
    </row>
    <row r="815511" spans="21:28">
      <c r="U815511" s="5"/>
      <c r="AA815511" s="94"/>
      <c r="AB815511" s="5"/>
    </row>
    <row r="815514" spans="21:28">
      <c r="U815514" s="5"/>
      <c r="AA815514" s="94"/>
      <c r="AB815514" s="5"/>
    </row>
    <row r="815564" spans="21:28">
      <c r="U815564" s="5"/>
      <c r="AA815564" s="94"/>
      <c r="AB815564" s="5"/>
    </row>
    <row r="815634" spans="21:28">
      <c r="U815634" s="5"/>
      <c r="AA815634" s="94"/>
      <c r="AB815634" s="5"/>
    </row>
    <row r="815635" spans="21:28">
      <c r="U815635" s="5"/>
      <c r="AA815635" s="94"/>
      <c r="AB815635" s="5"/>
    </row>
    <row r="815652" spans="21:28">
      <c r="U815652" s="5"/>
      <c r="AA815652" s="94"/>
      <c r="AB815652" s="5"/>
    </row>
    <row r="815654" spans="21:28">
      <c r="U815654" s="5"/>
      <c r="AA815654" s="458"/>
      <c r="AB815654" s="5"/>
    </row>
    <row r="815655" spans="21:28">
      <c r="U815655" s="5"/>
      <c r="AA815655" s="458"/>
      <c r="AB815655" s="5"/>
    </row>
    <row r="815656" spans="21:28">
      <c r="U815656" s="5"/>
      <c r="AA815656" s="93"/>
      <c r="AB815656" s="5"/>
    </row>
    <row r="815657" spans="21:28">
      <c r="U815657" s="5"/>
      <c r="AA815657" s="94"/>
      <c r="AB815657" s="5"/>
    </row>
    <row r="815660" spans="21:28">
      <c r="U815660" s="5"/>
      <c r="AA815660" s="94"/>
      <c r="AB815660" s="5"/>
    </row>
    <row r="815710" spans="21:28">
      <c r="U815710" s="5"/>
      <c r="AA815710" s="94"/>
      <c r="AB815710" s="5"/>
    </row>
    <row r="815780" spans="21:28">
      <c r="U815780" s="5"/>
      <c r="AA815780" s="94"/>
      <c r="AB815780" s="5"/>
    </row>
    <row r="815781" spans="21:28">
      <c r="U815781" s="5"/>
      <c r="AA815781" s="94"/>
      <c r="AB815781" s="5"/>
    </row>
    <row r="815798" spans="21:28">
      <c r="U815798" s="5"/>
      <c r="AA815798" s="94"/>
      <c r="AB815798" s="5"/>
    </row>
    <row r="815800" spans="21:28">
      <c r="U815800" s="5"/>
      <c r="AA815800" s="458"/>
      <c r="AB815800" s="5"/>
    </row>
    <row r="815801" spans="21:28">
      <c r="U815801" s="5"/>
      <c r="AA815801" s="458"/>
      <c r="AB815801" s="5"/>
    </row>
    <row r="815802" spans="21:28">
      <c r="U815802" s="5"/>
      <c r="AA815802" s="93"/>
      <c r="AB815802" s="5"/>
    </row>
    <row r="815803" spans="21:28">
      <c r="U815803" s="5"/>
      <c r="AA815803" s="94"/>
      <c r="AB815803" s="5"/>
    </row>
    <row r="815806" spans="21:28">
      <c r="U815806" s="5"/>
      <c r="AA815806" s="94"/>
      <c r="AB815806" s="5"/>
    </row>
    <row r="815856" spans="21:28">
      <c r="U815856" s="5"/>
      <c r="AA815856" s="94"/>
      <c r="AB815856" s="5"/>
    </row>
    <row r="815926" spans="21:28">
      <c r="U815926" s="5"/>
      <c r="AA815926" s="94"/>
      <c r="AB815926" s="5"/>
    </row>
    <row r="815927" spans="21:28">
      <c r="U815927" s="5"/>
      <c r="AA815927" s="94"/>
      <c r="AB815927" s="5"/>
    </row>
    <row r="815944" spans="21:28">
      <c r="U815944" s="5"/>
      <c r="AA815944" s="94"/>
      <c r="AB815944" s="5"/>
    </row>
    <row r="815946" spans="21:28">
      <c r="U815946" s="5"/>
      <c r="AA815946" s="458"/>
      <c r="AB815946" s="5"/>
    </row>
    <row r="815947" spans="21:28">
      <c r="U815947" s="5"/>
      <c r="AA815947" s="458"/>
      <c r="AB815947" s="5"/>
    </row>
    <row r="815948" spans="21:28">
      <c r="U815948" s="5"/>
      <c r="AA815948" s="93"/>
      <c r="AB815948" s="5"/>
    </row>
    <row r="815949" spans="21:28">
      <c r="U815949" s="5"/>
      <c r="AA815949" s="94"/>
      <c r="AB815949" s="5"/>
    </row>
    <row r="815952" spans="21:28">
      <c r="U815952" s="5"/>
      <c r="AA815952" s="94"/>
      <c r="AB815952" s="5"/>
    </row>
    <row r="816002" spans="21:28">
      <c r="U816002" s="5"/>
      <c r="AA816002" s="94"/>
      <c r="AB816002" s="5"/>
    </row>
    <row r="816072" spans="21:28">
      <c r="U816072" s="5"/>
      <c r="AA816072" s="94"/>
      <c r="AB816072" s="5"/>
    </row>
    <row r="816073" spans="21:28">
      <c r="U816073" s="5"/>
      <c r="AA816073" s="94"/>
      <c r="AB816073" s="5"/>
    </row>
    <row r="816090" spans="21:28">
      <c r="U816090" s="5"/>
      <c r="AA816090" s="94"/>
      <c r="AB816090" s="5"/>
    </row>
    <row r="816092" spans="21:28">
      <c r="U816092" s="5"/>
      <c r="AA816092" s="458"/>
      <c r="AB816092" s="5"/>
    </row>
    <row r="816093" spans="21:28">
      <c r="U816093" s="5"/>
      <c r="AA816093" s="458"/>
      <c r="AB816093" s="5"/>
    </row>
    <row r="816094" spans="21:28">
      <c r="U816094" s="5"/>
      <c r="AA816094" s="93"/>
      <c r="AB816094" s="5"/>
    </row>
    <row r="816095" spans="21:28">
      <c r="U816095" s="5"/>
      <c r="AA816095" s="94"/>
      <c r="AB816095" s="5"/>
    </row>
    <row r="816098" spans="21:28">
      <c r="U816098" s="5"/>
      <c r="AA816098" s="94"/>
      <c r="AB816098" s="5"/>
    </row>
    <row r="816148" spans="21:28">
      <c r="U816148" s="5"/>
      <c r="AA816148" s="94"/>
      <c r="AB816148" s="5"/>
    </row>
    <row r="816218" spans="21:28">
      <c r="U816218" s="5"/>
      <c r="AA816218" s="94"/>
      <c r="AB816218" s="5"/>
    </row>
    <row r="816219" spans="21:28">
      <c r="U816219" s="5"/>
      <c r="AA816219" s="94"/>
      <c r="AB816219" s="5"/>
    </row>
    <row r="816236" spans="21:28">
      <c r="U816236" s="5"/>
      <c r="AA816236" s="94"/>
      <c r="AB816236" s="5"/>
    </row>
    <row r="816238" spans="21:28">
      <c r="U816238" s="5"/>
      <c r="AA816238" s="458"/>
      <c r="AB816238" s="5"/>
    </row>
    <row r="816239" spans="21:28">
      <c r="U816239" s="5"/>
      <c r="AA816239" s="458"/>
      <c r="AB816239" s="5"/>
    </row>
    <row r="816240" spans="21:28">
      <c r="U816240" s="5"/>
      <c r="AA816240" s="93"/>
      <c r="AB816240" s="5"/>
    </row>
    <row r="816241" spans="21:28">
      <c r="U816241" s="5"/>
      <c r="AA816241" s="94"/>
      <c r="AB816241" s="5"/>
    </row>
    <row r="816244" spans="21:28">
      <c r="U816244" s="5"/>
      <c r="AA816244" s="94"/>
      <c r="AB816244" s="5"/>
    </row>
    <row r="816294" spans="21:28">
      <c r="U816294" s="5"/>
      <c r="AA816294" s="94"/>
      <c r="AB816294" s="5"/>
    </row>
    <row r="816364" spans="21:28">
      <c r="U816364" s="5"/>
      <c r="AA816364" s="94"/>
      <c r="AB816364" s="5"/>
    </row>
    <row r="816365" spans="21:28">
      <c r="U816365" s="5"/>
      <c r="AA816365" s="94"/>
      <c r="AB816365" s="5"/>
    </row>
    <row r="816382" spans="21:28">
      <c r="U816382" s="5"/>
      <c r="AA816382" s="94"/>
      <c r="AB816382" s="5"/>
    </row>
    <row r="816384" spans="21:28">
      <c r="U816384" s="5"/>
      <c r="AA816384" s="458"/>
      <c r="AB816384" s="5"/>
    </row>
    <row r="816385" spans="21:28">
      <c r="U816385" s="5"/>
      <c r="AA816385" s="458"/>
      <c r="AB816385" s="5"/>
    </row>
    <row r="816386" spans="21:28">
      <c r="U816386" s="5"/>
      <c r="AA816386" s="93"/>
      <c r="AB816386" s="5"/>
    </row>
    <row r="816387" spans="21:28">
      <c r="U816387" s="5"/>
      <c r="AA816387" s="94"/>
      <c r="AB816387" s="5"/>
    </row>
    <row r="816390" spans="21:28">
      <c r="U816390" s="5"/>
      <c r="AA816390" s="94"/>
      <c r="AB816390" s="5"/>
    </row>
    <row r="816440" spans="21:28">
      <c r="U816440" s="5"/>
      <c r="AA816440" s="94"/>
      <c r="AB816440" s="5"/>
    </row>
    <row r="816510" spans="21:28">
      <c r="U816510" s="5"/>
      <c r="AA816510" s="94"/>
      <c r="AB816510" s="5"/>
    </row>
    <row r="816511" spans="21:28">
      <c r="U816511" s="5"/>
      <c r="AA816511" s="94"/>
      <c r="AB816511" s="5"/>
    </row>
    <row r="816528" spans="21:28">
      <c r="U816528" s="5"/>
      <c r="AA816528" s="94"/>
      <c r="AB816528" s="5"/>
    </row>
    <row r="816530" spans="21:28">
      <c r="U816530" s="5"/>
      <c r="AA816530" s="458"/>
      <c r="AB816530" s="5"/>
    </row>
    <row r="816531" spans="21:28">
      <c r="U816531" s="5"/>
      <c r="AA816531" s="458"/>
      <c r="AB816531" s="5"/>
    </row>
    <row r="816532" spans="21:28">
      <c r="U816532" s="5"/>
      <c r="AA816532" s="93"/>
      <c r="AB816532" s="5"/>
    </row>
    <row r="816533" spans="21:28">
      <c r="U816533" s="5"/>
      <c r="AA816533" s="94"/>
      <c r="AB816533" s="5"/>
    </row>
    <row r="816536" spans="21:28">
      <c r="U816536" s="5"/>
      <c r="AA816536" s="94"/>
      <c r="AB816536" s="5"/>
    </row>
    <row r="816586" spans="21:28">
      <c r="U816586" s="5"/>
      <c r="AA816586" s="94"/>
      <c r="AB816586" s="5"/>
    </row>
    <row r="816656" spans="21:28">
      <c r="U816656" s="5"/>
      <c r="AA816656" s="94"/>
      <c r="AB816656" s="5"/>
    </row>
    <row r="816657" spans="21:28">
      <c r="U816657" s="5"/>
      <c r="AA816657" s="94"/>
      <c r="AB816657" s="5"/>
    </row>
    <row r="816674" spans="21:28">
      <c r="U816674" s="5"/>
      <c r="AA816674" s="94"/>
      <c r="AB816674" s="5"/>
    </row>
    <row r="816676" spans="21:28">
      <c r="U816676" s="5"/>
      <c r="AA816676" s="458"/>
      <c r="AB816676" s="5"/>
    </row>
    <row r="816677" spans="21:28">
      <c r="U816677" s="5"/>
      <c r="AA816677" s="458"/>
      <c r="AB816677" s="5"/>
    </row>
    <row r="816678" spans="21:28">
      <c r="U816678" s="5"/>
      <c r="AA816678" s="93"/>
      <c r="AB816678" s="5"/>
    </row>
    <row r="816679" spans="21:28">
      <c r="U816679" s="5"/>
      <c r="AA816679" s="94"/>
      <c r="AB816679" s="5"/>
    </row>
    <row r="816682" spans="21:28">
      <c r="U816682" s="5"/>
      <c r="AA816682" s="94"/>
      <c r="AB816682" s="5"/>
    </row>
    <row r="816732" spans="21:28">
      <c r="U816732" s="5"/>
      <c r="AA816732" s="94"/>
      <c r="AB816732" s="5"/>
    </row>
    <row r="816802" spans="21:28">
      <c r="U816802" s="5"/>
      <c r="AA816802" s="94"/>
      <c r="AB816802" s="5"/>
    </row>
    <row r="816803" spans="21:28">
      <c r="U816803" s="5"/>
      <c r="AA816803" s="94"/>
      <c r="AB816803" s="5"/>
    </row>
    <row r="816820" spans="21:28">
      <c r="U816820" s="5"/>
      <c r="AA816820" s="94"/>
      <c r="AB816820" s="5"/>
    </row>
    <row r="816822" spans="21:28">
      <c r="U816822" s="5"/>
      <c r="AA816822" s="458"/>
      <c r="AB816822" s="5"/>
    </row>
    <row r="816823" spans="21:28">
      <c r="U816823" s="5"/>
      <c r="AA816823" s="458"/>
      <c r="AB816823" s="5"/>
    </row>
    <row r="816824" spans="21:28">
      <c r="U816824" s="5"/>
      <c r="AA816824" s="93"/>
      <c r="AB816824" s="5"/>
    </row>
    <row r="816825" spans="21:28">
      <c r="U816825" s="5"/>
      <c r="AA816825" s="94"/>
      <c r="AB816825" s="5"/>
    </row>
    <row r="816828" spans="21:28">
      <c r="U816828" s="5"/>
      <c r="AA816828" s="94"/>
      <c r="AB816828" s="5"/>
    </row>
    <row r="816878" spans="21:28">
      <c r="U816878" s="5"/>
      <c r="AA816878" s="94"/>
      <c r="AB816878" s="5"/>
    </row>
    <row r="816948" spans="21:28">
      <c r="U816948" s="5"/>
      <c r="AA816948" s="94"/>
      <c r="AB816948" s="5"/>
    </row>
    <row r="816949" spans="21:28">
      <c r="U816949" s="5"/>
      <c r="AA816949" s="94"/>
      <c r="AB816949" s="5"/>
    </row>
    <row r="816966" spans="21:28">
      <c r="U816966" s="5"/>
      <c r="AA816966" s="94"/>
      <c r="AB816966" s="5"/>
    </row>
    <row r="816968" spans="21:28">
      <c r="U816968" s="5"/>
      <c r="AA816968" s="458"/>
      <c r="AB816968" s="5"/>
    </row>
    <row r="816969" spans="21:28">
      <c r="U816969" s="5"/>
      <c r="AA816969" s="458"/>
      <c r="AB816969" s="5"/>
    </row>
    <row r="816970" spans="21:28">
      <c r="U816970" s="5"/>
      <c r="AA816970" s="93"/>
      <c r="AB816970" s="5"/>
    </row>
    <row r="816971" spans="21:28">
      <c r="U816971" s="5"/>
      <c r="AA816971" s="94"/>
      <c r="AB816971" s="5"/>
    </row>
    <row r="816974" spans="21:28">
      <c r="U816974" s="5"/>
      <c r="AA816974" s="94"/>
      <c r="AB816974" s="5"/>
    </row>
    <row r="817024" spans="21:28">
      <c r="U817024" s="5"/>
      <c r="AA817024" s="94"/>
      <c r="AB817024" s="5"/>
    </row>
    <row r="817094" spans="21:28">
      <c r="U817094" s="5"/>
      <c r="AA817094" s="94"/>
      <c r="AB817094" s="5"/>
    </row>
    <row r="817095" spans="21:28">
      <c r="U817095" s="5"/>
      <c r="AA817095" s="94"/>
      <c r="AB817095" s="5"/>
    </row>
    <row r="817112" spans="21:28">
      <c r="U817112" s="5"/>
      <c r="AA817112" s="94"/>
      <c r="AB817112" s="5"/>
    </row>
    <row r="817114" spans="21:28">
      <c r="U817114" s="5"/>
      <c r="AA817114" s="458"/>
      <c r="AB817114" s="5"/>
    </row>
    <row r="817115" spans="21:28">
      <c r="U817115" s="5"/>
      <c r="AA817115" s="458"/>
      <c r="AB817115" s="5"/>
    </row>
    <row r="817116" spans="21:28">
      <c r="U817116" s="5"/>
      <c r="AA817116" s="93"/>
      <c r="AB817116" s="5"/>
    </row>
    <row r="817117" spans="21:28">
      <c r="U817117" s="5"/>
      <c r="AA817117" s="94"/>
      <c r="AB817117" s="5"/>
    </row>
    <row r="817120" spans="21:28">
      <c r="U817120" s="5"/>
      <c r="AA817120" s="94"/>
      <c r="AB817120" s="5"/>
    </row>
    <row r="817170" spans="21:28">
      <c r="U817170" s="5"/>
      <c r="AA817170" s="94"/>
      <c r="AB817170" s="5"/>
    </row>
    <row r="817240" spans="21:28">
      <c r="U817240" s="5"/>
      <c r="AA817240" s="94"/>
      <c r="AB817240" s="5"/>
    </row>
    <row r="817241" spans="21:28">
      <c r="U817241" s="5"/>
      <c r="AA817241" s="94"/>
      <c r="AB817241" s="5"/>
    </row>
    <row r="817258" spans="21:28">
      <c r="U817258" s="5"/>
      <c r="AA817258" s="94"/>
      <c r="AB817258" s="5"/>
    </row>
    <row r="817260" spans="21:28">
      <c r="U817260" s="5"/>
      <c r="AA817260" s="458"/>
      <c r="AB817260" s="5"/>
    </row>
    <row r="817261" spans="21:28">
      <c r="U817261" s="5"/>
      <c r="AA817261" s="458"/>
      <c r="AB817261" s="5"/>
    </row>
    <row r="817262" spans="21:28">
      <c r="U817262" s="5"/>
      <c r="AA817262" s="93"/>
      <c r="AB817262" s="5"/>
    </row>
    <row r="817263" spans="21:28">
      <c r="U817263" s="5"/>
      <c r="AA817263" s="94"/>
      <c r="AB817263" s="5"/>
    </row>
    <row r="817266" spans="21:28">
      <c r="U817266" s="5"/>
      <c r="AA817266" s="94"/>
      <c r="AB817266" s="5"/>
    </row>
    <row r="817316" spans="21:28">
      <c r="U817316" s="5"/>
      <c r="AA817316" s="94"/>
      <c r="AB817316" s="5"/>
    </row>
    <row r="817386" spans="21:28">
      <c r="U817386" s="5"/>
      <c r="AA817386" s="94"/>
      <c r="AB817386" s="5"/>
    </row>
    <row r="817387" spans="21:28">
      <c r="U817387" s="5"/>
      <c r="AA817387" s="94"/>
      <c r="AB817387" s="5"/>
    </row>
    <row r="817404" spans="21:28">
      <c r="U817404" s="5"/>
      <c r="AA817404" s="94"/>
      <c r="AB817404" s="5"/>
    </row>
    <row r="817406" spans="21:28">
      <c r="U817406" s="5"/>
      <c r="AA817406" s="458"/>
      <c r="AB817406" s="5"/>
    </row>
    <row r="817407" spans="21:28">
      <c r="U817407" s="5"/>
      <c r="AA817407" s="458"/>
      <c r="AB817407" s="5"/>
    </row>
    <row r="817408" spans="21:28">
      <c r="U817408" s="5"/>
      <c r="AA817408" s="93"/>
      <c r="AB817408" s="5"/>
    </row>
    <row r="817409" spans="21:28">
      <c r="U817409" s="5"/>
      <c r="AA817409" s="94"/>
      <c r="AB817409" s="5"/>
    </row>
    <row r="817412" spans="21:28">
      <c r="U817412" s="5"/>
      <c r="AA817412" s="94"/>
      <c r="AB817412" s="5"/>
    </row>
    <row r="817462" spans="21:28">
      <c r="U817462" s="5"/>
      <c r="AA817462" s="94"/>
      <c r="AB817462" s="5"/>
    </row>
    <row r="817532" spans="21:28">
      <c r="U817532" s="5"/>
      <c r="AA817532" s="94"/>
      <c r="AB817532" s="5"/>
    </row>
    <row r="817533" spans="21:28">
      <c r="U817533" s="5"/>
      <c r="AA817533" s="94"/>
      <c r="AB817533" s="5"/>
    </row>
    <row r="817550" spans="21:28">
      <c r="U817550" s="5"/>
      <c r="AA817550" s="94"/>
      <c r="AB817550" s="5"/>
    </row>
    <row r="817552" spans="21:28">
      <c r="U817552" s="5"/>
      <c r="AA817552" s="458"/>
      <c r="AB817552" s="5"/>
    </row>
    <row r="817553" spans="21:28">
      <c r="U817553" s="5"/>
      <c r="AA817553" s="458"/>
      <c r="AB817553" s="5"/>
    </row>
    <row r="817554" spans="21:28">
      <c r="U817554" s="5"/>
      <c r="AA817554" s="93"/>
      <c r="AB817554" s="5"/>
    </row>
    <row r="817555" spans="21:28">
      <c r="U817555" s="5"/>
      <c r="AA817555" s="94"/>
      <c r="AB817555" s="5"/>
    </row>
    <row r="817558" spans="21:28">
      <c r="U817558" s="5"/>
      <c r="AA817558" s="94"/>
      <c r="AB817558" s="5"/>
    </row>
    <row r="817608" spans="21:28">
      <c r="U817608" s="5"/>
      <c r="AA817608" s="94"/>
      <c r="AB817608" s="5"/>
    </row>
    <row r="817678" spans="21:28">
      <c r="U817678" s="5"/>
      <c r="AA817678" s="94"/>
      <c r="AB817678" s="5"/>
    </row>
    <row r="817679" spans="21:28">
      <c r="U817679" s="5"/>
      <c r="AA817679" s="94"/>
      <c r="AB817679" s="5"/>
    </row>
    <row r="817696" spans="21:28">
      <c r="U817696" s="5"/>
      <c r="AA817696" s="94"/>
      <c r="AB817696" s="5"/>
    </row>
    <row r="817698" spans="21:28">
      <c r="U817698" s="5"/>
      <c r="AA817698" s="458"/>
      <c r="AB817698" s="5"/>
    </row>
    <row r="817699" spans="21:28">
      <c r="U817699" s="5"/>
      <c r="AA817699" s="458"/>
      <c r="AB817699" s="5"/>
    </row>
    <row r="817700" spans="21:28">
      <c r="U817700" s="5"/>
      <c r="AA817700" s="93"/>
      <c r="AB817700" s="5"/>
    </row>
    <row r="817701" spans="21:28">
      <c r="U817701" s="5"/>
      <c r="AA817701" s="94"/>
      <c r="AB817701" s="5"/>
    </row>
    <row r="817704" spans="21:28">
      <c r="U817704" s="5"/>
      <c r="AA817704" s="94"/>
      <c r="AB817704" s="5"/>
    </row>
    <row r="817754" spans="21:28">
      <c r="U817754" s="5"/>
      <c r="AA817754" s="94"/>
      <c r="AB817754" s="5"/>
    </row>
    <row r="817824" spans="21:28">
      <c r="U817824" s="5"/>
      <c r="AA817824" s="94"/>
      <c r="AB817824" s="5"/>
    </row>
    <row r="817825" spans="21:28">
      <c r="U817825" s="5"/>
      <c r="AA817825" s="94"/>
      <c r="AB817825" s="5"/>
    </row>
    <row r="817842" spans="21:28">
      <c r="U817842" s="5"/>
      <c r="AA817842" s="94"/>
      <c r="AB817842" s="5"/>
    </row>
    <row r="817844" spans="21:28">
      <c r="U817844" s="5"/>
      <c r="AA817844" s="458"/>
      <c r="AB817844" s="5"/>
    </row>
    <row r="817845" spans="21:28">
      <c r="U817845" s="5"/>
      <c r="AA817845" s="458"/>
      <c r="AB817845" s="5"/>
    </row>
    <row r="817846" spans="21:28">
      <c r="U817846" s="5"/>
      <c r="AA817846" s="93"/>
      <c r="AB817846" s="5"/>
    </row>
    <row r="817847" spans="21:28">
      <c r="U817847" s="5"/>
      <c r="AA817847" s="94"/>
      <c r="AB817847" s="5"/>
    </row>
    <row r="817850" spans="21:28">
      <c r="U817850" s="5"/>
      <c r="AA817850" s="94"/>
      <c r="AB817850" s="5"/>
    </row>
    <row r="817900" spans="21:28">
      <c r="U817900" s="5"/>
      <c r="AA817900" s="94"/>
      <c r="AB817900" s="5"/>
    </row>
    <row r="817970" spans="21:28">
      <c r="U817970" s="5"/>
      <c r="AA817970" s="94"/>
      <c r="AB817970" s="5"/>
    </row>
    <row r="817971" spans="21:28">
      <c r="U817971" s="5"/>
      <c r="AA817971" s="94"/>
      <c r="AB817971" s="5"/>
    </row>
    <row r="817988" spans="21:28">
      <c r="U817988" s="5"/>
      <c r="AA817988" s="94"/>
      <c r="AB817988" s="5"/>
    </row>
    <row r="817990" spans="21:28">
      <c r="U817990" s="5"/>
      <c r="AA817990" s="458"/>
      <c r="AB817990" s="5"/>
    </row>
    <row r="817991" spans="21:28">
      <c r="U817991" s="5"/>
      <c r="AA817991" s="458"/>
      <c r="AB817991" s="5"/>
    </row>
    <row r="817992" spans="21:28">
      <c r="U817992" s="5"/>
      <c r="AA817992" s="93"/>
      <c r="AB817992" s="5"/>
    </row>
    <row r="817993" spans="21:28">
      <c r="U817993" s="5"/>
      <c r="AA817993" s="94"/>
      <c r="AB817993" s="5"/>
    </row>
    <row r="817996" spans="21:28">
      <c r="U817996" s="5"/>
      <c r="AA817996" s="94"/>
      <c r="AB817996" s="5"/>
    </row>
    <row r="818046" spans="21:28">
      <c r="U818046" s="5"/>
      <c r="AA818046" s="94"/>
      <c r="AB818046" s="5"/>
    </row>
    <row r="818116" spans="21:28">
      <c r="U818116" s="5"/>
      <c r="AA818116" s="94"/>
      <c r="AB818116" s="5"/>
    </row>
    <row r="818117" spans="21:28">
      <c r="U818117" s="5"/>
      <c r="AA818117" s="94"/>
      <c r="AB818117" s="5"/>
    </row>
    <row r="818134" spans="21:28">
      <c r="U818134" s="5"/>
      <c r="AA818134" s="94"/>
      <c r="AB818134" s="5"/>
    </row>
    <row r="818136" spans="21:28">
      <c r="U818136" s="5"/>
      <c r="AA818136" s="458"/>
      <c r="AB818136" s="5"/>
    </row>
    <row r="818137" spans="21:28">
      <c r="U818137" s="5"/>
      <c r="AA818137" s="458"/>
      <c r="AB818137" s="5"/>
    </row>
    <row r="818138" spans="21:28">
      <c r="U818138" s="5"/>
      <c r="AA818138" s="93"/>
      <c r="AB818138" s="5"/>
    </row>
    <row r="818139" spans="21:28">
      <c r="U818139" s="5"/>
      <c r="AA818139" s="94"/>
      <c r="AB818139" s="5"/>
    </row>
    <row r="818142" spans="21:28">
      <c r="U818142" s="5"/>
      <c r="AA818142" s="94"/>
      <c r="AB818142" s="5"/>
    </row>
    <row r="818192" spans="21:28">
      <c r="U818192" s="5"/>
      <c r="AA818192" s="94"/>
      <c r="AB818192" s="5"/>
    </row>
    <row r="818262" spans="21:28">
      <c r="U818262" s="5"/>
      <c r="AA818262" s="94"/>
      <c r="AB818262" s="5"/>
    </row>
    <row r="818263" spans="21:28">
      <c r="U818263" s="5"/>
      <c r="AA818263" s="94"/>
      <c r="AB818263" s="5"/>
    </row>
    <row r="818280" spans="21:28">
      <c r="U818280" s="5"/>
      <c r="AA818280" s="94"/>
      <c r="AB818280" s="5"/>
    </row>
    <row r="818282" spans="21:28">
      <c r="U818282" s="5"/>
      <c r="AA818282" s="458"/>
      <c r="AB818282" s="5"/>
    </row>
    <row r="818283" spans="21:28">
      <c r="U818283" s="5"/>
      <c r="AA818283" s="458"/>
      <c r="AB818283" s="5"/>
    </row>
    <row r="818284" spans="21:28">
      <c r="U818284" s="5"/>
      <c r="AA818284" s="93"/>
      <c r="AB818284" s="5"/>
    </row>
    <row r="818285" spans="21:28">
      <c r="U818285" s="5"/>
      <c r="AA818285" s="94"/>
      <c r="AB818285" s="5"/>
    </row>
    <row r="818288" spans="21:28">
      <c r="U818288" s="5"/>
      <c r="AA818288" s="94"/>
      <c r="AB818288" s="5"/>
    </row>
    <row r="818338" spans="21:28">
      <c r="U818338" s="5"/>
      <c r="AA818338" s="94"/>
      <c r="AB818338" s="5"/>
    </row>
    <row r="818408" spans="21:28">
      <c r="U818408" s="5"/>
      <c r="AA818408" s="94"/>
      <c r="AB818408" s="5"/>
    </row>
    <row r="818409" spans="21:28">
      <c r="U818409" s="5"/>
      <c r="AA818409" s="94"/>
      <c r="AB818409" s="5"/>
    </row>
    <row r="818426" spans="21:28">
      <c r="U818426" s="5"/>
      <c r="AA818426" s="94"/>
      <c r="AB818426" s="5"/>
    </row>
    <row r="818428" spans="21:28">
      <c r="U818428" s="5"/>
      <c r="AA818428" s="458"/>
      <c r="AB818428" s="5"/>
    </row>
    <row r="818429" spans="21:28">
      <c r="U818429" s="5"/>
      <c r="AA818429" s="458"/>
      <c r="AB818429" s="5"/>
    </row>
    <row r="818430" spans="21:28">
      <c r="U818430" s="5"/>
      <c r="AA818430" s="93"/>
      <c r="AB818430" s="5"/>
    </row>
    <row r="818431" spans="21:28">
      <c r="U818431" s="5"/>
      <c r="AA818431" s="94"/>
      <c r="AB818431" s="5"/>
    </row>
    <row r="818434" spans="21:28">
      <c r="U818434" s="5"/>
      <c r="AA818434" s="94"/>
      <c r="AB818434" s="5"/>
    </row>
    <row r="818484" spans="21:28">
      <c r="U818484" s="5"/>
      <c r="AA818484" s="94"/>
      <c r="AB818484" s="5"/>
    </row>
    <row r="818554" spans="21:28">
      <c r="U818554" s="5"/>
      <c r="AA818554" s="94"/>
      <c r="AB818554" s="5"/>
    </row>
    <row r="818555" spans="21:28">
      <c r="U818555" s="5"/>
      <c r="AA818555" s="94"/>
      <c r="AB818555" s="5"/>
    </row>
    <row r="818572" spans="21:28">
      <c r="U818572" s="5"/>
      <c r="AA818572" s="94"/>
      <c r="AB818572" s="5"/>
    </row>
    <row r="818574" spans="21:28">
      <c r="U818574" s="5"/>
      <c r="AA818574" s="458"/>
      <c r="AB818574" s="5"/>
    </row>
    <row r="818575" spans="21:28">
      <c r="U818575" s="5"/>
      <c r="AA818575" s="458"/>
      <c r="AB818575" s="5"/>
    </row>
    <row r="818576" spans="21:28">
      <c r="U818576" s="5"/>
      <c r="AA818576" s="93"/>
      <c r="AB818576" s="5"/>
    </row>
    <row r="818577" spans="21:28">
      <c r="U818577" s="5"/>
      <c r="AA818577" s="94"/>
      <c r="AB818577" s="5"/>
    </row>
    <row r="818580" spans="21:28">
      <c r="U818580" s="5"/>
      <c r="AA818580" s="94"/>
      <c r="AB818580" s="5"/>
    </row>
    <row r="818630" spans="21:28">
      <c r="U818630" s="5"/>
      <c r="AA818630" s="94"/>
      <c r="AB818630" s="5"/>
    </row>
    <row r="818700" spans="21:28">
      <c r="U818700" s="5"/>
      <c r="AA818700" s="94"/>
      <c r="AB818700" s="5"/>
    </row>
    <row r="818701" spans="21:28">
      <c r="U818701" s="5"/>
      <c r="AA818701" s="94"/>
      <c r="AB818701" s="5"/>
    </row>
    <row r="818718" spans="21:28">
      <c r="U818718" s="5"/>
      <c r="AA818718" s="94"/>
      <c r="AB818718" s="5"/>
    </row>
    <row r="818720" spans="21:28">
      <c r="U818720" s="5"/>
      <c r="AA818720" s="458"/>
      <c r="AB818720" s="5"/>
    </row>
    <row r="818721" spans="21:28">
      <c r="U818721" s="5"/>
      <c r="AA818721" s="458"/>
      <c r="AB818721" s="5"/>
    </row>
    <row r="818722" spans="21:28">
      <c r="U818722" s="5"/>
      <c r="AA818722" s="93"/>
      <c r="AB818722" s="5"/>
    </row>
    <row r="818723" spans="21:28">
      <c r="U818723" s="5"/>
      <c r="AA818723" s="94"/>
      <c r="AB818723" s="5"/>
    </row>
    <row r="818726" spans="21:28">
      <c r="U818726" s="5"/>
      <c r="AA818726" s="94"/>
      <c r="AB818726" s="5"/>
    </row>
    <row r="818776" spans="21:28">
      <c r="U818776" s="5"/>
      <c r="AA818776" s="94"/>
      <c r="AB818776" s="5"/>
    </row>
    <row r="818846" spans="21:28">
      <c r="U818846" s="5"/>
      <c r="AA818846" s="94"/>
      <c r="AB818846" s="5"/>
    </row>
    <row r="818847" spans="21:28">
      <c r="U818847" s="5"/>
      <c r="AA818847" s="94"/>
      <c r="AB818847" s="5"/>
    </row>
    <row r="818864" spans="21:28">
      <c r="U818864" s="5"/>
      <c r="AA818864" s="94"/>
      <c r="AB818864" s="5"/>
    </row>
    <row r="818866" spans="21:28">
      <c r="U818866" s="5"/>
      <c r="AA818866" s="458"/>
      <c r="AB818866" s="5"/>
    </row>
    <row r="818867" spans="21:28">
      <c r="U818867" s="5"/>
      <c r="AA818867" s="458"/>
      <c r="AB818867" s="5"/>
    </row>
    <row r="818868" spans="21:28">
      <c r="U818868" s="5"/>
      <c r="AA818868" s="93"/>
      <c r="AB818868" s="5"/>
    </row>
    <row r="818869" spans="21:28">
      <c r="U818869" s="5"/>
      <c r="AA818869" s="94"/>
      <c r="AB818869" s="5"/>
    </row>
    <row r="818872" spans="21:28">
      <c r="U818872" s="5"/>
      <c r="AA818872" s="94"/>
      <c r="AB818872" s="5"/>
    </row>
    <row r="818922" spans="21:28">
      <c r="U818922" s="5"/>
      <c r="AA818922" s="94"/>
      <c r="AB818922" s="5"/>
    </row>
    <row r="818992" spans="21:28">
      <c r="U818992" s="5"/>
      <c r="AA818992" s="94"/>
      <c r="AB818992" s="5"/>
    </row>
    <row r="818993" spans="21:28">
      <c r="U818993" s="5"/>
      <c r="AA818993" s="94"/>
      <c r="AB818993" s="5"/>
    </row>
    <row r="819010" spans="21:28">
      <c r="U819010" s="5"/>
      <c r="AA819010" s="94"/>
      <c r="AB819010" s="5"/>
    </row>
    <row r="819012" spans="21:28">
      <c r="U819012" s="5"/>
      <c r="AA819012" s="458"/>
      <c r="AB819012" s="5"/>
    </row>
    <row r="819013" spans="21:28">
      <c r="U819013" s="5"/>
      <c r="AA819013" s="458"/>
      <c r="AB819013" s="5"/>
    </row>
    <row r="819014" spans="21:28">
      <c r="U819014" s="5"/>
      <c r="AA819014" s="93"/>
      <c r="AB819014" s="5"/>
    </row>
    <row r="819015" spans="21:28">
      <c r="U819015" s="5"/>
      <c r="AA819015" s="94"/>
      <c r="AB819015" s="5"/>
    </row>
    <row r="819018" spans="21:28">
      <c r="U819018" s="5"/>
      <c r="AA819018" s="94"/>
      <c r="AB819018" s="5"/>
    </row>
    <row r="819068" spans="21:28">
      <c r="U819068" s="5"/>
      <c r="AA819068" s="94"/>
      <c r="AB819068" s="5"/>
    </row>
    <row r="819138" spans="21:28">
      <c r="U819138" s="5"/>
      <c r="AA819138" s="94"/>
      <c r="AB819138" s="5"/>
    </row>
    <row r="819139" spans="21:28">
      <c r="U819139" s="5"/>
      <c r="AA819139" s="94"/>
      <c r="AB819139" s="5"/>
    </row>
    <row r="819156" spans="21:28">
      <c r="U819156" s="5"/>
      <c r="AA819156" s="94"/>
      <c r="AB819156" s="5"/>
    </row>
    <row r="819158" spans="21:28">
      <c r="U819158" s="5"/>
      <c r="AA819158" s="458"/>
      <c r="AB819158" s="5"/>
    </row>
    <row r="819159" spans="21:28">
      <c r="U819159" s="5"/>
      <c r="AA819159" s="458"/>
      <c r="AB819159" s="5"/>
    </row>
    <row r="819160" spans="21:28">
      <c r="U819160" s="5"/>
      <c r="AA819160" s="93"/>
      <c r="AB819160" s="5"/>
    </row>
    <row r="819161" spans="21:28">
      <c r="U819161" s="5"/>
      <c r="AA819161" s="94"/>
      <c r="AB819161" s="5"/>
    </row>
    <row r="819164" spans="21:28">
      <c r="U819164" s="5"/>
      <c r="AA819164" s="94"/>
      <c r="AB819164" s="5"/>
    </row>
    <row r="819214" spans="21:28">
      <c r="U819214" s="5"/>
      <c r="AA819214" s="94"/>
      <c r="AB819214" s="5"/>
    </row>
    <row r="819284" spans="21:28">
      <c r="U819284" s="5"/>
      <c r="AA819284" s="94"/>
      <c r="AB819284" s="5"/>
    </row>
    <row r="819285" spans="21:28">
      <c r="U819285" s="5"/>
      <c r="AA819285" s="94"/>
      <c r="AB819285" s="5"/>
    </row>
    <row r="819302" spans="21:28">
      <c r="U819302" s="5"/>
      <c r="AA819302" s="94"/>
      <c r="AB819302" s="5"/>
    </row>
    <row r="819304" spans="21:28">
      <c r="U819304" s="5"/>
      <c r="AA819304" s="458"/>
      <c r="AB819304" s="5"/>
    </row>
    <row r="819305" spans="21:28">
      <c r="U819305" s="5"/>
      <c r="AA819305" s="458"/>
      <c r="AB819305" s="5"/>
    </row>
    <row r="819306" spans="21:28">
      <c r="U819306" s="5"/>
      <c r="AA819306" s="93"/>
      <c r="AB819306" s="5"/>
    </row>
    <row r="819307" spans="21:28">
      <c r="U819307" s="5"/>
      <c r="AA819307" s="94"/>
      <c r="AB819307" s="5"/>
    </row>
    <row r="819310" spans="21:28">
      <c r="U819310" s="5"/>
      <c r="AA819310" s="94"/>
      <c r="AB819310" s="5"/>
    </row>
    <row r="819360" spans="21:28">
      <c r="U819360" s="5"/>
      <c r="AA819360" s="94"/>
      <c r="AB819360" s="5"/>
    </row>
    <row r="819430" spans="21:28">
      <c r="U819430" s="5"/>
      <c r="AA819430" s="94"/>
      <c r="AB819430" s="5"/>
    </row>
    <row r="819431" spans="21:28">
      <c r="U819431" s="5"/>
      <c r="AA819431" s="94"/>
      <c r="AB819431" s="5"/>
    </row>
    <row r="819448" spans="21:28">
      <c r="U819448" s="5"/>
      <c r="AA819448" s="94"/>
      <c r="AB819448" s="5"/>
    </row>
    <row r="819450" spans="21:28">
      <c r="U819450" s="5"/>
      <c r="AA819450" s="458"/>
      <c r="AB819450" s="5"/>
    </row>
    <row r="819451" spans="21:28">
      <c r="U819451" s="5"/>
      <c r="AA819451" s="458"/>
      <c r="AB819451" s="5"/>
    </row>
    <row r="819452" spans="21:28">
      <c r="U819452" s="5"/>
      <c r="AA819452" s="93"/>
      <c r="AB819452" s="5"/>
    </row>
    <row r="819453" spans="21:28">
      <c r="U819453" s="5"/>
      <c r="AA819453" s="94"/>
      <c r="AB819453" s="5"/>
    </row>
    <row r="819456" spans="21:28">
      <c r="U819456" s="5"/>
      <c r="AA819456" s="94"/>
      <c r="AB819456" s="5"/>
    </row>
    <row r="819506" spans="21:28">
      <c r="U819506" s="5"/>
      <c r="AA819506" s="94"/>
      <c r="AB819506" s="5"/>
    </row>
    <row r="819576" spans="21:28">
      <c r="U819576" s="5"/>
      <c r="AA819576" s="94"/>
      <c r="AB819576" s="5"/>
    </row>
    <row r="819577" spans="21:28">
      <c r="U819577" s="5"/>
      <c r="AA819577" s="94"/>
      <c r="AB819577" s="5"/>
    </row>
    <row r="819594" spans="21:28">
      <c r="U819594" s="5"/>
      <c r="AA819594" s="94"/>
      <c r="AB819594" s="5"/>
    </row>
    <row r="819596" spans="21:28">
      <c r="U819596" s="5"/>
      <c r="AA819596" s="458"/>
      <c r="AB819596" s="5"/>
    </row>
    <row r="819597" spans="21:28">
      <c r="U819597" s="5"/>
      <c r="AA819597" s="458"/>
      <c r="AB819597" s="5"/>
    </row>
    <row r="819598" spans="21:28">
      <c r="U819598" s="5"/>
      <c r="AA819598" s="93"/>
      <c r="AB819598" s="5"/>
    </row>
    <row r="819599" spans="21:28">
      <c r="U819599" s="5"/>
      <c r="AA819599" s="94"/>
      <c r="AB819599" s="5"/>
    </row>
    <row r="819602" spans="21:28">
      <c r="U819602" s="5"/>
      <c r="AA819602" s="94"/>
      <c r="AB819602" s="5"/>
    </row>
    <row r="819652" spans="21:28">
      <c r="U819652" s="5"/>
      <c r="AA819652" s="94"/>
      <c r="AB819652" s="5"/>
    </row>
    <row r="819722" spans="21:28">
      <c r="U819722" s="5"/>
      <c r="AA819722" s="94"/>
      <c r="AB819722" s="5"/>
    </row>
    <row r="819723" spans="21:28">
      <c r="U819723" s="5"/>
      <c r="AA819723" s="94"/>
      <c r="AB819723" s="5"/>
    </row>
    <row r="819740" spans="21:28">
      <c r="U819740" s="5"/>
      <c r="AA819740" s="94"/>
      <c r="AB819740" s="5"/>
    </row>
    <row r="819742" spans="21:28">
      <c r="U819742" s="5"/>
      <c r="AA819742" s="458"/>
      <c r="AB819742" s="5"/>
    </row>
    <row r="819743" spans="21:28">
      <c r="U819743" s="5"/>
      <c r="AA819743" s="458"/>
      <c r="AB819743" s="5"/>
    </row>
    <row r="819744" spans="21:28">
      <c r="U819744" s="5"/>
      <c r="AA819744" s="93"/>
      <c r="AB819744" s="5"/>
    </row>
    <row r="819745" spans="21:28">
      <c r="U819745" s="5"/>
      <c r="AA819745" s="94"/>
      <c r="AB819745" s="5"/>
    </row>
    <row r="819748" spans="21:28">
      <c r="U819748" s="5"/>
      <c r="AA819748" s="94"/>
      <c r="AB819748" s="5"/>
    </row>
    <row r="819798" spans="21:28">
      <c r="U819798" s="5"/>
      <c r="AA819798" s="94"/>
      <c r="AB819798" s="5"/>
    </row>
    <row r="819868" spans="21:28">
      <c r="U819868" s="5"/>
      <c r="AA819868" s="94"/>
      <c r="AB819868" s="5"/>
    </row>
    <row r="819869" spans="21:28">
      <c r="U819869" s="5"/>
      <c r="AA819869" s="94"/>
      <c r="AB819869" s="5"/>
    </row>
    <row r="819886" spans="21:28">
      <c r="U819886" s="5"/>
      <c r="AA819886" s="94"/>
      <c r="AB819886" s="5"/>
    </row>
    <row r="819888" spans="21:28">
      <c r="U819888" s="5"/>
      <c r="AA819888" s="458"/>
      <c r="AB819888" s="5"/>
    </row>
    <row r="819889" spans="21:28">
      <c r="U819889" s="5"/>
      <c r="AA819889" s="458"/>
      <c r="AB819889" s="5"/>
    </row>
    <row r="819890" spans="21:28">
      <c r="U819890" s="5"/>
      <c r="AA819890" s="93"/>
      <c r="AB819890" s="5"/>
    </row>
    <row r="819891" spans="21:28">
      <c r="U819891" s="5"/>
      <c r="AA819891" s="94"/>
      <c r="AB819891" s="5"/>
    </row>
    <row r="819894" spans="21:28">
      <c r="U819894" s="5"/>
      <c r="AA819894" s="94"/>
      <c r="AB819894" s="5"/>
    </row>
    <row r="819944" spans="21:28">
      <c r="U819944" s="5"/>
      <c r="AA819944" s="94"/>
      <c r="AB819944" s="5"/>
    </row>
    <row r="820014" spans="21:28">
      <c r="U820014" s="5"/>
      <c r="AA820014" s="94"/>
      <c r="AB820014" s="5"/>
    </row>
    <row r="820015" spans="21:28">
      <c r="U820015" s="5"/>
      <c r="AA820015" s="94"/>
      <c r="AB820015" s="5"/>
    </row>
    <row r="820032" spans="21:28">
      <c r="U820032" s="5"/>
      <c r="AA820032" s="94"/>
      <c r="AB820032" s="5"/>
    </row>
    <row r="820034" spans="21:28">
      <c r="U820034" s="5"/>
      <c r="AA820034" s="458"/>
      <c r="AB820034" s="5"/>
    </row>
    <row r="820035" spans="21:28">
      <c r="U820035" s="5"/>
      <c r="AA820035" s="458"/>
      <c r="AB820035" s="5"/>
    </row>
    <row r="820036" spans="21:28">
      <c r="U820036" s="5"/>
      <c r="AA820036" s="93"/>
      <c r="AB820036" s="5"/>
    </row>
    <row r="820037" spans="21:28">
      <c r="U820037" s="5"/>
      <c r="AA820037" s="94"/>
      <c r="AB820037" s="5"/>
    </row>
    <row r="820040" spans="21:28">
      <c r="U820040" s="5"/>
      <c r="AA820040" s="94"/>
      <c r="AB820040" s="5"/>
    </row>
    <row r="820090" spans="21:28">
      <c r="U820090" s="5"/>
      <c r="AA820090" s="94"/>
      <c r="AB820090" s="5"/>
    </row>
    <row r="820160" spans="21:28">
      <c r="U820160" s="5"/>
      <c r="AA820160" s="94"/>
      <c r="AB820160" s="5"/>
    </row>
    <row r="820161" spans="21:28">
      <c r="U820161" s="5"/>
      <c r="AA820161" s="94"/>
      <c r="AB820161" s="5"/>
    </row>
    <row r="820178" spans="21:28">
      <c r="U820178" s="5"/>
      <c r="AA820178" s="94"/>
      <c r="AB820178" s="5"/>
    </row>
    <row r="820180" spans="21:28">
      <c r="U820180" s="5"/>
      <c r="AA820180" s="458"/>
      <c r="AB820180" s="5"/>
    </row>
    <row r="820181" spans="21:28">
      <c r="U820181" s="5"/>
      <c r="AA820181" s="458"/>
      <c r="AB820181" s="5"/>
    </row>
    <row r="820182" spans="21:28">
      <c r="U820182" s="5"/>
      <c r="AA820182" s="93"/>
      <c r="AB820182" s="5"/>
    </row>
    <row r="820183" spans="21:28">
      <c r="U820183" s="5"/>
      <c r="AA820183" s="94"/>
      <c r="AB820183" s="5"/>
    </row>
    <row r="820186" spans="21:28">
      <c r="U820186" s="5"/>
      <c r="AA820186" s="94"/>
      <c r="AB820186" s="5"/>
    </row>
    <row r="820236" spans="21:28">
      <c r="U820236" s="5"/>
      <c r="AA820236" s="94"/>
      <c r="AB820236" s="5"/>
    </row>
    <row r="820306" spans="21:28">
      <c r="U820306" s="5"/>
      <c r="AA820306" s="94"/>
      <c r="AB820306" s="5"/>
    </row>
    <row r="820307" spans="21:28">
      <c r="U820307" s="5"/>
      <c r="AA820307" s="94"/>
      <c r="AB820307" s="5"/>
    </row>
    <row r="820324" spans="21:28">
      <c r="U820324" s="5"/>
      <c r="AA820324" s="94"/>
      <c r="AB820324" s="5"/>
    </row>
    <row r="820326" spans="21:28">
      <c r="U820326" s="5"/>
      <c r="AA820326" s="458"/>
      <c r="AB820326" s="5"/>
    </row>
    <row r="820327" spans="21:28">
      <c r="U820327" s="5"/>
      <c r="AA820327" s="458"/>
      <c r="AB820327" s="5"/>
    </row>
    <row r="820328" spans="21:28">
      <c r="U820328" s="5"/>
      <c r="AA820328" s="93"/>
      <c r="AB820328" s="5"/>
    </row>
    <row r="820329" spans="21:28">
      <c r="U820329" s="5"/>
      <c r="AA820329" s="94"/>
      <c r="AB820329" s="5"/>
    </row>
    <row r="820332" spans="21:28">
      <c r="U820332" s="5"/>
      <c r="AA820332" s="94"/>
      <c r="AB820332" s="5"/>
    </row>
    <row r="820382" spans="21:28">
      <c r="U820382" s="5"/>
      <c r="AA820382" s="94"/>
      <c r="AB820382" s="5"/>
    </row>
    <row r="820452" spans="21:28">
      <c r="U820452" s="5"/>
      <c r="AA820452" s="94"/>
      <c r="AB820452" s="5"/>
    </row>
    <row r="820453" spans="21:28">
      <c r="U820453" s="5"/>
      <c r="AA820453" s="94"/>
      <c r="AB820453" s="5"/>
    </row>
    <row r="820470" spans="21:28">
      <c r="U820470" s="5"/>
      <c r="AA820470" s="94"/>
      <c r="AB820470" s="5"/>
    </row>
    <row r="820472" spans="21:28">
      <c r="U820472" s="5"/>
      <c r="AA820472" s="458"/>
      <c r="AB820472" s="5"/>
    </row>
    <row r="820473" spans="21:28">
      <c r="U820473" s="5"/>
      <c r="AA820473" s="458"/>
      <c r="AB820473" s="5"/>
    </row>
    <row r="820474" spans="21:28">
      <c r="U820474" s="5"/>
      <c r="AA820474" s="93"/>
      <c r="AB820474" s="5"/>
    </row>
    <row r="820475" spans="21:28">
      <c r="U820475" s="5"/>
      <c r="AA820475" s="94"/>
      <c r="AB820475" s="5"/>
    </row>
    <row r="820478" spans="21:28">
      <c r="U820478" s="5"/>
      <c r="AA820478" s="94"/>
      <c r="AB820478" s="5"/>
    </row>
    <row r="820528" spans="21:28">
      <c r="U820528" s="5"/>
      <c r="AA820528" s="94"/>
      <c r="AB820528" s="5"/>
    </row>
    <row r="820598" spans="21:28">
      <c r="U820598" s="5"/>
      <c r="AA820598" s="94"/>
      <c r="AB820598" s="5"/>
    </row>
    <row r="820599" spans="21:28">
      <c r="U820599" s="5"/>
      <c r="AA820599" s="94"/>
      <c r="AB820599" s="5"/>
    </row>
    <row r="820616" spans="21:28">
      <c r="U820616" s="5"/>
      <c r="AA820616" s="94"/>
      <c r="AB820616" s="5"/>
    </row>
    <row r="820618" spans="21:28">
      <c r="U820618" s="5"/>
      <c r="AA820618" s="458"/>
      <c r="AB820618" s="5"/>
    </row>
    <row r="820619" spans="21:28">
      <c r="U820619" s="5"/>
      <c r="AA820619" s="458"/>
      <c r="AB820619" s="5"/>
    </row>
    <row r="820620" spans="21:28">
      <c r="U820620" s="5"/>
      <c r="AA820620" s="93"/>
      <c r="AB820620" s="5"/>
    </row>
    <row r="820621" spans="21:28">
      <c r="U820621" s="5"/>
      <c r="AA820621" s="94"/>
      <c r="AB820621" s="5"/>
    </row>
    <row r="820624" spans="21:28">
      <c r="U820624" s="5"/>
      <c r="AA820624" s="94"/>
      <c r="AB820624" s="5"/>
    </row>
    <row r="820674" spans="21:28">
      <c r="U820674" s="5"/>
      <c r="AA820674" s="94"/>
      <c r="AB820674" s="5"/>
    </row>
    <row r="820744" spans="21:28">
      <c r="U820744" s="5"/>
      <c r="AA820744" s="94"/>
      <c r="AB820744" s="5"/>
    </row>
    <row r="820745" spans="21:28">
      <c r="U820745" s="5"/>
      <c r="AA820745" s="94"/>
      <c r="AB820745" s="5"/>
    </row>
    <row r="820762" spans="21:28">
      <c r="U820762" s="5"/>
      <c r="AA820762" s="94"/>
      <c r="AB820762" s="5"/>
    </row>
    <row r="820764" spans="21:28">
      <c r="U820764" s="5"/>
      <c r="AA820764" s="458"/>
      <c r="AB820764" s="5"/>
    </row>
    <row r="820765" spans="21:28">
      <c r="U820765" s="5"/>
      <c r="AA820765" s="458"/>
      <c r="AB820765" s="5"/>
    </row>
    <row r="820766" spans="21:28">
      <c r="U820766" s="5"/>
      <c r="AA820766" s="93"/>
      <c r="AB820766" s="5"/>
    </row>
    <row r="820767" spans="21:28">
      <c r="U820767" s="5"/>
      <c r="AA820767" s="94"/>
      <c r="AB820767" s="5"/>
    </row>
    <row r="820770" spans="21:28">
      <c r="U820770" s="5"/>
      <c r="AA820770" s="94"/>
      <c r="AB820770" s="5"/>
    </row>
    <row r="820820" spans="21:28">
      <c r="U820820" s="5"/>
      <c r="AA820820" s="94"/>
      <c r="AB820820" s="5"/>
    </row>
    <row r="820890" spans="21:28">
      <c r="U820890" s="5"/>
      <c r="AA820890" s="94"/>
      <c r="AB820890" s="5"/>
    </row>
    <row r="820891" spans="21:28">
      <c r="U820891" s="5"/>
      <c r="AA820891" s="94"/>
      <c r="AB820891" s="5"/>
    </row>
    <row r="820908" spans="21:28">
      <c r="U820908" s="5"/>
      <c r="AA820908" s="94"/>
      <c r="AB820908" s="5"/>
    </row>
    <row r="820910" spans="21:28">
      <c r="U820910" s="5"/>
      <c r="AA820910" s="458"/>
      <c r="AB820910" s="5"/>
    </row>
    <row r="820911" spans="21:28">
      <c r="U820911" s="5"/>
      <c r="AA820911" s="458"/>
      <c r="AB820911" s="5"/>
    </row>
    <row r="820912" spans="21:28">
      <c r="U820912" s="5"/>
      <c r="AA820912" s="93"/>
      <c r="AB820912" s="5"/>
    </row>
    <row r="820913" spans="21:28">
      <c r="U820913" s="5"/>
      <c r="AA820913" s="94"/>
      <c r="AB820913" s="5"/>
    </row>
    <row r="820916" spans="21:28">
      <c r="U820916" s="5"/>
      <c r="AA820916" s="94"/>
      <c r="AB820916" s="5"/>
    </row>
    <row r="820966" spans="21:28">
      <c r="U820966" s="5"/>
      <c r="AA820966" s="94"/>
      <c r="AB820966" s="5"/>
    </row>
    <row r="821036" spans="21:28">
      <c r="U821036" s="5"/>
      <c r="AA821036" s="94"/>
      <c r="AB821036" s="5"/>
    </row>
    <row r="821037" spans="21:28">
      <c r="U821037" s="5"/>
      <c r="AA821037" s="94"/>
      <c r="AB821037" s="5"/>
    </row>
    <row r="821054" spans="21:28">
      <c r="U821054" s="5"/>
      <c r="AA821054" s="94"/>
      <c r="AB821054" s="5"/>
    </row>
    <row r="821056" spans="21:28">
      <c r="U821056" s="5"/>
      <c r="AA821056" s="458"/>
      <c r="AB821056" s="5"/>
    </row>
    <row r="821057" spans="21:28">
      <c r="U821057" s="5"/>
      <c r="AA821057" s="458"/>
      <c r="AB821057" s="5"/>
    </row>
    <row r="821058" spans="21:28">
      <c r="U821058" s="5"/>
      <c r="AA821058" s="93"/>
      <c r="AB821058" s="5"/>
    </row>
    <row r="821059" spans="21:28">
      <c r="U821059" s="5"/>
      <c r="AA821059" s="94"/>
      <c r="AB821059" s="5"/>
    </row>
    <row r="821062" spans="21:28">
      <c r="U821062" s="5"/>
      <c r="AA821062" s="94"/>
      <c r="AB821062" s="5"/>
    </row>
    <row r="821112" spans="21:28">
      <c r="U821112" s="5"/>
      <c r="AA821112" s="94"/>
      <c r="AB821112" s="5"/>
    </row>
    <row r="821182" spans="21:28">
      <c r="U821182" s="5"/>
      <c r="AA821182" s="94"/>
      <c r="AB821182" s="5"/>
    </row>
    <row r="821183" spans="21:28">
      <c r="U821183" s="5"/>
      <c r="AA821183" s="94"/>
      <c r="AB821183" s="5"/>
    </row>
    <row r="821200" spans="21:28">
      <c r="U821200" s="5"/>
      <c r="AA821200" s="94"/>
      <c r="AB821200" s="5"/>
    </row>
    <row r="821202" spans="21:28">
      <c r="U821202" s="5"/>
      <c r="AA821202" s="458"/>
      <c r="AB821202" s="5"/>
    </row>
    <row r="821203" spans="21:28">
      <c r="U821203" s="5"/>
      <c r="AA821203" s="458"/>
      <c r="AB821203" s="5"/>
    </row>
    <row r="821204" spans="21:28">
      <c r="U821204" s="5"/>
      <c r="AA821204" s="93"/>
      <c r="AB821204" s="5"/>
    </row>
    <row r="821205" spans="21:28">
      <c r="U821205" s="5"/>
      <c r="AA821205" s="94"/>
      <c r="AB821205" s="5"/>
    </row>
    <row r="821208" spans="21:28">
      <c r="U821208" s="5"/>
      <c r="AA821208" s="94"/>
      <c r="AB821208" s="5"/>
    </row>
    <row r="821258" spans="21:28">
      <c r="U821258" s="5"/>
      <c r="AA821258" s="94"/>
      <c r="AB821258" s="5"/>
    </row>
    <row r="821328" spans="21:28">
      <c r="U821328" s="5"/>
      <c r="AA821328" s="94"/>
      <c r="AB821328" s="5"/>
    </row>
    <row r="821329" spans="21:28">
      <c r="U821329" s="5"/>
      <c r="AA821329" s="94"/>
      <c r="AB821329" s="5"/>
    </row>
    <row r="821346" spans="21:28">
      <c r="U821346" s="5"/>
      <c r="AA821346" s="94"/>
      <c r="AB821346" s="5"/>
    </row>
    <row r="821348" spans="21:28">
      <c r="U821348" s="5"/>
      <c r="AA821348" s="458"/>
      <c r="AB821348" s="5"/>
    </row>
    <row r="821349" spans="21:28">
      <c r="U821349" s="5"/>
      <c r="AA821349" s="458"/>
      <c r="AB821349" s="5"/>
    </row>
    <row r="821350" spans="21:28">
      <c r="U821350" s="5"/>
      <c r="AA821350" s="93"/>
      <c r="AB821350" s="5"/>
    </row>
    <row r="821351" spans="21:28">
      <c r="U821351" s="5"/>
      <c r="AA821351" s="94"/>
      <c r="AB821351" s="5"/>
    </row>
    <row r="821354" spans="21:28">
      <c r="U821354" s="5"/>
      <c r="AA821354" s="94"/>
      <c r="AB821354" s="5"/>
    </row>
    <row r="821404" spans="21:28">
      <c r="U821404" s="5"/>
      <c r="AA821404" s="94"/>
      <c r="AB821404" s="5"/>
    </row>
    <row r="821474" spans="21:28">
      <c r="U821474" s="5"/>
      <c r="AA821474" s="94"/>
      <c r="AB821474" s="5"/>
    </row>
    <row r="821475" spans="21:28">
      <c r="U821475" s="5"/>
      <c r="AA821475" s="94"/>
      <c r="AB821475" s="5"/>
    </row>
    <row r="821492" spans="21:28">
      <c r="U821492" s="5"/>
      <c r="AA821492" s="94"/>
      <c r="AB821492" s="5"/>
    </row>
    <row r="821494" spans="21:28">
      <c r="U821494" s="5"/>
      <c r="AA821494" s="458"/>
      <c r="AB821494" s="5"/>
    </row>
    <row r="821495" spans="21:28">
      <c r="U821495" s="5"/>
      <c r="AA821495" s="458"/>
      <c r="AB821495" s="5"/>
    </row>
    <row r="821496" spans="21:28">
      <c r="U821496" s="5"/>
      <c r="AA821496" s="93"/>
      <c r="AB821496" s="5"/>
    </row>
    <row r="821497" spans="21:28">
      <c r="U821497" s="5"/>
      <c r="AA821497" s="94"/>
      <c r="AB821497" s="5"/>
    </row>
    <row r="821500" spans="21:28">
      <c r="U821500" s="5"/>
      <c r="AA821500" s="94"/>
      <c r="AB821500" s="5"/>
    </row>
    <row r="821550" spans="21:28">
      <c r="U821550" s="5"/>
      <c r="AA821550" s="94"/>
      <c r="AB821550" s="5"/>
    </row>
    <row r="821620" spans="21:28">
      <c r="U821620" s="5"/>
      <c r="AA821620" s="94"/>
      <c r="AB821620" s="5"/>
    </row>
    <row r="821621" spans="21:28">
      <c r="U821621" s="5"/>
      <c r="AA821621" s="94"/>
      <c r="AB821621" s="5"/>
    </row>
    <row r="821638" spans="21:28">
      <c r="U821638" s="5"/>
      <c r="AA821638" s="94"/>
      <c r="AB821638" s="5"/>
    </row>
    <row r="821640" spans="21:28">
      <c r="U821640" s="5"/>
      <c r="AA821640" s="458"/>
      <c r="AB821640" s="5"/>
    </row>
    <row r="821641" spans="21:28">
      <c r="U821641" s="5"/>
      <c r="AA821641" s="458"/>
      <c r="AB821641" s="5"/>
    </row>
    <row r="821642" spans="21:28">
      <c r="U821642" s="5"/>
      <c r="AA821642" s="93"/>
      <c r="AB821642" s="5"/>
    </row>
    <row r="821643" spans="21:28">
      <c r="U821643" s="5"/>
      <c r="AA821643" s="94"/>
      <c r="AB821643" s="5"/>
    </row>
    <row r="821646" spans="21:28">
      <c r="U821646" s="5"/>
      <c r="AA821646" s="94"/>
      <c r="AB821646" s="5"/>
    </row>
    <row r="821696" spans="21:28">
      <c r="U821696" s="5"/>
      <c r="AA821696" s="94"/>
      <c r="AB821696" s="5"/>
    </row>
    <row r="821766" spans="21:28">
      <c r="U821766" s="5"/>
      <c r="AA821766" s="94"/>
      <c r="AB821766" s="5"/>
    </row>
    <row r="821767" spans="21:28">
      <c r="U821767" s="5"/>
      <c r="AA821767" s="94"/>
      <c r="AB821767" s="5"/>
    </row>
    <row r="821784" spans="21:28">
      <c r="U821784" s="5"/>
      <c r="AA821784" s="94"/>
      <c r="AB821784" s="5"/>
    </row>
    <row r="821786" spans="21:28">
      <c r="U821786" s="5"/>
      <c r="AA821786" s="458"/>
      <c r="AB821786" s="5"/>
    </row>
    <row r="821787" spans="21:28">
      <c r="U821787" s="5"/>
      <c r="AA821787" s="458"/>
      <c r="AB821787" s="5"/>
    </row>
    <row r="821788" spans="21:28">
      <c r="U821788" s="5"/>
      <c r="AA821788" s="93"/>
      <c r="AB821788" s="5"/>
    </row>
    <row r="821789" spans="21:28">
      <c r="U821789" s="5"/>
      <c r="AA821789" s="94"/>
      <c r="AB821789" s="5"/>
    </row>
    <row r="821792" spans="21:28">
      <c r="U821792" s="5"/>
      <c r="AA821792" s="94"/>
      <c r="AB821792" s="5"/>
    </row>
    <row r="821842" spans="21:28">
      <c r="U821842" s="5"/>
      <c r="AA821842" s="94"/>
      <c r="AB821842" s="5"/>
    </row>
    <row r="821912" spans="21:28">
      <c r="U821912" s="5"/>
      <c r="AA821912" s="94"/>
      <c r="AB821912" s="5"/>
    </row>
    <row r="821913" spans="21:28">
      <c r="U821913" s="5"/>
      <c r="AA821913" s="94"/>
      <c r="AB821913" s="5"/>
    </row>
    <row r="821930" spans="21:28">
      <c r="U821930" s="5"/>
      <c r="AA821930" s="94"/>
      <c r="AB821930" s="5"/>
    </row>
    <row r="821932" spans="21:28">
      <c r="U821932" s="5"/>
      <c r="AA821932" s="458"/>
      <c r="AB821932" s="5"/>
    </row>
    <row r="821933" spans="21:28">
      <c r="U821933" s="5"/>
      <c r="AA821933" s="458"/>
      <c r="AB821933" s="5"/>
    </row>
    <row r="821934" spans="21:28">
      <c r="U821934" s="5"/>
      <c r="AA821934" s="93"/>
      <c r="AB821934" s="5"/>
    </row>
    <row r="821935" spans="21:28">
      <c r="U821935" s="5"/>
      <c r="AA821935" s="94"/>
      <c r="AB821935" s="5"/>
    </row>
    <row r="821938" spans="21:28">
      <c r="U821938" s="5"/>
      <c r="AA821938" s="94"/>
      <c r="AB821938" s="5"/>
    </row>
    <row r="821988" spans="21:28">
      <c r="U821988" s="5"/>
      <c r="AA821988" s="94"/>
      <c r="AB821988" s="5"/>
    </row>
    <row r="822058" spans="21:28">
      <c r="U822058" s="5"/>
      <c r="AA822058" s="94"/>
      <c r="AB822058" s="5"/>
    </row>
    <row r="822059" spans="21:28">
      <c r="U822059" s="5"/>
      <c r="AA822059" s="94"/>
      <c r="AB822059" s="5"/>
    </row>
    <row r="822076" spans="21:28">
      <c r="U822076" s="5"/>
      <c r="AA822076" s="94"/>
      <c r="AB822076" s="5"/>
    </row>
    <row r="822078" spans="21:28">
      <c r="U822078" s="5"/>
      <c r="AA822078" s="458"/>
      <c r="AB822078" s="5"/>
    </row>
    <row r="822079" spans="21:28">
      <c r="U822079" s="5"/>
      <c r="AA822079" s="458"/>
      <c r="AB822079" s="5"/>
    </row>
    <row r="822080" spans="21:28">
      <c r="U822080" s="5"/>
      <c r="AA822080" s="93"/>
      <c r="AB822080" s="5"/>
    </row>
    <row r="822081" spans="21:28">
      <c r="U822081" s="5"/>
      <c r="AA822081" s="94"/>
      <c r="AB822081" s="5"/>
    </row>
    <row r="822084" spans="21:28">
      <c r="U822084" s="5"/>
      <c r="AA822084" s="94"/>
      <c r="AB822084" s="5"/>
    </row>
    <row r="822134" spans="21:28">
      <c r="U822134" s="5"/>
      <c r="AA822134" s="94"/>
      <c r="AB822134" s="5"/>
    </row>
    <row r="822204" spans="21:28">
      <c r="U822204" s="5"/>
      <c r="AA822204" s="94"/>
      <c r="AB822204" s="5"/>
    </row>
    <row r="822205" spans="21:28">
      <c r="U822205" s="5"/>
      <c r="AA822205" s="94"/>
      <c r="AB822205" s="5"/>
    </row>
    <row r="822222" spans="21:28">
      <c r="U822222" s="5"/>
      <c r="AA822222" s="94"/>
      <c r="AB822222" s="5"/>
    </row>
    <row r="822224" spans="21:28">
      <c r="U822224" s="5"/>
      <c r="AA822224" s="458"/>
      <c r="AB822224" s="5"/>
    </row>
    <row r="822225" spans="21:28">
      <c r="U822225" s="5"/>
      <c r="AA822225" s="458"/>
      <c r="AB822225" s="5"/>
    </row>
    <row r="822226" spans="21:28">
      <c r="U822226" s="5"/>
      <c r="AA822226" s="93"/>
      <c r="AB822226" s="5"/>
    </row>
    <row r="822227" spans="21:28">
      <c r="U822227" s="5"/>
      <c r="AA822227" s="94"/>
      <c r="AB822227" s="5"/>
    </row>
    <row r="822230" spans="21:28">
      <c r="U822230" s="5"/>
      <c r="AA822230" s="94"/>
      <c r="AB822230" s="5"/>
    </row>
    <row r="822280" spans="21:28">
      <c r="U822280" s="5"/>
      <c r="AA822280" s="94"/>
      <c r="AB822280" s="5"/>
    </row>
    <row r="822350" spans="21:28">
      <c r="U822350" s="5"/>
      <c r="AA822350" s="94"/>
      <c r="AB822350" s="5"/>
    </row>
    <row r="822351" spans="21:28">
      <c r="U822351" s="5"/>
      <c r="AA822351" s="94"/>
      <c r="AB822351" s="5"/>
    </row>
    <row r="822368" spans="21:28">
      <c r="U822368" s="5"/>
      <c r="AA822368" s="94"/>
      <c r="AB822368" s="5"/>
    </row>
    <row r="822370" spans="21:28">
      <c r="U822370" s="5"/>
      <c r="AA822370" s="458"/>
      <c r="AB822370" s="5"/>
    </row>
    <row r="822371" spans="21:28">
      <c r="U822371" s="5"/>
      <c r="AA822371" s="458"/>
      <c r="AB822371" s="5"/>
    </row>
    <row r="822372" spans="21:28">
      <c r="U822372" s="5"/>
      <c r="AA822372" s="93"/>
      <c r="AB822372" s="5"/>
    </row>
    <row r="822373" spans="21:28">
      <c r="U822373" s="5"/>
      <c r="AA822373" s="94"/>
      <c r="AB822373" s="5"/>
    </row>
    <row r="822376" spans="21:28">
      <c r="U822376" s="5"/>
      <c r="AA822376" s="94"/>
      <c r="AB822376" s="5"/>
    </row>
    <row r="822426" spans="21:28">
      <c r="U822426" s="5"/>
      <c r="AA822426" s="94"/>
      <c r="AB822426" s="5"/>
    </row>
    <row r="822496" spans="21:28">
      <c r="U822496" s="5"/>
      <c r="AA822496" s="94"/>
      <c r="AB822496" s="5"/>
    </row>
    <row r="822497" spans="21:28">
      <c r="U822497" s="5"/>
      <c r="AA822497" s="94"/>
      <c r="AB822497" s="5"/>
    </row>
    <row r="822514" spans="21:28">
      <c r="U822514" s="5"/>
      <c r="AA822514" s="94"/>
      <c r="AB822514" s="5"/>
    </row>
    <row r="822516" spans="21:28">
      <c r="U822516" s="5"/>
      <c r="AA822516" s="458"/>
      <c r="AB822516" s="5"/>
    </row>
    <row r="822517" spans="21:28">
      <c r="U822517" s="5"/>
      <c r="AA822517" s="458"/>
      <c r="AB822517" s="5"/>
    </row>
    <row r="822518" spans="21:28">
      <c r="U822518" s="5"/>
      <c r="AA822518" s="93"/>
      <c r="AB822518" s="5"/>
    </row>
    <row r="822519" spans="21:28">
      <c r="U822519" s="5"/>
      <c r="AA822519" s="94"/>
      <c r="AB822519" s="5"/>
    </row>
    <row r="822522" spans="21:28">
      <c r="U822522" s="5"/>
      <c r="AA822522" s="94"/>
      <c r="AB822522" s="5"/>
    </row>
    <row r="822572" spans="21:28">
      <c r="U822572" s="5"/>
      <c r="AA822572" s="94"/>
      <c r="AB822572" s="5"/>
    </row>
    <row r="822642" spans="21:28">
      <c r="U822642" s="5"/>
      <c r="AA822642" s="94"/>
      <c r="AB822642" s="5"/>
    </row>
    <row r="822643" spans="21:28">
      <c r="U822643" s="5"/>
      <c r="AA822643" s="94"/>
      <c r="AB822643" s="5"/>
    </row>
    <row r="822660" spans="21:28">
      <c r="U822660" s="5"/>
      <c r="AA822660" s="94"/>
      <c r="AB822660" s="5"/>
    </row>
    <row r="822662" spans="21:28">
      <c r="U822662" s="5"/>
      <c r="AA822662" s="458"/>
      <c r="AB822662" s="5"/>
    </row>
    <row r="822663" spans="21:28">
      <c r="U822663" s="5"/>
      <c r="AA822663" s="458"/>
      <c r="AB822663" s="5"/>
    </row>
    <row r="822664" spans="21:28">
      <c r="U822664" s="5"/>
      <c r="AA822664" s="93"/>
      <c r="AB822664" s="5"/>
    </row>
    <row r="822665" spans="21:28">
      <c r="U822665" s="5"/>
      <c r="AA822665" s="94"/>
      <c r="AB822665" s="5"/>
    </row>
    <row r="822668" spans="21:28">
      <c r="U822668" s="5"/>
      <c r="AA822668" s="94"/>
      <c r="AB822668" s="5"/>
    </row>
    <row r="822718" spans="21:28">
      <c r="U822718" s="5"/>
      <c r="AA822718" s="94"/>
      <c r="AB822718" s="5"/>
    </row>
    <row r="822788" spans="21:28">
      <c r="U822788" s="5"/>
      <c r="AA822788" s="94"/>
      <c r="AB822788" s="5"/>
    </row>
    <row r="822789" spans="21:28">
      <c r="U822789" s="5"/>
      <c r="AA822789" s="94"/>
      <c r="AB822789" s="5"/>
    </row>
    <row r="822806" spans="21:28">
      <c r="U822806" s="5"/>
      <c r="AA822806" s="94"/>
      <c r="AB822806" s="5"/>
    </row>
    <row r="822808" spans="21:28">
      <c r="U822808" s="5"/>
      <c r="AA822808" s="458"/>
      <c r="AB822808" s="5"/>
    </row>
    <row r="822809" spans="21:28">
      <c r="U822809" s="5"/>
      <c r="AA822809" s="458"/>
      <c r="AB822809" s="5"/>
    </row>
    <row r="822810" spans="21:28">
      <c r="U822810" s="5"/>
      <c r="AA822810" s="93"/>
      <c r="AB822810" s="5"/>
    </row>
    <row r="822811" spans="21:28">
      <c r="U822811" s="5"/>
      <c r="AA822811" s="94"/>
      <c r="AB822811" s="5"/>
    </row>
    <row r="822814" spans="21:28">
      <c r="U822814" s="5"/>
      <c r="AA822814" s="94"/>
      <c r="AB822814" s="5"/>
    </row>
    <row r="822864" spans="21:28">
      <c r="U822864" s="5"/>
      <c r="AA822864" s="94"/>
      <c r="AB822864" s="5"/>
    </row>
    <row r="822934" spans="21:28">
      <c r="U822934" s="5"/>
      <c r="AA822934" s="94"/>
      <c r="AB822934" s="5"/>
    </row>
    <row r="822935" spans="21:28">
      <c r="U822935" s="5"/>
      <c r="AA822935" s="94"/>
      <c r="AB822935" s="5"/>
    </row>
    <row r="822952" spans="21:28">
      <c r="U822952" s="5"/>
      <c r="AA822952" s="94"/>
      <c r="AB822952" s="5"/>
    </row>
    <row r="822954" spans="21:28">
      <c r="U822954" s="5"/>
      <c r="AA822954" s="458"/>
      <c r="AB822954" s="5"/>
    </row>
    <row r="822955" spans="21:28">
      <c r="U822955" s="5"/>
      <c r="AA822955" s="458"/>
      <c r="AB822955" s="5"/>
    </row>
    <row r="822956" spans="21:28">
      <c r="U822956" s="5"/>
      <c r="AA822956" s="93"/>
      <c r="AB822956" s="5"/>
    </row>
    <row r="822957" spans="21:28">
      <c r="U822957" s="5"/>
      <c r="AA822957" s="94"/>
      <c r="AB822957" s="5"/>
    </row>
    <row r="822960" spans="21:28">
      <c r="U822960" s="5"/>
      <c r="AA822960" s="94"/>
      <c r="AB822960" s="5"/>
    </row>
    <row r="823010" spans="21:28">
      <c r="U823010" s="5"/>
      <c r="AA823010" s="94"/>
      <c r="AB823010" s="5"/>
    </row>
    <row r="823080" spans="21:28">
      <c r="U823080" s="5"/>
      <c r="AA823080" s="94"/>
      <c r="AB823080" s="5"/>
    </row>
    <row r="823081" spans="21:28">
      <c r="U823081" s="5"/>
      <c r="AA823081" s="94"/>
      <c r="AB823081" s="5"/>
    </row>
    <row r="823098" spans="21:28">
      <c r="U823098" s="5"/>
      <c r="AA823098" s="94"/>
      <c r="AB823098" s="5"/>
    </row>
    <row r="823100" spans="21:28">
      <c r="U823100" s="5"/>
      <c r="AA823100" s="458"/>
      <c r="AB823100" s="5"/>
    </row>
    <row r="823101" spans="21:28">
      <c r="U823101" s="5"/>
      <c r="AA823101" s="458"/>
      <c r="AB823101" s="5"/>
    </row>
    <row r="823102" spans="21:28">
      <c r="U823102" s="5"/>
      <c r="AA823102" s="93"/>
      <c r="AB823102" s="5"/>
    </row>
    <row r="823103" spans="21:28">
      <c r="U823103" s="5"/>
      <c r="AA823103" s="94"/>
      <c r="AB823103" s="5"/>
    </row>
    <row r="823106" spans="21:28">
      <c r="U823106" s="5"/>
      <c r="AA823106" s="94"/>
      <c r="AB823106" s="5"/>
    </row>
    <row r="823156" spans="21:28">
      <c r="U823156" s="5"/>
      <c r="AA823156" s="94"/>
      <c r="AB823156" s="5"/>
    </row>
    <row r="823226" spans="21:28">
      <c r="U823226" s="5"/>
      <c r="AA823226" s="94"/>
      <c r="AB823226" s="5"/>
    </row>
    <row r="823227" spans="21:28">
      <c r="U823227" s="5"/>
      <c r="AA823227" s="94"/>
      <c r="AB823227" s="5"/>
    </row>
    <row r="823244" spans="21:28">
      <c r="U823244" s="5"/>
      <c r="AA823244" s="94"/>
      <c r="AB823244" s="5"/>
    </row>
    <row r="823246" spans="21:28">
      <c r="U823246" s="5"/>
      <c r="AA823246" s="458"/>
      <c r="AB823246" s="5"/>
    </row>
    <row r="823247" spans="21:28">
      <c r="U823247" s="5"/>
      <c r="AA823247" s="458"/>
      <c r="AB823247" s="5"/>
    </row>
    <row r="823248" spans="21:28">
      <c r="U823248" s="5"/>
      <c r="AA823248" s="93"/>
      <c r="AB823248" s="5"/>
    </row>
    <row r="823249" spans="21:28">
      <c r="U823249" s="5"/>
      <c r="AA823249" s="94"/>
      <c r="AB823249" s="5"/>
    </row>
    <row r="823252" spans="21:28">
      <c r="U823252" s="5"/>
      <c r="AA823252" s="94"/>
      <c r="AB823252" s="5"/>
    </row>
    <row r="823302" spans="21:28">
      <c r="U823302" s="5"/>
      <c r="AA823302" s="94"/>
      <c r="AB823302" s="5"/>
    </row>
    <row r="823372" spans="21:28">
      <c r="U823372" s="5"/>
      <c r="AA823372" s="94"/>
      <c r="AB823372" s="5"/>
    </row>
    <row r="823373" spans="21:28">
      <c r="U823373" s="5"/>
      <c r="AA823373" s="94"/>
      <c r="AB823373" s="5"/>
    </row>
    <row r="823390" spans="21:28">
      <c r="U823390" s="5"/>
      <c r="AA823390" s="94"/>
      <c r="AB823390" s="5"/>
    </row>
    <row r="823392" spans="21:28">
      <c r="U823392" s="5"/>
      <c r="AA823392" s="458"/>
      <c r="AB823392" s="5"/>
    </row>
    <row r="823393" spans="21:28">
      <c r="U823393" s="5"/>
      <c r="AA823393" s="458"/>
      <c r="AB823393" s="5"/>
    </row>
    <row r="823394" spans="21:28">
      <c r="U823394" s="5"/>
      <c r="AA823394" s="93"/>
      <c r="AB823394" s="5"/>
    </row>
    <row r="823395" spans="21:28">
      <c r="U823395" s="5"/>
      <c r="AA823395" s="94"/>
      <c r="AB823395" s="5"/>
    </row>
    <row r="823398" spans="21:28">
      <c r="U823398" s="5"/>
      <c r="AA823398" s="94"/>
      <c r="AB823398" s="5"/>
    </row>
    <row r="823448" spans="21:28">
      <c r="U823448" s="5"/>
      <c r="AA823448" s="94"/>
      <c r="AB823448" s="5"/>
    </row>
    <row r="823518" spans="21:28">
      <c r="U823518" s="5"/>
      <c r="AA823518" s="94"/>
      <c r="AB823518" s="5"/>
    </row>
    <row r="823519" spans="21:28">
      <c r="U823519" s="5"/>
      <c r="AA823519" s="94"/>
      <c r="AB823519" s="5"/>
    </row>
    <row r="823536" spans="21:28">
      <c r="U823536" s="5"/>
      <c r="AA823536" s="94"/>
      <c r="AB823536" s="5"/>
    </row>
    <row r="823538" spans="21:28">
      <c r="U823538" s="5"/>
      <c r="AA823538" s="458"/>
      <c r="AB823538" s="5"/>
    </row>
    <row r="823539" spans="21:28">
      <c r="U823539" s="5"/>
      <c r="AA823539" s="458"/>
      <c r="AB823539" s="5"/>
    </row>
    <row r="823540" spans="21:28">
      <c r="U823540" s="5"/>
      <c r="AA823540" s="93"/>
      <c r="AB823540" s="5"/>
    </row>
    <row r="823541" spans="21:28">
      <c r="U823541" s="5"/>
      <c r="AA823541" s="94"/>
      <c r="AB823541" s="5"/>
    </row>
    <row r="823544" spans="21:28">
      <c r="U823544" s="5"/>
      <c r="AA823544" s="94"/>
      <c r="AB823544" s="5"/>
    </row>
    <row r="823594" spans="21:28">
      <c r="U823594" s="5"/>
      <c r="AA823594" s="94"/>
      <c r="AB823594" s="5"/>
    </row>
    <row r="823664" spans="21:28">
      <c r="U823664" s="5"/>
      <c r="AA823664" s="94"/>
      <c r="AB823664" s="5"/>
    </row>
    <row r="823665" spans="21:28">
      <c r="U823665" s="5"/>
      <c r="AA823665" s="94"/>
      <c r="AB823665" s="5"/>
    </row>
    <row r="823682" spans="21:28">
      <c r="U823682" s="5"/>
      <c r="AA823682" s="94"/>
      <c r="AB823682" s="5"/>
    </row>
    <row r="823684" spans="21:28">
      <c r="U823684" s="5"/>
      <c r="AA823684" s="458"/>
      <c r="AB823684" s="5"/>
    </row>
    <row r="823685" spans="21:28">
      <c r="U823685" s="5"/>
      <c r="AA823685" s="458"/>
      <c r="AB823685" s="5"/>
    </row>
    <row r="823686" spans="21:28">
      <c r="U823686" s="5"/>
      <c r="AA823686" s="93"/>
      <c r="AB823686" s="5"/>
    </row>
    <row r="823687" spans="21:28">
      <c r="U823687" s="5"/>
      <c r="AA823687" s="94"/>
      <c r="AB823687" s="5"/>
    </row>
    <row r="823690" spans="21:28">
      <c r="U823690" s="5"/>
      <c r="AA823690" s="94"/>
      <c r="AB823690" s="5"/>
    </row>
    <row r="823740" spans="21:28">
      <c r="U823740" s="5"/>
      <c r="AA823740" s="94"/>
      <c r="AB823740" s="5"/>
    </row>
    <row r="823810" spans="21:28">
      <c r="U823810" s="5"/>
      <c r="AA823810" s="94"/>
      <c r="AB823810" s="5"/>
    </row>
    <row r="823811" spans="21:28">
      <c r="U823811" s="5"/>
      <c r="AA823811" s="94"/>
      <c r="AB823811" s="5"/>
    </row>
    <row r="823828" spans="21:28">
      <c r="U823828" s="5"/>
      <c r="AA823828" s="94"/>
      <c r="AB823828" s="5"/>
    </row>
    <row r="823830" spans="21:28">
      <c r="U823830" s="5"/>
      <c r="AA823830" s="458"/>
      <c r="AB823830" s="5"/>
    </row>
    <row r="823831" spans="21:28">
      <c r="U823831" s="5"/>
      <c r="AA823831" s="458"/>
      <c r="AB823831" s="5"/>
    </row>
    <row r="823832" spans="21:28">
      <c r="U823832" s="5"/>
      <c r="AA823832" s="93"/>
      <c r="AB823832" s="5"/>
    </row>
    <row r="823833" spans="21:28">
      <c r="U823833" s="5"/>
      <c r="AA823833" s="94"/>
      <c r="AB823833" s="5"/>
    </row>
    <row r="823836" spans="21:28">
      <c r="U823836" s="5"/>
      <c r="AA823836" s="94"/>
      <c r="AB823836" s="5"/>
    </row>
    <row r="823886" spans="21:28">
      <c r="U823886" s="5"/>
      <c r="AA823886" s="94"/>
      <c r="AB823886" s="5"/>
    </row>
    <row r="823956" spans="21:28">
      <c r="U823956" s="5"/>
      <c r="AA823956" s="94"/>
      <c r="AB823956" s="5"/>
    </row>
    <row r="823957" spans="21:28">
      <c r="U823957" s="5"/>
      <c r="AA823957" s="94"/>
      <c r="AB823957" s="5"/>
    </row>
    <row r="823974" spans="21:28">
      <c r="U823974" s="5"/>
      <c r="AA823974" s="94"/>
      <c r="AB823974" s="5"/>
    </row>
    <row r="823976" spans="21:28">
      <c r="U823976" s="5"/>
      <c r="AA823976" s="458"/>
      <c r="AB823976" s="5"/>
    </row>
    <row r="823977" spans="21:28">
      <c r="U823977" s="5"/>
      <c r="AA823977" s="458"/>
      <c r="AB823977" s="5"/>
    </row>
    <row r="823978" spans="21:28">
      <c r="U823978" s="5"/>
      <c r="AA823978" s="93"/>
      <c r="AB823978" s="5"/>
    </row>
    <row r="823979" spans="21:28">
      <c r="U823979" s="5"/>
      <c r="AA823979" s="94"/>
      <c r="AB823979" s="5"/>
    </row>
    <row r="823982" spans="21:28">
      <c r="U823982" s="5"/>
      <c r="AA823982" s="94"/>
      <c r="AB823982" s="5"/>
    </row>
    <row r="824032" spans="21:28">
      <c r="U824032" s="5"/>
      <c r="AA824032" s="94"/>
      <c r="AB824032" s="5"/>
    </row>
    <row r="824102" spans="21:28">
      <c r="U824102" s="5"/>
      <c r="AA824102" s="94"/>
      <c r="AB824102" s="5"/>
    </row>
    <row r="824103" spans="21:28">
      <c r="U824103" s="5"/>
      <c r="AA824103" s="94"/>
      <c r="AB824103" s="5"/>
    </row>
    <row r="824120" spans="21:28">
      <c r="U824120" s="5"/>
      <c r="AA824120" s="94"/>
      <c r="AB824120" s="5"/>
    </row>
    <row r="824122" spans="21:28">
      <c r="U824122" s="5"/>
      <c r="AA824122" s="458"/>
      <c r="AB824122" s="5"/>
    </row>
    <row r="824123" spans="21:28">
      <c r="U824123" s="5"/>
      <c r="AA824123" s="458"/>
      <c r="AB824123" s="5"/>
    </row>
    <row r="824124" spans="21:28">
      <c r="U824124" s="5"/>
      <c r="AA824124" s="93"/>
      <c r="AB824124" s="5"/>
    </row>
    <row r="824125" spans="21:28">
      <c r="U824125" s="5"/>
      <c r="AA824125" s="94"/>
      <c r="AB824125" s="5"/>
    </row>
    <row r="824128" spans="21:28">
      <c r="U824128" s="5"/>
      <c r="AA824128" s="94"/>
      <c r="AB824128" s="5"/>
    </row>
    <row r="824178" spans="21:28">
      <c r="U824178" s="5"/>
      <c r="AA824178" s="94"/>
      <c r="AB824178" s="5"/>
    </row>
    <row r="824248" spans="21:28">
      <c r="U824248" s="5"/>
      <c r="AA824248" s="94"/>
      <c r="AB824248" s="5"/>
    </row>
    <row r="824249" spans="21:28">
      <c r="U824249" s="5"/>
      <c r="AA824249" s="94"/>
      <c r="AB824249" s="5"/>
    </row>
    <row r="824266" spans="21:28">
      <c r="U824266" s="5"/>
      <c r="AA824266" s="94"/>
      <c r="AB824266" s="5"/>
    </row>
    <row r="824268" spans="21:28">
      <c r="U824268" s="5"/>
      <c r="AA824268" s="458"/>
      <c r="AB824268" s="5"/>
    </row>
    <row r="824269" spans="21:28">
      <c r="U824269" s="5"/>
      <c r="AA824269" s="458"/>
      <c r="AB824269" s="5"/>
    </row>
    <row r="824270" spans="21:28">
      <c r="U824270" s="5"/>
      <c r="AA824270" s="93"/>
      <c r="AB824270" s="5"/>
    </row>
    <row r="824271" spans="21:28">
      <c r="U824271" s="5"/>
      <c r="AA824271" s="94"/>
      <c r="AB824271" s="5"/>
    </row>
    <row r="824274" spans="21:28">
      <c r="U824274" s="5"/>
      <c r="AA824274" s="94"/>
      <c r="AB824274" s="5"/>
    </row>
    <row r="824324" spans="21:28">
      <c r="U824324" s="5"/>
      <c r="AA824324" s="94"/>
      <c r="AB824324" s="5"/>
    </row>
    <row r="824394" spans="21:28">
      <c r="U824394" s="5"/>
      <c r="AA824394" s="94"/>
      <c r="AB824394" s="5"/>
    </row>
    <row r="824395" spans="21:28">
      <c r="U824395" s="5"/>
      <c r="AA824395" s="94"/>
      <c r="AB824395" s="5"/>
    </row>
    <row r="824412" spans="21:28">
      <c r="U824412" s="5"/>
      <c r="AA824412" s="94"/>
      <c r="AB824412" s="5"/>
    </row>
    <row r="824414" spans="21:28">
      <c r="U824414" s="5"/>
      <c r="AA824414" s="458"/>
      <c r="AB824414" s="5"/>
    </row>
    <row r="824415" spans="21:28">
      <c r="U824415" s="5"/>
      <c r="AA824415" s="458"/>
      <c r="AB824415" s="5"/>
    </row>
    <row r="824416" spans="21:28">
      <c r="U824416" s="5"/>
      <c r="AA824416" s="93"/>
      <c r="AB824416" s="5"/>
    </row>
    <row r="824417" spans="21:28">
      <c r="U824417" s="5"/>
      <c r="AA824417" s="94"/>
      <c r="AB824417" s="5"/>
    </row>
    <row r="824420" spans="21:28">
      <c r="U824420" s="5"/>
      <c r="AA824420" s="94"/>
      <c r="AB824420" s="5"/>
    </row>
    <row r="824470" spans="21:28">
      <c r="U824470" s="5"/>
      <c r="AA824470" s="94"/>
      <c r="AB824470" s="5"/>
    </row>
    <row r="824540" spans="21:28">
      <c r="U824540" s="5"/>
      <c r="AA824540" s="94"/>
      <c r="AB824540" s="5"/>
    </row>
    <row r="824541" spans="21:28">
      <c r="U824541" s="5"/>
      <c r="AA824541" s="94"/>
      <c r="AB824541" s="5"/>
    </row>
    <row r="824558" spans="21:28">
      <c r="U824558" s="5"/>
      <c r="AA824558" s="94"/>
      <c r="AB824558" s="5"/>
    </row>
    <row r="824560" spans="21:28">
      <c r="U824560" s="5"/>
      <c r="AA824560" s="458"/>
      <c r="AB824560" s="5"/>
    </row>
    <row r="824561" spans="21:28">
      <c r="U824561" s="5"/>
      <c r="AA824561" s="458"/>
      <c r="AB824561" s="5"/>
    </row>
    <row r="824562" spans="21:28">
      <c r="U824562" s="5"/>
      <c r="AA824562" s="93"/>
      <c r="AB824562" s="5"/>
    </row>
    <row r="824563" spans="21:28">
      <c r="U824563" s="5"/>
      <c r="AA824563" s="94"/>
      <c r="AB824563" s="5"/>
    </row>
    <row r="824566" spans="21:28">
      <c r="U824566" s="5"/>
      <c r="AA824566" s="94"/>
      <c r="AB824566" s="5"/>
    </row>
    <row r="824616" spans="21:28">
      <c r="U824616" s="5"/>
      <c r="AA824616" s="94"/>
      <c r="AB824616" s="5"/>
    </row>
    <row r="824686" spans="21:28">
      <c r="U824686" s="5"/>
      <c r="AA824686" s="94"/>
      <c r="AB824686" s="5"/>
    </row>
    <row r="824687" spans="21:28">
      <c r="U824687" s="5"/>
      <c r="AA824687" s="94"/>
      <c r="AB824687" s="5"/>
    </row>
    <row r="824704" spans="21:28">
      <c r="U824704" s="5"/>
      <c r="AA824704" s="94"/>
      <c r="AB824704" s="5"/>
    </row>
    <row r="824706" spans="21:28">
      <c r="U824706" s="5"/>
      <c r="AA824706" s="458"/>
      <c r="AB824706" s="5"/>
    </row>
    <row r="824707" spans="21:28">
      <c r="U824707" s="5"/>
      <c r="AA824707" s="458"/>
      <c r="AB824707" s="5"/>
    </row>
    <row r="824708" spans="21:28">
      <c r="U824708" s="5"/>
      <c r="AA824708" s="93"/>
      <c r="AB824708" s="5"/>
    </row>
    <row r="824709" spans="21:28">
      <c r="U824709" s="5"/>
      <c r="AA824709" s="94"/>
      <c r="AB824709" s="5"/>
    </row>
    <row r="824712" spans="21:28">
      <c r="U824712" s="5"/>
      <c r="AA824712" s="94"/>
      <c r="AB824712" s="5"/>
    </row>
    <row r="824762" spans="21:28">
      <c r="U824762" s="5"/>
      <c r="AA824762" s="94"/>
      <c r="AB824762" s="5"/>
    </row>
    <row r="824832" spans="21:28">
      <c r="U824832" s="5"/>
      <c r="AA824832" s="94"/>
      <c r="AB824832" s="5"/>
    </row>
    <row r="824833" spans="21:28">
      <c r="U824833" s="5"/>
      <c r="AA824833" s="94"/>
      <c r="AB824833" s="5"/>
    </row>
    <row r="824850" spans="21:28">
      <c r="U824850" s="5"/>
      <c r="AA824850" s="94"/>
      <c r="AB824850" s="5"/>
    </row>
    <row r="824852" spans="21:28">
      <c r="U824852" s="5"/>
      <c r="AA824852" s="458"/>
      <c r="AB824852" s="5"/>
    </row>
    <row r="824853" spans="21:28">
      <c r="U824853" s="5"/>
      <c r="AA824853" s="458"/>
      <c r="AB824853" s="5"/>
    </row>
    <row r="824854" spans="21:28">
      <c r="U824854" s="5"/>
      <c r="AA824854" s="93"/>
      <c r="AB824854" s="5"/>
    </row>
    <row r="824855" spans="21:28">
      <c r="U824855" s="5"/>
      <c r="AA824855" s="94"/>
      <c r="AB824855" s="5"/>
    </row>
    <row r="824858" spans="21:28">
      <c r="U824858" s="5"/>
      <c r="AA824858" s="94"/>
      <c r="AB824858" s="5"/>
    </row>
    <row r="824908" spans="21:28">
      <c r="U824908" s="5"/>
      <c r="AA824908" s="94"/>
      <c r="AB824908" s="5"/>
    </row>
    <row r="824978" spans="21:28">
      <c r="U824978" s="5"/>
      <c r="AA824978" s="94"/>
      <c r="AB824978" s="5"/>
    </row>
    <row r="824979" spans="21:28">
      <c r="U824979" s="5"/>
      <c r="AA824979" s="94"/>
      <c r="AB824979" s="5"/>
    </row>
    <row r="824996" spans="21:28">
      <c r="U824996" s="5"/>
      <c r="AA824996" s="94"/>
      <c r="AB824996" s="5"/>
    </row>
    <row r="824998" spans="21:28">
      <c r="U824998" s="5"/>
      <c r="AA824998" s="458"/>
      <c r="AB824998" s="5"/>
    </row>
    <row r="824999" spans="21:28">
      <c r="U824999" s="5"/>
      <c r="AA824999" s="458"/>
      <c r="AB824999" s="5"/>
    </row>
    <row r="825000" spans="21:28">
      <c r="U825000" s="5"/>
      <c r="AA825000" s="93"/>
      <c r="AB825000" s="5"/>
    </row>
    <row r="825001" spans="21:28">
      <c r="U825001" s="5"/>
      <c r="AA825001" s="94"/>
      <c r="AB825001" s="5"/>
    </row>
    <row r="825004" spans="21:28">
      <c r="U825004" s="5"/>
      <c r="AA825004" s="94"/>
      <c r="AB825004" s="5"/>
    </row>
    <row r="825054" spans="21:28">
      <c r="U825054" s="5"/>
      <c r="AA825054" s="94"/>
      <c r="AB825054" s="5"/>
    </row>
    <row r="825124" spans="21:28">
      <c r="U825124" s="5"/>
      <c r="AA825124" s="94"/>
      <c r="AB825124" s="5"/>
    </row>
    <row r="825125" spans="21:28">
      <c r="U825125" s="5"/>
      <c r="AA825125" s="94"/>
      <c r="AB825125" s="5"/>
    </row>
    <row r="825142" spans="21:28">
      <c r="U825142" s="5"/>
      <c r="AA825142" s="94"/>
      <c r="AB825142" s="5"/>
    </row>
    <row r="825144" spans="21:28">
      <c r="U825144" s="5"/>
      <c r="AA825144" s="458"/>
      <c r="AB825144" s="5"/>
    </row>
    <row r="825145" spans="21:28">
      <c r="U825145" s="5"/>
      <c r="AA825145" s="458"/>
      <c r="AB825145" s="5"/>
    </row>
    <row r="825146" spans="21:28">
      <c r="U825146" s="5"/>
      <c r="AA825146" s="93"/>
      <c r="AB825146" s="5"/>
    </row>
    <row r="825147" spans="21:28">
      <c r="U825147" s="5"/>
      <c r="AA825147" s="94"/>
      <c r="AB825147" s="5"/>
    </row>
    <row r="825150" spans="21:28">
      <c r="U825150" s="5"/>
      <c r="AA825150" s="94"/>
      <c r="AB825150" s="5"/>
    </row>
    <row r="825200" spans="21:28">
      <c r="U825200" s="5"/>
      <c r="AA825200" s="94"/>
      <c r="AB825200" s="5"/>
    </row>
    <row r="825270" spans="21:28">
      <c r="U825270" s="5"/>
      <c r="AA825270" s="94"/>
      <c r="AB825270" s="5"/>
    </row>
    <row r="825271" spans="21:28">
      <c r="U825271" s="5"/>
      <c r="AA825271" s="94"/>
      <c r="AB825271" s="5"/>
    </row>
    <row r="825288" spans="21:28">
      <c r="U825288" s="5"/>
      <c r="AA825288" s="94"/>
      <c r="AB825288" s="5"/>
    </row>
    <row r="825290" spans="21:28">
      <c r="U825290" s="5"/>
      <c r="AA825290" s="458"/>
      <c r="AB825290" s="5"/>
    </row>
    <row r="825291" spans="21:28">
      <c r="U825291" s="5"/>
      <c r="AA825291" s="458"/>
      <c r="AB825291" s="5"/>
    </row>
    <row r="825292" spans="21:28">
      <c r="U825292" s="5"/>
      <c r="AA825292" s="93"/>
      <c r="AB825292" s="5"/>
    </row>
    <row r="825293" spans="21:28">
      <c r="U825293" s="5"/>
      <c r="AA825293" s="94"/>
      <c r="AB825293" s="5"/>
    </row>
    <row r="825296" spans="21:28">
      <c r="U825296" s="5"/>
      <c r="AA825296" s="94"/>
      <c r="AB825296" s="5"/>
    </row>
    <row r="825346" spans="21:28">
      <c r="U825346" s="5"/>
      <c r="AA825346" s="94"/>
      <c r="AB825346" s="5"/>
    </row>
    <row r="825416" spans="21:28">
      <c r="U825416" s="5"/>
      <c r="AA825416" s="94"/>
      <c r="AB825416" s="5"/>
    </row>
    <row r="825417" spans="21:28">
      <c r="U825417" s="5"/>
      <c r="AA825417" s="94"/>
      <c r="AB825417" s="5"/>
    </row>
    <row r="825434" spans="21:28">
      <c r="U825434" s="5"/>
      <c r="AA825434" s="94"/>
      <c r="AB825434" s="5"/>
    </row>
    <row r="825436" spans="21:28">
      <c r="U825436" s="5"/>
      <c r="AA825436" s="458"/>
      <c r="AB825436" s="5"/>
    </row>
    <row r="825437" spans="21:28">
      <c r="U825437" s="5"/>
      <c r="AA825437" s="458"/>
      <c r="AB825437" s="5"/>
    </row>
    <row r="825438" spans="21:28">
      <c r="U825438" s="5"/>
      <c r="AA825438" s="93"/>
      <c r="AB825438" s="5"/>
    </row>
    <row r="825439" spans="21:28">
      <c r="U825439" s="5"/>
      <c r="AA825439" s="94"/>
      <c r="AB825439" s="5"/>
    </row>
    <row r="825442" spans="21:28">
      <c r="U825442" s="5"/>
      <c r="AA825442" s="94"/>
      <c r="AB825442" s="5"/>
    </row>
    <row r="825492" spans="21:28">
      <c r="U825492" s="5"/>
      <c r="AA825492" s="94"/>
      <c r="AB825492" s="5"/>
    </row>
    <row r="825562" spans="21:28">
      <c r="U825562" s="5"/>
      <c r="AA825562" s="94"/>
      <c r="AB825562" s="5"/>
    </row>
    <row r="825563" spans="21:28">
      <c r="U825563" s="5"/>
      <c r="AA825563" s="94"/>
      <c r="AB825563" s="5"/>
    </row>
    <row r="825580" spans="21:28">
      <c r="U825580" s="5"/>
      <c r="AA825580" s="94"/>
      <c r="AB825580" s="5"/>
    </row>
    <row r="825582" spans="21:28">
      <c r="U825582" s="5"/>
      <c r="AA825582" s="458"/>
      <c r="AB825582" s="5"/>
    </row>
    <row r="825583" spans="21:28">
      <c r="U825583" s="5"/>
      <c r="AA825583" s="458"/>
      <c r="AB825583" s="5"/>
    </row>
    <row r="825584" spans="21:28">
      <c r="U825584" s="5"/>
      <c r="AA825584" s="93"/>
      <c r="AB825584" s="5"/>
    </row>
    <row r="825585" spans="21:28">
      <c r="U825585" s="5"/>
      <c r="AA825585" s="94"/>
      <c r="AB825585" s="5"/>
    </row>
    <row r="825588" spans="21:28">
      <c r="U825588" s="5"/>
      <c r="AA825588" s="94"/>
      <c r="AB825588" s="5"/>
    </row>
    <row r="825638" spans="21:28">
      <c r="U825638" s="5"/>
      <c r="AA825638" s="94"/>
      <c r="AB825638" s="5"/>
    </row>
    <row r="825708" spans="21:28">
      <c r="U825708" s="5"/>
      <c r="AA825708" s="94"/>
      <c r="AB825708" s="5"/>
    </row>
    <row r="825709" spans="21:28">
      <c r="U825709" s="5"/>
      <c r="AA825709" s="94"/>
      <c r="AB825709" s="5"/>
    </row>
    <row r="825726" spans="21:28">
      <c r="U825726" s="5"/>
      <c r="AA825726" s="94"/>
      <c r="AB825726" s="5"/>
    </row>
    <row r="825728" spans="21:28">
      <c r="U825728" s="5"/>
      <c r="AA825728" s="458"/>
      <c r="AB825728" s="5"/>
    </row>
    <row r="825729" spans="21:28">
      <c r="U825729" s="5"/>
      <c r="AA825729" s="458"/>
      <c r="AB825729" s="5"/>
    </row>
    <row r="825730" spans="21:28">
      <c r="U825730" s="5"/>
      <c r="AA825730" s="93"/>
      <c r="AB825730" s="5"/>
    </row>
    <row r="825731" spans="21:28">
      <c r="U825731" s="5"/>
      <c r="AA825731" s="94"/>
      <c r="AB825731" s="5"/>
    </row>
    <row r="825734" spans="21:28">
      <c r="U825734" s="5"/>
      <c r="AA825734" s="94"/>
      <c r="AB825734" s="5"/>
    </row>
    <row r="825784" spans="21:28">
      <c r="U825784" s="5"/>
      <c r="AA825784" s="94"/>
      <c r="AB825784" s="5"/>
    </row>
    <row r="825854" spans="21:28">
      <c r="U825854" s="5"/>
      <c r="AA825854" s="94"/>
      <c r="AB825854" s="5"/>
    </row>
    <row r="825855" spans="21:28">
      <c r="U825855" s="5"/>
      <c r="AA825855" s="94"/>
      <c r="AB825855" s="5"/>
    </row>
    <row r="825872" spans="21:28">
      <c r="U825872" s="5"/>
      <c r="AA825872" s="94"/>
      <c r="AB825872" s="5"/>
    </row>
    <row r="825874" spans="21:28">
      <c r="U825874" s="5"/>
      <c r="AA825874" s="458"/>
      <c r="AB825874" s="5"/>
    </row>
    <row r="825875" spans="21:28">
      <c r="U825875" s="5"/>
      <c r="AA825875" s="458"/>
      <c r="AB825875" s="5"/>
    </row>
    <row r="825876" spans="21:28">
      <c r="U825876" s="5"/>
      <c r="AA825876" s="93"/>
      <c r="AB825876" s="5"/>
    </row>
    <row r="825877" spans="21:28">
      <c r="U825877" s="5"/>
      <c r="AA825877" s="94"/>
      <c r="AB825877" s="5"/>
    </row>
    <row r="825880" spans="21:28">
      <c r="U825880" s="5"/>
      <c r="AA825880" s="94"/>
      <c r="AB825880" s="5"/>
    </row>
    <row r="825930" spans="21:28">
      <c r="U825930" s="5"/>
      <c r="AA825930" s="94"/>
      <c r="AB825930" s="5"/>
    </row>
    <row r="826000" spans="21:28">
      <c r="U826000" s="5"/>
      <c r="AA826000" s="94"/>
      <c r="AB826000" s="5"/>
    </row>
    <row r="826001" spans="21:28">
      <c r="U826001" s="5"/>
      <c r="AA826001" s="94"/>
      <c r="AB826001" s="5"/>
    </row>
    <row r="826018" spans="21:28">
      <c r="U826018" s="5"/>
      <c r="AA826018" s="94"/>
      <c r="AB826018" s="5"/>
    </row>
    <row r="826020" spans="21:28">
      <c r="U826020" s="5"/>
      <c r="AA826020" s="458"/>
      <c r="AB826020" s="5"/>
    </row>
    <row r="826021" spans="21:28">
      <c r="U826021" s="5"/>
      <c r="AA826021" s="458"/>
      <c r="AB826021" s="5"/>
    </row>
    <row r="826022" spans="21:28">
      <c r="U826022" s="5"/>
      <c r="AA826022" s="93"/>
      <c r="AB826022" s="5"/>
    </row>
    <row r="826023" spans="21:28">
      <c r="U826023" s="5"/>
      <c r="AA826023" s="94"/>
      <c r="AB826023" s="5"/>
    </row>
    <row r="826026" spans="21:28">
      <c r="U826026" s="5"/>
      <c r="AA826026" s="94"/>
      <c r="AB826026" s="5"/>
    </row>
    <row r="826076" spans="21:28">
      <c r="U826076" s="5"/>
      <c r="AA826076" s="94"/>
      <c r="AB826076" s="5"/>
    </row>
    <row r="826146" spans="21:28">
      <c r="U826146" s="5"/>
      <c r="AA826146" s="94"/>
      <c r="AB826146" s="5"/>
    </row>
    <row r="826147" spans="21:28">
      <c r="U826147" s="5"/>
      <c r="AA826147" s="94"/>
      <c r="AB826147" s="5"/>
    </row>
    <row r="826164" spans="21:28">
      <c r="U826164" s="5"/>
      <c r="AA826164" s="94"/>
      <c r="AB826164" s="5"/>
    </row>
    <row r="826166" spans="21:28">
      <c r="U826166" s="5"/>
      <c r="AA826166" s="458"/>
      <c r="AB826166" s="5"/>
    </row>
    <row r="826167" spans="21:28">
      <c r="U826167" s="5"/>
      <c r="AA826167" s="458"/>
      <c r="AB826167" s="5"/>
    </row>
    <row r="826168" spans="21:28">
      <c r="U826168" s="5"/>
      <c r="AA826168" s="93"/>
      <c r="AB826168" s="5"/>
    </row>
    <row r="826169" spans="21:28">
      <c r="U826169" s="5"/>
      <c r="AA826169" s="94"/>
      <c r="AB826169" s="5"/>
    </row>
    <row r="826172" spans="21:28">
      <c r="U826172" s="5"/>
      <c r="AA826172" s="94"/>
      <c r="AB826172" s="5"/>
    </row>
    <row r="826222" spans="21:28">
      <c r="U826222" s="5"/>
      <c r="AA826222" s="94"/>
      <c r="AB826222" s="5"/>
    </row>
    <row r="826292" spans="21:28">
      <c r="U826292" s="5"/>
      <c r="AA826292" s="94"/>
      <c r="AB826292" s="5"/>
    </row>
    <row r="826293" spans="21:28">
      <c r="U826293" s="5"/>
      <c r="AA826293" s="94"/>
      <c r="AB826293" s="5"/>
    </row>
    <row r="826310" spans="21:28">
      <c r="U826310" s="5"/>
      <c r="AA826310" s="94"/>
      <c r="AB826310" s="5"/>
    </row>
    <row r="826312" spans="21:28">
      <c r="U826312" s="5"/>
      <c r="AA826312" s="458"/>
      <c r="AB826312" s="5"/>
    </row>
    <row r="826313" spans="21:28">
      <c r="U826313" s="5"/>
      <c r="AA826313" s="458"/>
      <c r="AB826313" s="5"/>
    </row>
    <row r="826314" spans="21:28">
      <c r="U826314" s="5"/>
      <c r="AA826314" s="93"/>
      <c r="AB826314" s="5"/>
    </row>
    <row r="826315" spans="21:28">
      <c r="U826315" s="5"/>
      <c r="AA826315" s="94"/>
      <c r="AB826315" s="5"/>
    </row>
    <row r="826318" spans="21:28">
      <c r="U826318" s="5"/>
      <c r="AA826318" s="94"/>
      <c r="AB826318" s="5"/>
    </row>
    <row r="826368" spans="21:28">
      <c r="U826368" s="5"/>
      <c r="AA826368" s="94"/>
      <c r="AB826368" s="5"/>
    </row>
    <row r="826438" spans="21:28">
      <c r="U826438" s="5"/>
      <c r="AA826438" s="94"/>
      <c r="AB826438" s="5"/>
    </row>
    <row r="826439" spans="21:28">
      <c r="U826439" s="5"/>
      <c r="AA826439" s="94"/>
      <c r="AB826439" s="5"/>
    </row>
    <row r="826456" spans="21:28">
      <c r="U826456" s="5"/>
      <c r="AA826456" s="94"/>
      <c r="AB826456" s="5"/>
    </row>
    <row r="826458" spans="21:28">
      <c r="U826458" s="5"/>
      <c r="AA826458" s="458"/>
      <c r="AB826458" s="5"/>
    </row>
    <row r="826459" spans="21:28">
      <c r="U826459" s="5"/>
      <c r="AA826459" s="458"/>
      <c r="AB826459" s="5"/>
    </row>
    <row r="826460" spans="21:28">
      <c r="U826460" s="5"/>
      <c r="AA826460" s="93"/>
      <c r="AB826460" s="5"/>
    </row>
    <row r="826461" spans="21:28">
      <c r="U826461" s="5"/>
      <c r="AA826461" s="94"/>
      <c r="AB826461" s="5"/>
    </row>
    <row r="826464" spans="21:28">
      <c r="U826464" s="5"/>
      <c r="AA826464" s="94"/>
      <c r="AB826464" s="5"/>
    </row>
    <row r="826514" spans="21:28">
      <c r="U826514" s="5"/>
      <c r="AA826514" s="94"/>
      <c r="AB826514" s="5"/>
    </row>
    <row r="826584" spans="21:28">
      <c r="U826584" s="5"/>
      <c r="AA826584" s="94"/>
      <c r="AB826584" s="5"/>
    </row>
    <row r="826585" spans="21:28">
      <c r="U826585" s="5"/>
      <c r="AA826585" s="94"/>
      <c r="AB826585" s="5"/>
    </row>
    <row r="826602" spans="21:28">
      <c r="U826602" s="5"/>
      <c r="AA826602" s="94"/>
      <c r="AB826602" s="5"/>
    </row>
    <row r="826604" spans="21:28">
      <c r="U826604" s="5"/>
      <c r="AA826604" s="458"/>
      <c r="AB826604" s="5"/>
    </row>
    <row r="826605" spans="21:28">
      <c r="U826605" s="5"/>
      <c r="AA826605" s="458"/>
      <c r="AB826605" s="5"/>
    </row>
    <row r="826606" spans="21:28">
      <c r="U826606" s="5"/>
      <c r="AA826606" s="93"/>
      <c r="AB826606" s="5"/>
    </row>
    <row r="826607" spans="21:28">
      <c r="U826607" s="5"/>
      <c r="AA826607" s="94"/>
      <c r="AB826607" s="5"/>
    </row>
    <row r="826610" spans="21:28">
      <c r="U826610" s="5"/>
      <c r="AA826610" s="94"/>
      <c r="AB826610" s="5"/>
    </row>
    <row r="826660" spans="21:28">
      <c r="U826660" s="5"/>
      <c r="AA826660" s="94"/>
      <c r="AB826660" s="5"/>
    </row>
    <row r="826730" spans="21:28">
      <c r="U826730" s="5"/>
      <c r="AA826730" s="94"/>
      <c r="AB826730" s="5"/>
    </row>
    <row r="826731" spans="21:28">
      <c r="U826731" s="5"/>
      <c r="AA826731" s="94"/>
      <c r="AB826731" s="5"/>
    </row>
    <row r="826748" spans="21:28">
      <c r="U826748" s="5"/>
      <c r="AA826748" s="94"/>
      <c r="AB826748" s="5"/>
    </row>
    <row r="826750" spans="21:28">
      <c r="U826750" s="5"/>
      <c r="AA826750" s="458"/>
      <c r="AB826750" s="5"/>
    </row>
    <row r="826751" spans="21:28">
      <c r="U826751" s="5"/>
      <c r="AA826751" s="458"/>
      <c r="AB826751" s="5"/>
    </row>
    <row r="826752" spans="21:28">
      <c r="U826752" s="5"/>
      <c r="AA826752" s="93"/>
      <c r="AB826752" s="5"/>
    </row>
    <row r="826753" spans="21:28">
      <c r="U826753" s="5"/>
      <c r="AA826753" s="94"/>
      <c r="AB826753" s="5"/>
    </row>
    <row r="826756" spans="21:28">
      <c r="U826756" s="5"/>
      <c r="AA826756" s="94"/>
      <c r="AB826756" s="5"/>
    </row>
    <row r="826806" spans="21:28">
      <c r="U826806" s="5"/>
      <c r="AA826806" s="94"/>
      <c r="AB826806" s="5"/>
    </row>
    <row r="826876" spans="21:28">
      <c r="U826876" s="5"/>
      <c r="AA826876" s="94"/>
      <c r="AB826876" s="5"/>
    </row>
    <row r="826877" spans="21:28">
      <c r="U826877" s="5"/>
      <c r="AA826877" s="94"/>
      <c r="AB826877" s="5"/>
    </row>
    <row r="826894" spans="21:28">
      <c r="U826894" s="5"/>
      <c r="AA826894" s="94"/>
      <c r="AB826894" s="5"/>
    </row>
    <row r="826896" spans="21:28">
      <c r="U826896" s="5"/>
      <c r="AA826896" s="458"/>
      <c r="AB826896" s="5"/>
    </row>
    <row r="826897" spans="21:28">
      <c r="U826897" s="5"/>
      <c r="AA826897" s="458"/>
      <c r="AB826897" s="5"/>
    </row>
    <row r="826898" spans="21:28">
      <c r="U826898" s="5"/>
      <c r="AA826898" s="93"/>
      <c r="AB826898" s="5"/>
    </row>
    <row r="826899" spans="21:28">
      <c r="U826899" s="5"/>
      <c r="AA826899" s="94"/>
      <c r="AB826899" s="5"/>
    </row>
    <row r="826902" spans="21:28">
      <c r="U826902" s="5"/>
      <c r="AA826902" s="94"/>
      <c r="AB826902" s="5"/>
    </row>
    <row r="826952" spans="21:28">
      <c r="U826952" s="5"/>
      <c r="AA826952" s="94"/>
      <c r="AB826952" s="5"/>
    </row>
    <row r="827022" spans="21:28">
      <c r="U827022" s="5"/>
      <c r="AA827022" s="94"/>
      <c r="AB827022" s="5"/>
    </row>
    <row r="827023" spans="21:28">
      <c r="U827023" s="5"/>
      <c r="AA827023" s="94"/>
      <c r="AB827023" s="5"/>
    </row>
    <row r="827040" spans="21:28">
      <c r="U827040" s="5"/>
      <c r="AA827040" s="94"/>
      <c r="AB827040" s="5"/>
    </row>
    <row r="827042" spans="21:28">
      <c r="U827042" s="5"/>
      <c r="AA827042" s="458"/>
      <c r="AB827042" s="5"/>
    </row>
    <row r="827043" spans="21:28">
      <c r="U827043" s="5"/>
      <c r="AA827043" s="458"/>
      <c r="AB827043" s="5"/>
    </row>
    <row r="827044" spans="21:28">
      <c r="U827044" s="5"/>
      <c r="AA827044" s="93"/>
      <c r="AB827044" s="5"/>
    </row>
    <row r="827045" spans="21:28">
      <c r="U827045" s="5"/>
      <c r="AA827045" s="94"/>
      <c r="AB827045" s="5"/>
    </row>
    <row r="827048" spans="21:28">
      <c r="U827048" s="5"/>
      <c r="AA827048" s="94"/>
      <c r="AB827048" s="5"/>
    </row>
    <row r="827098" spans="21:28">
      <c r="U827098" s="5"/>
      <c r="AA827098" s="94"/>
      <c r="AB827098" s="5"/>
    </row>
    <row r="827168" spans="21:28">
      <c r="U827168" s="5"/>
      <c r="AA827168" s="94"/>
      <c r="AB827168" s="5"/>
    </row>
    <row r="827169" spans="21:28">
      <c r="U827169" s="5"/>
      <c r="AA827169" s="94"/>
      <c r="AB827169" s="5"/>
    </row>
    <row r="827186" spans="21:28">
      <c r="U827186" s="5"/>
      <c r="AA827186" s="94"/>
      <c r="AB827186" s="5"/>
    </row>
    <row r="827188" spans="21:28">
      <c r="U827188" s="5"/>
      <c r="AA827188" s="458"/>
      <c r="AB827188" s="5"/>
    </row>
    <row r="827189" spans="21:28">
      <c r="U827189" s="5"/>
      <c r="AA827189" s="458"/>
      <c r="AB827189" s="5"/>
    </row>
    <row r="827190" spans="21:28">
      <c r="U827190" s="5"/>
      <c r="AA827190" s="93"/>
      <c r="AB827190" s="5"/>
    </row>
    <row r="827191" spans="21:28">
      <c r="U827191" s="5"/>
      <c r="AA827191" s="94"/>
      <c r="AB827191" s="5"/>
    </row>
    <row r="827194" spans="21:28">
      <c r="U827194" s="5"/>
      <c r="AA827194" s="94"/>
      <c r="AB827194" s="5"/>
    </row>
    <row r="827244" spans="21:28">
      <c r="U827244" s="5"/>
      <c r="AA827244" s="94"/>
      <c r="AB827244" s="5"/>
    </row>
    <row r="827314" spans="21:28">
      <c r="U827314" s="5"/>
      <c r="AA827314" s="94"/>
      <c r="AB827314" s="5"/>
    </row>
    <row r="827315" spans="21:28">
      <c r="U827315" s="5"/>
      <c r="AA827315" s="94"/>
      <c r="AB827315" s="5"/>
    </row>
    <row r="827332" spans="21:28">
      <c r="U827332" s="5"/>
      <c r="AA827332" s="94"/>
      <c r="AB827332" s="5"/>
    </row>
    <row r="827334" spans="21:28">
      <c r="U827334" s="5"/>
      <c r="AA827334" s="458"/>
      <c r="AB827334" s="5"/>
    </row>
    <row r="827335" spans="21:28">
      <c r="U827335" s="5"/>
      <c r="AA827335" s="458"/>
      <c r="AB827335" s="5"/>
    </row>
    <row r="827336" spans="21:28">
      <c r="U827336" s="5"/>
      <c r="AA827336" s="93"/>
      <c r="AB827336" s="5"/>
    </row>
    <row r="827337" spans="21:28">
      <c r="U827337" s="5"/>
      <c r="AA827337" s="94"/>
      <c r="AB827337" s="5"/>
    </row>
    <row r="827340" spans="21:28">
      <c r="U827340" s="5"/>
      <c r="AA827340" s="94"/>
      <c r="AB827340" s="5"/>
    </row>
    <row r="827390" spans="21:28">
      <c r="U827390" s="5"/>
      <c r="AA827390" s="94"/>
      <c r="AB827390" s="5"/>
    </row>
    <row r="827460" spans="21:28">
      <c r="U827460" s="5"/>
      <c r="AA827460" s="94"/>
      <c r="AB827460" s="5"/>
    </row>
    <row r="827461" spans="21:28">
      <c r="U827461" s="5"/>
      <c r="AA827461" s="94"/>
      <c r="AB827461" s="5"/>
    </row>
    <row r="827478" spans="21:28">
      <c r="U827478" s="5"/>
      <c r="AA827478" s="94"/>
      <c r="AB827478" s="5"/>
    </row>
    <row r="827480" spans="21:28">
      <c r="U827480" s="5"/>
      <c r="AA827480" s="458"/>
      <c r="AB827480" s="5"/>
    </row>
    <row r="827481" spans="21:28">
      <c r="U827481" s="5"/>
      <c r="AA827481" s="458"/>
      <c r="AB827481" s="5"/>
    </row>
    <row r="827482" spans="21:28">
      <c r="U827482" s="5"/>
      <c r="AA827482" s="93"/>
      <c r="AB827482" s="5"/>
    </row>
    <row r="827483" spans="21:28">
      <c r="U827483" s="5"/>
      <c r="AA827483" s="94"/>
      <c r="AB827483" s="5"/>
    </row>
    <row r="827486" spans="21:28">
      <c r="U827486" s="5"/>
      <c r="AA827486" s="94"/>
      <c r="AB827486" s="5"/>
    </row>
    <row r="827536" spans="21:28">
      <c r="U827536" s="5"/>
      <c r="AA827536" s="94"/>
      <c r="AB827536" s="5"/>
    </row>
    <row r="827606" spans="21:28">
      <c r="U827606" s="5"/>
      <c r="AA827606" s="94"/>
      <c r="AB827606" s="5"/>
    </row>
    <row r="827607" spans="21:28">
      <c r="U827607" s="5"/>
      <c r="AA827607" s="94"/>
      <c r="AB827607" s="5"/>
    </row>
    <row r="827624" spans="21:28">
      <c r="U827624" s="5"/>
      <c r="AA827624" s="94"/>
      <c r="AB827624" s="5"/>
    </row>
    <row r="827626" spans="21:28">
      <c r="U827626" s="5"/>
      <c r="AA827626" s="458"/>
      <c r="AB827626" s="5"/>
    </row>
    <row r="827627" spans="21:28">
      <c r="U827627" s="5"/>
      <c r="AA827627" s="458"/>
      <c r="AB827627" s="5"/>
    </row>
    <row r="827628" spans="21:28">
      <c r="U827628" s="5"/>
      <c r="AA827628" s="93"/>
      <c r="AB827628" s="5"/>
    </row>
    <row r="827629" spans="21:28">
      <c r="U827629" s="5"/>
      <c r="AA827629" s="94"/>
      <c r="AB827629" s="5"/>
    </row>
    <row r="827632" spans="21:28">
      <c r="U827632" s="5"/>
      <c r="AA827632" s="94"/>
      <c r="AB827632" s="5"/>
    </row>
    <row r="827682" spans="21:28">
      <c r="U827682" s="5"/>
      <c r="AA827682" s="94"/>
      <c r="AB827682" s="5"/>
    </row>
    <row r="827752" spans="21:28">
      <c r="U827752" s="5"/>
      <c r="AA827752" s="94"/>
      <c r="AB827752" s="5"/>
    </row>
    <row r="827753" spans="21:28">
      <c r="U827753" s="5"/>
      <c r="AA827753" s="94"/>
      <c r="AB827753" s="5"/>
    </row>
    <row r="827770" spans="21:28">
      <c r="U827770" s="5"/>
      <c r="AA827770" s="94"/>
      <c r="AB827770" s="5"/>
    </row>
    <row r="827772" spans="21:28">
      <c r="U827772" s="5"/>
      <c r="AA827772" s="458"/>
      <c r="AB827772" s="5"/>
    </row>
    <row r="827773" spans="21:28">
      <c r="U827773" s="5"/>
      <c r="AA827773" s="458"/>
      <c r="AB827773" s="5"/>
    </row>
    <row r="827774" spans="21:28">
      <c r="U827774" s="5"/>
      <c r="AA827774" s="93"/>
      <c r="AB827774" s="5"/>
    </row>
    <row r="827775" spans="21:28">
      <c r="U827775" s="5"/>
      <c r="AA827775" s="94"/>
      <c r="AB827775" s="5"/>
    </row>
    <row r="827778" spans="21:28">
      <c r="U827778" s="5"/>
      <c r="AA827778" s="94"/>
      <c r="AB827778" s="5"/>
    </row>
    <row r="827828" spans="21:28">
      <c r="U827828" s="5"/>
      <c r="AA827828" s="94"/>
      <c r="AB827828" s="5"/>
    </row>
    <row r="827898" spans="21:28">
      <c r="U827898" s="5"/>
      <c r="AA827898" s="94"/>
      <c r="AB827898" s="5"/>
    </row>
    <row r="827899" spans="21:28">
      <c r="U827899" s="5"/>
      <c r="AA827899" s="94"/>
      <c r="AB827899" s="5"/>
    </row>
    <row r="827916" spans="21:28">
      <c r="U827916" s="5"/>
      <c r="AA827916" s="94"/>
      <c r="AB827916" s="5"/>
    </row>
    <row r="827918" spans="21:28">
      <c r="U827918" s="5"/>
      <c r="AA827918" s="458"/>
      <c r="AB827918" s="5"/>
    </row>
    <row r="827919" spans="21:28">
      <c r="U827919" s="5"/>
      <c r="AA827919" s="458"/>
      <c r="AB827919" s="5"/>
    </row>
    <row r="827920" spans="21:28">
      <c r="U827920" s="5"/>
      <c r="AA827920" s="93"/>
      <c r="AB827920" s="5"/>
    </row>
    <row r="827921" spans="21:28">
      <c r="U827921" s="5"/>
      <c r="AA827921" s="94"/>
      <c r="AB827921" s="5"/>
    </row>
    <row r="827924" spans="21:28">
      <c r="U827924" s="5"/>
      <c r="AA827924" s="94"/>
      <c r="AB827924" s="5"/>
    </row>
    <row r="827974" spans="21:28">
      <c r="U827974" s="5"/>
      <c r="AA827974" s="94"/>
      <c r="AB827974" s="5"/>
    </row>
    <row r="828044" spans="21:28">
      <c r="U828044" s="5"/>
      <c r="AA828044" s="94"/>
      <c r="AB828044" s="5"/>
    </row>
    <row r="828045" spans="21:28">
      <c r="U828045" s="5"/>
      <c r="AA828045" s="94"/>
      <c r="AB828045" s="5"/>
    </row>
    <row r="828062" spans="21:28">
      <c r="U828062" s="5"/>
      <c r="AA828062" s="94"/>
      <c r="AB828062" s="5"/>
    </row>
    <row r="828064" spans="21:28">
      <c r="U828064" s="5"/>
      <c r="AA828064" s="458"/>
      <c r="AB828064" s="5"/>
    </row>
    <row r="828065" spans="21:28">
      <c r="U828065" s="5"/>
      <c r="AA828065" s="458"/>
      <c r="AB828065" s="5"/>
    </row>
    <row r="828066" spans="21:28">
      <c r="U828066" s="5"/>
      <c r="AA828066" s="93"/>
      <c r="AB828066" s="5"/>
    </row>
    <row r="828067" spans="21:28">
      <c r="U828067" s="5"/>
      <c r="AA828067" s="94"/>
      <c r="AB828067" s="5"/>
    </row>
    <row r="828070" spans="21:28">
      <c r="U828070" s="5"/>
      <c r="AA828070" s="94"/>
      <c r="AB828070" s="5"/>
    </row>
    <row r="828120" spans="21:28">
      <c r="U828120" s="5"/>
      <c r="AA828120" s="94"/>
      <c r="AB828120" s="5"/>
    </row>
    <row r="828190" spans="21:28">
      <c r="U828190" s="5"/>
      <c r="AA828190" s="94"/>
      <c r="AB828190" s="5"/>
    </row>
    <row r="828191" spans="21:28">
      <c r="U828191" s="5"/>
      <c r="AA828191" s="94"/>
      <c r="AB828191" s="5"/>
    </row>
    <row r="828208" spans="21:28">
      <c r="U828208" s="5"/>
      <c r="AA828208" s="94"/>
      <c r="AB828208" s="5"/>
    </row>
    <row r="828210" spans="21:28">
      <c r="U828210" s="5"/>
      <c r="AA828210" s="458"/>
      <c r="AB828210" s="5"/>
    </row>
    <row r="828211" spans="21:28">
      <c r="U828211" s="5"/>
      <c r="AA828211" s="458"/>
      <c r="AB828211" s="5"/>
    </row>
    <row r="828212" spans="21:28">
      <c r="U828212" s="5"/>
      <c r="AA828212" s="93"/>
      <c r="AB828212" s="5"/>
    </row>
    <row r="828213" spans="21:28">
      <c r="U828213" s="5"/>
      <c r="AA828213" s="94"/>
      <c r="AB828213" s="5"/>
    </row>
    <row r="828216" spans="21:28">
      <c r="U828216" s="5"/>
      <c r="AA828216" s="94"/>
      <c r="AB828216" s="5"/>
    </row>
    <row r="828266" spans="21:28">
      <c r="U828266" s="5"/>
      <c r="AA828266" s="94"/>
      <c r="AB828266" s="5"/>
    </row>
    <row r="828336" spans="21:28">
      <c r="U828336" s="5"/>
      <c r="AA828336" s="94"/>
      <c r="AB828336" s="5"/>
    </row>
    <row r="828337" spans="21:28">
      <c r="U828337" s="5"/>
      <c r="AA828337" s="94"/>
      <c r="AB828337" s="5"/>
    </row>
    <row r="828354" spans="21:28">
      <c r="U828354" s="5"/>
      <c r="AA828354" s="94"/>
      <c r="AB828354" s="5"/>
    </row>
    <row r="828356" spans="21:28">
      <c r="U828356" s="5"/>
      <c r="AA828356" s="458"/>
      <c r="AB828356" s="5"/>
    </row>
    <row r="828357" spans="21:28">
      <c r="U828357" s="5"/>
      <c r="AA828357" s="458"/>
      <c r="AB828357" s="5"/>
    </row>
    <row r="828358" spans="21:28">
      <c r="U828358" s="5"/>
      <c r="AA828358" s="93"/>
      <c r="AB828358" s="5"/>
    </row>
    <row r="828359" spans="21:28">
      <c r="U828359" s="5"/>
      <c r="AA828359" s="94"/>
      <c r="AB828359" s="5"/>
    </row>
    <row r="828362" spans="21:28">
      <c r="U828362" s="5"/>
      <c r="AA828362" s="94"/>
      <c r="AB828362" s="5"/>
    </row>
    <row r="828412" spans="21:28">
      <c r="U828412" s="5"/>
      <c r="AA828412" s="94"/>
      <c r="AB828412" s="5"/>
    </row>
    <row r="828482" spans="21:28">
      <c r="U828482" s="5"/>
      <c r="AA828482" s="94"/>
      <c r="AB828482" s="5"/>
    </row>
    <row r="828483" spans="21:28">
      <c r="U828483" s="5"/>
      <c r="AA828483" s="94"/>
      <c r="AB828483" s="5"/>
    </row>
    <row r="828500" spans="21:28">
      <c r="U828500" s="5"/>
      <c r="AA828500" s="94"/>
      <c r="AB828500" s="5"/>
    </row>
    <row r="828502" spans="21:28">
      <c r="U828502" s="5"/>
      <c r="AA828502" s="458"/>
      <c r="AB828502" s="5"/>
    </row>
    <row r="828503" spans="21:28">
      <c r="U828503" s="5"/>
      <c r="AA828503" s="458"/>
      <c r="AB828503" s="5"/>
    </row>
    <row r="828504" spans="21:28">
      <c r="U828504" s="5"/>
      <c r="AA828504" s="93"/>
      <c r="AB828504" s="5"/>
    </row>
    <row r="828505" spans="21:28">
      <c r="U828505" s="5"/>
      <c r="AA828505" s="94"/>
      <c r="AB828505" s="5"/>
    </row>
    <row r="828508" spans="21:28">
      <c r="U828508" s="5"/>
      <c r="AA828508" s="94"/>
      <c r="AB828508" s="5"/>
    </row>
    <row r="828558" spans="21:28">
      <c r="U828558" s="5"/>
      <c r="AA828558" s="94"/>
      <c r="AB828558" s="5"/>
    </row>
    <row r="828628" spans="21:28">
      <c r="U828628" s="5"/>
      <c r="AA828628" s="94"/>
      <c r="AB828628" s="5"/>
    </row>
    <row r="828629" spans="21:28">
      <c r="U828629" s="5"/>
      <c r="AA828629" s="94"/>
      <c r="AB828629" s="5"/>
    </row>
    <row r="828646" spans="21:28">
      <c r="U828646" s="5"/>
      <c r="AA828646" s="94"/>
      <c r="AB828646" s="5"/>
    </row>
    <row r="828648" spans="21:28">
      <c r="U828648" s="5"/>
      <c r="AA828648" s="458"/>
      <c r="AB828648" s="5"/>
    </row>
    <row r="828649" spans="21:28">
      <c r="U828649" s="5"/>
      <c r="AA828649" s="458"/>
      <c r="AB828649" s="5"/>
    </row>
    <row r="828650" spans="21:28">
      <c r="U828650" s="5"/>
      <c r="AA828650" s="93"/>
      <c r="AB828650" s="5"/>
    </row>
    <row r="828651" spans="21:28">
      <c r="U828651" s="5"/>
      <c r="AA828651" s="94"/>
      <c r="AB828651" s="5"/>
    </row>
    <row r="828654" spans="21:28">
      <c r="U828654" s="5"/>
      <c r="AA828654" s="94"/>
      <c r="AB828654" s="5"/>
    </row>
    <row r="828704" spans="21:28">
      <c r="U828704" s="5"/>
      <c r="AA828704" s="94"/>
      <c r="AB828704" s="5"/>
    </row>
    <row r="828774" spans="21:28">
      <c r="U828774" s="5"/>
      <c r="AA828774" s="94"/>
      <c r="AB828774" s="5"/>
    </row>
    <row r="828775" spans="21:28">
      <c r="U828775" s="5"/>
      <c r="AA828775" s="94"/>
      <c r="AB828775" s="5"/>
    </row>
    <row r="828792" spans="21:28">
      <c r="U828792" s="5"/>
      <c r="AA828792" s="94"/>
      <c r="AB828792" s="5"/>
    </row>
    <row r="828794" spans="21:28">
      <c r="U828794" s="5"/>
      <c r="AA828794" s="458"/>
      <c r="AB828794" s="5"/>
    </row>
    <row r="828795" spans="21:28">
      <c r="U828795" s="5"/>
      <c r="AA828795" s="458"/>
      <c r="AB828795" s="5"/>
    </row>
    <row r="828796" spans="21:28">
      <c r="U828796" s="5"/>
      <c r="AA828796" s="93"/>
      <c r="AB828796" s="5"/>
    </row>
    <row r="828797" spans="21:28">
      <c r="U828797" s="5"/>
      <c r="AA828797" s="94"/>
      <c r="AB828797" s="5"/>
    </row>
    <row r="828800" spans="21:28">
      <c r="U828800" s="5"/>
      <c r="AA828800" s="94"/>
      <c r="AB828800" s="5"/>
    </row>
    <row r="828850" spans="21:28">
      <c r="U828850" s="5"/>
      <c r="AA828850" s="94"/>
      <c r="AB828850" s="5"/>
    </row>
    <row r="828920" spans="21:28">
      <c r="U828920" s="5"/>
      <c r="AA828920" s="94"/>
      <c r="AB828920" s="5"/>
    </row>
    <row r="828921" spans="21:28">
      <c r="U828921" s="5"/>
      <c r="AA828921" s="94"/>
      <c r="AB828921" s="5"/>
    </row>
    <row r="828938" spans="21:28">
      <c r="U828938" s="5"/>
      <c r="AA828938" s="94"/>
      <c r="AB828938" s="5"/>
    </row>
    <row r="828940" spans="21:28">
      <c r="U828940" s="5"/>
      <c r="AA828940" s="458"/>
      <c r="AB828940" s="5"/>
    </row>
    <row r="828941" spans="21:28">
      <c r="U828941" s="5"/>
      <c r="AA828941" s="458"/>
      <c r="AB828941" s="5"/>
    </row>
    <row r="828942" spans="21:28">
      <c r="U828942" s="5"/>
      <c r="AA828942" s="93"/>
      <c r="AB828942" s="5"/>
    </row>
    <row r="828943" spans="21:28">
      <c r="U828943" s="5"/>
      <c r="AA828943" s="94"/>
      <c r="AB828943" s="5"/>
    </row>
    <row r="828946" spans="21:28">
      <c r="U828946" s="5"/>
      <c r="AA828946" s="94"/>
      <c r="AB828946" s="5"/>
    </row>
    <row r="828996" spans="21:28">
      <c r="U828996" s="5"/>
      <c r="AA828996" s="94"/>
      <c r="AB828996" s="5"/>
    </row>
    <row r="829066" spans="21:28">
      <c r="U829066" s="5"/>
      <c r="AA829066" s="94"/>
      <c r="AB829066" s="5"/>
    </row>
    <row r="829067" spans="21:28">
      <c r="U829067" s="5"/>
      <c r="AA829067" s="94"/>
      <c r="AB829067" s="5"/>
    </row>
    <row r="829084" spans="21:28">
      <c r="U829084" s="5"/>
      <c r="AA829084" s="94"/>
      <c r="AB829084" s="5"/>
    </row>
    <row r="829086" spans="21:28">
      <c r="U829086" s="5"/>
      <c r="AA829086" s="458"/>
      <c r="AB829086" s="5"/>
    </row>
    <row r="829087" spans="21:28">
      <c r="U829087" s="5"/>
      <c r="AA829087" s="458"/>
      <c r="AB829087" s="5"/>
    </row>
    <row r="829088" spans="21:28">
      <c r="U829088" s="5"/>
      <c r="AA829088" s="93"/>
      <c r="AB829088" s="5"/>
    </row>
    <row r="829089" spans="21:28">
      <c r="U829089" s="5"/>
      <c r="AA829089" s="94"/>
      <c r="AB829089" s="5"/>
    </row>
    <row r="829092" spans="21:28">
      <c r="U829092" s="5"/>
      <c r="AA829092" s="94"/>
      <c r="AB829092" s="5"/>
    </row>
    <row r="829142" spans="21:28">
      <c r="U829142" s="5"/>
      <c r="AA829142" s="94"/>
      <c r="AB829142" s="5"/>
    </row>
    <row r="829212" spans="21:28">
      <c r="U829212" s="5"/>
      <c r="AA829212" s="94"/>
      <c r="AB829212" s="5"/>
    </row>
    <row r="829213" spans="21:28">
      <c r="U829213" s="5"/>
      <c r="AA829213" s="94"/>
      <c r="AB829213" s="5"/>
    </row>
    <row r="829230" spans="21:28">
      <c r="U829230" s="5"/>
      <c r="AA829230" s="94"/>
      <c r="AB829230" s="5"/>
    </row>
    <row r="829232" spans="21:28">
      <c r="U829232" s="5"/>
      <c r="AA829232" s="458"/>
      <c r="AB829232" s="5"/>
    </row>
    <row r="829233" spans="21:28">
      <c r="U829233" s="5"/>
      <c r="AA829233" s="458"/>
      <c r="AB829233" s="5"/>
    </row>
    <row r="829234" spans="21:28">
      <c r="U829234" s="5"/>
      <c r="AA829234" s="93"/>
      <c r="AB829234" s="5"/>
    </row>
    <row r="829235" spans="21:28">
      <c r="U829235" s="5"/>
      <c r="AA829235" s="94"/>
      <c r="AB829235" s="5"/>
    </row>
    <row r="829238" spans="21:28">
      <c r="U829238" s="5"/>
      <c r="AA829238" s="94"/>
      <c r="AB829238" s="5"/>
    </row>
    <row r="829288" spans="21:28">
      <c r="U829288" s="5"/>
      <c r="AA829288" s="94"/>
      <c r="AB829288" s="5"/>
    </row>
    <row r="829358" spans="21:28">
      <c r="U829358" s="5"/>
      <c r="AA829358" s="94"/>
      <c r="AB829358" s="5"/>
    </row>
    <row r="829359" spans="21:28">
      <c r="U829359" s="5"/>
      <c r="AA829359" s="94"/>
      <c r="AB829359" s="5"/>
    </row>
    <row r="829376" spans="21:28">
      <c r="U829376" s="5"/>
      <c r="AA829376" s="94"/>
      <c r="AB829376" s="5"/>
    </row>
    <row r="829378" spans="21:28">
      <c r="U829378" s="5"/>
      <c r="AA829378" s="458"/>
      <c r="AB829378" s="5"/>
    </row>
    <row r="829379" spans="21:28">
      <c r="U829379" s="5"/>
      <c r="AA829379" s="458"/>
      <c r="AB829379" s="5"/>
    </row>
    <row r="829380" spans="21:28">
      <c r="U829380" s="5"/>
      <c r="AA829380" s="93"/>
      <c r="AB829380" s="5"/>
    </row>
    <row r="829381" spans="21:28">
      <c r="U829381" s="5"/>
      <c r="AA829381" s="94"/>
      <c r="AB829381" s="5"/>
    </row>
    <row r="829384" spans="21:28">
      <c r="U829384" s="5"/>
      <c r="AA829384" s="94"/>
      <c r="AB829384" s="5"/>
    </row>
    <row r="829434" spans="21:28">
      <c r="U829434" s="5"/>
      <c r="AA829434" s="94"/>
      <c r="AB829434" s="5"/>
    </row>
    <row r="829504" spans="21:28">
      <c r="U829504" s="5"/>
      <c r="AA829504" s="94"/>
      <c r="AB829504" s="5"/>
    </row>
    <row r="829505" spans="21:28">
      <c r="U829505" s="5"/>
      <c r="AA829505" s="94"/>
      <c r="AB829505" s="5"/>
    </row>
    <row r="829522" spans="21:28">
      <c r="U829522" s="5"/>
      <c r="AA829522" s="94"/>
      <c r="AB829522" s="5"/>
    </row>
    <row r="829524" spans="21:28">
      <c r="U829524" s="5"/>
      <c r="AA829524" s="458"/>
      <c r="AB829524" s="5"/>
    </row>
    <row r="829525" spans="21:28">
      <c r="U829525" s="5"/>
      <c r="AA829525" s="458"/>
      <c r="AB829525" s="5"/>
    </row>
    <row r="829526" spans="21:28">
      <c r="U829526" s="5"/>
      <c r="AA829526" s="93"/>
      <c r="AB829526" s="5"/>
    </row>
    <row r="829527" spans="21:28">
      <c r="U829527" s="5"/>
      <c r="AA829527" s="94"/>
      <c r="AB829527" s="5"/>
    </row>
    <row r="829530" spans="21:28">
      <c r="U829530" s="5"/>
      <c r="AA829530" s="94"/>
      <c r="AB829530" s="5"/>
    </row>
    <row r="829580" spans="21:28">
      <c r="U829580" s="5"/>
      <c r="AA829580" s="94"/>
      <c r="AB829580" s="5"/>
    </row>
    <row r="829650" spans="21:28">
      <c r="U829650" s="5"/>
      <c r="AA829650" s="94"/>
      <c r="AB829650" s="5"/>
    </row>
    <row r="829651" spans="21:28">
      <c r="U829651" s="5"/>
      <c r="AA829651" s="94"/>
      <c r="AB829651" s="5"/>
    </row>
    <row r="829668" spans="21:28">
      <c r="U829668" s="5"/>
      <c r="AA829668" s="94"/>
      <c r="AB829668" s="5"/>
    </row>
    <row r="829670" spans="21:28">
      <c r="U829670" s="5"/>
      <c r="AA829670" s="458"/>
      <c r="AB829670" s="5"/>
    </row>
    <row r="829671" spans="21:28">
      <c r="U829671" s="5"/>
      <c r="AA829671" s="458"/>
      <c r="AB829671" s="5"/>
    </row>
    <row r="829672" spans="21:28">
      <c r="U829672" s="5"/>
      <c r="AA829672" s="93"/>
      <c r="AB829672" s="5"/>
    </row>
    <row r="829673" spans="21:28">
      <c r="U829673" s="5"/>
      <c r="AA829673" s="94"/>
      <c r="AB829673" s="5"/>
    </row>
    <row r="829676" spans="21:28">
      <c r="U829676" s="5"/>
      <c r="AA829676" s="94"/>
      <c r="AB829676" s="5"/>
    </row>
    <row r="829726" spans="21:28">
      <c r="U829726" s="5"/>
      <c r="AA829726" s="94"/>
      <c r="AB829726" s="5"/>
    </row>
    <row r="829796" spans="21:28">
      <c r="U829796" s="5"/>
      <c r="AA829796" s="94"/>
      <c r="AB829796" s="5"/>
    </row>
    <row r="829797" spans="21:28">
      <c r="U829797" s="5"/>
      <c r="AA829797" s="94"/>
      <c r="AB829797" s="5"/>
    </row>
    <row r="829814" spans="21:28">
      <c r="U829814" s="5"/>
      <c r="AA829814" s="94"/>
      <c r="AB829814" s="5"/>
    </row>
    <row r="829816" spans="21:28">
      <c r="U829816" s="5"/>
      <c r="AA829816" s="458"/>
      <c r="AB829816" s="5"/>
    </row>
    <row r="829817" spans="21:28">
      <c r="U829817" s="5"/>
      <c r="AA829817" s="458"/>
      <c r="AB829817" s="5"/>
    </row>
    <row r="829818" spans="21:28">
      <c r="U829818" s="5"/>
      <c r="AA829818" s="93"/>
      <c r="AB829818" s="5"/>
    </row>
    <row r="829819" spans="21:28">
      <c r="U829819" s="5"/>
      <c r="AA829819" s="94"/>
      <c r="AB829819" s="5"/>
    </row>
    <row r="829822" spans="21:28">
      <c r="U829822" s="5"/>
      <c r="AA829822" s="94"/>
      <c r="AB829822" s="5"/>
    </row>
    <row r="829872" spans="21:28">
      <c r="U829872" s="5"/>
      <c r="AA829872" s="94"/>
      <c r="AB829872" s="5"/>
    </row>
    <row r="829942" spans="21:28">
      <c r="U829942" s="5"/>
      <c r="AA829942" s="94"/>
      <c r="AB829942" s="5"/>
    </row>
    <row r="829943" spans="21:28">
      <c r="U829943" s="5"/>
      <c r="AA829943" s="94"/>
      <c r="AB829943" s="5"/>
    </row>
    <row r="829960" spans="21:28">
      <c r="U829960" s="5"/>
      <c r="AA829960" s="94"/>
      <c r="AB829960" s="5"/>
    </row>
    <row r="829962" spans="21:28">
      <c r="U829962" s="5"/>
      <c r="AA829962" s="458"/>
      <c r="AB829962" s="5"/>
    </row>
    <row r="829963" spans="21:28">
      <c r="U829963" s="5"/>
      <c r="AA829963" s="458"/>
      <c r="AB829963" s="5"/>
    </row>
    <row r="829964" spans="21:28">
      <c r="U829964" s="5"/>
      <c r="AA829964" s="93"/>
      <c r="AB829964" s="5"/>
    </row>
    <row r="829965" spans="21:28">
      <c r="U829965" s="5"/>
      <c r="AA829965" s="94"/>
      <c r="AB829965" s="5"/>
    </row>
    <row r="829968" spans="21:28">
      <c r="U829968" s="5"/>
      <c r="AA829968" s="94"/>
      <c r="AB829968" s="5"/>
    </row>
    <row r="830018" spans="21:28">
      <c r="U830018" s="5"/>
      <c r="AA830018" s="94"/>
      <c r="AB830018" s="5"/>
    </row>
    <row r="830088" spans="21:28">
      <c r="U830088" s="5"/>
      <c r="AA830088" s="94"/>
      <c r="AB830088" s="5"/>
    </row>
    <row r="830089" spans="21:28">
      <c r="U830089" s="5"/>
      <c r="AA830089" s="94"/>
      <c r="AB830089" s="5"/>
    </row>
    <row r="830106" spans="21:28">
      <c r="U830106" s="5"/>
      <c r="AA830106" s="94"/>
      <c r="AB830106" s="5"/>
    </row>
    <row r="830108" spans="21:28">
      <c r="U830108" s="5"/>
      <c r="AA830108" s="458"/>
      <c r="AB830108" s="5"/>
    </row>
    <row r="830109" spans="21:28">
      <c r="U830109" s="5"/>
      <c r="AA830109" s="458"/>
      <c r="AB830109" s="5"/>
    </row>
    <row r="830110" spans="21:28">
      <c r="U830110" s="5"/>
      <c r="AA830110" s="93"/>
      <c r="AB830110" s="5"/>
    </row>
    <row r="830111" spans="21:28">
      <c r="U830111" s="5"/>
      <c r="AA830111" s="94"/>
      <c r="AB830111" s="5"/>
    </row>
    <row r="830114" spans="21:28">
      <c r="U830114" s="5"/>
      <c r="AA830114" s="94"/>
      <c r="AB830114" s="5"/>
    </row>
    <row r="830164" spans="21:28">
      <c r="U830164" s="5"/>
      <c r="AA830164" s="94"/>
      <c r="AB830164" s="5"/>
    </row>
    <row r="830234" spans="21:28">
      <c r="U830234" s="5"/>
      <c r="AA830234" s="94"/>
      <c r="AB830234" s="5"/>
    </row>
    <row r="830235" spans="21:28">
      <c r="U830235" s="5"/>
      <c r="AA830235" s="94"/>
      <c r="AB830235" s="5"/>
    </row>
    <row r="830252" spans="21:28">
      <c r="U830252" s="5"/>
      <c r="AA830252" s="94"/>
      <c r="AB830252" s="5"/>
    </row>
    <row r="830254" spans="21:28">
      <c r="U830254" s="5"/>
      <c r="AA830254" s="458"/>
      <c r="AB830254" s="5"/>
    </row>
    <row r="830255" spans="21:28">
      <c r="U830255" s="5"/>
      <c r="AA830255" s="458"/>
      <c r="AB830255" s="5"/>
    </row>
    <row r="830256" spans="21:28">
      <c r="U830256" s="5"/>
      <c r="AA830256" s="93"/>
      <c r="AB830256" s="5"/>
    </row>
    <row r="830257" spans="21:28">
      <c r="U830257" s="5"/>
      <c r="AA830257" s="94"/>
      <c r="AB830257" s="5"/>
    </row>
    <row r="830260" spans="21:28">
      <c r="U830260" s="5"/>
      <c r="AA830260" s="94"/>
      <c r="AB830260" s="5"/>
    </row>
    <row r="830310" spans="21:28">
      <c r="U830310" s="5"/>
      <c r="AA830310" s="94"/>
      <c r="AB830310" s="5"/>
    </row>
    <row r="830380" spans="21:28">
      <c r="U830380" s="5"/>
      <c r="AA830380" s="94"/>
      <c r="AB830380" s="5"/>
    </row>
    <row r="830381" spans="21:28">
      <c r="U830381" s="5"/>
      <c r="AA830381" s="94"/>
      <c r="AB830381" s="5"/>
    </row>
    <row r="830398" spans="21:28">
      <c r="U830398" s="5"/>
      <c r="AA830398" s="94"/>
      <c r="AB830398" s="5"/>
    </row>
    <row r="830400" spans="21:28">
      <c r="U830400" s="5"/>
      <c r="AA830400" s="458"/>
      <c r="AB830400" s="5"/>
    </row>
    <row r="830401" spans="21:28">
      <c r="U830401" s="5"/>
      <c r="AA830401" s="458"/>
      <c r="AB830401" s="5"/>
    </row>
    <row r="830402" spans="21:28">
      <c r="U830402" s="5"/>
      <c r="AA830402" s="93"/>
      <c r="AB830402" s="5"/>
    </row>
    <row r="830403" spans="21:28">
      <c r="U830403" s="5"/>
      <c r="AA830403" s="94"/>
      <c r="AB830403" s="5"/>
    </row>
    <row r="830406" spans="21:28">
      <c r="U830406" s="5"/>
      <c r="AA830406" s="94"/>
      <c r="AB830406" s="5"/>
    </row>
    <row r="830456" spans="21:28">
      <c r="U830456" s="5"/>
      <c r="AA830456" s="94"/>
      <c r="AB830456" s="5"/>
    </row>
    <row r="830526" spans="21:28">
      <c r="U830526" s="5"/>
      <c r="AA830526" s="94"/>
      <c r="AB830526" s="5"/>
    </row>
    <row r="830527" spans="21:28">
      <c r="U830527" s="5"/>
      <c r="AA830527" s="94"/>
      <c r="AB830527" s="5"/>
    </row>
    <row r="830544" spans="21:28">
      <c r="U830544" s="5"/>
      <c r="AA830544" s="94"/>
      <c r="AB830544" s="5"/>
    </row>
    <row r="830546" spans="21:28">
      <c r="U830546" s="5"/>
      <c r="AA830546" s="458"/>
      <c r="AB830546" s="5"/>
    </row>
    <row r="830547" spans="21:28">
      <c r="U830547" s="5"/>
      <c r="AA830547" s="458"/>
      <c r="AB830547" s="5"/>
    </row>
    <row r="830548" spans="21:28">
      <c r="U830548" s="5"/>
      <c r="AA830548" s="93"/>
      <c r="AB830548" s="5"/>
    </row>
    <row r="830549" spans="21:28">
      <c r="U830549" s="5"/>
      <c r="AA830549" s="94"/>
      <c r="AB830549" s="5"/>
    </row>
    <row r="830552" spans="21:28">
      <c r="U830552" s="5"/>
      <c r="AA830552" s="94"/>
      <c r="AB830552" s="5"/>
    </row>
    <row r="830602" spans="21:28">
      <c r="U830602" s="5"/>
      <c r="AA830602" s="94"/>
      <c r="AB830602" s="5"/>
    </row>
    <row r="830672" spans="21:28">
      <c r="U830672" s="5"/>
      <c r="AA830672" s="94"/>
      <c r="AB830672" s="5"/>
    </row>
    <row r="830673" spans="21:28">
      <c r="U830673" s="5"/>
      <c r="AA830673" s="94"/>
      <c r="AB830673" s="5"/>
    </row>
    <row r="830690" spans="21:28">
      <c r="U830690" s="5"/>
      <c r="AA830690" s="94"/>
      <c r="AB830690" s="5"/>
    </row>
    <row r="830692" spans="21:28">
      <c r="U830692" s="5"/>
      <c r="AA830692" s="458"/>
      <c r="AB830692" s="5"/>
    </row>
    <row r="830693" spans="21:28">
      <c r="U830693" s="5"/>
      <c r="AA830693" s="458"/>
      <c r="AB830693" s="5"/>
    </row>
    <row r="830694" spans="21:28">
      <c r="U830694" s="5"/>
      <c r="AA830694" s="93"/>
      <c r="AB830694" s="5"/>
    </row>
    <row r="830695" spans="21:28">
      <c r="U830695" s="5"/>
      <c r="AA830695" s="94"/>
      <c r="AB830695" s="5"/>
    </row>
    <row r="830698" spans="21:28">
      <c r="U830698" s="5"/>
      <c r="AA830698" s="94"/>
      <c r="AB830698" s="5"/>
    </row>
    <row r="830748" spans="21:28">
      <c r="U830748" s="5"/>
      <c r="AA830748" s="94"/>
      <c r="AB830748" s="5"/>
    </row>
    <row r="830818" spans="21:28">
      <c r="U830818" s="5"/>
      <c r="AA830818" s="94"/>
      <c r="AB830818" s="5"/>
    </row>
    <row r="830819" spans="21:28">
      <c r="U830819" s="5"/>
      <c r="AA830819" s="94"/>
      <c r="AB830819" s="5"/>
    </row>
    <row r="830836" spans="21:28">
      <c r="U830836" s="5"/>
      <c r="AA830836" s="94"/>
      <c r="AB830836" s="5"/>
    </row>
    <row r="830838" spans="21:28">
      <c r="U830838" s="5"/>
      <c r="AA830838" s="458"/>
      <c r="AB830838" s="5"/>
    </row>
    <row r="830839" spans="21:28">
      <c r="U830839" s="5"/>
      <c r="AA830839" s="458"/>
      <c r="AB830839" s="5"/>
    </row>
    <row r="830840" spans="21:28">
      <c r="U830840" s="5"/>
      <c r="AA830840" s="93"/>
      <c r="AB830840" s="5"/>
    </row>
    <row r="830841" spans="21:28">
      <c r="U830841" s="5"/>
      <c r="AA830841" s="94"/>
      <c r="AB830841" s="5"/>
    </row>
    <row r="830844" spans="21:28">
      <c r="U830844" s="5"/>
      <c r="AA830844" s="94"/>
      <c r="AB830844" s="5"/>
    </row>
    <row r="830894" spans="21:28">
      <c r="U830894" s="5"/>
      <c r="AA830894" s="94"/>
      <c r="AB830894" s="5"/>
    </row>
    <row r="830964" spans="21:28">
      <c r="U830964" s="5"/>
      <c r="AA830964" s="94"/>
      <c r="AB830964" s="5"/>
    </row>
    <row r="830965" spans="21:28">
      <c r="U830965" s="5"/>
      <c r="AA830965" s="94"/>
      <c r="AB830965" s="5"/>
    </row>
    <row r="830982" spans="21:28">
      <c r="U830982" s="5"/>
      <c r="AA830982" s="94"/>
      <c r="AB830982" s="5"/>
    </row>
    <row r="830984" spans="21:28">
      <c r="U830984" s="5"/>
      <c r="AA830984" s="458"/>
      <c r="AB830984" s="5"/>
    </row>
    <row r="830985" spans="21:28">
      <c r="U830985" s="5"/>
      <c r="AA830985" s="458"/>
      <c r="AB830985" s="5"/>
    </row>
    <row r="830986" spans="21:28">
      <c r="U830986" s="5"/>
      <c r="AA830986" s="93"/>
      <c r="AB830986" s="5"/>
    </row>
    <row r="830987" spans="21:28">
      <c r="U830987" s="5"/>
      <c r="AA830987" s="94"/>
      <c r="AB830987" s="5"/>
    </row>
    <row r="830990" spans="21:28">
      <c r="U830990" s="5"/>
      <c r="AA830990" s="94"/>
      <c r="AB830990" s="5"/>
    </row>
    <row r="831040" spans="21:28">
      <c r="U831040" s="5"/>
      <c r="AA831040" s="94"/>
      <c r="AB831040" s="5"/>
    </row>
    <row r="831110" spans="21:28">
      <c r="U831110" s="5"/>
      <c r="AA831110" s="94"/>
      <c r="AB831110" s="5"/>
    </row>
    <row r="831111" spans="21:28">
      <c r="U831111" s="5"/>
      <c r="AA831111" s="94"/>
      <c r="AB831111" s="5"/>
    </row>
    <row r="831128" spans="21:28">
      <c r="U831128" s="5"/>
      <c r="AA831128" s="94"/>
      <c r="AB831128" s="5"/>
    </row>
    <row r="831130" spans="21:28">
      <c r="U831130" s="5"/>
      <c r="AA831130" s="458"/>
      <c r="AB831130" s="5"/>
    </row>
    <row r="831131" spans="21:28">
      <c r="U831131" s="5"/>
      <c r="AA831131" s="458"/>
      <c r="AB831131" s="5"/>
    </row>
    <row r="831132" spans="21:28">
      <c r="U831132" s="5"/>
      <c r="AA831132" s="93"/>
      <c r="AB831132" s="5"/>
    </row>
    <row r="831133" spans="21:28">
      <c r="U831133" s="5"/>
      <c r="AA831133" s="94"/>
      <c r="AB831133" s="5"/>
    </row>
    <row r="831136" spans="21:28">
      <c r="U831136" s="5"/>
      <c r="AA831136" s="94"/>
      <c r="AB831136" s="5"/>
    </row>
    <row r="831186" spans="21:28">
      <c r="U831186" s="5"/>
      <c r="AA831186" s="94"/>
      <c r="AB831186" s="5"/>
    </row>
    <row r="831256" spans="21:28">
      <c r="U831256" s="5"/>
      <c r="AA831256" s="94"/>
      <c r="AB831256" s="5"/>
    </row>
    <row r="831257" spans="21:28">
      <c r="U831257" s="5"/>
      <c r="AA831257" s="94"/>
      <c r="AB831257" s="5"/>
    </row>
    <row r="831274" spans="21:28">
      <c r="U831274" s="5"/>
      <c r="AA831274" s="94"/>
      <c r="AB831274" s="5"/>
    </row>
    <row r="831276" spans="21:28">
      <c r="U831276" s="5"/>
      <c r="AA831276" s="458"/>
      <c r="AB831276" s="5"/>
    </row>
    <row r="831277" spans="21:28">
      <c r="U831277" s="5"/>
      <c r="AA831277" s="458"/>
      <c r="AB831277" s="5"/>
    </row>
    <row r="831278" spans="21:28">
      <c r="U831278" s="5"/>
      <c r="AA831278" s="93"/>
      <c r="AB831278" s="5"/>
    </row>
    <row r="831279" spans="21:28">
      <c r="U831279" s="5"/>
      <c r="AA831279" s="94"/>
      <c r="AB831279" s="5"/>
    </row>
    <row r="831282" spans="21:28">
      <c r="U831282" s="5"/>
      <c r="AA831282" s="94"/>
      <c r="AB831282" s="5"/>
    </row>
    <row r="831332" spans="21:28">
      <c r="U831332" s="5"/>
      <c r="AA831332" s="94"/>
      <c r="AB831332" s="5"/>
    </row>
    <row r="831402" spans="21:28">
      <c r="U831402" s="5"/>
      <c r="AA831402" s="94"/>
      <c r="AB831402" s="5"/>
    </row>
    <row r="831403" spans="21:28">
      <c r="U831403" s="5"/>
      <c r="AA831403" s="94"/>
      <c r="AB831403" s="5"/>
    </row>
    <row r="831420" spans="21:28">
      <c r="U831420" s="5"/>
      <c r="AA831420" s="94"/>
      <c r="AB831420" s="5"/>
    </row>
    <row r="831422" spans="21:28">
      <c r="U831422" s="5"/>
      <c r="AA831422" s="458"/>
      <c r="AB831422" s="5"/>
    </row>
    <row r="831423" spans="21:28">
      <c r="U831423" s="5"/>
      <c r="AA831423" s="458"/>
      <c r="AB831423" s="5"/>
    </row>
    <row r="831424" spans="21:28">
      <c r="U831424" s="5"/>
      <c r="AA831424" s="93"/>
      <c r="AB831424" s="5"/>
    </row>
    <row r="831425" spans="21:28">
      <c r="U831425" s="5"/>
      <c r="AA831425" s="94"/>
      <c r="AB831425" s="5"/>
    </row>
    <row r="831428" spans="21:28">
      <c r="U831428" s="5"/>
      <c r="AA831428" s="94"/>
      <c r="AB831428" s="5"/>
    </row>
    <row r="831478" spans="21:28">
      <c r="U831478" s="5"/>
      <c r="AA831478" s="94"/>
      <c r="AB831478" s="5"/>
    </row>
    <row r="831548" spans="21:28">
      <c r="U831548" s="5"/>
      <c r="AA831548" s="94"/>
      <c r="AB831548" s="5"/>
    </row>
    <row r="831549" spans="21:28">
      <c r="U831549" s="5"/>
      <c r="AA831549" s="94"/>
      <c r="AB831549" s="5"/>
    </row>
    <row r="831566" spans="21:28">
      <c r="U831566" s="5"/>
      <c r="AA831566" s="94"/>
      <c r="AB831566" s="5"/>
    </row>
    <row r="831568" spans="21:28">
      <c r="U831568" s="5"/>
      <c r="AA831568" s="458"/>
      <c r="AB831568" s="5"/>
    </row>
    <row r="831569" spans="21:28">
      <c r="U831569" s="5"/>
      <c r="AA831569" s="458"/>
      <c r="AB831569" s="5"/>
    </row>
    <row r="831570" spans="21:28">
      <c r="U831570" s="5"/>
      <c r="AA831570" s="93"/>
      <c r="AB831570" s="5"/>
    </row>
    <row r="831571" spans="21:28">
      <c r="U831571" s="5"/>
      <c r="AA831571" s="94"/>
      <c r="AB831571" s="5"/>
    </row>
    <row r="831574" spans="21:28">
      <c r="U831574" s="5"/>
      <c r="AA831574" s="94"/>
      <c r="AB831574" s="5"/>
    </row>
    <row r="831624" spans="21:28">
      <c r="U831624" s="5"/>
      <c r="AA831624" s="94"/>
      <c r="AB831624" s="5"/>
    </row>
    <row r="831694" spans="21:28">
      <c r="U831694" s="5"/>
      <c r="AA831694" s="94"/>
      <c r="AB831694" s="5"/>
    </row>
    <row r="831695" spans="21:28">
      <c r="U831695" s="5"/>
      <c r="AA831695" s="94"/>
      <c r="AB831695" s="5"/>
    </row>
    <row r="831712" spans="21:28">
      <c r="U831712" s="5"/>
      <c r="AA831712" s="94"/>
      <c r="AB831712" s="5"/>
    </row>
    <row r="831714" spans="21:28">
      <c r="U831714" s="5"/>
      <c r="AA831714" s="458"/>
      <c r="AB831714" s="5"/>
    </row>
    <row r="831715" spans="21:28">
      <c r="U831715" s="5"/>
      <c r="AA831715" s="458"/>
      <c r="AB831715" s="5"/>
    </row>
    <row r="831716" spans="21:28">
      <c r="U831716" s="5"/>
      <c r="AA831716" s="93"/>
      <c r="AB831716" s="5"/>
    </row>
    <row r="831717" spans="21:28">
      <c r="U831717" s="5"/>
      <c r="AA831717" s="94"/>
      <c r="AB831717" s="5"/>
    </row>
    <row r="831720" spans="21:28">
      <c r="U831720" s="5"/>
      <c r="AA831720" s="94"/>
      <c r="AB831720" s="5"/>
    </row>
    <row r="831770" spans="21:28">
      <c r="U831770" s="5"/>
      <c r="AA831770" s="94"/>
      <c r="AB831770" s="5"/>
    </row>
    <row r="831840" spans="21:28">
      <c r="U831840" s="5"/>
      <c r="AA831840" s="94"/>
      <c r="AB831840" s="5"/>
    </row>
    <row r="831841" spans="21:28">
      <c r="U831841" s="5"/>
      <c r="AA831841" s="94"/>
      <c r="AB831841" s="5"/>
    </row>
    <row r="831858" spans="21:28">
      <c r="U831858" s="5"/>
      <c r="AA831858" s="94"/>
      <c r="AB831858" s="5"/>
    </row>
    <row r="831860" spans="21:28">
      <c r="U831860" s="5"/>
      <c r="AA831860" s="458"/>
      <c r="AB831860" s="5"/>
    </row>
    <row r="831861" spans="21:28">
      <c r="U831861" s="5"/>
      <c r="AA831861" s="458"/>
      <c r="AB831861" s="5"/>
    </row>
    <row r="831862" spans="21:28">
      <c r="U831862" s="5"/>
      <c r="AA831862" s="93"/>
      <c r="AB831862" s="5"/>
    </row>
    <row r="831863" spans="21:28">
      <c r="U831863" s="5"/>
      <c r="AA831863" s="94"/>
      <c r="AB831863" s="5"/>
    </row>
    <row r="831866" spans="21:28">
      <c r="U831866" s="5"/>
      <c r="AA831866" s="94"/>
      <c r="AB831866" s="5"/>
    </row>
    <row r="831916" spans="21:28">
      <c r="U831916" s="5"/>
      <c r="AA831916" s="94"/>
      <c r="AB831916" s="5"/>
    </row>
    <row r="831986" spans="21:28">
      <c r="U831986" s="5"/>
      <c r="AA831986" s="94"/>
      <c r="AB831986" s="5"/>
    </row>
    <row r="831987" spans="21:28">
      <c r="U831987" s="5"/>
      <c r="AA831987" s="94"/>
      <c r="AB831987" s="5"/>
    </row>
    <row r="832004" spans="21:28">
      <c r="U832004" s="5"/>
      <c r="AA832004" s="94"/>
      <c r="AB832004" s="5"/>
    </row>
    <row r="832006" spans="21:28">
      <c r="U832006" s="5"/>
      <c r="AA832006" s="458"/>
      <c r="AB832006" s="5"/>
    </row>
    <row r="832007" spans="21:28">
      <c r="U832007" s="5"/>
      <c r="AA832007" s="458"/>
      <c r="AB832007" s="5"/>
    </row>
    <row r="832008" spans="21:28">
      <c r="U832008" s="5"/>
      <c r="AA832008" s="93"/>
      <c r="AB832008" s="5"/>
    </row>
    <row r="832009" spans="21:28">
      <c r="U832009" s="5"/>
      <c r="AA832009" s="94"/>
      <c r="AB832009" s="5"/>
    </row>
    <row r="832012" spans="21:28">
      <c r="U832012" s="5"/>
      <c r="AA832012" s="94"/>
      <c r="AB832012" s="5"/>
    </row>
    <row r="832062" spans="21:28">
      <c r="U832062" s="5"/>
      <c r="AA832062" s="94"/>
      <c r="AB832062" s="5"/>
    </row>
    <row r="832132" spans="21:28">
      <c r="U832132" s="5"/>
      <c r="AA832132" s="94"/>
      <c r="AB832132" s="5"/>
    </row>
    <row r="832133" spans="21:28">
      <c r="U832133" s="5"/>
      <c r="AA832133" s="94"/>
      <c r="AB832133" s="5"/>
    </row>
    <row r="832150" spans="21:28">
      <c r="U832150" s="5"/>
      <c r="AA832150" s="94"/>
      <c r="AB832150" s="5"/>
    </row>
    <row r="832152" spans="21:28">
      <c r="U832152" s="5"/>
      <c r="AA832152" s="458"/>
      <c r="AB832152" s="5"/>
    </row>
    <row r="832153" spans="21:28">
      <c r="U832153" s="5"/>
      <c r="AA832153" s="458"/>
      <c r="AB832153" s="5"/>
    </row>
    <row r="832154" spans="21:28">
      <c r="U832154" s="5"/>
      <c r="AA832154" s="93"/>
      <c r="AB832154" s="5"/>
    </row>
    <row r="832155" spans="21:28">
      <c r="U832155" s="5"/>
      <c r="AA832155" s="94"/>
      <c r="AB832155" s="5"/>
    </row>
    <row r="832158" spans="21:28">
      <c r="U832158" s="5"/>
      <c r="AA832158" s="94"/>
      <c r="AB832158" s="5"/>
    </row>
    <row r="832208" spans="21:28">
      <c r="U832208" s="5"/>
      <c r="AA832208" s="94"/>
      <c r="AB832208" s="5"/>
    </row>
    <row r="832278" spans="21:28">
      <c r="U832278" s="5"/>
      <c r="AA832278" s="94"/>
      <c r="AB832278" s="5"/>
    </row>
    <row r="832279" spans="21:28">
      <c r="U832279" s="5"/>
      <c r="AA832279" s="94"/>
      <c r="AB832279" s="5"/>
    </row>
    <row r="832296" spans="21:28">
      <c r="U832296" s="5"/>
      <c r="AA832296" s="94"/>
      <c r="AB832296" s="5"/>
    </row>
    <row r="832298" spans="21:28">
      <c r="U832298" s="5"/>
      <c r="AA832298" s="458"/>
      <c r="AB832298" s="5"/>
    </row>
    <row r="832299" spans="21:28">
      <c r="U832299" s="5"/>
      <c r="AA832299" s="458"/>
      <c r="AB832299" s="5"/>
    </row>
    <row r="832300" spans="21:28">
      <c r="U832300" s="5"/>
      <c r="AA832300" s="93"/>
      <c r="AB832300" s="5"/>
    </row>
    <row r="832301" spans="21:28">
      <c r="U832301" s="5"/>
      <c r="AA832301" s="94"/>
      <c r="AB832301" s="5"/>
    </row>
    <row r="832304" spans="21:28">
      <c r="U832304" s="5"/>
      <c r="AA832304" s="94"/>
      <c r="AB832304" s="5"/>
    </row>
    <row r="832354" spans="21:28">
      <c r="U832354" s="5"/>
      <c r="AA832354" s="94"/>
      <c r="AB832354" s="5"/>
    </row>
    <row r="832424" spans="21:28">
      <c r="U832424" s="5"/>
      <c r="AA832424" s="94"/>
      <c r="AB832424" s="5"/>
    </row>
    <row r="832425" spans="21:28">
      <c r="U832425" s="5"/>
      <c r="AA832425" s="94"/>
      <c r="AB832425" s="5"/>
    </row>
    <row r="832442" spans="21:28">
      <c r="U832442" s="5"/>
      <c r="AA832442" s="94"/>
      <c r="AB832442" s="5"/>
    </row>
    <row r="832444" spans="21:28">
      <c r="U832444" s="5"/>
      <c r="AA832444" s="458"/>
      <c r="AB832444" s="5"/>
    </row>
    <row r="832445" spans="21:28">
      <c r="U832445" s="5"/>
      <c r="AA832445" s="458"/>
      <c r="AB832445" s="5"/>
    </row>
    <row r="832446" spans="21:28">
      <c r="U832446" s="5"/>
      <c r="AA832446" s="93"/>
      <c r="AB832446" s="5"/>
    </row>
    <row r="832447" spans="21:28">
      <c r="U832447" s="5"/>
      <c r="AA832447" s="94"/>
      <c r="AB832447" s="5"/>
    </row>
    <row r="832450" spans="21:28">
      <c r="U832450" s="5"/>
      <c r="AA832450" s="94"/>
      <c r="AB832450" s="5"/>
    </row>
    <row r="832500" spans="21:28">
      <c r="U832500" s="5"/>
      <c r="AA832500" s="94"/>
      <c r="AB832500" s="5"/>
    </row>
    <row r="832570" spans="21:28">
      <c r="U832570" s="5"/>
      <c r="AA832570" s="94"/>
      <c r="AB832570" s="5"/>
    </row>
    <row r="832571" spans="21:28">
      <c r="U832571" s="5"/>
      <c r="AA832571" s="94"/>
      <c r="AB832571" s="5"/>
    </row>
    <row r="832588" spans="21:28">
      <c r="U832588" s="5"/>
      <c r="AA832588" s="94"/>
      <c r="AB832588" s="5"/>
    </row>
    <row r="832590" spans="21:28">
      <c r="U832590" s="5"/>
      <c r="AA832590" s="458"/>
      <c r="AB832590" s="5"/>
    </row>
    <row r="832591" spans="21:28">
      <c r="U832591" s="5"/>
      <c r="AA832591" s="458"/>
      <c r="AB832591" s="5"/>
    </row>
    <row r="832592" spans="21:28">
      <c r="U832592" s="5"/>
      <c r="AA832592" s="93"/>
      <c r="AB832592" s="5"/>
    </row>
    <row r="832593" spans="21:28">
      <c r="U832593" s="5"/>
      <c r="AA832593" s="94"/>
      <c r="AB832593" s="5"/>
    </row>
    <row r="832596" spans="21:28">
      <c r="U832596" s="5"/>
      <c r="AA832596" s="94"/>
      <c r="AB832596" s="5"/>
    </row>
    <row r="832646" spans="21:28">
      <c r="U832646" s="5"/>
      <c r="AA832646" s="94"/>
      <c r="AB832646" s="5"/>
    </row>
    <row r="832716" spans="21:28">
      <c r="U832716" s="5"/>
      <c r="AA832716" s="94"/>
      <c r="AB832716" s="5"/>
    </row>
    <row r="832717" spans="21:28">
      <c r="U832717" s="5"/>
      <c r="AA832717" s="94"/>
      <c r="AB832717" s="5"/>
    </row>
    <row r="832734" spans="21:28">
      <c r="U832734" s="5"/>
      <c r="AA832734" s="94"/>
      <c r="AB832734" s="5"/>
    </row>
    <row r="832736" spans="21:28">
      <c r="U832736" s="5"/>
      <c r="AA832736" s="458"/>
      <c r="AB832736" s="5"/>
    </row>
    <row r="832737" spans="21:28">
      <c r="U832737" s="5"/>
      <c r="AA832737" s="458"/>
      <c r="AB832737" s="5"/>
    </row>
    <row r="832738" spans="21:28">
      <c r="U832738" s="5"/>
      <c r="AA832738" s="93"/>
      <c r="AB832738" s="5"/>
    </row>
    <row r="832739" spans="21:28">
      <c r="U832739" s="5"/>
      <c r="AA832739" s="94"/>
      <c r="AB832739" s="5"/>
    </row>
    <row r="832742" spans="21:28">
      <c r="U832742" s="5"/>
      <c r="AA832742" s="94"/>
      <c r="AB832742" s="5"/>
    </row>
    <row r="832792" spans="21:28">
      <c r="U832792" s="5"/>
      <c r="AA832792" s="94"/>
      <c r="AB832792" s="5"/>
    </row>
    <row r="832862" spans="21:28">
      <c r="U832862" s="5"/>
      <c r="AA832862" s="94"/>
      <c r="AB832862" s="5"/>
    </row>
    <row r="832863" spans="21:28">
      <c r="U832863" s="5"/>
      <c r="AA832863" s="94"/>
      <c r="AB832863" s="5"/>
    </row>
    <row r="832880" spans="21:28">
      <c r="U832880" s="5"/>
      <c r="AA832880" s="94"/>
      <c r="AB832880" s="5"/>
    </row>
    <row r="832882" spans="21:28">
      <c r="U832882" s="5"/>
      <c r="AA832882" s="458"/>
      <c r="AB832882" s="5"/>
    </row>
    <row r="832883" spans="21:28">
      <c r="U832883" s="5"/>
      <c r="AA832883" s="458"/>
      <c r="AB832883" s="5"/>
    </row>
    <row r="832884" spans="21:28">
      <c r="U832884" s="5"/>
      <c r="AA832884" s="93"/>
      <c r="AB832884" s="5"/>
    </row>
    <row r="832885" spans="21:28">
      <c r="U832885" s="5"/>
      <c r="AA832885" s="94"/>
      <c r="AB832885" s="5"/>
    </row>
    <row r="832888" spans="21:28">
      <c r="U832888" s="5"/>
      <c r="AA832888" s="94"/>
      <c r="AB832888" s="5"/>
    </row>
    <row r="832938" spans="21:28">
      <c r="U832938" s="5"/>
      <c r="AA832938" s="94"/>
      <c r="AB832938" s="5"/>
    </row>
    <row r="833008" spans="21:28">
      <c r="U833008" s="5"/>
      <c r="AA833008" s="94"/>
      <c r="AB833008" s="5"/>
    </row>
    <row r="833009" spans="21:28">
      <c r="U833009" s="5"/>
      <c r="AA833009" s="94"/>
      <c r="AB833009" s="5"/>
    </row>
    <row r="833026" spans="21:28">
      <c r="U833026" s="5"/>
      <c r="AA833026" s="94"/>
      <c r="AB833026" s="5"/>
    </row>
    <row r="833028" spans="21:28">
      <c r="U833028" s="5"/>
      <c r="AA833028" s="458"/>
      <c r="AB833028" s="5"/>
    </row>
    <row r="833029" spans="21:28">
      <c r="U833029" s="5"/>
      <c r="AA833029" s="458"/>
      <c r="AB833029" s="5"/>
    </row>
    <row r="833030" spans="21:28">
      <c r="U833030" s="5"/>
      <c r="AA833030" s="93"/>
      <c r="AB833030" s="5"/>
    </row>
    <row r="833031" spans="21:28">
      <c r="U833031" s="5"/>
      <c r="AA833031" s="94"/>
      <c r="AB833031" s="5"/>
    </row>
    <row r="833034" spans="21:28">
      <c r="U833034" s="5"/>
      <c r="AA833034" s="94"/>
      <c r="AB833034" s="5"/>
    </row>
    <row r="833084" spans="21:28">
      <c r="U833084" s="5"/>
      <c r="AA833084" s="94"/>
      <c r="AB833084" s="5"/>
    </row>
    <row r="833154" spans="21:28">
      <c r="U833154" s="5"/>
      <c r="AA833154" s="94"/>
      <c r="AB833154" s="5"/>
    </row>
    <row r="833155" spans="21:28">
      <c r="U833155" s="5"/>
      <c r="AA833155" s="94"/>
      <c r="AB833155" s="5"/>
    </row>
    <row r="833172" spans="21:28">
      <c r="U833172" s="5"/>
      <c r="AA833172" s="94"/>
      <c r="AB833172" s="5"/>
    </row>
    <row r="833174" spans="21:28">
      <c r="U833174" s="5"/>
      <c r="AA833174" s="458"/>
      <c r="AB833174" s="5"/>
    </row>
    <row r="833175" spans="21:28">
      <c r="U833175" s="5"/>
      <c r="AA833175" s="458"/>
      <c r="AB833175" s="5"/>
    </row>
    <row r="833176" spans="21:28">
      <c r="U833176" s="5"/>
      <c r="AA833176" s="93"/>
      <c r="AB833176" s="5"/>
    </row>
    <row r="833177" spans="21:28">
      <c r="U833177" s="5"/>
      <c r="AA833177" s="94"/>
      <c r="AB833177" s="5"/>
    </row>
    <row r="833180" spans="21:28">
      <c r="U833180" s="5"/>
      <c r="AA833180" s="94"/>
      <c r="AB833180" s="5"/>
    </row>
    <row r="833230" spans="21:28">
      <c r="U833230" s="5"/>
      <c r="AA833230" s="94"/>
      <c r="AB833230" s="5"/>
    </row>
    <row r="833300" spans="21:28">
      <c r="U833300" s="5"/>
      <c r="AA833300" s="94"/>
      <c r="AB833300" s="5"/>
    </row>
    <row r="833301" spans="21:28">
      <c r="U833301" s="5"/>
      <c r="AA833301" s="94"/>
      <c r="AB833301" s="5"/>
    </row>
    <row r="833318" spans="21:28">
      <c r="U833318" s="5"/>
      <c r="AA833318" s="94"/>
      <c r="AB833318" s="5"/>
    </row>
    <row r="833320" spans="21:28">
      <c r="U833320" s="5"/>
      <c r="AA833320" s="458"/>
      <c r="AB833320" s="5"/>
    </row>
    <row r="833321" spans="21:28">
      <c r="U833321" s="5"/>
      <c r="AA833321" s="458"/>
      <c r="AB833321" s="5"/>
    </row>
    <row r="833322" spans="21:28">
      <c r="U833322" s="5"/>
      <c r="AA833322" s="93"/>
      <c r="AB833322" s="5"/>
    </row>
    <row r="833323" spans="21:28">
      <c r="U833323" s="5"/>
      <c r="AA833323" s="94"/>
      <c r="AB833323" s="5"/>
    </row>
    <row r="833326" spans="21:28">
      <c r="U833326" s="5"/>
      <c r="AA833326" s="94"/>
      <c r="AB833326" s="5"/>
    </row>
    <row r="833376" spans="21:28">
      <c r="U833376" s="5"/>
      <c r="AA833376" s="94"/>
      <c r="AB833376" s="5"/>
    </row>
    <row r="833446" spans="21:28">
      <c r="U833446" s="5"/>
      <c r="AA833446" s="94"/>
      <c r="AB833446" s="5"/>
    </row>
    <row r="833447" spans="21:28">
      <c r="U833447" s="5"/>
      <c r="AA833447" s="94"/>
      <c r="AB833447" s="5"/>
    </row>
    <row r="833464" spans="21:28">
      <c r="U833464" s="5"/>
      <c r="AA833464" s="94"/>
      <c r="AB833464" s="5"/>
    </row>
    <row r="833466" spans="21:28">
      <c r="U833466" s="5"/>
      <c r="AA833466" s="458"/>
      <c r="AB833466" s="5"/>
    </row>
    <row r="833467" spans="21:28">
      <c r="U833467" s="5"/>
      <c r="AA833467" s="458"/>
      <c r="AB833467" s="5"/>
    </row>
    <row r="833468" spans="21:28">
      <c r="U833468" s="5"/>
      <c r="AA833468" s="93"/>
      <c r="AB833468" s="5"/>
    </row>
    <row r="833469" spans="21:28">
      <c r="U833469" s="5"/>
      <c r="AA833469" s="94"/>
      <c r="AB833469" s="5"/>
    </row>
    <row r="833472" spans="21:28">
      <c r="U833472" s="5"/>
      <c r="AA833472" s="94"/>
      <c r="AB833472" s="5"/>
    </row>
    <row r="833522" spans="21:28">
      <c r="U833522" s="5"/>
      <c r="AA833522" s="94"/>
      <c r="AB833522" s="5"/>
    </row>
    <row r="833592" spans="21:28">
      <c r="U833592" s="5"/>
      <c r="AA833592" s="94"/>
      <c r="AB833592" s="5"/>
    </row>
    <row r="833593" spans="21:28">
      <c r="U833593" s="5"/>
      <c r="AA833593" s="94"/>
      <c r="AB833593" s="5"/>
    </row>
    <row r="833610" spans="21:28">
      <c r="U833610" s="5"/>
      <c r="AA833610" s="94"/>
      <c r="AB833610" s="5"/>
    </row>
    <row r="833612" spans="21:28">
      <c r="U833612" s="5"/>
      <c r="AA833612" s="458"/>
      <c r="AB833612" s="5"/>
    </row>
    <row r="833613" spans="21:28">
      <c r="U833613" s="5"/>
      <c r="AA833613" s="458"/>
      <c r="AB833613" s="5"/>
    </row>
    <row r="833614" spans="21:28">
      <c r="U833614" s="5"/>
      <c r="AA833614" s="93"/>
      <c r="AB833614" s="5"/>
    </row>
    <row r="833615" spans="21:28">
      <c r="U833615" s="5"/>
      <c r="AA833615" s="94"/>
      <c r="AB833615" s="5"/>
    </row>
    <row r="833618" spans="21:28">
      <c r="U833618" s="5"/>
      <c r="AA833618" s="94"/>
      <c r="AB833618" s="5"/>
    </row>
    <row r="833668" spans="21:28">
      <c r="U833668" s="5"/>
      <c r="AA833668" s="94"/>
      <c r="AB833668" s="5"/>
    </row>
    <row r="833738" spans="21:28">
      <c r="U833738" s="5"/>
      <c r="AA833738" s="94"/>
      <c r="AB833738" s="5"/>
    </row>
    <row r="833739" spans="21:28">
      <c r="U833739" s="5"/>
      <c r="AA833739" s="94"/>
      <c r="AB833739" s="5"/>
    </row>
    <row r="833756" spans="21:28">
      <c r="U833756" s="5"/>
      <c r="AA833756" s="94"/>
      <c r="AB833756" s="5"/>
    </row>
    <row r="833758" spans="21:28">
      <c r="U833758" s="5"/>
      <c r="AA833758" s="458"/>
      <c r="AB833758" s="5"/>
    </row>
    <row r="833759" spans="21:28">
      <c r="U833759" s="5"/>
      <c r="AA833759" s="458"/>
      <c r="AB833759" s="5"/>
    </row>
    <row r="833760" spans="21:28">
      <c r="U833760" s="5"/>
      <c r="AA833760" s="93"/>
      <c r="AB833760" s="5"/>
    </row>
    <row r="833761" spans="21:28">
      <c r="U833761" s="5"/>
      <c r="AA833761" s="94"/>
      <c r="AB833761" s="5"/>
    </row>
    <row r="833764" spans="21:28">
      <c r="U833764" s="5"/>
      <c r="AA833764" s="94"/>
      <c r="AB833764" s="5"/>
    </row>
    <row r="833814" spans="21:28">
      <c r="U833814" s="5"/>
      <c r="AA833814" s="94"/>
      <c r="AB833814" s="5"/>
    </row>
    <row r="833884" spans="21:28">
      <c r="U833884" s="5"/>
      <c r="AA833884" s="94"/>
      <c r="AB833884" s="5"/>
    </row>
    <row r="833885" spans="21:28">
      <c r="U833885" s="5"/>
      <c r="AA833885" s="94"/>
      <c r="AB833885" s="5"/>
    </row>
    <row r="833902" spans="21:28">
      <c r="U833902" s="5"/>
      <c r="AA833902" s="94"/>
      <c r="AB833902" s="5"/>
    </row>
    <row r="833904" spans="21:28">
      <c r="U833904" s="5"/>
      <c r="AA833904" s="458"/>
      <c r="AB833904" s="5"/>
    </row>
    <row r="833905" spans="21:28">
      <c r="U833905" s="5"/>
      <c r="AA833905" s="458"/>
      <c r="AB833905" s="5"/>
    </row>
    <row r="833906" spans="21:28">
      <c r="U833906" s="5"/>
      <c r="AA833906" s="93"/>
      <c r="AB833906" s="5"/>
    </row>
    <row r="833907" spans="21:28">
      <c r="U833907" s="5"/>
      <c r="AA833907" s="94"/>
      <c r="AB833907" s="5"/>
    </row>
    <row r="833910" spans="21:28">
      <c r="U833910" s="5"/>
      <c r="AA833910" s="94"/>
      <c r="AB833910" s="5"/>
    </row>
    <row r="833960" spans="21:28">
      <c r="U833960" s="5"/>
      <c r="AA833960" s="94"/>
      <c r="AB833960" s="5"/>
    </row>
    <row r="834030" spans="21:28">
      <c r="U834030" s="5"/>
      <c r="AA834030" s="94"/>
      <c r="AB834030" s="5"/>
    </row>
    <row r="834031" spans="21:28">
      <c r="U834031" s="5"/>
      <c r="AA834031" s="94"/>
      <c r="AB834031" s="5"/>
    </row>
    <row r="834048" spans="21:28">
      <c r="U834048" s="5"/>
      <c r="AA834048" s="94"/>
      <c r="AB834048" s="5"/>
    </row>
    <row r="834050" spans="21:28">
      <c r="U834050" s="5"/>
      <c r="AA834050" s="458"/>
      <c r="AB834050" s="5"/>
    </row>
    <row r="834051" spans="21:28">
      <c r="U834051" s="5"/>
      <c r="AA834051" s="458"/>
      <c r="AB834051" s="5"/>
    </row>
    <row r="834052" spans="21:28">
      <c r="U834052" s="5"/>
      <c r="AA834052" s="93"/>
      <c r="AB834052" s="5"/>
    </row>
    <row r="834053" spans="21:28">
      <c r="U834053" s="5"/>
      <c r="AA834053" s="94"/>
      <c r="AB834053" s="5"/>
    </row>
    <row r="834056" spans="21:28">
      <c r="U834056" s="5"/>
      <c r="AA834056" s="94"/>
      <c r="AB834056" s="5"/>
    </row>
    <row r="834106" spans="21:28">
      <c r="U834106" s="5"/>
      <c r="AA834106" s="94"/>
      <c r="AB834106" s="5"/>
    </row>
    <row r="834176" spans="21:28">
      <c r="U834176" s="5"/>
      <c r="AA834176" s="94"/>
      <c r="AB834176" s="5"/>
    </row>
    <row r="834177" spans="21:28">
      <c r="U834177" s="5"/>
      <c r="AA834177" s="94"/>
      <c r="AB834177" s="5"/>
    </row>
    <row r="834194" spans="21:28">
      <c r="U834194" s="5"/>
      <c r="AA834194" s="94"/>
      <c r="AB834194" s="5"/>
    </row>
    <row r="834196" spans="21:28">
      <c r="U834196" s="5"/>
      <c r="AA834196" s="458"/>
      <c r="AB834196" s="5"/>
    </row>
    <row r="834197" spans="21:28">
      <c r="U834197" s="5"/>
      <c r="AA834197" s="458"/>
      <c r="AB834197" s="5"/>
    </row>
    <row r="834198" spans="21:28">
      <c r="U834198" s="5"/>
      <c r="AA834198" s="93"/>
      <c r="AB834198" s="5"/>
    </row>
    <row r="834199" spans="21:28">
      <c r="U834199" s="5"/>
      <c r="AA834199" s="94"/>
      <c r="AB834199" s="5"/>
    </row>
    <row r="834202" spans="21:28">
      <c r="U834202" s="5"/>
      <c r="AA834202" s="94"/>
      <c r="AB834202" s="5"/>
    </row>
    <row r="834252" spans="21:28">
      <c r="U834252" s="5"/>
      <c r="AA834252" s="94"/>
      <c r="AB834252" s="5"/>
    </row>
    <row r="834322" spans="21:28">
      <c r="U834322" s="5"/>
      <c r="AA834322" s="94"/>
      <c r="AB834322" s="5"/>
    </row>
    <row r="834323" spans="21:28">
      <c r="U834323" s="5"/>
      <c r="AA834323" s="94"/>
      <c r="AB834323" s="5"/>
    </row>
    <row r="834340" spans="21:28">
      <c r="U834340" s="5"/>
      <c r="AA834340" s="94"/>
      <c r="AB834340" s="5"/>
    </row>
    <row r="834342" spans="21:28">
      <c r="U834342" s="5"/>
      <c r="AA834342" s="458"/>
      <c r="AB834342" s="5"/>
    </row>
    <row r="834343" spans="21:28">
      <c r="U834343" s="5"/>
      <c r="AA834343" s="458"/>
      <c r="AB834343" s="5"/>
    </row>
    <row r="834344" spans="21:28">
      <c r="U834344" s="5"/>
      <c r="AA834344" s="93"/>
      <c r="AB834344" s="5"/>
    </row>
    <row r="834345" spans="21:28">
      <c r="U834345" s="5"/>
      <c r="AA834345" s="94"/>
      <c r="AB834345" s="5"/>
    </row>
    <row r="834348" spans="21:28">
      <c r="U834348" s="5"/>
      <c r="AA834348" s="94"/>
      <c r="AB834348" s="5"/>
    </row>
    <row r="834398" spans="21:28">
      <c r="U834398" s="5"/>
      <c r="AA834398" s="94"/>
      <c r="AB834398" s="5"/>
    </row>
    <row r="834468" spans="21:28">
      <c r="U834468" s="5"/>
      <c r="AA834468" s="94"/>
      <c r="AB834468" s="5"/>
    </row>
    <row r="834469" spans="21:28">
      <c r="U834469" s="5"/>
      <c r="AA834469" s="94"/>
      <c r="AB834469" s="5"/>
    </row>
    <row r="834486" spans="21:28">
      <c r="U834486" s="5"/>
      <c r="AA834486" s="94"/>
      <c r="AB834486" s="5"/>
    </row>
    <row r="834488" spans="21:28">
      <c r="U834488" s="5"/>
      <c r="AA834488" s="458"/>
      <c r="AB834488" s="5"/>
    </row>
    <row r="834489" spans="21:28">
      <c r="U834489" s="5"/>
      <c r="AA834489" s="458"/>
      <c r="AB834489" s="5"/>
    </row>
    <row r="834490" spans="21:28">
      <c r="U834490" s="5"/>
      <c r="AA834490" s="93"/>
      <c r="AB834490" s="5"/>
    </row>
    <row r="834491" spans="21:28">
      <c r="U834491" s="5"/>
      <c r="AA834491" s="94"/>
      <c r="AB834491" s="5"/>
    </row>
    <row r="834494" spans="21:28">
      <c r="U834494" s="5"/>
      <c r="AA834494" s="94"/>
      <c r="AB834494" s="5"/>
    </row>
    <row r="834544" spans="21:28">
      <c r="U834544" s="5"/>
      <c r="AA834544" s="94"/>
      <c r="AB834544" s="5"/>
    </row>
    <row r="834614" spans="21:28">
      <c r="U834614" s="5"/>
      <c r="AA834614" s="94"/>
      <c r="AB834614" s="5"/>
    </row>
    <row r="834615" spans="21:28">
      <c r="U834615" s="5"/>
      <c r="AA834615" s="94"/>
      <c r="AB834615" s="5"/>
    </row>
    <row r="834632" spans="21:28">
      <c r="U834632" s="5"/>
      <c r="AA834632" s="94"/>
      <c r="AB834632" s="5"/>
    </row>
    <row r="834634" spans="21:28">
      <c r="U834634" s="5"/>
      <c r="AA834634" s="458"/>
      <c r="AB834634" s="5"/>
    </row>
    <row r="834635" spans="21:28">
      <c r="U834635" s="5"/>
      <c r="AA834635" s="458"/>
      <c r="AB834635" s="5"/>
    </row>
    <row r="834636" spans="21:28">
      <c r="U834636" s="5"/>
      <c r="AA834636" s="93"/>
      <c r="AB834636" s="5"/>
    </row>
    <row r="834637" spans="21:28">
      <c r="U834637" s="5"/>
      <c r="AA834637" s="94"/>
      <c r="AB834637" s="5"/>
    </row>
    <row r="834640" spans="21:28">
      <c r="U834640" s="5"/>
      <c r="AA834640" s="94"/>
      <c r="AB834640" s="5"/>
    </row>
    <row r="834690" spans="21:28">
      <c r="U834690" s="5"/>
      <c r="AA834690" s="94"/>
      <c r="AB834690" s="5"/>
    </row>
    <row r="834760" spans="21:28">
      <c r="U834760" s="5"/>
      <c r="AA834760" s="94"/>
      <c r="AB834760" s="5"/>
    </row>
    <row r="834761" spans="21:28">
      <c r="U834761" s="5"/>
      <c r="AA834761" s="94"/>
      <c r="AB834761" s="5"/>
    </row>
    <row r="834778" spans="21:28">
      <c r="U834778" s="5"/>
      <c r="AA834778" s="94"/>
      <c r="AB834778" s="5"/>
    </row>
    <row r="834780" spans="21:28">
      <c r="U834780" s="5"/>
      <c r="AA834780" s="458"/>
      <c r="AB834780" s="5"/>
    </row>
    <row r="834781" spans="21:28">
      <c r="U834781" s="5"/>
      <c r="AA834781" s="458"/>
      <c r="AB834781" s="5"/>
    </row>
    <row r="834782" spans="21:28">
      <c r="U834782" s="5"/>
      <c r="AA834782" s="93"/>
      <c r="AB834782" s="5"/>
    </row>
    <row r="834783" spans="21:28">
      <c r="U834783" s="5"/>
      <c r="AA834783" s="94"/>
      <c r="AB834783" s="5"/>
    </row>
    <row r="834786" spans="21:28">
      <c r="U834786" s="5"/>
      <c r="AA834786" s="94"/>
      <c r="AB834786" s="5"/>
    </row>
    <row r="834836" spans="21:28">
      <c r="U834836" s="5"/>
      <c r="AA834836" s="94"/>
      <c r="AB834836" s="5"/>
    </row>
    <row r="834906" spans="21:28">
      <c r="U834906" s="5"/>
      <c r="AA834906" s="94"/>
      <c r="AB834906" s="5"/>
    </row>
    <row r="834907" spans="21:28">
      <c r="U834907" s="5"/>
      <c r="AA834907" s="94"/>
      <c r="AB834907" s="5"/>
    </row>
    <row r="834924" spans="21:28">
      <c r="U834924" s="5"/>
      <c r="AA834924" s="94"/>
      <c r="AB834924" s="5"/>
    </row>
    <row r="834926" spans="21:28">
      <c r="U834926" s="5"/>
      <c r="AA834926" s="458"/>
      <c r="AB834926" s="5"/>
    </row>
    <row r="834927" spans="21:28">
      <c r="U834927" s="5"/>
      <c r="AA834927" s="458"/>
      <c r="AB834927" s="5"/>
    </row>
    <row r="834928" spans="21:28">
      <c r="U834928" s="5"/>
      <c r="AA834928" s="93"/>
      <c r="AB834928" s="5"/>
    </row>
    <row r="834929" spans="21:28">
      <c r="U834929" s="5"/>
      <c r="AA834929" s="94"/>
      <c r="AB834929" s="5"/>
    </row>
    <row r="834932" spans="21:28">
      <c r="U834932" s="5"/>
      <c r="AA834932" s="94"/>
      <c r="AB834932" s="5"/>
    </row>
    <row r="834982" spans="21:28">
      <c r="U834982" s="5"/>
      <c r="AA834982" s="94"/>
      <c r="AB834982" s="5"/>
    </row>
    <row r="835052" spans="21:28">
      <c r="U835052" s="5"/>
      <c r="AA835052" s="94"/>
      <c r="AB835052" s="5"/>
    </row>
    <row r="835053" spans="21:28">
      <c r="U835053" s="5"/>
      <c r="AA835053" s="94"/>
      <c r="AB835053" s="5"/>
    </row>
    <row r="835070" spans="21:28">
      <c r="U835070" s="5"/>
      <c r="AA835070" s="94"/>
      <c r="AB835070" s="5"/>
    </row>
    <row r="835072" spans="21:28">
      <c r="U835072" s="5"/>
      <c r="AA835072" s="458"/>
      <c r="AB835072" s="5"/>
    </row>
    <row r="835073" spans="21:28">
      <c r="U835073" s="5"/>
      <c r="AA835073" s="458"/>
      <c r="AB835073" s="5"/>
    </row>
    <row r="835074" spans="21:28">
      <c r="U835074" s="5"/>
      <c r="AA835074" s="93"/>
      <c r="AB835074" s="5"/>
    </row>
    <row r="835075" spans="21:28">
      <c r="U835075" s="5"/>
      <c r="AA835075" s="94"/>
      <c r="AB835075" s="5"/>
    </row>
    <row r="835078" spans="21:28">
      <c r="U835078" s="5"/>
      <c r="AA835078" s="94"/>
      <c r="AB835078" s="5"/>
    </row>
    <row r="835128" spans="21:28">
      <c r="U835128" s="5"/>
      <c r="AA835128" s="94"/>
      <c r="AB835128" s="5"/>
    </row>
    <row r="835198" spans="21:28">
      <c r="U835198" s="5"/>
      <c r="AA835198" s="94"/>
      <c r="AB835198" s="5"/>
    </row>
    <row r="835199" spans="21:28">
      <c r="U835199" s="5"/>
      <c r="AA835199" s="94"/>
      <c r="AB835199" s="5"/>
    </row>
    <row r="835216" spans="21:28">
      <c r="U835216" s="5"/>
      <c r="AA835216" s="94"/>
      <c r="AB835216" s="5"/>
    </row>
    <row r="835218" spans="21:28">
      <c r="U835218" s="5"/>
      <c r="AA835218" s="458"/>
      <c r="AB835218" s="5"/>
    </row>
    <row r="835219" spans="21:28">
      <c r="U835219" s="5"/>
      <c r="AA835219" s="458"/>
      <c r="AB835219" s="5"/>
    </row>
    <row r="835220" spans="21:28">
      <c r="U835220" s="5"/>
      <c r="AA835220" s="93"/>
      <c r="AB835220" s="5"/>
    </row>
    <row r="835221" spans="21:28">
      <c r="U835221" s="5"/>
      <c r="AA835221" s="94"/>
      <c r="AB835221" s="5"/>
    </row>
    <row r="835224" spans="21:28">
      <c r="U835224" s="5"/>
      <c r="AA835224" s="94"/>
      <c r="AB835224" s="5"/>
    </row>
    <row r="835274" spans="21:28">
      <c r="U835274" s="5"/>
      <c r="AA835274" s="94"/>
      <c r="AB835274" s="5"/>
    </row>
    <row r="835344" spans="21:28">
      <c r="U835344" s="5"/>
      <c r="AA835344" s="94"/>
      <c r="AB835344" s="5"/>
    </row>
    <row r="835345" spans="21:28">
      <c r="U835345" s="5"/>
      <c r="AA835345" s="94"/>
      <c r="AB835345" s="5"/>
    </row>
    <row r="835362" spans="21:28">
      <c r="U835362" s="5"/>
      <c r="AA835362" s="94"/>
      <c r="AB835362" s="5"/>
    </row>
    <row r="835364" spans="21:28">
      <c r="U835364" s="5"/>
      <c r="AA835364" s="458"/>
      <c r="AB835364" s="5"/>
    </row>
    <row r="835365" spans="21:28">
      <c r="U835365" s="5"/>
      <c r="AA835365" s="458"/>
      <c r="AB835365" s="5"/>
    </row>
    <row r="835366" spans="21:28">
      <c r="U835366" s="5"/>
      <c r="AA835366" s="93"/>
      <c r="AB835366" s="5"/>
    </row>
    <row r="835367" spans="21:28">
      <c r="U835367" s="5"/>
      <c r="AA835367" s="94"/>
      <c r="AB835367" s="5"/>
    </row>
    <row r="835370" spans="21:28">
      <c r="U835370" s="5"/>
      <c r="AA835370" s="94"/>
      <c r="AB835370" s="5"/>
    </row>
    <row r="835420" spans="21:28">
      <c r="U835420" s="5"/>
      <c r="AA835420" s="94"/>
      <c r="AB835420" s="5"/>
    </row>
    <row r="835490" spans="21:28">
      <c r="U835490" s="5"/>
      <c r="AA835490" s="94"/>
      <c r="AB835490" s="5"/>
    </row>
    <row r="835491" spans="21:28">
      <c r="U835491" s="5"/>
      <c r="AA835491" s="94"/>
      <c r="AB835491" s="5"/>
    </row>
    <row r="835508" spans="21:28">
      <c r="U835508" s="5"/>
      <c r="AA835508" s="94"/>
      <c r="AB835508" s="5"/>
    </row>
    <row r="835510" spans="21:28">
      <c r="U835510" s="5"/>
      <c r="AA835510" s="458"/>
      <c r="AB835510" s="5"/>
    </row>
    <row r="835511" spans="21:28">
      <c r="U835511" s="5"/>
      <c r="AA835511" s="458"/>
      <c r="AB835511" s="5"/>
    </row>
    <row r="835512" spans="21:28">
      <c r="U835512" s="5"/>
      <c r="AA835512" s="93"/>
      <c r="AB835512" s="5"/>
    </row>
    <row r="835513" spans="21:28">
      <c r="U835513" s="5"/>
      <c r="AA835513" s="94"/>
      <c r="AB835513" s="5"/>
    </row>
    <row r="835516" spans="21:28">
      <c r="U835516" s="5"/>
      <c r="AA835516" s="94"/>
      <c r="AB835516" s="5"/>
    </row>
    <row r="835566" spans="21:28">
      <c r="U835566" s="5"/>
      <c r="AA835566" s="94"/>
      <c r="AB835566" s="5"/>
    </row>
    <row r="835636" spans="21:28">
      <c r="U835636" s="5"/>
      <c r="AA835636" s="94"/>
      <c r="AB835636" s="5"/>
    </row>
    <row r="835637" spans="21:28">
      <c r="U835637" s="5"/>
      <c r="AA835637" s="94"/>
      <c r="AB835637" s="5"/>
    </row>
    <row r="835654" spans="21:28">
      <c r="U835654" s="5"/>
      <c r="AA835654" s="94"/>
      <c r="AB835654" s="5"/>
    </row>
    <row r="835656" spans="21:28">
      <c r="U835656" s="5"/>
      <c r="AA835656" s="458"/>
      <c r="AB835656" s="5"/>
    </row>
    <row r="835657" spans="21:28">
      <c r="U835657" s="5"/>
      <c r="AA835657" s="458"/>
      <c r="AB835657" s="5"/>
    </row>
    <row r="835658" spans="21:28">
      <c r="U835658" s="5"/>
      <c r="AA835658" s="93"/>
      <c r="AB835658" s="5"/>
    </row>
    <row r="835659" spans="21:28">
      <c r="U835659" s="5"/>
      <c r="AA835659" s="94"/>
      <c r="AB835659" s="5"/>
    </row>
    <row r="835662" spans="21:28">
      <c r="U835662" s="5"/>
      <c r="AA835662" s="94"/>
      <c r="AB835662" s="5"/>
    </row>
    <row r="835712" spans="21:28">
      <c r="U835712" s="5"/>
      <c r="AA835712" s="94"/>
      <c r="AB835712" s="5"/>
    </row>
    <row r="835782" spans="21:28">
      <c r="U835782" s="5"/>
      <c r="AA835782" s="94"/>
      <c r="AB835782" s="5"/>
    </row>
    <row r="835783" spans="21:28">
      <c r="U835783" s="5"/>
      <c r="AA835783" s="94"/>
      <c r="AB835783" s="5"/>
    </row>
    <row r="835800" spans="21:28">
      <c r="U835800" s="5"/>
      <c r="AA835800" s="94"/>
      <c r="AB835800" s="5"/>
    </row>
    <row r="835802" spans="21:28">
      <c r="U835802" s="5"/>
      <c r="AA835802" s="458"/>
      <c r="AB835802" s="5"/>
    </row>
    <row r="835803" spans="21:28">
      <c r="U835803" s="5"/>
      <c r="AA835803" s="458"/>
      <c r="AB835803" s="5"/>
    </row>
    <row r="835804" spans="21:28">
      <c r="U835804" s="5"/>
      <c r="AA835804" s="93"/>
      <c r="AB835804" s="5"/>
    </row>
    <row r="835805" spans="21:28">
      <c r="U835805" s="5"/>
      <c r="AA835805" s="94"/>
      <c r="AB835805" s="5"/>
    </row>
    <row r="835808" spans="21:28">
      <c r="U835808" s="5"/>
      <c r="AA835808" s="94"/>
      <c r="AB835808" s="5"/>
    </row>
    <row r="835858" spans="21:28">
      <c r="U835858" s="5"/>
      <c r="AA835858" s="94"/>
      <c r="AB835858" s="5"/>
    </row>
    <row r="835928" spans="21:28">
      <c r="U835928" s="5"/>
      <c r="AA835928" s="94"/>
      <c r="AB835928" s="5"/>
    </row>
    <row r="835929" spans="21:28">
      <c r="U835929" s="5"/>
      <c r="AA835929" s="94"/>
      <c r="AB835929" s="5"/>
    </row>
    <row r="835946" spans="21:28">
      <c r="U835946" s="5"/>
      <c r="AA835946" s="94"/>
      <c r="AB835946" s="5"/>
    </row>
    <row r="835948" spans="21:28">
      <c r="U835948" s="5"/>
      <c r="AA835948" s="458"/>
      <c r="AB835948" s="5"/>
    </row>
    <row r="835949" spans="21:28">
      <c r="U835949" s="5"/>
      <c r="AA835949" s="458"/>
      <c r="AB835949" s="5"/>
    </row>
    <row r="835950" spans="21:28">
      <c r="U835950" s="5"/>
      <c r="AA835950" s="93"/>
      <c r="AB835950" s="5"/>
    </row>
    <row r="835951" spans="21:28">
      <c r="U835951" s="5"/>
      <c r="AA835951" s="94"/>
      <c r="AB835951" s="5"/>
    </row>
    <row r="835954" spans="21:28">
      <c r="U835954" s="5"/>
      <c r="AA835954" s="94"/>
      <c r="AB835954" s="5"/>
    </row>
    <row r="836004" spans="21:28">
      <c r="U836004" s="5"/>
      <c r="AA836004" s="94"/>
      <c r="AB836004" s="5"/>
    </row>
    <row r="836074" spans="21:28">
      <c r="U836074" s="5"/>
      <c r="AA836074" s="94"/>
      <c r="AB836074" s="5"/>
    </row>
    <row r="836075" spans="21:28">
      <c r="U836075" s="5"/>
      <c r="AA836075" s="94"/>
      <c r="AB836075" s="5"/>
    </row>
    <row r="836092" spans="21:28">
      <c r="U836092" s="5"/>
      <c r="AA836092" s="94"/>
      <c r="AB836092" s="5"/>
    </row>
    <row r="836094" spans="21:28">
      <c r="U836094" s="5"/>
      <c r="AA836094" s="458"/>
      <c r="AB836094" s="5"/>
    </row>
    <row r="836095" spans="21:28">
      <c r="U836095" s="5"/>
      <c r="AA836095" s="458"/>
      <c r="AB836095" s="5"/>
    </row>
    <row r="836096" spans="21:28">
      <c r="U836096" s="5"/>
      <c r="AA836096" s="93"/>
      <c r="AB836096" s="5"/>
    </row>
    <row r="836097" spans="21:28">
      <c r="U836097" s="5"/>
      <c r="AA836097" s="94"/>
      <c r="AB836097" s="5"/>
    </row>
    <row r="836100" spans="21:28">
      <c r="U836100" s="5"/>
      <c r="AA836100" s="94"/>
      <c r="AB836100" s="5"/>
    </row>
    <row r="836150" spans="21:28">
      <c r="U836150" s="5"/>
      <c r="AA836150" s="94"/>
      <c r="AB836150" s="5"/>
    </row>
    <row r="836220" spans="21:28">
      <c r="U836220" s="5"/>
      <c r="AA836220" s="94"/>
      <c r="AB836220" s="5"/>
    </row>
    <row r="836221" spans="21:28">
      <c r="U836221" s="5"/>
      <c r="AA836221" s="94"/>
      <c r="AB836221" s="5"/>
    </row>
    <row r="836238" spans="21:28">
      <c r="U836238" s="5"/>
      <c r="AA836238" s="94"/>
      <c r="AB836238" s="5"/>
    </row>
    <row r="836240" spans="21:28">
      <c r="U836240" s="5"/>
      <c r="AA836240" s="458"/>
      <c r="AB836240" s="5"/>
    </row>
    <row r="836241" spans="21:28">
      <c r="U836241" s="5"/>
      <c r="AA836241" s="458"/>
      <c r="AB836241" s="5"/>
    </row>
    <row r="836242" spans="21:28">
      <c r="U836242" s="5"/>
      <c r="AA836242" s="93"/>
      <c r="AB836242" s="5"/>
    </row>
    <row r="836243" spans="21:28">
      <c r="U836243" s="5"/>
      <c r="AA836243" s="94"/>
      <c r="AB836243" s="5"/>
    </row>
    <row r="836246" spans="21:28">
      <c r="U836246" s="5"/>
      <c r="AA836246" s="94"/>
      <c r="AB836246" s="5"/>
    </row>
    <row r="836296" spans="21:28">
      <c r="U836296" s="5"/>
      <c r="AA836296" s="94"/>
      <c r="AB836296" s="5"/>
    </row>
    <row r="836366" spans="21:28">
      <c r="U836366" s="5"/>
      <c r="AA836366" s="94"/>
      <c r="AB836366" s="5"/>
    </row>
    <row r="836367" spans="21:28">
      <c r="U836367" s="5"/>
      <c r="AA836367" s="94"/>
      <c r="AB836367" s="5"/>
    </row>
    <row r="836384" spans="21:28">
      <c r="U836384" s="5"/>
      <c r="AA836384" s="94"/>
      <c r="AB836384" s="5"/>
    </row>
    <row r="836386" spans="21:28">
      <c r="U836386" s="5"/>
      <c r="AA836386" s="458"/>
      <c r="AB836386" s="5"/>
    </row>
    <row r="836387" spans="21:28">
      <c r="U836387" s="5"/>
      <c r="AA836387" s="458"/>
      <c r="AB836387" s="5"/>
    </row>
    <row r="836388" spans="21:28">
      <c r="U836388" s="5"/>
      <c r="AA836388" s="93"/>
      <c r="AB836388" s="5"/>
    </row>
    <row r="836389" spans="21:28">
      <c r="U836389" s="5"/>
      <c r="AA836389" s="94"/>
      <c r="AB836389" s="5"/>
    </row>
    <row r="836392" spans="21:28">
      <c r="U836392" s="5"/>
      <c r="AA836392" s="94"/>
      <c r="AB836392" s="5"/>
    </row>
    <row r="836442" spans="21:28">
      <c r="U836442" s="5"/>
      <c r="AA836442" s="94"/>
      <c r="AB836442" s="5"/>
    </row>
    <row r="836512" spans="21:28">
      <c r="U836512" s="5"/>
      <c r="AA836512" s="94"/>
      <c r="AB836512" s="5"/>
    </row>
    <row r="836513" spans="21:28">
      <c r="U836513" s="5"/>
      <c r="AA836513" s="94"/>
      <c r="AB836513" s="5"/>
    </row>
    <row r="836530" spans="21:28">
      <c r="U836530" s="5"/>
      <c r="AA836530" s="94"/>
      <c r="AB836530" s="5"/>
    </row>
    <row r="836532" spans="21:28">
      <c r="U836532" s="5"/>
      <c r="AA836532" s="458"/>
      <c r="AB836532" s="5"/>
    </row>
    <row r="836533" spans="21:28">
      <c r="U836533" s="5"/>
      <c r="AA836533" s="458"/>
      <c r="AB836533" s="5"/>
    </row>
    <row r="836534" spans="21:28">
      <c r="U836534" s="5"/>
      <c r="AA836534" s="93"/>
      <c r="AB836534" s="5"/>
    </row>
    <row r="836535" spans="21:28">
      <c r="U836535" s="5"/>
      <c r="AA836535" s="94"/>
      <c r="AB836535" s="5"/>
    </row>
    <row r="836538" spans="21:28">
      <c r="U836538" s="5"/>
      <c r="AA836538" s="94"/>
      <c r="AB836538" s="5"/>
    </row>
    <row r="836588" spans="21:28">
      <c r="U836588" s="5"/>
      <c r="AA836588" s="94"/>
      <c r="AB836588" s="5"/>
    </row>
    <row r="836658" spans="21:28">
      <c r="U836658" s="5"/>
      <c r="AA836658" s="94"/>
      <c r="AB836658" s="5"/>
    </row>
    <row r="836659" spans="21:28">
      <c r="U836659" s="5"/>
      <c r="AA836659" s="94"/>
      <c r="AB836659" s="5"/>
    </row>
    <row r="836676" spans="21:28">
      <c r="U836676" s="5"/>
      <c r="AA836676" s="94"/>
      <c r="AB836676" s="5"/>
    </row>
    <row r="836678" spans="21:28">
      <c r="U836678" s="5"/>
      <c r="AA836678" s="458"/>
      <c r="AB836678" s="5"/>
    </row>
    <row r="836679" spans="21:28">
      <c r="U836679" s="5"/>
      <c r="AA836679" s="458"/>
      <c r="AB836679" s="5"/>
    </row>
    <row r="836680" spans="21:28">
      <c r="U836680" s="5"/>
      <c r="AA836680" s="93"/>
      <c r="AB836680" s="5"/>
    </row>
    <row r="836681" spans="21:28">
      <c r="U836681" s="5"/>
      <c r="AA836681" s="94"/>
      <c r="AB836681" s="5"/>
    </row>
    <row r="836684" spans="21:28">
      <c r="U836684" s="5"/>
      <c r="AA836684" s="94"/>
      <c r="AB836684" s="5"/>
    </row>
    <row r="836734" spans="21:28">
      <c r="U836734" s="5"/>
      <c r="AA836734" s="94"/>
      <c r="AB836734" s="5"/>
    </row>
    <row r="836804" spans="21:28">
      <c r="U836804" s="5"/>
      <c r="AA836804" s="94"/>
      <c r="AB836804" s="5"/>
    </row>
    <row r="836805" spans="21:28">
      <c r="U836805" s="5"/>
      <c r="AA836805" s="94"/>
      <c r="AB836805" s="5"/>
    </row>
    <row r="836822" spans="21:28">
      <c r="U836822" s="5"/>
      <c r="AA836822" s="94"/>
      <c r="AB836822" s="5"/>
    </row>
    <row r="836824" spans="21:28">
      <c r="U836824" s="5"/>
      <c r="AA836824" s="458"/>
      <c r="AB836824" s="5"/>
    </row>
    <row r="836825" spans="21:28">
      <c r="U836825" s="5"/>
      <c r="AA836825" s="458"/>
      <c r="AB836825" s="5"/>
    </row>
    <row r="836826" spans="21:28">
      <c r="U836826" s="5"/>
      <c r="AA836826" s="93"/>
      <c r="AB836826" s="5"/>
    </row>
    <row r="836827" spans="21:28">
      <c r="U836827" s="5"/>
      <c r="AA836827" s="94"/>
      <c r="AB836827" s="5"/>
    </row>
    <row r="836830" spans="21:28">
      <c r="U836830" s="5"/>
      <c r="AA836830" s="94"/>
      <c r="AB836830" s="5"/>
    </row>
    <row r="836880" spans="21:28">
      <c r="U836880" s="5"/>
      <c r="AA836880" s="94"/>
      <c r="AB836880" s="5"/>
    </row>
    <row r="836950" spans="21:28">
      <c r="U836950" s="5"/>
      <c r="AA836950" s="94"/>
      <c r="AB836950" s="5"/>
    </row>
    <row r="836951" spans="21:28">
      <c r="U836951" s="5"/>
      <c r="AA836951" s="94"/>
      <c r="AB836951" s="5"/>
    </row>
    <row r="836968" spans="21:28">
      <c r="U836968" s="5"/>
      <c r="AA836968" s="94"/>
      <c r="AB836968" s="5"/>
    </row>
    <row r="836970" spans="21:28">
      <c r="U836970" s="5"/>
      <c r="AA836970" s="458"/>
      <c r="AB836970" s="5"/>
    </row>
    <row r="836971" spans="21:28">
      <c r="U836971" s="5"/>
      <c r="AA836971" s="458"/>
      <c r="AB836971" s="5"/>
    </row>
    <row r="836972" spans="21:28">
      <c r="U836972" s="5"/>
      <c r="AA836972" s="93"/>
      <c r="AB836972" s="5"/>
    </row>
    <row r="836973" spans="21:28">
      <c r="U836973" s="5"/>
      <c r="AA836973" s="94"/>
      <c r="AB836973" s="5"/>
    </row>
    <row r="836976" spans="21:28">
      <c r="U836976" s="5"/>
      <c r="AA836976" s="94"/>
      <c r="AB836976" s="5"/>
    </row>
    <row r="837026" spans="21:28">
      <c r="U837026" s="5"/>
      <c r="AA837026" s="94"/>
      <c r="AB837026" s="5"/>
    </row>
    <row r="837096" spans="21:28">
      <c r="U837096" s="5"/>
      <c r="AA837096" s="94"/>
      <c r="AB837096" s="5"/>
    </row>
    <row r="837097" spans="21:28">
      <c r="U837097" s="5"/>
      <c r="AA837097" s="94"/>
      <c r="AB837097" s="5"/>
    </row>
    <row r="837114" spans="21:28">
      <c r="U837114" s="5"/>
      <c r="AA837114" s="94"/>
      <c r="AB837114" s="5"/>
    </row>
    <row r="837116" spans="21:28">
      <c r="U837116" s="5"/>
      <c r="AA837116" s="458"/>
      <c r="AB837116" s="5"/>
    </row>
    <row r="837117" spans="21:28">
      <c r="U837117" s="5"/>
      <c r="AA837117" s="458"/>
      <c r="AB837117" s="5"/>
    </row>
    <row r="837118" spans="21:28">
      <c r="U837118" s="5"/>
      <c r="AA837118" s="93"/>
      <c r="AB837118" s="5"/>
    </row>
    <row r="837119" spans="21:28">
      <c r="U837119" s="5"/>
      <c r="AA837119" s="94"/>
      <c r="AB837119" s="5"/>
    </row>
    <row r="837122" spans="21:28">
      <c r="U837122" s="5"/>
      <c r="AA837122" s="94"/>
      <c r="AB837122" s="5"/>
    </row>
    <row r="837172" spans="21:28">
      <c r="U837172" s="5"/>
      <c r="AA837172" s="94"/>
      <c r="AB837172" s="5"/>
    </row>
    <row r="837242" spans="21:28">
      <c r="U837242" s="5"/>
      <c r="AA837242" s="94"/>
      <c r="AB837242" s="5"/>
    </row>
    <row r="837243" spans="21:28">
      <c r="U837243" s="5"/>
      <c r="AA837243" s="94"/>
      <c r="AB837243" s="5"/>
    </row>
    <row r="837260" spans="21:28">
      <c r="U837260" s="5"/>
      <c r="AA837260" s="94"/>
      <c r="AB837260" s="5"/>
    </row>
    <row r="837262" spans="21:28">
      <c r="U837262" s="5"/>
      <c r="AA837262" s="458"/>
      <c r="AB837262" s="5"/>
    </row>
    <row r="837263" spans="21:28">
      <c r="U837263" s="5"/>
      <c r="AA837263" s="458"/>
      <c r="AB837263" s="5"/>
    </row>
    <row r="837264" spans="21:28">
      <c r="U837264" s="5"/>
      <c r="AA837264" s="93"/>
      <c r="AB837264" s="5"/>
    </row>
    <row r="837265" spans="21:28">
      <c r="U837265" s="5"/>
      <c r="AA837265" s="94"/>
      <c r="AB837265" s="5"/>
    </row>
    <row r="837268" spans="21:28">
      <c r="U837268" s="5"/>
      <c r="AA837268" s="94"/>
      <c r="AB837268" s="5"/>
    </row>
    <row r="837318" spans="21:28">
      <c r="U837318" s="5"/>
      <c r="AA837318" s="94"/>
      <c r="AB837318" s="5"/>
    </row>
    <row r="837388" spans="21:28">
      <c r="U837388" s="5"/>
      <c r="AA837388" s="94"/>
      <c r="AB837388" s="5"/>
    </row>
    <row r="837389" spans="21:28">
      <c r="U837389" s="5"/>
      <c r="AA837389" s="94"/>
      <c r="AB837389" s="5"/>
    </row>
    <row r="837406" spans="21:28">
      <c r="U837406" s="5"/>
      <c r="AA837406" s="94"/>
      <c r="AB837406" s="5"/>
    </row>
    <row r="837408" spans="21:28">
      <c r="U837408" s="5"/>
      <c r="AA837408" s="458"/>
      <c r="AB837408" s="5"/>
    </row>
    <row r="837409" spans="21:28">
      <c r="U837409" s="5"/>
      <c r="AA837409" s="458"/>
      <c r="AB837409" s="5"/>
    </row>
    <row r="837410" spans="21:28">
      <c r="U837410" s="5"/>
      <c r="AA837410" s="93"/>
      <c r="AB837410" s="5"/>
    </row>
    <row r="837411" spans="21:28">
      <c r="U837411" s="5"/>
      <c r="AA837411" s="94"/>
      <c r="AB837411" s="5"/>
    </row>
    <row r="837414" spans="21:28">
      <c r="U837414" s="5"/>
      <c r="AA837414" s="94"/>
      <c r="AB837414" s="5"/>
    </row>
    <row r="837464" spans="21:28">
      <c r="U837464" s="5"/>
      <c r="AA837464" s="94"/>
      <c r="AB837464" s="5"/>
    </row>
    <row r="837534" spans="21:28">
      <c r="U837534" s="5"/>
      <c r="AA837534" s="94"/>
      <c r="AB837534" s="5"/>
    </row>
    <row r="837535" spans="21:28">
      <c r="U837535" s="5"/>
      <c r="AA837535" s="94"/>
      <c r="AB837535" s="5"/>
    </row>
    <row r="837552" spans="21:28">
      <c r="U837552" s="5"/>
      <c r="AA837552" s="94"/>
      <c r="AB837552" s="5"/>
    </row>
    <row r="837554" spans="21:28">
      <c r="U837554" s="5"/>
      <c r="AA837554" s="458"/>
      <c r="AB837554" s="5"/>
    </row>
    <row r="837555" spans="21:28">
      <c r="U837555" s="5"/>
      <c r="AA837555" s="458"/>
      <c r="AB837555" s="5"/>
    </row>
    <row r="837556" spans="21:28">
      <c r="U837556" s="5"/>
      <c r="AA837556" s="93"/>
      <c r="AB837556" s="5"/>
    </row>
    <row r="837557" spans="21:28">
      <c r="U837557" s="5"/>
      <c r="AA837557" s="94"/>
      <c r="AB837557" s="5"/>
    </row>
    <row r="837560" spans="21:28">
      <c r="U837560" s="5"/>
      <c r="AA837560" s="94"/>
      <c r="AB837560" s="5"/>
    </row>
    <row r="837610" spans="21:28">
      <c r="U837610" s="5"/>
      <c r="AA837610" s="94"/>
      <c r="AB837610" s="5"/>
    </row>
    <row r="837680" spans="21:28">
      <c r="U837680" s="5"/>
      <c r="AA837680" s="94"/>
      <c r="AB837680" s="5"/>
    </row>
    <row r="837681" spans="21:28">
      <c r="U837681" s="5"/>
      <c r="AA837681" s="94"/>
      <c r="AB837681" s="5"/>
    </row>
    <row r="837698" spans="21:28">
      <c r="U837698" s="5"/>
      <c r="AA837698" s="94"/>
      <c r="AB837698" s="5"/>
    </row>
    <row r="837700" spans="21:28">
      <c r="U837700" s="5"/>
      <c r="AA837700" s="458"/>
      <c r="AB837700" s="5"/>
    </row>
    <row r="837701" spans="21:28">
      <c r="U837701" s="5"/>
      <c r="AA837701" s="458"/>
      <c r="AB837701" s="5"/>
    </row>
    <row r="837702" spans="21:28">
      <c r="U837702" s="5"/>
      <c r="AA837702" s="93"/>
      <c r="AB837702" s="5"/>
    </row>
    <row r="837703" spans="21:28">
      <c r="U837703" s="5"/>
      <c r="AA837703" s="94"/>
      <c r="AB837703" s="5"/>
    </row>
    <row r="837706" spans="21:28">
      <c r="U837706" s="5"/>
      <c r="AA837706" s="94"/>
      <c r="AB837706" s="5"/>
    </row>
    <row r="837756" spans="21:28">
      <c r="U837756" s="5"/>
      <c r="AA837756" s="94"/>
      <c r="AB837756" s="5"/>
    </row>
    <row r="837826" spans="21:28">
      <c r="U837826" s="5"/>
      <c r="AA837826" s="94"/>
      <c r="AB837826" s="5"/>
    </row>
    <row r="837827" spans="21:28">
      <c r="U837827" s="5"/>
      <c r="AA837827" s="94"/>
      <c r="AB837827" s="5"/>
    </row>
    <row r="837844" spans="21:28">
      <c r="U837844" s="5"/>
      <c r="AA837844" s="94"/>
      <c r="AB837844" s="5"/>
    </row>
    <row r="837846" spans="21:28">
      <c r="U837846" s="5"/>
      <c r="AA837846" s="458"/>
      <c r="AB837846" s="5"/>
    </row>
    <row r="837847" spans="21:28">
      <c r="U837847" s="5"/>
      <c r="AA837847" s="458"/>
      <c r="AB837847" s="5"/>
    </row>
    <row r="837848" spans="21:28">
      <c r="U837848" s="5"/>
      <c r="AA837848" s="93"/>
      <c r="AB837848" s="5"/>
    </row>
    <row r="837849" spans="21:28">
      <c r="U837849" s="5"/>
      <c r="AA837849" s="94"/>
      <c r="AB837849" s="5"/>
    </row>
    <row r="837852" spans="21:28">
      <c r="U837852" s="5"/>
      <c r="AA837852" s="94"/>
      <c r="AB837852" s="5"/>
    </row>
    <row r="837902" spans="21:28">
      <c r="U837902" s="5"/>
      <c r="AA837902" s="94"/>
      <c r="AB837902" s="5"/>
    </row>
    <row r="837972" spans="21:28">
      <c r="U837972" s="5"/>
      <c r="AA837972" s="94"/>
      <c r="AB837972" s="5"/>
    </row>
    <row r="837973" spans="21:28">
      <c r="U837973" s="5"/>
      <c r="AA837973" s="94"/>
      <c r="AB837973" s="5"/>
    </row>
    <row r="837990" spans="21:28">
      <c r="U837990" s="5"/>
      <c r="AA837990" s="94"/>
      <c r="AB837990" s="5"/>
    </row>
    <row r="837992" spans="21:28">
      <c r="U837992" s="5"/>
      <c r="AA837992" s="458"/>
      <c r="AB837992" s="5"/>
    </row>
    <row r="837993" spans="21:28">
      <c r="U837993" s="5"/>
      <c r="AA837993" s="458"/>
      <c r="AB837993" s="5"/>
    </row>
    <row r="837994" spans="21:28">
      <c r="U837994" s="5"/>
      <c r="AA837994" s="93"/>
      <c r="AB837994" s="5"/>
    </row>
    <row r="837995" spans="21:28">
      <c r="U837995" s="5"/>
      <c r="AA837995" s="94"/>
      <c r="AB837995" s="5"/>
    </row>
    <row r="837998" spans="21:28">
      <c r="U837998" s="5"/>
      <c r="AA837998" s="94"/>
      <c r="AB837998" s="5"/>
    </row>
    <row r="838048" spans="21:28">
      <c r="U838048" s="5"/>
      <c r="AA838048" s="94"/>
      <c r="AB838048" s="5"/>
    </row>
    <row r="838118" spans="21:28">
      <c r="U838118" s="5"/>
      <c r="AA838118" s="94"/>
      <c r="AB838118" s="5"/>
    </row>
    <row r="838119" spans="21:28">
      <c r="U838119" s="5"/>
      <c r="AA838119" s="94"/>
      <c r="AB838119" s="5"/>
    </row>
    <row r="838136" spans="21:28">
      <c r="U838136" s="5"/>
      <c r="AA838136" s="94"/>
      <c r="AB838136" s="5"/>
    </row>
    <row r="838138" spans="21:28">
      <c r="U838138" s="5"/>
      <c r="AA838138" s="458"/>
      <c r="AB838138" s="5"/>
    </row>
    <row r="838139" spans="21:28">
      <c r="U838139" s="5"/>
      <c r="AA838139" s="458"/>
      <c r="AB838139" s="5"/>
    </row>
    <row r="838140" spans="21:28">
      <c r="U838140" s="5"/>
      <c r="AA838140" s="93"/>
      <c r="AB838140" s="5"/>
    </row>
    <row r="838141" spans="21:28">
      <c r="U838141" s="5"/>
      <c r="AA838141" s="94"/>
      <c r="AB838141" s="5"/>
    </row>
    <row r="838144" spans="21:28">
      <c r="U838144" s="5"/>
      <c r="AA838144" s="94"/>
      <c r="AB838144" s="5"/>
    </row>
    <row r="838194" spans="21:28">
      <c r="U838194" s="5"/>
      <c r="AA838194" s="94"/>
      <c r="AB838194" s="5"/>
    </row>
    <row r="838264" spans="21:28">
      <c r="U838264" s="5"/>
      <c r="AA838264" s="94"/>
      <c r="AB838264" s="5"/>
    </row>
    <row r="838265" spans="21:28">
      <c r="U838265" s="5"/>
      <c r="AA838265" s="94"/>
      <c r="AB838265" s="5"/>
    </row>
    <row r="838282" spans="21:28">
      <c r="U838282" s="5"/>
      <c r="AA838282" s="94"/>
      <c r="AB838282" s="5"/>
    </row>
    <row r="838284" spans="21:28">
      <c r="U838284" s="5"/>
      <c r="AA838284" s="458"/>
      <c r="AB838284" s="5"/>
    </row>
    <row r="838285" spans="21:28">
      <c r="U838285" s="5"/>
      <c r="AA838285" s="458"/>
      <c r="AB838285" s="5"/>
    </row>
    <row r="838286" spans="21:28">
      <c r="U838286" s="5"/>
      <c r="AA838286" s="93"/>
      <c r="AB838286" s="5"/>
    </row>
    <row r="838287" spans="21:28">
      <c r="U838287" s="5"/>
      <c r="AA838287" s="94"/>
      <c r="AB838287" s="5"/>
    </row>
    <row r="838290" spans="21:28">
      <c r="U838290" s="5"/>
      <c r="AA838290" s="94"/>
      <c r="AB838290" s="5"/>
    </row>
    <row r="838340" spans="21:28">
      <c r="U838340" s="5"/>
      <c r="AA838340" s="94"/>
      <c r="AB838340" s="5"/>
    </row>
    <row r="838410" spans="21:28">
      <c r="U838410" s="5"/>
      <c r="AA838410" s="94"/>
      <c r="AB838410" s="5"/>
    </row>
    <row r="838411" spans="21:28">
      <c r="U838411" s="5"/>
      <c r="AA838411" s="94"/>
      <c r="AB838411" s="5"/>
    </row>
    <row r="838428" spans="21:28">
      <c r="U838428" s="5"/>
      <c r="AA838428" s="94"/>
      <c r="AB838428" s="5"/>
    </row>
    <row r="838430" spans="21:28">
      <c r="U838430" s="5"/>
      <c r="AA838430" s="458"/>
      <c r="AB838430" s="5"/>
    </row>
    <row r="838431" spans="21:28">
      <c r="U838431" s="5"/>
      <c r="AA838431" s="458"/>
      <c r="AB838431" s="5"/>
    </row>
    <row r="838432" spans="21:28">
      <c r="U838432" s="5"/>
      <c r="AA838432" s="93"/>
      <c r="AB838432" s="5"/>
    </row>
    <row r="838433" spans="21:28">
      <c r="U838433" s="5"/>
      <c r="AA838433" s="94"/>
      <c r="AB838433" s="5"/>
    </row>
    <row r="838436" spans="21:28">
      <c r="U838436" s="5"/>
      <c r="AA838436" s="94"/>
      <c r="AB838436" s="5"/>
    </row>
    <row r="838486" spans="21:28">
      <c r="U838486" s="5"/>
      <c r="AA838486" s="94"/>
      <c r="AB838486" s="5"/>
    </row>
    <row r="838556" spans="21:28">
      <c r="U838556" s="5"/>
      <c r="AA838556" s="94"/>
      <c r="AB838556" s="5"/>
    </row>
    <row r="838557" spans="21:28">
      <c r="U838557" s="5"/>
      <c r="AA838557" s="94"/>
      <c r="AB838557" s="5"/>
    </row>
    <row r="838574" spans="21:28">
      <c r="U838574" s="5"/>
      <c r="AA838574" s="94"/>
      <c r="AB838574" s="5"/>
    </row>
    <row r="838576" spans="21:28">
      <c r="U838576" s="5"/>
      <c r="AA838576" s="458"/>
      <c r="AB838576" s="5"/>
    </row>
    <row r="838577" spans="21:28">
      <c r="U838577" s="5"/>
      <c r="AA838577" s="458"/>
      <c r="AB838577" s="5"/>
    </row>
    <row r="838578" spans="21:28">
      <c r="U838578" s="5"/>
      <c r="AA838578" s="93"/>
      <c r="AB838578" s="5"/>
    </row>
    <row r="838579" spans="21:28">
      <c r="U838579" s="5"/>
      <c r="AA838579" s="94"/>
      <c r="AB838579" s="5"/>
    </row>
    <row r="838582" spans="21:28">
      <c r="U838582" s="5"/>
      <c r="AA838582" s="94"/>
      <c r="AB838582" s="5"/>
    </row>
    <row r="838632" spans="21:28">
      <c r="U838632" s="5"/>
      <c r="AA838632" s="94"/>
      <c r="AB838632" s="5"/>
    </row>
    <row r="838702" spans="21:28">
      <c r="U838702" s="5"/>
      <c r="AA838702" s="94"/>
      <c r="AB838702" s="5"/>
    </row>
    <row r="838703" spans="21:28">
      <c r="U838703" s="5"/>
      <c r="AA838703" s="94"/>
      <c r="AB838703" s="5"/>
    </row>
    <row r="838720" spans="21:28">
      <c r="U838720" s="5"/>
      <c r="AA838720" s="94"/>
      <c r="AB838720" s="5"/>
    </row>
    <row r="838722" spans="21:28">
      <c r="U838722" s="5"/>
      <c r="AA838722" s="458"/>
      <c r="AB838722" s="5"/>
    </row>
    <row r="838723" spans="21:28">
      <c r="U838723" s="5"/>
      <c r="AA838723" s="458"/>
      <c r="AB838723" s="5"/>
    </row>
    <row r="838724" spans="21:28">
      <c r="U838724" s="5"/>
      <c r="AA838724" s="93"/>
      <c r="AB838724" s="5"/>
    </row>
    <row r="838725" spans="21:28">
      <c r="U838725" s="5"/>
      <c r="AA838725" s="94"/>
      <c r="AB838725" s="5"/>
    </row>
    <row r="838728" spans="21:28">
      <c r="U838728" s="5"/>
      <c r="AA838728" s="94"/>
      <c r="AB838728" s="5"/>
    </row>
    <row r="838778" spans="21:28">
      <c r="U838778" s="5"/>
      <c r="AA838778" s="94"/>
      <c r="AB838778" s="5"/>
    </row>
    <row r="838848" spans="21:28">
      <c r="U838848" s="5"/>
      <c r="AA838848" s="94"/>
      <c r="AB838848" s="5"/>
    </row>
    <row r="838849" spans="21:28">
      <c r="U838849" s="5"/>
      <c r="AA838849" s="94"/>
      <c r="AB838849" s="5"/>
    </row>
    <row r="838866" spans="21:28">
      <c r="U838866" s="5"/>
      <c r="AA838866" s="94"/>
      <c r="AB838866" s="5"/>
    </row>
    <row r="838868" spans="21:28">
      <c r="U838868" s="5"/>
      <c r="AA838868" s="458"/>
      <c r="AB838868" s="5"/>
    </row>
    <row r="838869" spans="21:28">
      <c r="U838869" s="5"/>
      <c r="AA838869" s="458"/>
      <c r="AB838869" s="5"/>
    </row>
    <row r="838870" spans="21:28">
      <c r="U838870" s="5"/>
      <c r="AA838870" s="93"/>
      <c r="AB838870" s="5"/>
    </row>
    <row r="838871" spans="21:28">
      <c r="U838871" s="5"/>
      <c r="AA838871" s="94"/>
      <c r="AB838871" s="5"/>
    </row>
    <row r="838874" spans="21:28">
      <c r="U838874" s="5"/>
      <c r="AA838874" s="94"/>
      <c r="AB838874" s="5"/>
    </row>
    <row r="838924" spans="21:28">
      <c r="U838924" s="5"/>
      <c r="AA838924" s="94"/>
      <c r="AB838924" s="5"/>
    </row>
    <row r="838994" spans="21:28">
      <c r="U838994" s="5"/>
      <c r="AA838994" s="94"/>
      <c r="AB838994" s="5"/>
    </row>
    <row r="838995" spans="21:28">
      <c r="U838995" s="5"/>
      <c r="AA838995" s="94"/>
      <c r="AB838995" s="5"/>
    </row>
    <row r="839012" spans="21:28">
      <c r="U839012" s="5"/>
      <c r="AA839012" s="94"/>
      <c r="AB839012" s="5"/>
    </row>
    <row r="839014" spans="21:28">
      <c r="U839014" s="5"/>
      <c r="AA839014" s="458"/>
      <c r="AB839014" s="5"/>
    </row>
    <row r="839015" spans="21:28">
      <c r="U839015" s="5"/>
      <c r="AA839015" s="458"/>
      <c r="AB839015" s="5"/>
    </row>
    <row r="839016" spans="21:28">
      <c r="U839016" s="5"/>
      <c r="AA839016" s="93"/>
      <c r="AB839016" s="5"/>
    </row>
    <row r="839017" spans="21:28">
      <c r="U839017" s="5"/>
      <c r="AA839017" s="94"/>
      <c r="AB839017" s="5"/>
    </row>
    <row r="839020" spans="21:28">
      <c r="U839020" s="5"/>
      <c r="AA839020" s="94"/>
      <c r="AB839020" s="5"/>
    </row>
    <row r="839070" spans="21:28">
      <c r="U839070" s="5"/>
      <c r="AA839070" s="94"/>
      <c r="AB839070" s="5"/>
    </row>
    <row r="839140" spans="21:28">
      <c r="U839140" s="5"/>
      <c r="AA839140" s="94"/>
      <c r="AB839140" s="5"/>
    </row>
    <row r="839141" spans="21:28">
      <c r="U839141" s="5"/>
      <c r="AA839141" s="94"/>
      <c r="AB839141" s="5"/>
    </row>
    <row r="839158" spans="21:28">
      <c r="U839158" s="5"/>
      <c r="AA839158" s="94"/>
      <c r="AB839158" s="5"/>
    </row>
    <row r="839160" spans="21:28">
      <c r="U839160" s="5"/>
      <c r="AA839160" s="458"/>
      <c r="AB839160" s="5"/>
    </row>
    <row r="839161" spans="21:28">
      <c r="U839161" s="5"/>
      <c r="AA839161" s="458"/>
      <c r="AB839161" s="5"/>
    </row>
    <row r="839162" spans="21:28">
      <c r="U839162" s="5"/>
      <c r="AA839162" s="93"/>
      <c r="AB839162" s="5"/>
    </row>
    <row r="839163" spans="21:28">
      <c r="U839163" s="5"/>
      <c r="AA839163" s="94"/>
      <c r="AB839163" s="5"/>
    </row>
    <row r="839166" spans="21:28">
      <c r="U839166" s="5"/>
      <c r="AA839166" s="94"/>
      <c r="AB839166" s="5"/>
    </row>
    <row r="839216" spans="21:28">
      <c r="U839216" s="5"/>
      <c r="AA839216" s="94"/>
      <c r="AB839216" s="5"/>
    </row>
    <row r="839286" spans="21:28">
      <c r="U839286" s="5"/>
      <c r="AA839286" s="94"/>
      <c r="AB839286" s="5"/>
    </row>
    <row r="839287" spans="21:28">
      <c r="U839287" s="5"/>
      <c r="AA839287" s="94"/>
      <c r="AB839287" s="5"/>
    </row>
    <row r="839304" spans="21:28">
      <c r="U839304" s="5"/>
      <c r="AA839304" s="94"/>
      <c r="AB839304" s="5"/>
    </row>
    <row r="839306" spans="21:28">
      <c r="U839306" s="5"/>
      <c r="AA839306" s="458"/>
      <c r="AB839306" s="5"/>
    </row>
    <row r="839307" spans="21:28">
      <c r="U839307" s="5"/>
      <c r="AA839307" s="458"/>
      <c r="AB839307" s="5"/>
    </row>
    <row r="839308" spans="21:28">
      <c r="U839308" s="5"/>
      <c r="AA839308" s="93"/>
      <c r="AB839308" s="5"/>
    </row>
    <row r="839309" spans="21:28">
      <c r="U839309" s="5"/>
      <c r="AA839309" s="94"/>
      <c r="AB839309" s="5"/>
    </row>
    <row r="839312" spans="21:28">
      <c r="U839312" s="5"/>
      <c r="AA839312" s="94"/>
      <c r="AB839312" s="5"/>
    </row>
    <row r="839362" spans="21:28">
      <c r="U839362" s="5"/>
      <c r="AA839362" s="94"/>
      <c r="AB839362" s="5"/>
    </row>
    <row r="839432" spans="21:28">
      <c r="U839432" s="5"/>
      <c r="AA839432" s="94"/>
      <c r="AB839432" s="5"/>
    </row>
    <row r="839433" spans="21:28">
      <c r="U839433" s="5"/>
      <c r="AA839433" s="94"/>
      <c r="AB839433" s="5"/>
    </row>
    <row r="839450" spans="21:28">
      <c r="U839450" s="5"/>
      <c r="AA839450" s="94"/>
      <c r="AB839450" s="5"/>
    </row>
    <row r="839452" spans="21:28">
      <c r="U839452" s="5"/>
      <c r="AA839452" s="458"/>
      <c r="AB839452" s="5"/>
    </row>
    <row r="839453" spans="21:28">
      <c r="U839453" s="5"/>
      <c r="AA839453" s="458"/>
      <c r="AB839453" s="5"/>
    </row>
    <row r="839454" spans="21:28">
      <c r="U839454" s="5"/>
      <c r="AA839454" s="93"/>
      <c r="AB839454" s="5"/>
    </row>
    <row r="839455" spans="21:28">
      <c r="U839455" s="5"/>
      <c r="AA839455" s="94"/>
      <c r="AB839455" s="5"/>
    </row>
    <row r="839458" spans="21:28">
      <c r="U839458" s="5"/>
      <c r="AA839458" s="94"/>
      <c r="AB839458" s="5"/>
    </row>
    <row r="839508" spans="21:28">
      <c r="U839508" s="5"/>
      <c r="AA839508" s="94"/>
      <c r="AB839508" s="5"/>
    </row>
    <row r="839578" spans="21:28">
      <c r="U839578" s="5"/>
      <c r="AA839578" s="94"/>
      <c r="AB839578" s="5"/>
    </row>
    <row r="839579" spans="21:28">
      <c r="U839579" s="5"/>
      <c r="AA839579" s="94"/>
      <c r="AB839579" s="5"/>
    </row>
    <row r="839596" spans="21:28">
      <c r="U839596" s="5"/>
      <c r="AA839596" s="94"/>
      <c r="AB839596" s="5"/>
    </row>
    <row r="839598" spans="21:28">
      <c r="U839598" s="5"/>
      <c r="AA839598" s="458"/>
      <c r="AB839598" s="5"/>
    </row>
    <row r="839599" spans="21:28">
      <c r="U839599" s="5"/>
      <c r="AA839599" s="458"/>
      <c r="AB839599" s="5"/>
    </row>
    <row r="839600" spans="21:28">
      <c r="U839600" s="5"/>
      <c r="AA839600" s="93"/>
      <c r="AB839600" s="5"/>
    </row>
    <row r="839601" spans="21:28">
      <c r="U839601" s="5"/>
      <c r="AA839601" s="94"/>
      <c r="AB839601" s="5"/>
    </row>
    <row r="839604" spans="21:28">
      <c r="U839604" s="5"/>
      <c r="AA839604" s="94"/>
      <c r="AB839604" s="5"/>
    </row>
    <row r="839654" spans="21:28">
      <c r="U839654" s="5"/>
      <c r="AA839654" s="94"/>
      <c r="AB839654" s="5"/>
    </row>
    <row r="839724" spans="21:28">
      <c r="U839724" s="5"/>
      <c r="AA839724" s="94"/>
      <c r="AB839724" s="5"/>
    </row>
    <row r="839725" spans="21:28">
      <c r="U839725" s="5"/>
      <c r="AA839725" s="94"/>
      <c r="AB839725" s="5"/>
    </row>
    <row r="839742" spans="21:28">
      <c r="U839742" s="5"/>
      <c r="AA839742" s="94"/>
      <c r="AB839742" s="5"/>
    </row>
    <row r="839744" spans="21:28">
      <c r="U839744" s="5"/>
      <c r="AA839744" s="458"/>
      <c r="AB839744" s="5"/>
    </row>
    <row r="839745" spans="21:28">
      <c r="U839745" s="5"/>
      <c r="AA839745" s="458"/>
      <c r="AB839745" s="5"/>
    </row>
    <row r="839746" spans="21:28">
      <c r="U839746" s="5"/>
      <c r="AA839746" s="93"/>
      <c r="AB839746" s="5"/>
    </row>
    <row r="839747" spans="21:28">
      <c r="U839747" s="5"/>
      <c r="AA839747" s="94"/>
      <c r="AB839747" s="5"/>
    </row>
    <row r="839750" spans="21:28">
      <c r="U839750" s="5"/>
      <c r="AA839750" s="94"/>
      <c r="AB839750" s="5"/>
    </row>
    <row r="839800" spans="21:28">
      <c r="U839800" s="5"/>
      <c r="AA839800" s="94"/>
      <c r="AB839800" s="5"/>
    </row>
    <row r="839870" spans="21:28">
      <c r="U839870" s="5"/>
      <c r="AA839870" s="94"/>
      <c r="AB839870" s="5"/>
    </row>
    <row r="839871" spans="21:28">
      <c r="U839871" s="5"/>
      <c r="AA839871" s="94"/>
      <c r="AB839871" s="5"/>
    </row>
    <row r="839888" spans="21:28">
      <c r="U839888" s="5"/>
      <c r="AA839888" s="94"/>
      <c r="AB839888" s="5"/>
    </row>
    <row r="839890" spans="21:28">
      <c r="U839890" s="5"/>
      <c r="AA839890" s="458"/>
      <c r="AB839890" s="5"/>
    </row>
    <row r="839891" spans="21:28">
      <c r="U839891" s="5"/>
      <c r="AA839891" s="458"/>
      <c r="AB839891" s="5"/>
    </row>
    <row r="839892" spans="21:28">
      <c r="U839892" s="5"/>
      <c r="AA839892" s="93"/>
      <c r="AB839892" s="5"/>
    </row>
    <row r="839893" spans="21:28">
      <c r="U839893" s="5"/>
      <c r="AA839893" s="94"/>
      <c r="AB839893" s="5"/>
    </row>
    <row r="839896" spans="21:28">
      <c r="U839896" s="5"/>
      <c r="AA839896" s="94"/>
      <c r="AB839896" s="5"/>
    </row>
    <row r="839946" spans="21:28">
      <c r="U839946" s="5"/>
      <c r="AA839946" s="94"/>
      <c r="AB839946" s="5"/>
    </row>
    <row r="840016" spans="21:28">
      <c r="U840016" s="5"/>
      <c r="AA840016" s="94"/>
      <c r="AB840016" s="5"/>
    </row>
    <row r="840017" spans="21:28">
      <c r="U840017" s="5"/>
      <c r="AA840017" s="94"/>
      <c r="AB840017" s="5"/>
    </row>
    <row r="840034" spans="21:28">
      <c r="U840034" s="5"/>
      <c r="AA840034" s="94"/>
      <c r="AB840034" s="5"/>
    </row>
    <row r="840036" spans="21:28">
      <c r="U840036" s="5"/>
      <c r="AA840036" s="458"/>
      <c r="AB840036" s="5"/>
    </row>
    <row r="840037" spans="21:28">
      <c r="U840037" s="5"/>
      <c r="AA840037" s="458"/>
      <c r="AB840037" s="5"/>
    </row>
    <row r="840038" spans="21:28">
      <c r="U840038" s="5"/>
      <c r="AA840038" s="93"/>
      <c r="AB840038" s="5"/>
    </row>
    <row r="840039" spans="21:28">
      <c r="U840039" s="5"/>
      <c r="AA840039" s="94"/>
      <c r="AB840039" s="5"/>
    </row>
    <row r="840042" spans="21:28">
      <c r="U840042" s="5"/>
      <c r="AA840042" s="94"/>
      <c r="AB840042" s="5"/>
    </row>
    <row r="840092" spans="21:28">
      <c r="U840092" s="5"/>
      <c r="AA840092" s="94"/>
      <c r="AB840092" s="5"/>
    </row>
    <row r="840162" spans="21:28">
      <c r="U840162" s="5"/>
      <c r="AA840162" s="94"/>
      <c r="AB840162" s="5"/>
    </row>
    <row r="840163" spans="21:28">
      <c r="U840163" s="5"/>
      <c r="AA840163" s="94"/>
      <c r="AB840163" s="5"/>
    </row>
    <row r="840180" spans="21:28">
      <c r="U840180" s="5"/>
      <c r="AA840180" s="94"/>
      <c r="AB840180" s="5"/>
    </row>
    <row r="840182" spans="21:28">
      <c r="U840182" s="5"/>
      <c r="AA840182" s="458"/>
      <c r="AB840182" s="5"/>
    </row>
    <row r="840183" spans="21:28">
      <c r="U840183" s="5"/>
      <c r="AA840183" s="458"/>
      <c r="AB840183" s="5"/>
    </row>
    <row r="840184" spans="21:28">
      <c r="U840184" s="5"/>
      <c r="AA840184" s="93"/>
      <c r="AB840184" s="5"/>
    </row>
    <row r="840185" spans="21:28">
      <c r="U840185" s="5"/>
      <c r="AA840185" s="94"/>
      <c r="AB840185" s="5"/>
    </row>
    <row r="840188" spans="21:28">
      <c r="U840188" s="5"/>
      <c r="AA840188" s="94"/>
      <c r="AB840188" s="5"/>
    </row>
    <row r="840238" spans="21:28">
      <c r="U840238" s="5"/>
      <c r="AA840238" s="94"/>
      <c r="AB840238" s="5"/>
    </row>
    <row r="840308" spans="21:28">
      <c r="U840308" s="5"/>
      <c r="AA840308" s="94"/>
      <c r="AB840308" s="5"/>
    </row>
    <row r="840309" spans="21:28">
      <c r="U840309" s="5"/>
      <c r="AA840309" s="94"/>
      <c r="AB840309" s="5"/>
    </row>
    <row r="840326" spans="21:28">
      <c r="U840326" s="5"/>
      <c r="AA840326" s="94"/>
      <c r="AB840326" s="5"/>
    </row>
    <row r="840328" spans="21:28">
      <c r="U840328" s="5"/>
      <c r="AA840328" s="458"/>
      <c r="AB840328" s="5"/>
    </row>
    <row r="840329" spans="21:28">
      <c r="U840329" s="5"/>
      <c r="AA840329" s="458"/>
      <c r="AB840329" s="5"/>
    </row>
    <row r="840330" spans="21:28">
      <c r="U840330" s="5"/>
      <c r="AA840330" s="93"/>
      <c r="AB840330" s="5"/>
    </row>
    <row r="840331" spans="21:28">
      <c r="U840331" s="5"/>
      <c r="AA840331" s="94"/>
      <c r="AB840331" s="5"/>
    </row>
    <row r="840334" spans="21:28">
      <c r="U840334" s="5"/>
      <c r="AA840334" s="94"/>
      <c r="AB840334" s="5"/>
    </row>
    <row r="840384" spans="21:28">
      <c r="U840384" s="5"/>
      <c r="AA840384" s="94"/>
      <c r="AB840384" s="5"/>
    </row>
    <row r="840454" spans="21:28">
      <c r="U840454" s="5"/>
      <c r="AA840454" s="94"/>
      <c r="AB840454" s="5"/>
    </row>
    <row r="840455" spans="21:28">
      <c r="U840455" s="5"/>
      <c r="AA840455" s="94"/>
      <c r="AB840455" s="5"/>
    </row>
    <row r="840472" spans="21:28">
      <c r="U840472" s="5"/>
      <c r="AA840472" s="94"/>
      <c r="AB840472" s="5"/>
    </row>
    <row r="840474" spans="21:28">
      <c r="U840474" s="5"/>
      <c r="AA840474" s="458"/>
      <c r="AB840474" s="5"/>
    </row>
    <row r="840475" spans="21:28">
      <c r="U840475" s="5"/>
      <c r="AA840475" s="458"/>
      <c r="AB840475" s="5"/>
    </row>
    <row r="840476" spans="21:28">
      <c r="U840476" s="5"/>
      <c r="AA840476" s="93"/>
      <c r="AB840476" s="5"/>
    </row>
    <row r="840477" spans="21:28">
      <c r="U840477" s="5"/>
      <c r="AA840477" s="94"/>
      <c r="AB840477" s="5"/>
    </row>
    <row r="840480" spans="21:28">
      <c r="U840480" s="5"/>
      <c r="AA840480" s="94"/>
      <c r="AB840480" s="5"/>
    </row>
    <row r="840530" spans="21:28">
      <c r="U840530" s="5"/>
      <c r="AA840530" s="94"/>
      <c r="AB840530" s="5"/>
    </row>
    <row r="840600" spans="21:28">
      <c r="U840600" s="5"/>
      <c r="AA840600" s="94"/>
      <c r="AB840600" s="5"/>
    </row>
    <row r="840601" spans="21:28">
      <c r="U840601" s="5"/>
      <c r="AA840601" s="94"/>
      <c r="AB840601" s="5"/>
    </row>
    <row r="840618" spans="21:28">
      <c r="U840618" s="5"/>
      <c r="AA840618" s="94"/>
      <c r="AB840618" s="5"/>
    </row>
    <row r="840620" spans="21:28">
      <c r="U840620" s="5"/>
      <c r="AA840620" s="458"/>
      <c r="AB840620" s="5"/>
    </row>
    <row r="840621" spans="21:28">
      <c r="U840621" s="5"/>
      <c r="AA840621" s="458"/>
      <c r="AB840621" s="5"/>
    </row>
    <row r="840622" spans="21:28">
      <c r="U840622" s="5"/>
      <c r="AA840622" s="93"/>
      <c r="AB840622" s="5"/>
    </row>
    <row r="840623" spans="21:28">
      <c r="U840623" s="5"/>
      <c r="AA840623" s="94"/>
      <c r="AB840623" s="5"/>
    </row>
    <row r="840626" spans="21:28">
      <c r="U840626" s="5"/>
      <c r="AA840626" s="94"/>
      <c r="AB840626" s="5"/>
    </row>
    <row r="840676" spans="21:28">
      <c r="U840676" s="5"/>
      <c r="AA840676" s="94"/>
      <c r="AB840676" s="5"/>
    </row>
    <row r="840746" spans="21:28">
      <c r="U840746" s="5"/>
      <c r="AA840746" s="94"/>
      <c r="AB840746" s="5"/>
    </row>
    <row r="840747" spans="21:28">
      <c r="U840747" s="5"/>
      <c r="AA840747" s="94"/>
      <c r="AB840747" s="5"/>
    </row>
    <row r="840764" spans="21:28">
      <c r="U840764" s="5"/>
      <c r="AA840764" s="94"/>
      <c r="AB840764" s="5"/>
    </row>
    <row r="840766" spans="21:28">
      <c r="U840766" s="5"/>
      <c r="AA840766" s="458"/>
      <c r="AB840766" s="5"/>
    </row>
    <row r="840767" spans="21:28">
      <c r="U840767" s="5"/>
      <c r="AA840767" s="458"/>
      <c r="AB840767" s="5"/>
    </row>
    <row r="840768" spans="21:28">
      <c r="U840768" s="5"/>
      <c r="AA840768" s="93"/>
      <c r="AB840768" s="5"/>
    </row>
    <row r="840769" spans="21:28">
      <c r="U840769" s="5"/>
      <c r="AA840769" s="94"/>
      <c r="AB840769" s="5"/>
    </row>
    <row r="840772" spans="21:28">
      <c r="U840772" s="5"/>
      <c r="AA840772" s="94"/>
      <c r="AB840772" s="5"/>
    </row>
    <row r="840822" spans="21:28">
      <c r="U840822" s="5"/>
      <c r="AA840822" s="94"/>
      <c r="AB840822" s="5"/>
    </row>
    <row r="840892" spans="21:28">
      <c r="U840892" s="5"/>
      <c r="AA840892" s="94"/>
      <c r="AB840892" s="5"/>
    </row>
    <row r="840893" spans="21:28">
      <c r="U840893" s="5"/>
      <c r="AA840893" s="94"/>
      <c r="AB840893" s="5"/>
    </row>
    <row r="840910" spans="21:28">
      <c r="U840910" s="5"/>
      <c r="AA840910" s="94"/>
      <c r="AB840910" s="5"/>
    </row>
    <row r="840912" spans="21:28">
      <c r="U840912" s="5"/>
      <c r="AA840912" s="458"/>
      <c r="AB840912" s="5"/>
    </row>
    <row r="840913" spans="21:28">
      <c r="U840913" s="5"/>
      <c r="AA840913" s="458"/>
      <c r="AB840913" s="5"/>
    </row>
    <row r="840914" spans="21:28">
      <c r="U840914" s="5"/>
      <c r="AA840914" s="93"/>
      <c r="AB840914" s="5"/>
    </row>
    <row r="840915" spans="21:28">
      <c r="U840915" s="5"/>
      <c r="AA840915" s="94"/>
      <c r="AB840915" s="5"/>
    </row>
    <row r="840918" spans="21:28">
      <c r="U840918" s="5"/>
      <c r="AA840918" s="94"/>
      <c r="AB840918" s="5"/>
    </row>
    <row r="840968" spans="21:28">
      <c r="U840968" s="5"/>
      <c r="AA840968" s="94"/>
      <c r="AB840968" s="5"/>
    </row>
    <row r="841038" spans="21:28">
      <c r="U841038" s="5"/>
      <c r="AA841038" s="94"/>
      <c r="AB841038" s="5"/>
    </row>
    <row r="841039" spans="21:28">
      <c r="U841039" s="5"/>
      <c r="AA841039" s="94"/>
      <c r="AB841039" s="5"/>
    </row>
    <row r="841056" spans="21:28">
      <c r="U841056" s="5"/>
      <c r="AA841056" s="94"/>
      <c r="AB841056" s="5"/>
    </row>
    <row r="841058" spans="21:28">
      <c r="U841058" s="5"/>
      <c r="AA841058" s="458"/>
      <c r="AB841058" s="5"/>
    </row>
    <row r="841059" spans="21:28">
      <c r="U841059" s="5"/>
      <c r="AA841059" s="458"/>
      <c r="AB841059" s="5"/>
    </row>
    <row r="841060" spans="21:28">
      <c r="U841060" s="5"/>
      <c r="AA841060" s="93"/>
      <c r="AB841060" s="5"/>
    </row>
    <row r="841061" spans="21:28">
      <c r="U841061" s="5"/>
      <c r="AA841061" s="94"/>
      <c r="AB841061" s="5"/>
    </row>
    <row r="841064" spans="21:28">
      <c r="U841064" s="5"/>
      <c r="AA841064" s="94"/>
      <c r="AB841064" s="5"/>
    </row>
    <row r="841114" spans="21:28">
      <c r="U841114" s="5"/>
      <c r="AA841114" s="94"/>
      <c r="AB841114" s="5"/>
    </row>
    <row r="841184" spans="21:28">
      <c r="U841184" s="5"/>
      <c r="AA841184" s="94"/>
      <c r="AB841184" s="5"/>
    </row>
    <row r="841185" spans="21:28">
      <c r="U841185" s="5"/>
      <c r="AA841185" s="94"/>
      <c r="AB841185" s="5"/>
    </row>
    <row r="841202" spans="21:28">
      <c r="U841202" s="5"/>
      <c r="AA841202" s="94"/>
      <c r="AB841202" s="5"/>
    </row>
    <row r="841204" spans="21:28">
      <c r="U841204" s="5"/>
      <c r="AA841204" s="458"/>
      <c r="AB841204" s="5"/>
    </row>
    <row r="841205" spans="21:28">
      <c r="U841205" s="5"/>
      <c r="AA841205" s="458"/>
      <c r="AB841205" s="5"/>
    </row>
    <row r="841206" spans="21:28">
      <c r="U841206" s="5"/>
      <c r="AA841206" s="93"/>
      <c r="AB841206" s="5"/>
    </row>
    <row r="841207" spans="21:28">
      <c r="U841207" s="5"/>
      <c r="AA841207" s="94"/>
      <c r="AB841207" s="5"/>
    </row>
    <row r="841210" spans="21:28">
      <c r="U841210" s="5"/>
      <c r="AA841210" s="94"/>
      <c r="AB841210" s="5"/>
    </row>
    <row r="841260" spans="21:28">
      <c r="U841260" s="5"/>
      <c r="AA841260" s="94"/>
      <c r="AB841260" s="5"/>
    </row>
    <row r="841330" spans="21:28">
      <c r="U841330" s="5"/>
      <c r="AA841330" s="94"/>
      <c r="AB841330" s="5"/>
    </row>
    <row r="841331" spans="21:28">
      <c r="U841331" s="5"/>
      <c r="AA841331" s="94"/>
      <c r="AB841331" s="5"/>
    </row>
    <row r="841348" spans="21:28">
      <c r="U841348" s="5"/>
      <c r="AA841348" s="94"/>
      <c r="AB841348" s="5"/>
    </row>
    <row r="841350" spans="21:28">
      <c r="U841350" s="5"/>
      <c r="AA841350" s="458"/>
      <c r="AB841350" s="5"/>
    </row>
    <row r="841351" spans="21:28">
      <c r="U841351" s="5"/>
      <c r="AA841351" s="458"/>
      <c r="AB841351" s="5"/>
    </row>
    <row r="841352" spans="21:28">
      <c r="U841352" s="5"/>
      <c r="AA841352" s="93"/>
      <c r="AB841352" s="5"/>
    </row>
    <row r="841353" spans="21:28">
      <c r="U841353" s="5"/>
      <c r="AA841353" s="94"/>
      <c r="AB841353" s="5"/>
    </row>
    <row r="841356" spans="21:28">
      <c r="U841356" s="5"/>
      <c r="AA841356" s="94"/>
      <c r="AB841356" s="5"/>
    </row>
    <row r="841406" spans="21:28">
      <c r="U841406" s="5"/>
      <c r="AA841406" s="94"/>
      <c r="AB841406" s="5"/>
    </row>
    <row r="841476" spans="21:28">
      <c r="U841476" s="5"/>
      <c r="AA841476" s="94"/>
      <c r="AB841476" s="5"/>
    </row>
    <row r="841477" spans="21:28">
      <c r="U841477" s="5"/>
      <c r="AA841477" s="94"/>
      <c r="AB841477" s="5"/>
    </row>
    <row r="841494" spans="21:28">
      <c r="U841494" s="5"/>
      <c r="AA841494" s="94"/>
      <c r="AB841494" s="5"/>
    </row>
    <row r="841496" spans="21:28">
      <c r="U841496" s="5"/>
      <c r="AA841496" s="458"/>
      <c r="AB841496" s="5"/>
    </row>
    <row r="841497" spans="21:28">
      <c r="U841497" s="5"/>
      <c r="AA841497" s="458"/>
      <c r="AB841497" s="5"/>
    </row>
    <row r="841498" spans="21:28">
      <c r="U841498" s="5"/>
      <c r="AA841498" s="93"/>
      <c r="AB841498" s="5"/>
    </row>
    <row r="841499" spans="21:28">
      <c r="U841499" s="5"/>
      <c r="AA841499" s="94"/>
      <c r="AB841499" s="5"/>
    </row>
    <row r="841502" spans="21:28">
      <c r="U841502" s="5"/>
      <c r="AA841502" s="94"/>
      <c r="AB841502" s="5"/>
    </row>
    <row r="841552" spans="21:28">
      <c r="U841552" s="5"/>
      <c r="AA841552" s="94"/>
      <c r="AB841552" s="5"/>
    </row>
    <row r="841622" spans="21:28">
      <c r="U841622" s="5"/>
      <c r="AA841622" s="94"/>
      <c r="AB841622" s="5"/>
    </row>
    <row r="841623" spans="21:28">
      <c r="U841623" s="5"/>
      <c r="AA841623" s="94"/>
      <c r="AB841623" s="5"/>
    </row>
    <row r="841640" spans="21:28">
      <c r="U841640" s="5"/>
      <c r="AA841640" s="94"/>
      <c r="AB841640" s="5"/>
    </row>
    <row r="841642" spans="21:28">
      <c r="U841642" s="5"/>
      <c r="AA841642" s="458"/>
      <c r="AB841642" s="5"/>
    </row>
    <row r="841643" spans="21:28">
      <c r="U841643" s="5"/>
      <c r="AA841643" s="458"/>
      <c r="AB841643" s="5"/>
    </row>
    <row r="841644" spans="21:28">
      <c r="U841644" s="5"/>
      <c r="AA841644" s="93"/>
      <c r="AB841644" s="5"/>
    </row>
    <row r="841645" spans="21:28">
      <c r="U841645" s="5"/>
      <c r="AA841645" s="94"/>
      <c r="AB841645" s="5"/>
    </row>
    <row r="841648" spans="21:28">
      <c r="U841648" s="5"/>
      <c r="AA841648" s="94"/>
      <c r="AB841648" s="5"/>
    </row>
    <row r="841698" spans="21:28">
      <c r="U841698" s="5"/>
      <c r="AA841698" s="94"/>
      <c r="AB841698" s="5"/>
    </row>
    <row r="841768" spans="21:28">
      <c r="U841768" s="5"/>
      <c r="AA841768" s="94"/>
      <c r="AB841768" s="5"/>
    </row>
    <row r="841769" spans="21:28">
      <c r="U841769" s="5"/>
      <c r="AA841769" s="94"/>
      <c r="AB841769" s="5"/>
    </row>
    <row r="841786" spans="21:28">
      <c r="U841786" s="5"/>
      <c r="AA841786" s="94"/>
      <c r="AB841786" s="5"/>
    </row>
    <row r="841788" spans="21:28">
      <c r="U841788" s="5"/>
      <c r="AA841788" s="458"/>
      <c r="AB841788" s="5"/>
    </row>
    <row r="841789" spans="21:28">
      <c r="U841789" s="5"/>
      <c r="AA841789" s="458"/>
      <c r="AB841789" s="5"/>
    </row>
    <row r="841790" spans="21:28">
      <c r="U841790" s="5"/>
      <c r="AA841790" s="93"/>
      <c r="AB841790" s="5"/>
    </row>
    <row r="841791" spans="21:28">
      <c r="U841791" s="5"/>
      <c r="AA841791" s="94"/>
      <c r="AB841791" s="5"/>
    </row>
    <row r="841794" spans="21:28">
      <c r="U841794" s="5"/>
      <c r="AA841794" s="94"/>
      <c r="AB841794" s="5"/>
    </row>
    <row r="841844" spans="21:28">
      <c r="U841844" s="5"/>
      <c r="AA841844" s="94"/>
      <c r="AB841844" s="5"/>
    </row>
    <row r="841914" spans="21:28">
      <c r="U841914" s="5"/>
      <c r="AA841914" s="94"/>
      <c r="AB841914" s="5"/>
    </row>
    <row r="841915" spans="21:28">
      <c r="U841915" s="5"/>
      <c r="AA841915" s="94"/>
      <c r="AB841915" s="5"/>
    </row>
    <row r="841932" spans="21:28">
      <c r="U841932" s="5"/>
      <c r="AA841932" s="94"/>
      <c r="AB841932" s="5"/>
    </row>
    <row r="841934" spans="21:28">
      <c r="U841934" s="5"/>
      <c r="AA841934" s="458"/>
      <c r="AB841934" s="5"/>
    </row>
    <row r="841935" spans="21:28">
      <c r="U841935" s="5"/>
      <c r="AA841935" s="458"/>
      <c r="AB841935" s="5"/>
    </row>
    <row r="841936" spans="21:28">
      <c r="U841936" s="5"/>
      <c r="AA841936" s="93"/>
      <c r="AB841936" s="5"/>
    </row>
    <row r="841937" spans="21:28">
      <c r="U841937" s="5"/>
      <c r="AA841937" s="94"/>
      <c r="AB841937" s="5"/>
    </row>
    <row r="841940" spans="21:28">
      <c r="U841940" s="5"/>
      <c r="AA841940" s="94"/>
      <c r="AB841940" s="5"/>
    </row>
    <row r="841990" spans="21:28">
      <c r="U841990" s="5"/>
      <c r="AA841990" s="94"/>
      <c r="AB841990" s="5"/>
    </row>
    <row r="842060" spans="21:28">
      <c r="U842060" s="5"/>
      <c r="AA842060" s="94"/>
      <c r="AB842060" s="5"/>
    </row>
    <row r="842061" spans="21:28">
      <c r="U842061" s="5"/>
      <c r="AA842061" s="94"/>
      <c r="AB842061" s="5"/>
    </row>
    <row r="842078" spans="21:28">
      <c r="U842078" s="5"/>
      <c r="AA842078" s="94"/>
      <c r="AB842078" s="5"/>
    </row>
    <row r="842080" spans="21:28">
      <c r="U842080" s="5"/>
      <c r="AA842080" s="458"/>
      <c r="AB842080" s="5"/>
    </row>
    <row r="842081" spans="21:28">
      <c r="U842081" s="5"/>
      <c r="AA842081" s="458"/>
      <c r="AB842081" s="5"/>
    </row>
    <row r="842082" spans="21:28">
      <c r="U842082" s="5"/>
      <c r="AA842082" s="93"/>
      <c r="AB842082" s="5"/>
    </row>
    <row r="842083" spans="21:28">
      <c r="U842083" s="5"/>
      <c r="AA842083" s="94"/>
      <c r="AB842083" s="5"/>
    </row>
    <row r="842086" spans="21:28">
      <c r="U842086" s="5"/>
      <c r="AA842086" s="94"/>
      <c r="AB842086" s="5"/>
    </row>
    <row r="842136" spans="21:28">
      <c r="U842136" s="5"/>
      <c r="AA842136" s="94"/>
      <c r="AB842136" s="5"/>
    </row>
    <row r="842206" spans="21:28">
      <c r="U842206" s="5"/>
      <c r="AA842206" s="94"/>
      <c r="AB842206" s="5"/>
    </row>
    <row r="842207" spans="21:28">
      <c r="U842207" s="5"/>
      <c r="AA842207" s="94"/>
      <c r="AB842207" s="5"/>
    </row>
    <row r="842224" spans="21:28">
      <c r="U842224" s="5"/>
      <c r="AA842224" s="94"/>
      <c r="AB842224" s="5"/>
    </row>
    <row r="842226" spans="21:28">
      <c r="U842226" s="5"/>
      <c r="AA842226" s="458"/>
      <c r="AB842226" s="5"/>
    </row>
    <row r="842227" spans="21:28">
      <c r="U842227" s="5"/>
      <c r="AA842227" s="458"/>
      <c r="AB842227" s="5"/>
    </row>
    <row r="842228" spans="21:28">
      <c r="U842228" s="5"/>
      <c r="AA842228" s="93"/>
      <c r="AB842228" s="5"/>
    </row>
    <row r="842229" spans="21:28">
      <c r="U842229" s="5"/>
      <c r="AA842229" s="94"/>
      <c r="AB842229" s="5"/>
    </row>
    <row r="842232" spans="21:28">
      <c r="U842232" s="5"/>
      <c r="AA842232" s="94"/>
      <c r="AB842232" s="5"/>
    </row>
    <row r="842282" spans="21:28">
      <c r="U842282" s="5"/>
      <c r="AA842282" s="94"/>
      <c r="AB842282" s="5"/>
    </row>
    <row r="842352" spans="21:28">
      <c r="U842352" s="5"/>
      <c r="AA842352" s="94"/>
      <c r="AB842352" s="5"/>
    </row>
    <row r="842353" spans="21:28">
      <c r="U842353" s="5"/>
      <c r="AA842353" s="94"/>
      <c r="AB842353" s="5"/>
    </row>
    <row r="842370" spans="21:28">
      <c r="U842370" s="5"/>
      <c r="AA842370" s="94"/>
      <c r="AB842370" s="5"/>
    </row>
    <row r="842372" spans="21:28">
      <c r="U842372" s="5"/>
      <c r="AA842372" s="458"/>
      <c r="AB842372" s="5"/>
    </row>
    <row r="842373" spans="21:28">
      <c r="U842373" s="5"/>
      <c r="AA842373" s="458"/>
      <c r="AB842373" s="5"/>
    </row>
    <row r="842374" spans="21:28">
      <c r="U842374" s="5"/>
      <c r="AA842374" s="93"/>
      <c r="AB842374" s="5"/>
    </row>
    <row r="842375" spans="21:28">
      <c r="U842375" s="5"/>
      <c r="AA842375" s="94"/>
      <c r="AB842375" s="5"/>
    </row>
    <row r="842378" spans="21:28">
      <c r="U842378" s="5"/>
      <c r="AA842378" s="94"/>
      <c r="AB842378" s="5"/>
    </row>
    <row r="842428" spans="21:28">
      <c r="U842428" s="5"/>
      <c r="AA842428" s="94"/>
      <c r="AB842428" s="5"/>
    </row>
    <row r="842498" spans="21:28">
      <c r="U842498" s="5"/>
      <c r="AA842498" s="94"/>
      <c r="AB842498" s="5"/>
    </row>
    <row r="842499" spans="21:28">
      <c r="U842499" s="5"/>
      <c r="AA842499" s="94"/>
      <c r="AB842499" s="5"/>
    </row>
    <row r="842516" spans="21:28">
      <c r="U842516" s="5"/>
      <c r="AA842516" s="94"/>
      <c r="AB842516" s="5"/>
    </row>
    <row r="842518" spans="21:28">
      <c r="U842518" s="5"/>
      <c r="AA842518" s="458"/>
      <c r="AB842518" s="5"/>
    </row>
    <row r="842519" spans="21:28">
      <c r="U842519" s="5"/>
      <c r="AA842519" s="458"/>
      <c r="AB842519" s="5"/>
    </row>
    <row r="842520" spans="21:28">
      <c r="U842520" s="5"/>
      <c r="AA842520" s="93"/>
      <c r="AB842520" s="5"/>
    </row>
    <row r="842521" spans="21:28">
      <c r="U842521" s="5"/>
      <c r="AA842521" s="94"/>
      <c r="AB842521" s="5"/>
    </row>
    <row r="842524" spans="21:28">
      <c r="U842524" s="5"/>
      <c r="AA842524" s="94"/>
      <c r="AB842524" s="5"/>
    </row>
    <row r="842574" spans="21:28">
      <c r="U842574" s="5"/>
      <c r="AA842574" s="94"/>
      <c r="AB842574" s="5"/>
    </row>
    <row r="842644" spans="21:28">
      <c r="U842644" s="5"/>
      <c r="AA842644" s="94"/>
      <c r="AB842644" s="5"/>
    </row>
    <row r="842645" spans="21:28">
      <c r="U842645" s="5"/>
      <c r="AA842645" s="94"/>
      <c r="AB842645" s="5"/>
    </row>
    <row r="842662" spans="21:28">
      <c r="U842662" s="5"/>
      <c r="AA842662" s="94"/>
      <c r="AB842662" s="5"/>
    </row>
    <row r="842664" spans="21:28">
      <c r="U842664" s="5"/>
      <c r="AA842664" s="458"/>
      <c r="AB842664" s="5"/>
    </row>
    <row r="842665" spans="21:28">
      <c r="U842665" s="5"/>
      <c r="AA842665" s="458"/>
      <c r="AB842665" s="5"/>
    </row>
    <row r="842666" spans="21:28">
      <c r="U842666" s="5"/>
      <c r="AA842666" s="93"/>
      <c r="AB842666" s="5"/>
    </row>
    <row r="842667" spans="21:28">
      <c r="U842667" s="5"/>
      <c r="AA842667" s="94"/>
      <c r="AB842667" s="5"/>
    </row>
    <row r="842670" spans="21:28">
      <c r="U842670" s="5"/>
      <c r="AA842670" s="94"/>
      <c r="AB842670" s="5"/>
    </row>
    <row r="842720" spans="21:28">
      <c r="U842720" s="5"/>
      <c r="AA842720" s="94"/>
      <c r="AB842720" s="5"/>
    </row>
    <row r="842790" spans="21:28">
      <c r="U842790" s="5"/>
      <c r="AA842790" s="94"/>
      <c r="AB842790" s="5"/>
    </row>
    <row r="842791" spans="21:28">
      <c r="U842791" s="5"/>
      <c r="AA842791" s="94"/>
      <c r="AB842791" s="5"/>
    </row>
    <row r="842808" spans="21:28">
      <c r="U842808" s="5"/>
      <c r="AA842808" s="94"/>
      <c r="AB842808" s="5"/>
    </row>
    <row r="842810" spans="21:28">
      <c r="U842810" s="5"/>
      <c r="AA842810" s="458"/>
      <c r="AB842810" s="5"/>
    </row>
    <row r="842811" spans="21:28">
      <c r="U842811" s="5"/>
      <c r="AA842811" s="458"/>
      <c r="AB842811" s="5"/>
    </row>
    <row r="842812" spans="21:28">
      <c r="U842812" s="5"/>
      <c r="AA842812" s="93"/>
      <c r="AB842812" s="5"/>
    </row>
    <row r="842813" spans="21:28">
      <c r="U842813" s="5"/>
      <c r="AA842813" s="94"/>
      <c r="AB842813" s="5"/>
    </row>
    <row r="842816" spans="21:28">
      <c r="U842816" s="5"/>
      <c r="AA842816" s="94"/>
      <c r="AB842816" s="5"/>
    </row>
    <row r="842866" spans="21:28">
      <c r="U842866" s="5"/>
      <c r="AA842866" s="94"/>
      <c r="AB842866" s="5"/>
    </row>
    <row r="842936" spans="21:28">
      <c r="U842936" s="5"/>
      <c r="AA842936" s="94"/>
      <c r="AB842936" s="5"/>
    </row>
    <row r="842937" spans="21:28">
      <c r="U842937" s="5"/>
      <c r="AA842937" s="94"/>
      <c r="AB842937" s="5"/>
    </row>
    <row r="842954" spans="21:28">
      <c r="U842954" s="5"/>
      <c r="AA842954" s="94"/>
      <c r="AB842954" s="5"/>
    </row>
    <row r="842956" spans="21:28">
      <c r="U842956" s="5"/>
      <c r="AA842956" s="458"/>
      <c r="AB842956" s="5"/>
    </row>
    <row r="842957" spans="21:28">
      <c r="U842957" s="5"/>
      <c r="AA842957" s="458"/>
      <c r="AB842957" s="5"/>
    </row>
    <row r="842958" spans="21:28">
      <c r="U842958" s="5"/>
      <c r="AA842958" s="93"/>
      <c r="AB842958" s="5"/>
    </row>
    <row r="842959" spans="21:28">
      <c r="U842959" s="5"/>
      <c r="AA842959" s="94"/>
      <c r="AB842959" s="5"/>
    </row>
    <row r="842962" spans="21:28">
      <c r="U842962" s="5"/>
      <c r="AA842962" s="94"/>
      <c r="AB842962" s="5"/>
    </row>
    <row r="843012" spans="21:28">
      <c r="U843012" s="5"/>
      <c r="AA843012" s="94"/>
      <c r="AB843012" s="5"/>
    </row>
    <row r="843082" spans="21:28">
      <c r="U843082" s="5"/>
      <c r="AA843082" s="94"/>
      <c r="AB843082" s="5"/>
    </row>
    <row r="843083" spans="21:28">
      <c r="U843083" s="5"/>
      <c r="AA843083" s="94"/>
      <c r="AB843083" s="5"/>
    </row>
    <row r="843100" spans="21:28">
      <c r="U843100" s="5"/>
      <c r="AA843100" s="94"/>
      <c r="AB843100" s="5"/>
    </row>
    <row r="843102" spans="21:28">
      <c r="U843102" s="5"/>
      <c r="AA843102" s="458"/>
      <c r="AB843102" s="5"/>
    </row>
    <row r="843103" spans="21:28">
      <c r="U843103" s="5"/>
      <c r="AA843103" s="458"/>
      <c r="AB843103" s="5"/>
    </row>
    <row r="843104" spans="21:28">
      <c r="U843104" s="5"/>
      <c r="AA843104" s="93"/>
      <c r="AB843104" s="5"/>
    </row>
    <row r="843105" spans="21:28">
      <c r="U843105" s="5"/>
      <c r="AA843105" s="94"/>
      <c r="AB843105" s="5"/>
    </row>
    <row r="843108" spans="21:28">
      <c r="U843108" s="5"/>
      <c r="AA843108" s="94"/>
      <c r="AB843108" s="5"/>
    </row>
    <row r="843158" spans="21:28">
      <c r="U843158" s="5"/>
      <c r="AA843158" s="94"/>
      <c r="AB843158" s="5"/>
    </row>
    <row r="843228" spans="21:28">
      <c r="U843228" s="5"/>
      <c r="AA843228" s="94"/>
      <c r="AB843228" s="5"/>
    </row>
    <row r="843229" spans="21:28">
      <c r="U843229" s="5"/>
      <c r="AA843229" s="94"/>
      <c r="AB843229" s="5"/>
    </row>
    <row r="843246" spans="21:28">
      <c r="U843246" s="5"/>
      <c r="AA843246" s="94"/>
      <c r="AB843246" s="5"/>
    </row>
    <row r="843248" spans="21:28">
      <c r="U843248" s="5"/>
      <c r="AA843248" s="458"/>
      <c r="AB843248" s="5"/>
    </row>
    <row r="843249" spans="21:28">
      <c r="U843249" s="5"/>
      <c r="AA843249" s="458"/>
      <c r="AB843249" s="5"/>
    </row>
    <row r="843250" spans="21:28">
      <c r="U843250" s="5"/>
      <c r="AA843250" s="93"/>
      <c r="AB843250" s="5"/>
    </row>
    <row r="843251" spans="21:28">
      <c r="U843251" s="5"/>
      <c r="AA843251" s="94"/>
      <c r="AB843251" s="5"/>
    </row>
    <row r="843254" spans="21:28">
      <c r="U843254" s="5"/>
      <c r="AA843254" s="94"/>
      <c r="AB843254" s="5"/>
    </row>
    <row r="843304" spans="21:28">
      <c r="U843304" s="5"/>
      <c r="AA843304" s="94"/>
      <c r="AB843304" s="5"/>
    </row>
    <row r="843374" spans="21:28">
      <c r="U843374" s="5"/>
      <c r="AA843374" s="94"/>
      <c r="AB843374" s="5"/>
    </row>
    <row r="843375" spans="21:28">
      <c r="U843375" s="5"/>
      <c r="AA843375" s="94"/>
      <c r="AB843375" s="5"/>
    </row>
    <row r="843392" spans="21:28">
      <c r="U843392" s="5"/>
      <c r="AA843392" s="94"/>
      <c r="AB843392" s="5"/>
    </row>
    <row r="843394" spans="21:28">
      <c r="U843394" s="5"/>
      <c r="AA843394" s="458"/>
      <c r="AB843394" s="5"/>
    </row>
    <row r="843395" spans="21:28">
      <c r="U843395" s="5"/>
      <c r="AA843395" s="458"/>
      <c r="AB843395" s="5"/>
    </row>
    <row r="843396" spans="21:28">
      <c r="U843396" s="5"/>
      <c r="AA843396" s="93"/>
      <c r="AB843396" s="5"/>
    </row>
    <row r="843397" spans="21:28">
      <c r="U843397" s="5"/>
      <c r="AA843397" s="94"/>
      <c r="AB843397" s="5"/>
    </row>
    <row r="843400" spans="21:28">
      <c r="U843400" s="5"/>
      <c r="AA843400" s="94"/>
      <c r="AB843400" s="5"/>
    </row>
    <row r="843450" spans="21:28">
      <c r="U843450" s="5"/>
      <c r="AA843450" s="94"/>
      <c r="AB843450" s="5"/>
    </row>
    <row r="843520" spans="21:28">
      <c r="U843520" s="5"/>
      <c r="AA843520" s="94"/>
      <c r="AB843520" s="5"/>
    </row>
    <row r="843521" spans="21:28">
      <c r="U843521" s="5"/>
      <c r="AA843521" s="94"/>
      <c r="AB843521" s="5"/>
    </row>
    <row r="843538" spans="21:28">
      <c r="U843538" s="5"/>
      <c r="AA843538" s="94"/>
      <c r="AB843538" s="5"/>
    </row>
    <row r="843540" spans="21:28">
      <c r="U843540" s="5"/>
      <c r="AA843540" s="458"/>
      <c r="AB843540" s="5"/>
    </row>
    <row r="843541" spans="21:28">
      <c r="U843541" s="5"/>
      <c r="AA843541" s="458"/>
      <c r="AB843541" s="5"/>
    </row>
    <row r="843542" spans="21:28">
      <c r="U843542" s="5"/>
      <c r="AA843542" s="93"/>
      <c r="AB843542" s="5"/>
    </row>
    <row r="843543" spans="21:28">
      <c r="U843543" s="5"/>
      <c r="AA843543" s="94"/>
      <c r="AB843543" s="5"/>
    </row>
    <row r="843546" spans="21:28">
      <c r="U843546" s="5"/>
      <c r="AA843546" s="94"/>
      <c r="AB843546" s="5"/>
    </row>
    <row r="843596" spans="21:28">
      <c r="U843596" s="5"/>
      <c r="AA843596" s="94"/>
      <c r="AB843596" s="5"/>
    </row>
    <row r="843666" spans="21:28">
      <c r="U843666" s="5"/>
      <c r="AA843666" s="94"/>
      <c r="AB843666" s="5"/>
    </row>
    <row r="843667" spans="21:28">
      <c r="U843667" s="5"/>
      <c r="AA843667" s="94"/>
      <c r="AB843667" s="5"/>
    </row>
    <row r="843684" spans="21:28">
      <c r="U843684" s="5"/>
      <c r="AA843684" s="94"/>
      <c r="AB843684" s="5"/>
    </row>
    <row r="843686" spans="21:28">
      <c r="U843686" s="5"/>
      <c r="AA843686" s="458"/>
      <c r="AB843686" s="5"/>
    </row>
    <row r="843687" spans="21:28">
      <c r="U843687" s="5"/>
      <c r="AA843687" s="458"/>
      <c r="AB843687" s="5"/>
    </row>
    <row r="843688" spans="21:28">
      <c r="U843688" s="5"/>
      <c r="AA843688" s="93"/>
      <c r="AB843688" s="5"/>
    </row>
    <row r="843689" spans="21:28">
      <c r="U843689" s="5"/>
      <c r="AA843689" s="94"/>
      <c r="AB843689" s="5"/>
    </row>
    <row r="843692" spans="21:28">
      <c r="U843692" s="5"/>
      <c r="AA843692" s="94"/>
      <c r="AB843692" s="5"/>
    </row>
    <row r="843742" spans="21:28">
      <c r="U843742" s="5"/>
      <c r="AA843742" s="94"/>
      <c r="AB843742" s="5"/>
    </row>
    <row r="843812" spans="21:28">
      <c r="U843812" s="5"/>
      <c r="AA843812" s="94"/>
      <c r="AB843812" s="5"/>
    </row>
    <row r="843813" spans="21:28">
      <c r="U843813" s="5"/>
      <c r="AA843813" s="94"/>
      <c r="AB843813" s="5"/>
    </row>
    <row r="843830" spans="21:28">
      <c r="U843830" s="5"/>
      <c r="AA843830" s="94"/>
      <c r="AB843830" s="5"/>
    </row>
    <row r="843832" spans="21:28">
      <c r="U843832" s="5"/>
      <c r="AA843832" s="458"/>
      <c r="AB843832" s="5"/>
    </row>
    <row r="843833" spans="21:28">
      <c r="U843833" s="5"/>
      <c r="AA843833" s="458"/>
      <c r="AB843833" s="5"/>
    </row>
    <row r="843834" spans="21:28">
      <c r="U843834" s="5"/>
      <c r="AA843834" s="93"/>
      <c r="AB843834" s="5"/>
    </row>
    <row r="843835" spans="21:28">
      <c r="U843835" s="5"/>
      <c r="AA843835" s="94"/>
      <c r="AB843835" s="5"/>
    </row>
    <row r="843838" spans="21:28">
      <c r="U843838" s="5"/>
      <c r="AA843838" s="94"/>
      <c r="AB843838" s="5"/>
    </row>
    <row r="843888" spans="21:28">
      <c r="U843888" s="5"/>
      <c r="AA843888" s="94"/>
      <c r="AB843888" s="5"/>
    </row>
    <row r="843958" spans="21:28">
      <c r="U843958" s="5"/>
      <c r="AA843958" s="94"/>
      <c r="AB843958" s="5"/>
    </row>
    <row r="843959" spans="21:28">
      <c r="U843959" s="5"/>
      <c r="AA843959" s="94"/>
      <c r="AB843959" s="5"/>
    </row>
    <row r="843976" spans="21:28">
      <c r="U843976" s="5"/>
      <c r="AA843976" s="94"/>
      <c r="AB843976" s="5"/>
    </row>
    <row r="843978" spans="21:28">
      <c r="U843978" s="5"/>
      <c r="AA843978" s="458"/>
      <c r="AB843978" s="5"/>
    </row>
    <row r="843979" spans="21:28">
      <c r="U843979" s="5"/>
      <c r="AA843979" s="458"/>
      <c r="AB843979" s="5"/>
    </row>
    <row r="843980" spans="21:28">
      <c r="U843980" s="5"/>
      <c r="AA843980" s="93"/>
      <c r="AB843980" s="5"/>
    </row>
    <row r="843981" spans="21:28">
      <c r="U843981" s="5"/>
      <c r="AA843981" s="94"/>
      <c r="AB843981" s="5"/>
    </row>
    <row r="843984" spans="21:28">
      <c r="U843984" s="5"/>
      <c r="AA843984" s="94"/>
      <c r="AB843984" s="5"/>
    </row>
    <row r="844034" spans="21:28">
      <c r="U844034" s="5"/>
      <c r="AA844034" s="94"/>
      <c r="AB844034" s="5"/>
    </row>
    <row r="844104" spans="21:28">
      <c r="U844104" s="5"/>
      <c r="AA844104" s="94"/>
      <c r="AB844104" s="5"/>
    </row>
    <row r="844105" spans="21:28">
      <c r="U844105" s="5"/>
      <c r="AA844105" s="94"/>
      <c r="AB844105" s="5"/>
    </row>
    <row r="844122" spans="21:28">
      <c r="U844122" s="5"/>
      <c r="AA844122" s="94"/>
      <c r="AB844122" s="5"/>
    </row>
    <row r="844124" spans="21:28">
      <c r="U844124" s="5"/>
      <c r="AA844124" s="458"/>
      <c r="AB844124" s="5"/>
    </row>
    <row r="844125" spans="21:28">
      <c r="U844125" s="5"/>
      <c r="AA844125" s="458"/>
      <c r="AB844125" s="5"/>
    </row>
    <row r="844126" spans="21:28">
      <c r="U844126" s="5"/>
      <c r="AA844126" s="93"/>
      <c r="AB844126" s="5"/>
    </row>
    <row r="844127" spans="21:28">
      <c r="U844127" s="5"/>
      <c r="AA844127" s="94"/>
      <c r="AB844127" s="5"/>
    </row>
    <row r="844130" spans="21:28">
      <c r="U844130" s="5"/>
      <c r="AA844130" s="94"/>
      <c r="AB844130" s="5"/>
    </row>
    <row r="844180" spans="21:28">
      <c r="U844180" s="5"/>
      <c r="AA844180" s="94"/>
      <c r="AB844180" s="5"/>
    </row>
    <row r="844250" spans="21:28">
      <c r="U844250" s="5"/>
      <c r="AA844250" s="94"/>
      <c r="AB844250" s="5"/>
    </row>
    <row r="844251" spans="21:28">
      <c r="U844251" s="5"/>
      <c r="AA844251" s="94"/>
      <c r="AB844251" s="5"/>
    </row>
    <row r="844268" spans="21:28">
      <c r="U844268" s="5"/>
      <c r="AA844268" s="94"/>
      <c r="AB844268" s="5"/>
    </row>
    <row r="844270" spans="21:28">
      <c r="U844270" s="5"/>
      <c r="AA844270" s="458"/>
      <c r="AB844270" s="5"/>
    </row>
    <row r="844271" spans="21:28">
      <c r="U844271" s="5"/>
      <c r="AA844271" s="458"/>
      <c r="AB844271" s="5"/>
    </row>
    <row r="844272" spans="21:28">
      <c r="U844272" s="5"/>
      <c r="AA844272" s="93"/>
      <c r="AB844272" s="5"/>
    </row>
    <row r="844273" spans="21:28">
      <c r="U844273" s="5"/>
      <c r="AA844273" s="94"/>
      <c r="AB844273" s="5"/>
    </row>
    <row r="844276" spans="21:28">
      <c r="U844276" s="5"/>
      <c r="AA844276" s="94"/>
      <c r="AB844276" s="5"/>
    </row>
    <row r="844326" spans="21:28">
      <c r="U844326" s="5"/>
      <c r="AA844326" s="94"/>
      <c r="AB844326" s="5"/>
    </row>
    <row r="844396" spans="21:28">
      <c r="U844396" s="5"/>
      <c r="AA844396" s="94"/>
      <c r="AB844396" s="5"/>
    </row>
    <row r="844397" spans="21:28">
      <c r="U844397" s="5"/>
      <c r="AA844397" s="94"/>
      <c r="AB844397" s="5"/>
    </row>
    <row r="844414" spans="21:28">
      <c r="U844414" s="5"/>
      <c r="AA844414" s="94"/>
      <c r="AB844414" s="5"/>
    </row>
    <row r="844416" spans="21:28">
      <c r="U844416" s="5"/>
      <c r="AA844416" s="458"/>
      <c r="AB844416" s="5"/>
    </row>
    <row r="844417" spans="21:28">
      <c r="U844417" s="5"/>
      <c r="AA844417" s="458"/>
      <c r="AB844417" s="5"/>
    </row>
    <row r="844418" spans="21:28">
      <c r="U844418" s="5"/>
      <c r="AA844418" s="93"/>
      <c r="AB844418" s="5"/>
    </row>
    <row r="844419" spans="21:28">
      <c r="U844419" s="5"/>
      <c r="AA844419" s="94"/>
      <c r="AB844419" s="5"/>
    </row>
    <row r="844422" spans="21:28">
      <c r="U844422" s="5"/>
      <c r="AA844422" s="94"/>
      <c r="AB844422" s="5"/>
    </row>
    <row r="844472" spans="21:28">
      <c r="U844472" s="5"/>
      <c r="AA844472" s="94"/>
      <c r="AB844472" s="5"/>
    </row>
    <row r="844542" spans="21:28">
      <c r="U844542" s="5"/>
      <c r="AA844542" s="94"/>
      <c r="AB844542" s="5"/>
    </row>
    <row r="844543" spans="21:28">
      <c r="U844543" s="5"/>
      <c r="AA844543" s="94"/>
      <c r="AB844543" s="5"/>
    </row>
    <row r="844560" spans="21:28">
      <c r="U844560" s="5"/>
      <c r="AA844560" s="94"/>
      <c r="AB844560" s="5"/>
    </row>
    <row r="844562" spans="21:28">
      <c r="U844562" s="5"/>
      <c r="AA844562" s="458"/>
      <c r="AB844562" s="5"/>
    </row>
    <row r="844563" spans="21:28">
      <c r="U844563" s="5"/>
      <c r="AA844563" s="458"/>
      <c r="AB844563" s="5"/>
    </row>
    <row r="844564" spans="21:28">
      <c r="U844564" s="5"/>
      <c r="AA844564" s="93"/>
      <c r="AB844564" s="5"/>
    </row>
    <row r="844565" spans="21:28">
      <c r="U844565" s="5"/>
      <c r="AA844565" s="94"/>
      <c r="AB844565" s="5"/>
    </row>
    <row r="844568" spans="21:28">
      <c r="U844568" s="5"/>
      <c r="AA844568" s="94"/>
      <c r="AB844568" s="5"/>
    </row>
    <row r="844618" spans="21:28">
      <c r="U844618" s="5"/>
      <c r="AA844618" s="94"/>
      <c r="AB844618" s="5"/>
    </row>
    <row r="844688" spans="21:28">
      <c r="U844688" s="5"/>
      <c r="AA844688" s="94"/>
      <c r="AB844688" s="5"/>
    </row>
    <row r="844689" spans="21:28">
      <c r="U844689" s="5"/>
      <c r="AA844689" s="94"/>
      <c r="AB844689" s="5"/>
    </row>
    <row r="844706" spans="21:28">
      <c r="U844706" s="5"/>
      <c r="AA844706" s="94"/>
      <c r="AB844706" s="5"/>
    </row>
    <row r="844708" spans="21:28">
      <c r="U844708" s="5"/>
      <c r="AA844708" s="458"/>
      <c r="AB844708" s="5"/>
    </row>
    <row r="844709" spans="21:28">
      <c r="U844709" s="5"/>
      <c r="AA844709" s="458"/>
      <c r="AB844709" s="5"/>
    </row>
    <row r="844710" spans="21:28">
      <c r="U844710" s="5"/>
      <c r="AA844710" s="93"/>
      <c r="AB844710" s="5"/>
    </row>
    <row r="844711" spans="21:28">
      <c r="U844711" s="5"/>
      <c r="AA844711" s="94"/>
      <c r="AB844711" s="5"/>
    </row>
    <row r="844714" spans="21:28">
      <c r="U844714" s="5"/>
      <c r="AA844714" s="94"/>
      <c r="AB844714" s="5"/>
    </row>
    <row r="844764" spans="21:28">
      <c r="U844764" s="5"/>
      <c r="AA844764" s="94"/>
      <c r="AB844764" s="5"/>
    </row>
    <row r="844834" spans="21:28">
      <c r="U844834" s="5"/>
      <c r="AA844834" s="94"/>
      <c r="AB844834" s="5"/>
    </row>
    <row r="844835" spans="21:28">
      <c r="U844835" s="5"/>
      <c r="AA844835" s="94"/>
      <c r="AB844835" s="5"/>
    </row>
    <row r="844852" spans="21:28">
      <c r="U844852" s="5"/>
      <c r="AA844852" s="94"/>
      <c r="AB844852" s="5"/>
    </row>
    <row r="844854" spans="21:28">
      <c r="U844854" s="5"/>
      <c r="AA844854" s="458"/>
      <c r="AB844854" s="5"/>
    </row>
    <row r="844855" spans="21:28">
      <c r="U844855" s="5"/>
      <c r="AA844855" s="458"/>
      <c r="AB844855" s="5"/>
    </row>
    <row r="844856" spans="21:28">
      <c r="U844856" s="5"/>
      <c r="AA844856" s="93"/>
      <c r="AB844856" s="5"/>
    </row>
    <row r="844857" spans="21:28">
      <c r="U844857" s="5"/>
      <c r="AA844857" s="94"/>
      <c r="AB844857" s="5"/>
    </row>
    <row r="844860" spans="21:28">
      <c r="U844860" s="5"/>
      <c r="AA844860" s="94"/>
      <c r="AB844860" s="5"/>
    </row>
    <row r="844910" spans="21:28">
      <c r="U844910" s="5"/>
      <c r="AA844910" s="94"/>
      <c r="AB844910" s="5"/>
    </row>
    <row r="844980" spans="21:28">
      <c r="U844980" s="5"/>
      <c r="AA844980" s="94"/>
      <c r="AB844980" s="5"/>
    </row>
    <row r="844981" spans="21:28">
      <c r="U844981" s="5"/>
      <c r="AA844981" s="94"/>
      <c r="AB844981" s="5"/>
    </row>
    <row r="844998" spans="21:28">
      <c r="U844998" s="5"/>
      <c r="AA844998" s="94"/>
      <c r="AB844998" s="5"/>
    </row>
    <row r="845000" spans="21:28">
      <c r="U845000" s="5"/>
      <c r="AA845000" s="458"/>
      <c r="AB845000" s="5"/>
    </row>
    <row r="845001" spans="21:28">
      <c r="U845001" s="5"/>
      <c r="AA845001" s="458"/>
      <c r="AB845001" s="5"/>
    </row>
    <row r="845002" spans="21:28">
      <c r="U845002" s="5"/>
      <c r="AA845002" s="93"/>
      <c r="AB845002" s="5"/>
    </row>
    <row r="845003" spans="21:28">
      <c r="U845003" s="5"/>
      <c r="AA845003" s="94"/>
      <c r="AB845003" s="5"/>
    </row>
    <row r="845006" spans="21:28">
      <c r="U845006" s="5"/>
      <c r="AA845006" s="94"/>
      <c r="AB845006" s="5"/>
    </row>
    <row r="845056" spans="21:28">
      <c r="U845056" s="5"/>
      <c r="AA845056" s="94"/>
      <c r="AB845056" s="5"/>
    </row>
    <row r="845126" spans="21:28">
      <c r="U845126" s="5"/>
      <c r="AA845126" s="94"/>
      <c r="AB845126" s="5"/>
    </row>
    <row r="845127" spans="21:28">
      <c r="U845127" s="5"/>
      <c r="AA845127" s="94"/>
      <c r="AB845127" s="5"/>
    </row>
    <row r="845144" spans="21:28">
      <c r="U845144" s="5"/>
      <c r="AA845144" s="94"/>
      <c r="AB845144" s="5"/>
    </row>
    <row r="845146" spans="21:28">
      <c r="U845146" s="5"/>
      <c r="AA845146" s="458"/>
      <c r="AB845146" s="5"/>
    </row>
    <row r="845147" spans="21:28">
      <c r="U845147" s="5"/>
      <c r="AA845147" s="458"/>
      <c r="AB845147" s="5"/>
    </row>
    <row r="845148" spans="21:28">
      <c r="U845148" s="5"/>
      <c r="AA845148" s="93"/>
      <c r="AB845148" s="5"/>
    </row>
    <row r="845149" spans="21:28">
      <c r="U845149" s="5"/>
      <c r="AA845149" s="94"/>
      <c r="AB845149" s="5"/>
    </row>
    <row r="845152" spans="21:28">
      <c r="U845152" s="5"/>
      <c r="AA845152" s="94"/>
      <c r="AB845152" s="5"/>
    </row>
    <row r="845202" spans="21:28">
      <c r="U845202" s="5"/>
      <c r="AA845202" s="94"/>
      <c r="AB845202" s="5"/>
    </row>
    <row r="845272" spans="21:28">
      <c r="U845272" s="5"/>
      <c r="AA845272" s="94"/>
      <c r="AB845272" s="5"/>
    </row>
    <row r="845273" spans="21:28">
      <c r="U845273" s="5"/>
      <c r="AA845273" s="94"/>
      <c r="AB845273" s="5"/>
    </row>
    <row r="845290" spans="21:28">
      <c r="U845290" s="5"/>
      <c r="AA845290" s="94"/>
      <c r="AB845290" s="5"/>
    </row>
    <row r="845292" spans="21:28">
      <c r="U845292" s="5"/>
      <c r="AA845292" s="458"/>
      <c r="AB845292" s="5"/>
    </row>
    <row r="845293" spans="21:28">
      <c r="U845293" s="5"/>
      <c r="AA845293" s="458"/>
      <c r="AB845293" s="5"/>
    </row>
    <row r="845294" spans="21:28">
      <c r="U845294" s="5"/>
      <c r="AA845294" s="93"/>
      <c r="AB845294" s="5"/>
    </row>
    <row r="845295" spans="21:28">
      <c r="U845295" s="5"/>
      <c r="AA845295" s="94"/>
      <c r="AB845295" s="5"/>
    </row>
    <row r="845298" spans="21:28">
      <c r="U845298" s="5"/>
      <c r="AA845298" s="94"/>
      <c r="AB845298" s="5"/>
    </row>
    <row r="845348" spans="21:28">
      <c r="U845348" s="5"/>
      <c r="AA845348" s="94"/>
      <c r="AB845348" s="5"/>
    </row>
    <row r="845418" spans="21:28">
      <c r="U845418" s="5"/>
      <c r="AA845418" s="94"/>
      <c r="AB845418" s="5"/>
    </row>
    <row r="845419" spans="21:28">
      <c r="U845419" s="5"/>
      <c r="AA845419" s="94"/>
      <c r="AB845419" s="5"/>
    </row>
    <row r="845436" spans="21:28">
      <c r="U845436" s="5"/>
      <c r="AA845436" s="94"/>
      <c r="AB845436" s="5"/>
    </row>
    <row r="845438" spans="21:28">
      <c r="U845438" s="5"/>
      <c r="AA845438" s="458"/>
      <c r="AB845438" s="5"/>
    </row>
    <row r="845439" spans="21:28">
      <c r="U845439" s="5"/>
      <c r="AA845439" s="458"/>
      <c r="AB845439" s="5"/>
    </row>
    <row r="845440" spans="21:28">
      <c r="U845440" s="5"/>
      <c r="AA845440" s="93"/>
      <c r="AB845440" s="5"/>
    </row>
    <row r="845441" spans="21:28">
      <c r="U845441" s="5"/>
      <c r="AA845441" s="94"/>
      <c r="AB845441" s="5"/>
    </row>
    <row r="845444" spans="21:28">
      <c r="U845444" s="5"/>
      <c r="AA845444" s="94"/>
      <c r="AB845444" s="5"/>
    </row>
    <row r="845494" spans="21:28">
      <c r="U845494" s="5"/>
      <c r="AA845494" s="94"/>
      <c r="AB845494" s="5"/>
    </row>
    <row r="845564" spans="21:28">
      <c r="U845564" s="5"/>
      <c r="AA845564" s="94"/>
      <c r="AB845564" s="5"/>
    </row>
    <row r="845565" spans="21:28">
      <c r="U845565" s="5"/>
      <c r="AA845565" s="94"/>
      <c r="AB845565" s="5"/>
    </row>
    <row r="845582" spans="21:28">
      <c r="U845582" s="5"/>
      <c r="AA845582" s="94"/>
      <c r="AB845582" s="5"/>
    </row>
    <row r="845584" spans="21:28">
      <c r="U845584" s="5"/>
      <c r="AA845584" s="458"/>
      <c r="AB845584" s="5"/>
    </row>
    <row r="845585" spans="21:28">
      <c r="U845585" s="5"/>
      <c r="AA845585" s="458"/>
      <c r="AB845585" s="5"/>
    </row>
    <row r="845586" spans="21:28">
      <c r="U845586" s="5"/>
      <c r="AA845586" s="93"/>
      <c r="AB845586" s="5"/>
    </row>
    <row r="845587" spans="21:28">
      <c r="U845587" s="5"/>
      <c r="AA845587" s="94"/>
      <c r="AB845587" s="5"/>
    </row>
    <row r="845590" spans="21:28">
      <c r="U845590" s="5"/>
      <c r="AA845590" s="94"/>
      <c r="AB845590" s="5"/>
    </row>
    <row r="845640" spans="21:28">
      <c r="U845640" s="5"/>
      <c r="AA845640" s="94"/>
      <c r="AB845640" s="5"/>
    </row>
    <row r="845710" spans="21:28">
      <c r="U845710" s="5"/>
      <c r="AA845710" s="94"/>
      <c r="AB845710" s="5"/>
    </row>
    <row r="845711" spans="21:28">
      <c r="U845711" s="5"/>
      <c r="AA845711" s="94"/>
      <c r="AB845711" s="5"/>
    </row>
    <row r="845728" spans="21:28">
      <c r="U845728" s="5"/>
      <c r="AA845728" s="94"/>
      <c r="AB845728" s="5"/>
    </row>
    <row r="845730" spans="21:28">
      <c r="U845730" s="5"/>
      <c r="AA845730" s="458"/>
      <c r="AB845730" s="5"/>
    </row>
    <row r="845731" spans="21:28">
      <c r="U845731" s="5"/>
      <c r="AA845731" s="458"/>
      <c r="AB845731" s="5"/>
    </row>
    <row r="845732" spans="21:28">
      <c r="U845732" s="5"/>
      <c r="AA845732" s="93"/>
      <c r="AB845732" s="5"/>
    </row>
    <row r="845733" spans="21:28">
      <c r="U845733" s="5"/>
      <c r="AA845733" s="94"/>
      <c r="AB845733" s="5"/>
    </row>
    <row r="845736" spans="21:28">
      <c r="U845736" s="5"/>
      <c r="AA845736" s="94"/>
      <c r="AB845736" s="5"/>
    </row>
    <row r="845786" spans="21:28">
      <c r="U845786" s="5"/>
      <c r="AA845786" s="94"/>
      <c r="AB845786" s="5"/>
    </row>
    <row r="845856" spans="21:28">
      <c r="U845856" s="5"/>
      <c r="AA845856" s="94"/>
      <c r="AB845856" s="5"/>
    </row>
    <row r="845857" spans="21:28">
      <c r="U845857" s="5"/>
      <c r="AA845857" s="94"/>
      <c r="AB845857" s="5"/>
    </row>
    <row r="845874" spans="21:28">
      <c r="U845874" s="5"/>
      <c r="AA845874" s="94"/>
      <c r="AB845874" s="5"/>
    </row>
    <row r="845876" spans="21:28">
      <c r="U845876" s="5"/>
      <c r="AA845876" s="458"/>
      <c r="AB845876" s="5"/>
    </row>
    <row r="845877" spans="21:28">
      <c r="U845877" s="5"/>
      <c r="AA845877" s="458"/>
      <c r="AB845877" s="5"/>
    </row>
    <row r="845878" spans="21:28">
      <c r="U845878" s="5"/>
      <c r="AA845878" s="93"/>
      <c r="AB845878" s="5"/>
    </row>
    <row r="845879" spans="21:28">
      <c r="U845879" s="5"/>
      <c r="AA845879" s="94"/>
      <c r="AB845879" s="5"/>
    </row>
    <row r="845882" spans="21:28">
      <c r="U845882" s="5"/>
      <c r="AA845882" s="94"/>
      <c r="AB845882" s="5"/>
    </row>
    <row r="845932" spans="21:28">
      <c r="U845932" s="5"/>
      <c r="AA845932" s="94"/>
      <c r="AB845932" s="5"/>
    </row>
    <row r="846002" spans="21:28">
      <c r="U846002" s="5"/>
      <c r="AA846002" s="94"/>
      <c r="AB846002" s="5"/>
    </row>
    <row r="846003" spans="21:28">
      <c r="U846003" s="5"/>
      <c r="AA846003" s="94"/>
      <c r="AB846003" s="5"/>
    </row>
    <row r="846020" spans="21:28">
      <c r="U846020" s="5"/>
      <c r="AA846020" s="94"/>
      <c r="AB846020" s="5"/>
    </row>
    <row r="846022" spans="21:28">
      <c r="U846022" s="5"/>
      <c r="AA846022" s="458"/>
      <c r="AB846022" s="5"/>
    </row>
    <row r="846023" spans="21:28">
      <c r="U846023" s="5"/>
      <c r="AA846023" s="458"/>
      <c r="AB846023" s="5"/>
    </row>
    <row r="846024" spans="21:28">
      <c r="U846024" s="5"/>
      <c r="AA846024" s="93"/>
      <c r="AB846024" s="5"/>
    </row>
    <row r="846025" spans="21:28">
      <c r="U846025" s="5"/>
      <c r="AA846025" s="94"/>
      <c r="AB846025" s="5"/>
    </row>
    <row r="846028" spans="21:28">
      <c r="U846028" s="5"/>
      <c r="AA846028" s="94"/>
      <c r="AB846028" s="5"/>
    </row>
    <row r="846078" spans="21:28">
      <c r="U846078" s="5"/>
      <c r="AA846078" s="94"/>
      <c r="AB846078" s="5"/>
    </row>
    <row r="846148" spans="21:28">
      <c r="U846148" s="5"/>
      <c r="AA846148" s="94"/>
      <c r="AB846148" s="5"/>
    </row>
    <row r="846149" spans="21:28">
      <c r="U846149" s="5"/>
      <c r="AA846149" s="94"/>
      <c r="AB846149" s="5"/>
    </row>
    <row r="846166" spans="21:28">
      <c r="U846166" s="5"/>
      <c r="AA846166" s="94"/>
      <c r="AB846166" s="5"/>
    </row>
    <row r="846168" spans="21:28">
      <c r="U846168" s="5"/>
      <c r="AA846168" s="458"/>
      <c r="AB846168" s="5"/>
    </row>
    <row r="846169" spans="21:28">
      <c r="U846169" s="5"/>
      <c r="AA846169" s="458"/>
      <c r="AB846169" s="5"/>
    </row>
    <row r="846170" spans="21:28">
      <c r="U846170" s="5"/>
      <c r="AA846170" s="93"/>
      <c r="AB846170" s="5"/>
    </row>
    <row r="846171" spans="21:28">
      <c r="U846171" s="5"/>
      <c r="AA846171" s="94"/>
      <c r="AB846171" s="5"/>
    </row>
    <row r="846174" spans="21:28">
      <c r="U846174" s="5"/>
      <c r="AA846174" s="94"/>
      <c r="AB846174" s="5"/>
    </row>
    <row r="846224" spans="21:28">
      <c r="U846224" s="5"/>
      <c r="AA846224" s="94"/>
      <c r="AB846224" s="5"/>
    </row>
    <row r="846294" spans="21:28">
      <c r="U846294" s="5"/>
      <c r="AA846294" s="94"/>
      <c r="AB846294" s="5"/>
    </row>
    <row r="846295" spans="21:28">
      <c r="U846295" s="5"/>
      <c r="AA846295" s="94"/>
      <c r="AB846295" s="5"/>
    </row>
    <row r="846312" spans="21:28">
      <c r="U846312" s="5"/>
      <c r="AA846312" s="94"/>
      <c r="AB846312" s="5"/>
    </row>
    <row r="846314" spans="21:28">
      <c r="U846314" s="5"/>
      <c r="AA846314" s="458"/>
      <c r="AB846314" s="5"/>
    </row>
    <row r="846315" spans="21:28">
      <c r="U846315" s="5"/>
      <c r="AA846315" s="458"/>
      <c r="AB846315" s="5"/>
    </row>
    <row r="846316" spans="21:28">
      <c r="U846316" s="5"/>
      <c r="AA846316" s="93"/>
      <c r="AB846316" s="5"/>
    </row>
    <row r="846317" spans="21:28">
      <c r="U846317" s="5"/>
      <c r="AA846317" s="94"/>
      <c r="AB846317" s="5"/>
    </row>
    <row r="846320" spans="21:28">
      <c r="U846320" s="5"/>
      <c r="AA846320" s="94"/>
      <c r="AB846320" s="5"/>
    </row>
    <row r="846370" spans="21:28">
      <c r="U846370" s="5"/>
      <c r="AA846370" s="94"/>
      <c r="AB846370" s="5"/>
    </row>
    <row r="846440" spans="21:28">
      <c r="U846440" s="5"/>
      <c r="AA846440" s="94"/>
      <c r="AB846440" s="5"/>
    </row>
    <row r="846441" spans="21:28">
      <c r="U846441" s="5"/>
      <c r="AA846441" s="94"/>
      <c r="AB846441" s="5"/>
    </row>
    <row r="846458" spans="21:28">
      <c r="U846458" s="5"/>
      <c r="AA846458" s="94"/>
      <c r="AB846458" s="5"/>
    </row>
    <row r="846460" spans="21:28">
      <c r="U846460" s="5"/>
      <c r="AA846460" s="458"/>
      <c r="AB846460" s="5"/>
    </row>
    <row r="846461" spans="21:28">
      <c r="U846461" s="5"/>
      <c r="AA846461" s="458"/>
      <c r="AB846461" s="5"/>
    </row>
    <row r="846462" spans="21:28">
      <c r="U846462" s="5"/>
      <c r="AA846462" s="93"/>
      <c r="AB846462" s="5"/>
    </row>
    <row r="846463" spans="21:28">
      <c r="U846463" s="5"/>
      <c r="AA846463" s="94"/>
      <c r="AB846463" s="5"/>
    </row>
    <row r="846466" spans="21:28">
      <c r="U846466" s="5"/>
      <c r="AA846466" s="94"/>
      <c r="AB846466" s="5"/>
    </row>
    <row r="846516" spans="21:28">
      <c r="U846516" s="5"/>
      <c r="AA846516" s="94"/>
      <c r="AB846516" s="5"/>
    </row>
    <row r="846586" spans="21:28">
      <c r="U846586" s="5"/>
      <c r="AA846586" s="94"/>
      <c r="AB846586" s="5"/>
    </row>
    <row r="846587" spans="21:28">
      <c r="U846587" s="5"/>
      <c r="AA846587" s="94"/>
      <c r="AB846587" s="5"/>
    </row>
    <row r="846604" spans="21:28">
      <c r="U846604" s="5"/>
      <c r="AA846604" s="94"/>
      <c r="AB846604" s="5"/>
    </row>
    <row r="846606" spans="21:28">
      <c r="U846606" s="5"/>
      <c r="AA846606" s="458"/>
      <c r="AB846606" s="5"/>
    </row>
    <row r="846607" spans="21:28">
      <c r="U846607" s="5"/>
      <c r="AA846607" s="458"/>
      <c r="AB846607" s="5"/>
    </row>
    <row r="846608" spans="21:28">
      <c r="U846608" s="5"/>
      <c r="AA846608" s="93"/>
      <c r="AB846608" s="5"/>
    </row>
    <row r="846609" spans="21:28">
      <c r="U846609" s="5"/>
      <c r="AA846609" s="94"/>
      <c r="AB846609" s="5"/>
    </row>
    <row r="846612" spans="21:28">
      <c r="U846612" s="5"/>
      <c r="AA846612" s="94"/>
      <c r="AB846612" s="5"/>
    </row>
    <row r="846662" spans="21:28">
      <c r="U846662" s="5"/>
      <c r="AA846662" s="94"/>
      <c r="AB846662" s="5"/>
    </row>
    <row r="846732" spans="21:28">
      <c r="U846732" s="5"/>
      <c r="AA846732" s="94"/>
      <c r="AB846732" s="5"/>
    </row>
    <row r="846733" spans="21:28">
      <c r="U846733" s="5"/>
      <c r="AA846733" s="94"/>
      <c r="AB846733" s="5"/>
    </row>
    <row r="846750" spans="21:28">
      <c r="U846750" s="5"/>
      <c r="AA846750" s="94"/>
      <c r="AB846750" s="5"/>
    </row>
    <row r="846752" spans="21:28">
      <c r="U846752" s="5"/>
      <c r="AA846752" s="458"/>
      <c r="AB846752" s="5"/>
    </row>
    <row r="846753" spans="21:28">
      <c r="U846753" s="5"/>
      <c r="AA846753" s="458"/>
      <c r="AB846753" s="5"/>
    </row>
    <row r="846754" spans="21:28">
      <c r="U846754" s="5"/>
      <c r="AA846754" s="93"/>
      <c r="AB846754" s="5"/>
    </row>
    <row r="846755" spans="21:28">
      <c r="U846755" s="5"/>
      <c r="AA846755" s="94"/>
      <c r="AB846755" s="5"/>
    </row>
    <row r="846758" spans="21:28">
      <c r="U846758" s="5"/>
      <c r="AA846758" s="94"/>
      <c r="AB846758" s="5"/>
    </row>
    <row r="846808" spans="21:28">
      <c r="U846808" s="5"/>
      <c r="AA846808" s="94"/>
      <c r="AB846808" s="5"/>
    </row>
    <row r="846878" spans="21:28">
      <c r="U846878" s="5"/>
      <c r="AA846878" s="94"/>
      <c r="AB846878" s="5"/>
    </row>
    <row r="846879" spans="21:28">
      <c r="U846879" s="5"/>
      <c r="AA846879" s="94"/>
      <c r="AB846879" s="5"/>
    </row>
    <row r="846896" spans="21:28">
      <c r="U846896" s="5"/>
      <c r="AA846896" s="94"/>
      <c r="AB846896" s="5"/>
    </row>
    <row r="846898" spans="21:28">
      <c r="U846898" s="5"/>
      <c r="AA846898" s="458"/>
      <c r="AB846898" s="5"/>
    </row>
    <row r="846899" spans="21:28">
      <c r="U846899" s="5"/>
      <c r="AA846899" s="458"/>
      <c r="AB846899" s="5"/>
    </row>
    <row r="846900" spans="21:28">
      <c r="U846900" s="5"/>
      <c r="AA846900" s="93"/>
      <c r="AB846900" s="5"/>
    </row>
    <row r="846901" spans="21:28">
      <c r="U846901" s="5"/>
      <c r="AA846901" s="94"/>
      <c r="AB846901" s="5"/>
    </row>
    <row r="846904" spans="21:28">
      <c r="U846904" s="5"/>
      <c r="AA846904" s="94"/>
      <c r="AB846904" s="5"/>
    </row>
    <row r="846954" spans="21:28">
      <c r="U846954" s="5"/>
      <c r="AA846954" s="94"/>
      <c r="AB846954" s="5"/>
    </row>
    <row r="847024" spans="21:28">
      <c r="U847024" s="5"/>
      <c r="AA847024" s="94"/>
      <c r="AB847024" s="5"/>
    </row>
    <row r="847025" spans="21:28">
      <c r="U847025" s="5"/>
      <c r="AA847025" s="94"/>
      <c r="AB847025" s="5"/>
    </row>
    <row r="847042" spans="21:28">
      <c r="U847042" s="5"/>
      <c r="AA847042" s="94"/>
      <c r="AB847042" s="5"/>
    </row>
    <row r="847044" spans="21:28">
      <c r="U847044" s="5"/>
      <c r="AA847044" s="458"/>
      <c r="AB847044" s="5"/>
    </row>
    <row r="847045" spans="21:28">
      <c r="U847045" s="5"/>
      <c r="AA847045" s="458"/>
      <c r="AB847045" s="5"/>
    </row>
    <row r="847046" spans="21:28">
      <c r="U847046" s="5"/>
      <c r="AA847046" s="93"/>
      <c r="AB847046" s="5"/>
    </row>
    <row r="847047" spans="21:28">
      <c r="U847047" s="5"/>
      <c r="AA847047" s="94"/>
      <c r="AB847047" s="5"/>
    </row>
    <row r="847050" spans="21:28">
      <c r="U847050" s="5"/>
      <c r="AA847050" s="94"/>
      <c r="AB847050" s="5"/>
    </row>
    <row r="847100" spans="21:28">
      <c r="U847100" s="5"/>
      <c r="AA847100" s="94"/>
      <c r="AB847100" s="5"/>
    </row>
    <row r="847170" spans="21:28">
      <c r="U847170" s="5"/>
      <c r="AA847170" s="94"/>
      <c r="AB847170" s="5"/>
    </row>
    <row r="847171" spans="21:28">
      <c r="U847171" s="5"/>
      <c r="AA847171" s="94"/>
      <c r="AB847171" s="5"/>
    </row>
    <row r="847188" spans="21:28">
      <c r="U847188" s="5"/>
      <c r="AA847188" s="94"/>
      <c r="AB847188" s="5"/>
    </row>
    <row r="847190" spans="21:28">
      <c r="U847190" s="5"/>
      <c r="AA847190" s="458"/>
      <c r="AB847190" s="5"/>
    </row>
    <row r="847191" spans="21:28">
      <c r="U847191" s="5"/>
      <c r="AA847191" s="458"/>
      <c r="AB847191" s="5"/>
    </row>
    <row r="847192" spans="21:28">
      <c r="U847192" s="5"/>
      <c r="AA847192" s="93"/>
      <c r="AB847192" s="5"/>
    </row>
    <row r="847193" spans="21:28">
      <c r="U847193" s="5"/>
      <c r="AA847193" s="94"/>
      <c r="AB847193" s="5"/>
    </row>
    <row r="847196" spans="21:28">
      <c r="U847196" s="5"/>
      <c r="AA847196" s="94"/>
      <c r="AB847196" s="5"/>
    </row>
    <row r="847246" spans="21:28">
      <c r="U847246" s="5"/>
      <c r="AA847246" s="94"/>
      <c r="AB847246" s="5"/>
    </row>
    <row r="847316" spans="21:28">
      <c r="U847316" s="5"/>
      <c r="AA847316" s="94"/>
      <c r="AB847316" s="5"/>
    </row>
    <row r="847317" spans="21:28">
      <c r="U847317" s="5"/>
      <c r="AA847317" s="94"/>
      <c r="AB847317" s="5"/>
    </row>
    <row r="847334" spans="21:28">
      <c r="U847334" s="5"/>
      <c r="AA847334" s="94"/>
      <c r="AB847334" s="5"/>
    </row>
    <row r="847336" spans="21:28">
      <c r="U847336" s="5"/>
      <c r="AA847336" s="458"/>
      <c r="AB847336" s="5"/>
    </row>
    <row r="847337" spans="21:28">
      <c r="U847337" s="5"/>
      <c r="AA847337" s="458"/>
      <c r="AB847337" s="5"/>
    </row>
    <row r="847338" spans="21:28">
      <c r="U847338" s="5"/>
      <c r="AA847338" s="93"/>
      <c r="AB847338" s="5"/>
    </row>
    <row r="847339" spans="21:28">
      <c r="U847339" s="5"/>
      <c r="AA847339" s="94"/>
      <c r="AB847339" s="5"/>
    </row>
    <row r="847342" spans="21:28">
      <c r="U847342" s="5"/>
      <c r="AA847342" s="94"/>
      <c r="AB847342" s="5"/>
    </row>
    <row r="847392" spans="21:28">
      <c r="U847392" s="5"/>
      <c r="AA847392" s="94"/>
      <c r="AB847392" s="5"/>
    </row>
    <row r="847462" spans="21:28">
      <c r="U847462" s="5"/>
      <c r="AA847462" s="94"/>
      <c r="AB847462" s="5"/>
    </row>
    <row r="847463" spans="21:28">
      <c r="U847463" s="5"/>
      <c r="AA847463" s="94"/>
      <c r="AB847463" s="5"/>
    </row>
    <row r="847480" spans="21:28">
      <c r="U847480" s="5"/>
      <c r="AA847480" s="94"/>
      <c r="AB847480" s="5"/>
    </row>
    <row r="847482" spans="21:28">
      <c r="U847482" s="5"/>
      <c r="AA847482" s="458"/>
      <c r="AB847482" s="5"/>
    </row>
    <row r="847483" spans="21:28">
      <c r="U847483" s="5"/>
      <c r="AA847483" s="458"/>
      <c r="AB847483" s="5"/>
    </row>
    <row r="847484" spans="21:28">
      <c r="U847484" s="5"/>
      <c r="AA847484" s="93"/>
      <c r="AB847484" s="5"/>
    </row>
    <row r="847485" spans="21:28">
      <c r="U847485" s="5"/>
      <c r="AA847485" s="94"/>
      <c r="AB847485" s="5"/>
    </row>
    <row r="847488" spans="21:28">
      <c r="U847488" s="5"/>
      <c r="AA847488" s="94"/>
      <c r="AB847488" s="5"/>
    </row>
    <row r="847538" spans="21:28">
      <c r="U847538" s="5"/>
      <c r="AA847538" s="94"/>
      <c r="AB847538" s="5"/>
    </row>
    <row r="847608" spans="21:28">
      <c r="U847608" s="5"/>
      <c r="AA847608" s="94"/>
      <c r="AB847608" s="5"/>
    </row>
    <row r="847609" spans="21:28">
      <c r="U847609" s="5"/>
      <c r="AA847609" s="94"/>
      <c r="AB847609" s="5"/>
    </row>
    <row r="847626" spans="21:28">
      <c r="U847626" s="5"/>
      <c r="AA847626" s="94"/>
      <c r="AB847626" s="5"/>
    </row>
    <row r="847628" spans="21:28">
      <c r="U847628" s="5"/>
      <c r="AA847628" s="458"/>
      <c r="AB847628" s="5"/>
    </row>
    <row r="847629" spans="21:28">
      <c r="U847629" s="5"/>
      <c r="AA847629" s="458"/>
      <c r="AB847629" s="5"/>
    </row>
    <row r="847630" spans="21:28">
      <c r="U847630" s="5"/>
      <c r="AA847630" s="93"/>
      <c r="AB847630" s="5"/>
    </row>
    <row r="847631" spans="21:28">
      <c r="U847631" s="5"/>
      <c r="AA847631" s="94"/>
      <c r="AB847631" s="5"/>
    </row>
    <row r="847634" spans="21:28">
      <c r="U847634" s="5"/>
      <c r="AA847634" s="94"/>
      <c r="AB847634" s="5"/>
    </row>
    <row r="847684" spans="21:28">
      <c r="U847684" s="5"/>
      <c r="AA847684" s="94"/>
      <c r="AB847684" s="5"/>
    </row>
    <row r="847754" spans="21:28">
      <c r="U847754" s="5"/>
      <c r="AA847754" s="94"/>
      <c r="AB847754" s="5"/>
    </row>
    <row r="847755" spans="21:28">
      <c r="U847755" s="5"/>
      <c r="AA847755" s="94"/>
      <c r="AB847755" s="5"/>
    </row>
    <row r="847772" spans="21:28">
      <c r="U847772" s="5"/>
      <c r="AA847772" s="94"/>
      <c r="AB847772" s="5"/>
    </row>
    <row r="847774" spans="21:28">
      <c r="U847774" s="5"/>
      <c r="AA847774" s="458"/>
      <c r="AB847774" s="5"/>
    </row>
    <row r="847775" spans="21:28">
      <c r="U847775" s="5"/>
      <c r="AA847775" s="458"/>
      <c r="AB847775" s="5"/>
    </row>
    <row r="847776" spans="21:28">
      <c r="U847776" s="5"/>
      <c r="AA847776" s="93"/>
      <c r="AB847776" s="5"/>
    </row>
    <row r="847777" spans="21:28">
      <c r="U847777" s="5"/>
      <c r="AA847777" s="94"/>
      <c r="AB847777" s="5"/>
    </row>
    <row r="847780" spans="21:28">
      <c r="U847780" s="5"/>
      <c r="AA847780" s="94"/>
      <c r="AB847780" s="5"/>
    </row>
    <row r="847830" spans="21:28">
      <c r="U847830" s="5"/>
      <c r="AA847830" s="94"/>
      <c r="AB847830" s="5"/>
    </row>
    <row r="847900" spans="21:28">
      <c r="U847900" s="5"/>
      <c r="AA847900" s="94"/>
      <c r="AB847900" s="5"/>
    </row>
    <row r="847901" spans="21:28">
      <c r="U847901" s="5"/>
      <c r="AA847901" s="94"/>
      <c r="AB847901" s="5"/>
    </row>
    <row r="847918" spans="21:28">
      <c r="U847918" s="5"/>
      <c r="AA847918" s="94"/>
      <c r="AB847918" s="5"/>
    </row>
    <row r="847920" spans="21:28">
      <c r="U847920" s="5"/>
      <c r="AA847920" s="458"/>
      <c r="AB847920" s="5"/>
    </row>
    <row r="847921" spans="21:28">
      <c r="U847921" s="5"/>
      <c r="AA847921" s="458"/>
      <c r="AB847921" s="5"/>
    </row>
    <row r="847922" spans="21:28">
      <c r="U847922" s="5"/>
      <c r="AA847922" s="93"/>
      <c r="AB847922" s="5"/>
    </row>
    <row r="847923" spans="21:28">
      <c r="U847923" s="5"/>
      <c r="AA847923" s="94"/>
      <c r="AB847923" s="5"/>
    </row>
    <row r="847926" spans="21:28">
      <c r="U847926" s="5"/>
      <c r="AA847926" s="94"/>
      <c r="AB847926" s="5"/>
    </row>
    <row r="847976" spans="21:28">
      <c r="U847976" s="5"/>
      <c r="AA847976" s="94"/>
      <c r="AB847976" s="5"/>
    </row>
    <row r="848046" spans="21:28">
      <c r="U848046" s="5"/>
      <c r="AA848046" s="94"/>
      <c r="AB848046" s="5"/>
    </row>
    <row r="848047" spans="21:28">
      <c r="U848047" s="5"/>
      <c r="AA848047" s="94"/>
      <c r="AB848047" s="5"/>
    </row>
    <row r="848064" spans="21:28">
      <c r="U848064" s="5"/>
      <c r="AA848064" s="94"/>
      <c r="AB848064" s="5"/>
    </row>
    <row r="848066" spans="21:28">
      <c r="U848066" s="5"/>
      <c r="AA848066" s="458"/>
      <c r="AB848066" s="5"/>
    </row>
    <row r="848067" spans="21:28">
      <c r="U848067" s="5"/>
      <c r="AA848067" s="458"/>
      <c r="AB848067" s="5"/>
    </row>
    <row r="848068" spans="21:28">
      <c r="U848068" s="5"/>
      <c r="AA848068" s="93"/>
      <c r="AB848068" s="5"/>
    </row>
    <row r="848069" spans="21:28">
      <c r="U848069" s="5"/>
      <c r="AA848069" s="94"/>
      <c r="AB848069" s="5"/>
    </row>
    <row r="848072" spans="21:28">
      <c r="U848072" s="5"/>
      <c r="AA848072" s="94"/>
      <c r="AB848072" s="5"/>
    </row>
    <row r="848122" spans="21:28">
      <c r="U848122" s="5"/>
      <c r="AA848122" s="94"/>
      <c r="AB848122" s="5"/>
    </row>
    <row r="848192" spans="21:28">
      <c r="U848192" s="5"/>
      <c r="AA848192" s="94"/>
      <c r="AB848192" s="5"/>
    </row>
    <row r="848193" spans="21:28">
      <c r="U848193" s="5"/>
      <c r="AA848193" s="94"/>
      <c r="AB848193" s="5"/>
    </row>
    <row r="848210" spans="21:28">
      <c r="U848210" s="5"/>
      <c r="AA848210" s="94"/>
      <c r="AB848210" s="5"/>
    </row>
    <row r="848212" spans="21:28">
      <c r="U848212" s="5"/>
      <c r="AA848212" s="458"/>
      <c r="AB848212" s="5"/>
    </row>
    <row r="848213" spans="21:28">
      <c r="U848213" s="5"/>
      <c r="AA848213" s="458"/>
      <c r="AB848213" s="5"/>
    </row>
    <row r="848214" spans="21:28">
      <c r="U848214" s="5"/>
      <c r="AA848214" s="93"/>
      <c r="AB848214" s="5"/>
    </row>
    <row r="848215" spans="21:28">
      <c r="U848215" s="5"/>
      <c r="AA848215" s="94"/>
      <c r="AB848215" s="5"/>
    </row>
    <row r="848218" spans="21:28">
      <c r="U848218" s="5"/>
      <c r="AA848218" s="94"/>
      <c r="AB848218" s="5"/>
    </row>
    <row r="848268" spans="21:28">
      <c r="U848268" s="5"/>
      <c r="AA848268" s="94"/>
      <c r="AB848268" s="5"/>
    </row>
    <row r="848338" spans="21:28">
      <c r="U848338" s="5"/>
      <c r="AA848338" s="94"/>
      <c r="AB848338" s="5"/>
    </row>
    <row r="848339" spans="21:28">
      <c r="U848339" s="5"/>
      <c r="AA848339" s="94"/>
      <c r="AB848339" s="5"/>
    </row>
    <row r="848356" spans="21:28">
      <c r="U848356" s="5"/>
      <c r="AA848356" s="94"/>
      <c r="AB848356" s="5"/>
    </row>
    <row r="848358" spans="21:28">
      <c r="U848358" s="5"/>
      <c r="AA848358" s="458"/>
      <c r="AB848358" s="5"/>
    </row>
    <row r="848359" spans="21:28">
      <c r="U848359" s="5"/>
      <c r="AA848359" s="458"/>
      <c r="AB848359" s="5"/>
    </row>
    <row r="848360" spans="21:28">
      <c r="U848360" s="5"/>
      <c r="AA848360" s="93"/>
      <c r="AB848360" s="5"/>
    </row>
    <row r="848361" spans="21:28">
      <c r="U848361" s="5"/>
      <c r="AA848361" s="94"/>
      <c r="AB848361" s="5"/>
    </row>
    <row r="848364" spans="21:28">
      <c r="U848364" s="5"/>
      <c r="AA848364" s="94"/>
      <c r="AB848364" s="5"/>
    </row>
    <row r="848414" spans="21:28">
      <c r="U848414" s="5"/>
      <c r="AA848414" s="94"/>
      <c r="AB848414" s="5"/>
    </row>
    <row r="848484" spans="21:28">
      <c r="U848484" s="5"/>
      <c r="AA848484" s="94"/>
      <c r="AB848484" s="5"/>
    </row>
    <row r="848485" spans="21:28">
      <c r="U848485" s="5"/>
      <c r="AA848485" s="94"/>
      <c r="AB848485" s="5"/>
    </row>
    <row r="848502" spans="21:28">
      <c r="U848502" s="5"/>
      <c r="AA848502" s="94"/>
      <c r="AB848502" s="5"/>
    </row>
    <row r="848504" spans="21:28">
      <c r="U848504" s="5"/>
      <c r="AA848504" s="458"/>
      <c r="AB848504" s="5"/>
    </row>
    <row r="848505" spans="21:28">
      <c r="U848505" s="5"/>
      <c r="AA848505" s="458"/>
      <c r="AB848505" s="5"/>
    </row>
    <row r="848506" spans="21:28">
      <c r="U848506" s="5"/>
      <c r="AA848506" s="93"/>
      <c r="AB848506" s="5"/>
    </row>
    <row r="848507" spans="21:28">
      <c r="U848507" s="5"/>
      <c r="AA848507" s="94"/>
      <c r="AB848507" s="5"/>
    </row>
    <row r="848510" spans="21:28">
      <c r="U848510" s="5"/>
      <c r="AA848510" s="94"/>
      <c r="AB848510" s="5"/>
    </row>
    <row r="848560" spans="21:28">
      <c r="U848560" s="5"/>
      <c r="AA848560" s="94"/>
      <c r="AB848560" s="5"/>
    </row>
    <row r="848630" spans="21:28">
      <c r="U848630" s="5"/>
      <c r="AA848630" s="94"/>
      <c r="AB848630" s="5"/>
    </row>
    <row r="848631" spans="21:28">
      <c r="U848631" s="5"/>
      <c r="AA848631" s="94"/>
      <c r="AB848631" s="5"/>
    </row>
    <row r="848648" spans="21:28">
      <c r="U848648" s="5"/>
      <c r="AA848648" s="94"/>
      <c r="AB848648" s="5"/>
    </row>
    <row r="848650" spans="21:28">
      <c r="U848650" s="5"/>
      <c r="AA848650" s="458"/>
      <c r="AB848650" s="5"/>
    </row>
    <row r="848651" spans="21:28">
      <c r="U848651" s="5"/>
      <c r="AA848651" s="458"/>
      <c r="AB848651" s="5"/>
    </row>
    <row r="848652" spans="21:28">
      <c r="U848652" s="5"/>
      <c r="AA848652" s="93"/>
      <c r="AB848652" s="5"/>
    </row>
    <row r="848653" spans="21:28">
      <c r="U848653" s="5"/>
      <c r="AA848653" s="94"/>
      <c r="AB848653" s="5"/>
    </row>
    <row r="848656" spans="21:28">
      <c r="U848656" s="5"/>
      <c r="AA848656" s="94"/>
      <c r="AB848656" s="5"/>
    </row>
    <row r="848706" spans="21:28">
      <c r="U848706" s="5"/>
      <c r="AA848706" s="94"/>
      <c r="AB848706" s="5"/>
    </row>
    <row r="848776" spans="21:28">
      <c r="U848776" s="5"/>
      <c r="AA848776" s="94"/>
      <c r="AB848776" s="5"/>
    </row>
    <row r="848777" spans="21:28">
      <c r="U848777" s="5"/>
      <c r="AA848777" s="94"/>
      <c r="AB848777" s="5"/>
    </row>
    <row r="848794" spans="21:28">
      <c r="U848794" s="5"/>
      <c r="AA848794" s="94"/>
      <c r="AB848794" s="5"/>
    </row>
    <row r="848796" spans="21:28">
      <c r="U848796" s="5"/>
      <c r="AA848796" s="458"/>
      <c r="AB848796" s="5"/>
    </row>
    <row r="848797" spans="21:28">
      <c r="U848797" s="5"/>
      <c r="AA848797" s="458"/>
      <c r="AB848797" s="5"/>
    </row>
    <row r="848798" spans="21:28">
      <c r="U848798" s="5"/>
      <c r="AA848798" s="93"/>
      <c r="AB848798" s="5"/>
    </row>
    <row r="848799" spans="21:28">
      <c r="U848799" s="5"/>
      <c r="AA848799" s="94"/>
      <c r="AB848799" s="5"/>
    </row>
    <row r="848802" spans="21:28">
      <c r="U848802" s="5"/>
      <c r="AA848802" s="94"/>
      <c r="AB848802" s="5"/>
    </row>
    <row r="848852" spans="21:28">
      <c r="U848852" s="5"/>
      <c r="AA848852" s="94"/>
      <c r="AB848852" s="5"/>
    </row>
    <row r="848922" spans="21:28">
      <c r="U848922" s="5"/>
      <c r="AA848922" s="94"/>
      <c r="AB848922" s="5"/>
    </row>
    <row r="848923" spans="21:28">
      <c r="U848923" s="5"/>
      <c r="AA848923" s="94"/>
      <c r="AB848923" s="5"/>
    </row>
    <row r="848940" spans="21:28">
      <c r="U848940" s="5"/>
      <c r="AA848940" s="94"/>
      <c r="AB848940" s="5"/>
    </row>
    <row r="848942" spans="21:28">
      <c r="U848942" s="5"/>
      <c r="AA848942" s="458"/>
      <c r="AB848942" s="5"/>
    </row>
    <row r="848943" spans="21:28">
      <c r="U848943" s="5"/>
      <c r="AA848943" s="458"/>
      <c r="AB848943" s="5"/>
    </row>
    <row r="848944" spans="21:28">
      <c r="U848944" s="5"/>
      <c r="AA848944" s="93"/>
      <c r="AB848944" s="5"/>
    </row>
    <row r="848945" spans="21:28">
      <c r="U848945" s="5"/>
      <c r="AA848945" s="94"/>
      <c r="AB848945" s="5"/>
    </row>
    <row r="848948" spans="21:28">
      <c r="U848948" s="5"/>
      <c r="AA848948" s="94"/>
      <c r="AB848948" s="5"/>
    </row>
    <row r="848998" spans="21:28">
      <c r="U848998" s="5"/>
      <c r="AA848998" s="94"/>
      <c r="AB848998" s="5"/>
    </row>
    <row r="849068" spans="21:28">
      <c r="U849068" s="5"/>
      <c r="AA849068" s="94"/>
      <c r="AB849068" s="5"/>
    </row>
    <row r="849069" spans="21:28">
      <c r="U849069" s="5"/>
      <c r="AA849069" s="94"/>
      <c r="AB849069" s="5"/>
    </row>
    <row r="849086" spans="21:28">
      <c r="U849086" s="5"/>
      <c r="AA849086" s="94"/>
      <c r="AB849086" s="5"/>
    </row>
    <row r="849088" spans="21:28">
      <c r="U849088" s="5"/>
      <c r="AA849088" s="458"/>
      <c r="AB849088" s="5"/>
    </row>
    <row r="849089" spans="21:28">
      <c r="U849089" s="5"/>
      <c r="AA849089" s="458"/>
      <c r="AB849089" s="5"/>
    </row>
    <row r="849090" spans="21:28">
      <c r="U849090" s="5"/>
      <c r="AA849090" s="93"/>
      <c r="AB849090" s="5"/>
    </row>
    <row r="849091" spans="21:28">
      <c r="U849091" s="5"/>
      <c r="AA849091" s="94"/>
      <c r="AB849091" s="5"/>
    </row>
    <row r="849094" spans="21:28">
      <c r="U849094" s="5"/>
      <c r="AA849094" s="94"/>
      <c r="AB849094" s="5"/>
    </row>
    <row r="849144" spans="21:28">
      <c r="U849144" s="5"/>
      <c r="AA849144" s="94"/>
      <c r="AB849144" s="5"/>
    </row>
    <row r="849214" spans="21:28">
      <c r="U849214" s="5"/>
      <c r="AA849214" s="94"/>
      <c r="AB849214" s="5"/>
    </row>
    <row r="849215" spans="21:28">
      <c r="U849215" s="5"/>
      <c r="AA849215" s="94"/>
      <c r="AB849215" s="5"/>
    </row>
    <row r="849232" spans="21:28">
      <c r="U849232" s="5"/>
      <c r="AA849232" s="94"/>
      <c r="AB849232" s="5"/>
    </row>
    <row r="849234" spans="21:28">
      <c r="U849234" s="5"/>
      <c r="AA849234" s="458"/>
      <c r="AB849234" s="5"/>
    </row>
    <row r="849235" spans="21:28">
      <c r="U849235" s="5"/>
      <c r="AA849235" s="458"/>
      <c r="AB849235" s="5"/>
    </row>
    <row r="849236" spans="21:28">
      <c r="U849236" s="5"/>
      <c r="AA849236" s="93"/>
      <c r="AB849236" s="5"/>
    </row>
    <row r="849237" spans="21:28">
      <c r="U849237" s="5"/>
      <c r="AA849237" s="94"/>
      <c r="AB849237" s="5"/>
    </row>
    <row r="849240" spans="21:28">
      <c r="U849240" s="5"/>
      <c r="AA849240" s="94"/>
      <c r="AB849240" s="5"/>
    </row>
    <row r="849290" spans="21:28">
      <c r="U849290" s="5"/>
      <c r="AA849290" s="94"/>
      <c r="AB849290" s="5"/>
    </row>
    <row r="849360" spans="21:28">
      <c r="U849360" s="5"/>
      <c r="AA849360" s="94"/>
      <c r="AB849360" s="5"/>
    </row>
    <row r="849361" spans="21:28">
      <c r="U849361" s="5"/>
      <c r="AA849361" s="94"/>
      <c r="AB849361" s="5"/>
    </row>
    <row r="849378" spans="21:28">
      <c r="U849378" s="5"/>
      <c r="AA849378" s="94"/>
      <c r="AB849378" s="5"/>
    </row>
    <row r="849380" spans="21:28">
      <c r="U849380" s="5"/>
      <c r="AA849380" s="458"/>
      <c r="AB849380" s="5"/>
    </row>
    <row r="849381" spans="21:28">
      <c r="U849381" s="5"/>
      <c r="AA849381" s="458"/>
      <c r="AB849381" s="5"/>
    </row>
    <row r="849382" spans="21:28">
      <c r="U849382" s="5"/>
      <c r="AA849382" s="93"/>
      <c r="AB849382" s="5"/>
    </row>
    <row r="849383" spans="21:28">
      <c r="U849383" s="5"/>
      <c r="AA849383" s="94"/>
      <c r="AB849383" s="5"/>
    </row>
    <row r="849386" spans="21:28">
      <c r="U849386" s="5"/>
      <c r="AA849386" s="94"/>
      <c r="AB849386" s="5"/>
    </row>
    <row r="849436" spans="21:28">
      <c r="U849436" s="5"/>
      <c r="AA849436" s="94"/>
      <c r="AB849436" s="5"/>
    </row>
    <row r="849506" spans="21:28">
      <c r="U849506" s="5"/>
      <c r="AA849506" s="94"/>
      <c r="AB849506" s="5"/>
    </row>
    <row r="849507" spans="21:28">
      <c r="U849507" s="5"/>
      <c r="AA849507" s="94"/>
      <c r="AB849507" s="5"/>
    </row>
    <row r="849524" spans="21:28">
      <c r="U849524" s="5"/>
      <c r="AA849524" s="94"/>
      <c r="AB849524" s="5"/>
    </row>
    <row r="849526" spans="21:28">
      <c r="U849526" s="5"/>
      <c r="AA849526" s="458"/>
      <c r="AB849526" s="5"/>
    </row>
    <row r="849527" spans="21:28">
      <c r="U849527" s="5"/>
      <c r="AA849527" s="458"/>
      <c r="AB849527" s="5"/>
    </row>
    <row r="849528" spans="21:28">
      <c r="U849528" s="5"/>
      <c r="AA849528" s="93"/>
      <c r="AB849528" s="5"/>
    </row>
    <row r="849529" spans="21:28">
      <c r="U849529" s="5"/>
      <c r="AA849529" s="94"/>
      <c r="AB849529" s="5"/>
    </row>
    <row r="849532" spans="21:28">
      <c r="U849532" s="5"/>
      <c r="AA849532" s="94"/>
      <c r="AB849532" s="5"/>
    </row>
    <row r="849582" spans="21:28">
      <c r="U849582" s="5"/>
      <c r="AA849582" s="94"/>
      <c r="AB849582" s="5"/>
    </row>
    <row r="849652" spans="21:28">
      <c r="U849652" s="5"/>
      <c r="AA849652" s="94"/>
      <c r="AB849652" s="5"/>
    </row>
    <row r="849653" spans="21:28">
      <c r="U849653" s="5"/>
      <c r="AA849653" s="94"/>
      <c r="AB849653" s="5"/>
    </row>
    <row r="849670" spans="21:28">
      <c r="U849670" s="5"/>
      <c r="AA849670" s="94"/>
      <c r="AB849670" s="5"/>
    </row>
    <row r="849672" spans="21:28">
      <c r="U849672" s="5"/>
      <c r="AA849672" s="458"/>
      <c r="AB849672" s="5"/>
    </row>
    <row r="849673" spans="21:28">
      <c r="U849673" s="5"/>
      <c r="AA849673" s="458"/>
      <c r="AB849673" s="5"/>
    </row>
    <row r="849674" spans="21:28">
      <c r="U849674" s="5"/>
      <c r="AA849674" s="93"/>
      <c r="AB849674" s="5"/>
    </row>
    <row r="849675" spans="21:28">
      <c r="U849675" s="5"/>
      <c r="AA849675" s="94"/>
      <c r="AB849675" s="5"/>
    </row>
    <row r="849678" spans="21:28">
      <c r="U849678" s="5"/>
      <c r="AA849678" s="94"/>
      <c r="AB849678" s="5"/>
    </row>
    <row r="849728" spans="21:28">
      <c r="U849728" s="5"/>
      <c r="AA849728" s="94"/>
      <c r="AB849728" s="5"/>
    </row>
    <row r="849798" spans="21:28">
      <c r="U849798" s="5"/>
      <c r="AA849798" s="94"/>
      <c r="AB849798" s="5"/>
    </row>
    <row r="849799" spans="21:28">
      <c r="U849799" s="5"/>
      <c r="AA849799" s="94"/>
      <c r="AB849799" s="5"/>
    </row>
    <row r="849816" spans="21:28">
      <c r="U849816" s="5"/>
      <c r="AA849816" s="94"/>
      <c r="AB849816" s="5"/>
    </row>
    <row r="849818" spans="21:28">
      <c r="U849818" s="5"/>
      <c r="AA849818" s="458"/>
      <c r="AB849818" s="5"/>
    </row>
    <row r="849819" spans="21:28">
      <c r="U849819" s="5"/>
      <c r="AA849819" s="458"/>
      <c r="AB849819" s="5"/>
    </row>
    <row r="849820" spans="21:28">
      <c r="U849820" s="5"/>
      <c r="AA849820" s="93"/>
      <c r="AB849820" s="5"/>
    </row>
    <row r="849821" spans="21:28">
      <c r="U849821" s="5"/>
      <c r="AA849821" s="94"/>
      <c r="AB849821" s="5"/>
    </row>
    <row r="849824" spans="21:28">
      <c r="U849824" s="5"/>
      <c r="AA849824" s="94"/>
      <c r="AB849824" s="5"/>
    </row>
    <row r="849874" spans="21:28">
      <c r="U849874" s="5"/>
      <c r="AA849874" s="94"/>
      <c r="AB849874" s="5"/>
    </row>
    <row r="849944" spans="21:28">
      <c r="U849944" s="5"/>
      <c r="AA849944" s="94"/>
      <c r="AB849944" s="5"/>
    </row>
    <row r="849945" spans="21:28">
      <c r="U849945" s="5"/>
      <c r="AA849945" s="94"/>
      <c r="AB849945" s="5"/>
    </row>
    <row r="849962" spans="21:28">
      <c r="U849962" s="5"/>
      <c r="AA849962" s="94"/>
      <c r="AB849962" s="5"/>
    </row>
    <row r="849964" spans="21:28">
      <c r="U849964" s="5"/>
      <c r="AA849964" s="458"/>
      <c r="AB849964" s="5"/>
    </row>
    <row r="849965" spans="21:28">
      <c r="U849965" s="5"/>
      <c r="AA849965" s="458"/>
      <c r="AB849965" s="5"/>
    </row>
    <row r="849966" spans="21:28">
      <c r="U849966" s="5"/>
      <c r="AA849966" s="93"/>
      <c r="AB849966" s="5"/>
    </row>
    <row r="849967" spans="21:28">
      <c r="U849967" s="5"/>
      <c r="AA849967" s="94"/>
      <c r="AB849967" s="5"/>
    </row>
    <row r="849970" spans="21:28">
      <c r="U849970" s="5"/>
      <c r="AA849970" s="94"/>
      <c r="AB849970" s="5"/>
    </row>
    <row r="850020" spans="21:28">
      <c r="U850020" s="5"/>
      <c r="AA850020" s="94"/>
      <c r="AB850020" s="5"/>
    </row>
    <row r="850090" spans="21:28">
      <c r="U850090" s="5"/>
      <c r="AA850090" s="94"/>
      <c r="AB850090" s="5"/>
    </row>
    <row r="850091" spans="21:28">
      <c r="U850091" s="5"/>
      <c r="AA850091" s="94"/>
      <c r="AB850091" s="5"/>
    </row>
    <row r="850108" spans="21:28">
      <c r="U850108" s="5"/>
      <c r="AA850108" s="94"/>
      <c r="AB850108" s="5"/>
    </row>
    <row r="850110" spans="21:28">
      <c r="U850110" s="5"/>
      <c r="AA850110" s="458"/>
      <c r="AB850110" s="5"/>
    </row>
    <row r="850111" spans="21:28">
      <c r="U850111" s="5"/>
      <c r="AA850111" s="458"/>
      <c r="AB850111" s="5"/>
    </row>
    <row r="850112" spans="21:28">
      <c r="U850112" s="5"/>
      <c r="AA850112" s="93"/>
      <c r="AB850112" s="5"/>
    </row>
    <row r="850113" spans="21:28">
      <c r="U850113" s="5"/>
      <c r="AA850113" s="94"/>
      <c r="AB850113" s="5"/>
    </row>
    <row r="850116" spans="21:28">
      <c r="U850116" s="5"/>
      <c r="AA850116" s="94"/>
      <c r="AB850116" s="5"/>
    </row>
    <row r="850166" spans="21:28">
      <c r="U850166" s="5"/>
      <c r="AA850166" s="94"/>
      <c r="AB850166" s="5"/>
    </row>
    <row r="850236" spans="21:28">
      <c r="U850236" s="5"/>
      <c r="AA850236" s="94"/>
      <c r="AB850236" s="5"/>
    </row>
    <row r="850237" spans="21:28">
      <c r="U850237" s="5"/>
      <c r="AA850237" s="94"/>
      <c r="AB850237" s="5"/>
    </row>
    <row r="850254" spans="21:28">
      <c r="U850254" s="5"/>
      <c r="AA850254" s="94"/>
      <c r="AB850254" s="5"/>
    </row>
    <row r="850256" spans="21:28">
      <c r="U850256" s="5"/>
      <c r="AA850256" s="458"/>
      <c r="AB850256" s="5"/>
    </row>
    <row r="850257" spans="21:28">
      <c r="U850257" s="5"/>
      <c r="AA850257" s="458"/>
      <c r="AB850257" s="5"/>
    </row>
    <row r="850258" spans="21:28">
      <c r="U850258" s="5"/>
      <c r="AA850258" s="93"/>
      <c r="AB850258" s="5"/>
    </row>
    <row r="850259" spans="21:28">
      <c r="U850259" s="5"/>
      <c r="AA850259" s="94"/>
      <c r="AB850259" s="5"/>
    </row>
    <row r="850262" spans="21:28">
      <c r="U850262" s="5"/>
      <c r="AA850262" s="94"/>
      <c r="AB850262" s="5"/>
    </row>
    <row r="850312" spans="21:28">
      <c r="U850312" s="5"/>
      <c r="AA850312" s="94"/>
      <c r="AB850312" s="5"/>
    </row>
    <row r="850382" spans="21:28">
      <c r="U850382" s="5"/>
      <c r="AA850382" s="94"/>
      <c r="AB850382" s="5"/>
    </row>
    <row r="850383" spans="21:28">
      <c r="U850383" s="5"/>
      <c r="AA850383" s="94"/>
      <c r="AB850383" s="5"/>
    </row>
    <row r="850400" spans="21:28">
      <c r="U850400" s="5"/>
      <c r="AA850400" s="94"/>
      <c r="AB850400" s="5"/>
    </row>
    <row r="850402" spans="21:28">
      <c r="U850402" s="5"/>
      <c r="AA850402" s="458"/>
      <c r="AB850402" s="5"/>
    </row>
    <row r="850403" spans="21:28">
      <c r="U850403" s="5"/>
      <c r="AA850403" s="458"/>
      <c r="AB850403" s="5"/>
    </row>
    <row r="850404" spans="21:28">
      <c r="U850404" s="5"/>
      <c r="AA850404" s="93"/>
      <c r="AB850404" s="5"/>
    </row>
    <row r="850405" spans="21:28">
      <c r="U850405" s="5"/>
      <c r="AA850405" s="94"/>
      <c r="AB850405" s="5"/>
    </row>
    <row r="850408" spans="21:28">
      <c r="U850408" s="5"/>
      <c r="AA850408" s="94"/>
      <c r="AB850408" s="5"/>
    </row>
    <row r="850458" spans="21:28">
      <c r="U850458" s="5"/>
      <c r="AA850458" s="94"/>
      <c r="AB850458" s="5"/>
    </row>
    <row r="850528" spans="21:28">
      <c r="U850528" s="5"/>
      <c r="AA850528" s="94"/>
      <c r="AB850528" s="5"/>
    </row>
    <row r="850529" spans="21:28">
      <c r="U850529" s="5"/>
      <c r="AA850529" s="94"/>
      <c r="AB850529" s="5"/>
    </row>
    <row r="850546" spans="21:28">
      <c r="U850546" s="5"/>
      <c r="AA850546" s="94"/>
      <c r="AB850546" s="5"/>
    </row>
    <row r="850548" spans="21:28">
      <c r="U850548" s="5"/>
      <c r="AA850548" s="458"/>
      <c r="AB850548" s="5"/>
    </row>
    <row r="850549" spans="21:28">
      <c r="U850549" s="5"/>
      <c r="AA850549" s="458"/>
      <c r="AB850549" s="5"/>
    </row>
    <row r="850550" spans="21:28">
      <c r="U850550" s="5"/>
      <c r="AA850550" s="93"/>
      <c r="AB850550" s="5"/>
    </row>
    <row r="850551" spans="21:28">
      <c r="U850551" s="5"/>
      <c r="AA850551" s="94"/>
      <c r="AB850551" s="5"/>
    </row>
    <row r="850554" spans="21:28">
      <c r="U850554" s="5"/>
      <c r="AA850554" s="94"/>
      <c r="AB850554" s="5"/>
    </row>
    <row r="850604" spans="21:28">
      <c r="U850604" s="5"/>
      <c r="AA850604" s="94"/>
      <c r="AB850604" s="5"/>
    </row>
    <row r="850674" spans="21:28">
      <c r="U850674" s="5"/>
      <c r="AA850674" s="94"/>
      <c r="AB850674" s="5"/>
    </row>
    <row r="850675" spans="21:28">
      <c r="U850675" s="5"/>
      <c r="AA850675" s="94"/>
      <c r="AB850675" s="5"/>
    </row>
    <row r="850692" spans="21:28">
      <c r="U850692" s="5"/>
      <c r="AA850692" s="94"/>
      <c r="AB850692" s="5"/>
    </row>
    <row r="850694" spans="21:28">
      <c r="U850694" s="5"/>
      <c r="AA850694" s="458"/>
      <c r="AB850694" s="5"/>
    </row>
    <row r="850695" spans="21:28">
      <c r="U850695" s="5"/>
      <c r="AA850695" s="458"/>
      <c r="AB850695" s="5"/>
    </row>
    <row r="850696" spans="21:28">
      <c r="U850696" s="5"/>
      <c r="AA850696" s="93"/>
      <c r="AB850696" s="5"/>
    </row>
    <row r="850697" spans="21:28">
      <c r="U850697" s="5"/>
      <c r="AA850697" s="94"/>
      <c r="AB850697" s="5"/>
    </row>
    <row r="850700" spans="21:28">
      <c r="U850700" s="5"/>
      <c r="AA850700" s="94"/>
      <c r="AB850700" s="5"/>
    </row>
    <row r="850750" spans="21:28">
      <c r="U850750" s="5"/>
      <c r="AA850750" s="94"/>
      <c r="AB850750" s="5"/>
    </row>
    <row r="850820" spans="21:28">
      <c r="U850820" s="5"/>
      <c r="AA850820" s="94"/>
      <c r="AB850820" s="5"/>
    </row>
    <row r="850821" spans="21:28">
      <c r="U850821" s="5"/>
      <c r="AA850821" s="94"/>
      <c r="AB850821" s="5"/>
    </row>
    <row r="850838" spans="21:28">
      <c r="U850838" s="5"/>
      <c r="AA850838" s="94"/>
      <c r="AB850838" s="5"/>
    </row>
    <row r="850840" spans="21:28">
      <c r="U850840" s="5"/>
      <c r="AA850840" s="458"/>
      <c r="AB850840" s="5"/>
    </row>
    <row r="850841" spans="21:28">
      <c r="U850841" s="5"/>
      <c r="AA850841" s="458"/>
      <c r="AB850841" s="5"/>
    </row>
    <row r="850842" spans="21:28">
      <c r="U850842" s="5"/>
      <c r="AA850842" s="93"/>
      <c r="AB850842" s="5"/>
    </row>
    <row r="850843" spans="21:28">
      <c r="U850843" s="5"/>
      <c r="AA850843" s="94"/>
      <c r="AB850843" s="5"/>
    </row>
    <row r="850846" spans="21:28">
      <c r="U850846" s="5"/>
      <c r="AA850846" s="94"/>
      <c r="AB850846" s="5"/>
    </row>
    <row r="850896" spans="21:28">
      <c r="U850896" s="5"/>
      <c r="AA850896" s="94"/>
      <c r="AB850896" s="5"/>
    </row>
    <row r="850966" spans="21:28">
      <c r="U850966" s="5"/>
      <c r="AA850966" s="94"/>
      <c r="AB850966" s="5"/>
    </row>
    <row r="850967" spans="21:28">
      <c r="U850967" s="5"/>
      <c r="AA850967" s="94"/>
      <c r="AB850967" s="5"/>
    </row>
    <row r="850984" spans="21:28">
      <c r="U850984" s="5"/>
      <c r="AA850984" s="94"/>
      <c r="AB850984" s="5"/>
    </row>
    <row r="850986" spans="21:28">
      <c r="U850986" s="5"/>
      <c r="AA850986" s="458"/>
      <c r="AB850986" s="5"/>
    </row>
    <row r="850987" spans="21:28">
      <c r="U850987" s="5"/>
      <c r="AA850987" s="458"/>
      <c r="AB850987" s="5"/>
    </row>
    <row r="850988" spans="21:28">
      <c r="U850988" s="5"/>
      <c r="AA850988" s="93"/>
      <c r="AB850988" s="5"/>
    </row>
    <row r="850989" spans="21:28">
      <c r="U850989" s="5"/>
      <c r="AA850989" s="94"/>
      <c r="AB850989" s="5"/>
    </row>
    <row r="850992" spans="21:28">
      <c r="U850992" s="5"/>
      <c r="AA850992" s="94"/>
      <c r="AB850992" s="5"/>
    </row>
    <row r="851042" spans="21:28">
      <c r="U851042" s="5"/>
      <c r="AA851042" s="94"/>
      <c r="AB851042" s="5"/>
    </row>
    <row r="851112" spans="21:28">
      <c r="U851112" s="5"/>
      <c r="AA851112" s="94"/>
      <c r="AB851112" s="5"/>
    </row>
    <row r="851113" spans="21:28">
      <c r="U851113" s="5"/>
      <c r="AA851113" s="94"/>
      <c r="AB851113" s="5"/>
    </row>
    <row r="851130" spans="21:28">
      <c r="U851130" s="5"/>
      <c r="AA851130" s="94"/>
      <c r="AB851130" s="5"/>
    </row>
    <row r="851132" spans="21:28">
      <c r="U851132" s="5"/>
      <c r="AA851132" s="458"/>
      <c r="AB851132" s="5"/>
    </row>
    <row r="851133" spans="21:28">
      <c r="U851133" s="5"/>
      <c r="AA851133" s="458"/>
      <c r="AB851133" s="5"/>
    </row>
    <row r="851134" spans="21:28">
      <c r="U851134" s="5"/>
      <c r="AA851134" s="93"/>
      <c r="AB851134" s="5"/>
    </row>
    <row r="851135" spans="21:28">
      <c r="U851135" s="5"/>
      <c r="AA851135" s="94"/>
      <c r="AB851135" s="5"/>
    </row>
    <row r="851138" spans="21:28">
      <c r="U851138" s="5"/>
      <c r="AA851138" s="94"/>
      <c r="AB851138" s="5"/>
    </row>
    <row r="851188" spans="21:28">
      <c r="U851188" s="5"/>
      <c r="AA851188" s="94"/>
      <c r="AB851188" s="5"/>
    </row>
    <row r="851258" spans="21:28">
      <c r="U851258" s="5"/>
      <c r="AA851258" s="94"/>
      <c r="AB851258" s="5"/>
    </row>
    <row r="851259" spans="21:28">
      <c r="U851259" s="5"/>
      <c r="AA851259" s="94"/>
      <c r="AB851259" s="5"/>
    </row>
    <row r="851276" spans="21:28">
      <c r="U851276" s="5"/>
      <c r="AA851276" s="94"/>
      <c r="AB851276" s="5"/>
    </row>
    <row r="851278" spans="21:28">
      <c r="U851278" s="5"/>
      <c r="AA851278" s="458"/>
      <c r="AB851278" s="5"/>
    </row>
    <row r="851279" spans="21:28">
      <c r="U851279" s="5"/>
      <c r="AA851279" s="458"/>
      <c r="AB851279" s="5"/>
    </row>
    <row r="851280" spans="21:28">
      <c r="U851280" s="5"/>
      <c r="AA851280" s="93"/>
      <c r="AB851280" s="5"/>
    </row>
    <row r="851281" spans="21:28">
      <c r="U851281" s="5"/>
      <c r="AA851281" s="94"/>
      <c r="AB851281" s="5"/>
    </row>
    <row r="851284" spans="21:28">
      <c r="U851284" s="5"/>
      <c r="AA851284" s="94"/>
      <c r="AB851284" s="5"/>
    </row>
    <row r="851334" spans="21:28">
      <c r="U851334" s="5"/>
      <c r="AA851334" s="94"/>
      <c r="AB851334" s="5"/>
    </row>
    <row r="851404" spans="21:28">
      <c r="U851404" s="5"/>
      <c r="AA851404" s="94"/>
      <c r="AB851404" s="5"/>
    </row>
    <row r="851405" spans="21:28">
      <c r="U851405" s="5"/>
      <c r="AA851405" s="94"/>
      <c r="AB851405" s="5"/>
    </row>
    <row r="851422" spans="21:28">
      <c r="U851422" s="5"/>
      <c r="AA851422" s="94"/>
      <c r="AB851422" s="5"/>
    </row>
    <row r="851424" spans="21:28">
      <c r="U851424" s="5"/>
      <c r="AA851424" s="458"/>
      <c r="AB851424" s="5"/>
    </row>
    <row r="851425" spans="21:28">
      <c r="U851425" s="5"/>
      <c r="AA851425" s="458"/>
      <c r="AB851425" s="5"/>
    </row>
    <row r="851426" spans="21:28">
      <c r="U851426" s="5"/>
      <c r="AA851426" s="93"/>
      <c r="AB851426" s="5"/>
    </row>
    <row r="851427" spans="21:28">
      <c r="U851427" s="5"/>
      <c r="AA851427" s="94"/>
      <c r="AB851427" s="5"/>
    </row>
    <row r="851430" spans="21:28">
      <c r="U851430" s="5"/>
      <c r="AA851430" s="94"/>
      <c r="AB851430" s="5"/>
    </row>
    <row r="851480" spans="21:28">
      <c r="U851480" s="5"/>
      <c r="AA851480" s="94"/>
      <c r="AB851480" s="5"/>
    </row>
    <row r="851550" spans="21:28">
      <c r="U851550" s="5"/>
      <c r="AA851550" s="94"/>
      <c r="AB851550" s="5"/>
    </row>
    <row r="851551" spans="21:28">
      <c r="U851551" s="5"/>
      <c r="AA851551" s="94"/>
      <c r="AB851551" s="5"/>
    </row>
    <row r="851568" spans="21:28">
      <c r="U851568" s="5"/>
      <c r="AA851568" s="94"/>
      <c r="AB851568" s="5"/>
    </row>
    <row r="851570" spans="21:28">
      <c r="U851570" s="5"/>
      <c r="AA851570" s="458"/>
      <c r="AB851570" s="5"/>
    </row>
    <row r="851571" spans="21:28">
      <c r="U851571" s="5"/>
      <c r="AA851571" s="458"/>
      <c r="AB851571" s="5"/>
    </row>
    <row r="851572" spans="21:28">
      <c r="U851572" s="5"/>
      <c r="AA851572" s="93"/>
      <c r="AB851572" s="5"/>
    </row>
    <row r="851573" spans="21:28">
      <c r="U851573" s="5"/>
      <c r="AA851573" s="94"/>
      <c r="AB851573" s="5"/>
    </row>
    <row r="851576" spans="21:28">
      <c r="U851576" s="5"/>
      <c r="AA851576" s="94"/>
      <c r="AB851576" s="5"/>
    </row>
    <row r="851626" spans="21:28">
      <c r="U851626" s="5"/>
      <c r="AA851626" s="94"/>
      <c r="AB851626" s="5"/>
    </row>
    <row r="851696" spans="21:28">
      <c r="U851696" s="5"/>
      <c r="AA851696" s="94"/>
      <c r="AB851696" s="5"/>
    </row>
    <row r="851697" spans="21:28">
      <c r="U851697" s="5"/>
      <c r="AA851697" s="94"/>
      <c r="AB851697" s="5"/>
    </row>
    <row r="851714" spans="21:28">
      <c r="U851714" s="5"/>
      <c r="AA851714" s="94"/>
      <c r="AB851714" s="5"/>
    </row>
    <row r="851716" spans="21:28">
      <c r="U851716" s="5"/>
      <c r="AA851716" s="458"/>
      <c r="AB851716" s="5"/>
    </row>
    <row r="851717" spans="21:28">
      <c r="U851717" s="5"/>
      <c r="AA851717" s="458"/>
      <c r="AB851717" s="5"/>
    </row>
    <row r="851718" spans="21:28">
      <c r="U851718" s="5"/>
      <c r="AA851718" s="93"/>
      <c r="AB851718" s="5"/>
    </row>
    <row r="851719" spans="21:28">
      <c r="U851719" s="5"/>
      <c r="AA851719" s="94"/>
      <c r="AB851719" s="5"/>
    </row>
    <row r="851722" spans="21:28">
      <c r="U851722" s="5"/>
      <c r="AA851722" s="94"/>
      <c r="AB851722" s="5"/>
    </row>
    <row r="851772" spans="21:28">
      <c r="U851772" s="5"/>
      <c r="AA851772" s="94"/>
      <c r="AB851772" s="5"/>
    </row>
    <row r="851842" spans="21:28">
      <c r="U851842" s="5"/>
      <c r="AA851842" s="94"/>
      <c r="AB851842" s="5"/>
    </row>
    <row r="851843" spans="21:28">
      <c r="U851843" s="5"/>
      <c r="AA851843" s="94"/>
      <c r="AB851843" s="5"/>
    </row>
    <row r="851860" spans="21:28">
      <c r="U851860" s="5"/>
      <c r="AA851860" s="94"/>
      <c r="AB851860" s="5"/>
    </row>
    <row r="851862" spans="21:28">
      <c r="U851862" s="5"/>
      <c r="AA851862" s="458"/>
      <c r="AB851862" s="5"/>
    </row>
    <row r="851863" spans="21:28">
      <c r="U851863" s="5"/>
      <c r="AA851863" s="458"/>
      <c r="AB851863" s="5"/>
    </row>
    <row r="851864" spans="21:28">
      <c r="U851864" s="5"/>
      <c r="AA851864" s="93"/>
      <c r="AB851864" s="5"/>
    </row>
    <row r="851865" spans="21:28">
      <c r="U851865" s="5"/>
      <c r="AA851865" s="94"/>
      <c r="AB851865" s="5"/>
    </row>
    <row r="851868" spans="21:28">
      <c r="U851868" s="5"/>
      <c r="AA851868" s="94"/>
      <c r="AB851868" s="5"/>
    </row>
    <row r="851918" spans="21:28">
      <c r="U851918" s="5"/>
      <c r="AA851918" s="94"/>
      <c r="AB851918" s="5"/>
    </row>
    <row r="851988" spans="21:28">
      <c r="U851988" s="5"/>
      <c r="AA851988" s="94"/>
      <c r="AB851988" s="5"/>
    </row>
    <row r="851989" spans="21:28">
      <c r="U851989" s="5"/>
      <c r="AA851989" s="94"/>
      <c r="AB851989" s="5"/>
    </row>
    <row r="852006" spans="21:28">
      <c r="U852006" s="5"/>
      <c r="AA852006" s="94"/>
      <c r="AB852006" s="5"/>
    </row>
    <row r="852008" spans="21:28">
      <c r="U852008" s="5"/>
      <c r="AA852008" s="458"/>
      <c r="AB852008" s="5"/>
    </row>
    <row r="852009" spans="21:28">
      <c r="U852009" s="5"/>
      <c r="AA852009" s="458"/>
      <c r="AB852009" s="5"/>
    </row>
    <row r="852010" spans="21:28">
      <c r="U852010" s="5"/>
      <c r="AA852010" s="93"/>
      <c r="AB852010" s="5"/>
    </row>
    <row r="852011" spans="21:28">
      <c r="U852011" s="5"/>
      <c r="AA852011" s="94"/>
      <c r="AB852011" s="5"/>
    </row>
    <row r="852014" spans="21:28">
      <c r="U852014" s="5"/>
      <c r="AA852014" s="94"/>
      <c r="AB852014" s="5"/>
    </row>
    <row r="852064" spans="21:28">
      <c r="U852064" s="5"/>
      <c r="AA852064" s="94"/>
      <c r="AB852064" s="5"/>
    </row>
    <row r="852134" spans="21:28">
      <c r="U852134" s="5"/>
      <c r="AA852134" s="94"/>
      <c r="AB852134" s="5"/>
    </row>
    <row r="852135" spans="21:28">
      <c r="U852135" s="5"/>
      <c r="AA852135" s="94"/>
      <c r="AB852135" s="5"/>
    </row>
    <row r="852152" spans="21:28">
      <c r="U852152" s="5"/>
      <c r="AA852152" s="94"/>
      <c r="AB852152" s="5"/>
    </row>
    <row r="852154" spans="21:28">
      <c r="U852154" s="5"/>
      <c r="AA852154" s="458"/>
      <c r="AB852154" s="5"/>
    </row>
    <row r="852155" spans="21:28">
      <c r="U852155" s="5"/>
      <c r="AA852155" s="458"/>
      <c r="AB852155" s="5"/>
    </row>
    <row r="852156" spans="21:28">
      <c r="U852156" s="5"/>
      <c r="AA852156" s="93"/>
      <c r="AB852156" s="5"/>
    </row>
    <row r="852157" spans="21:28">
      <c r="U852157" s="5"/>
      <c r="AA852157" s="94"/>
      <c r="AB852157" s="5"/>
    </row>
    <row r="852160" spans="21:28">
      <c r="U852160" s="5"/>
      <c r="AA852160" s="94"/>
      <c r="AB852160" s="5"/>
    </row>
    <row r="852210" spans="21:28">
      <c r="U852210" s="5"/>
      <c r="AA852210" s="94"/>
      <c r="AB852210" s="5"/>
    </row>
    <row r="852280" spans="21:28">
      <c r="U852280" s="5"/>
      <c r="AA852280" s="94"/>
      <c r="AB852280" s="5"/>
    </row>
    <row r="852281" spans="21:28">
      <c r="U852281" s="5"/>
      <c r="AA852281" s="94"/>
      <c r="AB852281" s="5"/>
    </row>
    <row r="852298" spans="21:28">
      <c r="U852298" s="5"/>
      <c r="AA852298" s="94"/>
      <c r="AB852298" s="5"/>
    </row>
    <row r="852300" spans="21:28">
      <c r="U852300" s="5"/>
      <c r="AA852300" s="458"/>
      <c r="AB852300" s="5"/>
    </row>
    <row r="852301" spans="21:28">
      <c r="U852301" s="5"/>
      <c r="AA852301" s="458"/>
      <c r="AB852301" s="5"/>
    </row>
    <row r="852302" spans="21:28">
      <c r="U852302" s="5"/>
      <c r="AA852302" s="93"/>
      <c r="AB852302" s="5"/>
    </row>
    <row r="852303" spans="21:28">
      <c r="U852303" s="5"/>
      <c r="AA852303" s="94"/>
      <c r="AB852303" s="5"/>
    </row>
    <row r="852306" spans="21:28">
      <c r="U852306" s="5"/>
      <c r="AA852306" s="94"/>
      <c r="AB852306" s="5"/>
    </row>
    <row r="852356" spans="21:28">
      <c r="U852356" s="5"/>
      <c r="AA852356" s="94"/>
      <c r="AB852356" s="5"/>
    </row>
    <row r="852426" spans="21:28">
      <c r="U852426" s="5"/>
      <c r="AA852426" s="94"/>
      <c r="AB852426" s="5"/>
    </row>
    <row r="852427" spans="21:28">
      <c r="U852427" s="5"/>
      <c r="AA852427" s="94"/>
      <c r="AB852427" s="5"/>
    </row>
    <row r="852444" spans="21:28">
      <c r="U852444" s="5"/>
      <c r="AA852444" s="94"/>
      <c r="AB852444" s="5"/>
    </row>
    <row r="852446" spans="21:28">
      <c r="U852446" s="5"/>
      <c r="AA852446" s="458"/>
      <c r="AB852446" s="5"/>
    </row>
    <row r="852447" spans="21:28">
      <c r="U852447" s="5"/>
      <c r="AA852447" s="458"/>
      <c r="AB852447" s="5"/>
    </row>
    <row r="852448" spans="21:28">
      <c r="U852448" s="5"/>
      <c r="AA852448" s="93"/>
      <c r="AB852448" s="5"/>
    </row>
    <row r="852449" spans="21:28">
      <c r="U852449" s="5"/>
      <c r="AA852449" s="94"/>
      <c r="AB852449" s="5"/>
    </row>
    <row r="852452" spans="21:28">
      <c r="U852452" s="5"/>
      <c r="AA852452" s="94"/>
      <c r="AB852452" s="5"/>
    </row>
    <row r="852502" spans="21:28">
      <c r="U852502" s="5"/>
      <c r="AA852502" s="94"/>
      <c r="AB852502" s="5"/>
    </row>
    <row r="852572" spans="21:28">
      <c r="U852572" s="5"/>
      <c r="AA852572" s="94"/>
      <c r="AB852572" s="5"/>
    </row>
    <row r="852573" spans="21:28">
      <c r="U852573" s="5"/>
      <c r="AA852573" s="94"/>
      <c r="AB852573" s="5"/>
    </row>
    <row r="852590" spans="21:28">
      <c r="U852590" s="5"/>
      <c r="AA852590" s="94"/>
      <c r="AB852590" s="5"/>
    </row>
    <row r="852592" spans="21:28">
      <c r="U852592" s="5"/>
      <c r="AA852592" s="458"/>
      <c r="AB852592" s="5"/>
    </row>
    <row r="852593" spans="21:28">
      <c r="U852593" s="5"/>
      <c r="AA852593" s="458"/>
      <c r="AB852593" s="5"/>
    </row>
    <row r="852594" spans="21:28">
      <c r="U852594" s="5"/>
      <c r="AA852594" s="93"/>
      <c r="AB852594" s="5"/>
    </row>
    <row r="852595" spans="21:28">
      <c r="U852595" s="5"/>
      <c r="AA852595" s="94"/>
      <c r="AB852595" s="5"/>
    </row>
    <row r="852598" spans="21:28">
      <c r="U852598" s="5"/>
      <c r="AA852598" s="94"/>
      <c r="AB852598" s="5"/>
    </row>
    <row r="852648" spans="21:28">
      <c r="U852648" s="5"/>
      <c r="AA852648" s="94"/>
      <c r="AB852648" s="5"/>
    </row>
    <row r="852718" spans="21:28">
      <c r="U852718" s="5"/>
      <c r="AA852718" s="94"/>
      <c r="AB852718" s="5"/>
    </row>
    <row r="852719" spans="21:28">
      <c r="U852719" s="5"/>
      <c r="AA852719" s="94"/>
      <c r="AB852719" s="5"/>
    </row>
    <row r="852736" spans="21:28">
      <c r="U852736" s="5"/>
      <c r="AA852736" s="94"/>
      <c r="AB852736" s="5"/>
    </row>
    <row r="852738" spans="21:28">
      <c r="U852738" s="5"/>
      <c r="AA852738" s="458"/>
      <c r="AB852738" s="5"/>
    </row>
    <row r="852739" spans="21:28">
      <c r="U852739" s="5"/>
      <c r="AA852739" s="458"/>
      <c r="AB852739" s="5"/>
    </row>
    <row r="852740" spans="21:28">
      <c r="U852740" s="5"/>
      <c r="AA852740" s="93"/>
      <c r="AB852740" s="5"/>
    </row>
    <row r="852741" spans="21:28">
      <c r="U852741" s="5"/>
      <c r="AA852741" s="94"/>
      <c r="AB852741" s="5"/>
    </row>
    <row r="852744" spans="21:28">
      <c r="U852744" s="5"/>
      <c r="AA852744" s="94"/>
      <c r="AB852744" s="5"/>
    </row>
    <row r="852794" spans="21:28">
      <c r="U852794" s="5"/>
      <c r="AA852794" s="94"/>
      <c r="AB852794" s="5"/>
    </row>
    <row r="852864" spans="21:28">
      <c r="U852864" s="5"/>
      <c r="AA852864" s="94"/>
      <c r="AB852864" s="5"/>
    </row>
    <row r="852865" spans="21:28">
      <c r="U852865" s="5"/>
      <c r="AA852865" s="94"/>
      <c r="AB852865" s="5"/>
    </row>
    <row r="852882" spans="21:28">
      <c r="U852882" s="5"/>
      <c r="AA852882" s="94"/>
      <c r="AB852882" s="5"/>
    </row>
    <row r="852884" spans="21:28">
      <c r="U852884" s="5"/>
      <c r="AA852884" s="458"/>
      <c r="AB852884" s="5"/>
    </row>
    <row r="852885" spans="21:28">
      <c r="U852885" s="5"/>
      <c r="AA852885" s="458"/>
      <c r="AB852885" s="5"/>
    </row>
    <row r="852886" spans="21:28">
      <c r="U852886" s="5"/>
      <c r="AA852886" s="93"/>
      <c r="AB852886" s="5"/>
    </row>
    <row r="852887" spans="21:28">
      <c r="U852887" s="5"/>
      <c r="AA852887" s="94"/>
      <c r="AB852887" s="5"/>
    </row>
    <row r="852890" spans="21:28">
      <c r="U852890" s="5"/>
      <c r="AA852890" s="94"/>
      <c r="AB852890" s="5"/>
    </row>
    <row r="852940" spans="21:28">
      <c r="U852940" s="5"/>
      <c r="AA852940" s="94"/>
      <c r="AB852940" s="5"/>
    </row>
    <row r="853010" spans="21:28">
      <c r="U853010" s="5"/>
      <c r="AA853010" s="94"/>
      <c r="AB853010" s="5"/>
    </row>
    <row r="853011" spans="21:28">
      <c r="U853011" s="5"/>
      <c r="AA853011" s="94"/>
      <c r="AB853011" s="5"/>
    </row>
    <row r="853028" spans="21:28">
      <c r="U853028" s="5"/>
      <c r="AA853028" s="94"/>
      <c r="AB853028" s="5"/>
    </row>
    <row r="853030" spans="21:28">
      <c r="U853030" s="5"/>
      <c r="AA853030" s="458"/>
      <c r="AB853030" s="5"/>
    </row>
    <row r="853031" spans="21:28">
      <c r="U853031" s="5"/>
      <c r="AA853031" s="458"/>
      <c r="AB853031" s="5"/>
    </row>
    <row r="853032" spans="21:28">
      <c r="U853032" s="5"/>
      <c r="AA853032" s="93"/>
      <c r="AB853032" s="5"/>
    </row>
    <row r="853033" spans="21:28">
      <c r="U853033" s="5"/>
      <c r="AA853033" s="94"/>
      <c r="AB853033" s="5"/>
    </row>
    <row r="853036" spans="21:28">
      <c r="U853036" s="5"/>
      <c r="AA853036" s="94"/>
      <c r="AB853036" s="5"/>
    </row>
    <row r="853086" spans="21:28">
      <c r="U853086" s="5"/>
      <c r="AA853086" s="94"/>
      <c r="AB853086" s="5"/>
    </row>
    <row r="853156" spans="21:28">
      <c r="U853156" s="5"/>
      <c r="AA853156" s="94"/>
      <c r="AB853156" s="5"/>
    </row>
    <row r="853157" spans="21:28">
      <c r="U853157" s="5"/>
      <c r="AA853157" s="94"/>
      <c r="AB853157" s="5"/>
    </row>
    <row r="853174" spans="21:28">
      <c r="U853174" s="5"/>
      <c r="AA853174" s="94"/>
      <c r="AB853174" s="5"/>
    </row>
    <row r="853176" spans="21:28">
      <c r="U853176" s="5"/>
      <c r="AA853176" s="458"/>
      <c r="AB853176" s="5"/>
    </row>
    <row r="853177" spans="21:28">
      <c r="U853177" s="5"/>
      <c r="AA853177" s="458"/>
      <c r="AB853177" s="5"/>
    </row>
    <row r="853178" spans="21:28">
      <c r="U853178" s="5"/>
      <c r="AA853178" s="93"/>
      <c r="AB853178" s="5"/>
    </row>
    <row r="853179" spans="21:28">
      <c r="U853179" s="5"/>
      <c r="AA853179" s="94"/>
      <c r="AB853179" s="5"/>
    </row>
    <row r="853182" spans="21:28">
      <c r="U853182" s="5"/>
      <c r="AA853182" s="94"/>
      <c r="AB853182" s="5"/>
    </row>
    <row r="853232" spans="21:28">
      <c r="U853232" s="5"/>
      <c r="AA853232" s="94"/>
      <c r="AB853232" s="5"/>
    </row>
    <row r="853302" spans="21:28">
      <c r="U853302" s="5"/>
      <c r="AA853302" s="94"/>
      <c r="AB853302" s="5"/>
    </row>
    <row r="853303" spans="21:28">
      <c r="U853303" s="5"/>
      <c r="AA853303" s="94"/>
      <c r="AB853303" s="5"/>
    </row>
    <row r="853320" spans="21:28">
      <c r="U853320" s="5"/>
      <c r="AA853320" s="94"/>
      <c r="AB853320" s="5"/>
    </row>
    <row r="853322" spans="21:28">
      <c r="U853322" s="5"/>
      <c r="AA853322" s="458"/>
      <c r="AB853322" s="5"/>
    </row>
    <row r="853323" spans="21:28">
      <c r="U853323" s="5"/>
      <c r="AA853323" s="458"/>
      <c r="AB853323" s="5"/>
    </row>
    <row r="853324" spans="21:28">
      <c r="U853324" s="5"/>
      <c r="AA853324" s="93"/>
      <c r="AB853324" s="5"/>
    </row>
    <row r="853325" spans="21:28">
      <c r="U853325" s="5"/>
      <c r="AA853325" s="94"/>
      <c r="AB853325" s="5"/>
    </row>
    <row r="853328" spans="21:28">
      <c r="U853328" s="5"/>
      <c r="AA853328" s="94"/>
      <c r="AB853328" s="5"/>
    </row>
    <row r="853378" spans="21:28">
      <c r="U853378" s="5"/>
      <c r="AA853378" s="94"/>
      <c r="AB853378" s="5"/>
    </row>
    <row r="853448" spans="21:28">
      <c r="U853448" s="5"/>
      <c r="AA853448" s="94"/>
      <c r="AB853448" s="5"/>
    </row>
    <row r="853449" spans="21:28">
      <c r="U853449" s="5"/>
      <c r="AA853449" s="94"/>
      <c r="AB853449" s="5"/>
    </row>
    <row r="853466" spans="21:28">
      <c r="U853466" s="5"/>
      <c r="AA853466" s="94"/>
      <c r="AB853466" s="5"/>
    </row>
    <row r="853468" spans="21:28">
      <c r="U853468" s="5"/>
      <c r="AA853468" s="458"/>
      <c r="AB853468" s="5"/>
    </row>
    <row r="853469" spans="21:28">
      <c r="U853469" s="5"/>
      <c r="AA853469" s="458"/>
      <c r="AB853469" s="5"/>
    </row>
    <row r="853470" spans="21:28">
      <c r="U853470" s="5"/>
      <c r="AA853470" s="93"/>
      <c r="AB853470" s="5"/>
    </row>
    <row r="853471" spans="21:28">
      <c r="U853471" s="5"/>
      <c r="AA853471" s="94"/>
      <c r="AB853471" s="5"/>
    </row>
    <row r="853474" spans="21:28">
      <c r="U853474" s="5"/>
      <c r="AA853474" s="94"/>
      <c r="AB853474" s="5"/>
    </row>
    <row r="853524" spans="21:28">
      <c r="U853524" s="5"/>
      <c r="AA853524" s="94"/>
      <c r="AB853524" s="5"/>
    </row>
    <row r="853594" spans="21:28">
      <c r="U853594" s="5"/>
      <c r="AA853594" s="94"/>
      <c r="AB853594" s="5"/>
    </row>
    <row r="853595" spans="21:28">
      <c r="U853595" s="5"/>
      <c r="AA853595" s="94"/>
      <c r="AB853595" s="5"/>
    </row>
    <row r="853612" spans="21:28">
      <c r="U853612" s="5"/>
      <c r="AA853612" s="94"/>
      <c r="AB853612" s="5"/>
    </row>
    <row r="853614" spans="21:28">
      <c r="U853614" s="5"/>
      <c r="AA853614" s="458"/>
      <c r="AB853614" s="5"/>
    </row>
    <row r="853615" spans="21:28">
      <c r="U853615" s="5"/>
      <c r="AA853615" s="458"/>
      <c r="AB853615" s="5"/>
    </row>
    <row r="853616" spans="21:28">
      <c r="U853616" s="5"/>
      <c r="AA853616" s="93"/>
      <c r="AB853616" s="5"/>
    </row>
    <row r="853617" spans="21:28">
      <c r="U853617" s="5"/>
      <c r="AA853617" s="94"/>
      <c r="AB853617" s="5"/>
    </row>
    <row r="853620" spans="21:28">
      <c r="U853620" s="5"/>
      <c r="AA853620" s="94"/>
      <c r="AB853620" s="5"/>
    </row>
    <row r="853670" spans="21:28">
      <c r="U853670" s="5"/>
      <c r="AA853670" s="94"/>
      <c r="AB853670" s="5"/>
    </row>
    <row r="853740" spans="21:28">
      <c r="U853740" s="5"/>
      <c r="AA853740" s="94"/>
      <c r="AB853740" s="5"/>
    </row>
    <row r="853741" spans="21:28">
      <c r="U853741" s="5"/>
      <c r="AA853741" s="94"/>
      <c r="AB853741" s="5"/>
    </row>
    <row r="853758" spans="21:28">
      <c r="U853758" s="5"/>
      <c r="AA853758" s="94"/>
      <c r="AB853758" s="5"/>
    </row>
    <row r="853760" spans="21:28">
      <c r="U853760" s="5"/>
      <c r="AA853760" s="458"/>
      <c r="AB853760" s="5"/>
    </row>
    <row r="853761" spans="21:28">
      <c r="U853761" s="5"/>
      <c r="AA853761" s="458"/>
      <c r="AB853761" s="5"/>
    </row>
    <row r="853762" spans="21:28">
      <c r="U853762" s="5"/>
      <c r="AA853762" s="93"/>
      <c r="AB853762" s="5"/>
    </row>
    <row r="853763" spans="21:28">
      <c r="U853763" s="5"/>
      <c r="AA853763" s="94"/>
      <c r="AB853763" s="5"/>
    </row>
    <row r="853766" spans="21:28">
      <c r="U853766" s="5"/>
      <c r="AA853766" s="94"/>
      <c r="AB853766" s="5"/>
    </row>
    <row r="853816" spans="21:28">
      <c r="U853816" s="5"/>
      <c r="AA853816" s="94"/>
      <c r="AB853816" s="5"/>
    </row>
    <row r="853886" spans="21:28">
      <c r="U853886" s="5"/>
      <c r="AA853886" s="94"/>
      <c r="AB853886" s="5"/>
    </row>
    <row r="853887" spans="21:28">
      <c r="U853887" s="5"/>
      <c r="AA853887" s="94"/>
      <c r="AB853887" s="5"/>
    </row>
    <row r="853904" spans="21:28">
      <c r="U853904" s="5"/>
      <c r="AA853904" s="94"/>
      <c r="AB853904" s="5"/>
    </row>
    <row r="853906" spans="21:28">
      <c r="U853906" s="5"/>
      <c r="AA853906" s="458"/>
      <c r="AB853906" s="5"/>
    </row>
    <row r="853907" spans="21:28">
      <c r="U853907" s="5"/>
      <c r="AA853907" s="458"/>
      <c r="AB853907" s="5"/>
    </row>
    <row r="853908" spans="21:28">
      <c r="U853908" s="5"/>
      <c r="AA853908" s="93"/>
      <c r="AB853908" s="5"/>
    </row>
    <row r="853909" spans="21:28">
      <c r="U853909" s="5"/>
      <c r="AA853909" s="94"/>
      <c r="AB853909" s="5"/>
    </row>
    <row r="853912" spans="21:28">
      <c r="U853912" s="5"/>
      <c r="AA853912" s="94"/>
      <c r="AB853912" s="5"/>
    </row>
    <row r="853962" spans="21:28">
      <c r="U853962" s="5"/>
      <c r="AA853962" s="94"/>
      <c r="AB853962" s="5"/>
    </row>
    <row r="854032" spans="21:28">
      <c r="U854032" s="5"/>
      <c r="AA854032" s="94"/>
      <c r="AB854032" s="5"/>
    </row>
    <row r="854033" spans="21:28">
      <c r="U854033" s="5"/>
      <c r="AA854033" s="94"/>
      <c r="AB854033" s="5"/>
    </row>
    <row r="854050" spans="21:28">
      <c r="U854050" s="5"/>
      <c r="AA854050" s="94"/>
      <c r="AB854050" s="5"/>
    </row>
    <row r="854052" spans="21:28">
      <c r="U854052" s="5"/>
      <c r="AA854052" s="458"/>
      <c r="AB854052" s="5"/>
    </row>
    <row r="854053" spans="21:28">
      <c r="U854053" s="5"/>
      <c r="AA854053" s="458"/>
      <c r="AB854053" s="5"/>
    </row>
    <row r="854054" spans="21:28">
      <c r="U854054" s="5"/>
      <c r="AA854054" s="93"/>
      <c r="AB854054" s="5"/>
    </row>
    <row r="854055" spans="21:28">
      <c r="U854055" s="5"/>
      <c r="AA854055" s="94"/>
      <c r="AB854055" s="5"/>
    </row>
    <row r="854058" spans="21:28">
      <c r="U854058" s="5"/>
      <c r="AA854058" s="94"/>
      <c r="AB854058" s="5"/>
    </row>
    <row r="854108" spans="21:28">
      <c r="U854108" s="5"/>
      <c r="AA854108" s="94"/>
      <c r="AB854108" s="5"/>
    </row>
    <row r="854178" spans="21:28">
      <c r="U854178" s="5"/>
      <c r="AA854178" s="94"/>
      <c r="AB854178" s="5"/>
    </row>
    <row r="854179" spans="21:28">
      <c r="U854179" s="5"/>
      <c r="AA854179" s="94"/>
      <c r="AB854179" s="5"/>
    </row>
    <row r="854196" spans="21:28">
      <c r="U854196" s="5"/>
      <c r="AA854196" s="94"/>
      <c r="AB854196" s="5"/>
    </row>
    <row r="854198" spans="21:28">
      <c r="U854198" s="5"/>
      <c r="AA854198" s="458"/>
      <c r="AB854198" s="5"/>
    </row>
    <row r="854199" spans="21:28">
      <c r="U854199" s="5"/>
      <c r="AA854199" s="458"/>
      <c r="AB854199" s="5"/>
    </row>
    <row r="854200" spans="21:28">
      <c r="U854200" s="5"/>
      <c r="AA854200" s="93"/>
      <c r="AB854200" s="5"/>
    </row>
    <row r="854201" spans="21:28">
      <c r="U854201" s="5"/>
      <c r="AA854201" s="94"/>
      <c r="AB854201" s="5"/>
    </row>
    <row r="854204" spans="21:28">
      <c r="U854204" s="5"/>
      <c r="AA854204" s="94"/>
      <c r="AB854204" s="5"/>
    </row>
    <row r="854254" spans="21:28">
      <c r="U854254" s="5"/>
      <c r="AA854254" s="94"/>
      <c r="AB854254" s="5"/>
    </row>
    <row r="854324" spans="21:28">
      <c r="U854324" s="5"/>
      <c r="AA854324" s="94"/>
      <c r="AB854324" s="5"/>
    </row>
    <row r="854325" spans="21:28">
      <c r="U854325" s="5"/>
      <c r="AA854325" s="94"/>
      <c r="AB854325" s="5"/>
    </row>
    <row r="854342" spans="21:28">
      <c r="U854342" s="5"/>
      <c r="AA854342" s="94"/>
      <c r="AB854342" s="5"/>
    </row>
    <row r="854344" spans="21:28">
      <c r="U854344" s="5"/>
      <c r="AA854344" s="458"/>
      <c r="AB854344" s="5"/>
    </row>
    <row r="854345" spans="21:28">
      <c r="U854345" s="5"/>
      <c r="AA854345" s="458"/>
      <c r="AB854345" s="5"/>
    </row>
    <row r="854346" spans="21:28">
      <c r="U854346" s="5"/>
      <c r="AA854346" s="93"/>
      <c r="AB854346" s="5"/>
    </row>
    <row r="854347" spans="21:28">
      <c r="U854347" s="5"/>
      <c r="AA854347" s="94"/>
      <c r="AB854347" s="5"/>
    </row>
    <row r="854350" spans="21:28">
      <c r="U854350" s="5"/>
      <c r="AA854350" s="94"/>
      <c r="AB854350" s="5"/>
    </row>
    <row r="854400" spans="21:28">
      <c r="U854400" s="5"/>
      <c r="AA854400" s="94"/>
      <c r="AB854400" s="5"/>
    </row>
    <row r="854470" spans="21:28">
      <c r="U854470" s="5"/>
      <c r="AA854470" s="94"/>
      <c r="AB854470" s="5"/>
    </row>
    <row r="854471" spans="21:28">
      <c r="U854471" s="5"/>
      <c r="AA854471" s="94"/>
      <c r="AB854471" s="5"/>
    </row>
    <row r="854488" spans="21:28">
      <c r="U854488" s="5"/>
      <c r="AA854488" s="94"/>
      <c r="AB854488" s="5"/>
    </row>
    <row r="854490" spans="21:28">
      <c r="U854490" s="5"/>
      <c r="AA854490" s="458"/>
      <c r="AB854490" s="5"/>
    </row>
    <row r="854491" spans="21:28">
      <c r="U854491" s="5"/>
      <c r="AA854491" s="458"/>
      <c r="AB854491" s="5"/>
    </row>
    <row r="854492" spans="21:28">
      <c r="U854492" s="5"/>
      <c r="AA854492" s="93"/>
      <c r="AB854492" s="5"/>
    </row>
    <row r="854493" spans="21:28">
      <c r="U854493" s="5"/>
      <c r="AA854493" s="94"/>
      <c r="AB854493" s="5"/>
    </row>
    <row r="854496" spans="21:28">
      <c r="U854496" s="5"/>
      <c r="AA854496" s="94"/>
      <c r="AB854496" s="5"/>
    </row>
    <row r="854546" spans="21:28">
      <c r="U854546" s="5"/>
      <c r="AA854546" s="94"/>
      <c r="AB854546" s="5"/>
    </row>
    <row r="854616" spans="21:28">
      <c r="U854616" s="5"/>
      <c r="AA854616" s="94"/>
      <c r="AB854616" s="5"/>
    </row>
    <row r="854617" spans="21:28">
      <c r="U854617" s="5"/>
      <c r="AA854617" s="94"/>
      <c r="AB854617" s="5"/>
    </row>
    <row r="854634" spans="21:28">
      <c r="U854634" s="5"/>
      <c r="AA854634" s="94"/>
      <c r="AB854634" s="5"/>
    </row>
    <row r="854636" spans="21:28">
      <c r="U854636" s="5"/>
      <c r="AA854636" s="458"/>
      <c r="AB854636" s="5"/>
    </row>
    <row r="854637" spans="21:28">
      <c r="U854637" s="5"/>
      <c r="AA854637" s="458"/>
      <c r="AB854637" s="5"/>
    </row>
    <row r="854638" spans="21:28">
      <c r="U854638" s="5"/>
      <c r="AA854638" s="93"/>
      <c r="AB854638" s="5"/>
    </row>
    <row r="854639" spans="21:28">
      <c r="U854639" s="5"/>
      <c r="AA854639" s="94"/>
      <c r="AB854639" s="5"/>
    </row>
    <row r="854642" spans="21:28">
      <c r="U854642" s="5"/>
      <c r="AA854642" s="94"/>
      <c r="AB854642" s="5"/>
    </row>
    <row r="854692" spans="21:28">
      <c r="U854692" s="5"/>
      <c r="AA854692" s="94"/>
      <c r="AB854692" s="5"/>
    </row>
    <row r="854762" spans="21:28">
      <c r="U854762" s="5"/>
      <c r="AA854762" s="94"/>
      <c r="AB854762" s="5"/>
    </row>
    <row r="854763" spans="21:28">
      <c r="U854763" s="5"/>
      <c r="AA854763" s="94"/>
      <c r="AB854763" s="5"/>
    </row>
    <row r="854780" spans="21:28">
      <c r="U854780" s="5"/>
      <c r="AA854780" s="94"/>
      <c r="AB854780" s="5"/>
    </row>
    <row r="854782" spans="21:28">
      <c r="U854782" s="5"/>
      <c r="AA854782" s="458"/>
      <c r="AB854782" s="5"/>
    </row>
    <row r="854783" spans="21:28">
      <c r="U854783" s="5"/>
      <c r="AA854783" s="458"/>
      <c r="AB854783" s="5"/>
    </row>
    <row r="854784" spans="21:28">
      <c r="U854784" s="5"/>
      <c r="AA854784" s="93"/>
      <c r="AB854784" s="5"/>
    </row>
    <row r="854785" spans="21:28">
      <c r="U854785" s="5"/>
      <c r="AA854785" s="94"/>
      <c r="AB854785" s="5"/>
    </row>
    <row r="854788" spans="21:28">
      <c r="U854788" s="5"/>
      <c r="AA854788" s="94"/>
      <c r="AB854788" s="5"/>
    </row>
    <row r="854838" spans="21:28">
      <c r="U854838" s="5"/>
      <c r="AA854838" s="94"/>
      <c r="AB854838" s="5"/>
    </row>
    <row r="854908" spans="21:28">
      <c r="U854908" s="5"/>
      <c r="AA854908" s="94"/>
      <c r="AB854908" s="5"/>
    </row>
    <row r="854909" spans="21:28">
      <c r="U854909" s="5"/>
      <c r="AA854909" s="94"/>
      <c r="AB854909" s="5"/>
    </row>
    <row r="854926" spans="21:28">
      <c r="U854926" s="5"/>
      <c r="AA854926" s="94"/>
      <c r="AB854926" s="5"/>
    </row>
    <row r="854928" spans="21:28">
      <c r="U854928" s="5"/>
      <c r="AA854928" s="458"/>
      <c r="AB854928" s="5"/>
    </row>
    <row r="854929" spans="21:28">
      <c r="U854929" s="5"/>
      <c r="AA854929" s="458"/>
      <c r="AB854929" s="5"/>
    </row>
    <row r="854930" spans="21:28">
      <c r="U854930" s="5"/>
      <c r="AA854930" s="93"/>
      <c r="AB854930" s="5"/>
    </row>
    <row r="854931" spans="21:28">
      <c r="U854931" s="5"/>
      <c r="AA854931" s="94"/>
      <c r="AB854931" s="5"/>
    </row>
    <row r="854934" spans="21:28">
      <c r="U854934" s="5"/>
      <c r="AA854934" s="94"/>
      <c r="AB854934" s="5"/>
    </row>
    <row r="854984" spans="21:28">
      <c r="U854984" s="5"/>
      <c r="AA854984" s="94"/>
      <c r="AB854984" s="5"/>
    </row>
    <row r="855054" spans="21:28">
      <c r="U855054" s="5"/>
      <c r="AA855054" s="94"/>
      <c r="AB855054" s="5"/>
    </row>
    <row r="855055" spans="21:28">
      <c r="U855055" s="5"/>
      <c r="AA855055" s="94"/>
      <c r="AB855055" s="5"/>
    </row>
    <row r="855072" spans="21:28">
      <c r="U855072" s="5"/>
      <c r="AA855072" s="94"/>
      <c r="AB855072" s="5"/>
    </row>
    <row r="855074" spans="21:28">
      <c r="U855074" s="5"/>
      <c r="AA855074" s="458"/>
      <c r="AB855074" s="5"/>
    </row>
    <row r="855075" spans="21:28">
      <c r="U855075" s="5"/>
      <c r="AA855075" s="458"/>
      <c r="AB855075" s="5"/>
    </row>
    <row r="855076" spans="21:28">
      <c r="U855076" s="5"/>
      <c r="AA855076" s="93"/>
      <c r="AB855076" s="5"/>
    </row>
    <row r="855077" spans="21:28">
      <c r="U855077" s="5"/>
      <c r="AA855077" s="94"/>
      <c r="AB855077" s="5"/>
    </row>
    <row r="855080" spans="21:28">
      <c r="U855080" s="5"/>
      <c r="AA855080" s="94"/>
      <c r="AB855080" s="5"/>
    </row>
    <row r="855130" spans="21:28">
      <c r="U855130" s="5"/>
      <c r="AA855130" s="94"/>
      <c r="AB855130" s="5"/>
    </row>
    <row r="855200" spans="21:28">
      <c r="U855200" s="5"/>
      <c r="AA855200" s="94"/>
      <c r="AB855200" s="5"/>
    </row>
    <row r="855201" spans="21:28">
      <c r="U855201" s="5"/>
      <c r="AA855201" s="94"/>
      <c r="AB855201" s="5"/>
    </row>
    <row r="855218" spans="21:28">
      <c r="U855218" s="5"/>
      <c r="AA855218" s="94"/>
      <c r="AB855218" s="5"/>
    </row>
    <row r="855220" spans="21:28">
      <c r="U855220" s="5"/>
      <c r="AA855220" s="458"/>
      <c r="AB855220" s="5"/>
    </row>
    <row r="855221" spans="21:28">
      <c r="U855221" s="5"/>
      <c r="AA855221" s="458"/>
      <c r="AB855221" s="5"/>
    </row>
    <row r="855222" spans="21:28">
      <c r="U855222" s="5"/>
      <c r="AA855222" s="93"/>
      <c r="AB855222" s="5"/>
    </row>
    <row r="855223" spans="21:28">
      <c r="U855223" s="5"/>
      <c r="AA855223" s="94"/>
      <c r="AB855223" s="5"/>
    </row>
    <row r="855226" spans="21:28">
      <c r="U855226" s="5"/>
      <c r="AA855226" s="94"/>
      <c r="AB855226" s="5"/>
    </row>
    <row r="855276" spans="21:28">
      <c r="U855276" s="5"/>
      <c r="AA855276" s="94"/>
      <c r="AB855276" s="5"/>
    </row>
    <row r="855346" spans="21:28">
      <c r="U855346" s="5"/>
      <c r="AA855346" s="94"/>
      <c r="AB855346" s="5"/>
    </row>
    <row r="855347" spans="21:28">
      <c r="U855347" s="5"/>
      <c r="AA855347" s="94"/>
      <c r="AB855347" s="5"/>
    </row>
    <row r="855364" spans="21:28">
      <c r="U855364" s="5"/>
      <c r="AA855364" s="94"/>
      <c r="AB855364" s="5"/>
    </row>
    <row r="855366" spans="21:28">
      <c r="U855366" s="5"/>
      <c r="AA855366" s="458"/>
      <c r="AB855366" s="5"/>
    </row>
    <row r="855367" spans="21:28">
      <c r="U855367" s="5"/>
      <c r="AA855367" s="458"/>
      <c r="AB855367" s="5"/>
    </row>
    <row r="855368" spans="21:28">
      <c r="U855368" s="5"/>
      <c r="AA855368" s="93"/>
      <c r="AB855368" s="5"/>
    </row>
    <row r="855369" spans="21:28">
      <c r="U855369" s="5"/>
      <c r="AA855369" s="94"/>
      <c r="AB855369" s="5"/>
    </row>
    <row r="855372" spans="21:28">
      <c r="U855372" s="5"/>
      <c r="AA855372" s="94"/>
      <c r="AB855372" s="5"/>
    </row>
    <row r="855422" spans="21:28">
      <c r="U855422" s="5"/>
      <c r="AA855422" s="94"/>
      <c r="AB855422" s="5"/>
    </row>
    <row r="855492" spans="21:28">
      <c r="U855492" s="5"/>
      <c r="AA855492" s="94"/>
      <c r="AB855492" s="5"/>
    </row>
    <row r="855493" spans="21:28">
      <c r="U855493" s="5"/>
      <c r="AA855493" s="94"/>
      <c r="AB855493" s="5"/>
    </row>
    <row r="855510" spans="21:28">
      <c r="U855510" s="5"/>
      <c r="AA855510" s="94"/>
      <c r="AB855510" s="5"/>
    </row>
    <row r="855512" spans="21:28">
      <c r="U855512" s="5"/>
      <c r="AA855512" s="458"/>
      <c r="AB855512" s="5"/>
    </row>
    <row r="855513" spans="21:28">
      <c r="U855513" s="5"/>
      <c r="AA855513" s="458"/>
      <c r="AB855513" s="5"/>
    </row>
    <row r="855514" spans="21:28">
      <c r="U855514" s="5"/>
      <c r="AA855514" s="93"/>
      <c r="AB855514" s="5"/>
    </row>
    <row r="855515" spans="21:28">
      <c r="U855515" s="5"/>
      <c r="AA855515" s="94"/>
      <c r="AB855515" s="5"/>
    </row>
    <row r="855518" spans="21:28">
      <c r="U855518" s="5"/>
      <c r="AA855518" s="94"/>
      <c r="AB855518" s="5"/>
    </row>
    <row r="855568" spans="21:28">
      <c r="U855568" s="5"/>
      <c r="AA855568" s="94"/>
      <c r="AB855568" s="5"/>
    </row>
    <row r="855638" spans="21:28">
      <c r="U855638" s="5"/>
      <c r="AA855638" s="94"/>
      <c r="AB855638" s="5"/>
    </row>
    <row r="855639" spans="21:28">
      <c r="U855639" s="5"/>
      <c r="AA855639" s="94"/>
      <c r="AB855639" s="5"/>
    </row>
    <row r="855656" spans="21:28">
      <c r="U855656" s="5"/>
      <c r="AA855656" s="94"/>
      <c r="AB855656" s="5"/>
    </row>
    <row r="855658" spans="21:28">
      <c r="U855658" s="5"/>
      <c r="AA855658" s="458"/>
      <c r="AB855658" s="5"/>
    </row>
    <row r="855659" spans="21:28">
      <c r="U855659" s="5"/>
      <c r="AA855659" s="458"/>
      <c r="AB855659" s="5"/>
    </row>
    <row r="855660" spans="21:28">
      <c r="U855660" s="5"/>
      <c r="AA855660" s="93"/>
      <c r="AB855660" s="5"/>
    </row>
    <row r="855661" spans="21:28">
      <c r="U855661" s="5"/>
      <c r="AA855661" s="94"/>
      <c r="AB855661" s="5"/>
    </row>
    <row r="855664" spans="21:28">
      <c r="U855664" s="5"/>
      <c r="AA855664" s="94"/>
      <c r="AB855664" s="5"/>
    </row>
    <row r="855714" spans="21:28">
      <c r="U855714" s="5"/>
      <c r="AA855714" s="94"/>
      <c r="AB855714" s="5"/>
    </row>
    <row r="855784" spans="21:28">
      <c r="U855784" s="5"/>
      <c r="AA855784" s="94"/>
      <c r="AB855784" s="5"/>
    </row>
    <row r="855785" spans="21:28">
      <c r="U855785" s="5"/>
      <c r="AA855785" s="94"/>
      <c r="AB855785" s="5"/>
    </row>
    <row r="855802" spans="21:28">
      <c r="U855802" s="5"/>
      <c r="AA855802" s="94"/>
      <c r="AB855802" s="5"/>
    </row>
    <row r="855804" spans="21:28">
      <c r="U855804" s="5"/>
      <c r="AA855804" s="458"/>
      <c r="AB855804" s="5"/>
    </row>
    <row r="855805" spans="21:28">
      <c r="U855805" s="5"/>
      <c r="AA855805" s="458"/>
      <c r="AB855805" s="5"/>
    </row>
    <row r="855806" spans="21:28">
      <c r="U855806" s="5"/>
      <c r="AA855806" s="93"/>
      <c r="AB855806" s="5"/>
    </row>
    <row r="855807" spans="21:28">
      <c r="U855807" s="5"/>
      <c r="AA855807" s="94"/>
      <c r="AB855807" s="5"/>
    </row>
    <row r="855810" spans="21:28">
      <c r="U855810" s="5"/>
      <c r="AA855810" s="94"/>
      <c r="AB855810" s="5"/>
    </row>
    <row r="855860" spans="21:28">
      <c r="U855860" s="5"/>
      <c r="AA855860" s="94"/>
      <c r="AB855860" s="5"/>
    </row>
    <row r="855930" spans="21:28">
      <c r="U855930" s="5"/>
      <c r="AA855930" s="94"/>
      <c r="AB855930" s="5"/>
    </row>
    <row r="855931" spans="21:28">
      <c r="U855931" s="5"/>
      <c r="AA855931" s="94"/>
      <c r="AB855931" s="5"/>
    </row>
    <row r="855948" spans="21:28">
      <c r="U855948" s="5"/>
      <c r="AA855948" s="94"/>
      <c r="AB855948" s="5"/>
    </row>
    <row r="855950" spans="21:28">
      <c r="U855950" s="5"/>
      <c r="AA855950" s="458"/>
      <c r="AB855950" s="5"/>
    </row>
    <row r="855951" spans="21:28">
      <c r="U855951" s="5"/>
      <c r="AA855951" s="458"/>
      <c r="AB855951" s="5"/>
    </row>
    <row r="855952" spans="21:28">
      <c r="U855952" s="5"/>
      <c r="AA855952" s="93"/>
      <c r="AB855952" s="5"/>
    </row>
    <row r="855953" spans="21:28">
      <c r="U855953" s="5"/>
      <c r="AA855953" s="94"/>
      <c r="AB855953" s="5"/>
    </row>
    <row r="855956" spans="21:28">
      <c r="U855956" s="5"/>
      <c r="AA855956" s="94"/>
      <c r="AB855956" s="5"/>
    </row>
    <row r="856006" spans="21:28">
      <c r="U856006" s="5"/>
      <c r="AA856006" s="94"/>
      <c r="AB856006" s="5"/>
    </row>
    <row r="856076" spans="21:28">
      <c r="U856076" s="5"/>
      <c r="AA856076" s="94"/>
      <c r="AB856076" s="5"/>
    </row>
    <row r="856077" spans="21:28">
      <c r="U856077" s="5"/>
      <c r="AA856077" s="94"/>
      <c r="AB856077" s="5"/>
    </row>
    <row r="856094" spans="21:28">
      <c r="U856094" s="5"/>
      <c r="AA856094" s="94"/>
      <c r="AB856094" s="5"/>
    </row>
    <row r="856096" spans="21:28">
      <c r="U856096" s="5"/>
      <c r="AA856096" s="458"/>
      <c r="AB856096" s="5"/>
    </row>
    <row r="856097" spans="21:28">
      <c r="U856097" s="5"/>
      <c r="AA856097" s="458"/>
      <c r="AB856097" s="5"/>
    </row>
    <row r="856098" spans="21:28">
      <c r="U856098" s="5"/>
      <c r="AA856098" s="93"/>
      <c r="AB856098" s="5"/>
    </row>
    <row r="856099" spans="21:28">
      <c r="U856099" s="5"/>
      <c r="AA856099" s="94"/>
      <c r="AB856099" s="5"/>
    </row>
    <row r="856102" spans="21:28">
      <c r="U856102" s="5"/>
      <c r="AA856102" s="94"/>
      <c r="AB856102" s="5"/>
    </row>
    <row r="856152" spans="21:28">
      <c r="U856152" s="5"/>
      <c r="AA856152" s="94"/>
      <c r="AB856152" s="5"/>
    </row>
    <row r="856222" spans="21:28">
      <c r="U856222" s="5"/>
      <c r="AA856222" s="94"/>
      <c r="AB856222" s="5"/>
    </row>
    <row r="856223" spans="21:28">
      <c r="U856223" s="5"/>
      <c r="AA856223" s="94"/>
      <c r="AB856223" s="5"/>
    </row>
    <row r="856240" spans="21:28">
      <c r="U856240" s="5"/>
      <c r="AA856240" s="94"/>
      <c r="AB856240" s="5"/>
    </row>
    <row r="856242" spans="21:28">
      <c r="U856242" s="5"/>
      <c r="AA856242" s="458"/>
      <c r="AB856242" s="5"/>
    </row>
    <row r="856243" spans="21:28">
      <c r="U856243" s="5"/>
      <c r="AA856243" s="458"/>
      <c r="AB856243" s="5"/>
    </row>
    <row r="856244" spans="21:28">
      <c r="U856244" s="5"/>
      <c r="AA856244" s="93"/>
      <c r="AB856244" s="5"/>
    </row>
    <row r="856245" spans="21:28">
      <c r="U856245" s="5"/>
      <c r="AA856245" s="94"/>
      <c r="AB856245" s="5"/>
    </row>
    <row r="856248" spans="21:28">
      <c r="U856248" s="5"/>
      <c r="AA856248" s="94"/>
      <c r="AB856248" s="5"/>
    </row>
    <row r="856298" spans="21:28">
      <c r="U856298" s="5"/>
      <c r="AA856298" s="94"/>
      <c r="AB856298" s="5"/>
    </row>
    <row r="856368" spans="21:28">
      <c r="U856368" s="5"/>
      <c r="AA856368" s="94"/>
      <c r="AB856368" s="5"/>
    </row>
    <row r="856369" spans="21:28">
      <c r="U856369" s="5"/>
      <c r="AA856369" s="94"/>
      <c r="AB856369" s="5"/>
    </row>
    <row r="856386" spans="21:28">
      <c r="U856386" s="5"/>
      <c r="AA856386" s="94"/>
      <c r="AB856386" s="5"/>
    </row>
    <row r="856388" spans="21:28">
      <c r="U856388" s="5"/>
      <c r="AA856388" s="458"/>
      <c r="AB856388" s="5"/>
    </row>
    <row r="856389" spans="21:28">
      <c r="U856389" s="5"/>
      <c r="AA856389" s="458"/>
      <c r="AB856389" s="5"/>
    </row>
    <row r="856390" spans="21:28">
      <c r="U856390" s="5"/>
      <c r="AA856390" s="93"/>
      <c r="AB856390" s="5"/>
    </row>
    <row r="856391" spans="21:28">
      <c r="U856391" s="5"/>
      <c r="AA856391" s="94"/>
      <c r="AB856391" s="5"/>
    </row>
    <row r="856394" spans="21:28">
      <c r="U856394" s="5"/>
      <c r="AA856394" s="94"/>
      <c r="AB856394" s="5"/>
    </row>
    <row r="856444" spans="21:28">
      <c r="U856444" s="5"/>
      <c r="AA856444" s="94"/>
      <c r="AB856444" s="5"/>
    </row>
    <row r="856514" spans="21:28">
      <c r="U856514" s="5"/>
      <c r="AA856514" s="94"/>
      <c r="AB856514" s="5"/>
    </row>
    <row r="856515" spans="21:28">
      <c r="U856515" s="5"/>
      <c r="AA856515" s="94"/>
      <c r="AB856515" s="5"/>
    </row>
    <row r="856532" spans="21:28">
      <c r="U856532" s="5"/>
      <c r="AA856532" s="94"/>
      <c r="AB856532" s="5"/>
    </row>
    <row r="856534" spans="21:28">
      <c r="U856534" s="5"/>
      <c r="AA856534" s="458"/>
      <c r="AB856534" s="5"/>
    </row>
    <row r="856535" spans="21:28">
      <c r="U856535" s="5"/>
      <c r="AA856535" s="458"/>
      <c r="AB856535" s="5"/>
    </row>
    <row r="856536" spans="21:28">
      <c r="U856536" s="5"/>
      <c r="AA856536" s="93"/>
      <c r="AB856536" s="5"/>
    </row>
    <row r="856537" spans="21:28">
      <c r="U856537" s="5"/>
      <c r="AA856537" s="94"/>
      <c r="AB856537" s="5"/>
    </row>
    <row r="856540" spans="21:28">
      <c r="U856540" s="5"/>
      <c r="AA856540" s="94"/>
      <c r="AB856540" s="5"/>
    </row>
    <row r="856590" spans="21:28">
      <c r="U856590" s="5"/>
      <c r="AA856590" s="94"/>
      <c r="AB856590" s="5"/>
    </row>
    <row r="856660" spans="21:28">
      <c r="U856660" s="5"/>
      <c r="AA856660" s="94"/>
      <c r="AB856660" s="5"/>
    </row>
    <row r="856661" spans="21:28">
      <c r="U856661" s="5"/>
      <c r="AA856661" s="94"/>
      <c r="AB856661" s="5"/>
    </row>
    <row r="856678" spans="21:28">
      <c r="U856678" s="5"/>
      <c r="AA856678" s="94"/>
      <c r="AB856678" s="5"/>
    </row>
    <row r="856680" spans="21:28">
      <c r="U856680" s="5"/>
      <c r="AA856680" s="458"/>
      <c r="AB856680" s="5"/>
    </row>
    <row r="856681" spans="21:28">
      <c r="U856681" s="5"/>
      <c r="AA856681" s="458"/>
      <c r="AB856681" s="5"/>
    </row>
    <row r="856682" spans="21:28">
      <c r="U856682" s="5"/>
      <c r="AA856682" s="93"/>
      <c r="AB856682" s="5"/>
    </row>
    <row r="856683" spans="21:28">
      <c r="U856683" s="5"/>
      <c r="AA856683" s="94"/>
      <c r="AB856683" s="5"/>
    </row>
    <row r="856686" spans="21:28">
      <c r="U856686" s="5"/>
      <c r="AA856686" s="94"/>
      <c r="AB856686" s="5"/>
    </row>
    <row r="856736" spans="21:28">
      <c r="U856736" s="5"/>
      <c r="AA856736" s="94"/>
      <c r="AB856736" s="5"/>
    </row>
    <row r="856806" spans="21:28">
      <c r="U856806" s="5"/>
      <c r="AA856806" s="94"/>
      <c r="AB856806" s="5"/>
    </row>
    <row r="856807" spans="21:28">
      <c r="U856807" s="5"/>
      <c r="AA856807" s="94"/>
      <c r="AB856807" s="5"/>
    </row>
    <row r="856824" spans="21:28">
      <c r="U856824" s="5"/>
      <c r="AA856824" s="94"/>
      <c r="AB856824" s="5"/>
    </row>
    <row r="856826" spans="21:28">
      <c r="U856826" s="5"/>
      <c r="AA856826" s="458"/>
      <c r="AB856826" s="5"/>
    </row>
    <row r="856827" spans="21:28">
      <c r="U856827" s="5"/>
      <c r="AA856827" s="458"/>
      <c r="AB856827" s="5"/>
    </row>
    <row r="856828" spans="21:28">
      <c r="U856828" s="5"/>
      <c r="AA856828" s="93"/>
      <c r="AB856828" s="5"/>
    </row>
    <row r="856829" spans="21:28">
      <c r="U856829" s="5"/>
      <c r="AA856829" s="94"/>
      <c r="AB856829" s="5"/>
    </row>
    <row r="856832" spans="21:28">
      <c r="U856832" s="5"/>
      <c r="AA856832" s="94"/>
      <c r="AB856832" s="5"/>
    </row>
    <row r="856882" spans="21:28">
      <c r="U856882" s="5"/>
      <c r="AA856882" s="94"/>
      <c r="AB856882" s="5"/>
    </row>
    <row r="856952" spans="21:28">
      <c r="U856952" s="5"/>
      <c r="AA856952" s="94"/>
      <c r="AB856952" s="5"/>
    </row>
    <row r="856953" spans="21:28">
      <c r="U856953" s="5"/>
      <c r="AA856953" s="94"/>
      <c r="AB856953" s="5"/>
    </row>
    <row r="856970" spans="21:28">
      <c r="U856970" s="5"/>
      <c r="AA856970" s="94"/>
      <c r="AB856970" s="5"/>
    </row>
    <row r="856972" spans="21:28">
      <c r="U856972" s="5"/>
      <c r="AA856972" s="458"/>
      <c r="AB856972" s="5"/>
    </row>
    <row r="856973" spans="21:28">
      <c r="U856973" s="5"/>
      <c r="AA856973" s="458"/>
      <c r="AB856973" s="5"/>
    </row>
    <row r="856974" spans="21:28">
      <c r="U856974" s="5"/>
      <c r="AA856974" s="93"/>
      <c r="AB856974" s="5"/>
    </row>
    <row r="856975" spans="21:28">
      <c r="U856975" s="5"/>
      <c r="AA856975" s="94"/>
      <c r="AB856975" s="5"/>
    </row>
    <row r="856978" spans="21:28">
      <c r="U856978" s="5"/>
      <c r="AA856978" s="94"/>
      <c r="AB856978" s="5"/>
    </row>
    <row r="857028" spans="21:28">
      <c r="U857028" s="5"/>
      <c r="AA857028" s="94"/>
      <c r="AB857028" s="5"/>
    </row>
    <row r="857098" spans="21:28">
      <c r="U857098" s="5"/>
      <c r="AA857098" s="94"/>
      <c r="AB857098" s="5"/>
    </row>
    <row r="857099" spans="21:28">
      <c r="U857099" s="5"/>
      <c r="AA857099" s="94"/>
      <c r="AB857099" s="5"/>
    </row>
    <row r="857116" spans="21:28">
      <c r="U857116" s="5"/>
      <c r="AA857116" s="94"/>
      <c r="AB857116" s="5"/>
    </row>
    <row r="857118" spans="21:28">
      <c r="U857118" s="5"/>
      <c r="AA857118" s="458"/>
      <c r="AB857118" s="5"/>
    </row>
    <row r="857119" spans="21:28">
      <c r="U857119" s="5"/>
      <c r="AA857119" s="458"/>
      <c r="AB857119" s="5"/>
    </row>
    <row r="857120" spans="21:28">
      <c r="U857120" s="5"/>
      <c r="AA857120" s="93"/>
      <c r="AB857120" s="5"/>
    </row>
    <row r="857121" spans="21:28">
      <c r="U857121" s="5"/>
      <c r="AA857121" s="94"/>
      <c r="AB857121" s="5"/>
    </row>
    <row r="857124" spans="21:28">
      <c r="U857124" s="5"/>
      <c r="AA857124" s="94"/>
      <c r="AB857124" s="5"/>
    </row>
    <row r="857174" spans="21:28">
      <c r="U857174" s="5"/>
      <c r="AA857174" s="94"/>
      <c r="AB857174" s="5"/>
    </row>
    <row r="857244" spans="21:28">
      <c r="U857244" s="5"/>
      <c r="AA857244" s="94"/>
      <c r="AB857244" s="5"/>
    </row>
    <row r="857245" spans="21:28">
      <c r="U857245" s="5"/>
      <c r="AA857245" s="94"/>
      <c r="AB857245" s="5"/>
    </row>
    <row r="857262" spans="21:28">
      <c r="U857262" s="5"/>
      <c r="AA857262" s="94"/>
      <c r="AB857262" s="5"/>
    </row>
    <row r="857264" spans="21:28">
      <c r="U857264" s="5"/>
      <c r="AA857264" s="458"/>
      <c r="AB857264" s="5"/>
    </row>
    <row r="857265" spans="21:28">
      <c r="U857265" s="5"/>
      <c r="AA857265" s="458"/>
      <c r="AB857265" s="5"/>
    </row>
    <row r="857266" spans="21:28">
      <c r="U857266" s="5"/>
      <c r="AA857266" s="93"/>
      <c r="AB857266" s="5"/>
    </row>
    <row r="857267" spans="21:28">
      <c r="U857267" s="5"/>
      <c r="AA857267" s="94"/>
      <c r="AB857267" s="5"/>
    </row>
    <row r="857270" spans="21:28">
      <c r="U857270" s="5"/>
      <c r="AA857270" s="94"/>
      <c r="AB857270" s="5"/>
    </row>
    <row r="857320" spans="21:28">
      <c r="U857320" s="5"/>
      <c r="AA857320" s="94"/>
      <c r="AB857320" s="5"/>
    </row>
    <row r="857390" spans="21:28">
      <c r="U857390" s="5"/>
      <c r="AA857390" s="94"/>
      <c r="AB857390" s="5"/>
    </row>
    <row r="857391" spans="21:28">
      <c r="U857391" s="5"/>
      <c r="AA857391" s="94"/>
      <c r="AB857391" s="5"/>
    </row>
    <row r="857408" spans="21:28">
      <c r="U857408" s="5"/>
      <c r="AA857408" s="94"/>
      <c r="AB857408" s="5"/>
    </row>
    <row r="857410" spans="21:28">
      <c r="U857410" s="5"/>
      <c r="AA857410" s="458"/>
      <c r="AB857410" s="5"/>
    </row>
    <row r="857411" spans="21:28">
      <c r="U857411" s="5"/>
      <c r="AA857411" s="458"/>
      <c r="AB857411" s="5"/>
    </row>
    <row r="857412" spans="21:28">
      <c r="U857412" s="5"/>
      <c r="AA857412" s="93"/>
      <c r="AB857412" s="5"/>
    </row>
    <row r="857413" spans="21:28">
      <c r="U857413" s="5"/>
      <c r="AA857413" s="94"/>
      <c r="AB857413" s="5"/>
    </row>
    <row r="857416" spans="21:28">
      <c r="U857416" s="5"/>
      <c r="AA857416" s="94"/>
      <c r="AB857416" s="5"/>
    </row>
    <row r="857466" spans="21:28">
      <c r="U857466" s="5"/>
      <c r="AA857466" s="94"/>
      <c r="AB857466" s="5"/>
    </row>
    <row r="857536" spans="21:28">
      <c r="U857536" s="5"/>
      <c r="AA857536" s="94"/>
      <c r="AB857536" s="5"/>
    </row>
    <row r="857537" spans="21:28">
      <c r="U857537" s="5"/>
      <c r="AA857537" s="94"/>
      <c r="AB857537" s="5"/>
    </row>
    <row r="857554" spans="21:28">
      <c r="U857554" s="5"/>
      <c r="AA857554" s="94"/>
      <c r="AB857554" s="5"/>
    </row>
    <row r="857556" spans="21:28">
      <c r="U857556" s="5"/>
      <c r="AA857556" s="458"/>
      <c r="AB857556" s="5"/>
    </row>
    <row r="857557" spans="21:28">
      <c r="U857557" s="5"/>
      <c r="AA857557" s="458"/>
      <c r="AB857557" s="5"/>
    </row>
    <row r="857558" spans="21:28">
      <c r="U857558" s="5"/>
      <c r="AA857558" s="93"/>
      <c r="AB857558" s="5"/>
    </row>
    <row r="857559" spans="21:28">
      <c r="U857559" s="5"/>
      <c r="AA857559" s="94"/>
      <c r="AB857559" s="5"/>
    </row>
    <row r="857562" spans="21:28">
      <c r="U857562" s="5"/>
      <c r="AA857562" s="94"/>
      <c r="AB857562" s="5"/>
    </row>
    <row r="857612" spans="21:28">
      <c r="U857612" s="5"/>
      <c r="AA857612" s="94"/>
      <c r="AB857612" s="5"/>
    </row>
    <row r="857682" spans="21:28">
      <c r="U857682" s="5"/>
      <c r="AA857682" s="94"/>
      <c r="AB857682" s="5"/>
    </row>
    <row r="857683" spans="21:28">
      <c r="U857683" s="5"/>
      <c r="AA857683" s="94"/>
      <c r="AB857683" s="5"/>
    </row>
    <row r="857700" spans="21:28">
      <c r="U857700" s="5"/>
      <c r="AA857700" s="94"/>
      <c r="AB857700" s="5"/>
    </row>
    <row r="857702" spans="21:28">
      <c r="U857702" s="5"/>
      <c r="AA857702" s="458"/>
      <c r="AB857702" s="5"/>
    </row>
    <row r="857703" spans="21:28">
      <c r="U857703" s="5"/>
      <c r="AA857703" s="458"/>
      <c r="AB857703" s="5"/>
    </row>
    <row r="857704" spans="21:28">
      <c r="U857704" s="5"/>
      <c r="AA857704" s="93"/>
      <c r="AB857704" s="5"/>
    </row>
    <row r="857705" spans="21:28">
      <c r="U857705" s="5"/>
      <c r="AA857705" s="94"/>
      <c r="AB857705" s="5"/>
    </row>
    <row r="857708" spans="21:28">
      <c r="U857708" s="5"/>
      <c r="AA857708" s="94"/>
      <c r="AB857708" s="5"/>
    </row>
    <row r="857758" spans="21:28">
      <c r="U857758" s="5"/>
      <c r="AA857758" s="94"/>
      <c r="AB857758" s="5"/>
    </row>
    <row r="857828" spans="21:28">
      <c r="U857828" s="5"/>
      <c r="AA857828" s="94"/>
      <c r="AB857828" s="5"/>
    </row>
    <row r="857829" spans="21:28">
      <c r="U857829" s="5"/>
      <c r="AA857829" s="94"/>
      <c r="AB857829" s="5"/>
    </row>
    <row r="857846" spans="21:28">
      <c r="U857846" s="5"/>
      <c r="AA857846" s="94"/>
      <c r="AB857846" s="5"/>
    </row>
    <row r="857848" spans="21:28">
      <c r="U857848" s="5"/>
      <c r="AA857848" s="458"/>
      <c r="AB857848" s="5"/>
    </row>
    <row r="857849" spans="21:28">
      <c r="U857849" s="5"/>
      <c r="AA857849" s="458"/>
      <c r="AB857849" s="5"/>
    </row>
    <row r="857850" spans="21:28">
      <c r="U857850" s="5"/>
      <c r="AA857850" s="93"/>
      <c r="AB857850" s="5"/>
    </row>
    <row r="857851" spans="21:28">
      <c r="U857851" s="5"/>
      <c r="AA857851" s="94"/>
      <c r="AB857851" s="5"/>
    </row>
    <row r="857854" spans="21:28">
      <c r="U857854" s="5"/>
      <c r="AA857854" s="94"/>
      <c r="AB857854" s="5"/>
    </row>
    <row r="857904" spans="21:28">
      <c r="U857904" s="5"/>
      <c r="AA857904" s="94"/>
      <c r="AB857904" s="5"/>
    </row>
    <row r="857974" spans="21:28">
      <c r="U857974" s="5"/>
      <c r="AA857974" s="94"/>
      <c r="AB857974" s="5"/>
    </row>
    <row r="857975" spans="21:28">
      <c r="U857975" s="5"/>
      <c r="AA857975" s="94"/>
      <c r="AB857975" s="5"/>
    </row>
    <row r="857992" spans="21:28">
      <c r="U857992" s="5"/>
      <c r="AA857992" s="94"/>
      <c r="AB857992" s="5"/>
    </row>
    <row r="857994" spans="21:28">
      <c r="U857994" s="5"/>
      <c r="AA857994" s="458"/>
      <c r="AB857994" s="5"/>
    </row>
    <row r="857995" spans="21:28">
      <c r="U857995" s="5"/>
      <c r="AA857995" s="458"/>
      <c r="AB857995" s="5"/>
    </row>
    <row r="857996" spans="21:28">
      <c r="U857996" s="5"/>
      <c r="AA857996" s="93"/>
      <c r="AB857996" s="5"/>
    </row>
    <row r="857997" spans="21:28">
      <c r="U857997" s="5"/>
      <c r="AA857997" s="94"/>
      <c r="AB857997" s="5"/>
    </row>
    <row r="858000" spans="21:28">
      <c r="U858000" s="5"/>
      <c r="AA858000" s="94"/>
      <c r="AB858000" s="5"/>
    </row>
    <row r="858050" spans="21:28">
      <c r="U858050" s="5"/>
      <c r="AA858050" s="94"/>
      <c r="AB858050" s="5"/>
    </row>
    <row r="858120" spans="21:28">
      <c r="U858120" s="5"/>
      <c r="AA858120" s="94"/>
      <c r="AB858120" s="5"/>
    </row>
    <row r="858121" spans="21:28">
      <c r="U858121" s="5"/>
      <c r="AA858121" s="94"/>
      <c r="AB858121" s="5"/>
    </row>
    <row r="858138" spans="21:28">
      <c r="U858138" s="5"/>
      <c r="AA858138" s="94"/>
      <c r="AB858138" s="5"/>
    </row>
    <row r="858140" spans="21:28">
      <c r="U858140" s="5"/>
      <c r="AA858140" s="458"/>
      <c r="AB858140" s="5"/>
    </row>
    <row r="858141" spans="21:28">
      <c r="U858141" s="5"/>
      <c r="AA858141" s="458"/>
      <c r="AB858141" s="5"/>
    </row>
    <row r="858142" spans="21:28">
      <c r="U858142" s="5"/>
      <c r="AA858142" s="93"/>
      <c r="AB858142" s="5"/>
    </row>
    <row r="858143" spans="21:28">
      <c r="U858143" s="5"/>
      <c r="AA858143" s="94"/>
      <c r="AB858143" s="5"/>
    </row>
    <row r="858146" spans="21:28">
      <c r="U858146" s="5"/>
      <c r="AA858146" s="94"/>
      <c r="AB858146" s="5"/>
    </row>
    <row r="858196" spans="21:28">
      <c r="U858196" s="5"/>
      <c r="AA858196" s="94"/>
      <c r="AB858196" s="5"/>
    </row>
    <row r="858266" spans="21:28">
      <c r="U858266" s="5"/>
      <c r="AA858266" s="94"/>
      <c r="AB858266" s="5"/>
    </row>
    <row r="858267" spans="21:28">
      <c r="U858267" s="5"/>
      <c r="AA858267" s="94"/>
      <c r="AB858267" s="5"/>
    </row>
    <row r="858284" spans="21:28">
      <c r="U858284" s="5"/>
      <c r="AA858284" s="94"/>
      <c r="AB858284" s="5"/>
    </row>
    <row r="858286" spans="21:28">
      <c r="U858286" s="5"/>
      <c r="AA858286" s="458"/>
      <c r="AB858286" s="5"/>
    </row>
    <row r="858287" spans="21:28">
      <c r="U858287" s="5"/>
      <c r="AA858287" s="458"/>
      <c r="AB858287" s="5"/>
    </row>
    <row r="858288" spans="21:28">
      <c r="U858288" s="5"/>
      <c r="AA858288" s="93"/>
      <c r="AB858288" s="5"/>
    </row>
    <row r="858289" spans="21:28">
      <c r="U858289" s="5"/>
      <c r="AA858289" s="94"/>
      <c r="AB858289" s="5"/>
    </row>
    <row r="858292" spans="21:28">
      <c r="U858292" s="5"/>
      <c r="AA858292" s="94"/>
      <c r="AB858292" s="5"/>
    </row>
    <row r="858342" spans="21:28">
      <c r="U858342" s="5"/>
      <c r="AA858342" s="94"/>
      <c r="AB858342" s="5"/>
    </row>
    <row r="858412" spans="21:28">
      <c r="U858412" s="5"/>
      <c r="AA858412" s="94"/>
      <c r="AB858412" s="5"/>
    </row>
    <row r="858413" spans="21:28">
      <c r="U858413" s="5"/>
      <c r="AA858413" s="94"/>
      <c r="AB858413" s="5"/>
    </row>
    <row r="858430" spans="21:28">
      <c r="U858430" s="5"/>
      <c r="AA858430" s="94"/>
      <c r="AB858430" s="5"/>
    </row>
    <row r="858432" spans="21:28">
      <c r="U858432" s="5"/>
      <c r="AA858432" s="458"/>
      <c r="AB858432" s="5"/>
    </row>
    <row r="858433" spans="21:28">
      <c r="U858433" s="5"/>
      <c r="AA858433" s="458"/>
      <c r="AB858433" s="5"/>
    </row>
    <row r="858434" spans="21:28">
      <c r="U858434" s="5"/>
      <c r="AA858434" s="93"/>
      <c r="AB858434" s="5"/>
    </row>
    <row r="858435" spans="21:28">
      <c r="U858435" s="5"/>
      <c r="AA858435" s="94"/>
      <c r="AB858435" s="5"/>
    </row>
    <row r="858438" spans="21:28">
      <c r="U858438" s="5"/>
      <c r="AA858438" s="94"/>
      <c r="AB858438" s="5"/>
    </row>
    <row r="858488" spans="21:28">
      <c r="U858488" s="5"/>
      <c r="AA858488" s="94"/>
      <c r="AB858488" s="5"/>
    </row>
    <row r="858558" spans="21:28">
      <c r="U858558" s="5"/>
      <c r="AA858558" s="94"/>
      <c r="AB858558" s="5"/>
    </row>
    <row r="858559" spans="21:28">
      <c r="U858559" s="5"/>
      <c r="AA858559" s="94"/>
      <c r="AB858559" s="5"/>
    </row>
    <row r="858576" spans="21:28">
      <c r="U858576" s="5"/>
      <c r="AA858576" s="94"/>
      <c r="AB858576" s="5"/>
    </row>
    <row r="858578" spans="21:28">
      <c r="U858578" s="5"/>
      <c r="AA858578" s="458"/>
      <c r="AB858578" s="5"/>
    </row>
    <row r="858579" spans="21:28">
      <c r="U858579" s="5"/>
      <c r="AA858579" s="458"/>
      <c r="AB858579" s="5"/>
    </row>
    <row r="858580" spans="21:28">
      <c r="U858580" s="5"/>
      <c r="AA858580" s="93"/>
      <c r="AB858580" s="5"/>
    </row>
    <row r="858581" spans="21:28">
      <c r="U858581" s="5"/>
      <c r="AA858581" s="94"/>
      <c r="AB858581" s="5"/>
    </row>
    <row r="858584" spans="21:28">
      <c r="U858584" s="5"/>
      <c r="AA858584" s="94"/>
      <c r="AB858584" s="5"/>
    </row>
    <row r="858634" spans="21:28">
      <c r="U858634" s="5"/>
      <c r="AA858634" s="94"/>
      <c r="AB858634" s="5"/>
    </row>
    <row r="858704" spans="21:28">
      <c r="U858704" s="5"/>
      <c r="AA858704" s="94"/>
      <c r="AB858704" s="5"/>
    </row>
    <row r="858705" spans="21:28">
      <c r="U858705" s="5"/>
      <c r="AA858705" s="94"/>
      <c r="AB858705" s="5"/>
    </row>
    <row r="858722" spans="21:28">
      <c r="U858722" s="5"/>
      <c r="AA858722" s="94"/>
      <c r="AB858722" s="5"/>
    </row>
    <row r="858724" spans="21:28">
      <c r="U858724" s="5"/>
      <c r="AA858724" s="458"/>
      <c r="AB858724" s="5"/>
    </row>
    <row r="858725" spans="21:28">
      <c r="U858725" s="5"/>
      <c r="AA858725" s="458"/>
      <c r="AB858725" s="5"/>
    </row>
    <row r="858726" spans="21:28">
      <c r="U858726" s="5"/>
      <c r="AA858726" s="93"/>
      <c r="AB858726" s="5"/>
    </row>
    <row r="858727" spans="21:28">
      <c r="U858727" s="5"/>
      <c r="AA858727" s="94"/>
      <c r="AB858727" s="5"/>
    </row>
    <row r="858730" spans="21:28">
      <c r="U858730" s="5"/>
      <c r="AA858730" s="94"/>
      <c r="AB858730" s="5"/>
    </row>
    <row r="858780" spans="21:28">
      <c r="U858780" s="5"/>
      <c r="AA858780" s="94"/>
      <c r="AB858780" s="5"/>
    </row>
    <row r="858850" spans="21:28">
      <c r="U858850" s="5"/>
      <c r="AA858850" s="94"/>
      <c r="AB858850" s="5"/>
    </row>
    <row r="858851" spans="21:28">
      <c r="U858851" s="5"/>
      <c r="AA858851" s="94"/>
      <c r="AB858851" s="5"/>
    </row>
    <row r="858868" spans="21:28">
      <c r="U858868" s="5"/>
      <c r="AA858868" s="94"/>
      <c r="AB858868" s="5"/>
    </row>
    <row r="858870" spans="21:28">
      <c r="U858870" s="5"/>
      <c r="AA858870" s="458"/>
      <c r="AB858870" s="5"/>
    </row>
    <row r="858871" spans="21:28">
      <c r="U858871" s="5"/>
      <c r="AA858871" s="458"/>
      <c r="AB858871" s="5"/>
    </row>
    <row r="858872" spans="21:28">
      <c r="U858872" s="5"/>
      <c r="AA858872" s="93"/>
      <c r="AB858872" s="5"/>
    </row>
    <row r="858873" spans="21:28">
      <c r="U858873" s="5"/>
      <c r="AA858873" s="94"/>
      <c r="AB858873" s="5"/>
    </row>
    <row r="858876" spans="21:28">
      <c r="U858876" s="5"/>
      <c r="AA858876" s="94"/>
      <c r="AB858876" s="5"/>
    </row>
    <row r="858926" spans="21:28">
      <c r="U858926" s="5"/>
      <c r="AA858926" s="94"/>
      <c r="AB858926" s="5"/>
    </row>
    <row r="858996" spans="21:28">
      <c r="U858996" s="5"/>
      <c r="AA858996" s="94"/>
      <c r="AB858996" s="5"/>
    </row>
    <row r="858997" spans="21:28">
      <c r="U858997" s="5"/>
      <c r="AA858997" s="94"/>
      <c r="AB858997" s="5"/>
    </row>
    <row r="859014" spans="21:28">
      <c r="U859014" s="5"/>
      <c r="AA859014" s="94"/>
      <c r="AB859014" s="5"/>
    </row>
    <row r="859016" spans="21:28">
      <c r="U859016" s="5"/>
      <c r="AA859016" s="458"/>
      <c r="AB859016" s="5"/>
    </row>
    <row r="859017" spans="21:28">
      <c r="U859017" s="5"/>
      <c r="AA859017" s="458"/>
      <c r="AB859017" s="5"/>
    </row>
    <row r="859018" spans="21:28">
      <c r="U859018" s="5"/>
      <c r="AA859018" s="93"/>
      <c r="AB859018" s="5"/>
    </row>
    <row r="859019" spans="21:28">
      <c r="U859019" s="5"/>
      <c r="AA859019" s="94"/>
      <c r="AB859019" s="5"/>
    </row>
    <row r="859022" spans="21:28">
      <c r="U859022" s="5"/>
      <c r="AA859022" s="94"/>
      <c r="AB859022" s="5"/>
    </row>
    <row r="859072" spans="21:28">
      <c r="U859072" s="5"/>
      <c r="AA859072" s="94"/>
      <c r="AB859072" s="5"/>
    </row>
    <row r="859142" spans="21:28">
      <c r="U859142" s="5"/>
      <c r="AA859142" s="94"/>
      <c r="AB859142" s="5"/>
    </row>
    <row r="859143" spans="21:28">
      <c r="U859143" s="5"/>
      <c r="AA859143" s="94"/>
      <c r="AB859143" s="5"/>
    </row>
    <row r="859160" spans="21:28">
      <c r="U859160" s="5"/>
      <c r="AA859160" s="94"/>
      <c r="AB859160" s="5"/>
    </row>
    <row r="859162" spans="21:28">
      <c r="U859162" s="5"/>
      <c r="AA859162" s="458"/>
      <c r="AB859162" s="5"/>
    </row>
    <row r="859163" spans="21:28">
      <c r="U859163" s="5"/>
      <c r="AA859163" s="458"/>
      <c r="AB859163" s="5"/>
    </row>
    <row r="859164" spans="21:28">
      <c r="U859164" s="5"/>
      <c r="AA859164" s="93"/>
      <c r="AB859164" s="5"/>
    </row>
    <row r="859165" spans="21:28">
      <c r="U859165" s="5"/>
      <c r="AA859165" s="94"/>
      <c r="AB859165" s="5"/>
    </row>
    <row r="859168" spans="21:28">
      <c r="U859168" s="5"/>
      <c r="AA859168" s="94"/>
      <c r="AB859168" s="5"/>
    </row>
    <row r="859218" spans="21:28">
      <c r="U859218" s="5"/>
      <c r="AA859218" s="94"/>
      <c r="AB859218" s="5"/>
    </row>
    <row r="859288" spans="21:28">
      <c r="U859288" s="5"/>
      <c r="AA859288" s="94"/>
      <c r="AB859288" s="5"/>
    </row>
    <row r="859289" spans="21:28">
      <c r="U859289" s="5"/>
      <c r="AA859289" s="94"/>
      <c r="AB859289" s="5"/>
    </row>
    <row r="859306" spans="21:28">
      <c r="U859306" s="5"/>
      <c r="AA859306" s="94"/>
      <c r="AB859306" s="5"/>
    </row>
    <row r="859308" spans="21:28">
      <c r="U859308" s="5"/>
      <c r="AA859308" s="458"/>
      <c r="AB859308" s="5"/>
    </row>
    <row r="859309" spans="21:28">
      <c r="U859309" s="5"/>
      <c r="AA859309" s="458"/>
      <c r="AB859309" s="5"/>
    </row>
    <row r="859310" spans="21:28">
      <c r="U859310" s="5"/>
      <c r="AA859310" s="93"/>
      <c r="AB859310" s="5"/>
    </row>
    <row r="859311" spans="21:28">
      <c r="U859311" s="5"/>
      <c r="AA859311" s="94"/>
      <c r="AB859311" s="5"/>
    </row>
    <row r="859314" spans="21:28">
      <c r="U859314" s="5"/>
      <c r="AA859314" s="94"/>
      <c r="AB859314" s="5"/>
    </row>
    <row r="859364" spans="21:28">
      <c r="U859364" s="5"/>
      <c r="AA859364" s="94"/>
      <c r="AB859364" s="5"/>
    </row>
    <row r="859434" spans="21:28">
      <c r="U859434" s="5"/>
      <c r="AA859434" s="94"/>
      <c r="AB859434" s="5"/>
    </row>
    <row r="859435" spans="21:28">
      <c r="U859435" s="5"/>
      <c r="AA859435" s="94"/>
      <c r="AB859435" s="5"/>
    </row>
    <row r="859452" spans="21:28">
      <c r="U859452" s="5"/>
      <c r="AA859452" s="94"/>
      <c r="AB859452" s="5"/>
    </row>
    <row r="859454" spans="21:28">
      <c r="U859454" s="5"/>
      <c r="AA859454" s="458"/>
      <c r="AB859454" s="5"/>
    </row>
    <row r="859455" spans="21:28">
      <c r="U859455" s="5"/>
      <c r="AA859455" s="458"/>
      <c r="AB859455" s="5"/>
    </row>
    <row r="859456" spans="21:28">
      <c r="U859456" s="5"/>
      <c r="AA859456" s="93"/>
      <c r="AB859456" s="5"/>
    </row>
    <row r="859457" spans="21:28">
      <c r="U859457" s="5"/>
      <c r="AA859457" s="94"/>
      <c r="AB859457" s="5"/>
    </row>
    <row r="859460" spans="21:28">
      <c r="U859460" s="5"/>
      <c r="AA859460" s="94"/>
      <c r="AB859460" s="5"/>
    </row>
    <row r="859510" spans="21:28">
      <c r="U859510" s="5"/>
      <c r="AA859510" s="94"/>
      <c r="AB859510" s="5"/>
    </row>
    <row r="859580" spans="21:28">
      <c r="U859580" s="5"/>
      <c r="AA859580" s="94"/>
      <c r="AB859580" s="5"/>
    </row>
    <row r="859581" spans="21:28">
      <c r="U859581" s="5"/>
      <c r="AA859581" s="94"/>
      <c r="AB859581" s="5"/>
    </row>
    <row r="859598" spans="21:28">
      <c r="U859598" s="5"/>
      <c r="AA859598" s="94"/>
      <c r="AB859598" s="5"/>
    </row>
    <row r="859600" spans="21:28">
      <c r="U859600" s="5"/>
      <c r="AA859600" s="458"/>
      <c r="AB859600" s="5"/>
    </row>
    <row r="859601" spans="21:28">
      <c r="U859601" s="5"/>
      <c r="AA859601" s="458"/>
      <c r="AB859601" s="5"/>
    </row>
    <row r="859602" spans="21:28">
      <c r="U859602" s="5"/>
      <c r="AA859602" s="93"/>
      <c r="AB859602" s="5"/>
    </row>
    <row r="859603" spans="21:28">
      <c r="U859603" s="5"/>
      <c r="AA859603" s="94"/>
      <c r="AB859603" s="5"/>
    </row>
    <row r="859606" spans="21:28">
      <c r="U859606" s="5"/>
      <c r="AA859606" s="94"/>
      <c r="AB859606" s="5"/>
    </row>
    <row r="859656" spans="21:28">
      <c r="U859656" s="5"/>
      <c r="AA859656" s="94"/>
      <c r="AB859656" s="5"/>
    </row>
    <row r="859726" spans="21:28">
      <c r="U859726" s="5"/>
      <c r="AA859726" s="94"/>
      <c r="AB859726" s="5"/>
    </row>
    <row r="859727" spans="21:28">
      <c r="U859727" s="5"/>
      <c r="AA859727" s="94"/>
      <c r="AB859727" s="5"/>
    </row>
    <row r="859744" spans="21:28">
      <c r="U859744" s="5"/>
      <c r="AA859744" s="94"/>
      <c r="AB859744" s="5"/>
    </row>
    <row r="859746" spans="21:28">
      <c r="U859746" s="5"/>
      <c r="AA859746" s="458"/>
      <c r="AB859746" s="5"/>
    </row>
    <row r="859747" spans="21:28">
      <c r="U859747" s="5"/>
      <c r="AA859747" s="458"/>
      <c r="AB859747" s="5"/>
    </row>
    <row r="859748" spans="21:28">
      <c r="U859748" s="5"/>
      <c r="AA859748" s="93"/>
      <c r="AB859748" s="5"/>
    </row>
    <row r="859749" spans="21:28">
      <c r="U859749" s="5"/>
      <c r="AA859749" s="94"/>
      <c r="AB859749" s="5"/>
    </row>
    <row r="859752" spans="21:28">
      <c r="U859752" s="5"/>
      <c r="AA859752" s="94"/>
      <c r="AB859752" s="5"/>
    </row>
    <row r="859802" spans="21:28">
      <c r="U859802" s="5"/>
      <c r="AA859802" s="94"/>
      <c r="AB859802" s="5"/>
    </row>
    <row r="859872" spans="21:28">
      <c r="U859872" s="5"/>
      <c r="AA859872" s="94"/>
      <c r="AB859872" s="5"/>
    </row>
    <row r="859873" spans="21:28">
      <c r="U859873" s="5"/>
      <c r="AA859873" s="94"/>
      <c r="AB859873" s="5"/>
    </row>
    <row r="859890" spans="21:28">
      <c r="U859890" s="5"/>
      <c r="AA859890" s="94"/>
      <c r="AB859890" s="5"/>
    </row>
    <row r="859892" spans="21:28">
      <c r="U859892" s="5"/>
      <c r="AA859892" s="458"/>
      <c r="AB859892" s="5"/>
    </row>
    <row r="859893" spans="21:28">
      <c r="U859893" s="5"/>
      <c r="AA859893" s="458"/>
      <c r="AB859893" s="5"/>
    </row>
    <row r="859894" spans="21:28">
      <c r="U859894" s="5"/>
      <c r="AA859894" s="93"/>
      <c r="AB859894" s="5"/>
    </row>
    <row r="859895" spans="21:28">
      <c r="U859895" s="5"/>
      <c r="AA859895" s="94"/>
      <c r="AB859895" s="5"/>
    </row>
    <row r="859898" spans="21:28">
      <c r="U859898" s="5"/>
      <c r="AA859898" s="94"/>
      <c r="AB859898" s="5"/>
    </row>
    <row r="859948" spans="21:28">
      <c r="U859948" s="5"/>
      <c r="AA859948" s="94"/>
      <c r="AB859948" s="5"/>
    </row>
    <row r="860018" spans="21:28">
      <c r="U860018" s="5"/>
      <c r="AA860018" s="94"/>
      <c r="AB860018" s="5"/>
    </row>
    <row r="860019" spans="21:28">
      <c r="U860019" s="5"/>
      <c r="AA860019" s="94"/>
      <c r="AB860019" s="5"/>
    </row>
    <row r="860036" spans="21:28">
      <c r="U860036" s="5"/>
      <c r="AA860036" s="94"/>
      <c r="AB860036" s="5"/>
    </row>
    <row r="860038" spans="21:28">
      <c r="U860038" s="5"/>
      <c r="AA860038" s="458"/>
      <c r="AB860038" s="5"/>
    </row>
    <row r="860039" spans="21:28">
      <c r="U860039" s="5"/>
      <c r="AA860039" s="458"/>
      <c r="AB860039" s="5"/>
    </row>
    <row r="860040" spans="21:28">
      <c r="U860040" s="5"/>
      <c r="AA860040" s="93"/>
      <c r="AB860040" s="5"/>
    </row>
    <row r="860041" spans="21:28">
      <c r="U860041" s="5"/>
      <c r="AA860041" s="94"/>
      <c r="AB860041" s="5"/>
    </row>
    <row r="860044" spans="21:28">
      <c r="U860044" s="5"/>
      <c r="AA860044" s="94"/>
      <c r="AB860044" s="5"/>
    </row>
    <row r="860094" spans="21:28">
      <c r="U860094" s="5"/>
      <c r="AA860094" s="94"/>
      <c r="AB860094" s="5"/>
    </row>
    <row r="860164" spans="21:28">
      <c r="U860164" s="5"/>
      <c r="AA860164" s="94"/>
      <c r="AB860164" s="5"/>
    </row>
    <row r="860165" spans="21:28">
      <c r="U860165" s="5"/>
      <c r="AA860165" s="94"/>
      <c r="AB860165" s="5"/>
    </row>
    <row r="860182" spans="21:28">
      <c r="U860182" s="5"/>
      <c r="AA860182" s="94"/>
      <c r="AB860182" s="5"/>
    </row>
    <row r="860184" spans="21:28">
      <c r="U860184" s="5"/>
      <c r="AA860184" s="458"/>
      <c r="AB860184" s="5"/>
    </row>
    <row r="860185" spans="21:28">
      <c r="U860185" s="5"/>
      <c r="AA860185" s="458"/>
      <c r="AB860185" s="5"/>
    </row>
    <row r="860186" spans="21:28">
      <c r="U860186" s="5"/>
      <c r="AA860186" s="93"/>
      <c r="AB860186" s="5"/>
    </row>
    <row r="860187" spans="21:28">
      <c r="U860187" s="5"/>
      <c r="AA860187" s="94"/>
      <c r="AB860187" s="5"/>
    </row>
    <row r="860190" spans="21:28">
      <c r="U860190" s="5"/>
      <c r="AA860190" s="94"/>
      <c r="AB860190" s="5"/>
    </row>
    <row r="860240" spans="21:28">
      <c r="U860240" s="5"/>
      <c r="AA860240" s="94"/>
      <c r="AB860240" s="5"/>
    </row>
    <row r="860310" spans="21:28">
      <c r="U860310" s="5"/>
      <c r="AA860310" s="94"/>
      <c r="AB860310" s="5"/>
    </row>
    <row r="860311" spans="21:28">
      <c r="U860311" s="5"/>
      <c r="AA860311" s="94"/>
      <c r="AB860311" s="5"/>
    </row>
    <row r="860328" spans="21:28">
      <c r="U860328" s="5"/>
      <c r="AA860328" s="94"/>
      <c r="AB860328" s="5"/>
    </row>
    <row r="860330" spans="21:28">
      <c r="U860330" s="5"/>
      <c r="AA860330" s="458"/>
      <c r="AB860330" s="5"/>
    </row>
    <row r="860331" spans="21:28">
      <c r="U860331" s="5"/>
      <c r="AA860331" s="458"/>
      <c r="AB860331" s="5"/>
    </row>
    <row r="860332" spans="21:28">
      <c r="U860332" s="5"/>
      <c r="AA860332" s="93"/>
      <c r="AB860332" s="5"/>
    </row>
    <row r="860333" spans="21:28">
      <c r="U860333" s="5"/>
      <c r="AA860333" s="94"/>
      <c r="AB860333" s="5"/>
    </row>
    <row r="860336" spans="21:28">
      <c r="U860336" s="5"/>
      <c r="AA860336" s="94"/>
      <c r="AB860336" s="5"/>
    </row>
    <row r="860386" spans="21:28">
      <c r="U860386" s="5"/>
      <c r="AA860386" s="94"/>
      <c r="AB860386" s="5"/>
    </row>
    <row r="860456" spans="21:28">
      <c r="U860456" s="5"/>
      <c r="AA860456" s="94"/>
      <c r="AB860456" s="5"/>
    </row>
    <row r="860457" spans="21:28">
      <c r="U860457" s="5"/>
      <c r="AA860457" s="94"/>
      <c r="AB860457" s="5"/>
    </row>
    <row r="860474" spans="21:28">
      <c r="U860474" s="5"/>
      <c r="AA860474" s="94"/>
      <c r="AB860474" s="5"/>
    </row>
    <row r="860476" spans="21:28">
      <c r="U860476" s="5"/>
      <c r="AA860476" s="458"/>
      <c r="AB860476" s="5"/>
    </row>
    <row r="860477" spans="21:28">
      <c r="U860477" s="5"/>
      <c r="AA860477" s="458"/>
      <c r="AB860477" s="5"/>
    </row>
    <row r="860478" spans="21:28">
      <c r="U860478" s="5"/>
      <c r="AA860478" s="93"/>
      <c r="AB860478" s="5"/>
    </row>
    <row r="860479" spans="21:28">
      <c r="U860479" s="5"/>
      <c r="AA860479" s="94"/>
      <c r="AB860479" s="5"/>
    </row>
    <row r="860482" spans="21:28">
      <c r="U860482" s="5"/>
      <c r="AA860482" s="94"/>
      <c r="AB860482" s="5"/>
    </row>
    <row r="860532" spans="21:28">
      <c r="U860532" s="5"/>
      <c r="AA860532" s="94"/>
      <c r="AB860532" s="5"/>
    </row>
    <row r="860602" spans="21:28">
      <c r="U860602" s="5"/>
      <c r="AA860602" s="94"/>
      <c r="AB860602" s="5"/>
    </row>
    <row r="860603" spans="21:28">
      <c r="U860603" s="5"/>
      <c r="AA860603" s="94"/>
      <c r="AB860603" s="5"/>
    </row>
    <row r="860620" spans="21:28">
      <c r="U860620" s="5"/>
      <c r="AA860620" s="94"/>
      <c r="AB860620" s="5"/>
    </row>
    <row r="860622" spans="21:28">
      <c r="U860622" s="5"/>
      <c r="AA860622" s="458"/>
      <c r="AB860622" s="5"/>
    </row>
    <row r="860623" spans="21:28">
      <c r="U860623" s="5"/>
      <c r="AA860623" s="458"/>
      <c r="AB860623" s="5"/>
    </row>
    <row r="860624" spans="21:28">
      <c r="U860624" s="5"/>
      <c r="AA860624" s="93"/>
      <c r="AB860624" s="5"/>
    </row>
    <row r="860625" spans="21:28">
      <c r="U860625" s="5"/>
      <c r="AA860625" s="94"/>
      <c r="AB860625" s="5"/>
    </row>
    <row r="860628" spans="21:28">
      <c r="U860628" s="5"/>
      <c r="AA860628" s="94"/>
      <c r="AB860628" s="5"/>
    </row>
    <row r="860678" spans="21:28">
      <c r="U860678" s="5"/>
      <c r="AA860678" s="94"/>
      <c r="AB860678" s="5"/>
    </row>
    <row r="860748" spans="21:28">
      <c r="U860748" s="5"/>
      <c r="AA860748" s="94"/>
      <c r="AB860748" s="5"/>
    </row>
    <row r="860749" spans="21:28">
      <c r="U860749" s="5"/>
      <c r="AA860749" s="94"/>
      <c r="AB860749" s="5"/>
    </row>
    <row r="860766" spans="21:28">
      <c r="U860766" s="5"/>
      <c r="AA860766" s="94"/>
      <c r="AB860766" s="5"/>
    </row>
    <row r="860768" spans="21:28">
      <c r="U860768" s="5"/>
      <c r="AA860768" s="458"/>
      <c r="AB860768" s="5"/>
    </row>
    <row r="860769" spans="21:28">
      <c r="U860769" s="5"/>
      <c r="AA860769" s="458"/>
      <c r="AB860769" s="5"/>
    </row>
    <row r="860770" spans="21:28">
      <c r="U860770" s="5"/>
      <c r="AA860770" s="93"/>
      <c r="AB860770" s="5"/>
    </row>
    <row r="860771" spans="21:28">
      <c r="U860771" s="5"/>
      <c r="AA860771" s="94"/>
      <c r="AB860771" s="5"/>
    </row>
    <row r="860774" spans="21:28">
      <c r="U860774" s="5"/>
      <c r="AA860774" s="94"/>
      <c r="AB860774" s="5"/>
    </row>
    <row r="860824" spans="21:28">
      <c r="U860824" s="5"/>
      <c r="AA860824" s="94"/>
      <c r="AB860824" s="5"/>
    </row>
    <row r="860894" spans="21:28">
      <c r="U860894" s="5"/>
      <c r="AA860894" s="94"/>
      <c r="AB860894" s="5"/>
    </row>
    <row r="860895" spans="21:28">
      <c r="U860895" s="5"/>
      <c r="AA860895" s="94"/>
      <c r="AB860895" s="5"/>
    </row>
    <row r="860912" spans="21:28">
      <c r="U860912" s="5"/>
      <c r="AA860912" s="94"/>
      <c r="AB860912" s="5"/>
    </row>
    <row r="860914" spans="21:28">
      <c r="U860914" s="5"/>
      <c r="AA860914" s="458"/>
      <c r="AB860914" s="5"/>
    </row>
    <row r="860915" spans="21:28">
      <c r="U860915" s="5"/>
      <c r="AA860915" s="458"/>
      <c r="AB860915" s="5"/>
    </row>
    <row r="860916" spans="21:28">
      <c r="U860916" s="5"/>
      <c r="AA860916" s="93"/>
      <c r="AB860916" s="5"/>
    </row>
    <row r="860917" spans="21:28">
      <c r="U860917" s="5"/>
      <c r="AA860917" s="94"/>
      <c r="AB860917" s="5"/>
    </row>
    <row r="860920" spans="21:28">
      <c r="U860920" s="5"/>
      <c r="AA860920" s="94"/>
      <c r="AB860920" s="5"/>
    </row>
    <row r="860970" spans="21:28">
      <c r="U860970" s="5"/>
      <c r="AA860970" s="94"/>
      <c r="AB860970" s="5"/>
    </row>
    <row r="861040" spans="21:28">
      <c r="U861040" s="5"/>
      <c r="AA861040" s="94"/>
      <c r="AB861040" s="5"/>
    </row>
    <row r="861041" spans="21:28">
      <c r="U861041" s="5"/>
      <c r="AA861041" s="94"/>
      <c r="AB861041" s="5"/>
    </row>
    <row r="861058" spans="21:28">
      <c r="U861058" s="5"/>
      <c r="AA861058" s="94"/>
      <c r="AB861058" s="5"/>
    </row>
    <row r="861060" spans="21:28">
      <c r="U861060" s="5"/>
      <c r="AA861060" s="458"/>
      <c r="AB861060" s="5"/>
    </row>
    <row r="861061" spans="21:28">
      <c r="U861061" s="5"/>
      <c r="AA861061" s="458"/>
      <c r="AB861061" s="5"/>
    </row>
    <row r="861062" spans="21:28">
      <c r="U861062" s="5"/>
      <c r="AA861062" s="93"/>
      <c r="AB861062" s="5"/>
    </row>
    <row r="861063" spans="21:28">
      <c r="U861063" s="5"/>
      <c r="AA861063" s="94"/>
      <c r="AB861063" s="5"/>
    </row>
    <row r="861066" spans="21:28">
      <c r="U861066" s="5"/>
      <c r="AA861066" s="94"/>
      <c r="AB861066" s="5"/>
    </row>
    <row r="861116" spans="21:28">
      <c r="U861116" s="5"/>
      <c r="AA861116" s="94"/>
      <c r="AB861116" s="5"/>
    </row>
    <row r="861186" spans="21:28">
      <c r="U861186" s="5"/>
      <c r="AA861186" s="94"/>
      <c r="AB861186" s="5"/>
    </row>
    <row r="861187" spans="21:28">
      <c r="U861187" s="5"/>
      <c r="AA861187" s="94"/>
      <c r="AB861187" s="5"/>
    </row>
    <row r="861204" spans="21:28">
      <c r="U861204" s="5"/>
      <c r="AA861204" s="94"/>
      <c r="AB861204" s="5"/>
    </row>
    <row r="861206" spans="21:28">
      <c r="U861206" s="5"/>
      <c r="AA861206" s="458"/>
      <c r="AB861206" s="5"/>
    </row>
    <row r="861207" spans="21:28">
      <c r="U861207" s="5"/>
      <c r="AA861207" s="458"/>
      <c r="AB861207" s="5"/>
    </row>
    <row r="861208" spans="21:28">
      <c r="U861208" s="5"/>
      <c r="AA861208" s="93"/>
      <c r="AB861208" s="5"/>
    </row>
    <row r="861209" spans="21:28">
      <c r="U861209" s="5"/>
      <c r="AA861209" s="94"/>
      <c r="AB861209" s="5"/>
    </row>
    <row r="861212" spans="21:28">
      <c r="U861212" s="5"/>
      <c r="AA861212" s="94"/>
      <c r="AB861212" s="5"/>
    </row>
    <row r="861262" spans="21:28">
      <c r="U861262" s="5"/>
      <c r="AA861262" s="94"/>
      <c r="AB861262" s="5"/>
    </row>
    <row r="861332" spans="21:28">
      <c r="U861332" s="5"/>
      <c r="AA861332" s="94"/>
      <c r="AB861332" s="5"/>
    </row>
    <row r="861333" spans="21:28">
      <c r="U861333" s="5"/>
      <c r="AA861333" s="94"/>
      <c r="AB861333" s="5"/>
    </row>
    <row r="861350" spans="21:28">
      <c r="U861350" s="5"/>
      <c r="AA861350" s="94"/>
      <c r="AB861350" s="5"/>
    </row>
    <row r="861352" spans="21:28">
      <c r="U861352" s="5"/>
      <c r="AA861352" s="458"/>
      <c r="AB861352" s="5"/>
    </row>
    <row r="861353" spans="21:28">
      <c r="U861353" s="5"/>
      <c r="AA861353" s="458"/>
      <c r="AB861353" s="5"/>
    </row>
    <row r="861354" spans="21:28">
      <c r="U861354" s="5"/>
      <c r="AA861354" s="93"/>
      <c r="AB861354" s="5"/>
    </row>
    <row r="861355" spans="21:28">
      <c r="U861355" s="5"/>
      <c r="AA861355" s="94"/>
      <c r="AB861355" s="5"/>
    </row>
    <row r="861358" spans="21:28">
      <c r="U861358" s="5"/>
      <c r="AA861358" s="94"/>
      <c r="AB861358" s="5"/>
    </row>
    <row r="861408" spans="21:28">
      <c r="U861408" s="5"/>
      <c r="AA861408" s="94"/>
      <c r="AB861408" s="5"/>
    </row>
    <row r="861478" spans="21:28">
      <c r="U861478" s="5"/>
      <c r="AA861478" s="94"/>
      <c r="AB861478" s="5"/>
    </row>
    <row r="861479" spans="21:28">
      <c r="U861479" s="5"/>
      <c r="AA861479" s="94"/>
      <c r="AB861479" s="5"/>
    </row>
    <row r="861496" spans="21:28">
      <c r="U861496" s="5"/>
      <c r="AA861496" s="94"/>
      <c r="AB861496" s="5"/>
    </row>
    <row r="861498" spans="21:28">
      <c r="U861498" s="5"/>
      <c r="AA861498" s="458"/>
      <c r="AB861498" s="5"/>
    </row>
    <row r="861499" spans="21:28">
      <c r="U861499" s="5"/>
      <c r="AA861499" s="458"/>
      <c r="AB861499" s="5"/>
    </row>
    <row r="861500" spans="21:28">
      <c r="U861500" s="5"/>
      <c r="AA861500" s="93"/>
      <c r="AB861500" s="5"/>
    </row>
    <row r="861501" spans="21:28">
      <c r="U861501" s="5"/>
      <c r="AA861501" s="94"/>
      <c r="AB861501" s="5"/>
    </row>
    <row r="861504" spans="21:28">
      <c r="U861504" s="5"/>
      <c r="AA861504" s="94"/>
      <c r="AB861504" s="5"/>
    </row>
    <row r="861554" spans="21:28">
      <c r="U861554" s="5"/>
      <c r="AA861554" s="94"/>
      <c r="AB861554" s="5"/>
    </row>
    <row r="861624" spans="21:28">
      <c r="U861624" s="5"/>
      <c r="AA861624" s="94"/>
      <c r="AB861624" s="5"/>
    </row>
    <row r="861625" spans="21:28">
      <c r="U861625" s="5"/>
      <c r="AA861625" s="94"/>
      <c r="AB861625" s="5"/>
    </row>
    <row r="861642" spans="21:28">
      <c r="U861642" s="5"/>
      <c r="AA861642" s="94"/>
      <c r="AB861642" s="5"/>
    </row>
    <row r="861644" spans="21:28">
      <c r="U861644" s="5"/>
      <c r="AA861644" s="458"/>
      <c r="AB861644" s="5"/>
    </row>
    <row r="861645" spans="21:28">
      <c r="U861645" s="5"/>
      <c r="AA861645" s="458"/>
      <c r="AB861645" s="5"/>
    </row>
    <row r="861646" spans="21:28">
      <c r="U861646" s="5"/>
      <c r="AA861646" s="93"/>
      <c r="AB861646" s="5"/>
    </row>
    <row r="861647" spans="21:28">
      <c r="U861647" s="5"/>
      <c r="AA861647" s="94"/>
      <c r="AB861647" s="5"/>
    </row>
    <row r="861650" spans="21:28">
      <c r="U861650" s="5"/>
      <c r="AA861650" s="94"/>
      <c r="AB861650" s="5"/>
    </row>
    <row r="861700" spans="21:28">
      <c r="U861700" s="5"/>
      <c r="AA861700" s="94"/>
      <c r="AB861700" s="5"/>
    </row>
    <row r="861770" spans="21:28">
      <c r="U861770" s="5"/>
      <c r="AA861770" s="94"/>
      <c r="AB861770" s="5"/>
    </row>
    <row r="861771" spans="21:28">
      <c r="U861771" s="5"/>
      <c r="AA861771" s="94"/>
      <c r="AB861771" s="5"/>
    </row>
    <row r="861788" spans="21:28">
      <c r="U861788" s="5"/>
      <c r="AA861788" s="94"/>
      <c r="AB861788" s="5"/>
    </row>
    <row r="861790" spans="21:28">
      <c r="U861790" s="5"/>
      <c r="AA861790" s="458"/>
      <c r="AB861790" s="5"/>
    </row>
    <row r="861791" spans="21:28">
      <c r="U861791" s="5"/>
      <c r="AA861791" s="458"/>
      <c r="AB861791" s="5"/>
    </row>
    <row r="861792" spans="21:28">
      <c r="U861792" s="5"/>
      <c r="AA861792" s="93"/>
      <c r="AB861792" s="5"/>
    </row>
    <row r="861793" spans="21:28">
      <c r="U861793" s="5"/>
      <c r="AA861793" s="94"/>
      <c r="AB861793" s="5"/>
    </row>
    <row r="861796" spans="21:28">
      <c r="U861796" s="5"/>
      <c r="AA861796" s="94"/>
      <c r="AB861796" s="5"/>
    </row>
    <row r="861846" spans="21:28">
      <c r="U861846" s="5"/>
      <c r="AA861846" s="94"/>
      <c r="AB861846" s="5"/>
    </row>
    <row r="861916" spans="21:28">
      <c r="U861916" s="5"/>
      <c r="AA861916" s="94"/>
      <c r="AB861916" s="5"/>
    </row>
    <row r="861917" spans="21:28">
      <c r="U861917" s="5"/>
      <c r="AA861917" s="94"/>
      <c r="AB861917" s="5"/>
    </row>
    <row r="861934" spans="21:28">
      <c r="U861934" s="5"/>
      <c r="AA861934" s="94"/>
      <c r="AB861934" s="5"/>
    </row>
    <row r="861936" spans="21:28">
      <c r="U861936" s="5"/>
      <c r="AA861936" s="458"/>
      <c r="AB861936" s="5"/>
    </row>
    <row r="861937" spans="21:28">
      <c r="U861937" s="5"/>
      <c r="AA861937" s="458"/>
      <c r="AB861937" s="5"/>
    </row>
    <row r="861938" spans="21:28">
      <c r="U861938" s="5"/>
      <c r="AA861938" s="93"/>
      <c r="AB861938" s="5"/>
    </row>
    <row r="861939" spans="21:28">
      <c r="U861939" s="5"/>
      <c r="AA861939" s="94"/>
      <c r="AB861939" s="5"/>
    </row>
    <row r="861942" spans="21:28">
      <c r="U861942" s="5"/>
      <c r="AA861942" s="94"/>
      <c r="AB861942" s="5"/>
    </row>
    <row r="861992" spans="21:28">
      <c r="U861992" s="5"/>
      <c r="AA861992" s="94"/>
      <c r="AB861992" s="5"/>
    </row>
    <row r="862062" spans="21:28">
      <c r="U862062" s="5"/>
      <c r="AA862062" s="94"/>
      <c r="AB862062" s="5"/>
    </row>
    <row r="862063" spans="21:28">
      <c r="U862063" s="5"/>
      <c r="AA862063" s="94"/>
      <c r="AB862063" s="5"/>
    </row>
    <row r="862080" spans="21:28">
      <c r="U862080" s="5"/>
      <c r="AA862080" s="94"/>
      <c r="AB862080" s="5"/>
    </row>
    <row r="862082" spans="21:28">
      <c r="U862082" s="5"/>
      <c r="AA862082" s="458"/>
      <c r="AB862082" s="5"/>
    </row>
    <row r="862083" spans="21:28">
      <c r="U862083" s="5"/>
      <c r="AA862083" s="458"/>
      <c r="AB862083" s="5"/>
    </row>
    <row r="862084" spans="21:28">
      <c r="U862084" s="5"/>
      <c r="AA862084" s="93"/>
      <c r="AB862084" s="5"/>
    </row>
    <row r="862085" spans="21:28">
      <c r="U862085" s="5"/>
      <c r="AA862085" s="94"/>
      <c r="AB862085" s="5"/>
    </row>
    <row r="862088" spans="21:28">
      <c r="U862088" s="5"/>
      <c r="AA862088" s="94"/>
      <c r="AB862088" s="5"/>
    </row>
    <row r="862138" spans="21:28">
      <c r="U862138" s="5"/>
      <c r="AA862138" s="94"/>
      <c r="AB862138" s="5"/>
    </row>
    <row r="862208" spans="21:28">
      <c r="U862208" s="5"/>
      <c r="AA862208" s="94"/>
      <c r="AB862208" s="5"/>
    </row>
    <row r="862209" spans="21:28">
      <c r="U862209" s="5"/>
      <c r="AA862209" s="94"/>
      <c r="AB862209" s="5"/>
    </row>
    <row r="862226" spans="21:28">
      <c r="U862226" s="5"/>
      <c r="AA862226" s="94"/>
      <c r="AB862226" s="5"/>
    </row>
    <row r="862228" spans="21:28">
      <c r="U862228" s="5"/>
      <c r="AA862228" s="458"/>
      <c r="AB862228" s="5"/>
    </row>
    <row r="862229" spans="21:28">
      <c r="U862229" s="5"/>
      <c r="AA862229" s="458"/>
      <c r="AB862229" s="5"/>
    </row>
    <row r="862230" spans="21:28">
      <c r="U862230" s="5"/>
      <c r="AA862230" s="93"/>
      <c r="AB862230" s="5"/>
    </row>
    <row r="862231" spans="21:28">
      <c r="U862231" s="5"/>
      <c r="AA862231" s="94"/>
      <c r="AB862231" s="5"/>
    </row>
    <row r="862234" spans="21:28">
      <c r="U862234" s="5"/>
      <c r="AA862234" s="94"/>
      <c r="AB862234" s="5"/>
    </row>
    <row r="862284" spans="21:28">
      <c r="U862284" s="5"/>
      <c r="AA862284" s="94"/>
      <c r="AB862284" s="5"/>
    </row>
    <row r="862354" spans="21:28">
      <c r="U862354" s="5"/>
      <c r="AA862354" s="94"/>
      <c r="AB862354" s="5"/>
    </row>
    <row r="862355" spans="21:28">
      <c r="U862355" s="5"/>
      <c r="AA862355" s="94"/>
      <c r="AB862355" s="5"/>
    </row>
    <row r="862372" spans="21:28">
      <c r="U862372" s="5"/>
      <c r="AA862372" s="94"/>
      <c r="AB862372" s="5"/>
    </row>
    <row r="862374" spans="21:28">
      <c r="U862374" s="5"/>
      <c r="AA862374" s="458"/>
      <c r="AB862374" s="5"/>
    </row>
    <row r="862375" spans="21:28">
      <c r="U862375" s="5"/>
      <c r="AA862375" s="458"/>
      <c r="AB862375" s="5"/>
    </row>
    <row r="862376" spans="21:28">
      <c r="U862376" s="5"/>
      <c r="AA862376" s="93"/>
      <c r="AB862376" s="5"/>
    </row>
    <row r="862377" spans="21:28">
      <c r="U862377" s="5"/>
      <c r="AA862377" s="94"/>
      <c r="AB862377" s="5"/>
    </row>
    <row r="862380" spans="21:28">
      <c r="U862380" s="5"/>
      <c r="AA862380" s="94"/>
      <c r="AB862380" s="5"/>
    </row>
    <row r="862430" spans="21:28">
      <c r="U862430" s="5"/>
      <c r="AA862430" s="94"/>
      <c r="AB862430" s="5"/>
    </row>
    <row r="862500" spans="21:28">
      <c r="U862500" s="5"/>
      <c r="AA862500" s="94"/>
      <c r="AB862500" s="5"/>
    </row>
    <row r="862501" spans="21:28">
      <c r="U862501" s="5"/>
      <c r="AA862501" s="94"/>
      <c r="AB862501" s="5"/>
    </row>
    <row r="862518" spans="21:28">
      <c r="U862518" s="5"/>
      <c r="AA862518" s="94"/>
      <c r="AB862518" s="5"/>
    </row>
    <row r="862520" spans="21:28">
      <c r="U862520" s="5"/>
      <c r="AA862520" s="458"/>
      <c r="AB862520" s="5"/>
    </row>
    <row r="862521" spans="21:28">
      <c r="U862521" s="5"/>
      <c r="AA862521" s="458"/>
      <c r="AB862521" s="5"/>
    </row>
    <row r="862522" spans="21:28">
      <c r="U862522" s="5"/>
      <c r="AA862522" s="93"/>
      <c r="AB862522" s="5"/>
    </row>
    <row r="862523" spans="21:28">
      <c r="U862523" s="5"/>
      <c r="AA862523" s="94"/>
      <c r="AB862523" s="5"/>
    </row>
    <row r="862526" spans="21:28">
      <c r="U862526" s="5"/>
      <c r="AA862526" s="94"/>
      <c r="AB862526" s="5"/>
    </row>
    <row r="862576" spans="21:28">
      <c r="U862576" s="5"/>
      <c r="AA862576" s="94"/>
      <c r="AB862576" s="5"/>
    </row>
    <row r="862646" spans="21:28">
      <c r="U862646" s="5"/>
      <c r="AA862646" s="94"/>
      <c r="AB862646" s="5"/>
    </row>
    <row r="862647" spans="21:28">
      <c r="U862647" s="5"/>
      <c r="AA862647" s="94"/>
      <c r="AB862647" s="5"/>
    </row>
    <row r="862664" spans="21:28">
      <c r="U862664" s="5"/>
      <c r="AA862664" s="94"/>
      <c r="AB862664" s="5"/>
    </row>
    <row r="862666" spans="21:28">
      <c r="U862666" s="5"/>
      <c r="AA862666" s="458"/>
      <c r="AB862666" s="5"/>
    </row>
    <row r="862667" spans="21:28">
      <c r="U862667" s="5"/>
      <c r="AA862667" s="458"/>
      <c r="AB862667" s="5"/>
    </row>
    <row r="862668" spans="21:28">
      <c r="U862668" s="5"/>
      <c r="AA862668" s="93"/>
      <c r="AB862668" s="5"/>
    </row>
    <row r="862669" spans="21:28">
      <c r="U862669" s="5"/>
      <c r="AA862669" s="94"/>
      <c r="AB862669" s="5"/>
    </row>
    <row r="862672" spans="21:28">
      <c r="U862672" s="5"/>
      <c r="AA862672" s="94"/>
      <c r="AB862672" s="5"/>
    </row>
    <row r="862722" spans="21:28">
      <c r="U862722" s="5"/>
      <c r="AA862722" s="94"/>
      <c r="AB862722" s="5"/>
    </row>
    <row r="862792" spans="21:28">
      <c r="U862792" s="5"/>
      <c r="AA862792" s="94"/>
      <c r="AB862792" s="5"/>
    </row>
    <row r="862793" spans="21:28">
      <c r="U862793" s="5"/>
      <c r="AA862793" s="94"/>
      <c r="AB862793" s="5"/>
    </row>
    <row r="862810" spans="21:28">
      <c r="U862810" s="5"/>
      <c r="AA862810" s="94"/>
      <c r="AB862810" s="5"/>
    </row>
    <row r="862812" spans="21:28">
      <c r="U862812" s="5"/>
      <c r="AA862812" s="458"/>
      <c r="AB862812" s="5"/>
    </row>
    <row r="862813" spans="21:28">
      <c r="U862813" s="5"/>
      <c r="AA862813" s="458"/>
      <c r="AB862813" s="5"/>
    </row>
    <row r="862814" spans="21:28">
      <c r="U862814" s="5"/>
      <c r="AA862814" s="93"/>
      <c r="AB862814" s="5"/>
    </row>
    <row r="862815" spans="21:28">
      <c r="U862815" s="5"/>
      <c r="AA862815" s="94"/>
      <c r="AB862815" s="5"/>
    </row>
    <row r="862818" spans="21:28">
      <c r="U862818" s="5"/>
      <c r="AA862818" s="94"/>
      <c r="AB862818" s="5"/>
    </row>
    <row r="862868" spans="21:28">
      <c r="U862868" s="5"/>
      <c r="AA862868" s="94"/>
      <c r="AB862868" s="5"/>
    </row>
    <row r="862938" spans="21:28">
      <c r="U862938" s="5"/>
      <c r="AA862938" s="94"/>
      <c r="AB862938" s="5"/>
    </row>
    <row r="862939" spans="21:28">
      <c r="U862939" s="5"/>
      <c r="AA862939" s="94"/>
      <c r="AB862939" s="5"/>
    </row>
    <row r="862956" spans="21:28">
      <c r="U862956" s="5"/>
      <c r="AA862956" s="94"/>
      <c r="AB862956" s="5"/>
    </row>
    <row r="862958" spans="21:28">
      <c r="U862958" s="5"/>
      <c r="AA862958" s="458"/>
      <c r="AB862958" s="5"/>
    </row>
    <row r="862959" spans="21:28">
      <c r="U862959" s="5"/>
      <c r="AA862959" s="458"/>
      <c r="AB862959" s="5"/>
    </row>
    <row r="862960" spans="21:28">
      <c r="U862960" s="5"/>
      <c r="AA862960" s="93"/>
      <c r="AB862960" s="5"/>
    </row>
    <row r="862961" spans="21:28">
      <c r="U862961" s="5"/>
      <c r="AA862961" s="94"/>
      <c r="AB862961" s="5"/>
    </row>
    <row r="862964" spans="21:28">
      <c r="U862964" s="5"/>
      <c r="AA862964" s="94"/>
      <c r="AB862964" s="5"/>
    </row>
    <row r="863014" spans="21:28">
      <c r="U863014" s="5"/>
      <c r="AA863014" s="94"/>
      <c r="AB863014" s="5"/>
    </row>
    <row r="863084" spans="21:28">
      <c r="U863084" s="5"/>
      <c r="AA863084" s="94"/>
      <c r="AB863084" s="5"/>
    </row>
    <row r="863085" spans="21:28">
      <c r="U863085" s="5"/>
      <c r="AA863085" s="94"/>
      <c r="AB863085" s="5"/>
    </row>
    <row r="863102" spans="21:28">
      <c r="U863102" s="5"/>
      <c r="AA863102" s="94"/>
      <c r="AB863102" s="5"/>
    </row>
    <row r="863104" spans="21:28">
      <c r="U863104" s="5"/>
      <c r="AA863104" s="458"/>
      <c r="AB863104" s="5"/>
    </row>
    <row r="863105" spans="21:28">
      <c r="U863105" s="5"/>
      <c r="AA863105" s="458"/>
      <c r="AB863105" s="5"/>
    </row>
    <row r="863106" spans="21:28">
      <c r="U863106" s="5"/>
      <c r="AA863106" s="93"/>
      <c r="AB863106" s="5"/>
    </row>
    <row r="863107" spans="21:28">
      <c r="U863107" s="5"/>
      <c r="AA863107" s="94"/>
      <c r="AB863107" s="5"/>
    </row>
    <row r="863110" spans="21:28">
      <c r="U863110" s="5"/>
      <c r="AA863110" s="94"/>
      <c r="AB863110" s="5"/>
    </row>
    <row r="863160" spans="21:28">
      <c r="U863160" s="5"/>
      <c r="AA863160" s="94"/>
      <c r="AB863160" s="5"/>
    </row>
    <row r="863230" spans="21:28">
      <c r="U863230" s="5"/>
      <c r="AA863230" s="94"/>
      <c r="AB863230" s="5"/>
    </row>
    <row r="863231" spans="21:28">
      <c r="U863231" s="5"/>
      <c r="AA863231" s="94"/>
      <c r="AB863231" s="5"/>
    </row>
    <row r="863248" spans="21:28">
      <c r="U863248" s="5"/>
      <c r="AA863248" s="94"/>
      <c r="AB863248" s="5"/>
    </row>
    <row r="863250" spans="21:28">
      <c r="U863250" s="5"/>
      <c r="AA863250" s="458"/>
      <c r="AB863250" s="5"/>
    </row>
    <row r="863251" spans="21:28">
      <c r="U863251" s="5"/>
      <c r="AA863251" s="458"/>
      <c r="AB863251" s="5"/>
    </row>
    <row r="863252" spans="21:28">
      <c r="U863252" s="5"/>
      <c r="AA863252" s="93"/>
      <c r="AB863252" s="5"/>
    </row>
    <row r="863253" spans="21:28">
      <c r="U863253" s="5"/>
      <c r="AA863253" s="94"/>
      <c r="AB863253" s="5"/>
    </row>
    <row r="863256" spans="21:28">
      <c r="U863256" s="5"/>
      <c r="AA863256" s="94"/>
      <c r="AB863256" s="5"/>
    </row>
    <row r="863306" spans="21:28">
      <c r="U863306" s="5"/>
      <c r="AA863306" s="94"/>
      <c r="AB863306" s="5"/>
    </row>
    <row r="863376" spans="21:28">
      <c r="U863376" s="5"/>
      <c r="AA863376" s="94"/>
      <c r="AB863376" s="5"/>
    </row>
    <row r="863377" spans="21:28">
      <c r="U863377" s="5"/>
      <c r="AA863377" s="94"/>
      <c r="AB863377" s="5"/>
    </row>
    <row r="863394" spans="21:28">
      <c r="U863394" s="5"/>
      <c r="AA863394" s="94"/>
      <c r="AB863394" s="5"/>
    </row>
    <row r="863396" spans="21:28">
      <c r="U863396" s="5"/>
      <c r="AA863396" s="458"/>
      <c r="AB863396" s="5"/>
    </row>
    <row r="863397" spans="21:28">
      <c r="U863397" s="5"/>
      <c r="AA863397" s="458"/>
      <c r="AB863397" s="5"/>
    </row>
    <row r="863398" spans="21:28">
      <c r="U863398" s="5"/>
      <c r="AA863398" s="93"/>
      <c r="AB863398" s="5"/>
    </row>
    <row r="863399" spans="21:28">
      <c r="U863399" s="5"/>
      <c r="AA863399" s="94"/>
      <c r="AB863399" s="5"/>
    </row>
    <row r="863402" spans="21:28">
      <c r="U863402" s="5"/>
      <c r="AA863402" s="94"/>
      <c r="AB863402" s="5"/>
    </row>
    <row r="863452" spans="21:28">
      <c r="U863452" s="5"/>
      <c r="AA863452" s="94"/>
      <c r="AB863452" s="5"/>
    </row>
    <row r="863522" spans="21:28">
      <c r="U863522" s="5"/>
      <c r="AA863522" s="94"/>
      <c r="AB863522" s="5"/>
    </row>
    <row r="863523" spans="21:28">
      <c r="U863523" s="5"/>
      <c r="AA863523" s="94"/>
      <c r="AB863523" s="5"/>
    </row>
    <row r="863540" spans="21:28">
      <c r="U863540" s="5"/>
      <c r="AA863540" s="94"/>
      <c r="AB863540" s="5"/>
    </row>
    <row r="863542" spans="21:28">
      <c r="U863542" s="5"/>
      <c r="AA863542" s="458"/>
      <c r="AB863542" s="5"/>
    </row>
    <row r="863543" spans="21:28">
      <c r="U863543" s="5"/>
      <c r="AA863543" s="458"/>
      <c r="AB863543" s="5"/>
    </row>
    <row r="863544" spans="21:28">
      <c r="U863544" s="5"/>
      <c r="AA863544" s="93"/>
      <c r="AB863544" s="5"/>
    </row>
    <row r="863545" spans="21:28">
      <c r="U863545" s="5"/>
      <c r="AA863545" s="94"/>
      <c r="AB863545" s="5"/>
    </row>
    <row r="863548" spans="21:28">
      <c r="U863548" s="5"/>
      <c r="AA863548" s="94"/>
      <c r="AB863548" s="5"/>
    </row>
    <row r="863598" spans="21:28">
      <c r="U863598" s="5"/>
      <c r="AA863598" s="94"/>
      <c r="AB863598" s="5"/>
    </row>
    <row r="863668" spans="21:28">
      <c r="U863668" s="5"/>
      <c r="AA863668" s="94"/>
      <c r="AB863668" s="5"/>
    </row>
    <row r="863669" spans="21:28">
      <c r="U863669" s="5"/>
      <c r="AA863669" s="94"/>
      <c r="AB863669" s="5"/>
    </row>
    <row r="863686" spans="21:28">
      <c r="U863686" s="5"/>
      <c r="AA863686" s="94"/>
      <c r="AB863686" s="5"/>
    </row>
    <row r="863688" spans="21:28">
      <c r="U863688" s="5"/>
      <c r="AA863688" s="458"/>
      <c r="AB863688" s="5"/>
    </row>
    <row r="863689" spans="21:28">
      <c r="U863689" s="5"/>
      <c r="AA863689" s="458"/>
      <c r="AB863689" s="5"/>
    </row>
    <row r="863690" spans="21:28">
      <c r="U863690" s="5"/>
      <c r="AA863690" s="93"/>
      <c r="AB863690" s="5"/>
    </row>
    <row r="863691" spans="21:28">
      <c r="U863691" s="5"/>
      <c r="AA863691" s="94"/>
      <c r="AB863691" s="5"/>
    </row>
    <row r="863694" spans="21:28">
      <c r="U863694" s="5"/>
      <c r="AA863694" s="94"/>
      <c r="AB863694" s="5"/>
    </row>
    <row r="863744" spans="21:28">
      <c r="U863744" s="5"/>
      <c r="AA863744" s="94"/>
      <c r="AB863744" s="5"/>
    </row>
    <row r="863814" spans="21:28">
      <c r="U863814" s="5"/>
      <c r="AA863814" s="94"/>
      <c r="AB863814" s="5"/>
    </row>
    <row r="863815" spans="21:28">
      <c r="U863815" s="5"/>
      <c r="AA863815" s="94"/>
      <c r="AB863815" s="5"/>
    </row>
    <row r="863832" spans="21:28">
      <c r="U863832" s="5"/>
      <c r="AA863832" s="94"/>
      <c r="AB863832" s="5"/>
    </row>
    <row r="863834" spans="21:28">
      <c r="U863834" s="5"/>
      <c r="AA863834" s="458"/>
      <c r="AB863834" s="5"/>
    </row>
    <row r="863835" spans="21:28">
      <c r="U863835" s="5"/>
      <c r="AA863835" s="458"/>
      <c r="AB863835" s="5"/>
    </row>
    <row r="863836" spans="21:28">
      <c r="U863836" s="5"/>
      <c r="AA863836" s="93"/>
      <c r="AB863836" s="5"/>
    </row>
    <row r="863837" spans="21:28">
      <c r="U863837" s="5"/>
      <c r="AA863837" s="94"/>
      <c r="AB863837" s="5"/>
    </row>
    <row r="863840" spans="21:28">
      <c r="U863840" s="5"/>
      <c r="AA863840" s="94"/>
      <c r="AB863840" s="5"/>
    </row>
    <row r="863890" spans="21:28">
      <c r="U863890" s="5"/>
      <c r="AA863890" s="94"/>
      <c r="AB863890" s="5"/>
    </row>
    <row r="863960" spans="21:28">
      <c r="U863960" s="5"/>
      <c r="AA863960" s="94"/>
      <c r="AB863960" s="5"/>
    </row>
    <row r="863961" spans="21:28">
      <c r="U863961" s="5"/>
      <c r="AA863961" s="94"/>
      <c r="AB863961" s="5"/>
    </row>
    <row r="863978" spans="21:28">
      <c r="U863978" s="5"/>
      <c r="AA863978" s="94"/>
      <c r="AB863978" s="5"/>
    </row>
    <row r="863980" spans="21:28">
      <c r="U863980" s="5"/>
      <c r="AA863980" s="458"/>
      <c r="AB863980" s="5"/>
    </row>
    <row r="863981" spans="21:28">
      <c r="U863981" s="5"/>
      <c r="AA863981" s="458"/>
      <c r="AB863981" s="5"/>
    </row>
    <row r="863982" spans="21:28">
      <c r="U863982" s="5"/>
      <c r="AA863982" s="93"/>
      <c r="AB863982" s="5"/>
    </row>
    <row r="863983" spans="21:28">
      <c r="U863983" s="5"/>
      <c r="AA863983" s="94"/>
      <c r="AB863983" s="5"/>
    </row>
    <row r="863986" spans="21:28">
      <c r="U863986" s="5"/>
      <c r="AA863986" s="94"/>
      <c r="AB863986" s="5"/>
    </row>
    <row r="864036" spans="21:28">
      <c r="U864036" s="5"/>
      <c r="AA864036" s="94"/>
      <c r="AB864036" s="5"/>
    </row>
    <row r="864106" spans="21:28">
      <c r="U864106" s="5"/>
      <c r="AA864106" s="94"/>
      <c r="AB864106" s="5"/>
    </row>
    <row r="864107" spans="21:28">
      <c r="U864107" s="5"/>
      <c r="AA864107" s="94"/>
      <c r="AB864107" s="5"/>
    </row>
    <row r="864124" spans="21:28">
      <c r="U864124" s="5"/>
      <c r="AA864124" s="94"/>
      <c r="AB864124" s="5"/>
    </row>
    <row r="864126" spans="21:28">
      <c r="U864126" s="5"/>
      <c r="AA864126" s="458"/>
      <c r="AB864126" s="5"/>
    </row>
    <row r="864127" spans="21:28">
      <c r="U864127" s="5"/>
      <c r="AA864127" s="458"/>
      <c r="AB864127" s="5"/>
    </row>
    <row r="864128" spans="21:28">
      <c r="U864128" s="5"/>
      <c r="AA864128" s="93"/>
      <c r="AB864128" s="5"/>
    </row>
    <row r="864129" spans="21:28">
      <c r="U864129" s="5"/>
      <c r="AA864129" s="94"/>
      <c r="AB864129" s="5"/>
    </row>
    <row r="864132" spans="21:28">
      <c r="U864132" s="5"/>
      <c r="AA864132" s="94"/>
      <c r="AB864132" s="5"/>
    </row>
    <row r="864182" spans="21:28">
      <c r="U864182" s="5"/>
      <c r="AA864182" s="94"/>
      <c r="AB864182" s="5"/>
    </row>
    <row r="864252" spans="21:28">
      <c r="U864252" s="5"/>
      <c r="AA864252" s="94"/>
      <c r="AB864252" s="5"/>
    </row>
    <row r="864253" spans="21:28">
      <c r="U864253" s="5"/>
      <c r="AA864253" s="94"/>
      <c r="AB864253" s="5"/>
    </row>
    <row r="864270" spans="21:28">
      <c r="U864270" s="5"/>
      <c r="AA864270" s="94"/>
      <c r="AB864270" s="5"/>
    </row>
    <row r="864272" spans="21:28">
      <c r="U864272" s="5"/>
      <c r="AA864272" s="458"/>
      <c r="AB864272" s="5"/>
    </row>
    <row r="864273" spans="21:28">
      <c r="U864273" s="5"/>
      <c r="AA864273" s="458"/>
      <c r="AB864273" s="5"/>
    </row>
    <row r="864274" spans="21:28">
      <c r="U864274" s="5"/>
      <c r="AA864274" s="93"/>
      <c r="AB864274" s="5"/>
    </row>
    <row r="864275" spans="21:28">
      <c r="U864275" s="5"/>
      <c r="AA864275" s="94"/>
      <c r="AB864275" s="5"/>
    </row>
    <row r="864278" spans="21:28">
      <c r="U864278" s="5"/>
      <c r="AA864278" s="94"/>
      <c r="AB864278" s="5"/>
    </row>
    <row r="864328" spans="21:28">
      <c r="U864328" s="5"/>
      <c r="AA864328" s="94"/>
      <c r="AB864328" s="5"/>
    </row>
    <row r="864398" spans="21:28">
      <c r="U864398" s="5"/>
      <c r="AA864398" s="94"/>
      <c r="AB864398" s="5"/>
    </row>
    <row r="864399" spans="21:28">
      <c r="U864399" s="5"/>
      <c r="AA864399" s="94"/>
      <c r="AB864399" s="5"/>
    </row>
    <row r="864416" spans="21:28">
      <c r="U864416" s="5"/>
      <c r="AA864416" s="94"/>
      <c r="AB864416" s="5"/>
    </row>
    <row r="864418" spans="21:28">
      <c r="U864418" s="5"/>
      <c r="AA864418" s="458"/>
      <c r="AB864418" s="5"/>
    </row>
    <row r="864419" spans="21:28">
      <c r="U864419" s="5"/>
      <c r="AA864419" s="458"/>
      <c r="AB864419" s="5"/>
    </row>
    <row r="864420" spans="21:28">
      <c r="U864420" s="5"/>
      <c r="AA864420" s="93"/>
      <c r="AB864420" s="5"/>
    </row>
    <row r="864421" spans="21:28">
      <c r="U864421" s="5"/>
      <c r="AA864421" s="94"/>
      <c r="AB864421" s="5"/>
    </row>
    <row r="864424" spans="21:28">
      <c r="U864424" s="5"/>
      <c r="AA864424" s="94"/>
      <c r="AB864424" s="5"/>
    </row>
    <row r="864474" spans="21:28">
      <c r="U864474" s="5"/>
      <c r="AA864474" s="94"/>
      <c r="AB864474" s="5"/>
    </row>
    <row r="864544" spans="21:28">
      <c r="U864544" s="5"/>
      <c r="AA864544" s="94"/>
      <c r="AB864544" s="5"/>
    </row>
    <row r="864545" spans="21:28">
      <c r="U864545" s="5"/>
      <c r="AA864545" s="94"/>
      <c r="AB864545" s="5"/>
    </row>
    <row r="864562" spans="21:28">
      <c r="U864562" s="5"/>
      <c r="AA864562" s="94"/>
      <c r="AB864562" s="5"/>
    </row>
    <row r="864564" spans="21:28">
      <c r="U864564" s="5"/>
      <c r="AA864564" s="458"/>
      <c r="AB864564" s="5"/>
    </row>
    <row r="864565" spans="21:28">
      <c r="U864565" s="5"/>
      <c r="AA864565" s="458"/>
      <c r="AB864565" s="5"/>
    </row>
    <row r="864566" spans="21:28">
      <c r="U864566" s="5"/>
      <c r="AA864566" s="93"/>
      <c r="AB864566" s="5"/>
    </row>
    <row r="864567" spans="21:28">
      <c r="U864567" s="5"/>
      <c r="AA864567" s="94"/>
      <c r="AB864567" s="5"/>
    </row>
    <row r="864570" spans="21:28">
      <c r="U864570" s="5"/>
      <c r="AA864570" s="94"/>
      <c r="AB864570" s="5"/>
    </row>
    <row r="864620" spans="21:28">
      <c r="U864620" s="5"/>
      <c r="AA864620" s="94"/>
      <c r="AB864620" s="5"/>
    </row>
    <row r="864690" spans="21:28">
      <c r="U864690" s="5"/>
      <c r="AA864690" s="94"/>
      <c r="AB864690" s="5"/>
    </row>
    <row r="864691" spans="21:28">
      <c r="U864691" s="5"/>
      <c r="AA864691" s="94"/>
      <c r="AB864691" s="5"/>
    </row>
    <row r="864708" spans="21:28">
      <c r="U864708" s="5"/>
      <c r="AA864708" s="94"/>
      <c r="AB864708" s="5"/>
    </row>
    <row r="864710" spans="21:28">
      <c r="U864710" s="5"/>
      <c r="AA864710" s="458"/>
      <c r="AB864710" s="5"/>
    </row>
    <row r="864711" spans="21:28">
      <c r="U864711" s="5"/>
      <c r="AA864711" s="458"/>
      <c r="AB864711" s="5"/>
    </row>
    <row r="864712" spans="21:28">
      <c r="U864712" s="5"/>
      <c r="AA864712" s="93"/>
      <c r="AB864712" s="5"/>
    </row>
    <row r="864713" spans="21:28">
      <c r="U864713" s="5"/>
      <c r="AA864713" s="94"/>
      <c r="AB864713" s="5"/>
    </row>
    <row r="864716" spans="21:28">
      <c r="U864716" s="5"/>
      <c r="AA864716" s="94"/>
      <c r="AB864716" s="5"/>
    </row>
    <row r="864766" spans="21:28">
      <c r="U864766" s="5"/>
      <c r="AA864766" s="94"/>
      <c r="AB864766" s="5"/>
    </row>
    <row r="864836" spans="21:28">
      <c r="U864836" s="5"/>
      <c r="AA864836" s="94"/>
      <c r="AB864836" s="5"/>
    </row>
    <row r="864837" spans="21:28">
      <c r="U864837" s="5"/>
      <c r="AA864837" s="94"/>
      <c r="AB864837" s="5"/>
    </row>
    <row r="864854" spans="21:28">
      <c r="U864854" s="5"/>
      <c r="AA864854" s="94"/>
      <c r="AB864854" s="5"/>
    </row>
    <row r="864856" spans="21:28">
      <c r="U864856" s="5"/>
      <c r="AA864856" s="458"/>
      <c r="AB864856" s="5"/>
    </row>
    <row r="864857" spans="21:28">
      <c r="U864857" s="5"/>
      <c r="AA864857" s="458"/>
      <c r="AB864857" s="5"/>
    </row>
    <row r="864858" spans="21:28">
      <c r="U864858" s="5"/>
      <c r="AA864858" s="93"/>
      <c r="AB864858" s="5"/>
    </row>
    <row r="864859" spans="21:28">
      <c r="U864859" s="5"/>
      <c r="AA864859" s="94"/>
      <c r="AB864859" s="5"/>
    </row>
    <row r="864862" spans="21:28">
      <c r="U864862" s="5"/>
      <c r="AA864862" s="94"/>
      <c r="AB864862" s="5"/>
    </row>
    <row r="864912" spans="21:28">
      <c r="U864912" s="5"/>
      <c r="AA864912" s="94"/>
      <c r="AB864912" s="5"/>
    </row>
    <row r="864982" spans="21:28">
      <c r="U864982" s="5"/>
      <c r="AA864982" s="94"/>
      <c r="AB864982" s="5"/>
    </row>
    <row r="864983" spans="21:28">
      <c r="U864983" s="5"/>
      <c r="AA864983" s="94"/>
      <c r="AB864983" s="5"/>
    </row>
    <row r="865000" spans="21:28">
      <c r="U865000" s="5"/>
      <c r="AA865000" s="94"/>
      <c r="AB865000" s="5"/>
    </row>
    <row r="865002" spans="21:28">
      <c r="U865002" s="5"/>
      <c r="AA865002" s="458"/>
      <c r="AB865002" s="5"/>
    </row>
    <row r="865003" spans="21:28">
      <c r="U865003" s="5"/>
      <c r="AA865003" s="458"/>
      <c r="AB865003" s="5"/>
    </row>
    <row r="865004" spans="21:28">
      <c r="U865004" s="5"/>
      <c r="AA865004" s="93"/>
      <c r="AB865004" s="5"/>
    </row>
    <row r="865005" spans="21:28">
      <c r="U865005" s="5"/>
      <c r="AA865005" s="94"/>
      <c r="AB865005" s="5"/>
    </row>
    <row r="865008" spans="21:28">
      <c r="U865008" s="5"/>
      <c r="AA865008" s="94"/>
      <c r="AB865008" s="5"/>
    </row>
    <row r="865058" spans="21:28">
      <c r="U865058" s="5"/>
      <c r="AA865058" s="94"/>
      <c r="AB865058" s="5"/>
    </row>
    <row r="865128" spans="21:28">
      <c r="U865128" s="5"/>
      <c r="AA865128" s="94"/>
      <c r="AB865128" s="5"/>
    </row>
    <row r="865129" spans="21:28">
      <c r="U865129" s="5"/>
      <c r="AA865129" s="94"/>
      <c r="AB865129" s="5"/>
    </row>
    <row r="865146" spans="21:28">
      <c r="U865146" s="5"/>
      <c r="AA865146" s="94"/>
      <c r="AB865146" s="5"/>
    </row>
    <row r="865148" spans="21:28">
      <c r="U865148" s="5"/>
      <c r="AA865148" s="458"/>
      <c r="AB865148" s="5"/>
    </row>
    <row r="865149" spans="21:28">
      <c r="U865149" s="5"/>
      <c r="AA865149" s="458"/>
      <c r="AB865149" s="5"/>
    </row>
    <row r="865150" spans="21:28">
      <c r="U865150" s="5"/>
      <c r="AA865150" s="93"/>
      <c r="AB865150" s="5"/>
    </row>
    <row r="865151" spans="21:28">
      <c r="U865151" s="5"/>
      <c r="AA865151" s="94"/>
      <c r="AB865151" s="5"/>
    </row>
    <row r="865154" spans="21:28">
      <c r="U865154" s="5"/>
      <c r="AA865154" s="94"/>
      <c r="AB865154" s="5"/>
    </row>
    <row r="865204" spans="21:28">
      <c r="U865204" s="5"/>
      <c r="AA865204" s="94"/>
      <c r="AB865204" s="5"/>
    </row>
    <row r="865274" spans="21:28">
      <c r="U865274" s="5"/>
      <c r="AA865274" s="94"/>
      <c r="AB865274" s="5"/>
    </row>
    <row r="865275" spans="21:28">
      <c r="U865275" s="5"/>
      <c r="AA865275" s="94"/>
      <c r="AB865275" s="5"/>
    </row>
    <row r="865292" spans="21:28">
      <c r="U865292" s="5"/>
      <c r="AA865292" s="94"/>
      <c r="AB865292" s="5"/>
    </row>
    <row r="865294" spans="21:28">
      <c r="U865294" s="5"/>
      <c r="AA865294" s="458"/>
      <c r="AB865294" s="5"/>
    </row>
    <row r="865295" spans="21:28">
      <c r="U865295" s="5"/>
      <c r="AA865295" s="458"/>
      <c r="AB865295" s="5"/>
    </row>
    <row r="865296" spans="21:28">
      <c r="U865296" s="5"/>
      <c r="AA865296" s="93"/>
      <c r="AB865296" s="5"/>
    </row>
    <row r="865297" spans="21:28">
      <c r="U865297" s="5"/>
      <c r="AA865297" s="94"/>
      <c r="AB865297" s="5"/>
    </row>
    <row r="865300" spans="21:28">
      <c r="U865300" s="5"/>
      <c r="AA865300" s="94"/>
      <c r="AB865300" s="5"/>
    </row>
    <row r="865350" spans="21:28">
      <c r="U865350" s="5"/>
      <c r="AA865350" s="94"/>
      <c r="AB865350" s="5"/>
    </row>
    <row r="865420" spans="21:28">
      <c r="U865420" s="5"/>
      <c r="AA865420" s="94"/>
      <c r="AB865420" s="5"/>
    </row>
    <row r="865421" spans="21:28">
      <c r="U865421" s="5"/>
      <c r="AA865421" s="94"/>
      <c r="AB865421" s="5"/>
    </row>
    <row r="865438" spans="21:28">
      <c r="U865438" s="5"/>
      <c r="AA865438" s="94"/>
      <c r="AB865438" s="5"/>
    </row>
    <row r="865440" spans="21:28">
      <c r="U865440" s="5"/>
      <c r="AA865440" s="458"/>
      <c r="AB865440" s="5"/>
    </row>
    <row r="865441" spans="21:28">
      <c r="U865441" s="5"/>
      <c r="AA865441" s="458"/>
      <c r="AB865441" s="5"/>
    </row>
    <row r="865442" spans="21:28">
      <c r="U865442" s="5"/>
      <c r="AA865442" s="93"/>
      <c r="AB865442" s="5"/>
    </row>
    <row r="865443" spans="21:28">
      <c r="U865443" s="5"/>
      <c r="AA865443" s="94"/>
      <c r="AB865443" s="5"/>
    </row>
    <row r="865446" spans="21:28">
      <c r="U865446" s="5"/>
      <c r="AA865446" s="94"/>
      <c r="AB865446" s="5"/>
    </row>
    <row r="865496" spans="21:28">
      <c r="U865496" s="5"/>
      <c r="AA865496" s="94"/>
      <c r="AB865496" s="5"/>
    </row>
    <row r="865566" spans="21:28">
      <c r="U865566" s="5"/>
      <c r="AA865566" s="94"/>
      <c r="AB865566" s="5"/>
    </row>
    <row r="865567" spans="21:28">
      <c r="U865567" s="5"/>
      <c r="AA865567" s="94"/>
      <c r="AB865567" s="5"/>
    </row>
    <row r="865584" spans="21:28">
      <c r="U865584" s="5"/>
      <c r="AA865584" s="94"/>
      <c r="AB865584" s="5"/>
    </row>
    <row r="865586" spans="21:28">
      <c r="U865586" s="5"/>
      <c r="AA865586" s="458"/>
      <c r="AB865586" s="5"/>
    </row>
    <row r="865587" spans="21:28">
      <c r="U865587" s="5"/>
      <c r="AA865587" s="458"/>
      <c r="AB865587" s="5"/>
    </row>
    <row r="865588" spans="21:28">
      <c r="U865588" s="5"/>
      <c r="AA865588" s="93"/>
      <c r="AB865588" s="5"/>
    </row>
    <row r="865589" spans="21:28">
      <c r="U865589" s="5"/>
      <c r="AA865589" s="94"/>
      <c r="AB865589" s="5"/>
    </row>
    <row r="865592" spans="21:28">
      <c r="U865592" s="5"/>
      <c r="AA865592" s="94"/>
      <c r="AB865592" s="5"/>
    </row>
    <row r="865642" spans="21:28">
      <c r="U865642" s="5"/>
      <c r="AA865642" s="94"/>
      <c r="AB865642" s="5"/>
    </row>
    <row r="865712" spans="21:28">
      <c r="U865712" s="5"/>
      <c r="AA865712" s="94"/>
      <c r="AB865712" s="5"/>
    </row>
    <row r="865713" spans="21:28">
      <c r="U865713" s="5"/>
      <c r="AA865713" s="94"/>
      <c r="AB865713" s="5"/>
    </row>
    <row r="865730" spans="21:28">
      <c r="U865730" s="5"/>
      <c r="AA865730" s="94"/>
      <c r="AB865730" s="5"/>
    </row>
    <row r="865732" spans="21:28">
      <c r="U865732" s="5"/>
      <c r="AA865732" s="458"/>
      <c r="AB865732" s="5"/>
    </row>
    <row r="865733" spans="21:28">
      <c r="U865733" s="5"/>
      <c r="AA865733" s="458"/>
      <c r="AB865733" s="5"/>
    </row>
    <row r="865734" spans="21:28">
      <c r="U865734" s="5"/>
      <c r="AA865734" s="93"/>
      <c r="AB865734" s="5"/>
    </row>
    <row r="865735" spans="21:28">
      <c r="U865735" s="5"/>
      <c r="AA865735" s="94"/>
      <c r="AB865735" s="5"/>
    </row>
    <row r="865738" spans="21:28">
      <c r="U865738" s="5"/>
      <c r="AA865738" s="94"/>
      <c r="AB865738" s="5"/>
    </row>
    <row r="865788" spans="21:28">
      <c r="U865788" s="5"/>
      <c r="AA865788" s="94"/>
      <c r="AB865788" s="5"/>
    </row>
    <row r="865858" spans="21:28">
      <c r="U865858" s="5"/>
      <c r="AA865858" s="94"/>
      <c r="AB865858" s="5"/>
    </row>
    <row r="865859" spans="21:28">
      <c r="U865859" s="5"/>
      <c r="AA865859" s="94"/>
      <c r="AB865859" s="5"/>
    </row>
    <row r="865876" spans="21:28">
      <c r="U865876" s="5"/>
      <c r="AA865876" s="94"/>
      <c r="AB865876" s="5"/>
    </row>
    <row r="865878" spans="21:28">
      <c r="U865878" s="5"/>
      <c r="AA865878" s="458"/>
      <c r="AB865878" s="5"/>
    </row>
    <row r="865879" spans="21:28">
      <c r="U865879" s="5"/>
      <c r="AA865879" s="458"/>
      <c r="AB865879" s="5"/>
    </row>
    <row r="865880" spans="21:28">
      <c r="U865880" s="5"/>
      <c r="AA865880" s="93"/>
      <c r="AB865880" s="5"/>
    </row>
    <row r="865881" spans="21:28">
      <c r="U865881" s="5"/>
      <c r="AA865881" s="94"/>
      <c r="AB865881" s="5"/>
    </row>
    <row r="865884" spans="21:28">
      <c r="U865884" s="5"/>
      <c r="AA865884" s="94"/>
      <c r="AB865884" s="5"/>
    </row>
    <row r="865934" spans="21:28">
      <c r="U865934" s="5"/>
      <c r="AA865934" s="94"/>
      <c r="AB865934" s="5"/>
    </row>
    <row r="866004" spans="21:28">
      <c r="U866004" s="5"/>
      <c r="AA866004" s="94"/>
      <c r="AB866004" s="5"/>
    </row>
    <row r="866005" spans="21:28">
      <c r="U866005" s="5"/>
      <c r="AA866005" s="94"/>
      <c r="AB866005" s="5"/>
    </row>
    <row r="866022" spans="21:28">
      <c r="U866022" s="5"/>
      <c r="AA866022" s="94"/>
      <c r="AB866022" s="5"/>
    </row>
    <row r="866024" spans="21:28">
      <c r="U866024" s="5"/>
      <c r="AA866024" s="458"/>
      <c r="AB866024" s="5"/>
    </row>
    <row r="866025" spans="21:28">
      <c r="U866025" s="5"/>
      <c r="AA866025" s="458"/>
      <c r="AB866025" s="5"/>
    </row>
    <row r="866026" spans="21:28">
      <c r="U866026" s="5"/>
      <c r="AA866026" s="93"/>
      <c r="AB866026" s="5"/>
    </row>
    <row r="866027" spans="21:28">
      <c r="U866027" s="5"/>
      <c r="AA866027" s="94"/>
      <c r="AB866027" s="5"/>
    </row>
    <row r="866030" spans="21:28">
      <c r="U866030" s="5"/>
      <c r="AA866030" s="94"/>
      <c r="AB866030" s="5"/>
    </row>
    <row r="866080" spans="21:28">
      <c r="U866080" s="5"/>
      <c r="AA866080" s="94"/>
      <c r="AB866080" s="5"/>
    </row>
    <row r="866150" spans="21:28">
      <c r="U866150" s="5"/>
      <c r="AA866150" s="94"/>
      <c r="AB866150" s="5"/>
    </row>
    <row r="866151" spans="21:28">
      <c r="U866151" s="5"/>
      <c r="AA866151" s="94"/>
      <c r="AB866151" s="5"/>
    </row>
    <row r="866168" spans="21:28">
      <c r="U866168" s="5"/>
      <c r="AA866168" s="94"/>
      <c r="AB866168" s="5"/>
    </row>
    <row r="866170" spans="21:28">
      <c r="U866170" s="5"/>
      <c r="AA866170" s="458"/>
      <c r="AB866170" s="5"/>
    </row>
    <row r="866171" spans="21:28">
      <c r="U866171" s="5"/>
      <c r="AA866171" s="458"/>
      <c r="AB866171" s="5"/>
    </row>
    <row r="866172" spans="21:28">
      <c r="U866172" s="5"/>
      <c r="AA866172" s="93"/>
      <c r="AB866172" s="5"/>
    </row>
    <row r="866173" spans="21:28">
      <c r="U866173" s="5"/>
      <c r="AA866173" s="94"/>
      <c r="AB866173" s="5"/>
    </row>
    <row r="866176" spans="21:28">
      <c r="U866176" s="5"/>
      <c r="AA866176" s="94"/>
      <c r="AB866176" s="5"/>
    </row>
    <row r="866226" spans="21:28">
      <c r="U866226" s="5"/>
      <c r="AA866226" s="94"/>
      <c r="AB866226" s="5"/>
    </row>
    <row r="866296" spans="21:28">
      <c r="U866296" s="5"/>
      <c r="AA866296" s="94"/>
      <c r="AB866296" s="5"/>
    </row>
    <row r="866297" spans="21:28">
      <c r="U866297" s="5"/>
      <c r="AA866297" s="94"/>
      <c r="AB866297" s="5"/>
    </row>
    <row r="866314" spans="21:28">
      <c r="U866314" s="5"/>
      <c r="AA866314" s="94"/>
      <c r="AB866314" s="5"/>
    </row>
    <row r="866316" spans="21:28">
      <c r="U866316" s="5"/>
      <c r="AA866316" s="458"/>
      <c r="AB866316" s="5"/>
    </row>
    <row r="866317" spans="21:28">
      <c r="U866317" s="5"/>
      <c r="AA866317" s="458"/>
      <c r="AB866317" s="5"/>
    </row>
    <row r="866318" spans="21:28">
      <c r="U866318" s="5"/>
      <c r="AA866318" s="93"/>
      <c r="AB866318" s="5"/>
    </row>
    <row r="866319" spans="21:28">
      <c r="U866319" s="5"/>
      <c r="AA866319" s="94"/>
      <c r="AB866319" s="5"/>
    </row>
    <row r="866322" spans="21:28">
      <c r="U866322" s="5"/>
      <c r="AA866322" s="94"/>
      <c r="AB866322" s="5"/>
    </row>
    <row r="866372" spans="21:28">
      <c r="U866372" s="5"/>
      <c r="AA866372" s="94"/>
      <c r="AB866372" s="5"/>
    </row>
    <row r="866442" spans="21:28">
      <c r="U866442" s="5"/>
      <c r="AA866442" s="94"/>
      <c r="AB866442" s="5"/>
    </row>
    <row r="866443" spans="21:28">
      <c r="U866443" s="5"/>
      <c r="AA866443" s="94"/>
      <c r="AB866443" s="5"/>
    </row>
    <row r="866460" spans="21:28">
      <c r="U866460" s="5"/>
      <c r="AA866460" s="94"/>
      <c r="AB866460" s="5"/>
    </row>
    <row r="866462" spans="21:28">
      <c r="U866462" s="5"/>
      <c r="AA866462" s="458"/>
      <c r="AB866462" s="5"/>
    </row>
    <row r="866463" spans="21:28">
      <c r="U866463" s="5"/>
      <c r="AA866463" s="458"/>
      <c r="AB866463" s="5"/>
    </row>
    <row r="866464" spans="21:28">
      <c r="U866464" s="5"/>
      <c r="AA866464" s="93"/>
      <c r="AB866464" s="5"/>
    </row>
    <row r="866465" spans="21:28">
      <c r="U866465" s="5"/>
      <c r="AA866465" s="94"/>
      <c r="AB866465" s="5"/>
    </row>
    <row r="866468" spans="21:28">
      <c r="U866468" s="5"/>
      <c r="AA866468" s="94"/>
      <c r="AB866468" s="5"/>
    </row>
    <row r="866518" spans="21:28">
      <c r="U866518" s="5"/>
      <c r="AA866518" s="94"/>
      <c r="AB866518" s="5"/>
    </row>
    <row r="866588" spans="21:28">
      <c r="U866588" s="5"/>
      <c r="AA866588" s="94"/>
      <c r="AB866588" s="5"/>
    </row>
    <row r="866589" spans="21:28">
      <c r="U866589" s="5"/>
      <c r="AA866589" s="94"/>
      <c r="AB866589" s="5"/>
    </row>
    <row r="866606" spans="21:28">
      <c r="U866606" s="5"/>
      <c r="AA866606" s="94"/>
      <c r="AB866606" s="5"/>
    </row>
    <row r="866608" spans="21:28">
      <c r="U866608" s="5"/>
      <c r="AA866608" s="458"/>
      <c r="AB866608" s="5"/>
    </row>
    <row r="866609" spans="21:28">
      <c r="U866609" s="5"/>
      <c r="AA866609" s="458"/>
      <c r="AB866609" s="5"/>
    </row>
    <row r="866610" spans="21:28">
      <c r="U866610" s="5"/>
      <c r="AA866610" s="93"/>
      <c r="AB866610" s="5"/>
    </row>
    <row r="866611" spans="21:28">
      <c r="U866611" s="5"/>
      <c r="AA866611" s="94"/>
      <c r="AB866611" s="5"/>
    </row>
    <row r="866614" spans="21:28">
      <c r="U866614" s="5"/>
      <c r="AA866614" s="94"/>
      <c r="AB866614" s="5"/>
    </row>
    <row r="866664" spans="21:28">
      <c r="U866664" s="5"/>
      <c r="AA866664" s="94"/>
      <c r="AB866664" s="5"/>
    </row>
    <row r="866734" spans="21:28">
      <c r="U866734" s="5"/>
      <c r="AA866734" s="94"/>
      <c r="AB866734" s="5"/>
    </row>
    <row r="866735" spans="21:28">
      <c r="U866735" s="5"/>
      <c r="AA866735" s="94"/>
      <c r="AB866735" s="5"/>
    </row>
    <row r="866752" spans="21:28">
      <c r="U866752" s="5"/>
      <c r="AA866752" s="94"/>
      <c r="AB866752" s="5"/>
    </row>
    <row r="866754" spans="21:28">
      <c r="U866754" s="5"/>
      <c r="AA866754" s="458"/>
      <c r="AB866754" s="5"/>
    </row>
    <row r="866755" spans="21:28">
      <c r="U866755" s="5"/>
      <c r="AA866755" s="458"/>
      <c r="AB866755" s="5"/>
    </row>
    <row r="866756" spans="21:28">
      <c r="U866756" s="5"/>
      <c r="AA866756" s="93"/>
      <c r="AB866756" s="5"/>
    </row>
    <row r="866757" spans="21:28">
      <c r="U866757" s="5"/>
      <c r="AA866757" s="94"/>
      <c r="AB866757" s="5"/>
    </row>
    <row r="866760" spans="21:28">
      <c r="U866760" s="5"/>
      <c r="AA866760" s="94"/>
      <c r="AB866760" s="5"/>
    </row>
    <row r="866810" spans="21:28">
      <c r="U866810" s="5"/>
      <c r="AA866810" s="94"/>
      <c r="AB866810" s="5"/>
    </row>
    <row r="866880" spans="21:28">
      <c r="U866880" s="5"/>
      <c r="AA866880" s="94"/>
      <c r="AB866880" s="5"/>
    </row>
    <row r="866881" spans="21:28">
      <c r="U866881" s="5"/>
      <c r="AA866881" s="94"/>
      <c r="AB866881" s="5"/>
    </row>
    <row r="866898" spans="21:28">
      <c r="U866898" s="5"/>
      <c r="AA866898" s="94"/>
      <c r="AB866898" s="5"/>
    </row>
    <row r="866900" spans="21:28">
      <c r="U866900" s="5"/>
      <c r="AA866900" s="458"/>
      <c r="AB866900" s="5"/>
    </row>
    <row r="866901" spans="21:28">
      <c r="U866901" s="5"/>
      <c r="AA866901" s="458"/>
      <c r="AB866901" s="5"/>
    </row>
    <row r="866902" spans="21:28">
      <c r="U866902" s="5"/>
      <c r="AA866902" s="93"/>
      <c r="AB866902" s="5"/>
    </row>
    <row r="866903" spans="21:28">
      <c r="U866903" s="5"/>
      <c r="AA866903" s="94"/>
      <c r="AB866903" s="5"/>
    </row>
    <row r="866906" spans="21:28">
      <c r="U866906" s="5"/>
      <c r="AA866906" s="94"/>
      <c r="AB866906" s="5"/>
    </row>
    <row r="866956" spans="21:28">
      <c r="U866956" s="5"/>
      <c r="AA866956" s="94"/>
      <c r="AB866956" s="5"/>
    </row>
    <row r="867026" spans="21:28">
      <c r="U867026" s="5"/>
      <c r="AA867026" s="94"/>
      <c r="AB867026" s="5"/>
    </row>
    <row r="867027" spans="21:28">
      <c r="U867027" s="5"/>
      <c r="AA867027" s="94"/>
      <c r="AB867027" s="5"/>
    </row>
    <row r="867044" spans="21:28">
      <c r="U867044" s="5"/>
      <c r="AA867044" s="94"/>
      <c r="AB867044" s="5"/>
    </row>
    <row r="867046" spans="21:28">
      <c r="U867046" s="5"/>
      <c r="AA867046" s="458"/>
      <c r="AB867046" s="5"/>
    </row>
    <row r="867047" spans="21:28">
      <c r="U867047" s="5"/>
      <c r="AA867047" s="458"/>
      <c r="AB867047" s="5"/>
    </row>
    <row r="867048" spans="21:28">
      <c r="U867048" s="5"/>
      <c r="AA867048" s="93"/>
      <c r="AB867048" s="5"/>
    </row>
    <row r="867049" spans="21:28">
      <c r="U867049" s="5"/>
      <c r="AA867049" s="94"/>
      <c r="AB867049" s="5"/>
    </row>
    <row r="867052" spans="21:28">
      <c r="U867052" s="5"/>
      <c r="AA867052" s="94"/>
      <c r="AB867052" s="5"/>
    </row>
    <row r="867102" spans="21:28">
      <c r="U867102" s="5"/>
      <c r="AA867102" s="94"/>
      <c r="AB867102" s="5"/>
    </row>
    <row r="867172" spans="21:28">
      <c r="U867172" s="5"/>
      <c r="AA867172" s="94"/>
      <c r="AB867172" s="5"/>
    </row>
    <row r="867173" spans="21:28">
      <c r="U867173" s="5"/>
      <c r="AA867173" s="94"/>
      <c r="AB867173" s="5"/>
    </row>
    <row r="867190" spans="21:28">
      <c r="U867190" s="5"/>
      <c r="AA867190" s="94"/>
      <c r="AB867190" s="5"/>
    </row>
    <row r="867192" spans="21:28">
      <c r="U867192" s="5"/>
      <c r="AA867192" s="458"/>
      <c r="AB867192" s="5"/>
    </row>
    <row r="867193" spans="21:28">
      <c r="U867193" s="5"/>
      <c r="AA867193" s="458"/>
      <c r="AB867193" s="5"/>
    </row>
    <row r="867194" spans="21:28">
      <c r="U867194" s="5"/>
      <c r="AA867194" s="93"/>
      <c r="AB867194" s="5"/>
    </row>
    <row r="867195" spans="21:28">
      <c r="U867195" s="5"/>
      <c r="AA867195" s="94"/>
      <c r="AB867195" s="5"/>
    </row>
    <row r="867198" spans="21:28">
      <c r="U867198" s="5"/>
      <c r="AA867198" s="94"/>
      <c r="AB867198" s="5"/>
    </row>
    <row r="867248" spans="21:28">
      <c r="U867248" s="5"/>
      <c r="AA867248" s="94"/>
      <c r="AB867248" s="5"/>
    </row>
    <row r="867318" spans="21:28">
      <c r="U867318" s="5"/>
      <c r="AA867318" s="94"/>
      <c r="AB867318" s="5"/>
    </row>
    <row r="867319" spans="21:28">
      <c r="U867319" s="5"/>
      <c r="AA867319" s="94"/>
      <c r="AB867319" s="5"/>
    </row>
    <row r="867336" spans="21:28">
      <c r="U867336" s="5"/>
      <c r="AA867336" s="94"/>
      <c r="AB867336" s="5"/>
    </row>
    <row r="867338" spans="21:28">
      <c r="U867338" s="5"/>
      <c r="AA867338" s="458"/>
      <c r="AB867338" s="5"/>
    </row>
    <row r="867339" spans="21:28">
      <c r="U867339" s="5"/>
      <c r="AA867339" s="458"/>
      <c r="AB867339" s="5"/>
    </row>
    <row r="867340" spans="21:28">
      <c r="U867340" s="5"/>
      <c r="AA867340" s="93"/>
      <c r="AB867340" s="5"/>
    </row>
    <row r="867341" spans="21:28">
      <c r="U867341" s="5"/>
      <c r="AA867341" s="94"/>
      <c r="AB867341" s="5"/>
    </row>
    <row r="867344" spans="21:28">
      <c r="U867344" s="5"/>
      <c r="AA867344" s="94"/>
      <c r="AB867344" s="5"/>
    </row>
    <row r="867394" spans="21:28">
      <c r="U867394" s="5"/>
      <c r="AA867394" s="94"/>
      <c r="AB867394" s="5"/>
    </row>
    <row r="867464" spans="21:28">
      <c r="U867464" s="5"/>
      <c r="AA867464" s="94"/>
      <c r="AB867464" s="5"/>
    </row>
    <row r="867465" spans="21:28">
      <c r="U867465" s="5"/>
      <c r="AA867465" s="94"/>
      <c r="AB867465" s="5"/>
    </row>
    <row r="867482" spans="21:28">
      <c r="U867482" s="5"/>
      <c r="AA867482" s="94"/>
      <c r="AB867482" s="5"/>
    </row>
    <row r="867484" spans="21:28">
      <c r="U867484" s="5"/>
      <c r="AA867484" s="458"/>
      <c r="AB867484" s="5"/>
    </row>
    <row r="867485" spans="21:28">
      <c r="U867485" s="5"/>
      <c r="AA867485" s="458"/>
      <c r="AB867485" s="5"/>
    </row>
    <row r="867486" spans="21:28">
      <c r="U867486" s="5"/>
      <c r="AA867486" s="93"/>
      <c r="AB867486" s="5"/>
    </row>
    <row r="867487" spans="21:28">
      <c r="U867487" s="5"/>
      <c r="AA867487" s="94"/>
      <c r="AB867487" s="5"/>
    </row>
    <row r="867490" spans="21:28">
      <c r="U867490" s="5"/>
      <c r="AA867490" s="94"/>
      <c r="AB867490" s="5"/>
    </row>
    <row r="867540" spans="21:28">
      <c r="U867540" s="5"/>
      <c r="AA867540" s="94"/>
      <c r="AB867540" s="5"/>
    </row>
    <row r="867610" spans="21:28">
      <c r="U867610" s="5"/>
      <c r="AA867610" s="94"/>
      <c r="AB867610" s="5"/>
    </row>
    <row r="867611" spans="21:28">
      <c r="U867611" s="5"/>
      <c r="AA867611" s="94"/>
      <c r="AB867611" s="5"/>
    </row>
    <row r="867628" spans="21:28">
      <c r="U867628" s="5"/>
      <c r="AA867628" s="94"/>
      <c r="AB867628" s="5"/>
    </row>
    <row r="867630" spans="21:28">
      <c r="U867630" s="5"/>
      <c r="AA867630" s="458"/>
      <c r="AB867630" s="5"/>
    </row>
    <row r="867631" spans="21:28">
      <c r="U867631" s="5"/>
      <c r="AA867631" s="458"/>
      <c r="AB867631" s="5"/>
    </row>
    <row r="867632" spans="21:28">
      <c r="U867632" s="5"/>
      <c r="AA867632" s="93"/>
      <c r="AB867632" s="5"/>
    </row>
    <row r="867633" spans="21:28">
      <c r="U867633" s="5"/>
      <c r="AA867633" s="94"/>
      <c r="AB867633" s="5"/>
    </row>
    <row r="867636" spans="21:28">
      <c r="U867636" s="5"/>
      <c r="AA867636" s="94"/>
      <c r="AB867636" s="5"/>
    </row>
    <row r="867686" spans="21:28">
      <c r="U867686" s="5"/>
      <c r="AA867686" s="94"/>
      <c r="AB867686" s="5"/>
    </row>
    <row r="867756" spans="21:28">
      <c r="U867756" s="5"/>
      <c r="AA867756" s="94"/>
      <c r="AB867756" s="5"/>
    </row>
    <row r="867757" spans="21:28">
      <c r="U867757" s="5"/>
      <c r="AA867757" s="94"/>
      <c r="AB867757" s="5"/>
    </row>
    <row r="867774" spans="21:28">
      <c r="U867774" s="5"/>
      <c r="AA867774" s="94"/>
      <c r="AB867774" s="5"/>
    </row>
    <row r="867776" spans="21:28">
      <c r="U867776" s="5"/>
      <c r="AA867776" s="458"/>
      <c r="AB867776" s="5"/>
    </row>
    <row r="867777" spans="21:28">
      <c r="U867777" s="5"/>
      <c r="AA867777" s="458"/>
      <c r="AB867777" s="5"/>
    </row>
    <row r="867778" spans="21:28">
      <c r="U867778" s="5"/>
      <c r="AA867778" s="93"/>
      <c r="AB867778" s="5"/>
    </row>
    <row r="867779" spans="21:28">
      <c r="U867779" s="5"/>
      <c r="AA867779" s="94"/>
      <c r="AB867779" s="5"/>
    </row>
    <row r="867782" spans="21:28">
      <c r="U867782" s="5"/>
      <c r="AA867782" s="94"/>
      <c r="AB867782" s="5"/>
    </row>
    <row r="867832" spans="21:28">
      <c r="U867832" s="5"/>
      <c r="AA867832" s="94"/>
      <c r="AB867832" s="5"/>
    </row>
    <row r="867902" spans="21:28">
      <c r="U867902" s="5"/>
      <c r="AA867902" s="94"/>
      <c r="AB867902" s="5"/>
    </row>
    <row r="867903" spans="21:28">
      <c r="U867903" s="5"/>
      <c r="AA867903" s="94"/>
      <c r="AB867903" s="5"/>
    </row>
    <row r="867920" spans="21:28">
      <c r="U867920" s="5"/>
      <c r="AA867920" s="94"/>
      <c r="AB867920" s="5"/>
    </row>
    <row r="867922" spans="21:28">
      <c r="U867922" s="5"/>
      <c r="AA867922" s="458"/>
      <c r="AB867922" s="5"/>
    </row>
    <row r="867923" spans="21:28">
      <c r="U867923" s="5"/>
      <c r="AA867923" s="458"/>
      <c r="AB867923" s="5"/>
    </row>
    <row r="867924" spans="21:28">
      <c r="U867924" s="5"/>
      <c r="AA867924" s="93"/>
      <c r="AB867924" s="5"/>
    </row>
    <row r="867925" spans="21:28">
      <c r="U867925" s="5"/>
      <c r="AA867925" s="94"/>
      <c r="AB867925" s="5"/>
    </row>
    <row r="867928" spans="21:28">
      <c r="U867928" s="5"/>
      <c r="AA867928" s="94"/>
      <c r="AB867928" s="5"/>
    </row>
    <row r="867978" spans="21:28">
      <c r="U867978" s="5"/>
      <c r="AA867978" s="94"/>
      <c r="AB867978" s="5"/>
    </row>
    <row r="868048" spans="21:28">
      <c r="U868048" s="5"/>
      <c r="AA868048" s="94"/>
      <c r="AB868048" s="5"/>
    </row>
    <row r="868049" spans="21:28">
      <c r="U868049" s="5"/>
      <c r="AA868049" s="94"/>
      <c r="AB868049" s="5"/>
    </row>
    <row r="868066" spans="21:28">
      <c r="U868066" s="5"/>
      <c r="AA868066" s="94"/>
      <c r="AB868066" s="5"/>
    </row>
    <row r="868068" spans="21:28">
      <c r="U868068" s="5"/>
      <c r="AA868068" s="458"/>
      <c r="AB868068" s="5"/>
    </row>
    <row r="868069" spans="21:28">
      <c r="U868069" s="5"/>
      <c r="AA868069" s="458"/>
      <c r="AB868069" s="5"/>
    </row>
    <row r="868070" spans="21:28">
      <c r="U868070" s="5"/>
      <c r="AA868070" s="93"/>
      <c r="AB868070" s="5"/>
    </row>
    <row r="868071" spans="21:28">
      <c r="U868071" s="5"/>
      <c r="AA868071" s="94"/>
      <c r="AB868071" s="5"/>
    </row>
    <row r="868074" spans="21:28">
      <c r="U868074" s="5"/>
      <c r="AA868074" s="94"/>
      <c r="AB868074" s="5"/>
    </row>
    <row r="868124" spans="21:28">
      <c r="U868124" s="5"/>
      <c r="AA868124" s="94"/>
      <c r="AB868124" s="5"/>
    </row>
    <row r="868194" spans="21:28">
      <c r="U868194" s="5"/>
      <c r="AA868194" s="94"/>
      <c r="AB868194" s="5"/>
    </row>
    <row r="868195" spans="21:28">
      <c r="U868195" s="5"/>
      <c r="AA868195" s="94"/>
      <c r="AB868195" s="5"/>
    </row>
    <row r="868212" spans="21:28">
      <c r="U868212" s="5"/>
      <c r="AA868212" s="94"/>
      <c r="AB868212" s="5"/>
    </row>
    <row r="868214" spans="21:28">
      <c r="U868214" s="5"/>
      <c r="AA868214" s="458"/>
      <c r="AB868214" s="5"/>
    </row>
    <row r="868215" spans="21:28">
      <c r="U868215" s="5"/>
      <c r="AA868215" s="458"/>
      <c r="AB868215" s="5"/>
    </row>
    <row r="868216" spans="21:28">
      <c r="U868216" s="5"/>
      <c r="AA868216" s="93"/>
      <c r="AB868216" s="5"/>
    </row>
    <row r="868217" spans="21:28">
      <c r="U868217" s="5"/>
      <c r="AA868217" s="94"/>
      <c r="AB868217" s="5"/>
    </row>
    <row r="868220" spans="21:28">
      <c r="U868220" s="5"/>
      <c r="AA868220" s="94"/>
      <c r="AB868220" s="5"/>
    </row>
    <row r="868270" spans="21:28">
      <c r="U868270" s="5"/>
      <c r="AA868270" s="94"/>
      <c r="AB868270" s="5"/>
    </row>
    <row r="868340" spans="21:28">
      <c r="U868340" s="5"/>
      <c r="AA868340" s="94"/>
      <c r="AB868340" s="5"/>
    </row>
    <row r="868341" spans="21:28">
      <c r="U868341" s="5"/>
      <c r="AA868341" s="94"/>
      <c r="AB868341" s="5"/>
    </row>
    <row r="868358" spans="21:28">
      <c r="U868358" s="5"/>
      <c r="AA868358" s="94"/>
      <c r="AB868358" s="5"/>
    </row>
    <row r="868360" spans="21:28">
      <c r="U868360" s="5"/>
      <c r="AA868360" s="458"/>
      <c r="AB868360" s="5"/>
    </row>
    <row r="868361" spans="21:28">
      <c r="U868361" s="5"/>
      <c r="AA868361" s="458"/>
      <c r="AB868361" s="5"/>
    </row>
    <row r="868362" spans="21:28">
      <c r="U868362" s="5"/>
      <c r="AA868362" s="93"/>
      <c r="AB868362" s="5"/>
    </row>
    <row r="868363" spans="21:28">
      <c r="U868363" s="5"/>
      <c r="AA868363" s="94"/>
      <c r="AB868363" s="5"/>
    </row>
    <row r="868366" spans="21:28">
      <c r="U868366" s="5"/>
      <c r="AA868366" s="94"/>
      <c r="AB868366" s="5"/>
    </row>
    <row r="868416" spans="21:28">
      <c r="U868416" s="5"/>
      <c r="AA868416" s="94"/>
      <c r="AB868416" s="5"/>
    </row>
    <row r="868486" spans="21:28">
      <c r="U868486" s="5"/>
      <c r="AA868486" s="94"/>
      <c r="AB868486" s="5"/>
    </row>
    <row r="868487" spans="21:28">
      <c r="U868487" s="5"/>
      <c r="AA868487" s="94"/>
      <c r="AB868487" s="5"/>
    </row>
    <row r="868504" spans="21:28">
      <c r="U868504" s="5"/>
      <c r="AA868504" s="94"/>
      <c r="AB868504" s="5"/>
    </row>
    <row r="868506" spans="21:28">
      <c r="U868506" s="5"/>
      <c r="AA868506" s="458"/>
      <c r="AB868506" s="5"/>
    </row>
    <row r="868507" spans="21:28">
      <c r="U868507" s="5"/>
      <c r="AA868507" s="458"/>
      <c r="AB868507" s="5"/>
    </row>
    <row r="868508" spans="21:28">
      <c r="U868508" s="5"/>
      <c r="AA868508" s="93"/>
      <c r="AB868508" s="5"/>
    </row>
    <row r="868509" spans="21:28">
      <c r="U868509" s="5"/>
      <c r="AA868509" s="94"/>
      <c r="AB868509" s="5"/>
    </row>
    <row r="868512" spans="21:28">
      <c r="U868512" s="5"/>
      <c r="AA868512" s="94"/>
      <c r="AB868512" s="5"/>
    </row>
    <row r="868562" spans="21:28">
      <c r="U868562" s="5"/>
      <c r="AA868562" s="94"/>
      <c r="AB868562" s="5"/>
    </row>
    <row r="868632" spans="21:28">
      <c r="U868632" s="5"/>
      <c r="AA868632" s="94"/>
      <c r="AB868632" s="5"/>
    </row>
    <row r="868633" spans="21:28">
      <c r="U868633" s="5"/>
      <c r="AA868633" s="94"/>
      <c r="AB868633" s="5"/>
    </row>
    <row r="868650" spans="21:28">
      <c r="U868650" s="5"/>
      <c r="AA868650" s="94"/>
      <c r="AB868650" s="5"/>
    </row>
    <row r="868652" spans="21:28">
      <c r="U868652" s="5"/>
      <c r="AA868652" s="458"/>
      <c r="AB868652" s="5"/>
    </row>
    <row r="868653" spans="21:28">
      <c r="U868653" s="5"/>
      <c r="AA868653" s="458"/>
      <c r="AB868653" s="5"/>
    </row>
    <row r="868654" spans="21:28">
      <c r="U868654" s="5"/>
      <c r="AA868654" s="93"/>
      <c r="AB868654" s="5"/>
    </row>
    <row r="868655" spans="21:28">
      <c r="U868655" s="5"/>
      <c r="AA868655" s="94"/>
      <c r="AB868655" s="5"/>
    </row>
    <row r="868658" spans="21:28">
      <c r="U868658" s="5"/>
      <c r="AA868658" s="94"/>
      <c r="AB868658" s="5"/>
    </row>
    <row r="868708" spans="21:28">
      <c r="U868708" s="5"/>
      <c r="AA868708" s="94"/>
      <c r="AB868708" s="5"/>
    </row>
    <row r="868778" spans="21:28">
      <c r="U868778" s="5"/>
      <c r="AA868778" s="94"/>
      <c r="AB868778" s="5"/>
    </row>
    <row r="868779" spans="21:28">
      <c r="U868779" s="5"/>
      <c r="AA868779" s="94"/>
      <c r="AB868779" s="5"/>
    </row>
    <row r="868796" spans="21:28">
      <c r="U868796" s="5"/>
      <c r="AA868796" s="94"/>
      <c r="AB868796" s="5"/>
    </row>
    <row r="868798" spans="21:28">
      <c r="U868798" s="5"/>
      <c r="AA868798" s="458"/>
      <c r="AB868798" s="5"/>
    </row>
    <row r="868799" spans="21:28">
      <c r="U868799" s="5"/>
      <c r="AA868799" s="458"/>
      <c r="AB868799" s="5"/>
    </row>
    <row r="868800" spans="21:28">
      <c r="U868800" s="5"/>
      <c r="AA868800" s="93"/>
      <c r="AB868800" s="5"/>
    </row>
    <row r="868801" spans="21:28">
      <c r="U868801" s="5"/>
      <c r="AA868801" s="94"/>
      <c r="AB868801" s="5"/>
    </row>
    <row r="868804" spans="21:28">
      <c r="U868804" s="5"/>
      <c r="AA868804" s="94"/>
      <c r="AB868804" s="5"/>
    </row>
    <row r="868854" spans="21:28">
      <c r="U868854" s="5"/>
      <c r="AA868854" s="94"/>
      <c r="AB868854" s="5"/>
    </row>
    <row r="868924" spans="21:28">
      <c r="U868924" s="5"/>
      <c r="AA868924" s="94"/>
      <c r="AB868924" s="5"/>
    </row>
    <row r="868925" spans="21:28">
      <c r="U868925" s="5"/>
      <c r="AA868925" s="94"/>
      <c r="AB868925" s="5"/>
    </row>
    <row r="868942" spans="21:28">
      <c r="U868942" s="5"/>
      <c r="AA868942" s="94"/>
      <c r="AB868942" s="5"/>
    </row>
    <row r="868944" spans="21:28">
      <c r="U868944" s="5"/>
      <c r="AA868944" s="458"/>
      <c r="AB868944" s="5"/>
    </row>
    <row r="868945" spans="21:28">
      <c r="U868945" s="5"/>
      <c r="AA868945" s="458"/>
      <c r="AB868945" s="5"/>
    </row>
    <row r="868946" spans="21:28">
      <c r="U868946" s="5"/>
      <c r="AA868946" s="93"/>
      <c r="AB868946" s="5"/>
    </row>
    <row r="868947" spans="21:28">
      <c r="U868947" s="5"/>
      <c r="AA868947" s="94"/>
      <c r="AB868947" s="5"/>
    </row>
    <row r="868950" spans="21:28">
      <c r="U868950" s="5"/>
      <c r="AA868950" s="94"/>
      <c r="AB868950" s="5"/>
    </row>
    <row r="869000" spans="21:28">
      <c r="U869000" s="5"/>
      <c r="AA869000" s="94"/>
      <c r="AB869000" s="5"/>
    </row>
    <row r="869070" spans="21:28">
      <c r="U869070" s="5"/>
      <c r="AA869070" s="94"/>
      <c r="AB869070" s="5"/>
    </row>
    <row r="869071" spans="21:28">
      <c r="U869071" s="5"/>
      <c r="AA869071" s="94"/>
      <c r="AB869071" s="5"/>
    </row>
    <row r="869088" spans="21:28">
      <c r="U869088" s="5"/>
      <c r="AA869088" s="94"/>
      <c r="AB869088" s="5"/>
    </row>
    <row r="869090" spans="21:28">
      <c r="U869090" s="5"/>
      <c r="AA869090" s="458"/>
      <c r="AB869090" s="5"/>
    </row>
    <row r="869091" spans="21:28">
      <c r="U869091" s="5"/>
      <c r="AA869091" s="458"/>
      <c r="AB869091" s="5"/>
    </row>
    <row r="869092" spans="21:28">
      <c r="U869092" s="5"/>
      <c r="AA869092" s="93"/>
      <c r="AB869092" s="5"/>
    </row>
    <row r="869093" spans="21:28">
      <c r="U869093" s="5"/>
      <c r="AA869093" s="94"/>
      <c r="AB869093" s="5"/>
    </row>
    <row r="869096" spans="21:28">
      <c r="U869096" s="5"/>
      <c r="AA869096" s="94"/>
      <c r="AB869096" s="5"/>
    </row>
    <row r="869146" spans="21:28">
      <c r="U869146" s="5"/>
      <c r="AA869146" s="94"/>
      <c r="AB869146" s="5"/>
    </row>
    <row r="869216" spans="21:28">
      <c r="U869216" s="5"/>
      <c r="AA869216" s="94"/>
      <c r="AB869216" s="5"/>
    </row>
    <row r="869217" spans="21:28">
      <c r="U869217" s="5"/>
      <c r="AA869217" s="94"/>
      <c r="AB869217" s="5"/>
    </row>
    <row r="869234" spans="21:28">
      <c r="U869234" s="5"/>
      <c r="AA869234" s="94"/>
      <c r="AB869234" s="5"/>
    </row>
    <row r="869236" spans="21:28">
      <c r="U869236" s="5"/>
      <c r="AA869236" s="458"/>
      <c r="AB869236" s="5"/>
    </row>
    <row r="869237" spans="21:28">
      <c r="U869237" s="5"/>
      <c r="AA869237" s="458"/>
      <c r="AB869237" s="5"/>
    </row>
    <row r="869238" spans="21:28">
      <c r="U869238" s="5"/>
      <c r="AA869238" s="93"/>
      <c r="AB869238" s="5"/>
    </row>
    <row r="869239" spans="21:28">
      <c r="U869239" s="5"/>
      <c r="AA869239" s="94"/>
      <c r="AB869239" s="5"/>
    </row>
    <row r="869242" spans="21:28">
      <c r="U869242" s="5"/>
      <c r="AA869242" s="94"/>
      <c r="AB869242" s="5"/>
    </row>
    <row r="869292" spans="21:28">
      <c r="U869292" s="5"/>
      <c r="AA869292" s="94"/>
      <c r="AB869292" s="5"/>
    </row>
    <row r="869362" spans="21:28">
      <c r="U869362" s="5"/>
      <c r="AA869362" s="94"/>
      <c r="AB869362" s="5"/>
    </row>
    <row r="869363" spans="21:28">
      <c r="U869363" s="5"/>
      <c r="AA869363" s="94"/>
      <c r="AB869363" s="5"/>
    </row>
    <row r="869380" spans="21:28">
      <c r="U869380" s="5"/>
      <c r="AA869380" s="94"/>
      <c r="AB869380" s="5"/>
    </row>
    <row r="869382" spans="21:28">
      <c r="U869382" s="5"/>
      <c r="AA869382" s="458"/>
      <c r="AB869382" s="5"/>
    </row>
    <row r="869383" spans="21:28">
      <c r="U869383" s="5"/>
      <c r="AA869383" s="458"/>
      <c r="AB869383" s="5"/>
    </row>
    <row r="869384" spans="21:28">
      <c r="U869384" s="5"/>
      <c r="AA869384" s="93"/>
      <c r="AB869384" s="5"/>
    </row>
    <row r="869385" spans="21:28">
      <c r="U869385" s="5"/>
      <c r="AA869385" s="94"/>
      <c r="AB869385" s="5"/>
    </row>
    <row r="869388" spans="21:28">
      <c r="U869388" s="5"/>
      <c r="AA869388" s="94"/>
      <c r="AB869388" s="5"/>
    </row>
    <row r="869438" spans="21:28">
      <c r="U869438" s="5"/>
      <c r="AA869438" s="94"/>
      <c r="AB869438" s="5"/>
    </row>
    <row r="869508" spans="21:28">
      <c r="U869508" s="5"/>
      <c r="AA869508" s="94"/>
      <c r="AB869508" s="5"/>
    </row>
    <row r="869509" spans="21:28">
      <c r="U869509" s="5"/>
      <c r="AA869509" s="94"/>
      <c r="AB869509" s="5"/>
    </row>
    <row r="869526" spans="21:28">
      <c r="U869526" s="5"/>
      <c r="AA869526" s="94"/>
      <c r="AB869526" s="5"/>
    </row>
    <row r="869528" spans="21:28">
      <c r="U869528" s="5"/>
      <c r="AA869528" s="458"/>
      <c r="AB869528" s="5"/>
    </row>
    <row r="869529" spans="21:28">
      <c r="U869529" s="5"/>
      <c r="AA869529" s="458"/>
      <c r="AB869529" s="5"/>
    </row>
    <row r="869530" spans="21:28">
      <c r="U869530" s="5"/>
      <c r="AA869530" s="93"/>
      <c r="AB869530" s="5"/>
    </row>
    <row r="869531" spans="21:28">
      <c r="U869531" s="5"/>
      <c r="AA869531" s="94"/>
      <c r="AB869531" s="5"/>
    </row>
    <row r="869534" spans="21:28">
      <c r="U869534" s="5"/>
      <c r="AA869534" s="94"/>
      <c r="AB869534" s="5"/>
    </row>
    <row r="869584" spans="21:28">
      <c r="U869584" s="5"/>
      <c r="AA869584" s="94"/>
      <c r="AB869584" s="5"/>
    </row>
    <row r="869654" spans="21:28">
      <c r="U869654" s="5"/>
      <c r="AA869654" s="94"/>
      <c r="AB869654" s="5"/>
    </row>
    <row r="869655" spans="21:28">
      <c r="U869655" s="5"/>
      <c r="AA869655" s="94"/>
      <c r="AB869655" s="5"/>
    </row>
    <row r="869672" spans="21:28">
      <c r="U869672" s="5"/>
      <c r="AA869672" s="94"/>
      <c r="AB869672" s="5"/>
    </row>
    <row r="869674" spans="21:28">
      <c r="U869674" s="5"/>
      <c r="AA869674" s="458"/>
      <c r="AB869674" s="5"/>
    </row>
    <row r="869675" spans="21:28">
      <c r="U869675" s="5"/>
      <c r="AA869675" s="458"/>
      <c r="AB869675" s="5"/>
    </row>
    <row r="869676" spans="21:28">
      <c r="U869676" s="5"/>
      <c r="AA869676" s="93"/>
      <c r="AB869676" s="5"/>
    </row>
    <row r="869677" spans="21:28">
      <c r="U869677" s="5"/>
      <c r="AA869677" s="94"/>
      <c r="AB869677" s="5"/>
    </row>
    <row r="869680" spans="21:28">
      <c r="U869680" s="5"/>
      <c r="AA869680" s="94"/>
      <c r="AB869680" s="5"/>
    </row>
    <row r="869730" spans="21:28">
      <c r="U869730" s="5"/>
      <c r="AA869730" s="94"/>
      <c r="AB869730" s="5"/>
    </row>
    <row r="869800" spans="21:28">
      <c r="U869800" s="5"/>
      <c r="AA869800" s="94"/>
      <c r="AB869800" s="5"/>
    </row>
    <row r="869801" spans="21:28">
      <c r="U869801" s="5"/>
      <c r="AA869801" s="94"/>
      <c r="AB869801" s="5"/>
    </row>
    <row r="869818" spans="21:28">
      <c r="U869818" s="5"/>
      <c r="AA869818" s="94"/>
      <c r="AB869818" s="5"/>
    </row>
    <row r="869820" spans="21:28">
      <c r="U869820" s="5"/>
      <c r="AA869820" s="458"/>
      <c r="AB869820" s="5"/>
    </row>
    <row r="869821" spans="21:28">
      <c r="U869821" s="5"/>
      <c r="AA869821" s="458"/>
      <c r="AB869821" s="5"/>
    </row>
    <row r="869822" spans="21:28">
      <c r="U869822" s="5"/>
      <c r="AA869822" s="93"/>
      <c r="AB869822" s="5"/>
    </row>
    <row r="869823" spans="21:28">
      <c r="U869823" s="5"/>
      <c r="AA869823" s="94"/>
      <c r="AB869823" s="5"/>
    </row>
    <row r="869826" spans="21:28">
      <c r="U869826" s="5"/>
      <c r="AA869826" s="94"/>
      <c r="AB869826" s="5"/>
    </row>
    <row r="869876" spans="21:28">
      <c r="U869876" s="5"/>
      <c r="AA869876" s="94"/>
      <c r="AB869876" s="5"/>
    </row>
    <row r="869946" spans="21:28">
      <c r="U869946" s="5"/>
      <c r="AA869946" s="94"/>
      <c r="AB869946" s="5"/>
    </row>
    <row r="869947" spans="21:28">
      <c r="U869947" s="5"/>
      <c r="AA869947" s="94"/>
      <c r="AB869947" s="5"/>
    </row>
    <row r="869964" spans="21:28">
      <c r="U869964" s="5"/>
      <c r="AA869964" s="94"/>
      <c r="AB869964" s="5"/>
    </row>
    <row r="869966" spans="21:28">
      <c r="U869966" s="5"/>
      <c r="AA869966" s="458"/>
      <c r="AB869966" s="5"/>
    </row>
    <row r="869967" spans="21:28">
      <c r="U869967" s="5"/>
      <c r="AA869967" s="458"/>
      <c r="AB869967" s="5"/>
    </row>
    <row r="869968" spans="21:28">
      <c r="U869968" s="5"/>
      <c r="AA869968" s="93"/>
      <c r="AB869968" s="5"/>
    </row>
    <row r="869969" spans="21:28">
      <c r="U869969" s="5"/>
      <c r="AA869969" s="94"/>
      <c r="AB869969" s="5"/>
    </row>
    <row r="869972" spans="21:28">
      <c r="U869972" s="5"/>
      <c r="AA869972" s="94"/>
      <c r="AB869972" s="5"/>
    </row>
    <row r="870022" spans="21:28">
      <c r="U870022" s="5"/>
      <c r="AA870022" s="94"/>
      <c r="AB870022" s="5"/>
    </row>
    <row r="870092" spans="21:28">
      <c r="U870092" s="5"/>
      <c r="AA870092" s="94"/>
      <c r="AB870092" s="5"/>
    </row>
    <row r="870093" spans="21:28">
      <c r="U870093" s="5"/>
      <c r="AA870093" s="94"/>
      <c r="AB870093" s="5"/>
    </row>
    <row r="870110" spans="21:28">
      <c r="U870110" s="5"/>
      <c r="AA870110" s="94"/>
      <c r="AB870110" s="5"/>
    </row>
    <row r="870112" spans="21:28">
      <c r="U870112" s="5"/>
      <c r="AA870112" s="458"/>
      <c r="AB870112" s="5"/>
    </row>
    <row r="870113" spans="21:28">
      <c r="U870113" s="5"/>
      <c r="AA870113" s="458"/>
      <c r="AB870113" s="5"/>
    </row>
    <row r="870114" spans="21:28">
      <c r="U870114" s="5"/>
      <c r="AA870114" s="93"/>
      <c r="AB870114" s="5"/>
    </row>
    <row r="870115" spans="21:28">
      <c r="U870115" s="5"/>
      <c r="AA870115" s="94"/>
      <c r="AB870115" s="5"/>
    </row>
    <row r="870118" spans="21:28">
      <c r="U870118" s="5"/>
      <c r="AA870118" s="94"/>
      <c r="AB870118" s="5"/>
    </row>
    <row r="870168" spans="21:28">
      <c r="U870168" s="5"/>
      <c r="AA870168" s="94"/>
      <c r="AB870168" s="5"/>
    </row>
    <row r="870238" spans="21:28">
      <c r="U870238" s="5"/>
      <c r="AA870238" s="94"/>
      <c r="AB870238" s="5"/>
    </row>
    <row r="870239" spans="21:28">
      <c r="U870239" s="5"/>
      <c r="AA870239" s="94"/>
      <c r="AB870239" s="5"/>
    </row>
    <row r="870256" spans="21:28">
      <c r="U870256" s="5"/>
      <c r="AA870256" s="94"/>
      <c r="AB870256" s="5"/>
    </row>
    <row r="870258" spans="21:28">
      <c r="U870258" s="5"/>
      <c r="AA870258" s="458"/>
      <c r="AB870258" s="5"/>
    </row>
    <row r="870259" spans="21:28">
      <c r="U870259" s="5"/>
      <c r="AA870259" s="458"/>
      <c r="AB870259" s="5"/>
    </row>
    <row r="870260" spans="21:28">
      <c r="U870260" s="5"/>
      <c r="AA870260" s="93"/>
      <c r="AB870260" s="5"/>
    </row>
    <row r="870261" spans="21:28">
      <c r="U870261" s="5"/>
      <c r="AA870261" s="94"/>
      <c r="AB870261" s="5"/>
    </row>
    <row r="870264" spans="21:28">
      <c r="U870264" s="5"/>
      <c r="AA870264" s="94"/>
      <c r="AB870264" s="5"/>
    </row>
    <row r="870314" spans="21:28">
      <c r="U870314" s="5"/>
      <c r="AA870314" s="94"/>
      <c r="AB870314" s="5"/>
    </row>
    <row r="870384" spans="21:28">
      <c r="U870384" s="5"/>
      <c r="AA870384" s="94"/>
      <c r="AB870384" s="5"/>
    </row>
    <row r="870385" spans="21:28">
      <c r="U870385" s="5"/>
      <c r="AA870385" s="94"/>
      <c r="AB870385" s="5"/>
    </row>
    <row r="870402" spans="21:28">
      <c r="U870402" s="5"/>
      <c r="AA870402" s="94"/>
      <c r="AB870402" s="5"/>
    </row>
    <row r="870404" spans="21:28">
      <c r="U870404" s="5"/>
      <c r="AA870404" s="458"/>
      <c r="AB870404" s="5"/>
    </row>
    <row r="870405" spans="21:28">
      <c r="U870405" s="5"/>
      <c r="AA870405" s="458"/>
      <c r="AB870405" s="5"/>
    </row>
    <row r="870406" spans="21:28">
      <c r="U870406" s="5"/>
      <c r="AA870406" s="93"/>
      <c r="AB870406" s="5"/>
    </row>
    <row r="870407" spans="21:28">
      <c r="U870407" s="5"/>
      <c r="AA870407" s="94"/>
      <c r="AB870407" s="5"/>
    </row>
    <row r="870410" spans="21:28">
      <c r="U870410" s="5"/>
      <c r="AA870410" s="94"/>
      <c r="AB870410" s="5"/>
    </row>
    <row r="870460" spans="21:28">
      <c r="U870460" s="5"/>
      <c r="AA870460" s="94"/>
      <c r="AB870460" s="5"/>
    </row>
    <row r="870530" spans="21:28">
      <c r="U870530" s="5"/>
      <c r="AA870530" s="94"/>
      <c r="AB870530" s="5"/>
    </row>
    <row r="870531" spans="21:28">
      <c r="U870531" s="5"/>
      <c r="AA870531" s="94"/>
      <c r="AB870531" s="5"/>
    </row>
    <row r="870548" spans="21:28">
      <c r="U870548" s="5"/>
      <c r="AA870548" s="94"/>
      <c r="AB870548" s="5"/>
    </row>
    <row r="870550" spans="21:28">
      <c r="U870550" s="5"/>
      <c r="AA870550" s="458"/>
      <c r="AB870550" s="5"/>
    </row>
    <row r="870551" spans="21:28">
      <c r="U870551" s="5"/>
      <c r="AA870551" s="458"/>
      <c r="AB870551" s="5"/>
    </row>
    <row r="870552" spans="21:28">
      <c r="U870552" s="5"/>
      <c r="AA870552" s="93"/>
      <c r="AB870552" s="5"/>
    </row>
    <row r="870553" spans="21:28">
      <c r="U870553" s="5"/>
      <c r="AA870553" s="94"/>
      <c r="AB870553" s="5"/>
    </row>
    <row r="870556" spans="21:28">
      <c r="U870556" s="5"/>
      <c r="AA870556" s="94"/>
      <c r="AB870556" s="5"/>
    </row>
    <row r="870606" spans="21:28">
      <c r="U870606" s="5"/>
      <c r="AA870606" s="94"/>
      <c r="AB870606" s="5"/>
    </row>
    <row r="870676" spans="21:28">
      <c r="U870676" s="5"/>
      <c r="AA870676" s="94"/>
      <c r="AB870676" s="5"/>
    </row>
    <row r="870677" spans="21:28">
      <c r="U870677" s="5"/>
      <c r="AA870677" s="94"/>
      <c r="AB870677" s="5"/>
    </row>
    <row r="870694" spans="21:28">
      <c r="U870694" s="5"/>
      <c r="AA870694" s="94"/>
      <c r="AB870694" s="5"/>
    </row>
    <row r="870696" spans="21:28">
      <c r="U870696" s="5"/>
      <c r="AA870696" s="458"/>
      <c r="AB870696" s="5"/>
    </row>
    <row r="870697" spans="21:28">
      <c r="U870697" s="5"/>
      <c r="AA870697" s="458"/>
      <c r="AB870697" s="5"/>
    </row>
    <row r="870698" spans="21:28">
      <c r="U870698" s="5"/>
      <c r="AA870698" s="93"/>
      <c r="AB870698" s="5"/>
    </row>
    <row r="870699" spans="21:28">
      <c r="U870699" s="5"/>
      <c r="AA870699" s="94"/>
      <c r="AB870699" s="5"/>
    </row>
    <row r="870702" spans="21:28">
      <c r="U870702" s="5"/>
      <c r="AA870702" s="94"/>
      <c r="AB870702" s="5"/>
    </row>
    <row r="870752" spans="21:28">
      <c r="U870752" s="5"/>
      <c r="AA870752" s="94"/>
      <c r="AB870752" s="5"/>
    </row>
    <row r="870822" spans="21:28">
      <c r="U870822" s="5"/>
      <c r="AA870822" s="94"/>
      <c r="AB870822" s="5"/>
    </row>
    <row r="870823" spans="21:28">
      <c r="U870823" s="5"/>
      <c r="AA870823" s="94"/>
      <c r="AB870823" s="5"/>
    </row>
    <row r="870840" spans="21:28">
      <c r="U870840" s="5"/>
      <c r="AA870840" s="94"/>
      <c r="AB870840" s="5"/>
    </row>
    <row r="870842" spans="21:28">
      <c r="U870842" s="5"/>
      <c r="AA870842" s="458"/>
      <c r="AB870842" s="5"/>
    </row>
    <row r="870843" spans="21:28">
      <c r="U870843" s="5"/>
      <c r="AA870843" s="458"/>
      <c r="AB870843" s="5"/>
    </row>
    <row r="870844" spans="21:28">
      <c r="U870844" s="5"/>
      <c r="AA870844" s="93"/>
      <c r="AB870844" s="5"/>
    </row>
    <row r="870845" spans="21:28">
      <c r="U870845" s="5"/>
      <c r="AA870845" s="94"/>
      <c r="AB870845" s="5"/>
    </row>
    <row r="870848" spans="21:28">
      <c r="U870848" s="5"/>
      <c r="AA870848" s="94"/>
      <c r="AB870848" s="5"/>
    </row>
    <row r="870898" spans="21:28">
      <c r="U870898" s="5"/>
      <c r="AA870898" s="94"/>
      <c r="AB870898" s="5"/>
    </row>
    <row r="870968" spans="21:28">
      <c r="U870968" s="5"/>
      <c r="AA870968" s="94"/>
      <c r="AB870968" s="5"/>
    </row>
    <row r="870969" spans="21:28">
      <c r="U870969" s="5"/>
      <c r="AA870969" s="94"/>
      <c r="AB870969" s="5"/>
    </row>
    <row r="870986" spans="21:28">
      <c r="U870986" s="5"/>
      <c r="AA870986" s="94"/>
      <c r="AB870986" s="5"/>
    </row>
    <row r="870988" spans="21:28">
      <c r="U870988" s="5"/>
      <c r="AA870988" s="458"/>
      <c r="AB870988" s="5"/>
    </row>
    <row r="870989" spans="21:28">
      <c r="U870989" s="5"/>
      <c r="AA870989" s="458"/>
      <c r="AB870989" s="5"/>
    </row>
    <row r="870990" spans="21:28">
      <c r="U870990" s="5"/>
      <c r="AA870990" s="93"/>
      <c r="AB870990" s="5"/>
    </row>
    <row r="870991" spans="21:28">
      <c r="U870991" s="5"/>
      <c r="AA870991" s="94"/>
      <c r="AB870991" s="5"/>
    </row>
    <row r="870994" spans="21:28">
      <c r="U870994" s="5"/>
      <c r="AA870994" s="94"/>
      <c r="AB870994" s="5"/>
    </row>
    <row r="871044" spans="21:28">
      <c r="U871044" s="5"/>
      <c r="AA871044" s="94"/>
      <c r="AB871044" s="5"/>
    </row>
    <row r="871114" spans="21:28">
      <c r="U871114" s="5"/>
      <c r="AA871114" s="94"/>
      <c r="AB871114" s="5"/>
    </row>
    <row r="871115" spans="21:28">
      <c r="U871115" s="5"/>
      <c r="AA871115" s="94"/>
      <c r="AB871115" s="5"/>
    </row>
    <row r="871132" spans="21:28">
      <c r="U871132" s="5"/>
      <c r="AA871132" s="94"/>
      <c r="AB871132" s="5"/>
    </row>
    <row r="871134" spans="21:28">
      <c r="U871134" s="5"/>
      <c r="AA871134" s="458"/>
      <c r="AB871134" s="5"/>
    </row>
    <row r="871135" spans="21:28">
      <c r="U871135" s="5"/>
      <c r="AA871135" s="458"/>
      <c r="AB871135" s="5"/>
    </row>
    <row r="871136" spans="21:28">
      <c r="U871136" s="5"/>
      <c r="AA871136" s="93"/>
      <c r="AB871136" s="5"/>
    </row>
    <row r="871137" spans="21:28">
      <c r="U871137" s="5"/>
      <c r="AA871137" s="94"/>
      <c r="AB871137" s="5"/>
    </row>
    <row r="871140" spans="21:28">
      <c r="U871140" s="5"/>
      <c r="AA871140" s="94"/>
      <c r="AB871140" s="5"/>
    </row>
    <row r="871190" spans="21:28">
      <c r="U871190" s="5"/>
      <c r="AA871190" s="94"/>
      <c r="AB871190" s="5"/>
    </row>
    <row r="871260" spans="21:28">
      <c r="U871260" s="5"/>
      <c r="AA871260" s="94"/>
      <c r="AB871260" s="5"/>
    </row>
    <row r="871261" spans="21:28">
      <c r="U871261" s="5"/>
      <c r="AA871261" s="94"/>
      <c r="AB871261" s="5"/>
    </row>
    <row r="871278" spans="21:28">
      <c r="U871278" s="5"/>
      <c r="AA871278" s="94"/>
      <c r="AB871278" s="5"/>
    </row>
    <row r="871280" spans="21:28">
      <c r="U871280" s="5"/>
      <c r="AA871280" s="458"/>
      <c r="AB871280" s="5"/>
    </row>
    <row r="871281" spans="21:28">
      <c r="U871281" s="5"/>
      <c r="AA871281" s="458"/>
      <c r="AB871281" s="5"/>
    </row>
    <row r="871282" spans="21:28">
      <c r="U871282" s="5"/>
      <c r="AA871282" s="93"/>
      <c r="AB871282" s="5"/>
    </row>
    <row r="871283" spans="21:28">
      <c r="U871283" s="5"/>
      <c r="AA871283" s="94"/>
      <c r="AB871283" s="5"/>
    </row>
    <row r="871286" spans="21:28">
      <c r="U871286" s="5"/>
      <c r="AA871286" s="94"/>
      <c r="AB871286" s="5"/>
    </row>
    <row r="871336" spans="21:28">
      <c r="U871336" s="5"/>
      <c r="AA871336" s="94"/>
      <c r="AB871336" s="5"/>
    </row>
    <row r="871406" spans="21:28">
      <c r="U871406" s="5"/>
      <c r="AA871406" s="94"/>
      <c r="AB871406" s="5"/>
    </row>
    <row r="871407" spans="21:28">
      <c r="U871407" s="5"/>
      <c r="AA871407" s="94"/>
      <c r="AB871407" s="5"/>
    </row>
    <row r="871424" spans="21:28">
      <c r="U871424" s="5"/>
      <c r="AA871424" s="94"/>
      <c r="AB871424" s="5"/>
    </row>
    <row r="871426" spans="21:28">
      <c r="U871426" s="5"/>
      <c r="AA871426" s="458"/>
      <c r="AB871426" s="5"/>
    </row>
    <row r="871427" spans="21:28">
      <c r="U871427" s="5"/>
      <c r="AA871427" s="458"/>
      <c r="AB871427" s="5"/>
    </row>
    <row r="871428" spans="21:28">
      <c r="U871428" s="5"/>
      <c r="AA871428" s="93"/>
      <c r="AB871428" s="5"/>
    </row>
    <row r="871429" spans="21:28">
      <c r="U871429" s="5"/>
      <c r="AA871429" s="94"/>
      <c r="AB871429" s="5"/>
    </row>
    <row r="871432" spans="21:28">
      <c r="U871432" s="5"/>
      <c r="AA871432" s="94"/>
      <c r="AB871432" s="5"/>
    </row>
    <row r="871482" spans="21:28">
      <c r="U871482" s="5"/>
      <c r="AA871482" s="94"/>
      <c r="AB871482" s="5"/>
    </row>
    <row r="871552" spans="21:28">
      <c r="U871552" s="5"/>
      <c r="AA871552" s="94"/>
      <c r="AB871552" s="5"/>
    </row>
    <row r="871553" spans="21:28">
      <c r="U871553" s="5"/>
      <c r="AA871553" s="94"/>
      <c r="AB871553" s="5"/>
    </row>
    <row r="871570" spans="21:28">
      <c r="U871570" s="5"/>
      <c r="AA871570" s="94"/>
      <c r="AB871570" s="5"/>
    </row>
    <row r="871572" spans="21:28">
      <c r="U871572" s="5"/>
      <c r="AA871572" s="458"/>
      <c r="AB871572" s="5"/>
    </row>
    <row r="871573" spans="21:28">
      <c r="U871573" s="5"/>
      <c r="AA871573" s="458"/>
      <c r="AB871573" s="5"/>
    </row>
    <row r="871574" spans="21:28">
      <c r="U871574" s="5"/>
      <c r="AA871574" s="93"/>
      <c r="AB871574" s="5"/>
    </row>
    <row r="871575" spans="21:28">
      <c r="U871575" s="5"/>
      <c r="AA871575" s="94"/>
      <c r="AB871575" s="5"/>
    </row>
    <row r="871578" spans="21:28">
      <c r="U871578" s="5"/>
      <c r="AA871578" s="94"/>
      <c r="AB871578" s="5"/>
    </row>
    <row r="871628" spans="21:28">
      <c r="U871628" s="5"/>
      <c r="AA871628" s="94"/>
      <c r="AB871628" s="5"/>
    </row>
    <row r="871698" spans="21:28">
      <c r="U871698" s="5"/>
      <c r="AA871698" s="94"/>
      <c r="AB871698" s="5"/>
    </row>
    <row r="871699" spans="21:28">
      <c r="U871699" s="5"/>
      <c r="AA871699" s="94"/>
      <c r="AB871699" s="5"/>
    </row>
    <row r="871716" spans="21:28">
      <c r="U871716" s="5"/>
      <c r="AA871716" s="94"/>
      <c r="AB871716" s="5"/>
    </row>
    <row r="871718" spans="21:28">
      <c r="U871718" s="5"/>
      <c r="AA871718" s="458"/>
      <c r="AB871718" s="5"/>
    </row>
    <row r="871719" spans="21:28">
      <c r="U871719" s="5"/>
      <c r="AA871719" s="458"/>
      <c r="AB871719" s="5"/>
    </row>
    <row r="871720" spans="21:28">
      <c r="U871720" s="5"/>
      <c r="AA871720" s="93"/>
      <c r="AB871720" s="5"/>
    </row>
    <row r="871721" spans="21:28">
      <c r="U871721" s="5"/>
      <c r="AA871721" s="94"/>
      <c r="AB871721" s="5"/>
    </row>
    <row r="871724" spans="21:28">
      <c r="U871724" s="5"/>
      <c r="AA871724" s="94"/>
      <c r="AB871724" s="5"/>
    </row>
    <row r="871774" spans="21:28">
      <c r="U871774" s="5"/>
      <c r="AA871774" s="94"/>
      <c r="AB871774" s="5"/>
    </row>
    <row r="871844" spans="21:28">
      <c r="U871844" s="5"/>
      <c r="AA871844" s="94"/>
      <c r="AB871844" s="5"/>
    </row>
    <row r="871845" spans="21:28">
      <c r="U871845" s="5"/>
      <c r="AA871845" s="94"/>
      <c r="AB871845" s="5"/>
    </row>
    <row r="871862" spans="21:28">
      <c r="U871862" s="5"/>
      <c r="AA871862" s="94"/>
      <c r="AB871862" s="5"/>
    </row>
    <row r="871864" spans="21:28">
      <c r="U871864" s="5"/>
      <c r="AA871864" s="458"/>
      <c r="AB871864" s="5"/>
    </row>
    <row r="871865" spans="21:28">
      <c r="U871865" s="5"/>
      <c r="AA871865" s="458"/>
      <c r="AB871865" s="5"/>
    </row>
    <row r="871866" spans="21:28">
      <c r="U871866" s="5"/>
      <c r="AA871866" s="93"/>
      <c r="AB871866" s="5"/>
    </row>
    <row r="871867" spans="21:28">
      <c r="U871867" s="5"/>
      <c r="AA871867" s="94"/>
      <c r="AB871867" s="5"/>
    </row>
    <row r="871870" spans="21:28">
      <c r="U871870" s="5"/>
      <c r="AA871870" s="94"/>
      <c r="AB871870" s="5"/>
    </row>
    <row r="871920" spans="21:28">
      <c r="U871920" s="5"/>
      <c r="AA871920" s="94"/>
      <c r="AB871920" s="5"/>
    </row>
    <row r="871990" spans="21:28">
      <c r="U871990" s="5"/>
      <c r="AA871990" s="94"/>
      <c r="AB871990" s="5"/>
    </row>
    <row r="871991" spans="21:28">
      <c r="U871991" s="5"/>
      <c r="AA871991" s="94"/>
      <c r="AB871991" s="5"/>
    </row>
    <row r="872008" spans="21:28">
      <c r="U872008" s="5"/>
      <c r="AA872008" s="94"/>
      <c r="AB872008" s="5"/>
    </row>
    <row r="872010" spans="21:28">
      <c r="U872010" s="5"/>
      <c r="AA872010" s="458"/>
      <c r="AB872010" s="5"/>
    </row>
    <row r="872011" spans="21:28">
      <c r="U872011" s="5"/>
      <c r="AA872011" s="458"/>
      <c r="AB872011" s="5"/>
    </row>
    <row r="872012" spans="21:28">
      <c r="U872012" s="5"/>
      <c r="AA872012" s="93"/>
      <c r="AB872012" s="5"/>
    </row>
    <row r="872013" spans="21:28">
      <c r="U872013" s="5"/>
      <c r="AA872013" s="94"/>
      <c r="AB872013" s="5"/>
    </row>
    <row r="872016" spans="21:28">
      <c r="U872016" s="5"/>
      <c r="AA872016" s="94"/>
      <c r="AB872016" s="5"/>
    </row>
    <row r="872066" spans="21:28">
      <c r="U872066" s="5"/>
      <c r="AA872066" s="94"/>
      <c r="AB872066" s="5"/>
    </row>
    <row r="872136" spans="21:28">
      <c r="U872136" s="5"/>
      <c r="AA872136" s="94"/>
      <c r="AB872136" s="5"/>
    </row>
    <row r="872137" spans="21:28">
      <c r="U872137" s="5"/>
      <c r="AA872137" s="94"/>
      <c r="AB872137" s="5"/>
    </row>
    <row r="872154" spans="21:28">
      <c r="U872154" s="5"/>
      <c r="AA872154" s="94"/>
      <c r="AB872154" s="5"/>
    </row>
    <row r="872156" spans="21:28">
      <c r="U872156" s="5"/>
      <c r="AA872156" s="458"/>
      <c r="AB872156" s="5"/>
    </row>
    <row r="872157" spans="21:28">
      <c r="U872157" s="5"/>
      <c r="AA872157" s="458"/>
      <c r="AB872157" s="5"/>
    </row>
    <row r="872158" spans="21:28">
      <c r="U872158" s="5"/>
      <c r="AA872158" s="93"/>
      <c r="AB872158" s="5"/>
    </row>
    <row r="872159" spans="21:28">
      <c r="U872159" s="5"/>
      <c r="AA872159" s="94"/>
      <c r="AB872159" s="5"/>
    </row>
    <row r="872162" spans="21:28">
      <c r="U872162" s="5"/>
      <c r="AA872162" s="94"/>
      <c r="AB872162" s="5"/>
    </row>
    <row r="872212" spans="21:28">
      <c r="U872212" s="5"/>
      <c r="AA872212" s="94"/>
      <c r="AB872212" s="5"/>
    </row>
    <row r="872282" spans="21:28">
      <c r="U872282" s="5"/>
      <c r="AA872282" s="94"/>
      <c r="AB872282" s="5"/>
    </row>
    <row r="872283" spans="21:28">
      <c r="U872283" s="5"/>
      <c r="AA872283" s="94"/>
      <c r="AB872283" s="5"/>
    </row>
    <row r="872300" spans="21:28">
      <c r="U872300" s="5"/>
      <c r="AA872300" s="94"/>
      <c r="AB872300" s="5"/>
    </row>
    <row r="872302" spans="21:28">
      <c r="U872302" s="5"/>
      <c r="AA872302" s="458"/>
      <c r="AB872302" s="5"/>
    </row>
    <row r="872303" spans="21:28">
      <c r="U872303" s="5"/>
      <c r="AA872303" s="458"/>
      <c r="AB872303" s="5"/>
    </row>
    <row r="872304" spans="21:28">
      <c r="U872304" s="5"/>
      <c r="AA872304" s="93"/>
      <c r="AB872304" s="5"/>
    </row>
    <row r="872305" spans="21:28">
      <c r="U872305" s="5"/>
      <c r="AA872305" s="94"/>
      <c r="AB872305" s="5"/>
    </row>
    <row r="872308" spans="21:28">
      <c r="U872308" s="5"/>
      <c r="AA872308" s="94"/>
      <c r="AB872308" s="5"/>
    </row>
    <row r="872358" spans="21:28">
      <c r="U872358" s="5"/>
      <c r="AA872358" s="94"/>
      <c r="AB872358" s="5"/>
    </row>
    <row r="872428" spans="21:28">
      <c r="U872428" s="5"/>
      <c r="AA872428" s="94"/>
      <c r="AB872428" s="5"/>
    </row>
    <row r="872429" spans="21:28">
      <c r="U872429" s="5"/>
      <c r="AA872429" s="94"/>
      <c r="AB872429" s="5"/>
    </row>
    <row r="872446" spans="21:28">
      <c r="U872446" s="5"/>
      <c r="AA872446" s="94"/>
      <c r="AB872446" s="5"/>
    </row>
    <row r="872448" spans="21:28">
      <c r="U872448" s="5"/>
      <c r="AA872448" s="458"/>
      <c r="AB872448" s="5"/>
    </row>
    <row r="872449" spans="21:28">
      <c r="U872449" s="5"/>
      <c r="AA872449" s="458"/>
      <c r="AB872449" s="5"/>
    </row>
    <row r="872450" spans="21:28">
      <c r="U872450" s="5"/>
      <c r="AA872450" s="93"/>
      <c r="AB872450" s="5"/>
    </row>
    <row r="872451" spans="21:28">
      <c r="U872451" s="5"/>
      <c r="AA872451" s="94"/>
      <c r="AB872451" s="5"/>
    </row>
    <row r="872454" spans="21:28">
      <c r="U872454" s="5"/>
      <c r="AA872454" s="94"/>
      <c r="AB872454" s="5"/>
    </row>
    <row r="872504" spans="21:28">
      <c r="U872504" s="5"/>
      <c r="AA872504" s="94"/>
      <c r="AB872504" s="5"/>
    </row>
    <row r="872574" spans="21:28">
      <c r="U872574" s="5"/>
      <c r="AA872574" s="94"/>
      <c r="AB872574" s="5"/>
    </row>
    <row r="872575" spans="21:28">
      <c r="U872575" s="5"/>
      <c r="AA872575" s="94"/>
      <c r="AB872575" s="5"/>
    </row>
    <row r="872592" spans="21:28">
      <c r="U872592" s="5"/>
      <c r="AA872592" s="94"/>
      <c r="AB872592" s="5"/>
    </row>
    <row r="872594" spans="21:28">
      <c r="U872594" s="5"/>
      <c r="AA872594" s="458"/>
      <c r="AB872594" s="5"/>
    </row>
    <row r="872595" spans="21:28">
      <c r="U872595" s="5"/>
      <c r="AA872595" s="458"/>
      <c r="AB872595" s="5"/>
    </row>
    <row r="872596" spans="21:28">
      <c r="U872596" s="5"/>
      <c r="AA872596" s="93"/>
      <c r="AB872596" s="5"/>
    </row>
    <row r="872597" spans="21:28">
      <c r="U872597" s="5"/>
      <c r="AA872597" s="94"/>
      <c r="AB872597" s="5"/>
    </row>
    <row r="872600" spans="21:28">
      <c r="U872600" s="5"/>
      <c r="AA872600" s="94"/>
      <c r="AB872600" s="5"/>
    </row>
    <row r="872650" spans="21:28">
      <c r="U872650" s="5"/>
      <c r="AA872650" s="94"/>
      <c r="AB872650" s="5"/>
    </row>
    <row r="872720" spans="21:28">
      <c r="U872720" s="5"/>
      <c r="AA872720" s="94"/>
      <c r="AB872720" s="5"/>
    </row>
    <row r="872721" spans="21:28">
      <c r="U872721" s="5"/>
      <c r="AA872721" s="94"/>
      <c r="AB872721" s="5"/>
    </row>
    <row r="872738" spans="21:28">
      <c r="U872738" s="5"/>
      <c r="AA872738" s="94"/>
      <c r="AB872738" s="5"/>
    </row>
    <row r="872740" spans="21:28">
      <c r="U872740" s="5"/>
      <c r="AA872740" s="458"/>
      <c r="AB872740" s="5"/>
    </row>
    <row r="872741" spans="21:28">
      <c r="U872741" s="5"/>
      <c r="AA872741" s="458"/>
      <c r="AB872741" s="5"/>
    </row>
    <row r="872742" spans="21:28">
      <c r="U872742" s="5"/>
      <c r="AA872742" s="93"/>
      <c r="AB872742" s="5"/>
    </row>
    <row r="872743" spans="21:28">
      <c r="U872743" s="5"/>
      <c r="AA872743" s="94"/>
      <c r="AB872743" s="5"/>
    </row>
    <row r="872746" spans="21:28">
      <c r="U872746" s="5"/>
      <c r="AA872746" s="94"/>
      <c r="AB872746" s="5"/>
    </row>
    <row r="872796" spans="21:28">
      <c r="U872796" s="5"/>
      <c r="AA872796" s="94"/>
      <c r="AB872796" s="5"/>
    </row>
    <row r="872866" spans="21:28">
      <c r="U872866" s="5"/>
      <c r="AA872866" s="94"/>
      <c r="AB872866" s="5"/>
    </row>
    <row r="872867" spans="21:28">
      <c r="U872867" s="5"/>
      <c r="AA872867" s="94"/>
      <c r="AB872867" s="5"/>
    </row>
    <row r="872884" spans="21:28">
      <c r="U872884" s="5"/>
      <c r="AA872884" s="94"/>
      <c r="AB872884" s="5"/>
    </row>
    <row r="872886" spans="21:28">
      <c r="U872886" s="5"/>
      <c r="AA872886" s="458"/>
      <c r="AB872886" s="5"/>
    </row>
    <row r="872887" spans="21:28">
      <c r="U872887" s="5"/>
      <c r="AA872887" s="458"/>
      <c r="AB872887" s="5"/>
    </row>
    <row r="872888" spans="21:28">
      <c r="U872888" s="5"/>
      <c r="AA872888" s="93"/>
      <c r="AB872888" s="5"/>
    </row>
    <row r="872889" spans="21:28">
      <c r="U872889" s="5"/>
      <c r="AA872889" s="94"/>
      <c r="AB872889" s="5"/>
    </row>
    <row r="872892" spans="21:28">
      <c r="U872892" s="5"/>
      <c r="AA872892" s="94"/>
      <c r="AB872892" s="5"/>
    </row>
    <row r="872942" spans="21:28">
      <c r="U872942" s="5"/>
      <c r="AA872942" s="94"/>
      <c r="AB872942" s="5"/>
    </row>
    <row r="873012" spans="21:28">
      <c r="U873012" s="5"/>
      <c r="AA873012" s="94"/>
      <c r="AB873012" s="5"/>
    </row>
    <row r="873013" spans="21:28">
      <c r="U873013" s="5"/>
      <c r="AA873013" s="94"/>
      <c r="AB873013" s="5"/>
    </row>
    <row r="873030" spans="21:28">
      <c r="U873030" s="5"/>
      <c r="AA873030" s="94"/>
      <c r="AB873030" s="5"/>
    </row>
    <row r="873032" spans="21:28">
      <c r="U873032" s="5"/>
      <c r="AA873032" s="458"/>
      <c r="AB873032" s="5"/>
    </row>
    <row r="873033" spans="21:28">
      <c r="U873033" s="5"/>
      <c r="AA873033" s="458"/>
      <c r="AB873033" s="5"/>
    </row>
    <row r="873034" spans="21:28">
      <c r="U873034" s="5"/>
      <c r="AA873034" s="93"/>
      <c r="AB873034" s="5"/>
    </row>
    <row r="873035" spans="21:28">
      <c r="U873035" s="5"/>
      <c r="AA873035" s="94"/>
      <c r="AB873035" s="5"/>
    </row>
    <row r="873038" spans="21:28">
      <c r="U873038" s="5"/>
      <c r="AA873038" s="94"/>
      <c r="AB873038" s="5"/>
    </row>
    <row r="873088" spans="21:28">
      <c r="U873088" s="5"/>
      <c r="AA873088" s="94"/>
      <c r="AB873088" s="5"/>
    </row>
    <row r="873158" spans="21:28">
      <c r="U873158" s="5"/>
      <c r="AA873158" s="94"/>
      <c r="AB873158" s="5"/>
    </row>
    <row r="873159" spans="21:28">
      <c r="U873159" s="5"/>
      <c r="AA873159" s="94"/>
      <c r="AB873159" s="5"/>
    </row>
    <row r="873176" spans="21:28">
      <c r="U873176" s="5"/>
      <c r="AA873176" s="94"/>
      <c r="AB873176" s="5"/>
    </row>
    <row r="873178" spans="21:28">
      <c r="U873178" s="5"/>
      <c r="AA873178" s="458"/>
      <c r="AB873178" s="5"/>
    </row>
    <row r="873179" spans="21:28">
      <c r="U873179" s="5"/>
      <c r="AA873179" s="458"/>
      <c r="AB873179" s="5"/>
    </row>
    <row r="873180" spans="21:28">
      <c r="U873180" s="5"/>
      <c r="AA873180" s="93"/>
      <c r="AB873180" s="5"/>
    </row>
    <row r="873181" spans="21:28">
      <c r="U873181" s="5"/>
      <c r="AA873181" s="94"/>
      <c r="AB873181" s="5"/>
    </row>
    <row r="873184" spans="21:28">
      <c r="U873184" s="5"/>
      <c r="AA873184" s="94"/>
      <c r="AB873184" s="5"/>
    </row>
    <row r="873234" spans="21:28">
      <c r="U873234" s="5"/>
      <c r="AA873234" s="94"/>
      <c r="AB873234" s="5"/>
    </row>
    <row r="873304" spans="21:28">
      <c r="U873304" s="5"/>
      <c r="AA873304" s="94"/>
      <c r="AB873304" s="5"/>
    </row>
    <row r="873305" spans="21:28">
      <c r="U873305" s="5"/>
      <c r="AA873305" s="94"/>
      <c r="AB873305" s="5"/>
    </row>
    <row r="873322" spans="21:28">
      <c r="U873322" s="5"/>
      <c r="AA873322" s="94"/>
      <c r="AB873322" s="5"/>
    </row>
    <row r="873324" spans="21:28">
      <c r="U873324" s="5"/>
      <c r="AA873324" s="458"/>
      <c r="AB873324" s="5"/>
    </row>
    <row r="873325" spans="21:28">
      <c r="U873325" s="5"/>
      <c r="AA873325" s="458"/>
      <c r="AB873325" s="5"/>
    </row>
    <row r="873326" spans="21:28">
      <c r="U873326" s="5"/>
      <c r="AA873326" s="93"/>
      <c r="AB873326" s="5"/>
    </row>
    <row r="873327" spans="21:28">
      <c r="U873327" s="5"/>
      <c r="AA873327" s="94"/>
      <c r="AB873327" s="5"/>
    </row>
    <row r="873330" spans="21:28">
      <c r="U873330" s="5"/>
      <c r="AA873330" s="94"/>
      <c r="AB873330" s="5"/>
    </row>
    <row r="873380" spans="21:28">
      <c r="U873380" s="5"/>
      <c r="AA873380" s="94"/>
      <c r="AB873380" s="5"/>
    </row>
    <row r="873450" spans="21:28">
      <c r="U873450" s="5"/>
      <c r="AA873450" s="94"/>
      <c r="AB873450" s="5"/>
    </row>
    <row r="873451" spans="21:28">
      <c r="U873451" s="5"/>
      <c r="AA873451" s="94"/>
      <c r="AB873451" s="5"/>
    </row>
    <row r="873468" spans="21:28">
      <c r="U873468" s="5"/>
      <c r="AA873468" s="94"/>
      <c r="AB873468" s="5"/>
    </row>
    <row r="873470" spans="21:28">
      <c r="U873470" s="5"/>
      <c r="AA873470" s="458"/>
      <c r="AB873470" s="5"/>
    </row>
    <row r="873471" spans="21:28">
      <c r="U873471" s="5"/>
      <c r="AA873471" s="458"/>
      <c r="AB873471" s="5"/>
    </row>
    <row r="873472" spans="21:28">
      <c r="U873472" s="5"/>
      <c r="AA873472" s="93"/>
      <c r="AB873472" s="5"/>
    </row>
    <row r="873473" spans="21:28">
      <c r="U873473" s="5"/>
      <c r="AA873473" s="94"/>
      <c r="AB873473" s="5"/>
    </row>
    <row r="873476" spans="21:28">
      <c r="U873476" s="5"/>
      <c r="AA873476" s="94"/>
      <c r="AB873476" s="5"/>
    </row>
    <row r="873526" spans="21:28">
      <c r="U873526" s="5"/>
      <c r="AA873526" s="94"/>
      <c r="AB873526" s="5"/>
    </row>
    <row r="873596" spans="21:28">
      <c r="U873596" s="5"/>
      <c r="AA873596" s="94"/>
      <c r="AB873596" s="5"/>
    </row>
    <row r="873597" spans="21:28">
      <c r="U873597" s="5"/>
      <c r="AA873597" s="94"/>
      <c r="AB873597" s="5"/>
    </row>
    <row r="873614" spans="21:28">
      <c r="U873614" s="5"/>
      <c r="AA873614" s="94"/>
      <c r="AB873614" s="5"/>
    </row>
    <row r="873616" spans="21:28">
      <c r="U873616" s="5"/>
      <c r="AA873616" s="458"/>
      <c r="AB873616" s="5"/>
    </row>
    <row r="873617" spans="21:28">
      <c r="U873617" s="5"/>
      <c r="AA873617" s="458"/>
      <c r="AB873617" s="5"/>
    </row>
    <row r="873618" spans="21:28">
      <c r="U873618" s="5"/>
      <c r="AA873618" s="93"/>
      <c r="AB873618" s="5"/>
    </row>
    <row r="873619" spans="21:28">
      <c r="U873619" s="5"/>
      <c r="AA873619" s="94"/>
      <c r="AB873619" s="5"/>
    </row>
    <row r="873622" spans="21:28">
      <c r="U873622" s="5"/>
      <c r="AA873622" s="94"/>
      <c r="AB873622" s="5"/>
    </row>
    <row r="873672" spans="21:28">
      <c r="U873672" s="5"/>
      <c r="AA873672" s="94"/>
      <c r="AB873672" s="5"/>
    </row>
    <row r="873742" spans="21:28">
      <c r="U873742" s="5"/>
      <c r="AA873742" s="94"/>
      <c r="AB873742" s="5"/>
    </row>
    <row r="873743" spans="21:28">
      <c r="U873743" s="5"/>
      <c r="AA873743" s="94"/>
      <c r="AB873743" s="5"/>
    </row>
    <row r="873760" spans="21:28">
      <c r="U873760" s="5"/>
      <c r="AA873760" s="94"/>
      <c r="AB873760" s="5"/>
    </row>
    <row r="873762" spans="21:28">
      <c r="U873762" s="5"/>
      <c r="AA873762" s="458"/>
      <c r="AB873762" s="5"/>
    </row>
    <row r="873763" spans="21:28">
      <c r="U873763" s="5"/>
      <c r="AA873763" s="458"/>
      <c r="AB873763" s="5"/>
    </row>
    <row r="873764" spans="21:28">
      <c r="U873764" s="5"/>
      <c r="AA873764" s="93"/>
      <c r="AB873764" s="5"/>
    </row>
    <row r="873765" spans="21:28">
      <c r="U873765" s="5"/>
      <c r="AA873765" s="94"/>
      <c r="AB873765" s="5"/>
    </row>
    <row r="873768" spans="21:28">
      <c r="U873768" s="5"/>
      <c r="AA873768" s="94"/>
      <c r="AB873768" s="5"/>
    </row>
    <row r="873818" spans="21:28">
      <c r="U873818" s="5"/>
      <c r="AA873818" s="94"/>
      <c r="AB873818" s="5"/>
    </row>
    <row r="873888" spans="21:28">
      <c r="U873888" s="5"/>
      <c r="AA873888" s="94"/>
      <c r="AB873888" s="5"/>
    </row>
    <row r="873889" spans="21:28">
      <c r="U873889" s="5"/>
      <c r="AA873889" s="94"/>
      <c r="AB873889" s="5"/>
    </row>
    <row r="873906" spans="21:28">
      <c r="U873906" s="5"/>
      <c r="AA873906" s="94"/>
      <c r="AB873906" s="5"/>
    </row>
    <row r="873908" spans="21:28">
      <c r="U873908" s="5"/>
      <c r="AA873908" s="458"/>
      <c r="AB873908" s="5"/>
    </row>
    <row r="873909" spans="21:28">
      <c r="U873909" s="5"/>
      <c r="AA873909" s="458"/>
      <c r="AB873909" s="5"/>
    </row>
    <row r="873910" spans="21:28">
      <c r="U873910" s="5"/>
      <c r="AA873910" s="93"/>
      <c r="AB873910" s="5"/>
    </row>
    <row r="873911" spans="21:28">
      <c r="U873911" s="5"/>
      <c r="AA873911" s="94"/>
      <c r="AB873911" s="5"/>
    </row>
    <row r="873914" spans="21:28">
      <c r="U873914" s="5"/>
      <c r="AA873914" s="94"/>
      <c r="AB873914" s="5"/>
    </row>
    <row r="873964" spans="21:28">
      <c r="U873964" s="5"/>
      <c r="AA873964" s="94"/>
      <c r="AB873964" s="5"/>
    </row>
    <row r="874034" spans="21:28">
      <c r="U874034" s="5"/>
      <c r="AA874034" s="94"/>
      <c r="AB874034" s="5"/>
    </row>
    <row r="874035" spans="21:28">
      <c r="U874035" s="5"/>
      <c r="AA874035" s="94"/>
      <c r="AB874035" s="5"/>
    </row>
    <row r="874052" spans="21:28">
      <c r="U874052" s="5"/>
      <c r="AA874052" s="94"/>
      <c r="AB874052" s="5"/>
    </row>
    <row r="874054" spans="21:28">
      <c r="U874054" s="5"/>
      <c r="AA874054" s="458"/>
      <c r="AB874054" s="5"/>
    </row>
    <row r="874055" spans="21:28">
      <c r="U874055" s="5"/>
      <c r="AA874055" s="458"/>
      <c r="AB874055" s="5"/>
    </row>
    <row r="874056" spans="21:28">
      <c r="U874056" s="5"/>
      <c r="AA874056" s="93"/>
      <c r="AB874056" s="5"/>
    </row>
    <row r="874057" spans="21:28">
      <c r="U874057" s="5"/>
      <c r="AA874057" s="94"/>
      <c r="AB874057" s="5"/>
    </row>
    <row r="874060" spans="21:28">
      <c r="U874060" s="5"/>
      <c r="AA874060" s="94"/>
      <c r="AB874060" s="5"/>
    </row>
    <row r="874110" spans="21:28">
      <c r="U874110" s="5"/>
      <c r="AA874110" s="94"/>
      <c r="AB874110" s="5"/>
    </row>
    <row r="874180" spans="21:28">
      <c r="U874180" s="5"/>
      <c r="AA874180" s="94"/>
      <c r="AB874180" s="5"/>
    </row>
    <row r="874181" spans="21:28">
      <c r="U874181" s="5"/>
      <c r="AA874181" s="94"/>
      <c r="AB874181" s="5"/>
    </row>
    <row r="874198" spans="21:28">
      <c r="U874198" s="5"/>
      <c r="AA874198" s="94"/>
      <c r="AB874198" s="5"/>
    </row>
    <row r="874200" spans="21:28">
      <c r="U874200" s="5"/>
      <c r="AA874200" s="458"/>
      <c r="AB874200" s="5"/>
    </row>
    <row r="874201" spans="21:28">
      <c r="U874201" s="5"/>
      <c r="AA874201" s="458"/>
      <c r="AB874201" s="5"/>
    </row>
    <row r="874202" spans="21:28">
      <c r="U874202" s="5"/>
      <c r="AA874202" s="93"/>
      <c r="AB874202" s="5"/>
    </row>
    <row r="874203" spans="21:28">
      <c r="U874203" s="5"/>
      <c r="AA874203" s="94"/>
      <c r="AB874203" s="5"/>
    </row>
    <row r="874206" spans="21:28">
      <c r="U874206" s="5"/>
      <c r="AA874206" s="94"/>
      <c r="AB874206" s="5"/>
    </row>
    <row r="874256" spans="21:28">
      <c r="U874256" s="5"/>
      <c r="AA874256" s="94"/>
      <c r="AB874256" s="5"/>
    </row>
    <row r="874326" spans="21:28">
      <c r="U874326" s="5"/>
      <c r="AA874326" s="94"/>
      <c r="AB874326" s="5"/>
    </row>
    <row r="874327" spans="21:28">
      <c r="U874327" s="5"/>
      <c r="AA874327" s="94"/>
      <c r="AB874327" s="5"/>
    </row>
    <row r="874344" spans="21:28">
      <c r="U874344" s="5"/>
      <c r="AA874344" s="94"/>
      <c r="AB874344" s="5"/>
    </row>
    <row r="874346" spans="21:28">
      <c r="U874346" s="5"/>
      <c r="AA874346" s="458"/>
      <c r="AB874346" s="5"/>
    </row>
    <row r="874347" spans="21:28">
      <c r="U874347" s="5"/>
      <c r="AA874347" s="458"/>
      <c r="AB874347" s="5"/>
    </row>
    <row r="874348" spans="21:28">
      <c r="U874348" s="5"/>
      <c r="AA874348" s="93"/>
      <c r="AB874348" s="5"/>
    </row>
    <row r="874349" spans="21:28">
      <c r="U874349" s="5"/>
      <c r="AA874349" s="94"/>
      <c r="AB874349" s="5"/>
    </row>
    <row r="874352" spans="21:28">
      <c r="U874352" s="5"/>
      <c r="AA874352" s="94"/>
      <c r="AB874352" s="5"/>
    </row>
    <row r="874402" spans="21:28">
      <c r="U874402" s="5"/>
      <c r="AA874402" s="94"/>
      <c r="AB874402" s="5"/>
    </row>
    <row r="874472" spans="21:28">
      <c r="U874472" s="5"/>
      <c r="AA874472" s="94"/>
      <c r="AB874472" s="5"/>
    </row>
    <row r="874473" spans="21:28">
      <c r="U874473" s="5"/>
      <c r="AA874473" s="94"/>
      <c r="AB874473" s="5"/>
    </row>
    <row r="874490" spans="21:28">
      <c r="U874490" s="5"/>
      <c r="AA874490" s="94"/>
      <c r="AB874490" s="5"/>
    </row>
    <row r="874492" spans="21:28">
      <c r="U874492" s="5"/>
      <c r="AA874492" s="458"/>
      <c r="AB874492" s="5"/>
    </row>
    <row r="874493" spans="21:28">
      <c r="U874493" s="5"/>
      <c r="AA874493" s="458"/>
      <c r="AB874493" s="5"/>
    </row>
    <row r="874494" spans="21:28">
      <c r="U874494" s="5"/>
      <c r="AA874494" s="93"/>
      <c r="AB874494" s="5"/>
    </row>
    <row r="874495" spans="21:28">
      <c r="U874495" s="5"/>
      <c r="AA874495" s="94"/>
      <c r="AB874495" s="5"/>
    </row>
    <row r="874498" spans="21:28">
      <c r="U874498" s="5"/>
      <c r="AA874498" s="94"/>
      <c r="AB874498" s="5"/>
    </row>
    <row r="874548" spans="21:28">
      <c r="U874548" s="5"/>
      <c r="AA874548" s="94"/>
      <c r="AB874548" s="5"/>
    </row>
    <row r="874618" spans="21:28">
      <c r="U874618" s="5"/>
      <c r="AA874618" s="94"/>
      <c r="AB874618" s="5"/>
    </row>
    <row r="874619" spans="21:28">
      <c r="U874619" s="5"/>
      <c r="AA874619" s="94"/>
      <c r="AB874619" s="5"/>
    </row>
    <row r="874636" spans="21:28">
      <c r="U874636" s="5"/>
      <c r="AA874636" s="94"/>
      <c r="AB874636" s="5"/>
    </row>
    <row r="874638" spans="21:28">
      <c r="U874638" s="5"/>
      <c r="AA874638" s="458"/>
      <c r="AB874638" s="5"/>
    </row>
    <row r="874639" spans="21:28">
      <c r="U874639" s="5"/>
      <c r="AA874639" s="458"/>
      <c r="AB874639" s="5"/>
    </row>
    <row r="874640" spans="21:28">
      <c r="U874640" s="5"/>
      <c r="AA874640" s="93"/>
      <c r="AB874640" s="5"/>
    </row>
    <row r="874641" spans="21:28">
      <c r="U874641" s="5"/>
      <c r="AA874641" s="94"/>
      <c r="AB874641" s="5"/>
    </row>
    <row r="874644" spans="21:28">
      <c r="U874644" s="5"/>
      <c r="AA874644" s="94"/>
      <c r="AB874644" s="5"/>
    </row>
    <row r="874694" spans="21:28">
      <c r="U874694" s="5"/>
      <c r="AA874694" s="94"/>
      <c r="AB874694" s="5"/>
    </row>
    <row r="874764" spans="21:28">
      <c r="U874764" s="5"/>
      <c r="AA874764" s="94"/>
      <c r="AB874764" s="5"/>
    </row>
    <row r="874765" spans="21:28">
      <c r="U874765" s="5"/>
      <c r="AA874765" s="94"/>
      <c r="AB874765" s="5"/>
    </row>
    <row r="874782" spans="21:28">
      <c r="U874782" s="5"/>
      <c r="AA874782" s="94"/>
      <c r="AB874782" s="5"/>
    </row>
    <row r="874784" spans="21:28">
      <c r="U874784" s="5"/>
      <c r="AA874784" s="458"/>
      <c r="AB874784" s="5"/>
    </row>
    <row r="874785" spans="21:28">
      <c r="U874785" s="5"/>
      <c r="AA874785" s="458"/>
      <c r="AB874785" s="5"/>
    </row>
    <row r="874786" spans="21:28">
      <c r="U874786" s="5"/>
      <c r="AA874786" s="93"/>
      <c r="AB874786" s="5"/>
    </row>
    <row r="874787" spans="21:28">
      <c r="U874787" s="5"/>
      <c r="AA874787" s="94"/>
      <c r="AB874787" s="5"/>
    </row>
    <row r="874790" spans="21:28">
      <c r="U874790" s="5"/>
      <c r="AA874790" s="94"/>
      <c r="AB874790" s="5"/>
    </row>
    <row r="874840" spans="21:28">
      <c r="U874840" s="5"/>
      <c r="AA874840" s="94"/>
      <c r="AB874840" s="5"/>
    </row>
    <row r="874910" spans="21:28">
      <c r="U874910" s="5"/>
      <c r="AA874910" s="94"/>
      <c r="AB874910" s="5"/>
    </row>
    <row r="874911" spans="21:28">
      <c r="U874911" s="5"/>
      <c r="AA874911" s="94"/>
      <c r="AB874911" s="5"/>
    </row>
    <row r="874928" spans="21:28">
      <c r="U874928" s="5"/>
      <c r="AA874928" s="94"/>
      <c r="AB874928" s="5"/>
    </row>
    <row r="874930" spans="21:28">
      <c r="U874930" s="5"/>
      <c r="AA874930" s="458"/>
      <c r="AB874930" s="5"/>
    </row>
    <row r="874931" spans="21:28">
      <c r="U874931" s="5"/>
      <c r="AA874931" s="458"/>
      <c r="AB874931" s="5"/>
    </row>
    <row r="874932" spans="21:28">
      <c r="U874932" s="5"/>
      <c r="AA874932" s="93"/>
      <c r="AB874932" s="5"/>
    </row>
    <row r="874933" spans="21:28">
      <c r="U874933" s="5"/>
      <c r="AA874933" s="94"/>
      <c r="AB874933" s="5"/>
    </row>
    <row r="874936" spans="21:28">
      <c r="U874936" s="5"/>
      <c r="AA874936" s="94"/>
      <c r="AB874936" s="5"/>
    </row>
    <row r="874986" spans="21:28">
      <c r="U874986" s="5"/>
      <c r="AA874986" s="94"/>
      <c r="AB874986" s="5"/>
    </row>
    <row r="875056" spans="21:28">
      <c r="U875056" s="5"/>
      <c r="AA875056" s="94"/>
      <c r="AB875056" s="5"/>
    </row>
    <row r="875057" spans="21:28">
      <c r="U875057" s="5"/>
      <c r="AA875057" s="94"/>
      <c r="AB875057" s="5"/>
    </row>
    <row r="875074" spans="21:28">
      <c r="U875074" s="5"/>
      <c r="AA875074" s="94"/>
      <c r="AB875074" s="5"/>
    </row>
    <row r="875076" spans="21:28">
      <c r="U875076" s="5"/>
      <c r="AA875076" s="458"/>
      <c r="AB875076" s="5"/>
    </row>
    <row r="875077" spans="21:28">
      <c r="U875077" s="5"/>
      <c r="AA875077" s="458"/>
      <c r="AB875077" s="5"/>
    </row>
    <row r="875078" spans="21:28">
      <c r="U875078" s="5"/>
      <c r="AA875078" s="93"/>
      <c r="AB875078" s="5"/>
    </row>
    <row r="875079" spans="21:28">
      <c r="U875079" s="5"/>
      <c r="AA875079" s="94"/>
      <c r="AB875079" s="5"/>
    </row>
    <row r="875082" spans="21:28">
      <c r="U875082" s="5"/>
      <c r="AA875082" s="94"/>
      <c r="AB875082" s="5"/>
    </row>
    <row r="875132" spans="21:28">
      <c r="U875132" s="5"/>
      <c r="AA875132" s="94"/>
      <c r="AB875132" s="5"/>
    </row>
    <row r="875202" spans="21:28">
      <c r="U875202" s="5"/>
      <c r="AA875202" s="94"/>
      <c r="AB875202" s="5"/>
    </row>
    <row r="875203" spans="21:28">
      <c r="U875203" s="5"/>
      <c r="AA875203" s="94"/>
      <c r="AB875203" s="5"/>
    </row>
    <row r="875220" spans="21:28">
      <c r="U875220" s="5"/>
      <c r="AA875220" s="94"/>
      <c r="AB875220" s="5"/>
    </row>
    <row r="875222" spans="21:28">
      <c r="U875222" s="5"/>
      <c r="AA875222" s="458"/>
      <c r="AB875222" s="5"/>
    </row>
    <row r="875223" spans="21:28">
      <c r="U875223" s="5"/>
      <c r="AA875223" s="458"/>
      <c r="AB875223" s="5"/>
    </row>
    <row r="875224" spans="21:28">
      <c r="U875224" s="5"/>
      <c r="AA875224" s="93"/>
      <c r="AB875224" s="5"/>
    </row>
    <row r="875225" spans="21:28">
      <c r="U875225" s="5"/>
      <c r="AA875225" s="94"/>
      <c r="AB875225" s="5"/>
    </row>
    <row r="875228" spans="21:28">
      <c r="U875228" s="5"/>
      <c r="AA875228" s="94"/>
      <c r="AB875228" s="5"/>
    </row>
    <row r="875278" spans="21:28">
      <c r="U875278" s="5"/>
      <c r="AA875278" s="94"/>
      <c r="AB875278" s="5"/>
    </row>
    <row r="875348" spans="21:28">
      <c r="U875348" s="5"/>
      <c r="AA875348" s="94"/>
      <c r="AB875348" s="5"/>
    </row>
    <row r="875349" spans="21:28">
      <c r="U875349" s="5"/>
      <c r="AA875349" s="94"/>
      <c r="AB875349" s="5"/>
    </row>
    <row r="875366" spans="21:28">
      <c r="U875366" s="5"/>
      <c r="AA875366" s="94"/>
      <c r="AB875366" s="5"/>
    </row>
    <row r="875368" spans="21:28">
      <c r="U875368" s="5"/>
      <c r="AA875368" s="458"/>
      <c r="AB875368" s="5"/>
    </row>
    <row r="875369" spans="21:28">
      <c r="U875369" s="5"/>
      <c r="AA875369" s="458"/>
      <c r="AB875369" s="5"/>
    </row>
    <row r="875370" spans="21:28">
      <c r="U875370" s="5"/>
      <c r="AA875370" s="93"/>
      <c r="AB875370" s="5"/>
    </row>
    <row r="875371" spans="21:28">
      <c r="U875371" s="5"/>
      <c r="AA875371" s="94"/>
      <c r="AB875371" s="5"/>
    </row>
    <row r="875374" spans="21:28">
      <c r="U875374" s="5"/>
      <c r="AA875374" s="94"/>
      <c r="AB875374" s="5"/>
    </row>
    <row r="875424" spans="21:28">
      <c r="U875424" s="5"/>
      <c r="AA875424" s="94"/>
      <c r="AB875424" s="5"/>
    </row>
    <row r="875494" spans="21:28">
      <c r="U875494" s="5"/>
      <c r="AA875494" s="94"/>
      <c r="AB875494" s="5"/>
    </row>
    <row r="875495" spans="21:28">
      <c r="U875495" s="5"/>
      <c r="AA875495" s="94"/>
      <c r="AB875495" s="5"/>
    </row>
    <row r="875512" spans="21:28">
      <c r="U875512" s="5"/>
      <c r="AA875512" s="94"/>
      <c r="AB875512" s="5"/>
    </row>
    <row r="875514" spans="21:28">
      <c r="U875514" s="5"/>
      <c r="AA875514" s="458"/>
      <c r="AB875514" s="5"/>
    </row>
    <row r="875515" spans="21:28">
      <c r="U875515" s="5"/>
      <c r="AA875515" s="458"/>
      <c r="AB875515" s="5"/>
    </row>
    <row r="875516" spans="21:28">
      <c r="U875516" s="5"/>
      <c r="AA875516" s="93"/>
      <c r="AB875516" s="5"/>
    </row>
    <row r="875517" spans="21:28">
      <c r="U875517" s="5"/>
      <c r="AA875517" s="94"/>
      <c r="AB875517" s="5"/>
    </row>
    <row r="875520" spans="21:28">
      <c r="U875520" s="5"/>
      <c r="AA875520" s="94"/>
      <c r="AB875520" s="5"/>
    </row>
    <row r="875570" spans="21:28">
      <c r="U875570" s="5"/>
      <c r="AA875570" s="94"/>
      <c r="AB875570" s="5"/>
    </row>
    <row r="875640" spans="21:28">
      <c r="U875640" s="5"/>
      <c r="AA875640" s="94"/>
      <c r="AB875640" s="5"/>
    </row>
    <row r="875641" spans="21:28">
      <c r="U875641" s="5"/>
      <c r="AA875641" s="94"/>
      <c r="AB875641" s="5"/>
    </row>
    <row r="875658" spans="21:28">
      <c r="U875658" s="5"/>
      <c r="AA875658" s="94"/>
      <c r="AB875658" s="5"/>
    </row>
    <row r="875660" spans="21:28">
      <c r="U875660" s="5"/>
      <c r="AA875660" s="458"/>
      <c r="AB875660" s="5"/>
    </row>
    <row r="875661" spans="21:28">
      <c r="U875661" s="5"/>
      <c r="AA875661" s="458"/>
      <c r="AB875661" s="5"/>
    </row>
    <row r="875662" spans="21:28">
      <c r="U875662" s="5"/>
      <c r="AA875662" s="93"/>
      <c r="AB875662" s="5"/>
    </row>
    <row r="875663" spans="21:28">
      <c r="U875663" s="5"/>
      <c r="AA875663" s="94"/>
      <c r="AB875663" s="5"/>
    </row>
    <row r="875666" spans="21:28">
      <c r="U875666" s="5"/>
      <c r="AA875666" s="94"/>
      <c r="AB875666" s="5"/>
    </row>
    <row r="875716" spans="21:28">
      <c r="U875716" s="5"/>
      <c r="AA875716" s="94"/>
      <c r="AB875716" s="5"/>
    </row>
    <row r="875786" spans="21:28">
      <c r="U875786" s="5"/>
      <c r="AA875786" s="94"/>
      <c r="AB875786" s="5"/>
    </row>
    <row r="875787" spans="21:28">
      <c r="U875787" s="5"/>
      <c r="AA875787" s="94"/>
      <c r="AB875787" s="5"/>
    </row>
    <row r="875804" spans="21:28">
      <c r="U875804" s="5"/>
      <c r="AA875804" s="94"/>
      <c r="AB875804" s="5"/>
    </row>
    <row r="875806" spans="21:28">
      <c r="U875806" s="5"/>
      <c r="AA875806" s="458"/>
      <c r="AB875806" s="5"/>
    </row>
    <row r="875807" spans="21:28">
      <c r="U875807" s="5"/>
      <c r="AA875807" s="458"/>
      <c r="AB875807" s="5"/>
    </row>
    <row r="875808" spans="21:28">
      <c r="U875808" s="5"/>
      <c r="AA875808" s="93"/>
      <c r="AB875808" s="5"/>
    </row>
    <row r="875809" spans="21:28">
      <c r="U875809" s="5"/>
      <c r="AA875809" s="94"/>
      <c r="AB875809" s="5"/>
    </row>
    <row r="875812" spans="21:28">
      <c r="U875812" s="5"/>
      <c r="AA875812" s="94"/>
      <c r="AB875812" s="5"/>
    </row>
    <row r="875862" spans="21:28">
      <c r="U875862" s="5"/>
      <c r="AA875862" s="94"/>
      <c r="AB875862" s="5"/>
    </row>
    <row r="875932" spans="21:28">
      <c r="U875932" s="5"/>
      <c r="AA875932" s="94"/>
      <c r="AB875932" s="5"/>
    </row>
    <row r="875933" spans="21:28">
      <c r="U875933" s="5"/>
      <c r="AA875933" s="94"/>
      <c r="AB875933" s="5"/>
    </row>
    <row r="875950" spans="21:28">
      <c r="U875950" s="5"/>
      <c r="AA875950" s="94"/>
      <c r="AB875950" s="5"/>
    </row>
    <row r="875952" spans="21:28">
      <c r="U875952" s="5"/>
      <c r="AA875952" s="458"/>
      <c r="AB875952" s="5"/>
    </row>
    <row r="875953" spans="21:28">
      <c r="U875953" s="5"/>
      <c r="AA875953" s="458"/>
      <c r="AB875953" s="5"/>
    </row>
    <row r="875954" spans="21:28">
      <c r="U875954" s="5"/>
      <c r="AA875954" s="93"/>
      <c r="AB875954" s="5"/>
    </row>
    <row r="875955" spans="21:28">
      <c r="U875955" s="5"/>
      <c r="AA875955" s="94"/>
      <c r="AB875955" s="5"/>
    </row>
    <row r="875958" spans="21:28">
      <c r="U875958" s="5"/>
      <c r="AA875958" s="94"/>
      <c r="AB875958" s="5"/>
    </row>
    <row r="876008" spans="21:28">
      <c r="U876008" s="5"/>
      <c r="AA876008" s="94"/>
      <c r="AB876008" s="5"/>
    </row>
    <row r="876078" spans="21:28">
      <c r="U876078" s="5"/>
      <c r="AA876078" s="94"/>
      <c r="AB876078" s="5"/>
    </row>
    <row r="876079" spans="21:28">
      <c r="U876079" s="5"/>
      <c r="AA876079" s="94"/>
      <c r="AB876079" s="5"/>
    </row>
    <row r="876096" spans="21:28">
      <c r="U876096" s="5"/>
      <c r="AA876096" s="94"/>
      <c r="AB876096" s="5"/>
    </row>
    <row r="876098" spans="21:28">
      <c r="U876098" s="5"/>
      <c r="AA876098" s="458"/>
      <c r="AB876098" s="5"/>
    </row>
    <row r="876099" spans="21:28">
      <c r="U876099" s="5"/>
      <c r="AA876099" s="458"/>
      <c r="AB876099" s="5"/>
    </row>
    <row r="876100" spans="21:28">
      <c r="U876100" s="5"/>
      <c r="AA876100" s="93"/>
      <c r="AB876100" s="5"/>
    </row>
    <row r="876101" spans="21:28">
      <c r="U876101" s="5"/>
      <c r="AA876101" s="94"/>
      <c r="AB876101" s="5"/>
    </row>
    <row r="876104" spans="21:28">
      <c r="U876104" s="5"/>
      <c r="AA876104" s="94"/>
      <c r="AB876104" s="5"/>
    </row>
    <row r="876154" spans="21:28">
      <c r="U876154" s="5"/>
      <c r="AA876154" s="94"/>
      <c r="AB876154" s="5"/>
    </row>
    <row r="876224" spans="21:28">
      <c r="U876224" s="5"/>
      <c r="AA876224" s="94"/>
      <c r="AB876224" s="5"/>
    </row>
    <row r="876225" spans="21:28">
      <c r="U876225" s="5"/>
      <c r="AA876225" s="94"/>
      <c r="AB876225" s="5"/>
    </row>
    <row r="876242" spans="21:28">
      <c r="U876242" s="5"/>
      <c r="AA876242" s="94"/>
      <c r="AB876242" s="5"/>
    </row>
    <row r="876244" spans="21:28">
      <c r="U876244" s="5"/>
      <c r="AA876244" s="458"/>
      <c r="AB876244" s="5"/>
    </row>
    <row r="876245" spans="21:28">
      <c r="U876245" s="5"/>
      <c r="AA876245" s="458"/>
      <c r="AB876245" s="5"/>
    </row>
    <row r="876246" spans="21:28">
      <c r="U876246" s="5"/>
      <c r="AA876246" s="93"/>
      <c r="AB876246" s="5"/>
    </row>
    <row r="876247" spans="21:28">
      <c r="U876247" s="5"/>
      <c r="AA876247" s="94"/>
      <c r="AB876247" s="5"/>
    </row>
    <row r="876250" spans="21:28">
      <c r="U876250" s="5"/>
      <c r="AA876250" s="94"/>
      <c r="AB876250" s="5"/>
    </row>
    <row r="876300" spans="21:28">
      <c r="U876300" s="5"/>
      <c r="AA876300" s="94"/>
      <c r="AB876300" s="5"/>
    </row>
    <row r="876370" spans="21:28">
      <c r="U876370" s="5"/>
      <c r="AA876370" s="94"/>
      <c r="AB876370" s="5"/>
    </row>
    <row r="876371" spans="21:28">
      <c r="U876371" s="5"/>
      <c r="AA876371" s="94"/>
      <c r="AB876371" s="5"/>
    </row>
    <row r="876388" spans="21:28">
      <c r="U876388" s="5"/>
      <c r="AA876388" s="94"/>
      <c r="AB876388" s="5"/>
    </row>
    <row r="876390" spans="21:28">
      <c r="U876390" s="5"/>
      <c r="AA876390" s="458"/>
      <c r="AB876390" s="5"/>
    </row>
    <row r="876391" spans="21:28">
      <c r="U876391" s="5"/>
      <c r="AA876391" s="458"/>
      <c r="AB876391" s="5"/>
    </row>
    <row r="876392" spans="21:28">
      <c r="U876392" s="5"/>
      <c r="AA876392" s="93"/>
      <c r="AB876392" s="5"/>
    </row>
    <row r="876393" spans="21:28">
      <c r="U876393" s="5"/>
      <c r="AA876393" s="94"/>
      <c r="AB876393" s="5"/>
    </row>
    <row r="876396" spans="21:28">
      <c r="U876396" s="5"/>
      <c r="AA876396" s="94"/>
      <c r="AB876396" s="5"/>
    </row>
    <row r="876446" spans="21:28">
      <c r="U876446" s="5"/>
      <c r="AA876446" s="94"/>
      <c r="AB876446" s="5"/>
    </row>
    <row r="876516" spans="21:28">
      <c r="U876516" s="5"/>
      <c r="AA876516" s="94"/>
      <c r="AB876516" s="5"/>
    </row>
    <row r="876517" spans="21:28">
      <c r="U876517" s="5"/>
      <c r="AA876517" s="94"/>
      <c r="AB876517" s="5"/>
    </row>
    <row r="876534" spans="21:28">
      <c r="U876534" s="5"/>
      <c r="AA876534" s="94"/>
      <c r="AB876534" s="5"/>
    </row>
    <row r="876536" spans="21:28">
      <c r="U876536" s="5"/>
      <c r="AA876536" s="458"/>
      <c r="AB876536" s="5"/>
    </row>
    <row r="876537" spans="21:28">
      <c r="U876537" s="5"/>
      <c r="AA876537" s="458"/>
      <c r="AB876537" s="5"/>
    </row>
    <row r="876538" spans="21:28">
      <c r="U876538" s="5"/>
      <c r="AA876538" s="93"/>
      <c r="AB876538" s="5"/>
    </row>
    <row r="876539" spans="21:28">
      <c r="U876539" s="5"/>
      <c r="AA876539" s="94"/>
      <c r="AB876539" s="5"/>
    </row>
    <row r="876542" spans="21:28">
      <c r="U876542" s="5"/>
      <c r="AA876542" s="94"/>
      <c r="AB876542" s="5"/>
    </row>
    <row r="876592" spans="21:28">
      <c r="U876592" s="5"/>
      <c r="AA876592" s="94"/>
      <c r="AB876592" s="5"/>
    </row>
    <row r="876662" spans="21:28">
      <c r="U876662" s="5"/>
      <c r="AA876662" s="94"/>
      <c r="AB876662" s="5"/>
    </row>
    <row r="876663" spans="21:28">
      <c r="U876663" s="5"/>
      <c r="AA876663" s="94"/>
      <c r="AB876663" s="5"/>
    </row>
    <row r="876680" spans="21:28">
      <c r="U876680" s="5"/>
      <c r="AA876680" s="94"/>
      <c r="AB876680" s="5"/>
    </row>
    <row r="876682" spans="21:28">
      <c r="U876682" s="5"/>
      <c r="AA876682" s="458"/>
      <c r="AB876682" s="5"/>
    </row>
    <row r="876683" spans="21:28">
      <c r="U876683" s="5"/>
      <c r="AA876683" s="458"/>
      <c r="AB876683" s="5"/>
    </row>
    <row r="876684" spans="21:28">
      <c r="U876684" s="5"/>
      <c r="AA876684" s="93"/>
      <c r="AB876684" s="5"/>
    </row>
    <row r="876685" spans="21:28">
      <c r="U876685" s="5"/>
      <c r="AA876685" s="94"/>
      <c r="AB876685" s="5"/>
    </row>
    <row r="876688" spans="21:28">
      <c r="U876688" s="5"/>
      <c r="AA876688" s="94"/>
      <c r="AB876688" s="5"/>
    </row>
    <row r="876738" spans="21:28">
      <c r="U876738" s="5"/>
      <c r="AA876738" s="94"/>
      <c r="AB876738" s="5"/>
    </row>
    <row r="876808" spans="21:28">
      <c r="U876808" s="5"/>
      <c r="AA876808" s="94"/>
      <c r="AB876808" s="5"/>
    </row>
    <row r="876809" spans="21:28">
      <c r="U876809" s="5"/>
      <c r="AA876809" s="94"/>
      <c r="AB876809" s="5"/>
    </row>
    <row r="876826" spans="21:28">
      <c r="U876826" s="5"/>
      <c r="AA876826" s="94"/>
      <c r="AB876826" s="5"/>
    </row>
    <row r="876828" spans="21:28">
      <c r="U876828" s="5"/>
      <c r="AA876828" s="458"/>
      <c r="AB876828" s="5"/>
    </row>
    <row r="876829" spans="21:28">
      <c r="U876829" s="5"/>
      <c r="AA876829" s="458"/>
      <c r="AB876829" s="5"/>
    </row>
    <row r="876830" spans="21:28">
      <c r="U876830" s="5"/>
      <c r="AA876830" s="93"/>
      <c r="AB876830" s="5"/>
    </row>
    <row r="876831" spans="21:28">
      <c r="U876831" s="5"/>
      <c r="AA876831" s="94"/>
      <c r="AB876831" s="5"/>
    </row>
    <row r="876834" spans="21:28">
      <c r="U876834" s="5"/>
      <c r="AA876834" s="94"/>
      <c r="AB876834" s="5"/>
    </row>
    <row r="876884" spans="21:28">
      <c r="U876884" s="5"/>
      <c r="AA876884" s="94"/>
      <c r="AB876884" s="5"/>
    </row>
    <row r="876954" spans="21:28">
      <c r="U876954" s="5"/>
      <c r="AA876954" s="94"/>
      <c r="AB876954" s="5"/>
    </row>
    <row r="876955" spans="21:28">
      <c r="U876955" s="5"/>
      <c r="AA876955" s="94"/>
      <c r="AB876955" s="5"/>
    </row>
    <row r="876972" spans="21:28">
      <c r="U876972" s="5"/>
      <c r="AA876972" s="94"/>
      <c r="AB876972" s="5"/>
    </row>
    <row r="876974" spans="21:28">
      <c r="U876974" s="5"/>
      <c r="AA876974" s="458"/>
      <c r="AB876974" s="5"/>
    </row>
    <row r="876975" spans="21:28">
      <c r="U876975" s="5"/>
      <c r="AA876975" s="458"/>
      <c r="AB876975" s="5"/>
    </row>
    <row r="876976" spans="21:28">
      <c r="U876976" s="5"/>
      <c r="AA876976" s="93"/>
      <c r="AB876976" s="5"/>
    </row>
    <row r="876977" spans="21:28">
      <c r="U876977" s="5"/>
      <c r="AA876977" s="94"/>
      <c r="AB876977" s="5"/>
    </row>
    <row r="876980" spans="21:28">
      <c r="U876980" s="5"/>
      <c r="AA876980" s="94"/>
      <c r="AB876980" s="5"/>
    </row>
    <row r="877030" spans="21:28">
      <c r="U877030" s="5"/>
      <c r="AA877030" s="94"/>
      <c r="AB877030" s="5"/>
    </row>
    <row r="877100" spans="21:28">
      <c r="U877100" s="5"/>
      <c r="AA877100" s="94"/>
      <c r="AB877100" s="5"/>
    </row>
    <row r="877101" spans="21:28">
      <c r="U877101" s="5"/>
      <c r="AA877101" s="94"/>
      <c r="AB877101" s="5"/>
    </row>
    <row r="877118" spans="21:28">
      <c r="U877118" s="5"/>
      <c r="AA877118" s="94"/>
      <c r="AB877118" s="5"/>
    </row>
    <row r="877120" spans="21:28">
      <c r="U877120" s="5"/>
      <c r="AA877120" s="458"/>
      <c r="AB877120" s="5"/>
    </row>
    <row r="877121" spans="21:28">
      <c r="U877121" s="5"/>
      <c r="AA877121" s="458"/>
      <c r="AB877121" s="5"/>
    </row>
    <row r="877122" spans="21:28">
      <c r="U877122" s="5"/>
      <c r="AA877122" s="93"/>
      <c r="AB877122" s="5"/>
    </row>
    <row r="877123" spans="21:28">
      <c r="U877123" s="5"/>
      <c r="AA877123" s="94"/>
      <c r="AB877123" s="5"/>
    </row>
    <row r="877126" spans="21:28">
      <c r="U877126" s="5"/>
      <c r="AA877126" s="94"/>
      <c r="AB877126" s="5"/>
    </row>
    <row r="877176" spans="21:28">
      <c r="U877176" s="5"/>
      <c r="AA877176" s="94"/>
      <c r="AB877176" s="5"/>
    </row>
    <row r="877246" spans="21:28">
      <c r="U877246" s="5"/>
      <c r="AA877246" s="94"/>
      <c r="AB877246" s="5"/>
    </row>
    <row r="877247" spans="21:28">
      <c r="U877247" s="5"/>
      <c r="AA877247" s="94"/>
      <c r="AB877247" s="5"/>
    </row>
    <row r="877264" spans="21:28">
      <c r="U877264" s="5"/>
      <c r="AA877264" s="94"/>
      <c r="AB877264" s="5"/>
    </row>
    <row r="877266" spans="21:28">
      <c r="U877266" s="5"/>
      <c r="AA877266" s="458"/>
      <c r="AB877266" s="5"/>
    </row>
    <row r="877267" spans="21:28">
      <c r="U877267" s="5"/>
      <c r="AA877267" s="458"/>
      <c r="AB877267" s="5"/>
    </row>
    <row r="877268" spans="21:28">
      <c r="U877268" s="5"/>
      <c r="AA877268" s="93"/>
      <c r="AB877268" s="5"/>
    </row>
    <row r="877269" spans="21:28">
      <c r="U877269" s="5"/>
      <c r="AA877269" s="94"/>
      <c r="AB877269" s="5"/>
    </row>
    <row r="877272" spans="21:28">
      <c r="U877272" s="5"/>
      <c r="AA877272" s="94"/>
      <c r="AB877272" s="5"/>
    </row>
    <row r="877322" spans="21:28">
      <c r="U877322" s="5"/>
      <c r="AA877322" s="94"/>
      <c r="AB877322" s="5"/>
    </row>
    <row r="877392" spans="21:28">
      <c r="U877392" s="5"/>
      <c r="AA877392" s="94"/>
      <c r="AB877392" s="5"/>
    </row>
    <row r="877393" spans="21:28">
      <c r="U877393" s="5"/>
      <c r="AA877393" s="94"/>
      <c r="AB877393" s="5"/>
    </row>
    <row r="877410" spans="21:28">
      <c r="U877410" s="5"/>
      <c r="AA877410" s="94"/>
      <c r="AB877410" s="5"/>
    </row>
    <row r="877412" spans="21:28">
      <c r="U877412" s="5"/>
      <c r="AA877412" s="458"/>
      <c r="AB877412" s="5"/>
    </row>
    <row r="877413" spans="21:28">
      <c r="U877413" s="5"/>
      <c r="AA877413" s="458"/>
      <c r="AB877413" s="5"/>
    </row>
    <row r="877414" spans="21:28">
      <c r="U877414" s="5"/>
      <c r="AA877414" s="93"/>
      <c r="AB877414" s="5"/>
    </row>
    <row r="877415" spans="21:28">
      <c r="U877415" s="5"/>
      <c r="AA877415" s="94"/>
      <c r="AB877415" s="5"/>
    </row>
    <row r="877418" spans="21:28">
      <c r="U877418" s="5"/>
      <c r="AA877418" s="94"/>
      <c r="AB877418" s="5"/>
    </row>
    <row r="877468" spans="21:28">
      <c r="U877468" s="5"/>
      <c r="AA877468" s="94"/>
      <c r="AB877468" s="5"/>
    </row>
    <row r="877538" spans="21:28">
      <c r="U877538" s="5"/>
      <c r="AA877538" s="94"/>
      <c r="AB877538" s="5"/>
    </row>
    <row r="877539" spans="21:28">
      <c r="U877539" s="5"/>
      <c r="AA877539" s="94"/>
      <c r="AB877539" s="5"/>
    </row>
    <row r="877556" spans="21:28">
      <c r="U877556" s="5"/>
      <c r="AA877556" s="94"/>
      <c r="AB877556" s="5"/>
    </row>
    <row r="877558" spans="21:28">
      <c r="U877558" s="5"/>
      <c r="AA877558" s="458"/>
      <c r="AB877558" s="5"/>
    </row>
    <row r="877559" spans="21:28">
      <c r="U877559" s="5"/>
      <c r="AA877559" s="458"/>
      <c r="AB877559" s="5"/>
    </row>
    <row r="877560" spans="21:28">
      <c r="U877560" s="5"/>
      <c r="AA877560" s="93"/>
      <c r="AB877560" s="5"/>
    </row>
    <row r="877561" spans="21:28">
      <c r="U877561" s="5"/>
      <c r="AA877561" s="94"/>
      <c r="AB877561" s="5"/>
    </row>
    <row r="877564" spans="21:28">
      <c r="U877564" s="5"/>
      <c r="AA877564" s="94"/>
      <c r="AB877564" s="5"/>
    </row>
    <row r="877614" spans="21:28">
      <c r="U877614" s="5"/>
      <c r="AA877614" s="94"/>
      <c r="AB877614" s="5"/>
    </row>
    <row r="877684" spans="21:28">
      <c r="U877684" s="5"/>
      <c r="AA877684" s="94"/>
      <c r="AB877684" s="5"/>
    </row>
    <row r="877685" spans="21:28">
      <c r="U877685" s="5"/>
      <c r="AA877685" s="94"/>
      <c r="AB877685" s="5"/>
    </row>
    <row r="877702" spans="21:28">
      <c r="U877702" s="5"/>
      <c r="AA877702" s="94"/>
      <c r="AB877702" s="5"/>
    </row>
    <row r="877704" spans="21:28">
      <c r="U877704" s="5"/>
      <c r="AA877704" s="458"/>
      <c r="AB877704" s="5"/>
    </row>
    <row r="877705" spans="21:28">
      <c r="U877705" s="5"/>
      <c r="AA877705" s="458"/>
      <c r="AB877705" s="5"/>
    </row>
    <row r="877706" spans="21:28">
      <c r="U877706" s="5"/>
      <c r="AA877706" s="93"/>
      <c r="AB877706" s="5"/>
    </row>
    <row r="877707" spans="21:28">
      <c r="U877707" s="5"/>
      <c r="AA877707" s="94"/>
      <c r="AB877707" s="5"/>
    </row>
    <row r="877710" spans="21:28">
      <c r="U877710" s="5"/>
      <c r="AA877710" s="94"/>
      <c r="AB877710" s="5"/>
    </row>
    <row r="877760" spans="21:28">
      <c r="U877760" s="5"/>
      <c r="AA877760" s="94"/>
      <c r="AB877760" s="5"/>
    </row>
    <row r="877830" spans="21:28">
      <c r="U877830" s="5"/>
      <c r="AA877830" s="94"/>
      <c r="AB877830" s="5"/>
    </row>
    <row r="877831" spans="21:28">
      <c r="U877831" s="5"/>
      <c r="AA877831" s="94"/>
      <c r="AB877831" s="5"/>
    </row>
    <row r="877848" spans="21:28">
      <c r="U877848" s="5"/>
      <c r="AA877848" s="94"/>
      <c r="AB877848" s="5"/>
    </row>
    <row r="877850" spans="21:28">
      <c r="U877850" s="5"/>
      <c r="AA877850" s="458"/>
      <c r="AB877850" s="5"/>
    </row>
    <row r="877851" spans="21:28">
      <c r="U877851" s="5"/>
      <c r="AA877851" s="458"/>
      <c r="AB877851" s="5"/>
    </row>
    <row r="877852" spans="21:28">
      <c r="U877852" s="5"/>
      <c r="AA877852" s="93"/>
      <c r="AB877852" s="5"/>
    </row>
    <row r="877853" spans="21:28">
      <c r="U877853" s="5"/>
      <c r="AA877853" s="94"/>
      <c r="AB877853" s="5"/>
    </row>
    <row r="877856" spans="21:28">
      <c r="U877856" s="5"/>
      <c r="AA877856" s="94"/>
      <c r="AB877856" s="5"/>
    </row>
    <row r="877906" spans="21:28">
      <c r="U877906" s="5"/>
      <c r="AA877906" s="94"/>
      <c r="AB877906" s="5"/>
    </row>
    <row r="877976" spans="21:28">
      <c r="U877976" s="5"/>
      <c r="AA877976" s="94"/>
      <c r="AB877976" s="5"/>
    </row>
    <row r="877977" spans="21:28">
      <c r="U877977" s="5"/>
      <c r="AA877977" s="94"/>
      <c r="AB877977" s="5"/>
    </row>
    <row r="877994" spans="21:28">
      <c r="U877994" s="5"/>
      <c r="AA877994" s="94"/>
      <c r="AB877994" s="5"/>
    </row>
    <row r="877996" spans="21:28">
      <c r="U877996" s="5"/>
      <c r="AA877996" s="458"/>
      <c r="AB877996" s="5"/>
    </row>
    <row r="877997" spans="21:28">
      <c r="U877997" s="5"/>
      <c r="AA877997" s="458"/>
      <c r="AB877997" s="5"/>
    </row>
    <row r="877998" spans="21:28">
      <c r="U877998" s="5"/>
      <c r="AA877998" s="93"/>
      <c r="AB877998" s="5"/>
    </row>
    <row r="877999" spans="21:28">
      <c r="U877999" s="5"/>
      <c r="AA877999" s="94"/>
      <c r="AB877999" s="5"/>
    </row>
    <row r="878002" spans="21:28">
      <c r="U878002" s="5"/>
      <c r="AA878002" s="94"/>
      <c r="AB878002" s="5"/>
    </row>
    <row r="878052" spans="21:28">
      <c r="U878052" s="5"/>
      <c r="AA878052" s="94"/>
      <c r="AB878052" s="5"/>
    </row>
    <row r="878122" spans="21:28">
      <c r="U878122" s="5"/>
      <c r="AA878122" s="94"/>
      <c r="AB878122" s="5"/>
    </row>
    <row r="878123" spans="21:28">
      <c r="U878123" s="5"/>
      <c r="AA878123" s="94"/>
      <c r="AB878123" s="5"/>
    </row>
    <row r="878140" spans="21:28">
      <c r="U878140" s="5"/>
      <c r="AA878140" s="94"/>
      <c r="AB878140" s="5"/>
    </row>
    <row r="878142" spans="21:28">
      <c r="U878142" s="5"/>
      <c r="AA878142" s="458"/>
      <c r="AB878142" s="5"/>
    </row>
    <row r="878143" spans="21:28">
      <c r="U878143" s="5"/>
      <c r="AA878143" s="458"/>
      <c r="AB878143" s="5"/>
    </row>
    <row r="878144" spans="21:28">
      <c r="U878144" s="5"/>
      <c r="AA878144" s="93"/>
      <c r="AB878144" s="5"/>
    </row>
    <row r="878145" spans="21:28">
      <c r="U878145" s="5"/>
      <c r="AA878145" s="94"/>
      <c r="AB878145" s="5"/>
    </row>
    <row r="878148" spans="21:28">
      <c r="U878148" s="5"/>
      <c r="AA878148" s="94"/>
      <c r="AB878148" s="5"/>
    </row>
    <row r="878198" spans="21:28">
      <c r="U878198" s="5"/>
      <c r="AA878198" s="94"/>
      <c r="AB878198" s="5"/>
    </row>
    <row r="878268" spans="21:28">
      <c r="U878268" s="5"/>
      <c r="AA878268" s="94"/>
      <c r="AB878268" s="5"/>
    </row>
    <row r="878269" spans="21:28">
      <c r="U878269" s="5"/>
      <c r="AA878269" s="94"/>
      <c r="AB878269" s="5"/>
    </row>
    <row r="878286" spans="21:28">
      <c r="U878286" s="5"/>
      <c r="AA878286" s="94"/>
      <c r="AB878286" s="5"/>
    </row>
    <row r="878288" spans="21:28">
      <c r="U878288" s="5"/>
      <c r="AA878288" s="458"/>
      <c r="AB878288" s="5"/>
    </row>
    <row r="878289" spans="21:28">
      <c r="U878289" s="5"/>
      <c r="AA878289" s="458"/>
      <c r="AB878289" s="5"/>
    </row>
    <row r="878290" spans="21:28">
      <c r="U878290" s="5"/>
      <c r="AA878290" s="93"/>
      <c r="AB878290" s="5"/>
    </row>
    <row r="878291" spans="21:28">
      <c r="U878291" s="5"/>
      <c r="AA878291" s="94"/>
      <c r="AB878291" s="5"/>
    </row>
    <row r="878294" spans="21:28">
      <c r="U878294" s="5"/>
      <c r="AA878294" s="94"/>
      <c r="AB878294" s="5"/>
    </row>
    <row r="878344" spans="21:28">
      <c r="U878344" s="5"/>
      <c r="AA878344" s="94"/>
      <c r="AB878344" s="5"/>
    </row>
    <row r="878414" spans="21:28">
      <c r="U878414" s="5"/>
      <c r="AA878414" s="94"/>
      <c r="AB878414" s="5"/>
    </row>
    <row r="878415" spans="21:28">
      <c r="U878415" s="5"/>
      <c r="AA878415" s="94"/>
      <c r="AB878415" s="5"/>
    </row>
    <row r="878432" spans="21:28">
      <c r="U878432" s="5"/>
      <c r="AA878432" s="94"/>
      <c r="AB878432" s="5"/>
    </row>
    <row r="878434" spans="21:28">
      <c r="U878434" s="5"/>
      <c r="AA878434" s="458"/>
      <c r="AB878434" s="5"/>
    </row>
    <row r="878435" spans="21:28">
      <c r="U878435" s="5"/>
      <c r="AA878435" s="458"/>
      <c r="AB878435" s="5"/>
    </row>
    <row r="878436" spans="21:28">
      <c r="U878436" s="5"/>
      <c r="AA878436" s="93"/>
      <c r="AB878436" s="5"/>
    </row>
    <row r="878437" spans="21:28">
      <c r="U878437" s="5"/>
      <c r="AA878437" s="94"/>
      <c r="AB878437" s="5"/>
    </row>
    <row r="878440" spans="21:28">
      <c r="U878440" s="5"/>
      <c r="AA878440" s="94"/>
      <c r="AB878440" s="5"/>
    </row>
    <row r="878490" spans="21:28">
      <c r="U878490" s="5"/>
      <c r="AA878490" s="94"/>
      <c r="AB878490" s="5"/>
    </row>
    <row r="878560" spans="21:28">
      <c r="U878560" s="5"/>
      <c r="AA878560" s="94"/>
      <c r="AB878560" s="5"/>
    </row>
    <row r="878561" spans="21:28">
      <c r="U878561" s="5"/>
      <c r="AA878561" s="94"/>
      <c r="AB878561" s="5"/>
    </row>
    <row r="878578" spans="21:28">
      <c r="U878578" s="5"/>
      <c r="AA878578" s="94"/>
      <c r="AB878578" s="5"/>
    </row>
    <row r="878580" spans="21:28">
      <c r="U878580" s="5"/>
      <c r="AA878580" s="458"/>
      <c r="AB878580" s="5"/>
    </row>
    <row r="878581" spans="21:28">
      <c r="U878581" s="5"/>
      <c r="AA878581" s="458"/>
      <c r="AB878581" s="5"/>
    </row>
    <row r="878582" spans="21:28">
      <c r="U878582" s="5"/>
      <c r="AA878582" s="93"/>
      <c r="AB878582" s="5"/>
    </row>
    <row r="878583" spans="21:28">
      <c r="U878583" s="5"/>
      <c r="AA878583" s="94"/>
      <c r="AB878583" s="5"/>
    </row>
    <row r="878586" spans="21:28">
      <c r="U878586" s="5"/>
      <c r="AA878586" s="94"/>
      <c r="AB878586" s="5"/>
    </row>
    <row r="878636" spans="21:28">
      <c r="U878636" s="5"/>
      <c r="AA878636" s="94"/>
      <c r="AB878636" s="5"/>
    </row>
    <row r="878706" spans="21:28">
      <c r="U878706" s="5"/>
      <c r="AA878706" s="94"/>
      <c r="AB878706" s="5"/>
    </row>
    <row r="878707" spans="21:28">
      <c r="U878707" s="5"/>
      <c r="AA878707" s="94"/>
      <c r="AB878707" s="5"/>
    </row>
    <row r="878724" spans="21:28">
      <c r="U878724" s="5"/>
      <c r="AA878724" s="94"/>
      <c r="AB878724" s="5"/>
    </row>
    <row r="878726" spans="21:28">
      <c r="U878726" s="5"/>
      <c r="AA878726" s="458"/>
      <c r="AB878726" s="5"/>
    </row>
    <row r="878727" spans="21:28">
      <c r="U878727" s="5"/>
      <c r="AA878727" s="458"/>
      <c r="AB878727" s="5"/>
    </row>
    <row r="878728" spans="21:28">
      <c r="U878728" s="5"/>
      <c r="AA878728" s="93"/>
      <c r="AB878728" s="5"/>
    </row>
    <row r="878729" spans="21:28">
      <c r="U878729" s="5"/>
      <c r="AA878729" s="94"/>
      <c r="AB878729" s="5"/>
    </row>
    <row r="878732" spans="21:28">
      <c r="U878732" s="5"/>
      <c r="AA878732" s="94"/>
      <c r="AB878732" s="5"/>
    </row>
    <row r="878782" spans="21:28">
      <c r="U878782" s="5"/>
      <c r="AA878782" s="94"/>
      <c r="AB878782" s="5"/>
    </row>
    <row r="878852" spans="21:28">
      <c r="U878852" s="5"/>
      <c r="AA878852" s="94"/>
      <c r="AB878852" s="5"/>
    </row>
    <row r="878853" spans="21:28">
      <c r="U878853" s="5"/>
      <c r="AA878853" s="94"/>
      <c r="AB878853" s="5"/>
    </row>
    <row r="878870" spans="21:28">
      <c r="U878870" s="5"/>
      <c r="AA878870" s="94"/>
      <c r="AB878870" s="5"/>
    </row>
    <row r="878872" spans="21:28">
      <c r="U878872" s="5"/>
      <c r="AA878872" s="458"/>
      <c r="AB878872" s="5"/>
    </row>
    <row r="878873" spans="21:28">
      <c r="U878873" s="5"/>
      <c r="AA878873" s="458"/>
      <c r="AB878873" s="5"/>
    </row>
    <row r="878874" spans="21:28">
      <c r="U878874" s="5"/>
      <c r="AA878874" s="93"/>
      <c r="AB878874" s="5"/>
    </row>
    <row r="878875" spans="21:28">
      <c r="U878875" s="5"/>
      <c r="AA878875" s="94"/>
      <c r="AB878875" s="5"/>
    </row>
    <row r="878878" spans="21:28">
      <c r="U878878" s="5"/>
      <c r="AA878878" s="94"/>
      <c r="AB878878" s="5"/>
    </row>
    <row r="878928" spans="21:28">
      <c r="U878928" s="5"/>
      <c r="AA878928" s="94"/>
      <c r="AB878928" s="5"/>
    </row>
    <row r="878998" spans="21:28">
      <c r="U878998" s="5"/>
      <c r="AA878998" s="94"/>
      <c r="AB878998" s="5"/>
    </row>
    <row r="878999" spans="21:28">
      <c r="U878999" s="5"/>
      <c r="AA878999" s="94"/>
      <c r="AB878999" s="5"/>
    </row>
    <row r="879016" spans="21:28">
      <c r="U879016" s="5"/>
      <c r="AA879016" s="94"/>
      <c r="AB879016" s="5"/>
    </row>
    <row r="879018" spans="21:28">
      <c r="U879018" s="5"/>
      <c r="AA879018" s="458"/>
      <c r="AB879018" s="5"/>
    </row>
    <row r="879019" spans="21:28">
      <c r="U879019" s="5"/>
      <c r="AA879019" s="458"/>
      <c r="AB879019" s="5"/>
    </row>
    <row r="879020" spans="21:28">
      <c r="U879020" s="5"/>
      <c r="AA879020" s="93"/>
      <c r="AB879020" s="5"/>
    </row>
    <row r="879021" spans="21:28">
      <c r="U879021" s="5"/>
      <c r="AA879021" s="94"/>
      <c r="AB879021" s="5"/>
    </row>
    <row r="879024" spans="21:28">
      <c r="U879024" s="5"/>
      <c r="AA879024" s="94"/>
      <c r="AB879024" s="5"/>
    </row>
    <row r="879074" spans="21:28">
      <c r="U879074" s="5"/>
      <c r="AA879074" s="94"/>
      <c r="AB879074" s="5"/>
    </row>
    <row r="879144" spans="21:28">
      <c r="U879144" s="5"/>
      <c r="AA879144" s="94"/>
      <c r="AB879144" s="5"/>
    </row>
    <row r="879145" spans="21:28">
      <c r="U879145" s="5"/>
      <c r="AA879145" s="94"/>
      <c r="AB879145" s="5"/>
    </row>
    <row r="879162" spans="21:28">
      <c r="U879162" s="5"/>
      <c r="AA879162" s="94"/>
      <c r="AB879162" s="5"/>
    </row>
    <row r="879164" spans="21:28">
      <c r="U879164" s="5"/>
      <c r="AA879164" s="458"/>
      <c r="AB879164" s="5"/>
    </row>
    <row r="879165" spans="21:28">
      <c r="U879165" s="5"/>
      <c r="AA879165" s="458"/>
      <c r="AB879165" s="5"/>
    </row>
    <row r="879166" spans="21:28">
      <c r="U879166" s="5"/>
      <c r="AA879166" s="93"/>
      <c r="AB879166" s="5"/>
    </row>
    <row r="879167" spans="21:28">
      <c r="U879167" s="5"/>
      <c r="AA879167" s="94"/>
      <c r="AB879167" s="5"/>
    </row>
    <row r="879170" spans="21:28">
      <c r="U879170" s="5"/>
      <c r="AA879170" s="94"/>
      <c r="AB879170" s="5"/>
    </row>
    <row r="879220" spans="21:28">
      <c r="U879220" s="5"/>
      <c r="AA879220" s="94"/>
      <c r="AB879220" s="5"/>
    </row>
    <row r="879290" spans="21:28">
      <c r="U879290" s="5"/>
      <c r="AA879290" s="94"/>
      <c r="AB879290" s="5"/>
    </row>
    <row r="879291" spans="21:28">
      <c r="U879291" s="5"/>
      <c r="AA879291" s="94"/>
      <c r="AB879291" s="5"/>
    </row>
    <row r="879308" spans="21:28">
      <c r="U879308" s="5"/>
      <c r="AA879308" s="94"/>
      <c r="AB879308" s="5"/>
    </row>
    <row r="879310" spans="21:28">
      <c r="U879310" s="5"/>
      <c r="AA879310" s="458"/>
      <c r="AB879310" s="5"/>
    </row>
    <row r="879311" spans="21:28">
      <c r="U879311" s="5"/>
      <c r="AA879311" s="458"/>
      <c r="AB879311" s="5"/>
    </row>
    <row r="879312" spans="21:28">
      <c r="U879312" s="5"/>
      <c r="AA879312" s="93"/>
      <c r="AB879312" s="5"/>
    </row>
    <row r="879313" spans="21:28">
      <c r="U879313" s="5"/>
      <c r="AA879313" s="94"/>
      <c r="AB879313" s="5"/>
    </row>
    <row r="879316" spans="21:28">
      <c r="U879316" s="5"/>
      <c r="AA879316" s="94"/>
      <c r="AB879316" s="5"/>
    </row>
    <row r="879366" spans="21:28">
      <c r="U879366" s="5"/>
      <c r="AA879366" s="94"/>
      <c r="AB879366" s="5"/>
    </row>
    <row r="879436" spans="21:28">
      <c r="U879436" s="5"/>
      <c r="AA879436" s="94"/>
      <c r="AB879436" s="5"/>
    </row>
    <row r="879437" spans="21:28">
      <c r="U879437" s="5"/>
      <c r="AA879437" s="94"/>
      <c r="AB879437" s="5"/>
    </row>
    <row r="879454" spans="21:28">
      <c r="U879454" s="5"/>
      <c r="AA879454" s="94"/>
      <c r="AB879454" s="5"/>
    </row>
    <row r="879456" spans="21:28">
      <c r="U879456" s="5"/>
      <c r="AA879456" s="458"/>
      <c r="AB879456" s="5"/>
    </row>
    <row r="879457" spans="21:28">
      <c r="U879457" s="5"/>
      <c r="AA879457" s="458"/>
      <c r="AB879457" s="5"/>
    </row>
    <row r="879458" spans="21:28">
      <c r="U879458" s="5"/>
      <c r="AA879458" s="93"/>
      <c r="AB879458" s="5"/>
    </row>
    <row r="879459" spans="21:28">
      <c r="U879459" s="5"/>
      <c r="AA879459" s="94"/>
      <c r="AB879459" s="5"/>
    </row>
    <row r="879462" spans="21:28">
      <c r="U879462" s="5"/>
      <c r="AA879462" s="94"/>
      <c r="AB879462" s="5"/>
    </row>
    <row r="879512" spans="21:28">
      <c r="U879512" s="5"/>
      <c r="AA879512" s="94"/>
      <c r="AB879512" s="5"/>
    </row>
    <row r="879582" spans="21:28">
      <c r="U879582" s="5"/>
      <c r="AA879582" s="94"/>
      <c r="AB879582" s="5"/>
    </row>
    <row r="879583" spans="21:28">
      <c r="U879583" s="5"/>
      <c r="AA879583" s="94"/>
      <c r="AB879583" s="5"/>
    </row>
    <row r="879600" spans="21:28">
      <c r="U879600" s="5"/>
      <c r="AA879600" s="94"/>
      <c r="AB879600" s="5"/>
    </row>
    <row r="879602" spans="21:28">
      <c r="U879602" s="5"/>
      <c r="AA879602" s="458"/>
      <c r="AB879602" s="5"/>
    </row>
    <row r="879603" spans="21:28">
      <c r="U879603" s="5"/>
      <c r="AA879603" s="458"/>
      <c r="AB879603" s="5"/>
    </row>
    <row r="879604" spans="21:28">
      <c r="U879604" s="5"/>
      <c r="AA879604" s="93"/>
      <c r="AB879604" s="5"/>
    </row>
    <row r="879605" spans="21:28">
      <c r="U879605" s="5"/>
      <c r="AA879605" s="94"/>
      <c r="AB879605" s="5"/>
    </row>
    <row r="879608" spans="21:28">
      <c r="U879608" s="5"/>
      <c r="AA879608" s="94"/>
      <c r="AB879608" s="5"/>
    </row>
    <row r="879658" spans="21:28">
      <c r="U879658" s="5"/>
      <c r="AA879658" s="94"/>
      <c r="AB879658" s="5"/>
    </row>
    <row r="879728" spans="21:28">
      <c r="U879728" s="5"/>
      <c r="AA879728" s="94"/>
      <c r="AB879728" s="5"/>
    </row>
    <row r="879729" spans="21:28">
      <c r="U879729" s="5"/>
      <c r="AA879729" s="94"/>
      <c r="AB879729" s="5"/>
    </row>
    <row r="879746" spans="21:28">
      <c r="U879746" s="5"/>
      <c r="AA879746" s="94"/>
      <c r="AB879746" s="5"/>
    </row>
    <row r="879748" spans="21:28">
      <c r="U879748" s="5"/>
      <c r="AA879748" s="458"/>
      <c r="AB879748" s="5"/>
    </row>
    <row r="879749" spans="21:28">
      <c r="U879749" s="5"/>
      <c r="AA879749" s="458"/>
      <c r="AB879749" s="5"/>
    </row>
    <row r="879750" spans="21:28">
      <c r="U879750" s="5"/>
      <c r="AA879750" s="93"/>
      <c r="AB879750" s="5"/>
    </row>
    <row r="879751" spans="21:28">
      <c r="U879751" s="5"/>
      <c r="AA879751" s="94"/>
      <c r="AB879751" s="5"/>
    </row>
    <row r="879754" spans="21:28">
      <c r="U879754" s="5"/>
      <c r="AA879754" s="94"/>
      <c r="AB879754" s="5"/>
    </row>
    <row r="879804" spans="21:28">
      <c r="U879804" s="5"/>
      <c r="AA879804" s="94"/>
      <c r="AB879804" s="5"/>
    </row>
    <row r="879874" spans="21:28">
      <c r="U879874" s="5"/>
      <c r="AA879874" s="94"/>
      <c r="AB879874" s="5"/>
    </row>
    <row r="879875" spans="21:28">
      <c r="U879875" s="5"/>
      <c r="AA879875" s="94"/>
      <c r="AB879875" s="5"/>
    </row>
    <row r="879892" spans="21:28">
      <c r="U879892" s="5"/>
      <c r="AA879892" s="94"/>
      <c r="AB879892" s="5"/>
    </row>
    <row r="879894" spans="21:28">
      <c r="U879894" s="5"/>
      <c r="AA879894" s="458"/>
      <c r="AB879894" s="5"/>
    </row>
    <row r="879895" spans="21:28">
      <c r="U879895" s="5"/>
      <c r="AA879895" s="458"/>
      <c r="AB879895" s="5"/>
    </row>
    <row r="879896" spans="21:28">
      <c r="U879896" s="5"/>
      <c r="AA879896" s="93"/>
      <c r="AB879896" s="5"/>
    </row>
    <row r="879897" spans="21:28">
      <c r="U879897" s="5"/>
      <c r="AA879897" s="94"/>
      <c r="AB879897" s="5"/>
    </row>
    <row r="879900" spans="21:28">
      <c r="U879900" s="5"/>
      <c r="AA879900" s="94"/>
      <c r="AB879900" s="5"/>
    </row>
    <row r="879950" spans="21:28">
      <c r="U879950" s="5"/>
      <c r="AA879950" s="94"/>
      <c r="AB879950" s="5"/>
    </row>
    <row r="880020" spans="21:28">
      <c r="U880020" s="5"/>
      <c r="AA880020" s="94"/>
      <c r="AB880020" s="5"/>
    </row>
    <row r="880021" spans="21:28">
      <c r="U880021" s="5"/>
      <c r="AA880021" s="94"/>
      <c r="AB880021" s="5"/>
    </row>
    <row r="880038" spans="21:28">
      <c r="U880038" s="5"/>
      <c r="AA880038" s="94"/>
      <c r="AB880038" s="5"/>
    </row>
    <row r="880040" spans="21:28">
      <c r="U880040" s="5"/>
      <c r="AA880040" s="458"/>
      <c r="AB880040" s="5"/>
    </row>
    <row r="880041" spans="21:28">
      <c r="U880041" s="5"/>
      <c r="AA880041" s="458"/>
      <c r="AB880041" s="5"/>
    </row>
    <row r="880042" spans="21:28">
      <c r="U880042" s="5"/>
      <c r="AA880042" s="93"/>
      <c r="AB880042" s="5"/>
    </row>
    <row r="880043" spans="21:28">
      <c r="U880043" s="5"/>
      <c r="AA880043" s="94"/>
      <c r="AB880043" s="5"/>
    </row>
    <row r="880046" spans="21:28">
      <c r="U880046" s="5"/>
      <c r="AA880046" s="94"/>
      <c r="AB880046" s="5"/>
    </row>
    <row r="880096" spans="21:28">
      <c r="U880096" s="5"/>
      <c r="AA880096" s="94"/>
      <c r="AB880096" s="5"/>
    </row>
    <row r="880166" spans="21:28">
      <c r="U880166" s="5"/>
      <c r="AA880166" s="94"/>
      <c r="AB880166" s="5"/>
    </row>
    <row r="880167" spans="21:28">
      <c r="U880167" s="5"/>
      <c r="AA880167" s="94"/>
      <c r="AB880167" s="5"/>
    </row>
    <row r="880184" spans="21:28">
      <c r="U880184" s="5"/>
      <c r="AA880184" s="94"/>
      <c r="AB880184" s="5"/>
    </row>
    <row r="880186" spans="21:28">
      <c r="U880186" s="5"/>
      <c r="AA880186" s="458"/>
      <c r="AB880186" s="5"/>
    </row>
    <row r="880187" spans="21:28">
      <c r="U880187" s="5"/>
      <c r="AA880187" s="458"/>
      <c r="AB880187" s="5"/>
    </row>
    <row r="880188" spans="21:28">
      <c r="U880188" s="5"/>
      <c r="AA880188" s="93"/>
      <c r="AB880188" s="5"/>
    </row>
    <row r="880189" spans="21:28">
      <c r="U880189" s="5"/>
      <c r="AA880189" s="94"/>
      <c r="AB880189" s="5"/>
    </row>
    <row r="880192" spans="21:28">
      <c r="U880192" s="5"/>
      <c r="AA880192" s="94"/>
      <c r="AB880192" s="5"/>
    </row>
    <row r="880242" spans="21:28">
      <c r="U880242" s="5"/>
      <c r="AA880242" s="94"/>
      <c r="AB880242" s="5"/>
    </row>
    <row r="880312" spans="21:28">
      <c r="U880312" s="5"/>
      <c r="AA880312" s="94"/>
      <c r="AB880312" s="5"/>
    </row>
    <row r="880313" spans="21:28">
      <c r="U880313" s="5"/>
      <c r="AA880313" s="94"/>
      <c r="AB880313" s="5"/>
    </row>
    <row r="880330" spans="21:28">
      <c r="U880330" s="5"/>
      <c r="AA880330" s="94"/>
      <c r="AB880330" s="5"/>
    </row>
    <row r="880332" spans="21:28">
      <c r="U880332" s="5"/>
      <c r="AA880332" s="458"/>
      <c r="AB880332" s="5"/>
    </row>
    <row r="880333" spans="21:28">
      <c r="U880333" s="5"/>
      <c r="AA880333" s="458"/>
      <c r="AB880333" s="5"/>
    </row>
    <row r="880334" spans="21:28">
      <c r="U880334" s="5"/>
      <c r="AA880334" s="93"/>
      <c r="AB880334" s="5"/>
    </row>
    <row r="880335" spans="21:28">
      <c r="U880335" s="5"/>
      <c r="AA880335" s="94"/>
      <c r="AB880335" s="5"/>
    </row>
    <row r="880338" spans="21:28">
      <c r="U880338" s="5"/>
      <c r="AA880338" s="94"/>
      <c r="AB880338" s="5"/>
    </row>
    <row r="880388" spans="21:28">
      <c r="U880388" s="5"/>
      <c r="AA880388" s="94"/>
      <c r="AB880388" s="5"/>
    </row>
    <row r="880458" spans="21:28">
      <c r="U880458" s="5"/>
      <c r="AA880458" s="94"/>
      <c r="AB880458" s="5"/>
    </row>
    <row r="880459" spans="21:28">
      <c r="U880459" s="5"/>
      <c r="AA880459" s="94"/>
      <c r="AB880459" s="5"/>
    </row>
    <row r="880476" spans="21:28">
      <c r="U880476" s="5"/>
      <c r="AA880476" s="94"/>
      <c r="AB880476" s="5"/>
    </row>
    <row r="880478" spans="21:28">
      <c r="U880478" s="5"/>
      <c r="AA880478" s="458"/>
      <c r="AB880478" s="5"/>
    </row>
    <row r="880479" spans="21:28">
      <c r="U880479" s="5"/>
      <c r="AA880479" s="458"/>
      <c r="AB880479" s="5"/>
    </row>
    <row r="880480" spans="21:28">
      <c r="U880480" s="5"/>
      <c r="AA880480" s="93"/>
      <c r="AB880480" s="5"/>
    </row>
    <row r="880481" spans="21:28">
      <c r="U880481" s="5"/>
      <c r="AA880481" s="94"/>
      <c r="AB880481" s="5"/>
    </row>
    <row r="880484" spans="21:28">
      <c r="U880484" s="5"/>
      <c r="AA880484" s="94"/>
      <c r="AB880484" s="5"/>
    </row>
    <row r="880534" spans="21:28">
      <c r="U880534" s="5"/>
      <c r="AA880534" s="94"/>
      <c r="AB880534" s="5"/>
    </row>
    <row r="880604" spans="21:28">
      <c r="U880604" s="5"/>
      <c r="AA880604" s="94"/>
      <c r="AB880604" s="5"/>
    </row>
    <row r="880605" spans="21:28">
      <c r="U880605" s="5"/>
      <c r="AA880605" s="94"/>
      <c r="AB880605" s="5"/>
    </row>
    <row r="880622" spans="21:28">
      <c r="U880622" s="5"/>
      <c r="AA880622" s="94"/>
      <c r="AB880622" s="5"/>
    </row>
    <row r="880624" spans="21:28">
      <c r="U880624" s="5"/>
      <c r="AA880624" s="458"/>
      <c r="AB880624" s="5"/>
    </row>
    <row r="880625" spans="21:28">
      <c r="U880625" s="5"/>
      <c r="AA880625" s="458"/>
      <c r="AB880625" s="5"/>
    </row>
    <row r="880626" spans="21:28">
      <c r="U880626" s="5"/>
      <c r="AA880626" s="93"/>
      <c r="AB880626" s="5"/>
    </row>
    <row r="880627" spans="21:28">
      <c r="U880627" s="5"/>
      <c r="AA880627" s="94"/>
      <c r="AB880627" s="5"/>
    </row>
    <row r="880630" spans="21:28">
      <c r="U880630" s="5"/>
      <c r="AA880630" s="94"/>
      <c r="AB880630" s="5"/>
    </row>
    <row r="880680" spans="21:28">
      <c r="U880680" s="5"/>
      <c r="AA880680" s="94"/>
      <c r="AB880680" s="5"/>
    </row>
    <row r="880750" spans="21:28">
      <c r="U880750" s="5"/>
      <c r="AA880750" s="94"/>
      <c r="AB880750" s="5"/>
    </row>
    <row r="880751" spans="21:28">
      <c r="U880751" s="5"/>
      <c r="AA880751" s="94"/>
      <c r="AB880751" s="5"/>
    </row>
    <row r="880768" spans="21:28">
      <c r="U880768" s="5"/>
      <c r="AA880768" s="94"/>
      <c r="AB880768" s="5"/>
    </row>
    <row r="880770" spans="21:28">
      <c r="U880770" s="5"/>
      <c r="AA880770" s="458"/>
      <c r="AB880770" s="5"/>
    </row>
    <row r="880771" spans="21:28">
      <c r="U880771" s="5"/>
      <c r="AA880771" s="458"/>
      <c r="AB880771" s="5"/>
    </row>
    <row r="880772" spans="21:28">
      <c r="U880772" s="5"/>
      <c r="AA880772" s="93"/>
      <c r="AB880772" s="5"/>
    </row>
    <row r="880773" spans="21:28">
      <c r="U880773" s="5"/>
      <c r="AA880773" s="94"/>
      <c r="AB880773" s="5"/>
    </row>
    <row r="880776" spans="21:28">
      <c r="U880776" s="5"/>
      <c r="AA880776" s="94"/>
      <c r="AB880776" s="5"/>
    </row>
    <row r="880826" spans="21:28">
      <c r="U880826" s="5"/>
      <c r="AA880826" s="94"/>
      <c r="AB880826" s="5"/>
    </row>
    <row r="880896" spans="21:28">
      <c r="U880896" s="5"/>
      <c r="AA880896" s="94"/>
      <c r="AB880896" s="5"/>
    </row>
    <row r="880897" spans="21:28">
      <c r="U880897" s="5"/>
      <c r="AA880897" s="94"/>
      <c r="AB880897" s="5"/>
    </row>
    <row r="880914" spans="21:28">
      <c r="U880914" s="5"/>
      <c r="AA880914" s="94"/>
      <c r="AB880914" s="5"/>
    </row>
    <row r="880916" spans="21:28">
      <c r="U880916" s="5"/>
      <c r="AA880916" s="458"/>
      <c r="AB880916" s="5"/>
    </row>
    <row r="880917" spans="21:28">
      <c r="U880917" s="5"/>
      <c r="AA880917" s="458"/>
      <c r="AB880917" s="5"/>
    </row>
    <row r="880918" spans="21:28">
      <c r="U880918" s="5"/>
      <c r="AA880918" s="93"/>
      <c r="AB880918" s="5"/>
    </row>
    <row r="880919" spans="21:28">
      <c r="U880919" s="5"/>
      <c r="AA880919" s="94"/>
      <c r="AB880919" s="5"/>
    </row>
    <row r="880922" spans="21:28">
      <c r="U880922" s="5"/>
      <c r="AA880922" s="94"/>
      <c r="AB880922" s="5"/>
    </row>
    <row r="880972" spans="21:28">
      <c r="U880972" s="5"/>
      <c r="AA880972" s="94"/>
      <c r="AB880972" s="5"/>
    </row>
    <row r="881042" spans="21:28">
      <c r="U881042" s="5"/>
      <c r="AA881042" s="94"/>
      <c r="AB881042" s="5"/>
    </row>
    <row r="881043" spans="21:28">
      <c r="U881043" s="5"/>
      <c r="AA881043" s="94"/>
      <c r="AB881043" s="5"/>
    </row>
    <row r="881060" spans="21:28">
      <c r="U881060" s="5"/>
      <c r="AA881060" s="94"/>
      <c r="AB881060" s="5"/>
    </row>
    <row r="881062" spans="21:28">
      <c r="U881062" s="5"/>
      <c r="AA881062" s="458"/>
      <c r="AB881062" s="5"/>
    </row>
    <row r="881063" spans="21:28">
      <c r="U881063" s="5"/>
      <c r="AA881063" s="458"/>
      <c r="AB881063" s="5"/>
    </row>
    <row r="881064" spans="21:28">
      <c r="U881064" s="5"/>
      <c r="AA881064" s="93"/>
      <c r="AB881064" s="5"/>
    </row>
    <row r="881065" spans="21:28">
      <c r="U881065" s="5"/>
      <c r="AA881065" s="94"/>
      <c r="AB881065" s="5"/>
    </row>
    <row r="881068" spans="21:28">
      <c r="U881068" s="5"/>
      <c r="AA881068" s="94"/>
      <c r="AB881068" s="5"/>
    </row>
    <row r="881118" spans="21:28">
      <c r="U881118" s="5"/>
      <c r="AA881118" s="94"/>
      <c r="AB881118" s="5"/>
    </row>
    <row r="881188" spans="21:28">
      <c r="U881188" s="5"/>
      <c r="AA881188" s="94"/>
      <c r="AB881188" s="5"/>
    </row>
    <row r="881189" spans="21:28">
      <c r="U881189" s="5"/>
      <c r="AA881189" s="94"/>
      <c r="AB881189" s="5"/>
    </row>
    <row r="881206" spans="21:28">
      <c r="U881206" s="5"/>
      <c r="AA881206" s="94"/>
      <c r="AB881206" s="5"/>
    </row>
    <row r="881208" spans="21:28">
      <c r="U881208" s="5"/>
      <c r="AA881208" s="458"/>
      <c r="AB881208" s="5"/>
    </row>
    <row r="881209" spans="21:28">
      <c r="U881209" s="5"/>
      <c r="AA881209" s="458"/>
      <c r="AB881209" s="5"/>
    </row>
    <row r="881210" spans="21:28">
      <c r="U881210" s="5"/>
      <c r="AA881210" s="93"/>
      <c r="AB881210" s="5"/>
    </row>
    <row r="881211" spans="21:28">
      <c r="U881211" s="5"/>
      <c r="AA881211" s="94"/>
      <c r="AB881211" s="5"/>
    </row>
    <row r="881214" spans="21:28">
      <c r="U881214" s="5"/>
      <c r="AA881214" s="94"/>
      <c r="AB881214" s="5"/>
    </row>
    <row r="881264" spans="21:28">
      <c r="U881264" s="5"/>
      <c r="AA881264" s="94"/>
      <c r="AB881264" s="5"/>
    </row>
    <row r="881334" spans="21:28">
      <c r="U881334" s="5"/>
      <c r="AA881334" s="94"/>
      <c r="AB881334" s="5"/>
    </row>
    <row r="881335" spans="21:28">
      <c r="U881335" s="5"/>
      <c r="AA881335" s="94"/>
      <c r="AB881335" s="5"/>
    </row>
    <row r="881352" spans="21:28">
      <c r="U881352" s="5"/>
      <c r="AA881352" s="94"/>
      <c r="AB881352" s="5"/>
    </row>
    <row r="881354" spans="21:28">
      <c r="U881354" s="5"/>
      <c r="AA881354" s="458"/>
      <c r="AB881354" s="5"/>
    </row>
    <row r="881355" spans="21:28">
      <c r="U881355" s="5"/>
      <c r="AA881355" s="458"/>
      <c r="AB881355" s="5"/>
    </row>
    <row r="881356" spans="21:28">
      <c r="U881356" s="5"/>
      <c r="AA881356" s="93"/>
      <c r="AB881356" s="5"/>
    </row>
    <row r="881357" spans="21:28">
      <c r="U881357" s="5"/>
      <c r="AA881357" s="94"/>
      <c r="AB881357" s="5"/>
    </row>
    <row r="881360" spans="21:28">
      <c r="U881360" s="5"/>
      <c r="AA881360" s="94"/>
      <c r="AB881360" s="5"/>
    </row>
    <row r="881410" spans="21:28">
      <c r="U881410" s="5"/>
      <c r="AA881410" s="94"/>
      <c r="AB881410" s="5"/>
    </row>
    <row r="881480" spans="21:28">
      <c r="U881480" s="5"/>
      <c r="AA881480" s="94"/>
      <c r="AB881480" s="5"/>
    </row>
    <row r="881481" spans="21:28">
      <c r="U881481" s="5"/>
      <c r="AA881481" s="94"/>
      <c r="AB881481" s="5"/>
    </row>
    <row r="881498" spans="21:28">
      <c r="U881498" s="5"/>
      <c r="AA881498" s="94"/>
      <c r="AB881498" s="5"/>
    </row>
    <row r="881500" spans="21:28">
      <c r="U881500" s="5"/>
      <c r="AA881500" s="458"/>
      <c r="AB881500" s="5"/>
    </row>
    <row r="881501" spans="21:28">
      <c r="U881501" s="5"/>
      <c r="AA881501" s="458"/>
      <c r="AB881501" s="5"/>
    </row>
    <row r="881502" spans="21:28">
      <c r="U881502" s="5"/>
      <c r="AA881502" s="93"/>
      <c r="AB881502" s="5"/>
    </row>
    <row r="881503" spans="21:28">
      <c r="U881503" s="5"/>
      <c r="AA881503" s="94"/>
      <c r="AB881503" s="5"/>
    </row>
    <row r="881506" spans="21:28">
      <c r="U881506" s="5"/>
      <c r="AA881506" s="94"/>
      <c r="AB881506" s="5"/>
    </row>
    <row r="881556" spans="21:28">
      <c r="U881556" s="5"/>
      <c r="AA881556" s="94"/>
      <c r="AB881556" s="5"/>
    </row>
    <row r="881626" spans="21:28">
      <c r="U881626" s="5"/>
      <c r="AA881626" s="94"/>
      <c r="AB881626" s="5"/>
    </row>
    <row r="881627" spans="21:28">
      <c r="U881627" s="5"/>
      <c r="AA881627" s="94"/>
      <c r="AB881627" s="5"/>
    </row>
    <row r="881644" spans="21:28">
      <c r="U881644" s="5"/>
      <c r="AA881644" s="94"/>
      <c r="AB881644" s="5"/>
    </row>
    <row r="881646" spans="21:28">
      <c r="U881646" s="5"/>
      <c r="AA881646" s="458"/>
      <c r="AB881646" s="5"/>
    </row>
    <row r="881647" spans="21:28">
      <c r="U881647" s="5"/>
      <c r="AA881647" s="458"/>
      <c r="AB881647" s="5"/>
    </row>
    <row r="881648" spans="21:28">
      <c r="U881648" s="5"/>
      <c r="AA881648" s="93"/>
      <c r="AB881648" s="5"/>
    </row>
    <row r="881649" spans="21:28">
      <c r="U881649" s="5"/>
      <c r="AA881649" s="94"/>
      <c r="AB881649" s="5"/>
    </row>
    <row r="881652" spans="21:28">
      <c r="U881652" s="5"/>
      <c r="AA881652" s="94"/>
      <c r="AB881652" s="5"/>
    </row>
    <row r="881702" spans="21:28">
      <c r="U881702" s="5"/>
      <c r="AA881702" s="94"/>
      <c r="AB881702" s="5"/>
    </row>
    <row r="881772" spans="21:28">
      <c r="U881772" s="5"/>
      <c r="AA881772" s="94"/>
      <c r="AB881772" s="5"/>
    </row>
    <row r="881773" spans="21:28">
      <c r="U881773" s="5"/>
      <c r="AA881773" s="94"/>
      <c r="AB881773" s="5"/>
    </row>
    <row r="881790" spans="21:28">
      <c r="U881790" s="5"/>
      <c r="AA881790" s="94"/>
      <c r="AB881790" s="5"/>
    </row>
    <row r="881792" spans="21:28">
      <c r="U881792" s="5"/>
      <c r="AA881792" s="458"/>
      <c r="AB881792" s="5"/>
    </row>
    <row r="881793" spans="21:28">
      <c r="U881793" s="5"/>
      <c r="AA881793" s="458"/>
      <c r="AB881793" s="5"/>
    </row>
    <row r="881794" spans="21:28">
      <c r="U881794" s="5"/>
      <c r="AA881794" s="93"/>
      <c r="AB881794" s="5"/>
    </row>
    <row r="881795" spans="21:28">
      <c r="U881795" s="5"/>
      <c r="AA881795" s="94"/>
      <c r="AB881795" s="5"/>
    </row>
    <row r="881798" spans="21:28">
      <c r="U881798" s="5"/>
      <c r="AA881798" s="94"/>
      <c r="AB881798" s="5"/>
    </row>
    <row r="881848" spans="21:28">
      <c r="U881848" s="5"/>
      <c r="AA881848" s="94"/>
      <c r="AB881848" s="5"/>
    </row>
    <row r="881918" spans="21:28">
      <c r="U881918" s="5"/>
      <c r="AA881918" s="94"/>
      <c r="AB881918" s="5"/>
    </row>
    <row r="881919" spans="21:28">
      <c r="U881919" s="5"/>
      <c r="AA881919" s="94"/>
      <c r="AB881919" s="5"/>
    </row>
    <row r="881936" spans="21:28">
      <c r="U881936" s="5"/>
      <c r="AA881936" s="94"/>
      <c r="AB881936" s="5"/>
    </row>
    <row r="881938" spans="21:28">
      <c r="U881938" s="5"/>
      <c r="AA881938" s="458"/>
      <c r="AB881938" s="5"/>
    </row>
    <row r="881939" spans="21:28">
      <c r="U881939" s="5"/>
      <c r="AA881939" s="458"/>
      <c r="AB881939" s="5"/>
    </row>
    <row r="881940" spans="21:28">
      <c r="U881940" s="5"/>
      <c r="AA881940" s="93"/>
      <c r="AB881940" s="5"/>
    </row>
    <row r="881941" spans="21:28">
      <c r="U881941" s="5"/>
      <c r="AA881941" s="94"/>
      <c r="AB881941" s="5"/>
    </row>
    <row r="881944" spans="21:28">
      <c r="U881944" s="5"/>
      <c r="AA881944" s="94"/>
      <c r="AB881944" s="5"/>
    </row>
    <row r="881994" spans="21:28">
      <c r="U881994" s="5"/>
      <c r="AA881994" s="94"/>
      <c r="AB881994" s="5"/>
    </row>
    <row r="882064" spans="21:28">
      <c r="U882064" s="5"/>
      <c r="AA882064" s="94"/>
      <c r="AB882064" s="5"/>
    </row>
    <row r="882065" spans="21:28">
      <c r="U882065" s="5"/>
      <c r="AA882065" s="94"/>
      <c r="AB882065" s="5"/>
    </row>
    <row r="882082" spans="21:28">
      <c r="U882082" s="5"/>
      <c r="AA882082" s="94"/>
      <c r="AB882082" s="5"/>
    </row>
    <row r="882084" spans="21:28">
      <c r="U882084" s="5"/>
      <c r="AA882084" s="458"/>
      <c r="AB882084" s="5"/>
    </row>
    <row r="882085" spans="21:28">
      <c r="U882085" s="5"/>
      <c r="AA882085" s="458"/>
      <c r="AB882085" s="5"/>
    </row>
    <row r="882086" spans="21:28">
      <c r="U882086" s="5"/>
      <c r="AA882086" s="93"/>
      <c r="AB882086" s="5"/>
    </row>
    <row r="882087" spans="21:28">
      <c r="U882087" s="5"/>
      <c r="AA882087" s="94"/>
      <c r="AB882087" s="5"/>
    </row>
    <row r="882090" spans="21:28">
      <c r="U882090" s="5"/>
      <c r="AA882090" s="94"/>
      <c r="AB882090" s="5"/>
    </row>
    <row r="882140" spans="21:28">
      <c r="U882140" s="5"/>
      <c r="AA882140" s="94"/>
      <c r="AB882140" s="5"/>
    </row>
    <row r="882210" spans="21:28">
      <c r="U882210" s="5"/>
      <c r="AA882210" s="94"/>
      <c r="AB882210" s="5"/>
    </row>
    <row r="882211" spans="21:28">
      <c r="U882211" s="5"/>
      <c r="AA882211" s="94"/>
      <c r="AB882211" s="5"/>
    </row>
    <row r="882228" spans="21:28">
      <c r="U882228" s="5"/>
      <c r="AA882228" s="94"/>
      <c r="AB882228" s="5"/>
    </row>
    <row r="882230" spans="21:28">
      <c r="U882230" s="5"/>
      <c r="AA882230" s="458"/>
      <c r="AB882230" s="5"/>
    </row>
    <row r="882231" spans="21:28">
      <c r="U882231" s="5"/>
      <c r="AA882231" s="458"/>
      <c r="AB882231" s="5"/>
    </row>
    <row r="882232" spans="21:28">
      <c r="U882232" s="5"/>
      <c r="AA882232" s="93"/>
      <c r="AB882232" s="5"/>
    </row>
    <row r="882233" spans="21:28">
      <c r="U882233" s="5"/>
      <c r="AA882233" s="94"/>
      <c r="AB882233" s="5"/>
    </row>
    <row r="882236" spans="21:28">
      <c r="U882236" s="5"/>
      <c r="AA882236" s="94"/>
      <c r="AB882236" s="5"/>
    </row>
    <row r="882286" spans="21:28">
      <c r="U882286" s="5"/>
      <c r="AA882286" s="94"/>
      <c r="AB882286" s="5"/>
    </row>
    <row r="882356" spans="21:28">
      <c r="U882356" s="5"/>
      <c r="AA882356" s="94"/>
      <c r="AB882356" s="5"/>
    </row>
    <row r="882357" spans="21:28">
      <c r="U882357" s="5"/>
      <c r="AA882357" s="94"/>
      <c r="AB882357" s="5"/>
    </row>
    <row r="882374" spans="21:28">
      <c r="U882374" s="5"/>
      <c r="AA882374" s="94"/>
      <c r="AB882374" s="5"/>
    </row>
    <row r="882376" spans="21:28">
      <c r="U882376" s="5"/>
      <c r="AA882376" s="458"/>
      <c r="AB882376" s="5"/>
    </row>
    <row r="882377" spans="21:28">
      <c r="U882377" s="5"/>
      <c r="AA882377" s="458"/>
      <c r="AB882377" s="5"/>
    </row>
    <row r="882378" spans="21:28">
      <c r="U882378" s="5"/>
      <c r="AA882378" s="93"/>
      <c r="AB882378" s="5"/>
    </row>
    <row r="882379" spans="21:28">
      <c r="U882379" s="5"/>
      <c r="AA882379" s="94"/>
      <c r="AB882379" s="5"/>
    </row>
    <row r="882382" spans="21:28">
      <c r="U882382" s="5"/>
      <c r="AA882382" s="94"/>
      <c r="AB882382" s="5"/>
    </row>
    <row r="882432" spans="21:28">
      <c r="U882432" s="5"/>
      <c r="AA882432" s="94"/>
      <c r="AB882432" s="5"/>
    </row>
    <row r="882502" spans="21:28">
      <c r="U882502" s="5"/>
      <c r="AA882502" s="94"/>
      <c r="AB882502" s="5"/>
    </row>
    <row r="882503" spans="21:28">
      <c r="U882503" s="5"/>
      <c r="AA882503" s="94"/>
      <c r="AB882503" s="5"/>
    </row>
    <row r="882520" spans="21:28">
      <c r="U882520" s="5"/>
      <c r="AA882520" s="94"/>
      <c r="AB882520" s="5"/>
    </row>
    <row r="882522" spans="21:28">
      <c r="U882522" s="5"/>
      <c r="AA882522" s="458"/>
      <c r="AB882522" s="5"/>
    </row>
    <row r="882523" spans="21:28">
      <c r="U882523" s="5"/>
      <c r="AA882523" s="458"/>
      <c r="AB882523" s="5"/>
    </row>
    <row r="882524" spans="21:28">
      <c r="U882524" s="5"/>
      <c r="AA882524" s="93"/>
      <c r="AB882524" s="5"/>
    </row>
    <row r="882525" spans="21:28">
      <c r="U882525" s="5"/>
      <c r="AA882525" s="94"/>
      <c r="AB882525" s="5"/>
    </row>
    <row r="882528" spans="21:28">
      <c r="U882528" s="5"/>
      <c r="AA882528" s="94"/>
      <c r="AB882528" s="5"/>
    </row>
    <row r="882578" spans="21:28">
      <c r="U882578" s="5"/>
      <c r="AA882578" s="94"/>
      <c r="AB882578" s="5"/>
    </row>
    <row r="882648" spans="21:28">
      <c r="U882648" s="5"/>
      <c r="AA882648" s="94"/>
      <c r="AB882648" s="5"/>
    </row>
    <row r="882649" spans="21:28">
      <c r="U882649" s="5"/>
      <c r="AA882649" s="94"/>
      <c r="AB882649" s="5"/>
    </row>
    <row r="882666" spans="21:28">
      <c r="U882666" s="5"/>
      <c r="AA882666" s="94"/>
      <c r="AB882666" s="5"/>
    </row>
    <row r="882668" spans="21:28">
      <c r="U882668" s="5"/>
      <c r="AA882668" s="458"/>
      <c r="AB882668" s="5"/>
    </row>
    <row r="882669" spans="21:28">
      <c r="U882669" s="5"/>
      <c r="AA882669" s="458"/>
      <c r="AB882669" s="5"/>
    </row>
    <row r="882670" spans="21:28">
      <c r="U882670" s="5"/>
      <c r="AA882670" s="93"/>
      <c r="AB882670" s="5"/>
    </row>
    <row r="882671" spans="21:28">
      <c r="U882671" s="5"/>
      <c r="AA882671" s="94"/>
      <c r="AB882671" s="5"/>
    </row>
    <row r="882674" spans="21:28">
      <c r="U882674" s="5"/>
      <c r="AA882674" s="94"/>
      <c r="AB882674" s="5"/>
    </row>
    <row r="882724" spans="21:28">
      <c r="U882724" s="5"/>
      <c r="AA882724" s="94"/>
      <c r="AB882724" s="5"/>
    </row>
    <row r="882794" spans="21:28">
      <c r="U882794" s="5"/>
      <c r="AA882794" s="94"/>
      <c r="AB882794" s="5"/>
    </row>
    <row r="882795" spans="21:28">
      <c r="U882795" s="5"/>
      <c r="AA882795" s="94"/>
      <c r="AB882795" s="5"/>
    </row>
    <row r="882812" spans="21:28">
      <c r="U882812" s="5"/>
      <c r="AA882812" s="94"/>
      <c r="AB882812" s="5"/>
    </row>
    <row r="882814" spans="21:28">
      <c r="U882814" s="5"/>
      <c r="AA882814" s="458"/>
      <c r="AB882814" s="5"/>
    </row>
    <row r="882815" spans="21:28">
      <c r="U882815" s="5"/>
      <c r="AA882815" s="458"/>
      <c r="AB882815" s="5"/>
    </row>
    <row r="882816" spans="21:28">
      <c r="U882816" s="5"/>
      <c r="AA882816" s="93"/>
      <c r="AB882816" s="5"/>
    </row>
    <row r="882817" spans="21:28">
      <c r="U882817" s="5"/>
      <c r="AA882817" s="94"/>
      <c r="AB882817" s="5"/>
    </row>
    <row r="882820" spans="21:28">
      <c r="U882820" s="5"/>
      <c r="AA882820" s="94"/>
      <c r="AB882820" s="5"/>
    </row>
    <row r="882870" spans="21:28">
      <c r="U882870" s="5"/>
      <c r="AA882870" s="94"/>
      <c r="AB882870" s="5"/>
    </row>
    <row r="882940" spans="21:28">
      <c r="U882940" s="5"/>
      <c r="AA882940" s="94"/>
      <c r="AB882940" s="5"/>
    </row>
    <row r="882941" spans="21:28">
      <c r="U882941" s="5"/>
      <c r="AA882941" s="94"/>
      <c r="AB882941" s="5"/>
    </row>
    <row r="882958" spans="21:28">
      <c r="U882958" s="5"/>
      <c r="AA882958" s="94"/>
      <c r="AB882958" s="5"/>
    </row>
    <row r="882960" spans="21:28">
      <c r="U882960" s="5"/>
      <c r="AA882960" s="458"/>
      <c r="AB882960" s="5"/>
    </row>
    <row r="882961" spans="21:28">
      <c r="U882961" s="5"/>
      <c r="AA882961" s="458"/>
      <c r="AB882961" s="5"/>
    </row>
    <row r="882962" spans="21:28">
      <c r="U882962" s="5"/>
      <c r="AA882962" s="93"/>
      <c r="AB882962" s="5"/>
    </row>
    <row r="882963" spans="21:28">
      <c r="U882963" s="5"/>
      <c r="AA882963" s="94"/>
      <c r="AB882963" s="5"/>
    </row>
    <row r="882966" spans="21:28">
      <c r="U882966" s="5"/>
      <c r="AA882966" s="94"/>
      <c r="AB882966" s="5"/>
    </row>
    <row r="883016" spans="21:28">
      <c r="U883016" s="5"/>
      <c r="AA883016" s="94"/>
      <c r="AB883016" s="5"/>
    </row>
    <row r="883086" spans="21:28">
      <c r="U883086" s="5"/>
      <c r="AA883086" s="94"/>
      <c r="AB883086" s="5"/>
    </row>
    <row r="883087" spans="21:28">
      <c r="U883087" s="5"/>
      <c r="AA883087" s="94"/>
      <c r="AB883087" s="5"/>
    </row>
    <row r="883104" spans="21:28">
      <c r="U883104" s="5"/>
      <c r="AA883104" s="94"/>
      <c r="AB883104" s="5"/>
    </row>
    <row r="883106" spans="21:28">
      <c r="U883106" s="5"/>
      <c r="AA883106" s="458"/>
      <c r="AB883106" s="5"/>
    </row>
    <row r="883107" spans="21:28">
      <c r="U883107" s="5"/>
      <c r="AA883107" s="458"/>
      <c r="AB883107" s="5"/>
    </row>
    <row r="883108" spans="21:28">
      <c r="U883108" s="5"/>
      <c r="AA883108" s="93"/>
      <c r="AB883108" s="5"/>
    </row>
    <row r="883109" spans="21:28">
      <c r="U883109" s="5"/>
      <c r="AA883109" s="94"/>
      <c r="AB883109" s="5"/>
    </row>
    <row r="883112" spans="21:28">
      <c r="U883112" s="5"/>
      <c r="AA883112" s="94"/>
      <c r="AB883112" s="5"/>
    </row>
    <row r="883162" spans="21:28">
      <c r="U883162" s="5"/>
      <c r="AA883162" s="94"/>
      <c r="AB883162" s="5"/>
    </row>
    <row r="883232" spans="21:28">
      <c r="U883232" s="5"/>
      <c r="AA883232" s="94"/>
      <c r="AB883232" s="5"/>
    </row>
    <row r="883233" spans="21:28">
      <c r="U883233" s="5"/>
      <c r="AA883233" s="94"/>
      <c r="AB883233" s="5"/>
    </row>
    <row r="883250" spans="21:28">
      <c r="U883250" s="5"/>
      <c r="AA883250" s="94"/>
      <c r="AB883250" s="5"/>
    </row>
    <row r="883252" spans="21:28">
      <c r="U883252" s="5"/>
      <c r="AA883252" s="458"/>
      <c r="AB883252" s="5"/>
    </row>
    <row r="883253" spans="21:28">
      <c r="U883253" s="5"/>
      <c r="AA883253" s="458"/>
      <c r="AB883253" s="5"/>
    </row>
    <row r="883254" spans="21:28">
      <c r="U883254" s="5"/>
      <c r="AA883254" s="93"/>
      <c r="AB883254" s="5"/>
    </row>
    <row r="883255" spans="21:28">
      <c r="U883255" s="5"/>
      <c r="AA883255" s="94"/>
      <c r="AB883255" s="5"/>
    </row>
    <row r="883258" spans="21:28">
      <c r="U883258" s="5"/>
      <c r="AA883258" s="94"/>
      <c r="AB883258" s="5"/>
    </row>
    <row r="883308" spans="21:28">
      <c r="U883308" s="5"/>
      <c r="AA883308" s="94"/>
      <c r="AB883308" s="5"/>
    </row>
    <row r="883378" spans="21:28">
      <c r="U883378" s="5"/>
      <c r="AA883378" s="94"/>
      <c r="AB883378" s="5"/>
    </row>
    <row r="883379" spans="21:28">
      <c r="U883379" s="5"/>
      <c r="AA883379" s="94"/>
      <c r="AB883379" s="5"/>
    </row>
    <row r="883396" spans="21:28">
      <c r="U883396" s="5"/>
      <c r="AA883396" s="94"/>
      <c r="AB883396" s="5"/>
    </row>
    <row r="883398" spans="21:28">
      <c r="U883398" s="5"/>
      <c r="AA883398" s="458"/>
      <c r="AB883398" s="5"/>
    </row>
    <row r="883399" spans="21:28">
      <c r="U883399" s="5"/>
      <c r="AA883399" s="458"/>
      <c r="AB883399" s="5"/>
    </row>
    <row r="883400" spans="21:28">
      <c r="U883400" s="5"/>
      <c r="AA883400" s="93"/>
      <c r="AB883400" s="5"/>
    </row>
    <row r="883401" spans="21:28">
      <c r="U883401" s="5"/>
      <c r="AA883401" s="94"/>
      <c r="AB883401" s="5"/>
    </row>
    <row r="883404" spans="21:28">
      <c r="U883404" s="5"/>
      <c r="AA883404" s="94"/>
      <c r="AB883404" s="5"/>
    </row>
    <row r="883454" spans="21:28">
      <c r="U883454" s="5"/>
      <c r="AA883454" s="94"/>
      <c r="AB883454" s="5"/>
    </row>
    <row r="883524" spans="21:28">
      <c r="U883524" s="5"/>
      <c r="AA883524" s="94"/>
      <c r="AB883524" s="5"/>
    </row>
    <row r="883525" spans="21:28">
      <c r="U883525" s="5"/>
      <c r="AA883525" s="94"/>
      <c r="AB883525" s="5"/>
    </row>
    <row r="883542" spans="21:28">
      <c r="U883542" s="5"/>
      <c r="AA883542" s="94"/>
      <c r="AB883542" s="5"/>
    </row>
    <row r="883544" spans="21:28">
      <c r="U883544" s="5"/>
      <c r="AA883544" s="458"/>
      <c r="AB883544" s="5"/>
    </row>
    <row r="883545" spans="21:28">
      <c r="U883545" s="5"/>
      <c r="AA883545" s="458"/>
      <c r="AB883545" s="5"/>
    </row>
    <row r="883546" spans="21:28">
      <c r="U883546" s="5"/>
      <c r="AA883546" s="93"/>
      <c r="AB883546" s="5"/>
    </row>
    <row r="883547" spans="21:28">
      <c r="U883547" s="5"/>
      <c r="AA883547" s="94"/>
      <c r="AB883547" s="5"/>
    </row>
    <row r="883550" spans="21:28">
      <c r="U883550" s="5"/>
      <c r="AA883550" s="94"/>
      <c r="AB883550" s="5"/>
    </row>
    <row r="883600" spans="21:28">
      <c r="U883600" s="5"/>
      <c r="AA883600" s="94"/>
      <c r="AB883600" s="5"/>
    </row>
    <row r="883670" spans="21:28">
      <c r="U883670" s="5"/>
      <c r="AA883670" s="94"/>
      <c r="AB883670" s="5"/>
    </row>
    <row r="883671" spans="21:28">
      <c r="U883671" s="5"/>
      <c r="AA883671" s="94"/>
      <c r="AB883671" s="5"/>
    </row>
    <row r="883688" spans="21:28">
      <c r="U883688" s="5"/>
      <c r="AA883688" s="94"/>
      <c r="AB883688" s="5"/>
    </row>
    <row r="883690" spans="21:28">
      <c r="U883690" s="5"/>
      <c r="AA883690" s="458"/>
      <c r="AB883690" s="5"/>
    </row>
    <row r="883691" spans="21:28">
      <c r="U883691" s="5"/>
      <c r="AA883691" s="458"/>
      <c r="AB883691" s="5"/>
    </row>
    <row r="883692" spans="21:28">
      <c r="U883692" s="5"/>
      <c r="AA883692" s="93"/>
      <c r="AB883692" s="5"/>
    </row>
    <row r="883693" spans="21:28">
      <c r="U883693" s="5"/>
      <c r="AA883693" s="94"/>
      <c r="AB883693" s="5"/>
    </row>
    <row r="883696" spans="21:28">
      <c r="U883696" s="5"/>
      <c r="AA883696" s="94"/>
      <c r="AB883696" s="5"/>
    </row>
    <row r="883746" spans="21:28">
      <c r="U883746" s="5"/>
      <c r="AA883746" s="94"/>
      <c r="AB883746" s="5"/>
    </row>
    <row r="883816" spans="21:28">
      <c r="U883816" s="5"/>
      <c r="AA883816" s="94"/>
      <c r="AB883816" s="5"/>
    </row>
    <row r="883817" spans="21:28">
      <c r="U883817" s="5"/>
      <c r="AA883817" s="94"/>
      <c r="AB883817" s="5"/>
    </row>
    <row r="883834" spans="21:28">
      <c r="U883834" s="5"/>
      <c r="AA883834" s="94"/>
      <c r="AB883834" s="5"/>
    </row>
    <row r="883836" spans="21:28">
      <c r="U883836" s="5"/>
      <c r="AA883836" s="458"/>
      <c r="AB883836" s="5"/>
    </row>
    <row r="883837" spans="21:28">
      <c r="U883837" s="5"/>
      <c r="AA883837" s="458"/>
      <c r="AB883837" s="5"/>
    </row>
    <row r="883838" spans="21:28">
      <c r="U883838" s="5"/>
      <c r="AA883838" s="93"/>
      <c r="AB883838" s="5"/>
    </row>
    <row r="883839" spans="21:28">
      <c r="U883839" s="5"/>
      <c r="AA883839" s="94"/>
      <c r="AB883839" s="5"/>
    </row>
    <row r="883842" spans="21:28">
      <c r="U883842" s="5"/>
      <c r="AA883842" s="94"/>
      <c r="AB883842" s="5"/>
    </row>
    <row r="883892" spans="21:28">
      <c r="U883892" s="5"/>
      <c r="AA883892" s="94"/>
      <c r="AB883892" s="5"/>
    </row>
    <row r="883962" spans="21:28">
      <c r="U883962" s="5"/>
      <c r="AA883962" s="94"/>
      <c r="AB883962" s="5"/>
    </row>
    <row r="883963" spans="21:28">
      <c r="U883963" s="5"/>
      <c r="AA883963" s="94"/>
      <c r="AB883963" s="5"/>
    </row>
    <row r="883980" spans="21:28">
      <c r="U883980" s="5"/>
      <c r="AA883980" s="94"/>
      <c r="AB883980" s="5"/>
    </row>
    <row r="883982" spans="21:28">
      <c r="U883982" s="5"/>
      <c r="AA883982" s="458"/>
      <c r="AB883982" s="5"/>
    </row>
    <row r="883983" spans="21:28">
      <c r="U883983" s="5"/>
      <c r="AA883983" s="458"/>
      <c r="AB883983" s="5"/>
    </row>
    <row r="883984" spans="21:28">
      <c r="U883984" s="5"/>
      <c r="AA883984" s="93"/>
      <c r="AB883984" s="5"/>
    </row>
    <row r="883985" spans="21:28">
      <c r="U883985" s="5"/>
      <c r="AA883985" s="94"/>
      <c r="AB883985" s="5"/>
    </row>
    <row r="883988" spans="21:28">
      <c r="U883988" s="5"/>
      <c r="AA883988" s="94"/>
      <c r="AB883988" s="5"/>
    </row>
    <row r="884038" spans="21:28">
      <c r="U884038" s="5"/>
      <c r="AA884038" s="94"/>
      <c r="AB884038" s="5"/>
    </row>
    <row r="884108" spans="21:28">
      <c r="U884108" s="5"/>
      <c r="AA884108" s="94"/>
      <c r="AB884108" s="5"/>
    </row>
    <row r="884109" spans="21:28">
      <c r="U884109" s="5"/>
      <c r="AA884109" s="94"/>
      <c r="AB884109" s="5"/>
    </row>
    <row r="884126" spans="21:28">
      <c r="U884126" s="5"/>
      <c r="AA884126" s="94"/>
      <c r="AB884126" s="5"/>
    </row>
    <row r="884128" spans="21:28">
      <c r="U884128" s="5"/>
      <c r="AA884128" s="458"/>
      <c r="AB884128" s="5"/>
    </row>
    <row r="884129" spans="21:28">
      <c r="U884129" s="5"/>
      <c r="AA884129" s="458"/>
      <c r="AB884129" s="5"/>
    </row>
    <row r="884130" spans="21:28">
      <c r="U884130" s="5"/>
      <c r="AA884130" s="93"/>
      <c r="AB884130" s="5"/>
    </row>
    <row r="884131" spans="21:28">
      <c r="U884131" s="5"/>
      <c r="AA884131" s="94"/>
      <c r="AB884131" s="5"/>
    </row>
    <row r="884134" spans="21:28">
      <c r="U884134" s="5"/>
      <c r="AA884134" s="94"/>
      <c r="AB884134" s="5"/>
    </row>
    <row r="884184" spans="21:28">
      <c r="U884184" s="5"/>
      <c r="AA884184" s="94"/>
      <c r="AB884184" s="5"/>
    </row>
    <row r="884254" spans="21:28">
      <c r="U884254" s="5"/>
      <c r="AA884254" s="94"/>
      <c r="AB884254" s="5"/>
    </row>
    <row r="884255" spans="21:28">
      <c r="U884255" s="5"/>
      <c r="AA884255" s="94"/>
      <c r="AB884255" s="5"/>
    </row>
    <row r="884272" spans="21:28">
      <c r="U884272" s="5"/>
      <c r="AA884272" s="94"/>
      <c r="AB884272" s="5"/>
    </row>
    <row r="884274" spans="21:28">
      <c r="U884274" s="5"/>
      <c r="AA884274" s="458"/>
      <c r="AB884274" s="5"/>
    </row>
    <row r="884275" spans="21:28">
      <c r="U884275" s="5"/>
      <c r="AA884275" s="458"/>
      <c r="AB884275" s="5"/>
    </row>
    <row r="884276" spans="21:28">
      <c r="U884276" s="5"/>
      <c r="AA884276" s="93"/>
      <c r="AB884276" s="5"/>
    </row>
    <row r="884277" spans="21:28">
      <c r="U884277" s="5"/>
      <c r="AA884277" s="94"/>
      <c r="AB884277" s="5"/>
    </row>
    <row r="884280" spans="21:28">
      <c r="U884280" s="5"/>
      <c r="AA884280" s="94"/>
      <c r="AB884280" s="5"/>
    </row>
    <row r="884330" spans="21:28">
      <c r="U884330" s="5"/>
      <c r="AA884330" s="94"/>
      <c r="AB884330" s="5"/>
    </row>
    <row r="884400" spans="21:28">
      <c r="U884400" s="5"/>
      <c r="AA884400" s="94"/>
      <c r="AB884400" s="5"/>
    </row>
    <row r="884401" spans="21:28">
      <c r="U884401" s="5"/>
      <c r="AA884401" s="94"/>
      <c r="AB884401" s="5"/>
    </row>
    <row r="884418" spans="21:28">
      <c r="U884418" s="5"/>
      <c r="AA884418" s="94"/>
      <c r="AB884418" s="5"/>
    </row>
    <row r="884420" spans="21:28">
      <c r="U884420" s="5"/>
      <c r="AA884420" s="458"/>
      <c r="AB884420" s="5"/>
    </row>
    <row r="884421" spans="21:28">
      <c r="U884421" s="5"/>
      <c r="AA884421" s="458"/>
      <c r="AB884421" s="5"/>
    </row>
    <row r="884422" spans="21:28">
      <c r="U884422" s="5"/>
      <c r="AA884422" s="93"/>
      <c r="AB884422" s="5"/>
    </row>
    <row r="884423" spans="21:28">
      <c r="U884423" s="5"/>
      <c r="AA884423" s="94"/>
      <c r="AB884423" s="5"/>
    </row>
    <row r="884426" spans="21:28">
      <c r="U884426" s="5"/>
      <c r="AA884426" s="94"/>
      <c r="AB884426" s="5"/>
    </row>
    <row r="884476" spans="21:28">
      <c r="U884476" s="5"/>
      <c r="AA884476" s="94"/>
      <c r="AB884476" s="5"/>
    </row>
    <row r="884546" spans="21:28">
      <c r="U884546" s="5"/>
      <c r="AA884546" s="94"/>
      <c r="AB884546" s="5"/>
    </row>
    <row r="884547" spans="21:28">
      <c r="U884547" s="5"/>
      <c r="AA884547" s="94"/>
      <c r="AB884547" s="5"/>
    </row>
    <row r="884564" spans="21:28">
      <c r="U884564" s="5"/>
      <c r="AA884564" s="94"/>
      <c r="AB884564" s="5"/>
    </row>
    <row r="884566" spans="21:28">
      <c r="U884566" s="5"/>
      <c r="AA884566" s="458"/>
      <c r="AB884566" s="5"/>
    </row>
    <row r="884567" spans="21:28">
      <c r="U884567" s="5"/>
      <c r="AA884567" s="458"/>
      <c r="AB884567" s="5"/>
    </row>
    <row r="884568" spans="21:28">
      <c r="U884568" s="5"/>
      <c r="AA884568" s="93"/>
      <c r="AB884568" s="5"/>
    </row>
    <row r="884569" spans="21:28">
      <c r="U884569" s="5"/>
      <c r="AA884569" s="94"/>
      <c r="AB884569" s="5"/>
    </row>
    <row r="884572" spans="21:28">
      <c r="U884572" s="5"/>
      <c r="AA884572" s="94"/>
      <c r="AB884572" s="5"/>
    </row>
    <row r="884622" spans="21:28">
      <c r="U884622" s="5"/>
      <c r="AA884622" s="94"/>
      <c r="AB884622" s="5"/>
    </row>
    <row r="884692" spans="21:28">
      <c r="U884692" s="5"/>
      <c r="AA884692" s="94"/>
      <c r="AB884692" s="5"/>
    </row>
    <row r="884693" spans="21:28">
      <c r="U884693" s="5"/>
      <c r="AA884693" s="94"/>
      <c r="AB884693" s="5"/>
    </row>
    <row r="884710" spans="21:28">
      <c r="U884710" s="5"/>
      <c r="AA884710" s="94"/>
      <c r="AB884710" s="5"/>
    </row>
    <row r="884712" spans="21:28">
      <c r="U884712" s="5"/>
      <c r="AA884712" s="458"/>
      <c r="AB884712" s="5"/>
    </row>
    <row r="884713" spans="21:28">
      <c r="U884713" s="5"/>
      <c r="AA884713" s="458"/>
      <c r="AB884713" s="5"/>
    </row>
    <row r="884714" spans="21:28">
      <c r="U884714" s="5"/>
      <c r="AA884714" s="93"/>
      <c r="AB884714" s="5"/>
    </row>
    <row r="884715" spans="21:28">
      <c r="U884715" s="5"/>
      <c r="AA884715" s="94"/>
      <c r="AB884715" s="5"/>
    </row>
    <row r="884718" spans="21:28">
      <c r="U884718" s="5"/>
      <c r="AA884718" s="94"/>
      <c r="AB884718" s="5"/>
    </row>
    <row r="884768" spans="21:28">
      <c r="U884768" s="5"/>
      <c r="AA884768" s="94"/>
      <c r="AB884768" s="5"/>
    </row>
    <row r="884838" spans="21:28">
      <c r="U884838" s="5"/>
      <c r="AA884838" s="94"/>
      <c r="AB884838" s="5"/>
    </row>
    <row r="884839" spans="21:28">
      <c r="U884839" s="5"/>
      <c r="AA884839" s="94"/>
      <c r="AB884839" s="5"/>
    </row>
    <row r="884856" spans="21:28">
      <c r="U884856" s="5"/>
      <c r="AA884856" s="94"/>
      <c r="AB884856" s="5"/>
    </row>
    <row r="884858" spans="21:28">
      <c r="U884858" s="5"/>
      <c r="AA884858" s="458"/>
      <c r="AB884858" s="5"/>
    </row>
    <row r="884859" spans="21:28">
      <c r="U884859" s="5"/>
      <c r="AA884859" s="458"/>
      <c r="AB884859" s="5"/>
    </row>
    <row r="884860" spans="21:28">
      <c r="U884860" s="5"/>
      <c r="AA884860" s="93"/>
      <c r="AB884860" s="5"/>
    </row>
    <row r="884861" spans="21:28">
      <c r="U884861" s="5"/>
      <c r="AA884861" s="94"/>
      <c r="AB884861" s="5"/>
    </row>
    <row r="884864" spans="21:28">
      <c r="U884864" s="5"/>
      <c r="AA884864" s="94"/>
      <c r="AB884864" s="5"/>
    </row>
    <row r="884914" spans="21:28">
      <c r="U884914" s="5"/>
      <c r="AA884914" s="94"/>
      <c r="AB884914" s="5"/>
    </row>
    <row r="884984" spans="21:28">
      <c r="U884984" s="5"/>
      <c r="AA884984" s="94"/>
      <c r="AB884984" s="5"/>
    </row>
    <row r="884985" spans="21:28">
      <c r="U884985" s="5"/>
      <c r="AA884985" s="94"/>
      <c r="AB884985" s="5"/>
    </row>
    <row r="885002" spans="21:28">
      <c r="U885002" s="5"/>
      <c r="AA885002" s="94"/>
      <c r="AB885002" s="5"/>
    </row>
    <row r="885004" spans="21:28">
      <c r="U885004" s="5"/>
      <c r="AA885004" s="458"/>
      <c r="AB885004" s="5"/>
    </row>
    <row r="885005" spans="21:28">
      <c r="U885005" s="5"/>
      <c r="AA885005" s="458"/>
      <c r="AB885005" s="5"/>
    </row>
    <row r="885006" spans="21:28">
      <c r="U885006" s="5"/>
      <c r="AA885006" s="93"/>
      <c r="AB885006" s="5"/>
    </row>
    <row r="885007" spans="21:28">
      <c r="U885007" s="5"/>
      <c r="AA885007" s="94"/>
      <c r="AB885007" s="5"/>
    </row>
    <row r="885010" spans="21:28">
      <c r="U885010" s="5"/>
      <c r="AA885010" s="94"/>
      <c r="AB885010" s="5"/>
    </row>
    <row r="885060" spans="21:28">
      <c r="U885060" s="5"/>
      <c r="AA885060" s="94"/>
      <c r="AB885060" s="5"/>
    </row>
    <row r="885130" spans="21:28">
      <c r="U885130" s="5"/>
      <c r="AA885130" s="94"/>
      <c r="AB885130" s="5"/>
    </row>
    <row r="885131" spans="21:28">
      <c r="U885131" s="5"/>
      <c r="AA885131" s="94"/>
      <c r="AB885131" s="5"/>
    </row>
    <row r="885148" spans="21:28">
      <c r="U885148" s="5"/>
      <c r="AA885148" s="94"/>
      <c r="AB885148" s="5"/>
    </row>
    <row r="885150" spans="21:28">
      <c r="U885150" s="5"/>
      <c r="AA885150" s="458"/>
      <c r="AB885150" s="5"/>
    </row>
    <row r="885151" spans="21:28">
      <c r="U885151" s="5"/>
      <c r="AA885151" s="458"/>
      <c r="AB885151" s="5"/>
    </row>
    <row r="885152" spans="21:28">
      <c r="U885152" s="5"/>
      <c r="AA885152" s="93"/>
      <c r="AB885152" s="5"/>
    </row>
    <row r="885153" spans="21:28">
      <c r="U885153" s="5"/>
      <c r="AA885153" s="94"/>
      <c r="AB885153" s="5"/>
    </row>
    <row r="885156" spans="21:28">
      <c r="U885156" s="5"/>
      <c r="AA885156" s="94"/>
      <c r="AB885156" s="5"/>
    </row>
    <row r="885206" spans="21:28">
      <c r="U885206" s="5"/>
      <c r="AA885206" s="94"/>
      <c r="AB885206" s="5"/>
    </row>
    <row r="885276" spans="21:28">
      <c r="U885276" s="5"/>
      <c r="AA885276" s="94"/>
      <c r="AB885276" s="5"/>
    </row>
    <row r="885277" spans="21:28">
      <c r="U885277" s="5"/>
      <c r="AA885277" s="94"/>
      <c r="AB885277" s="5"/>
    </row>
    <row r="885294" spans="21:28">
      <c r="U885294" s="5"/>
      <c r="AA885294" s="94"/>
      <c r="AB885294" s="5"/>
    </row>
    <row r="885296" spans="21:28">
      <c r="U885296" s="5"/>
      <c r="AA885296" s="458"/>
      <c r="AB885296" s="5"/>
    </row>
    <row r="885297" spans="21:28">
      <c r="U885297" s="5"/>
      <c r="AA885297" s="458"/>
      <c r="AB885297" s="5"/>
    </row>
    <row r="885298" spans="21:28">
      <c r="U885298" s="5"/>
      <c r="AA885298" s="93"/>
      <c r="AB885298" s="5"/>
    </row>
    <row r="885299" spans="21:28">
      <c r="U885299" s="5"/>
      <c r="AA885299" s="94"/>
      <c r="AB885299" s="5"/>
    </row>
    <row r="885302" spans="21:28">
      <c r="U885302" s="5"/>
      <c r="AA885302" s="94"/>
      <c r="AB885302" s="5"/>
    </row>
    <row r="885352" spans="21:28">
      <c r="U885352" s="5"/>
      <c r="AA885352" s="94"/>
      <c r="AB885352" s="5"/>
    </row>
    <row r="885422" spans="21:28">
      <c r="U885422" s="5"/>
      <c r="AA885422" s="94"/>
      <c r="AB885422" s="5"/>
    </row>
    <row r="885423" spans="21:28">
      <c r="U885423" s="5"/>
      <c r="AA885423" s="94"/>
      <c r="AB885423" s="5"/>
    </row>
    <row r="885440" spans="21:28">
      <c r="U885440" s="5"/>
      <c r="AA885440" s="94"/>
      <c r="AB885440" s="5"/>
    </row>
    <row r="885442" spans="21:28">
      <c r="U885442" s="5"/>
      <c r="AA885442" s="458"/>
      <c r="AB885442" s="5"/>
    </row>
    <row r="885443" spans="21:28">
      <c r="U885443" s="5"/>
      <c r="AA885443" s="458"/>
      <c r="AB885443" s="5"/>
    </row>
    <row r="885444" spans="21:28">
      <c r="U885444" s="5"/>
      <c r="AA885444" s="93"/>
      <c r="AB885444" s="5"/>
    </row>
    <row r="885445" spans="21:28">
      <c r="U885445" s="5"/>
      <c r="AA885445" s="94"/>
      <c r="AB885445" s="5"/>
    </row>
    <row r="885448" spans="21:28">
      <c r="U885448" s="5"/>
      <c r="AA885448" s="94"/>
      <c r="AB885448" s="5"/>
    </row>
    <row r="885498" spans="21:28">
      <c r="U885498" s="5"/>
      <c r="AA885498" s="94"/>
      <c r="AB885498" s="5"/>
    </row>
    <row r="885568" spans="21:28">
      <c r="U885568" s="5"/>
      <c r="AA885568" s="94"/>
      <c r="AB885568" s="5"/>
    </row>
    <row r="885569" spans="21:28">
      <c r="U885569" s="5"/>
      <c r="AA885569" s="94"/>
      <c r="AB885569" s="5"/>
    </row>
    <row r="885586" spans="21:28">
      <c r="U885586" s="5"/>
      <c r="AA885586" s="94"/>
      <c r="AB885586" s="5"/>
    </row>
    <row r="885588" spans="21:28">
      <c r="U885588" s="5"/>
      <c r="AA885588" s="458"/>
      <c r="AB885588" s="5"/>
    </row>
    <row r="885589" spans="21:28">
      <c r="U885589" s="5"/>
      <c r="AA885589" s="458"/>
      <c r="AB885589" s="5"/>
    </row>
    <row r="885590" spans="21:28">
      <c r="U885590" s="5"/>
      <c r="AA885590" s="93"/>
      <c r="AB885590" s="5"/>
    </row>
    <row r="885591" spans="21:28">
      <c r="U885591" s="5"/>
      <c r="AA885591" s="94"/>
      <c r="AB885591" s="5"/>
    </row>
    <row r="885594" spans="21:28">
      <c r="U885594" s="5"/>
      <c r="AA885594" s="94"/>
      <c r="AB885594" s="5"/>
    </row>
    <row r="885644" spans="21:28">
      <c r="U885644" s="5"/>
      <c r="AA885644" s="94"/>
      <c r="AB885644" s="5"/>
    </row>
    <row r="885714" spans="21:28">
      <c r="U885714" s="5"/>
      <c r="AA885714" s="94"/>
      <c r="AB885714" s="5"/>
    </row>
    <row r="885715" spans="21:28">
      <c r="U885715" s="5"/>
      <c r="AA885715" s="94"/>
      <c r="AB885715" s="5"/>
    </row>
    <row r="885732" spans="21:28">
      <c r="U885732" s="5"/>
      <c r="AA885732" s="94"/>
      <c r="AB885732" s="5"/>
    </row>
    <row r="885734" spans="21:28">
      <c r="U885734" s="5"/>
      <c r="AA885734" s="458"/>
      <c r="AB885734" s="5"/>
    </row>
    <row r="885735" spans="21:28">
      <c r="U885735" s="5"/>
      <c r="AA885735" s="458"/>
      <c r="AB885735" s="5"/>
    </row>
    <row r="885736" spans="21:28">
      <c r="U885736" s="5"/>
      <c r="AA885736" s="93"/>
      <c r="AB885736" s="5"/>
    </row>
    <row r="885737" spans="21:28">
      <c r="U885737" s="5"/>
      <c r="AA885737" s="94"/>
      <c r="AB885737" s="5"/>
    </row>
    <row r="885740" spans="21:28">
      <c r="U885740" s="5"/>
      <c r="AA885740" s="94"/>
      <c r="AB885740" s="5"/>
    </row>
    <row r="885790" spans="21:28">
      <c r="U885790" s="5"/>
      <c r="AA885790" s="94"/>
      <c r="AB885790" s="5"/>
    </row>
    <row r="885860" spans="21:28">
      <c r="U885860" s="5"/>
      <c r="AA885860" s="94"/>
      <c r="AB885860" s="5"/>
    </row>
    <row r="885861" spans="21:28">
      <c r="U885861" s="5"/>
      <c r="AA885861" s="94"/>
      <c r="AB885861" s="5"/>
    </row>
    <row r="885878" spans="21:28">
      <c r="U885878" s="5"/>
      <c r="AA885878" s="94"/>
      <c r="AB885878" s="5"/>
    </row>
    <row r="885880" spans="21:28">
      <c r="U885880" s="5"/>
      <c r="AA885880" s="458"/>
      <c r="AB885880" s="5"/>
    </row>
    <row r="885881" spans="21:28">
      <c r="U885881" s="5"/>
      <c r="AA885881" s="458"/>
      <c r="AB885881" s="5"/>
    </row>
    <row r="885882" spans="21:28">
      <c r="U885882" s="5"/>
      <c r="AA885882" s="93"/>
      <c r="AB885882" s="5"/>
    </row>
    <row r="885883" spans="21:28">
      <c r="U885883" s="5"/>
      <c r="AA885883" s="94"/>
      <c r="AB885883" s="5"/>
    </row>
    <row r="885886" spans="21:28">
      <c r="U885886" s="5"/>
      <c r="AA885886" s="94"/>
      <c r="AB885886" s="5"/>
    </row>
    <row r="885936" spans="21:28">
      <c r="U885936" s="5"/>
      <c r="AA885936" s="94"/>
      <c r="AB885936" s="5"/>
    </row>
    <row r="886006" spans="21:28">
      <c r="U886006" s="5"/>
      <c r="AA886006" s="94"/>
      <c r="AB886006" s="5"/>
    </row>
    <row r="886007" spans="21:28">
      <c r="U886007" s="5"/>
      <c r="AA886007" s="94"/>
      <c r="AB886007" s="5"/>
    </row>
    <row r="886024" spans="21:28">
      <c r="U886024" s="5"/>
      <c r="AA886024" s="94"/>
      <c r="AB886024" s="5"/>
    </row>
    <row r="886026" spans="21:28">
      <c r="U886026" s="5"/>
      <c r="AA886026" s="458"/>
      <c r="AB886026" s="5"/>
    </row>
    <row r="886027" spans="21:28">
      <c r="U886027" s="5"/>
      <c r="AA886027" s="458"/>
      <c r="AB886027" s="5"/>
    </row>
    <row r="886028" spans="21:28">
      <c r="U886028" s="5"/>
      <c r="AA886028" s="93"/>
      <c r="AB886028" s="5"/>
    </row>
    <row r="886029" spans="21:28">
      <c r="U886029" s="5"/>
      <c r="AA886029" s="94"/>
      <c r="AB886029" s="5"/>
    </row>
    <row r="886032" spans="21:28">
      <c r="U886032" s="5"/>
      <c r="AA886032" s="94"/>
      <c r="AB886032" s="5"/>
    </row>
    <row r="886082" spans="21:28">
      <c r="U886082" s="5"/>
      <c r="AA886082" s="94"/>
      <c r="AB886082" s="5"/>
    </row>
    <row r="886152" spans="21:28">
      <c r="U886152" s="5"/>
      <c r="AA886152" s="94"/>
      <c r="AB886152" s="5"/>
    </row>
    <row r="886153" spans="21:28">
      <c r="U886153" s="5"/>
      <c r="AA886153" s="94"/>
      <c r="AB886153" s="5"/>
    </row>
    <row r="886170" spans="21:28">
      <c r="U886170" s="5"/>
      <c r="AA886170" s="94"/>
      <c r="AB886170" s="5"/>
    </row>
    <row r="886172" spans="21:28">
      <c r="U886172" s="5"/>
      <c r="AA886172" s="458"/>
      <c r="AB886172" s="5"/>
    </row>
    <row r="886173" spans="21:28">
      <c r="U886173" s="5"/>
      <c r="AA886173" s="458"/>
      <c r="AB886173" s="5"/>
    </row>
    <row r="886174" spans="21:28">
      <c r="U886174" s="5"/>
      <c r="AA886174" s="93"/>
      <c r="AB886174" s="5"/>
    </row>
    <row r="886175" spans="21:28">
      <c r="U886175" s="5"/>
      <c r="AA886175" s="94"/>
      <c r="AB886175" s="5"/>
    </row>
    <row r="886178" spans="21:28">
      <c r="U886178" s="5"/>
      <c r="AA886178" s="94"/>
      <c r="AB886178" s="5"/>
    </row>
    <row r="886228" spans="21:28">
      <c r="U886228" s="5"/>
      <c r="AA886228" s="94"/>
      <c r="AB886228" s="5"/>
    </row>
    <row r="886298" spans="21:28">
      <c r="U886298" s="5"/>
      <c r="AA886298" s="94"/>
      <c r="AB886298" s="5"/>
    </row>
    <row r="886299" spans="21:28">
      <c r="U886299" s="5"/>
      <c r="AA886299" s="94"/>
      <c r="AB886299" s="5"/>
    </row>
    <row r="886316" spans="21:28">
      <c r="U886316" s="5"/>
      <c r="AA886316" s="94"/>
      <c r="AB886316" s="5"/>
    </row>
    <row r="886318" spans="21:28">
      <c r="U886318" s="5"/>
      <c r="AA886318" s="458"/>
      <c r="AB886318" s="5"/>
    </row>
    <row r="886319" spans="21:28">
      <c r="U886319" s="5"/>
      <c r="AA886319" s="458"/>
      <c r="AB886319" s="5"/>
    </row>
    <row r="886320" spans="21:28">
      <c r="U886320" s="5"/>
      <c r="AA886320" s="93"/>
      <c r="AB886320" s="5"/>
    </row>
    <row r="886321" spans="21:28">
      <c r="U886321" s="5"/>
      <c r="AA886321" s="94"/>
      <c r="AB886321" s="5"/>
    </row>
    <row r="886324" spans="21:28">
      <c r="U886324" s="5"/>
      <c r="AA886324" s="94"/>
      <c r="AB886324" s="5"/>
    </row>
    <row r="886374" spans="21:28">
      <c r="U886374" s="5"/>
      <c r="AA886374" s="94"/>
      <c r="AB886374" s="5"/>
    </row>
    <row r="886444" spans="21:28">
      <c r="U886444" s="5"/>
      <c r="AA886444" s="94"/>
      <c r="AB886444" s="5"/>
    </row>
    <row r="886445" spans="21:28">
      <c r="U886445" s="5"/>
      <c r="AA886445" s="94"/>
      <c r="AB886445" s="5"/>
    </row>
    <row r="886462" spans="21:28">
      <c r="U886462" s="5"/>
      <c r="AA886462" s="94"/>
      <c r="AB886462" s="5"/>
    </row>
    <row r="886464" spans="21:28">
      <c r="U886464" s="5"/>
      <c r="AA886464" s="458"/>
      <c r="AB886464" s="5"/>
    </row>
    <row r="886465" spans="21:28">
      <c r="U886465" s="5"/>
      <c r="AA886465" s="458"/>
      <c r="AB886465" s="5"/>
    </row>
    <row r="886466" spans="21:28">
      <c r="U886466" s="5"/>
      <c r="AA886466" s="93"/>
      <c r="AB886466" s="5"/>
    </row>
    <row r="886467" spans="21:28">
      <c r="U886467" s="5"/>
      <c r="AA886467" s="94"/>
      <c r="AB886467" s="5"/>
    </row>
    <row r="886470" spans="21:28">
      <c r="U886470" s="5"/>
      <c r="AA886470" s="94"/>
      <c r="AB886470" s="5"/>
    </row>
    <row r="886520" spans="21:28">
      <c r="U886520" s="5"/>
      <c r="AA886520" s="94"/>
      <c r="AB886520" s="5"/>
    </row>
    <row r="886590" spans="21:28">
      <c r="U886590" s="5"/>
      <c r="AA886590" s="94"/>
      <c r="AB886590" s="5"/>
    </row>
    <row r="886591" spans="21:28">
      <c r="U886591" s="5"/>
      <c r="AA886591" s="94"/>
      <c r="AB886591" s="5"/>
    </row>
    <row r="886608" spans="21:28">
      <c r="U886608" s="5"/>
      <c r="AA886608" s="94"/>
      <c r="AB886608" s="5"/>
    </row>
    <row r="886610" spans="21:28">
      <c r="U886610" s="5"/>
      <c r="AA886610" s="458"/>
      <c r="AB886610" s="5"/>
    </row>
    <row r="886611" spans="21:28">
      <c r="U886611" s="5"/>
      <c r="AA886611" s="458"/>
      <c r="AB886611" s="5"/>
    </row>
    <row r="886612" spans="21:28">
      <c r="U886612" s="5"/>
      <c r="AA886612" s="93"/>
      <c r="AB886612" s="5"/>
    </row>
    <row r="886613" spans="21:28">
      <c r="U886613" s="5"/>
      <c r="AA886613" s="94"/>
      <c r="AB886613" s="5"/>
    </row>
    <row r="886616" spans="21:28">
      <c r="U886616" s="5"/>
      <c r="AA886616" s="94"/>
      <c r="AB886616" s="5"/>
    </row>
    <row r="886666" spans="21:28">
      <c r="U886666" s="5"/>
      <c r="AA886666" s="94"/>
      <c r="AB886666" s="5"/>
    </row>
    <row r="886736" spans="21:28">
      <c r="U886736" s="5"/>
      <c r="AA886736" s="94"/>
      <c r="AB886736" s="5"/>
    </row>
    <row r="886737" spans="21:28">
      <c r="U886737" s="5"/>
      <c r="AA886737" s="94"/>
      <c r="AB886737" s="5"/>
    </row>
    <row r="886754" spans="21:28">
      <c r="U886754" s="5"/>
      <c r="AA886754" s="94"/>
      <c r="AB886754" s="5"/>
    </row>
    <row r="886756" spans="21:28">
      <c r="U886756" s="5"/>
      <c r="AA886756" s="458"/>
      <c r="AB886756" s="5"/>
    </row>
    <row r="886757" spans="21:28">
      <c r="U886757" s="5"/>
      <c r="AA886757" s="458"/>
      <c r="AB886757" s="5"/>
    </row>
    <row r="886758" spans="21:28">
      <c r="U886758" s="5"/>
      <c r="AA886758" s="93"/>
      <c r="AB886758" s="5"/>
    </row>
    <row r="886759" spans="21:28">
      <c r="U886759" s="5"/>
      <c r="AA886759" s="94"/>
      <c r="AB886759" s="5"/>
    </row>
    <row r="886762" spans="21:28">
      <c r="U886762" s="5"/>
      <c r="AA886762" s="94"/>
      <c r="AB886762" s="5"/>
    </row>
    <row r="886812" spans="21:28">
      <c r="U886812" s="5"/>
      <c r="AA886812" s="94"/>
      <c r="AB886812" s="5"/>
    </row>
    <row r="886882" spans="21:28">
      <c r="U886882" s="5"/>
      <c r="AA886882" s="94"/>
      <c r="AB886882" s="5"/>
    </row>
    <row r="886883" spans="21:28">
      <c r="U886883" s="5"/>
      <c r="AA886883" s="94"/>
      <c r="AB886883" s="5"/>
    </row>
    <row r="886900" spans="21:28">
      <c r="U886900" s="5"/>
      <c r="AA886900" s="94"/>
      <c r="AB886900" s="5"/>
    </row>
    <row r="886902" spans="21:28">
      <c r="U886902" s="5"/>
      <c r="AA886902" s="458"/>
      <c r="AB886902" s="5"/>
    </row>
    <row r="886903" spans="21:28">
      <c r="U886903" s="5"/>
      <c r="AA886903" s="458"/>
      <c r="AB886903" s="5"/>
    </row>
    <row r="886904" spans="21:28">
      <c r="U886904" s="5"/>
      <c r="AA886904" s="93"/>
      <c r="AB886904" s="5"/>
    </row>
    <row r="886905" spans="21:28">
      <c r="U886905" s="5"/>
      <c r="AA886905" s="94"/>
      <c r="AB886905" s="5"/>
    </row>
    <row r="886908" spans="21:28">
      <c r="U886908" s="5"/>
      <c r="AA886908" s="94"/>
      <c r="AB886908" s="5"/>
    </row>
    <row r="886958" spans="21:28">
      <c r="U886958" s="5"/>
      <c r="AA886958" s="94"/>
      <c r="AB886958" s="5"/>
    </row>
    <row r="887028" spans="21:28">
      <c r="U887028" s="5"/>
      <c r="AA887028" s="94"/>
      <c r="AB887028" s="5"/>
    </row>
    <row r="887029" spans="21:28">
      <c r="U887029" s="5"/>
      <c r="AA887029" s="94"/>
      <c r="AB887029" s="5"/>
    </row>
    <row r="887046" spans="21:28">
      <c r="U887046" s="5"/>
      <c r="AA887046" s="94"/>
      <c r="AB887046" s="5"/>
    </row>
    <row r="887048" spans="21:28">
      <c r="U887048" s="5"/>
      <c r="AA887048" s="458"/>
      <c r="AB887048" s="5"/>
    </row>
    <row r="887049" spans="21:28">
      <c r="U887049" s="5"/>
      <c r="AA887049" s="458"/>
      <c r="AB887049" s="5"/>
    </row>
    <row r="887050" spans="21:28">
      <c r="U887050" s="5"/>
      <c r="AA887050" s="93"/>
      <c r="AB887050" s="5"/>
    </row>
    <row r="887051" spans="21:28">
      <c r="U887051" s="5"/>
      <c r="AA887051" s="94"/>
      <c r="AB887051" s="5"/>
    </row>
    <row r="887054" spans="21:28">
      <c r="U887054" s="5"/>
      <c r="AA887054" s="94"/>
      <c r="AB887054" s="5"/>
    </row>
    <row r="887104" spans="21:28">
      <c r="U887104" s="5"/>
      <c r="AA887104" s="94"/>
      <c r="AB887104" s="5"/>
    </row>
    <row r="887174" spans="21:28">
      <c r="U887174" s="5"/>
      <c r="AA887174" s="94"/>
      <c r="AB887174" s="5"/>
    </row>
    <row r="887175" spans="21:28">
      <c r="U887175" s="5"/>
      <c r="AA887175" s="94"/>
      <c r="AB887175" s="5"/>
    </row>
    <row r="887192" spans="21:28">
      <c r="U887192" s="5"/>
      <c r="AA887192" s="94"/>
      <c r="AB887192" s="5"/>
    </row>
    <row r="887194" spans="21:28">
      <c r="U887194" s="5"/>
      <c r="AA887194" s="458"/>
      <c r="AB887194" s="5"/>
    </row>
    <row r="887195" spans="21:28">
      <c r="U887195" s="5"/>
      <c r="AA887195" s="458"/>
      <c r="AB887195" s="5"/>
    </row>
    <row r="887196" spans="21:28">
      <c r="U887196" s="5"/>
      <c r="AA887196" s="93"/>
      <c r="AB887196" s="5"/>
    </row>
    <row r="887197" spans="21:28">
      <c r="U887197" s="5"/>
      <c r="AA887197" s="94"/>
      <c r="AB887197" s="5"/>
    </row>
    <row r="887200" spans="21:28">
      <c r="U887200" s="5"/>
      <c r="AA887200" s="94"/>
      <c r="AB887200" s="5"/>
    </row>
    <row r="887250" spans="21:28">
      <c r="U887250" s="5"/>
      <c r="AA887250" s="94"/>
      <c r="AB887250" s="5"/>
    </row>
    <row r="887320" spans="21:28">
      <c r="U887320" s="5"/>
      <c r="AA887320" s="94"/>
      <c r="AB887320" s="5"/>
    </row>
    <row r="887321" spans="21:28">
      <c r="U887321" s="5"/>
      <c r="AA887321" s="94"/>
      <c r="AB887321" s="5"/>
    </row>
    <row r="887338" spans="21:28">
      <c r="U887338" s="5"/>
      <c r="AA887338" s="94"/>
      <c r="AB887338" s="5"/>
    </row>
    <row r="887340" spans="21:28">
      <c r="U887340" s="5"/>
      <c r="AA887340" s="458"/>
      <c r="AB887340" s="5"/>
    </row>
    <row r="887341" spans="21:28">
      <c r="U887341" s="5"/>
      <c r="AA887341" s="458"/>
      <c r="AB887341" s="5"/>
    </row>
    <row r="887342" spans="21:28">
      <c r="U887342" s="5"/>
      <c r="AA887342" s="93"/>
      <c r="AB887342" s="5"/>
    </row>
    <row r="887343" spans="21:28">
      <c r="U887343" s="5"/>
      <c r="AA887343" s="94"/>
      <c r="AB887343" s="5"/>
    </row>
    <row r="887346" spans="21:28">
      <c r="U887346" s="5"/>
      <c r="AA887346" s="94"/>
      <c r="AB887346" s="5"/>
    </row>
    <row r="887396" spans="21:28">
      <c r="U887396" s="5"/>
      <c r="AA887396" s="94"/>
      <c r="AB887396" s="5"/>
    </row>
    <row r="887466" spans="21:28">
      <c r="U887466" s="5"/>
      <c r="AA887466" s="94"/>
      <c r="AB887466" s="5"/>
    </row>
    <row r="887467" spans="21:28">
      <c r="U887467" s="5"/>
      <c r="AA887467" s="94"/>
      <c r="AB887467" s="5"/>
    </row>
    <row r="887484" spans="21:28">
      <c r="U887484" s="5"/>
      <c r="AA887484" s="94"/>
      <c r="AB887484" s="5"/>
    </row>
    <row r="887486" spans="21:28">
      <c r="U887486" s="5"/>
      <c r="AA887486" s="458"/>
      <c r="AB887486" s="5"/>
    </row>
    <row r="887487" spans="21:28">
      <c r="U887487" s="5"/>
      <c r="AA887487" s="458"/>
      <c r="AB887487" s="5"/>
    </row>
    <row r="887488" spans="21:28">
      <c r="U887488" s="5"/>
      <c r="AA887488" s="93"/>
      <c r="AB887488" s="5"/>
    </row>
    <row r="887489" spans="21:28">
      <c r="U887489" s="5"/>
      <c r="AA887489" s="94"/>
      <c r="AB887489" s="5"/>
    </row>
    <row r="887492" spans="21:28">
      <c r="U887492" s="5"/>
      <c r="AA887492" s="94"/>
      <c r="AB887492" s="5"/>
    </row>
    <row r="887542" spans="21:28">
      <c r="U887542" s="5"/>
      <c r="AA887542" s="94"/>
      <c r="AB887542" s="5"/>
    </row>
    <row r="887612" spans="21:28">
      <c r="U887612" s="5"/>
      <c r="AA887612" s="94"/>
      <c r="AB887612" s="5"/>
    </row>
    <row r="887613" spans="21:28">
      <c r="U887613" s="5"/>
      <c r="AA887613" s="94"/>
      <c r="AB887613" s="5"/>
    </row>
    <row r="887630" spans="21:28">
      <c r="U887630" s="5"/>
      <c r="AA887630" s="94"/>
      <c r="AB887630" s="5"/>
    </row>
    <row r="887632" spans="21:28">
      <c r="U887632" s="5"/>
      <c r="AA887632" s="458"/>
      <c r="AB887632" s="5"/>
    </row>
    <row r="887633" spans="21:28">
      <c r="U887633" s="5"/>
      <c r="AA887633" s="458"/>
      <c r="AB887633" s="5"/>
    </row>
    <row r="887634" spans="21:28">
      <c r="U887634" s="5"/>
      <c r="AA887634" s="93"/>
      <c r="AB887634" s="5"/>
    </row>
    <row r="887635" spans="21:28">
      <c r="U887635" s="5"/>
      <c r="AA887635" s="94"/>
      <c r="AB887635" s="5"/>
    </row>
    <row r="887638" spans="21:28">
      <c r="U887638" s="5"/>
      <c r="AA887638" s="94"/>
      <c r="AB887638" s="5"/>
    </row>
    <row r="887688" spans="21:28">
      <c r="U887688" s="5"/>
      <c r="AA887688" s="94"/>
      <c r="AB887688" s="5"/>
    </row>
    <row r="887758" spans="21:28">
      <c r="U887758" s="5"/>
      <c r="AA887758" s="94"/>
      <c r="AB887758" s="5"/>
    </row>
    <row r="887759" spans="21:28">
      <c r="U887759" s="5"/>
      <c r="AA887759" s="94"/>
      <c r="AB887759" s="5"/>
    </row>
    <row r="887776" spans="21:28">
      <c r="U887776" s="5"/>
      <c r="AA887776" s="94"/>
      <c r="AB887776" s="5"/>
    </row>
    <row r="887778" spans="21:28">
      <c r="U887778" s="5"/>
      <c r="AA887778" s="458"/>
      <c r="AB887778" s="5"/>
    </row>
    <row r="887779" spans="21:28">
      <c r="U887779" s="5"/>
      <c r="AA887779" s="458"/>
      <c r="AB887779" s="5"/>
    </row>
    <row r="887780" spans="21:28">
      <c r="U887780" s="5"/>
      <c r="AA887780" s="93"/>
      <c r="AB887780" s="5"/>
    </row>
    <row r="887781" spans="21:28">
      <c r="U887781" s="5"/>
      <c r="AA887781" s="94"/>
      <c r="AB887781" s="5"/>
    </row>
    <row r="887784" spans="21:28">
      <c r="U887784" s="5"/>
      <c r="AA887784" s="94"/>
      <c r="AB887784" s="5"/>
    </row>
    <row r="887834" spans="21:28">
      <c r="U887834" s="5"/>
      <c r="AA887834" s="94"/>
      <c r="AB887834" s="5"/>
    </row>
    <row r="887904" spans="21:28">
      <c r="U887904" s="5"/>
      <c r="AA887904" s="94"/>
      <c r="AB887904" s="5"/>
    </row>
    <row r="887905" spans="21:28">
      <c r="U887905" s="5"/>
      <c r="AA887905" s="94"/>
      <c r="AB887905" s="5"/>
    </row>
    <row r="887922" spans="21:28">
      <c r="U887922" s="5"/>
      <c r="AA887922" s="94"/>
      <c r="AB887922" s="5"/>
    </row>
    <row r="887924" spans="21:28">
      <c r="U887924" s="5"/>
      <c r="AA887924" s="458"/>
      <c r="AB887924" s="5"/>
    </row>
    <row r="887925" spans="21:28">
      <c r="U887925" s="5"/>
      <c r="AA887925" s="458"/>
      <c r="AB887925" s="5"/>
    </row>
    <row r="887926" spans="21:28">
      <c r="U887926" s="5"/>
      <c r="AA887926" s="93"/>
      <c r="AB887926" s="5"/>
    </row>
    <row r="887927" spans="21:28">
      <c r="U887927" s="5"/>
      <c r="AA887927" s="94"/>
      <c r="AB887927" s="5"/>
    </row>
    <row r="887930" spans="21:28">
      <c r="U887930" s="5"/>
      <c r="AA887930" s="94"/>
      <c r="AB887930" s="5"/>
    </row>
    <row r="887980" spans="21:28">
      <c r="U887980" s="5"/>
      <c r="AA887980" s="94"/>
      <c r="AB887980" s="5"/>
    </row>
    <row r="888050" spans="21:28">
      <c r="U888050" s="5"/>
      <c r="AA888050" s="94"/>
      <c r="AB888050" s="5"/>
    </row>
    <row r="888051" spans="21:28">
      <c r="U888051" s="5"/>
      <c r="AA888051" s="94"/>
      <c r="AB888051" s="5"/>
    </row>
    <row r="888068" spans="21:28">
      <c r="U888068" s="5"/>
      <c r="AA888068" s="94"/>
      <c r="AB888068" s="5"/>
    </row>
    <row r="888070" spans="21:28">
      <c r="U888070" s="5"/>
      <c r="AA888070" s="458"/>
      <c r="AB888070" s="5"/>
    </row>
    <row r="888071" spans="21:28">
      <c r="U888071" s="5"/>
      <c r="AA888071" s="458"/>
      <c r="AB888071" s="5"/>
    </row>
    <row r="888072" spans="21:28">
      <c r="U888072" s="5"/>
      <c r="AA888072" s="93"/>
      <c r="AB888072" s="5"/>
    </row>
    <row r="888073" spans="21:28">
      <c r="U888073" s="5"/>
      <c r="AA888073" s="94"/>
      <c r="AB888073" s="5"/>
    </row>
    <row r="888076" spans="21:28">
      <c r="U888076" s="5"/>
      <c r="AA888076" s="94"/>
      <c r="AB888076" s="5"/>
    </row>
    <row r="888126" spans="21:28">
      <c r="U888126" s="5"/>
      <c r="AA888126" s="94"/>
      <c r="AB888126" s="5"/>
    </row>
    <row r="888196" spans="21:28">
      <c r="U888196" s="5"/>
      <c r="AA888196" s="94"/>
      <c r="AB888196" s="5"/>
    </row>
    <row r="888197" spans="21:28">
      <c r="U888197" s="5"/>
      <c r="AA888197" s="94"/>
      <c r="AB888197" s="5"/>
    </row>
    <row r="888214" spans="21:28">
      <c r="U888214" s="5"/>
      <c r="AA888214" s="94"/>
      <c r="AB888214" s="5"/>
    </row>
    <row r="888216" spans="21:28">
      <c r="U888216" s="5"/>
      <c r="AA888216" s="458"/>
      <c r="AB888216" s="5"/>
    </row>
    <row r="888217" spans="21:28">
      <c r="U888217" s="5"/>
      <c r="AA888217" s="458"/>
      <c r="AB888217" s="5"/>
    </row>
    <row r="888218" spans="21:28">
      <c r="U888218" s="5"/>
      <c r="AA888218" s="93"/>
      <c r="AB888218" s="5"/>
    </row>
    <row r="888219" spans="21:28">
      <c r="U888219" s="5"/>
      <c r="AA888219" s="94"/>
      <c r="AB888219" s="5"/>
    </row>
    <row r="888222" spans="21:28">
      <c r="U888222" s="5"/>
      <c r="AA888222" s="94"/>
      <c r="AB888222" s="5"/>
    </row>
    <row r="888272" spans="21:28">
      <c r="U888272" s="5"/>
      <c r="AA888272" s="94"/>
      <c r="AB888272" s="5"/>
    </row>
    <row r="888342" spans="21:28">
      <c r="U888342" s="5"/>
      <c r="AA888342" s="94"/>
      <c r="AB888342" s="5"/>
    </row>
    <row r="888343" spans="21:28">
      <c r="U888343" s="5"/>
      <c r="AA888343" s="94"/>
      <c r="AB888343" s="5"/>
    </row>
    <row r="888360" spans="21:28">
      <c r="U888360" s="5"/>
      <c r="AA888360" s="94"/>
      <c r="AB888360" s="5"/>
    </row>
    <row r="888362" spans="21:28">
      <c r="U888362" s="5"/>
      <c r="AA888362" s="458"/>
      <c r="AB888362" s="5"/>
    </row>
    <row r="888363" spans="21:28">
      <c r="U888363" s="5"/>
      <c r="AA888363" s="458"/>
      <c r="AB888363" s="5"/>
    </row>
    <row r="888364" spans="21:28">
      <c r="U888364" s="5"/>
      <c r="AA888364" s="93"/>
      <c r="AB888364" s="5"/>
    </row>
    <row r="888365" spans="21:28">
      <c r="U888365" s="5"/>
      <c r="AA888365" s="94"/>
      <c r="AB888365" s="5"/>
    </row>
    <row r="888368" spans="21:28">
      <c r="U888368" s="5"/>
      <c r="AA888368" s="94"/>
      <c r="AB888368" s="5"/>
    </row>
    <row r="888418" spans="21:28">
      <c r="U888418" s="5"/>
      <c r="AA888418" s="94"/>
      <c r="AB888418" s="5"/>
    </row>
    <row r="888488" spans="21:28">
      <c r="U888488" s="5"/>
      <c r="AA888488" s="94"/>
      <c r="AB888488" s="5"/>
    </row>
    <row r="888489" spans="21:28">
      <c r="U888489" s="5"/>
      <c r="AA888489" s="94"/>
      <c r="AB888489" s="5"/>
    </row>
    <row r="888506" spans="21:28">
      <c r="U888506" s="5"/>
      <c r="AA888506" s="94"/>
      <c r="AB888506" s="5"/>
    </row>
    <row r="888508" spans="21:28">
      <c r="U888508" s="5"/>
      <c r="AA888508" s="458"/>
      <c r="AB888508" s="5"/>
    </row>
    <row r="888509" spans="21:28">
      <c r="U888509" s="5"/>
      <c r="AA888509" s="458"/>
      <c r="AB888509" s="5"/>
    </row>
    <row r="888510" spans="21:28">
      <c r="U888510" s="5"/>
      <c r="AA888510" s="93"/>
      <c r="AB888510" s="5"/>
    </row>
    <row r="888511" spans="21:28">
      <c r="U888511" s="5"/>
      <c r="AA888511" s="94"/>
      <c r="AB888511" s="5"/>
    </row>
    <row r="888514" spans="21:28">
      <c r="U888514" s="5"/>
      <c r="AA888514" s="94"/>
      <c r="AB888514" s="5"/>
    </row>
    <row r="888564" spans="21:28">
      <c r="U888564" s="5"/>
      <c r="AA888564" s="94"/>
      <c r="AB888564" s="5"/>
    </row>
    <row r="888634" spans="21:28">
      <c r="U888634" s="5"/>
      <c r="AA888634" s="94"/>
      <c r="AB888634" s="5"/>
    </row>
    <row r="888635" spans="21:28">
      <c r="U888635" s="5"/>
      <c r="AA888635" s="94"/>
      <c r="AB888635" s="5"/>
    </row>
    <row r="888652" spans="21:28">
      <c r="U888652" s="5"/>
      <c r="AA888652" s="94"/>
      <c r="AB888652" s="5"/>
    </row>
    <row r="888654" spans="21:28">
      <c r="U888654" s="5"/>
      <c r="AA888654" s="458"/>
      <c r="AB888654" s="5"/>
    </row>
    <row r="888655" spans="21:28">
      <c r="U888655" s="5"/>
      <c r="AA888655" s="458"/>
      <c r="AB888655" s="5"/>
    </row>
    <row r="888656" spans="21:28">
      <c r="U888656" s="5"/>
      <c r="AA888656" s="93"/>
      <c r="AB888656" s="5"/>
    </row>
    <row r="888657" spans="21:28">
      <c r="U888657" s="5"/>
      <c r="AA888657" s="94"/>
      <c r="AB888657" s="5"/>
    </row>
    <row r="888660" spans="21:28">
      <c r="U888660" s="5"/>
      <c r="AA888660" s="94"/>
      <c r="AB888660" s="5"/>
    </row>
    <row r="888710" spans="21:28">
      <c r="U888710" s="5"/>
      <c r="AA888710" s="94"/>
      <c r="AB888710" s="5"/>
    </row>
    <row r="888780" spans="21:28">
      <c r="U888780" s="5"/>
      <c r="AA888780" s="94"/>
      <c r="AB888780" s="5"/>
    </row>
    <row r="888781" spans="21:28">
      <c r="U888781" s="5"/>
      <c r="AA888781" s="94"/>
      <c r="AB888781" s="5"/>
    </row>
    <row r="888798" spans="21:28">
      <c r="U888798" s="5"/>
      <c r="AA888798" s="94"/>
      <c r="AB888798" s="5"/>
    </row>
    <row r="888800" spans="21:28">
      <c r="U888800" s="5"/>
      <c r="AA888800" s="458"/>
      <c r="AB888800" s="5"/>
    </row>
    <row r="888801" spans="21:28">
      <c r="U888801" s="5"/>
      <c r="AA888801" s="458"/>
      <c r="AB888801" s="5"/>
    </row>
    <row r="888802" spans="21:28">
      <c r="U888802" s="5"/>
      <c r="AA888802" s="93"/>
      <c r="AB888802" s="5"/>
    </row>
    <row r="888803" spans="21:28">
      <c r="U888803" s="5"/>
      <c r="AA888803" s="94"/>
      <c r="AB888803" s="5"/>
    </row>
    <row r="888806" spans="21:28">
      <c r="U888806" s="5"/>
      <c r="AA888806" s="94"/>
      <c r="AB888806" s="5"/>
    </row>
    <row r="888856" spans="21:28">
      <c r="U888856" s="5"/>
      <c r="AA888856" s="94"/>
      <c r="AB888856" s="5"/>
    </row>
    <row r="888926" spans="21:28">
      <c r="U888926" s="5"/>
      <c r="AA888926" s="94"/>
      <c r="AB888926" s="5"/>
    </row>
    <row r="888927" spans="21:28">
      <c r="U888927" s="5"/>
      <c r="AA888927" s="94"/>
      <c r="AB888927" s="5"/>
    </row>
    <row r="888944" spans="21:28">
      <c r="U888944" s="5"/>
      <c r="AA888944" s="94"/>
      <c r="AB888944" s="5"/>
    </row>
    <row r="888946" spans="21:28">
      <c r="U888946" s="5"/>
      <c r="AA888946" s="458"/>
      <c r="AB888946" s="5"/>
    </row>
    <row r="888947" spans="21:28">
      <c r="U888947" s="5"/>
      <c r="AA888947" s="458"/>
      <c r="AB888947" s="5"/>
    </row>
    <row r="888948" spans="21:28">
      <c r="U888948" s="5"/>
      <c r="AA888948" s="93"/>
      <c r="AB888948" s="5"/>
    </row>
    <row r="888949" spans="21:28">
      <c r="U888949" s="5"/>
      <c r="AA888949" s="94"/>
      <c r="AB888949" s="5"/>
    </row>
    <row r="888952" spans="21:28">
      <c r="U888952" s="5"/>
      <c r="AA888952" s="94"/>
      <c r="AB888952" s="5"/>
    </row>
    <row r="889002" spans="21:28">
      <c r="U889002" s="5"/>
      <c r="AA889002" s="94"/>
      <c r="AB889002" s="5"/>
    </row>
    <row r="889072" spans="21:28">
      <c r="U889072" s="5"/>
      <c r="AA889072" s="94"/>
      <c r="AB889072" s="5"/>
    </row>
    <row r="889073" spans="21:28">
      <c r="U889073" s="5"/>
      <c r="AA889073" s="94"/>
      <c r="AB889073" s="5"/>
    </row>
    <row r="889090" spans="21:28">
      <c r="U889090" s="5"/>
      <c r="AA889090" s="94"/>
      <c r="AB889090" s="5"/>
    </row>
    <row r="889092" spans="21:28">
      <c r="U889092" s="5"/>
      <c r="AA889092" s="458"/>
      <c r="AB889092" s="5"/>
    </row>
    <row r="889093" spans="21:28">
      <c r="U889093" s="5"/>
      <c r="AA889093" s="458"/>
      <c r="AB889093" s="5"/>
    </row>
    <row r="889094" spans="21:28">
      <c r="U889094" s="5"/>
      <c r="AA889094" s="93"/>
      <c r="AB889094" s="5"/>
    </row>
    <row r="889095" spans="21:28">
      <c r="U889095" s="5"/>
      <c r="AA889095" s="94"/>
      <c r="AB889095" s="5"/>
    </row>
    <row r="889098" spans="21:28">
      <c r="U889098" s="5"/>
      <c r="AA889098" s="94"/>
      <c r="AB889098" s="5"/>
    </row>
    <row r="889148" spans="21:28">
      <c r="U889148" s="5"/>
      <c r="AA889148" s="94"/>
      <c r="AB889148" s="5"/>
    </row>
    <row r="889218" spans="21:28">
      <c r="U889218" s="5"/>
      <c r="AA889218" s="94"/>
      <c r="AB889218" s="5"/>
    </row>
    <row r="889219" spans="21:28">
      <c r="U889219" s="5"/>
      <c r="AA889219" s="94"/>
      <c r="AB889219" s="5"/>
    </row>
    <row r="889236" spans="21:28">
      <c r="U889236" s="5"/>
      <c r="AA889236" s="94"/>
      <c r="AB889236" s="5"/>
    </row>
    <row r="889238" spans="21:28">
      <c r="U889238" s="5"/>
      <c r="AA889238" s="458"/>
      <c r="AB889238" s="5"/>
    </row>
    <row r="889239" spans="21:28">
      <c r="U889239" s="5"/>
      <c r="AA889239" s="458"/>
      <c r="AB889239" s="5"/>
    </row>
    <row r="889240" spans="21:28">
      <c r="U889240" s="5"/>
      <c r="AA889240" s="93"/>
      <c r="AB889240" s="5"/>
    </row>
    <row r="889241" spans="21:28">
      <c r="U889241" s="5"/>
      <c r="AA889241" s="94"/>
      <c r="AB889241" s="5"/>
    </row>
    <row r="889244" spans="21:28">
      <c r="U889244" s="5"/>
      <c r="AA889244" s="94"/>
      <c r="AB889244" s="5"/>
    </row>
    <row r="889294" spans="21:28">
      <c r="U889294" s="5"/>
      <c r="AA889294" s="94"/>
      <c r="AB889294" s="5"/>
    </row>
    <row r="889364" spans="21:28">
      <c r="U889364" s="5"/>
      <c r="AA889364" s="94"/>
      <c r="AB889364" s="5"/>
    </row>
    <row r="889365" spans="21:28">
      <c r="U889365" s="5"/>
      <c r="AA889365" s="94"/>
      <c r="AB889365" s="5"/>
    </row>
    <row r="889382" spans="21:28">
      <c r="U889382" s="5"/>
      <c r="AA889382" s="94"/>
      <c r="AB889382" s="5"/>
    </row>
    <row r="889384" spans="21:28">
      <c r="U889384" s="5"/>
      <c r="AA889384" s="458"/>
      <c r="AB889384" s="5"/>
    </row>
    <row r="889385" spans="21:28">
      <c r="U889385" s="5"/>
      <c r="AA889385" s="458"/>
      <c r="AB889385" s="5"/>
    </row>
    <row r="889386" spans="21:28">
      <c r="U889386" s="5"/>
      <c r="AA889386" s="93"/>
      <c r="AB889386" s="5"/>
    </row>
    <row r="889387" spans="21:28">
      <c r="U889387" s="5"/>
      <c r="AA889387" s="94"/>
      <c r="AB889387" s="5"/>
    </row>
    <row r="889390" spans="21:28">
      <c r="U889390" s="5"/>
      <c r="AA889390" s="94"/>
      <c r="AB889390" s="5"/>
    </row>
    <row r="889440" spans="21:28">
      <c r="U889440" s="5"/>
      <c r="AA889440" s="94"/>
      <c r="AB889440" s="5"/>
    </row>
    <row r="889510" spans="21:28">
      <c r="U889510" s="5"/>
      <c r="AA889510" s="94"/>
      <c r="AB889510" s="5"/>
    </row>
    <row r="889511" spans="21:28">
      <c r="U889511" s="5"/>
      <c r="AA889511" s="94"/>
      <c r="AB889511" s="5"/>
    </row>
    <row r="889528" spans="21:28">
      <c r="U889528" s="5"/>
      <c r="AA889528" s="94"/>
      <c r="AB889528" s="5"/>
    </row>
    <row r="889530" spans="21:28">
      <c r="U889530" s="5"/>
      <c r="AA889530" s="458"/>
      <c r="AB889530" s="5"/>
    </row>
    <row r="889531" spans="21:28">
      <c r="U889531" s="5"/>
      <c r="AA889531" s="458"/>
      <c r="AB889531" s="5"/>
    </row>
    <row r="889532" spans="21:28">
      <c r="U889532" s="5"/>
      <c r="AA889532" s="93"/>
      <c r="AB889532" s="5"/>
    </row>
    <row r="889533" spans="21:28">
      <c r="U889533" s="5"/>
      <c r="AA889533" s="94"/>
      <c r="AB889533" s="5"/>
    </row>
    <row r="889536" spans="21:28">
      <c r="U889536" s="5"/>
      <c r="AA889536" s="94"/>
      <c r="AB889536" s="5"/>
    </row>
    <row r="889586" spans="21:28">
      <c r="U889586" s="5"/>
      <c r="AA889586" s="94"/>
      <c r="AB889586" s="5"/>
    </row>
    <row r="889656" spans="21:28">
      <c r="U889656" s="5"/>
      <c r="AA889656" s="94"/>
      <c r="AB889656" s="5"/>
    </row>
    <row r="889657" spans="21:28">
      <c r="U889657" s="5"/>
      <c r="AA889657" s="94"/>
      <c r="AB889657" s="5"/>
    </row>
    <row r="889674" spans="21:28">
      <c r="U889674" s="5"/>
      <c r="AA889674" s="94"/>
      <c r="AB889674" s="5"/>
    </row>
    <row r="889676" spans="21:28">
      <c r="U889676" s="5"/>
      <c r="AA889676" s="458"/>
      <c r="AB889676" s="5"/>
    </row>
    <row r="889677" spans="21:28">
      <c r="U889677" s="5"/>
      <c r="AA889677" s="458"/>
      <c r="AB889677" s="5"/>
    </row>
    <row r="889678" spans="21:28">
      <c r="U889678" s="5"/>
      <c r="AA889678" s="93"/>
      <c r="AB889678" s="5"/>
    </row>
    <row r="889679" spans="21:28">
      <c r="U889679" s="5"/>
      <c r="AA889679" s="94"/>
      <c r="AB889679" s="5"/>
    </row>
    <row r="889682" spans="21:28">
      <c r="U889682" s="5"/>
      <c r="AA889682" s="94"/>
      <c r="AB889682" s="5"/>
    </row>
    <row r="889732" spans="21:28">
      <c r="U889732" s="5"/>
      <c r="AA889732" s="94"/>
      <c r="AB889732" s="5"/>
    </row>
    <row r="889802" spans="21:28">
      <c r="U889802" s="5"/>
      <c r="AA889802" s="94"/>
      <c r="AB889802" s="5"/>
    </row>
    <row r="889803" spans="21:28">
      <c r="U889803" s="5"/>
      <c r="AA889803" s="94"/>
      <c r="AB889803" s="5"/>
    </row>
    <row r="889820" spans="21:28">
      <c r="U889820" s="5"/>
      <c r="AA889820" s="94"/>
      <c r="AB889820" s="5"/>
    </row>
    <row r="889822" spans="21:28">
      <c r="U889822" s="5"/>
      <c r="AA889822" s="458"/>
      <c r="AB889822" s="5"/>
    </row>
    <row r="889823" spans="21:28">
      <c r="U889823" s="5"/>
      <c r="AA889823" s="458"/>
      <c r="AB889823" s="5"/>
    </row>
    <row r="889824" spans="21:28">
      <c r="U889824" s="5"/>
      <c r="AA889824" s="93"/>
      <c r="AB889824" s="5"/>
    </row>
    <row r="889825" spans="21:28">
      <c r="U889825" s="5"/>
      <c r="AA889825" s="94"/>
      <c r="AB889825" s="5"/>
    </row>
    <row r="889828" spans="21:28">
      <c r="U889828" s="5"/>
      <c r="AA889828" s="94"/>
      <c r="AB889828" s="5"/>
    </row>
    <row r="889878" spans="21:28">
      <c r="U889878" s="5"/>
      <c r="AA889878" s="94"/>
      <c r="AB889878" s="5"/>
    </row>
    <row r="889948" spans="21:28">
      <c r="U889948" s="5"/>
      <c r="AA889948" s="94"/>
      <c r="AB889948" s="5"/>
    </row>
    <row r="889949" spans="21:28">
      <c r="U889949" s="5"/>
      <c r="AA889949" s="94"/>
      <c r="AB889949" s="5"/>
    </row>
    <row r="889966" spans="21:28">
      <c r="U889966" s="5"/>
      <c r="AA889966" s="94"/>
      <c r="AB889966" s="5"/>
    </row>
    <row r="889968" spans="21:28">
      <c r="U889968" s="5"/>
      <c r="AA889968" s="458"/>
      <c r="AB889968" s="5"/>
    </row>
    <row r="889969" spans="21:28">
      <c r="U889969" s="5"/>
      <c r="AA889969" s="458"/>
      <c r="AB889969" s="5"/>
    </row>
    <row r="889970" spans="21:28">
      <c r="U889970" s="5"/>
      <c r="AA889970" s="93"/>
      <c r="AB889970" s="5"/>
    </row>
    <row r="889971" spans="21:28">
      <c r="U889971" s="5"/>
      <c r="AA889971" s="94"/>
      <c r="AB889971" s="5"/>
    </row>
    <row r="889974" spans="21:28">
      <c r="U889974" s="5"/>
      <c r="AA889974" s="94"/>
      <c r="AB889974" s="5"/>
    </row>
    <row r="890024" spans="21:28">
      <c r="U890024" s="5"/>
      <c r="AA890024" s="94"/>
      <c r="AB890024" s="5"/>
    </row>
    <row r="890094" spans="21:28">
      <c r="U890094" s="5"/>
      <c r="AA890094" s="94"/>
      <c r="AB890094" s="5"/>
    </row>
    <row r="890095" spans="21:28">
      <c r="U890095" s="5"/>
      <c r="AA890095" s="94"/>
      <c r="AB890095" s="5"/>
    </row>
    <row r="890112" spans="21:28">
      <c r="U890112" s="5"/>
      <c r="AA890112" s="94"/>
      <c r="AB890112" s="5"/>
    </row>
    <row r="890114" spans="21:28">
      <c r="U890114" s="5"/>
      <c r="AA890114" s="458"/>
      <c r="AB890114" s="5"/>
    </row>
    <row r="890115" spans="21:28">
      <c r="U890115" s="5"/>
      <c r="AA890115" s="458"/>
      <c r="AB890115" s="5"/>
    </row>
    <row r="890116" spans="21:28">
      <c r="U890116" s="5"/>
      <c r="AA890116" s="93"/>
      <c r="AB890116" s="5"/>
    </row>
    <row r="890117" spans="21:28">
      <c r="U890117" s="5"/>
      <c r="AA890117" s="94"/>
      <c r="AB890117" s="5"/>
    </row>
    <row r="890120" spans="21:28">
      <c r="U890120" s="5"/>
      <c r="AA890120" s="94"/>
      <c r="AB890120" s="5"/>
    </row>
    <row r="890170" spans="21:28">
      <c r="U890170" s="5"/>
      <c r="AA890170" s="94"/>
      <c r="AB890170" s="5"/>
    </row>
    <row r="890240" spans="21:28">
      <c r="U890240" s="5"/>
      <c r="AA890240" s="94"/>
      <c r="AB890240" s="5"/>
    </row>
    <row r="890241" spans="21:28">
      <c r="U890241" s="5"/>
      <c r="AA890241" s="94"/>
      <c r="AB890241" s="5"/>
    </row>
    <row r="890258" spans="21:28">
      <c r="U890258" s="5"/>
      <c r="AA890258" s="94"/>
      <c r="AB890258" s="5"/>
    </row>
    <row r="890260" spans="21:28">
      <c r="U890260" s="5"/>
      <c r="AA890260" s="458"/>
      <c r="AB890260" s="5"/>
    </row>
    <row r="890261" spans="21:28">
      <c r="U890261" s="5"/>
      <c r="AA890261" s="458"/>
      <c r="AB890261" s="5"/>
    </row>
    <row r="890262" spans="21:28">
      <c r="U890262" s="5"/>
      <c r="AA890262" s="93"/>
      <c r="AB890262" s="5"/>
    </row>
    <row r="890263" spans="21:28">
      <c r="U890263" s="5"/>
      <c r="AA890263" s="94"/>
      <c r="AB890263" s="5"/>
    </row>
    <row r="890266" spans="21:28">
      <c r="U890266" s="5"/>
      <c r="AA890266" s="94"/>
      <c r="AB890266" s="5"/>
    </row>
    <row r="890316" spans="21:28">
      <c r="U890316" s="5"/>
      <c r="AA890316" s="94"/>
      <c r="AB890316" s="5"/>
    </row>
    <row r="890386" spans="21:28">
      <c r="U890386" s="5"/>
      <c r="AA890386" s="94"/>
      <c r="AB890386" s="5"/>
    </row>
    <row r="890387" spans="21:28">
      <c r="U890387" s="5"/>
      <c r="AA890387" s="94"/>
      <c r="AB890387" s="5"/>
    </row>
    <row r="890404" spans="21:28">
      <c r="U890404" s="5"/>
      <c r="AA890404" s="94"/>
      <c r="AB890404" s="5"/>
    </row>
    <row r="890406" spans="21:28">
      <c r="U890406" s="5"/>
      <c r="AA890406" s="458"/>
      <c r="AB890406" s="5"/>
    </row>
    <row r="890407" spans="21:28">
      <c r="U890407" s="5"/>
      <c r="AA890407" s="458"/>
      <c r="AB890407" s="5"/>
    </row>
    <row r="890408" spans="21:28">
      <c r="U890408" s="5"/>
      <c r="AA890408" s="93"/>
      <c r="AB890408" s="5"/>
    </row>
    <row r="890409" spans="21:28">
      <c r="U890409" s="5"/>
      <c r="AA890409" s="94"/>
      <c r="AB890409" s="5"/>
    </row>
    <row r="890412" spans="21:28">
      <c r="U890412" s="5"/>
      <c r="AA890412" s="94"/>
      <c r="AB890412" s="5"/>
    </row>
    <row r="890462" spans="21:28">
      <c r="U890462" s="5"/>
      <c r="AA890462" s="94"/>
      <c r="AB890462" s="5"/>
    </row>
    <row r="890532" spans="21:28">
      <c r="U890532" s="5"/>
      <c r="AA890532" s="94"/>
      <c r="AB890532" s="5"/>
    </row>
    <row r="890533" spans="21:28">
      <c r="U890533" s="5"/>
      <c r="AA890533" s="94"/>
      <c r="AB890533" s="5"/>
    </row>
    <row r="890550" spans="21:28">
      <c r="U890550" s="5"/>
      <c r="AA890550" s="94"/>
      <c r="AB890550" s="5"/>
    </row>
    <row r="890552" spans="21:28">
      <c r="U890552" s="5"/>
      <c r="AA890552" s="458"/>
      <c r="AB890552" s="5"/>
    </row>
    <row r="890553" spans="21:28">
      <c r="U890553" s="5"/>
      <c r="AA890553" s="458"/>
      <c r="AB890553" s="5"/>
    </row>
    <row r="890554" spans="21:28">
      <c r="U890554" s="5"/>
      <c r="AA890554" s="93"/>
      <c r="AB890554" s="5"/>
    </row>
    <row r="890555" spans="21:28">
      <c r="U890555" s="5"/>
      <c r="AA890555" s="94"/>
      <c r="AB890555" s="5"/>
    </row>
    <row r="890558" spans="21:28">
      <c r="U890558" s="5"/>
      <c r="AA890558" s="94"/>
      <c r="AB890558" s="5"/>
    </row>
    <row r="890608" spans="21:28">
      <c r="U890608" s="5"/>
      <c r="AA890608" s="94"/>
      <c r="AB890608" s="5"/>
    </row>
    <row r="890678" spans="21:28">
      <c r="U890678" s="5"/>
      <c r="AA890678" s="94"/>
      <c r="AB890678" s="5"/>
    </row>
    <row r="890679" spans="21:28">
      <c r="U890679" s="5"/>
      <c r="AA890679" s="94"/>
      <c r="AB890679" s="5"/>
    </row>
    <row r="890696" spans="21:28">
      <c r="U890696" s="5"/>
      <c r="AA890696" s="94"/>
      <c r="AB890696" s="5"/>
    </row>
    <row r="890698" spans="21:28">
      <c r="U890698" s="5"/>
      <c r="AA890698" s="458"/>
      <c r="AB890698" s="5"/>
    </row>
    <row r="890699" spans="21:28">
      <c r="U890699" s="5"/>
      <c r="AA890699" s="458"/>
      <c r="AB890699" s="5"/>
    </row>
    <row r="890700" spans="21:28">
      <c r="U890700" s="5"/>
      <c r="AA890700" s="93"/>
      <c r="AB890700" s="5"/>
    </row>
    <row r="890701" spans="21:28">
      <c r="U890701" s="5"/>
      <c r="AA890701" s="94"/>
      <c r="AB890701" s="5"/>
    </row>
    <row r="890704" spans="21:28">
      <c r="U890704" s="5"/>
      <c r="AA890704" s="94"/>
      <c r="AB890704" s="5"/>
    </row>
    <row r="890754" spans="21:28">
      <c r="U890754" s="5"/>
      <c r="AA890754" s="94"/>
      <c r="AB890754" s="5"/>
    </row>
    <row r="890824" spans="21:28">
      <c r="U890824" s="5"/>
      <c r="AA890824" s="94"/>
      <c r="AB890824" s="5"/>
    </row>
    <row r="890825" spans="21:28">
      <c r="U890825" s="5"/>
      <c r="AA890825" s="94"/>
      <c r="AB890825" s="5"/>
    </row>
    <row r="890842" spans="21:28">
      <c r="U890842" s="5"/>
      <c r="AA890842" s="94"/>
      <c r="AB890842" s="5"/>
    </row>
    <row r="890844" spans="21:28">
      <c r="U890844" s="5"/>
      <c r="AA890844" s="458"/>
      <c r="AB890844" s="5"/>
    </row>
    <row r="890845" spans="21:28">
      <c r="U890845" s="5"/>
      <c r="AA890845" s="458"/>
      <c r="AB890845" s="5"/>
    </row>
    <row r="890846" spans="21:28">
      <c r="U890846" s="5"/>
      <c r="AA890846" s="93"/>
      <c r="AB890846" s="5"/>
    </row>
    <row r="890847" spans="21:28">
      <c r="U890847" s="5"/>
      <c r="AA890847" s="94"/>
      <c r="AB890847" s="5"/>
    </row>
    <row r="890850" spans="21:28">
      <c r="U890850" s="5"/>
      <c r="AA890850" s="94"/>
      <c r="AB890850" s="5"/>
    </row>
    <row r="890900" spans="21:28">
      <c r="U890900" s="5"/>
      <c r="AA890900" s="94"/>
      <c r="AB890900" s="5"/>
    </row>
    <row r="890970" spans="21:28">
      <c r="U890970" s="5"/>
      <c r="AA890970" s="94"/>
      <c r="AB890970" s="5"/>
    </row>
    <row r="890971" spans="21:28">
      <c r="U890971" s="5"/>
      <c r="AA890971" s="94"/>
      <c r="AB890971" s="5"/>
    </row>
    <row r="890988" spans="21:28">
      <c r="U890988" s="5"/>
      <c r="AA890988" s="94"/>
      <c r="AB890988" s="5"/>
    </row>
    <row r="890990" spans="21:28">
      <c r="U890990" s="5"/>
      <c r="AA890990" s="458"/>
      <c r="AB890990" s="5"/>
    </row>
    <row r="890991" spans="21:28">
      <c r="U890991" s="5"/>
      <c r="AA890991" s="458"/>
      <c r="AB890991" s="5"/>
    </row>
    <row r="890992" spans="21:28">
      <c r="U890992" s="5"/>
      <c r="AA890992" s="93"/>
      <c r="AB890992" s="5"/>
    </row>
    <row r="890993" spans="21:28">
      <c r="U890993" s="5"/>
      <c r="AA890993" s="94"/>
      <c r="AB890993" s="5"/>
    </row>
    <row r="890996" spans="21:28">
      <c r="U890996" s="5"/>
      <c r="AA890996" s="94"/>
      <c r="AB890996" s="5"/>
    </row>
    <row r="891046" spans="21:28">
      <c r="U891046" s="5"/>
      <c r="AA891046" s="94"/>
      <c r="AB891046" s="5"/>
    </row>
    <row r="891116" spans="21:28">
      <c r="U891116" s="5"/>
      <c r="AA891116" s="94"/>
      <c r="AB891116" s="5"/>
    </row>
    <row r="891117" spans="21:28">
      <c r="U891117" s="5"/>
      <c r="AA891117" s="94"/>
      <c r="AB891117" s="5"/>
    </row>
    <row r="891134" spans="21:28">
      <c r="U891134" s="5"/>
      <c r="AA891134" s="94"/>
      <c r="AB891134" s="5"/>
    </row>
    <row r="891136" spans="21:28">
      <c r="U891136" s="5"/>
      <c r="AA891136" s="458"/>
      <c r="AB891136" s="5"/>
    </row>
    <row r="891137" spans="21:28">
      <c r="U891137" s="5"/>
      <c r="AA891137" s="458"/>
      <c r="AB891137" s="5"/>
    </row>
    <row r="891138" spans="21:28">
      <c r="U891138" s="5"/>
      <c r="AA891138" s="93"/>
      <c r="AB891138" s="5"/>
    </row>
    <row r="891139" spans="21:28">
      <c r="U891139" s="5"/>
      <c r="AA891139" s="94"/>
      <c r="AB891139" s="5"/>
    </row>
    <row r="891142" spans="21:28">
      <c r="U891142" s="5"/>
      <c r="AA891142" s="94"/>
      <c r="AB891142" s="5"/>
    </row>
    <row r="891192" spans="21:28">
      <c r="U891192" s="5"/>
      <c r="AA891192" s="94"/>
      <c r="AB891192" s="5"/>
    </row>
    <row r="891262" spans="21:28">
      <c r="U891262" s="5"/>
      <c r="AA891262" s="94"/>
      <c r="AB891262" s="5"/>
    </row>
    <row r="891263" spans="21:28">
      <c r="U891263" s="5"/>
      <c r="AA891263" s="94"/>
      <c r="AB891263" s="5"/>
    </row>
    <row r="891280" spans="21:28">
      <c r="U891280" s="5"/>
      <c r="AA891280" s="94"/>
      <c r="AB891280" s="5"/>
    </row>
    <row r="891282" spans="21:28">
      <c r="U891282" s="5"/>
      <c r="AA891282" s="458"/>
      <c r="AB891282" s="5"/>
    </row>
    <row r="891283" spans="21:28">
      <c r="U891283" s="5"/>
      <c r="AA891283" s="458"/>
      <c r="AB891283" s="5"/>
    </row>
    <row r="891284" spans="21:28">
      <c r="U891284" s="5"/>
      <c r="AA891284" s="93"/>
      <c r="AB891284" s="5"/>
    </row>
    <row r="891285" spans="21:28">
      <c r="U891285" s="5"/>
      <c r="AA891285" s="94"/>
      <c r="AB891285" s="5"/>
    </row>
    <row r="891288" spans="21:28">
      <c r="U891288" s="5"/>
      <c r="AA891288" s="94"/>
      <c r="AB891288" s="5"/>
    </row>
    <row r="891338" spans="21:28">
      <c r="U891338" s="5"/>
      <c r="AA891338" s="94"/>
      <c r="AB891338" s="5"/>
    </row>
    <row r="891408" spans="21:28">
      <c r="U891408" s="5"/>
      <c r="AA891408" s="94"/>
      <c r="AB891408" s="5"/>
    </row>
    <row r="891409" spans="21:28">
      <c r="U891409" s="5"/>
      <c r="AA891409" s="94"/>
      <c r="AB891409" s="5"/>
    </row>
    <row r="891426" spans="21:28">
      <c r="U891426" s="5"/>
      <c r="AA891426" s="94"/>
      <c r="AB891426" s="5"/>
    </row>
    <row r="891428" spans="21:28">
      <c r="U891428" s="5"/>
      <c r="AA891428" s="458"/>
      <c r="AB891428" s="5"/>
    </row>
    <row r="891429" spans="21:28">
      <c r="U891429" s="5"/>
      <c r="AA891429" s="458"/>
      <c r="AB891429" s="5"/>
    </row>
    <row r="891430" spans="21:28">
      <c r="U891430" s="5"/>
      <c r="AA891430" s="93"/>
      <c r="AB891430" s="5"/>
    </row>
    <row r="891431" spans="21:28">
      <c r="U891431" s="5"/>
      <c r="AA891431" s="94"/>
      <c r="AB891431" s="5"/>
    </row>
    <row r="891434" spans="21:28">
      <c r="U891434" s="5"/>
      <c r="AA891434" s="94"/>
      <c r="AB891434" s="5"/>
    </row>
    <row r="891484" spans="21:28">
      <c r="U891484" s="5"/>
      <c r="AA891484" s="94"/>
      <c r="AB891484" s="5"/>
    </row>
    <row r="891554" spans="21:28">
      <c r="U891554" s="5"/>
      <c r="AA891554" s="94"/>
      <c r="AB891554" s="5"/>
    </row>
    <row r="891555" spans="21:28">
      <c r="U891555" s="5"/>
      <c r="AA891555" s="94"/>
      <c r="AB891555" s="5"/>
    </row>
    <row r="891572" spans="21:28">
      <c r="U891572" s="5"/>
      <c r="AA891572" s="94"/>
      <c r="AB891572" s="5"/>
    </row>
    <row r="891574" spans="21:28">
      <c r="U891574" s="5"/>
      <c r="AA891574" s="458"/>
      <c r="AB891574" s="5"/>
    </row>
    <row r="891575" spans="21:28">
      <c r="U891575" s="5"/>
      <c r="AA891575" s="458"/>
      <c r="AB891575" s="5"/>
    </row>
    <row r="891576" spans="21:28">
      <c r="U891576" s="5"/>
      <c r="AA891576" s="93"/>
      <c r="AB891576" s="5"/>
    </row>
    <row r="891577" spans="21:28">
      <c r="U891577" s="5"/>
      <c r="AA891577" s="94"/>
      <c r="AB891577" s="5"/>
    </row>
    <row r="891580" spans="21:28">
      <c r="U891580" s="5"/>
      <c r="AA891580" s="94"/>
      <c r="AB891580" s="5"/>
    </row>
    <row r="891630" spans="21:28">
      <c r="U891630" s="5"/>
      <c r="AA891630" s="94"/>
      <c r="AB891630" s="5"/>
    </row>
    <row r="891700" spans="21:28">
      <c r="U891700" s="5"/>
      <c r="AA891700" s="94"/>
      <c r="AB891700" s="5"/>
    </row>
    <row r="891701" spans="21:28">
      <c r="U891701" s="5"/>
      <c r="AA891701" s="94"/>
      <c r="AB891701" s="5"/>
    </row>
    <row r="891718" spans="21:28">
      <c r="U891718" s="5"/>
      <c r="AA891718" s="94"/>
      <c r="AB891718" s="5"/>
    </row>
    <row r="891720" spans="21:28">
      <c r="U891720" s="5"/>
      <c r="AA891720" s="458"/>
      <c r="AB891720" s="5"/>
    </row>
    <row r="891721" spans="21:28">
      <c r="U891721" s="5"/>
      <c r="AA891721" s="458"/>
      <c r="AB891721" s="5"/>
    </row>
    <row r="891722" spans="21:28">
      <c r="U891722" s="5"/>
      <c r="AA891722" s="93"/>
      <c r="AB891722" s="5"/>
    </row>
    <row r="891723" spans="21:28">
      <c r="U891723" s="5"/>
      <c r="AA891723" s="94"/>
      <c r="AB891723" s="5"/>
    </row>
    <row r="891726" spans="21:28">
      <c r="U891726" s="5"/>
      <c r="AA891726" s="94"/>
      <c r="AB891726" s="5"/>
    </row>
    <row r="891776" spans="21:28">
      <c r="U891776" s="5"/>
      <c r="AA891776" s="94"/>
      <c r="AB891776" s="5"/>
    </row>
    <row r="891846" spans="21:28">
      <c r="U891846" s="5"/>
      <c r="AA891846" s="94"/>
      <c r="AB891846" s="5"/>
    </row>
    <row r="891847" spans="21:28">
      <c r="U891847" s="5"/>
      <c r="AA891847" s="94"/>
      <c r="AB891847" s="5"/>
    </row>
    <row r="891864" spans="21:28">
      <c r="U891864" s="5"/>
      <c r="AA891864" s="94"/>
      <c r="AB891864" s="5"/>
    </row>
    <row r="891866" spans="21:28">
      <c r="U891866" s="5"/>
      <c r="AA891866" s="458"/>
      <c r="AB891866" s="5"/>
    </row>
    <row r="891867" spans="21:28">
      <c r="U891867" s="5"/>
      <c r="AA891867" s="458"/>
      <c r="AB891867" s="5"/>
    </row>
    <row r="891868" spans="21:28">
      <c r="U891868" s="5"/>
      <c r="AA891868" s="93"/>
      <c r="AB891868" s="5"/>
    </row>
    <row r="891869" spans="21:28">
      <c r="U891869" s="5"/>
      <c r="AA891869" s="94"/>
      <c r="AB891869" s="5"/>
    </row>
    <row r="891872" spans="21:28">
      <c r="U891872" s="5"/>
      <c r="AA891872" s="94"/>
      <c r="AB891872" s="5"/>
    </row>
    <row r="891922" spans="21:28">
      <c r="U891922" s="5"/>
      <c r="AA891922" s="94"/>
      <c r="AB891922" s="5"/>
    </row>
    <row r="891992" spans="21:28">
      <c r="U891992" s="5"/>
      <c r="AA891992" s="94"/>
      <c r="AB891992" s="5"/>
    </row>
    <row r="891993" spans="21:28">
      <c r="U891993" s="5"/>
      <c r="AA891993" s="94"/>
      <c r="AB891993" s="5"/>
    </row>
    <row r="892010" spans="21:28">
      <c r="U892010" s="5"/>
      <c r="AA892010" s="94"/>
      <c r="AB892010" s="5"/>
    </row>
    <row r="892012" spans="21:28">
      <c r="U892012" s="5"/>
      <c r="AA892012" s="458"/>
      <c r="AB892012" s="5"/>
    </row>
    <row r="892013" spans="21:28">
      <c r="U892013" s="5"/>
      <c r="AA892013" s="458"/>
      <c r="AB892013" s="5"/>
    </row>
    <row r="892014" spans="21:28">
      <c r="U892014" s="5"/>
      <c r="AA892014" s="93"/>
      <c r="AB892014" s="5"/>
    </row>
    <row r="892015" spans="21:28">
      <c r="U892015" s="5"/>
      <c r="AA892015" s="94"/>
      <c r="AB892015" s="5"/>
    </row>
    <row r="892018" spans="21:28">
      <c r="U892018" s="5"/>
      <c r="AA892018" s="94"/>
      <c r="AB892018" s="5"/>
    </row>
    <row r="892068" spans="21:28">
      <c r="U892068" s="5"/>
      <c r="AA892068" s="94"/>
      <c r="AB892068" s="5"/>
    </row>
    <row r="892138" spans="21:28">
      <c r="U892138" s="5"/>
      <c r="AA892138" s="94"/>
      <c r="AB892138" s="5"/>
    </row>
    <row r="892139" spans="21:28">
      <c r="U892139" s="5"/>
      <c r="AA892139" s="94"/>
      <c r="AB892139" s="5"/>
    </row>
    <row r="892156" spans="21:28">
      <c r="U892156" s="5"/>
      <c r="AA892156" s="94"/>
      <c r="AB892156" s="5"/>
    </row>
    <row r="892158" spans="21:28">
      <c r="U892158" s="5"/>
      <c r="AA892158" s="458"/>
      <c r="AB892158" s="5"/>
    </row>
    <row r="892159" spans="21:28">
      <c r="U892159" s="5"/>
      <c r="AA892159" s="458"/>
      <c r="AB892159" s="5"/>
    </row>
    <row r="892160" spans="21:28">
      <c r="U892160" s="5"/>
      <c r="AA892160" s="93"/>
      <c r="AB892160" s="5"/>
    </row>
    <row r="892161" spans="21:28">
      <c r="U892161" s="5"/>
      <c r="AA892161" s="94"/>
      <c r="AB892161" s="5"/>
    </row>
    <row r="892164" spans="21:28">
      <c r="U892164" s="5"/>
      <c r="AA892164" s="94"/>
      <c r="AB892164" s="5"/>
    </row>
    <row r="892214" spans="21:28">
      <c r="U892214" s="5"/>
      <c r="AA892214" s="94"/>
      <c r="AB892214" s="5"/>
    </row>
    <row r="892284" spans="21:28">
      <c r="U892284" s="5"/>
      <c r="AA892284" s="94"/>
      <c r="AB892284" s="5"/>
    </row>
    <row r="892285" spans="21:28">
      <c r="U892285" s="5"/>
      <c r="AA892285" s="94"/>
      <c r="AB892285" s="5"/>
    </row>
    <row r="892302" spans="21:28">
      <c r="U892302" s="5"/>
      <c r="AA892302" s="94"/>
      <c r="AB892302" s="5"/>
    </row>
    <row r="892304" spans="21:28">
      <c r="U892304" s="5"/>
      <c r="AA892304" s="458"/>
      <c r="AB892304" s="5"/>
    </row>
    <row r="892305" spans="21:28">
      <c r="U892305" s="5"/>
      <c r="AA892305" s="458"/>
      <c r="AB892305" s="5"/>
    </row>
    <row r="892306" spans="21:28">
      <c r="U892306" s="5"/>
      <c r="AA892306" s="93"/>
      <c r="AB892306" s="5"/>
    </row>
    <row r="892307" spans="21:28">
      <c r="U892307" s="5"/>
      <c r="AA892307" s="94"/>
      <c r="AB892307" s="5"/>
    </row>
    <row r="892310" spans="21:28">
      <c r="U892310" s="5"/>
      <c r="AA892310" s="94"/>
      <c r="AB892310" s="5"/>
    </row>
    <row r="892360" spans="21:28">
      <c r="U892360" s="5"/>
      <c r="AA892360" s="94"/>
      <c r="AB892360" s="5"/>
    </row>
    <row r="892430" spans="21:28">
      <c r="U892430" s="5"/>
      <c r="AA892430" s="94"/>
      <c r="AB892430" s="5"/>
    </row>
    <row r="892431" spans="21:28">
      <c r="U892431" s="5"/>
      <c r="AA892431" s="94"/>
      <c r="AB892431" s="5"/>
    </row>
    <row r="892448" spans="21:28">
      <c r="U892448" s="5"/>
      <c r="AA892448" s="94"/>
      <c r="AB892448" s="5"/>
    </row>
    <row r="892450" spans="21:28">
      <c r="U892450" s="5"/>
      <c r="AA892450" s="458"/>
      <c r="AB892450" s="5"/>
    </row>
    <row r="892451" spans="21:28">
      <c r="U892451" s="5"/>
      <c r="AA892451" s="458"/>
      <c r="AB892451" s="5"/>
    </row>
    <row r="892452" spans="21:28">
      <c r="U892452" s="5"/>
      <c r="AA892452" s="93"/>
      <c r="AB892452" s="5"/>
    </row>
    <row r="892453" spans="21:28">
      <c r="U892453" s="5"/>
      <c r="AA892453" s="94"/>
      <c r="AB892453" s="5"/>
    </row>
    <row r="892456" spans="21:28">
      <c r="U892456" s="5"/>
      <c r="AA892456" s="94"/>
      <c r="AB892456" s="5"/>
    </row>
    <row r="892506" spans="21:28">
      <c r="U892506" s="5"/>
      <c r="AA892506" s="94"/>
      <c r="AB892506" s="5"/>
    </row>
    <row r="892576" spans="21:28">
      <c r="U892576" s="5"/>
      <c r="AA892576" s="94"/>
      <c r="AB892576" s="5"/>
    </row>
    <row r="892577" spans="21:28">
      <c r="U892577" s="5"/>
      <c r="AA892577" s="94"/>
      <c r="AB892577" s="5"/>
    </row>
    <row r="892594" spans="21:28">
      <c r="U892594" s="5"/>
      <c r="AA892594" s="94"/>
      <c r="AB892594" s="5"/>
    </row>
    <row r="892596" spans="21:28">
      <c r="U892596" s="5"/>
      <c r="AA892596" s="458"/>
      <c r="AB892596" s="5"/>
    </row>
    <row r="892597" spans="21:28">
      <c r="U892597" s="5"/>
      <c r="AA892597" s="458"/>
      <c r="AB892597" s="5"/>
    </row>
    <row r="892598" spans="21:28">
      <c r="U892598" s="5"/>
      <c r="AA892598" s="93"/>
      <c r="AB892598" s="5"/>
    </row>
    <row r="892599" spans="21:28">
      <c r="U892599" s="5"/>
      <c r="AA892599" s="94"/>
      <c r="AB892599" s="5"/>
    </row>
    <row r="892602" spans="21:28">
      <c r="U892602" s="5"/>
      <c r="AA892602" s="94"/>
      <c r="AB892602" s="5"/>
    </row>
    <row r="892652" spans="21:28">
      <c r="U892652" s="5"/>
      <c r="AA892652" s="94"/>
      <c r="AB892652" s="5"/>
    </row>
    <row r="892722" spans="21:28">
      <c r="U892722" s="5"/>
      <c r="AA892722" s="94"/>
      <c r="AB892722" s="5"/>
    </row>
    <row r="892723" spans="21:28">
      <c r="U892723" s="5"/>
      <c r="AA892723" s="94"/>
      <c r="AB892723" s="5"/>
    </row>
    <row r="892740" spans="21:28">
      <c r="U892740" s="5"/>
      <c r="AA892740" s="94"/>
      <c r="AB892740" s="5"/>
    </row>
    <row r="892742" spans="21:28">
      <c r="U892742" s="5"/>
      <c r="AA892742" s="458"/>
      <c r="AB892742" s="5"/>
    </row>
    <row r="892743" spans="21:28">
      <c r="U892743" s="5"/>
      <c r="AA892743" s="458"/>
      <c r="AB892743" s="5"/>
    </row>
    <row r="892744" spans="21:28">
      <c r="U892744" s="5"/>
      <c r="AA892744" s="93"/>
      <c r="AB892744" s="5"/>
    </row>
    <row r="892745" spans="21:28">
      <c r="U892745" s="5"/>
      <c r="AA892745" s="94"/>
      <c r="AB892745" s="5"/>
    </row>
    <row r="892748" spans="21:28">
      <c r="U892748" s="5"/>
      <c r="AA892748" s="94"/>
      <c r="AB892748" s="5"/>
    </row>
    <row r="892798" spans="21:28">
      <c r="U892798" s="5"/>
      <c r="AA892798" s="94"/>
      <c r="AB892798" s="5"/>
    </row>
    <row r="892868" spans="21:28">
      <c r="U892868" s="5"/>
      <c r="AA892868" s="94"/>
      <c r="AB892868" s="5"/>
    </row>
    <row r="892869" spans="21:28">
      <c r="U892869" s="5"/>
      <c r="AA892869" s="94"/>
      <c r="AB892869" s="5"/>
    </row>
    <row r="892886" spans="21:28">
      <c r="U892886" s="5"/>
      <c r="AA892886" s="94"/>
      <c r="AB892886" s="5"/>
    </row>
    <row r="892888" spans="21:28">
      <c r="U892888" s="5"/>
      <c r="AA892888" s="458"/>
      <c r="AB892888" s="5"/>
    </row>
    <row r="892889" spans="21:28">
      <c r="U892889" s="5"/>
      <c r="AA892889" s="458"/>
      <c r="AB892889" s="5"/>
    </row>
    <row r="892890" spans="21:28">
      <c r="U892890" s="5"/>
      <c r="AA892890" s="93"/>
      <c r="AB892890" s="5"/>
    </row>
    <row r="892891" spans="21:28">
      <c r="U892891" s="5"/>
      <c r="AA892891" s="94"/>
      <c r="AB892891" s="5"/>
    </row>
    <row r="892894" spans="21:28">
      <c r="U892894" s="5"/>
      <c r="AA892894" s="94"/>
      <c r="AB892894" s="5"/>
    </row>
    <row r="892944" spans="21:28">
      <c r="U892944" s="5"/>
      <c r="AA892944" s="94"/>
      <c r="AB892944" s="5"/>
    </row>
    <row r="893014" spans="21:28">
      <c r="U893014" s="5"/>
      <c r="AA893014" s="94"/>
      <c r="AB893014" s="5"/>
    </row>
    <row r="893015" spans="21:28">
      <c r="U893015" s="5"/>
      <c r="AA893015" s="94"/>
      <c r="AB893015" s="5"/>
    </row>
    <row r="893032" spans="21:28">
      <c r="U893032" s="5"/>
      <c r="AA893032" s="94"/>
      <c r="AB893032" s="5"/>
    </row>
    <row r="893034" spans="21:28">
      <c r="U893034" s="5"/>
      <c r="AA893034" s="458"/>
      <c r="AB893034" s="5"/>
    </row>
    <row r="893035" spans="21:28">
      <c r="U893035" s="5"/>
      <c r="AA893035" s="458"/>
      <c r="AB893035" s="5"/>
    </row>
    <row r="893036" spans="21:28">
      <c r="U893036" s="5"/>
      <c r="AA893036" s="93"/>
      <c r="AB893036" s="5"/>
    </row>
    <row r="893037" spans="21:28">
      <c r="U893037" s="5"/>
      <c r="AA893037" s="94"/>
      <c r="AB893037" s="5"/>
    </row>
    <row r="893040" spans="21:28">
      <c r="U893040" s="5"/>
      <c r="AA893040" s="94"/>
      <c r="AB893040" s="5"/>
    </row>
    <row r="893090" spans="21:28">
      <c r="U893090" s="5"/>
      <c r="AA893090" s="94"/>
      <c r="AB893090" s="5"/>
    </row>
    <row r="893160" spans="21:28">
      <c r="U893160" s="5"/>
      <c r="AA893160" s="94"/>
      <c r="AB893160" s="5"/>
    </row>
    <row r="893161" spans="21:28">
      <c r="U893161" s="5"/>
      <c r="AA893161" s="94"/>
      <c r="AB893161" s="5"/>
    </row>
    <row r="893178" spans="21:28">
      <c r="U893178" s="5"/>
      <c r="AA893178" s="94"/>
      <c r="AB893178" s="5"/>
    </row>
    <row r="893180" spans="21:28">
      <c r="U893180" s="5"/>
      <c r="AA893180" s="458"/>
      <c r="AB893180" s="5"/>
    </row>
    <row r="893181" spans="21:28">
      <c r="U893181" s="5"/>
      <c r="AA893181" s="458"/>
      <c r="AB893181" s="5"/>
    </row>
    <row r="893182" spans="21:28">
      <c r="U893182" s="5"/>
      <c r="AA893182" s="93"/>
      <c r="AB893182" s="5"/>
    </row>
    <row r="893183" spans="21:28">
      <c r="U893183" s="5"/>
      <c r="AA893183" s="94"/>
      <c r="AB893183" s="5"/>
    </row>
    <row r="893186" spans="21:28">
      <c r="U893186" s="5"/>
      <c r="AA893186" s="94"/>
      <c r="AB893186" s="5"/>
    </row>
    <row r="893236" spans="21:28">
      <c r="U893236" s="5"/>
      <c r="AA893236" s="94"/>
      <c r="AB893236" s="5"/>
    </row>
    <row r="893306" spans="21:28">
      <c r="U893306" s="5"/>
      <c r="AA893306" s="94"/>
      <c r="AB893306" s="5"/>
    </row>
    <row r="893307" spans="21:28">
      <c r="U893307" s="5"/>
      <c r="AA893307" s="94"/>
      <c r="AB893307" s="5"/>
    </row>
    <row r="893324" spans="21:28">
      <c r="U893324" s="5"/>
      <c r="AA893324" s="94"/>
      <c r="AB893324" s="5"/>
    </row>
    <row r="893326" spans="21:28">
      <c r="U893326" s="5"/>
      <c r="AA893326" s="458"/>
      <c r="AB893326" s="5"/>
    </row>
    <row r="893327" spans="21:28">
      <c r="U893327" s="5"/>
      <c r="AA893327" s="458"/>
      <c r="AB893327" s="5"/>
    </row>
    <row r="893328" spans="21:28">
      <c r="U893328" s="5"/>
      <c r="AA893328" s="93"/>
      <c r="AB893328" s="5"/>
    </row>
    <row r="893329" spans="21:28">
      <c r="U893329" s="5"/>
      <c r="AA893329" s="94"/>
      <c r="AB893329" s="5"/>
    </row>
    <row r="893332" spans="21:28">
      <c r="U893332" s="5"/>
      <c r="AA893332" s="94"/>
      <c r="AB893332" s="5"/>
    </row>
    <row r="893382" spans="21:28">
      <c r="U893382" s="5"/>
      <c r="AA893382" s="94"/>
      <c r="AB893382" s="5"/>
    </row>
    <row r="893452" spans="21:28">
      <c r="U893452" s="5"/>
      <c r="AA893452" s="94"/>
      <c r="AB893452" s="5"/>
    </row>
    <row r="893453" spans="21:28">
      <c r="U893453" s="5"/>
      <c r="AA893453" s="94"/>
      <c r="AB893453" s="5"/>
    </row>
    <row r="893470" spans="21:28">
      <c r="U893470" s="5"/>
      <c r="AA893470" s="94"/>
      <c r="AB893470" s="5"/>
    </row>
    <row r="893472" spans="21:28">
      <c r="U893472" s="5"/>
      <c r="AA893472" s="458"/>
      <c r="AB893472" s="5"/>
    </row>
    <row r="893473" spans="21:28">
      <c r="U893473" s="5"/>
      <c r="AA893473" s="458"/>
      <c r="AB893473" s="5"/>
    </row>
    <row r="893474" spans="21:28">
      <c r="U893474" s="5"/>
      <c r="AA893474" s="93"/>
      <c r="AB893474" s="5"/>
    </row>
    <row r="893475" spans="21:28">
      <c r="U893475" s="5"/>
      <c r="AA893475" s="94"/>
      <c r="AB893475" s="5"/>
    </row>
    <row r="893478" spans="21:28">
      <c r="U893478" s="5"/>
      <c r="AA893478" s="94"/>
      <c r="AB893478" s="5"/>
    </row>
    <row r="893528" spans="21:28">
      <c r="U893528" s="5"/>
      <c r="AA893528" s="94"/>
      <c r="AB893528" s="5"/>
    </row>
    <row r="893598" spans="21:28">
      <c r="U893598" s="5"/>
      <c r="AA893598" s="94"/>
      <c r="AB893598" s="5"/>
    </row>
    <row r="893599" spans="21:28">
      <c r="U893599" s="5"/>
      <c r="AA893599" s="94"/>
      <c r="AB893599" s="5"/>
    </row>
    <row r="893616" spans="21:28">
      <c r="U893616" s="5"/>
      <c r="AA893616" s="94"/>
      <c r="AB893616" s="5"/>
    </row>
    <row r="893618" spans="21:28">
      <c r="U893618" s="5"/>
      <c r="AA893618" s="458"/>
      <c r="AB893618" s="5"/>
    </row>
    <row r="893619" spans="21:28">
      <c r="U893619" s="5"/>
      <c r="AA893619" s="458"/>
      <c r="AB893619" s="5"/>
    </row>
    <row r="893620" spans="21:28">
      <c r="U893620" s="5"/>
      <c r="AA893620" s="93"/>
      <c r="AB893620" s="5"/>
    </row>
    <row r="893621" spans="21:28">
      <c r="U893621" s="5"/>
      <c r="AA893621" s="94"/>
      <c r="AB893621" s="5"/>
    </row>
    <row r="893624" spans="21:28">
      <c r="U893624" s="5"/>
      <c r="AA893624" s="94"/>
      <c r="AB893624" s="5"/>
    </row>
    <row r="893674" spans="21:28">
      <c r="U893674" s="5"/>
      <c r="AA893674" s="94"/>
      <c r="AB893674" s="5"/>
    </row>
    <row r="893744" spans="21:28">
      <c r="U893744" s="5"/>
      <c r="AA893744" s="94"/>
      <c r="AB893744" s="5"/>
    </row>
    <row r="893745" spans="21:28">
      <c r="U893745" s="5"/>
      <c r="AA893745" s="94"/>
      <c r="AB893745" s="5"/>
    </row>
    <row r="893762" spans="21:28">
      <c r="U893762" s="5"/>
      <c r="AA893762" s="94"/>
      <c r="AB893762" s="5"/>
    </row>
    <row r="893764" spans="21:28">
      <c r="U893764" s="5"/>
      <c r="AA893764" s="458"/>
      <c r="AB893764" s="5"/>
    </row>
    <row r="893765" spans="21:28">
      <c r="U893765" s="5"/>
      <c r="AA893765" s="458"/>
      <c r="AB893765" s="5"/>
    </row>
    <row r="893766" spans="21:28">
      <c r="U893766" s="5"/>
      <c r="AA893766" s="93"/>
      <c r="AB893766" s="5"/>
    </row>
    <row r="893767" spans="21:28">
      <c r="U893767" s="5"/>
      <c r="AA893767" s="94"/>
      <c r="AB893767" s="5"/>
    </row>
    <row r="893770" spans="21:28">
      <c r="U893770" s="5"/>
      <c r="AA893770" s="94"/>
      <c r="AB893770" s="5"/>
    </row>
    <row r="893820" spans="21:28">
      <c r="U893820" s="5"/>
      <c r="AA893820" s="94"/>
      <c r="AB893820" s="5"/>
    </row>
    <row r="893890" spans="21:28">
      <c r="U893890" s="5"/>
      <c r="AA893890" s="94"/>
      <c r="AB893890" s="5"/>
    </row>
    <row r="893891" spans="21:28">
      <c r="U893891" s="5"/>
      <c r="AA893891" s="94"/>
      <c r="AB893891" s="5"/>
    </row>
    <row r="893908" spans="21:28">
      <c r="U893908" s="5"/>
      <c r="AA893908" s="94"/>
      <c r="AB893908" s="5"/>
    </row>
    <row r="893910" spans="21:28">
      <c r="U893910" s="5"/>
      <c r="AA893910" s="458"/>
      <c r="AB893910" s="5"/>
    </row>
    <row r="893911" spans="21:28">
      <c r="U893911" s="5"/>
      <c r="AA893911" s="458"/>
      <c r="AB893911" s="5"/>
    </row>
    <row r="893912" spans="21:28">
      <c r="U893912" s="5"/>
      <c r="AA893912" s="93"/>
      <c r="AB893912" s="5"/>
    </row>
    <row r="893913" spans="21:28">
      <c r="U893913" s="5"/>
      <c r="AA893913" s="94"/>
      <c r="AB893913" s="5"/>
    </row>
    <row r="893916" spans="21:28">
      <c r="U893916" s="5"/>
      <c r="AA893916" s="94"/>
      <c r="AB893916" s="5"/>
    </row>
    <row r="893966" spans="21:28">
      <c r="U893966" s="5"/>
      <c r="AA893966" s="94"/>
      <c r="AB893966" s="5"/>
    </row>
    <row r="894036" spans="21:28">
      <c r="U894036" s="5"/>
      <c r="AA894036" s="94"/>
      <c r="AB894036" s="5"/>
    </row>
    <row r="894037" spans="21:28">
      <c r="U894037" s="5"/>
      <c r="AA894037" s="94"/>
      <c r="AB894037" s="5"/>
    </row>
    <row r="894054" spans="21:28">
      <c r="U894054" s="5"/>
      <c r="AA894054" s="94"/>
      <c r="AB894054" s="5"/>
    </row>
    <row r="894056" spans="21:28">
      <c r="U894056" s="5"/>
      <c r="AA894056" s="458"/>
      <c r="AB894056" s="5"/>
    </row>
    <row r="894057" spans="21:28">
      <c r="U894057" s="5"/>
      <c r="AA894057" s="458"/>
      <c r="AB894057" s="5"/>
    </row>
    <row r="894058" spans="21:28">
      <c r="U894058" s="5"/>
      <c r="AA894058" s="93"/>
      <c r="AB894058" s="5"/>
    </row>
    <row r="894059" spans="21:28">
      <c r="U894059" s="5"/>
      <c r="AA894059" s="94"/>
      <c r="AB894059" s="5"/>
    </row>
    <row r="894062" spans="21:28">
      <c r="U894062" s="5"/>
      <c r="AA894062" s="94"/>
      <c r="AB894062" s="5"/>
    </row>
    <row r="894112" spans="21:28">
      <c r="U894112" s="5"/>
      <c r="AA894112" s="94"/>
      <c r="AB894112" s="5"/>
    </row>
    <row r="894182" spans="21:28">
      <c r="U894182" s="5"/>
      <c r="AA894182" s="94"/>
      <c r="AB894182" s="5"/>
    </row>
    <row r="894183" spans="21:28">
      <c r="U894183" s="5"/>
      <c r="AA894183" s="94"/>
      <c r="AB894183" s="5"/>
    </row>
    <row r="894200" spans="21:28">
      <c r="U894200" s="5"/>
      <c r="AA894200" s="94"/>
      <c r="AB894200" s="5"/>
    </row>
    <row r="894202" spans="21:28">
      <c r="U894202" s="5"/>
      <c r="AA894202" s="458"/>
      <c r="AB894202" s="5"/>
    </row>
    <row r="894203" spans="21:28">
      <c r="U894203" s="5"/>
      <c r="AA894203" s="458"/>
      <c r="AB894203" s="5"/>
    </row>
    <row r="894204" spans="21:28">
      <c r="U894204" s="5"/>
      <c r="AA894204" s="93"/>
      <c r="AB894204" s="5"/>
    </row>
    <row r="894205" spans="21:28">
      <c r="U894205" s="5"/>
      <c r="AA894205" s="94"/>
      <c r="AB894205" s="5"/>
    </row>
    <row r="894208" spans="21:28">
      <c r="U894208" s="5"/>
      <c r="AA894208" s="94"/>
      <c r="AB894208" s="5"/>
    </row>
    <row r="894258" spans="21:28">
      <c r="U894258" s="5"/>
      <c r="AA894258" s="94"/>
      <c r="AB894258" s="5"/>
    </row>
    <row r="894328" spans="21:28">
      <c r="U894328" s="5"/>
      <c r="AA894328" s="94"/>
      <c r="AB894328" s="5"/>
    </row>
    <row r="894329" spans="21:28">
      <c r="U894329" s="5"/>
      <c r="AA894329" s="94"/>
      <c r="AB894329" s="5"/>
    </row>
    <row r="894346" spans="21:28">
      <c r="U894346" s="5"/>
      <c r="AA894346" s="94"/>
      <c r="AB894346" s="5"/>
    </row>
    <row r="894348" spans="21:28">
      <c r="U894348" s="5"/>
      <c r="AA894348" s="458"/>
      <c r="AB894348" s="5"/>
    </row>
    <row r="894349" spans="21:28">
      <c r="U894349" s="5"/>
      <c r="AA894349" s="458"/>
      <c r="AB894349" s="5"/>
    </row>
    <row r="894350" spans="21:28">
      <c r="U894350" s="5"/>
      <c r="AA894350" s="93"/>
      <c r="AB894350" s="5"/>
    </row>
    <row r="894351" spans="21:28">
      <c r="U894351" s="5"/>
      <c r="AA894351" s="94"/>
      <c r="AB894351" s="5"/>
    </row>
    <row r="894354" spans="21:28">
      <c r="U894354" s="5"/>
      <c r="AA894354" s="94"/>
      <c r="AB894354" s="5"/>
    </row>
    <row r="894404" spans="21:28">
      <c r="U894404" s="5"/>
      <c r="AA894404" s="94"/>
      <c r="AB894404" s="5"/>
    </row>
    <row r="894474" spans="21:28">
      <c r="U894474" s="5"/>
      <c r="AA894474" s="94"/>
      <c r="AB894474" s="5"/>
    </row>
    <row r="894475" spans="21:28">
      <c r="U894475" s="5"/>
      <c r="AA894475" s="94"/>
      <c r="AB894475" s="5"/>
    </row>
    <row r="894492" spans="21:28">
      <c r="U894492" s="5"/>
      <c r="AA894492" s="94"/>
      <c r="AB894492" s="5"/>
    </row>
    <row r="894494" spans="21:28">
      <c r="U894494" s="5"/>
      <c r="AA894494" s="458"/>
      <c r="AB894494" s="5"/>
    </row>
    <row r="894495" spans="21:28">
      <c r="U894495" s="5"/>
      <c r="AA894495" s="458"/>
      <c r="AB894495" s="5"/>
    </row>
    <row r="894496" spans="21:28">
      <c r="U894496" s="5"/>
      <c r="AA894496" s="93"/>
      <c r="AB894496" s="5"/>
    </row>
    <row r="894497" spans="21:28">
      <c r="U894497" s="5"/>
      <c r="AA894497" s="94"/>
      <c r="AB894497" s="5"/>
    </row>
    <row r="894500" spans="21:28">
      <c r="U894500" s="5"/>
      <c r="AA894500" s="94"/>
      <c r="AB894500" s="5"/>
    </row>
    <row r="894550" spans="21:28">
      <c r="U894550" s="5"/>
      <c r="AA894550" s="94"/>
      <c r="AB894550" s="5"/>
    </row>
    <row r="894620" spans="21:28">
      <c r="U894620" s="5"/>
      <c r="AA894620" s="94"/>
      <c r="AB894620" s="5"/>
    </row>
    <row r="894621" spans="21:28">
      <c r="U894621" s="5"/>
      <c r="AA894621" s="94"/>
      <c r="AB894621" s="5"/>
    </row>
    <row r="894638" spans="21:28">
      <c r="U894638" s="5"/>
      <c r="AA894638" s="94"/>
      <c r="AB894638" s="5"/>
    </row>
    <row r="894640" spans="21:28">
      <c r="U894640" s="5"/>
      <c r="AA894640" s="458"/>
      <c r="AB894640" s="5"/>
    </row>
    <row r="894641" spans="21:28">
      <c r="U894641" s="5"/>
      <c r="AA894641" s="458"/>
      <c r="AB894641" s="5"/>
    </row>
    <row r="894642" spans="21:28">
      <c r="U894642" s="5"/>
      <c r="AA894642" s="93"/>
      <c r="AB894642" s="5"/>
    </row>
    <row r="894643" spans="21:28">
      <c r="U894643" s="5"/>
      <c r="AA894643" s="94"/>
      <c r="AB894643" s="5"/>
    </row>
    <row r="894646" spans="21:28">
      <c r="U894646" s="5"/>
      <c r="AA894646" s="94"/>
      <c r="AB894646" s="5"/>
    </row>
    <row r="894696" spans="21:28">
      <c r="U894696" s="5"/>
      <c r="AA894696" s="94"/>
      <c r="AB894696" s="5"/>
    </row>
    <row r="894766" spans="21:28">
      <c r="U894766" s="5"/>
      <c r="AA894766" s="94"/>
      <c r="AB894766" s="5"/>
    </row>
    <row r="894767" spans="21:28">
      <c r="U894767" s="5"/>
      <c r="AA894767" s="94"/>
      <c r="AB894767" s="5"/>
    </row>
    <row r="894784" spans="21:28">
      <c r="U894784" s="5"/>
      <c r="AA894784" s="94"/>
      <c r="AB894784" s="5"/>
    </row>
    <row r="894786" spans="21:28">
      <c r="U894786" s="5"/>
      <c r="AA894786" s="458"/>
      <c r="AB894786" s="5"/>
    </row>
    <row r="894787" spans="21:28">
      <c r="U894787" s="5"/>
      <c r="AA894787" s="458"/>
      <c r="AB894787" s="5"/>
    </row>
    <row r="894788" spans="21:28">
      <c r="U894788" s="5"/>
      <c r="AA894788" s="93"/>
      <c r="AB894788" s="5"/>
    </row>
    <row r="894789" spans="21:28">
      <c r="U894789" s="5"/>
      <c r="AA894789" s="94"/>
      <c r="AB894789" s="5"/>
    </row>
    <row r="894792" spans="21:28">
      <c r="U894792" s="5"/>
      <c r="AA894792" s="94"/>
      <c r="AB894792" s="5"/>
    </row>
    <row r="894842" spans="21:28">
      <c r="U894842" s="5"/>
      <c r="AA894842" s="94"/>
      <c r="AB894842" s="5"/>
    </row>
    <row r="894912" spans="21:28">
      <c r="U894912" s="5"/>
      <c r="AA894912" s="94"/>
      <c r="AB894912" s="5"/>
    </row>
    <row r="894913" spans="21:28">
      <c r="U894913" s="5"/>
      <c r="AA894913" s="94"/>
      <c r="AB894913" s="5"/>
    </row>
    <row r="894930" spans="21:28">
      <c r="U894930" s="5"/>
      <c r="AA894930" s="94"/>
      <c r="AB894930" s="5"/>
    </row>
    <row r="894932" spans="21:28">
      <c r="U894932" s="5"/>
      <c r="AA894932" s="458"/>
      <c r="AB894932" s="5"/>
    </row>
    <row r="894933" spans="21:28">
      <c r="U894933" s="5"/>
      <c r="AA894933" s="458"/>
      <c r="AB894933" s="5"/>
    </row>
    <row r="894934" spans="21:28">
      <c r="U894934" s="5"/>
      <c r="AA894934" s="93"/>
      <c r="AB894934" s="5"/>
    </row>
    <row r="894935" spans="21:28">
      <c r="U894935" s="5"/>
      <c r="AA894935" s="94"/>
      <c r="AB894935" s="5"/>
    </row>
    <row r="894938" spans="21:28">
      <c r="U894938" s="5"/>
      <c r="AA894938" s="94"/>
      <c r="AB894938" s="5"/>
    </row>
    <row r="894988" spans="21:28">
      <c r="U894988" s="5"/>
      <c r="AA894988" s="94"/>
      <c r="AB894988" s="5"/>
    </row>
    <row r="895058" spans="21:28">
      <c r="U895058" s="5"/>
      <c r="AA895058" s="94"/>
      <c r="AB895058" s="5"/>
    </row>
    <row r="895059" spans="21:28">
      <c r="U895059" s="5"/>
      <c r="AA895059" s="94"/>
      <c r="AB895059" s="5"/>
    </row>
    <row r="895076" spans="21:28">
      <c r="U895076" s="5"/>
      <c r="AA895076" s="94"/>
      <c r="AB895076" s="5"/>
    </row>
    <row r="895078" spans="21:28">
      <c r="U895078" s="5"/>
      <c r="AA895078" s="458"/>
      <c r="AB895078" s="5"/>
    </row>
    <row r="895079" spans="21:28">
      <c r="U895079" s="5"/>
      <c r="AA895079" s="458"/>
      <c r="AB895079" s="5"/>
    </row>
    <row r="895080" spans="21:28">
      <c r="U895080" s="5"/>
      <c r="AA895080" s="93"/>
      <c r="AB895080" s="5"/>
    </row>
    <row r="895081" spans="21:28">
      <c r="U895081" s="5"/>
      <c r="AA895081" s="94"/>
      <c r="AB895081" s="5"/>
    </row>
    <row r="895084" spans="21:28">
      <c r="U895084" s="5"/>
      <c r="AA895084" s="94"/>
      <c r="AB895084" s="5"/>
    </row>
    <row r="895134" spans="21:28">
      <c r="U895134" s="5"/>
      <c r="AA895134" s="94"/>
      <c r="AB895134" s="5"/>
    </row>
    <row r="895204" spans="21:28">
      <c r="U895204" s="5"/>
      <c r="AA895204" s="94"/>
      <c r="AB895204" s="5"/>
    </row>
    <row r="895205" spans="21:28">
      <c r="U895205" s="5"/>
      <c r="AA895205" s="94"/>
      <c r="AB895205" s="5"/>
    </row>
    <row r="895222" spans="21:28">
      <c r="U895222" s="5"/>
      <c r="AA895222" s="94"/>
      <c r="AB895222" s="5"/>
    </row>
    <row r="895224" spans="21:28">
      <c r="U895224" s="5"/>
      <c r="AA895224" s="458"/>
      <c r="AB895224" s="5"/>
    </row>
    <row r="895225" spans="21:28">
      <c r="U895225" s="5"/>
      <c r="AA895225" s="458"/>
      <c r="AB895225" s="5"/>
    </row>
    <row r="895226" spans="21:28">
      <c r="U895226" s="5"/>
      <c r="AA895226" s="93"/>
      <c r="AB895226" s="5"/>
    </row>
    <row r="895227" spans="21:28">
      <c r="U895227" s="5"/>
      <c r="AA895227" s="94"/>
      <c r="AB895227" s="5"/>
    </row>
    <row r="895230" spans="21:28">
      <c r="U895230" s="5"/>
      <c r="AA895230" s="94"/>
      <c r="AB895230" s="5"/>
    </row>
    <row r="895280" spans="21:28">
      <c r="U895280" s="5"/>
      <c r="AA895280" s="94"/>
      <c r="AB895280" s="5"/>
    </row>
    <row r="895350" spans="21:28">
      <c r="U895350" s="5"/>
      <c r="AA895350" s="94"/>
      <c r="AB895350" s="5"/>
    </row>
    <row r="895351" spans="21:28">
      <c r="U895351" s="5"/>
      <c r="AA895351" s="94"/>
      <c r="AB895351" s="5"/>
    </row>
    <row r="895368" spans="21:28">
      <c r="U895368" s="5"/>
      <c r="AA895368" s="94"/>
      <c r="AB895368" s="5"/>
    </row>
    <row r="895370" spans="21:28">
      <c r="U895370" s="5"/>
      <c r="AA895370" s="458"/>
      <c r="AB895370" s="5"/>
    </row>
    <row r="895371" spans="21:28">
      <c r="U895371" s="5"/>
      <c r="AA895371" s="458"/>
      <c r="AB895371" s="5"/>
    </row>
    <row r="895372" spans="21:28">
      <c r="U895372" s="5"/>
      <c r="AA895372" s="93"/>
      <c r="AB895372" s="5"/>
    </row>
    <row r="895373" spans="21:28">
      <c r="U895373" s="5"/>
      <c r="AA895373" s="94"/>
      <c r="AB895373" s="5"/>
    </row>
    <row r="895376" spans="21:28">
      <c r="U895376" s="5"/>
      <c r="AA895376" s="94"/>
      <c r="AB895376" s="5"/>
    </row>
    <row r="895426" spans="21:28">
      <c r="U895426" s="5"/>
      <c r="AA895426" s="94"/>
      <c r="AB895426" s="5"/>
    </row>
    <row r="895496" spans="21:28">
      <c r="U895496" s="5"/>
      <c r="AA895496" s="94"/>
      <c r="AB895496" s="5"/>
    </row>
    <row r="895497" spans="21:28">
      <c r="U895497" s="5"/>
      <c r="AA895497" s="94"/>
      <c r="AB895497" s="5"/>
    </row>
    <row r="895514" spans="21:28">
      <c r="U895514" s="5"/>
      <c r="AA895514" s="94"/>
      <c r="AB895514" s="5"/>
    </row>
    <row r="895516" spans="21:28">
      <c r="U895516" s="5"/>
      <c r="AA895516" s="458"/>
      <c r="AB895516" s="5"/>
    </row>
    <row r="895517" spans="21:28">
      <c r="U895517" s="5"/>
      <c r="AA895517" s="458"/>
      <c r="AB895517" s="5"/>
    </row>
    <row r="895518" spans="21:28">
      <c r="U895518" s="5"/>
      <c r="AA895518" s="93"/>
      <c r="AB895518" s="5"/>
    </row>
    <row r="895519" spans="21:28">
      <c r="U895519" s="5"/>
      <c r="AA895519" s="94"/>
      <c r="AB895519" s="5"/>
    </row>
    <row r="895522" spans="21:28">
      <c r="U895522" s="5"/>
      <c r="AA895522" s="94"/>
      <c r="AB895522" s="5"/>
    </row>
    <row r="895572" spans="21:28">
      <c r="U895572" s="5"/>
      <c r="AA895572" s="94"/>
      <c r="AB895572" s="5"/>
    </row>
    <row r="895642" spans="21:28">
      <c r="U895642" s="5"/>
      <c r="AA895642" s="94"/>
      <c r="AB895642" s="5"/>
    </row>
    <row r="895643" spans="21:28">
      <c r="U895643" s="5"/>
      <c r="AA895643" s="94"/>
      <c r="AB895643" s="5"/>
    </row>
    <row r="895660" spans="21:28">
      <c r="U895660" s="5"/>
      <c r="AA895660" s="94"/>
      <c r="AB895660" s="5"/>
    </row>
    <row r="895662" spans="21:28">
      <c r="U895662" s="5"/>
      <c r="AA895662" s="458"/>
      <c r="AB895662" s="5"/>
    </row>
    <row r="895663" spans="21:28">
      <c r="U895663" s="5"/>
      <c r="AA895663" s="458"/>
      <c r="AB895663" s="5"/>
    </row>
    <row r="895664" spans="21:28">
      <c r="U895664" s="5"/>
      <c r="AA895664" s="93"/>
      <c r="AB895664" s="5"/>
    </row>
    <row r="895665" spans="21:28">
      <c r="U895665" s="5"/>
      <c r="AA895665" s="94"/>
      <c r="AB895665" s="5"/>
    </row>
    <row r="895668" spans="21:28">
      <c r="U895668" s="5"/>
      <c r="AA895668" s="94"/>
      <c r="AB895668" s="5"/>
    </row>
    <row r="895718" spans="21:28">
      <c r="U895718" s="5"/>
      <c r="AA895718" s="94"/>
      <c r="AB895718" s="5"/>
    </row>
    <row r="895788" spans="21:28">
      <c r="U895788" s="5"/>
      <c r="AA895788" s="94"/>
      <c r="AB895788" s="5"/>
    </row>
    <row r="895789" spans="21:28">
      <c r="U895789" s="5"/>
      <c r="AA895789" s="94"/>
      <c r="AB895789" s="5"/>
    </row>
    <row r="895806" spans="21:28">
      <c r="U895806" s="5"/>
      <c r="AA895806" s="94"/>
      <c r="AB895806" s="5"/>
    </row>
    <row r="895808" spans="21:28">
      <c r="U895808" s="5"/>
      <c r="AA895808" s="458"/>
      <c r="AB895808" s="5"/>
    </row>
    <row r="895809" spans="21:28">
      <c r="U895809" s="5"/>
      <c r="AA895809" s="458"/>
      <c r="AB895809" s="5"/>
    </row>
    <row r="895810" spans="21:28">
      <c r="U895810" s="5"/>
      <c r="AA895810" s="93"/>
      <c r="AB895810" s="5"/>
    </row>
    <row r="895811" spans="21:28">
      <c r="U895811" s="5"/>
      <c r="AA895811" s="94"/>
      <c r="AB895811" s="5"/>
    </row>
    <row r="895814" spans="21:28">
      <c r="U895814" s="5"/>
      <c r="AA895814" s="94"/>
      <c r="AB895814" s="5"/>
    </row>
    <row r="895864" spans="21:28">
      <c r="U895864" s="5"/>
      <c r="AA895864" s="94"/>
      <c r="AB895864" s="5"/>
    </row>
    <row r="895934" spans="21:28">
      <c r="U895934" s="5"/>
      <c r="AA895934" s="94"/>
      <c r="AB895934" s="5"/>
    </row>
    <row r="895935" spans="21:28">
      <c r="U895935" s="5"/>
      <c r="AA895935" s="94"/>
      <c r="AB895935" s="5"/>
    </row>
    <row r="895952" spans="21:28">
      <c r="U895952" s="5"/>
      <c r="AA895952" s="94"/>
      <c r="AB895952" s="5"/>
    </row>
    <row r="895954" spans="21:28">
      <c r="U895954" s="5"/>
      <c r="AA895954" s="458"/>
      <c r="AB895954" s="5"/>
    </row>
    <row r="895955" spans="21:28">
      <c r="U895955" s="5"/>
      <c r="AA895955" s="458"/>
      <c r="AB895955" s="5"/>
    </row>
    <row r="895956" spans="21:28">
      <c r="U895956" s="5"/>
      <c r="AA895956" s="93"/>
      <c r="AB895956" s="5"/>
    </row>
    <row r="895957" spans="21:28">
      <c r="U895957" s="5"/>
      <c r="AA895957" s="94"/>
      <c r="AB895957" s="5"/>
    </row>
    <row r="895960" spans="21:28">
      <c r="U895960" s="5"/>
      <c r="AA895960" s="94"/>
      <c r="AB895960" s="5"/>
    </row>
    <row r="896010" spans="21:28">
      <c r="U896010" s="5"/>
      <c r="AA896010" s="94"/>
      <c r="AB896010" s="5"/>
    </row>
    <row r="896080" spans="21:28">
      <c r="U896080" s="5"/>
      <c r="AA896080" s="94"/>
      <c r="AB896080" s="5"/>
    </row>
    <row r="896081" spans="21:28">
      <c r="U896081" s="5"/>
      <c r="AA896081" s="94"/>
      <c r="AB896081" s="5"/>
    </row>
    <row r="896098" spans="21:28">
      <c r="U896098" s="5"/>
      <c r="AA896098" s="94"/>
      <c r="AB896098" s="5"/>
    </row>
    <row r="896100" spans="21:28">
      <c r="U896100" s="5"/>
      <c r="AA896100" s="458"/>
      <c r="AB896100" s="5"/>
    </row>
    <row r="896101" spans="21:28">
      <c r="U896101" s="5"/>
      <c r="AA896101" s="458"/>
      <c r="AB896101" s="5"/>
    </row>
    <row r="896102" spans="21:28">
      <c r="U896102" s="5"/>
      <c r="AA896102" s="93"/>
      <c r="AB896102" s="5"/>
    </row>
    <row r="896103" spans="21:28">
      <c r="U896103" s="5"/>
      <c r="AA896103" s="94"/>
      <c r="AB896103" s="5"/>
    </row>
    <row r="896106" spans="21:28">
      <c r="U896106" s="5"/>
      <c r="AA896106" s="94"/>
      <c r="AB896106" s="5"/>
    </row>
    <row r="896156" spans="21:28">
      <c r="U896156" s="5"/>
      <c r="AA896156" s="94"/>
      <c r="AB896156" s="5"/>
    </row>
    <row r="896226" spans="21:28">
      <c r="U896226" s="5"/>
      <c r="AA896226" s="94"/>
      <c r="AB896226" s="5"/>
    </row>
    <row r="896227" spans="21:28">
      <c r="U896227" s="5"/>
      <c r="AA896227" s="94"/>
      <c r="AB896227" s="5"/>
    </row>
    <row r="896244" spans="21:28">
      <c r="U896244" s="5"/>
      <c r="AA896244" s="94"/>
      <c r="AB896244" s="5"/>
    </row>
    <row r="896246" spans="21:28">
      <c r="U896246" s="5"/>
      <c r="AA896246" s="458"/>
      <c r="AB896246" s="5"/>
    </row>
    <row r="896247" spans="21:28">
      <c r="U896247" s="5"/>
      <c r="AA896247" s="458"/>
      <c r="AB896247" s="5"/>
    </row>
    <row r="896248" spans="21:28">
      <c r="U896248" s="5"/>
      <c r="AA896248" s="93"/>
      <c r="AB896248" s="5"/>
    </row>
    <row r="896249" spans="21:28">
      <c r="U896249" s="5"/>
      <c r="AA896249" s="94"/>
      <c r="AB896249" s="5"/>
    </row>
    <row r="896252" spans="21:28">
      <c r="U896252" s="5"/>
      <c r="AA896252" s="94"/>
      <c r="AB896252" s="5"/>
    </row>
    <row r="896302" spans="21:28">
      <c r="U896302" s="5"/>
      <c r="AA896302" s="94"/>
      <c r="AB896302" s="5"/>
    </row>
    <row r="896372" spans="21:28">
      <c r="U896372" s="5"/>
      <c r="AA896372" s="94"/>
      <c r="AB896372" s="5"/>
    </row>
    <row r="896373" spans="21:28">
      <c r="U896373" s="5"/>
      <c r="AA896373" s="94"/>
      <c r="AB896373" s="5"/>
    </row>
    <row r="896390" spans="21:28">
      <c r="U896390" s="5"/>
      <c r="AA896390" s="94"/>
      <c r="AB896390" s="5"/>
    </row>
    <row r="896392" spans="21:28">
      <c r="U896392" s="5"/>
      <c r="AA896392" s="458"/>
      <c r="AB896392" s="5"/>
    </row>
    <row r="896393" spans="21:28">
      <c r="U896393" s="5"/>
      <c r="AA896393" s="458"/>
      <c r="AB896393" s="5"/>
    </row>
    <row r="896394" spans="21:28">
      <c r="U896394" s="5"/>
      <c r="AA896394" s="93"/>
      <c r="AB896394" s="5"/>
    </row>
    <row r="896395" spans="21:28">
      <c r="U896395" s="5"/>
      <c r="AA896395" s="94"/>
      <c r="AB896395" s="5"/>
    </row>
    <row r="896398" spans="21:28">
      <c r="U896398" s="5"/>
      <c r="AA896398" s="94"/>
      <c r="AB896398" s="5"/>
    </row>
    <row r="896448" spans="21:28">
      <c r="U896448" s="5"/>
      <c r="AA896448" s="94"/>
      <c r="AB896448" s="5"/>
    </row>
    <row r="896518" spans="21:28">
      <c r="U896518" s="5"/>
      <c r="AA896518" s="94"/>
      <c r="AB896518" s="5"/>
    </row>
    <row r="896519" spans="21:28">
      <c r="U896519" s="5"/>
      <c r="AA896519" s="94"/>
      <c r="AB896519" s="5"/>
    </row>
    <row r="896536" spans="21:28">
      <c r="U896536" s="5"/>
      <c r="AA896536" s="94"/>
      <c r="AB896536" s="5"/>
    </row>
    <row r="896538" spans="21:28">
      <c r="U896538" s="5"/>
      <c r="AA896538" s="458"/>
      <c r="AB896538" s="5"/>
    </row>
    <row r="896539" spans="21:28">
      <c r="U896539" s="5"/>
      <c r="AA896539" s="458"/>
      <c r="AB896539" s="5"/>
    </row>
    <row r="896540" spans="21:28">
      <c r="U896540" s="5"/>
      <c r="AA896540" s="93"/>
      <c r="AB896540" s="5"/>
    </row>
    <row r="896541" spans="21:28">
      <c r="U896541" s="5"/>
      <c r="AA896541" s="94"/>
      <c r="AB896541" s="5"/>
    </row>
    <row r="896544" spans="21:28">
      <c r="U896544" s="5"/>
      <c r="AA896544" s="94"/>
      <c r="AB896544" s="5"/>
    </row>
    <row r="896594" spans="21:28">
      <c r="U896594" s="5"/>
      <c r="AA896594" s="94"/>
      <c r="AB896594" s="5"/>
    </row>
    <row r="896664" spans="21:28">
      <c r="U896664" s="5"/>
      <c r="AA896664" s="94"/>
      <c r="AB896664" s="5"/>
    </row>
    <row r="896665" spans="21:28">
      <c r="U896665" s="5"/>
      <c r="AA896665" s="94"/>
      <c r="AB896665" s="5"/>
    </row>
    <row r="896682" spans="21:28">
      <c r="U896682" s="5"/>
      <c r="AA896682" s="94"/>
      <c r="AB896682" s="5"/>
    </row>
    <row r="896684" spans="21:28">
      <c r="U896684" s="5"/>
      <c r="AA896684" s="458"/>
      <c r="AB896684" s="5"/>
    </row>
    <row r="896685" spans="21:28">
      <c r="U896685" s="5"/>
      <c r="AA896685" s="458"/>
      <c r="AB896685" s="5"/>
    </row>
    <row r="896686" spans="21:28">
      <c r="U896686" s="5"/>
      <c r="AA896686" s="93"/>
      <c r="AB896686" s="5"/>
    </row>
    <row r="896687" spans="21:28">
      <c r="U896687" s="5"/>
      <c r="AA896687" s="94"/>
      <c r="AB896687" s="5"/>
    </row>
    <row r="896690" spans="21:28">
      <c r="U896690" s="5"/>
      <c r="AA896690" s="94"/>
      <c r="AB896690" s="5"/>
    </row>
    <row r="896740" spans="21:28">
      <c r="U896740" s="5"/>
      <c r="AA896740" s="94"/>
      <c r="AB896740" s="5"/>
    </row>
    <row r="896810" spans="21:28">
      <c r="U896810" s="5"/>
      <c r="AA896810" s="94"/>
      <c r="AB896810" s="5"/>
    </row>
    <row r="896811" spans="21:28">
      <c r="U896811" s="5"/>
      <c r="AA896811" s="94"/>
      <c r="AB896811" s="5"/>
    </row>
    <row r="896828" spans="21:28">
      <c r="U896828" s="5"/>
      <c r="AA896828" s="94"/>
      <c r="AB896828" s="5"/>
    </row>
    <row r="896830" spans="21:28">
      <c r="U896830" s="5"/>
      <c r="AA896830" s="458"/>
      <c r="AB896830" s="5"/>
    </row>
    <row r="896831" spans="21:28">
      <c r="U896831" s="5"/>
      <c r="AA896831" s="458"/>
      <c r="AB896831" s="5"/>
    </row>
    <row r="896832" spans="21:28">
      <c r="U896832" s="5"/>
      <c r="AA896832" s="93"/>
      <c r="AB896832" s="5"/>
    </row>
    <row r="896833" spans="21:28">
      <c r="U896833" s="5"/>
      <c r="AA896833" s="94"/>
      <c r="AB896833" s="5"/>
    </row>
    <row r="896836" spans="21:28">
      <c r="U896836" s="5"/>
      <c r="AA896836" s="94"/>
      <c r="AB896836" s="5"/>
    </row>
    <row r="896886" spans="21:28">
      <c r="U896886" s="5"/>
      <c r="AA896886" s="94"/>
      <c r="AB896886" s="5"/>
    </row>
    <row r="896956" spans="21:28">
      <c r="U896956" s="5"/>
      <c r="AA896956" s="94"/>
      <c r="AB896956" s="5"/>
    </row>
    <row r="896957" spans="21:28">
      <c r="U896957" s="5"/>
      <c r="AA896957" s="94"/>
      <c r="AB896957" s="5"/>
    </row>
    <row r="896974" spans="21:28">
      <c r="U896974" s="5"/>
      <c r="AA896974" s="94"/>
      <c r="AB896974" s="5"/>
    </row>
    <row r="896976" spans="21:28">
      <c r="U896976" s="5"/>
      <c r="AA896976" s="458"/>
      <c r="AB896976" s="5"/>
    </row>
    <row r="896977" spans="21:28">
      <c r="U896977" s="5"/>
      <c r="AA896977" s="458"/>
      <c r="AB896977" s="5"/>
    </row>
    <row r="896978" spans="21:28">
      <c r="U896978" s="5"/>
      <c r="AA896978" s="93"/>
      <c r="AB896978" s="5"/>
    </row>
    <row r="896979" spans="21:28">
      <c r="U896979" s="5"/>
      <c r="AA896979" s="94"/>
      <c r="AB896979" s="5"/>
    </row>
    <row r="896982" spans="21:28">
      <c r="U896982" s="5"/>
      <c r="AA896982" s="94"/>
      <c r="AB896982" s="5"/>
    </row>
    <row r="897032" spans="21:28">
      <c r="U897032" s="5"/>
      <c r="AA897032" s="94"/>
      <c r="AB897032" s="5"/>
    </row>
    <row r="897102" spans="21:28">
      <c r="U897102" s="5"/>
      <c r="AA897102" s="94"/>
      <c r="AB897102" s="5"/>
    </row>
    <row r="897103" spans="21:28">
      <c r="U897103" s="5"/>
      <c r="AA897103" s="94"/>
      <c r="AB897103" s="5"/>
    </row>
    <row r="897120" spans="21:28">
      <c r="U897120" s="5"/>
      <c r="AA897120" s="94"/>
      <c r="AB897120" s="5"/>
    </row>
    <row r="897122" spans="21:28">
      <c r="U897122" s="5"/>
      <c r="AA897122" s="458"/>
      <c r="AB897122" s="5"/>
    </row>
    <row r="897123" spans="21:28">
      <c r="U897123" s="5"/>
      <c r="AA897123" s="458"/>
      <c r="AB897123" s="5"/>
    </row>
    <row r="897124" spans="21:28">
      <c r="U897124" s="5"/>
      <c r="AA897124" s="93"/>
      <c r="AB897124" s="5"/>
    </row>
    <row r="897125" spans="21:28">
      <c r="U897125" s="5"/>
      <c r="AA897125" s="94"/>
      <c r="AB897125" s="5"/>
    </row>
    <row r="897128" spans="21:28">
      <c r="U897128" s="5"/>
      <c r="AA897128" s="94"/>
      <c r="AB897128" s="5"/>
    </row>
    <row r="897178" spans="21:28">
      <c r="U897178" s="5"/>
      <c r="AA897178" s="94"/>
      <c r="AB897178" s="5"/>
    </row>
    <row r="897248" spans="21:28">
      <c r="U897248" s="5"/>
      <c r="AA897248" s="94"/>
      <c r="AB897248" s="5"/>
    </row>
    <row r="897249" spans="21:28">
      <c r="U897249" s="5"/>
      <c r="AA897249" s="94"/>
      <c r="AB897249" s="5"/>
    </row>
    <row r="897266" spans="21:28">
      <c r="U897266" s="5"/>
      <c r="AA897266" s="94"/>
      <c r="AB897266" s="5"/>
    </row>
    <row r="897268" spans="21:28">
      <c r="U897268" s="5"/>
      <c r="AA897268" s="458"/>
      <c r="AB897268" s="5"/>
    </row>
    <row r="897269" spans="21:28">
      <c r="U897269" s="5"/>
      <c r="AA897269" s="458"/>
      <c r="AB897269" s="5"/>
    </row>
    <row r="897270" spans="21:28">
      <c r="U897270" s="5"/>
      <c r="AA897270" s="93"/>
      <c r="AB897270" s="5"/>
    </row>
    <row r="897271" spans="21:28">
      <c r="U897271" s="5"/>
      <c r="AA897271" s="94"/>
      <c r="AB897271" s="5"/>
    </row>
    <row r="897274" spans="21:28">
      <c r="U897274" s="5"/>
      <c r="AA897274" s="94"/>
      <c r="AB897274" s="5"/>
    </row>
    <row r="897324" spans="21:28">
      <c r="U897324" s="5"/>
      <c r="AA897324" s="94"/>
      <c r="AB897324" s="5"/>
    </row>
    <row r="897394" spans="21:28">
      <c r="U897394" s="5"/>
      <c r="AA897394" s="94"/>
      <c r="AB897394" s="5"/>
    </row>
    <row r="897395" spans="21:28">
      <c r="U897395" s="5"/>
      <c r="AA897395" s="94"/>
      <c r="AB897395" s="5"/>
    </row>
    <row r="897412" spans="21:28">
      <c r="U897412" s="5"/>
      <c r="AA897412" s="94"/>
      <c r="AB897412" s="5"/>
    </row>
    <row r="897414" spans="21:28">
      <c r="U897414" s="5"/>
      <c r="AA897414" s="458"/>
      <c r="AB897414" s="5"/>
    </row>
    <row r="897415" spans="21:28">
      <c r="U897415" s="5"/>
      <c r="AA897415" s="458"/>
      <c r="AB897415" s="5"/>
    </row>
    <row r="897416" spans="21:28">
      <c r="U897416" s="5"/>
      <c r="AA897416" s="93"/>
      <c r="AB897416" s="5"/>
    </row>
    <row r="897417" spans="21:28">
      <c r="U897417" s="5"/>
      <c r="AA897417" s="94"/>
      <c r="AB897417" s="5"/>
    </row>
    <row r="897420" spans="21:28">
      <c r="U897420" s="5"/>
      <c r="AA897420" s="94"/>
      <c r="AB897420" s="5"/>
    </row>
    <row r="897470" spans="21:28">
      <c r="U897470" s="5"/>
      <c r="AA897470" s="94"/>
      <c r="AB897470" s="5"/>
    </row>
    <row r="897540" spans="21:28">
      <c r="U897540" s="5"/>
      <c r="AA897540" s="94"/>
      <c r="AB897540" s="5"/>
    </row>
    <row r="897541" spans="21:28">
      <c r="U897541" s="5"/>
      <c r="AA897541" s="94"/>
      <c r="AB897541" s="5"/>
    </row>
    <row r="897558" spans="21:28">
      <c r="U897558" s="5"/>
      <c r="AA897558" s="94"/>
      <c r="AB897558" s="5"/>
    </row>
    <row r="897560" spans="21:28">
      <c r="U897560" s="5"/>
      <c r="AA897560" s="458"/>
      <c r="AB897560" s="5"/>
    </row>
    <row r="897561" spans="21:28">
      <c r="U897561" s="5"/>
      <c r="AA897561" s="458"/>
      <c r="AB897561" s="5"/>
    </row>
    <row r="897562" spans="21:28">
      <c r="U897562" s="5"/>
      <c r="AA897562" s="93"/>
      <c r="AB897562" s="5"/>
    </row>
    <row r="897563" spans="21:28">
      <c r="U897563" s="5"/>
      <c r="AA897563" s="94"/>
      <c r="AB897563" s="5"/>
    </row>
    <row r="897566" spans="21:28">
      <c r="U897566" s="5"/>
      <c r="AA897566" s="94"/>
      <c r="AB897566" s="5"/>
    </row>
    <row r="897616" spans="21:28">
      <c r="U897616" s="5"/>
      <c r="AA897616" s="94"/>
      <c r="AB897616" s="5"/>
    </row>
    <row r="897686" spans="21:28">
      <c r="U897686" s="5"/>
      <c r="AA897686" s="94"/>
      <c r="AB897686" s="5"/>
    </row>
    <row r="897687" spans="21:28">
      <c r="U897687" s="5"/>
      <c r="AA897687" s="94"/>
      <c r="AB897687" s="5"/>
    </row>
    <row r="897704" spans="21:28">
      <c r="U897704" s="5"/>
      <c r="AA897704" s="94"/>
      <c r="AB897704" s="5"/>
    </row>
    <row r="897706" spans="21:28">
      <c r="U897706" s="5"/>
      <c r="AA897706" s="458"/>
      <c r="AB897706" s="5"/>
    </row>
    <row r="897707" spans="21:28">
      <c r="U897707" s="5"/>
      <c r="AA897707" s="458"/>
      <c r="AB897707" s="5"/>
    </row>
    <row r="897708" spans="21:28">
      <c r="U897708" s="5"/>
      <c r="AA897708" s="93"/>
      <c r="AB897708" s="5"/>
    </row>
    <row r="897709" spans="21:28">
      <c r="U897709" s="5"/>
      <c r="AA897709" s="94"/>
      <c r="AB897709" s="5"/>
    </row>
    <row r="897712" spans="21:28">
      <c r="U897712" s="5"/>
      <c r="AA897712" s="94"/>
      <c r="AB897712" s="5"/>
    </row>
    <row r="897762" spans="21:28">
      <c r="U897762" s="5"/>
      <c r="AA897762" s="94"/>
      <c r="AB897762" s="5"/>
    </row>
    <row r="897832" spans="21:28">
      <c r="U897832" s="5"/>
      <c r="AA897832" s="94"/>
      <c r="AB897832" s="5"/>
    </row>
    <row r="897833" spans="21:28">
      <c r="U897833" s="5"/>
      <c r="AA897833" s="94"/>
      <c r="AB897833" s="5"/>
    </row>
    <row r="897850" spans="21:28">
      <c r="U897850" s="5"/>
      <c r="AA897850" s="94"/>
      <c r="AB897850" s="5"/>
    </row>
    <row r="897852" spans="21:28">
      <c r="U897852" s="5"/>
      <c r="AA897852" s="458"/>
      <c r="AB897852" s="5"/>
    </row>
    <row r="897853" spans="21:28">
      <c r="U897853" s="5"/>
      <c r="AA897853" s="458"/>
      <c r="AB897853" s="5"/>
    </row>
    <row r="897854" spans="21:28">
      <c r="U897854" s="5"/>
      <c r="AA897854" s="93"/>
      <c r="AB897854" s="5"/>
    </row>
    <row r="897855" spans="21:28">
      <c r="U897855" s="5"/>
      <c r="AA897855" s="94"/>
      <c r="AB897855" s="5"/>
    </row>
    <row r="897858" spans="21:28">
      <c r="U897858" s="5"/>
      <c r="AA897858" s="94"/>
      <c r="AB897858" s="5"/>
    </row>
    <row r="897908" spans="21:28">
      <c r="U897908" s="5"/>
      <c r="AA897908" s="94"/>
      <c r="AB897908" s="5"/>
    </row>
    <row r="897978" spans="21:28">
      <c r="U897978" s="5"/>
      <c r="AA897978" s="94"/>
      <c r="AB897978" s="5"/>
    </row>
    <row r="897979" spans="21:28">
      <c r="U897979" s="5"/>
      <c r="AA897979" s="94"/>
      <c r="AB897979" s="5"/>
    </row>
    <row r="897996" spans="21:28">
      <c r="U897996" s="5"/>
      <c r="AA897996" s="94"/>
      <c r="AB897996" s="5"/>
    </row>
    <row r="897998" spans="21:28">
      <c r="U897998" s="5"/>
      <c r="AA897998" s="458"/>
      <c r="AB897998" s="5"/>
    </row>
    <row r="897999" spans="21:28">
      <c r="U897999" s="5"/>
      <c r="AA897999" s="458"/>
      <c r="AB897999" s="5"/>
    </row>
    <row r="898000" spans="21:28">
      <c r="U898000" s="5"/>
      <c r="AA898000" s="93"/>
      <c r="AB898000" s="5"/>
    </row>
    <row r="898001" spans="21:28">
      <c r="U898001" s="5"/>
      <c r="AA898001" s="94"/>
      <c r="AB898001" s="5"/>
    </row>
    <row r="898004" spans="21:28">
      <c r="U898004" s="5"/>
      <c r="AA898004" s="94"/>
      <c r="AB898004" s="5"/>
    </row>
    <row r="898054" spans="21:28">
      <c r="U898054" s="5"/>
      <c r="AA898054" s="94"/>
      <c r="AB898054" s="5"/>
    </row>
    <row r="898124" spans="21:28">
      <c r="U898124" s="5"/>
      <c r="AA898124" s="94"/>
      <c r="AB898124" s="5"/>
    </row>
    <row r="898125" spans="21:28">
      <c r="U898125" s="5"/>
      <c r="AA898125" s="94"/>
      <c r="AB898125" s="5"/>
    </row>
    <row r="898142" spans="21:28">
      <c r="U898142" s="5"/>
      <c r="AA898142" s="94"/>
      <c r="AB898142" s="5"/>
    </row>
    <row r="898144" spans="21:28">
      <c r="U898144" s="5"/>
      <c r="AA898144" s="458"/>
      <c r="AB898144" s="5"/>
    </row>
    <row r="898145" spans="21:28">
      <c r="U898145" s="5"/>
      <c r="AA898145" s="458"/>
      <c r="AB898145" s="5"/>
    </row>
    <row r="898146" spans="21:28">
      <c r="U898146" s="5"/>
      <c r="AA898146" s="93"/>
      <c r="AB898146" s="5"/>
    </row>
    <row r="898147" spans="21:28">
      <c r="U898147" s="5"/>
      <c r="AA898147" s="94"/>
      <c r="AB898147" s="5"/>
    </row>
    <row r="898150" spans="21:28">
      <c r="U898150" s="5"/>
      <c r="AA898150" s="94"/>
      <c r="AB898150" s="5"/>
    </row>
    <row r="898200" spans="21:28">
      <c r="U898200" s="5"/>
      <c r="AA898200" s="94"/>
      <c r="AB898200" s="5"/>
    </row>
    <row r="898270" spans="21:28">
      <c r="U898270" s="5"/>
      <c r="AA898270" s="94"/>
      <c r="AB898270" s="5"/>
    </row>
    <row r="898271" spans="21:28">
      <c r="U898271" s="5"/>
      <c r="AA898271" s="94"/>
      <c r="AB898271" s="5"/>
    </row>
    <row r="898288" spans="21:28">
      <c r="U898288" s="5"/>
      <c r="AA898288" s="94"/>
      <c r="AB898288" s="5"/>
    </row>
    <row r="898290" spans="21:28">
      <c r="U898290" s="5"/>
      <c r="AA898290" s="458"/>
      <c r="AB898290" s="5"/>
    </row>
    <row r="898291" spans="21:28">
      <c r="U898291" s="5"/>
      <c r="AA898291" s="458"/>
      <c r="AB898291" s="5"/>
    </row>
    <row r="898292" spans="21:28">
      <c r="U898292" s="5"/>
      <c r="AA898292" s="93"/>
      <c r="AB898292" s="5"/>
    </row>
    <row r="898293" spans="21:28">
      <c r="U898293" s="5"/>
      <c r="AA898293" s="94"/>
      <c r="AB898293" s="5"/>
    </row>
    <row r="898296" spans="21:28">
      <c r="U898296" s="5"/>
      <c r="AA898296" s="94"/>
      <c r="AB898296" s="5"/>
    </row>
    <row r="898346" spans="21:28">
      <c r="U898346" s="5"/>
      <c r="AA898346" s="94"/>
      <c r="AB898346" s="5"/>
    </row>
    <row r="898416" spans="21:28">
      <c r="U898416" s="5"/>
      <c r="AA898416" s="94"/>
      <c r="AB898416" s="5"/>
    </row>
    <row r="898417" spans="21:28">
      <c r="U898417" s="5"/>
      <c r="AA898417" s="94"/>
      <c r="AB898417" s="5"/>
    </row>
    <row r="898434" spans="21:28">
      <c r="U898434" s="5"/>
      <c r="AA898434" s="94"/>
      <c r="AB898434" s="5"/>
    </row>
    <row r="898436" spans="21:28">
      <c r="U898436" s="5"/>
      <c r="AA898436" s="458"/>
      <c r="AB898436" s="5"/>
    </row>
    <row r="898437" spans="21:28">
      <c r="U898437" s="5"/>
      <c r="AA898437" s="458"/>
      <c r="AB898437" s="5"/>
    </row>
    <row r="898438" spans="21:28">
      <c r="U898438" s="5"/>
      <c r="AA898438" s="93"/>
      <c r="AB898438" s="5"/>
    </row>
    <row r="898439" spans="21:28">
      <c r="U898439" s="5"/>
      <c r="AA898439" s="94"/>
      <c r="AB898439" s="5"/>
    </row>
    <row r="898442" spans="21:28">
      <c r="U898442" s="5"/>
      <c r="AA898442" s="94"/>
      <c r="AB898442" s="5"/>
    </row>
    <row r="898492" spans="21:28">
      <c r="U898492" s="5"/>
      <c r="AA898492" s="94"/>
      <c r="AB898492" s="5"/>
    </row>
    <row r="898562" spans="21:28">
      <c r="U898562" s="5"/>
      <c r="AA898562" s="94"/>
      <c r="AB898562" s="5"/>
    </row>
    <row r="898563" spans="21:28">
      <c r="U898563" s="5"/>
      <c r="AA898563" s="94"/>
      <c r="AB898563" s="5"/>
    </row>
    <row r="898580" spans="21:28">
      <c r="U898580" s="5"/>
      <c r="AA898580" s="94"/>
      <c r="AB898580" s="5"/>
    </row>
    <row r="898582" spans="21:28">
      <c r="U898582" s="5"/>
      <c r="AA898582" s="458"/>
      <c r="AB898582" s="5"/>
    </row>
    <row r="898583" spans="21:28">
      <c r="U898583" s="5"/>
      <c r="AA898583" s="458"/>
      <c r="AB898583" s="5"/>
    </row>
    <row r="898584" spans="21:28">
      <c r="U898584" s="5"/>
      <c r="AA898584" s="93"/>
      <c r="AB898584" s="5"/>
    </row>
    <row r="898585" spans="21:28">
      <c r="U898585" s="5"/>
      <c r="AA898585" s="94"/>
      <c r="AB898585" s="5"/>
    </row>
    <row r="898588" spans="21:28">
      <c r="U898588" s="5"/>
      <c r="AA898588" s="94"/>
      <c r="AB898588" s="5"/>
    </row>
    <row r="898638" spans="21:28">
      <c r="U898638" s="5"/>
      <c r="AA898638" s="94"/>
      <c r="AB898638" s="5"/>
    </row>
    <row r="898708" spans="21:28">
      <c r="U898708" s="5"/>
      <c r="AA898708" s="94"/>
      <c r="AB898708" s="5"/>
    </row>
    <row r="898709" spans="21:28">
      <c r="U898709" s="5"/>
      <c r="AA898709" s="94"/>
      <c r="AB898709" s="5"/>
    </row>
    <row r="898726" spans="21:28">
      <c r="U898726" s="5"/>
      <c r="AA898726" s="94"/>
      <c r="AB898726" s="5"/>
    </row>
    <row r="898728" spans="21:28">
      <c r="U898728" s="5"/>
      <c r="AA898728" s="458"/>
      <c r="AB898728" s="5"/>
    </row>
    <row r="898729" spans="21:28">
      <c r="U898729" s="5"/>
      <c r="AA898729" s="458"/>
      <c r="AB898729" s="5"/>
    </row>
    <row r="898730" spans="21:28">
      <c r="U898730" s="5"/>
      <c r="AA898730" s="93"/>
      <c r="AB898730" s="5"/>
    </row>
    <row r="898731" spans="21:28">
      <c r="U898731" s="5"/>
      <c r="AA898731" s="94"/>
      <c r="AB898731" s="5"/>
    </row>
    <row r="898734" spans="21:28">
      <c r="U898734" s="5"/>
      <c r="AA898734" s="94"/>
      <c r="AB898734" s="5"/>
    </row>
    <row r="898784" spans="21:28">
      <c r="U898784" s="5"/>
      <c r="AA898784" s="94"/>
      <c r="AB898784" s="5"/>
    </row>
    <row r="898854" spans="21:28">
      <c r="U898854" s="5"/>
      <c r="AA898854" s="94"/>
      <c r="AB898854" s="5"/>
    </row>
    <row r="898855" spans="21:28">
      <c r="U898855" s="5"/>
      <c r="AA898855" s="94"/>
      <c r="AB898855" s="5"/>
    </row>
    <row r="898872" spans="21:28">
      <c r="U898872" s="5"/>
      <c r="AA898872" s="94"/>
      <c r="AB898872" s="5"/>
    </row>
    <row r="898874" spans="21:28">
      <c r="U898874" s="5"/>
      <c r="AA898874" s="458"/>
      <c r="AB898874" s="5"/>
    </row>
    <row r="898875" spans="21:28">
      <c r="U898875" s="5"/>
      <c r="AA898875" s="458"/>
      <c r="AB898875" s="5"/>
    </row>
    <row r="898876" spans="21:28">
      <c r="U898876" s="5"/>
      <c r="AA898876" s="93"/>
      <c r="AB898876" s="5"/>
    </row>
    <row r="898877" spans="21:28">
      <c r="U898877" s="5"/>
      <c r="AA898877" s="94"/>
      <c r="AB898877" s="5"/>
    </row>
    <row r="898880" spans="21:28">
      <c r="U898880" s="5"/>
      <c r="AA898880" s="94"/>
      <c r="AB898880" s="5"/>
    </row>
    <row r="898930" spans="21:28">
      <c r="U898930" s="5"/>
      <c r="AA898930" s="94"/>
      <c r="AB898930" s="5"/>
    </row>
    <row r="899000" spans="21:28">
      <c r="U899000" s="5"/>
      <c r="AA899000" s="94"/>
      <c r="AB899000" s="5"/>
    </row>
    <row r="899001" spans="21:28">
      <c r="U899001" s="5"/>
      <c r="AA899001" s="94"/>
      <c r="AB899001" s="5"/>
    </row>
    <row r="899018" spans="21:28">
      <c r="U899018" s="5"/>
      <c r="AA899018" s="94"/>
      <c r="AB899018" s="5"/>
    </row>
    <row r="899020" spans="21:28">
      <c r="U899020" s="5"/>
      <c r="AA899020" s="458"/>
      <c r="AB899020" s="5"/>
    </row>
    <row r="899021" spans="21:28">
      <c r="U899021" s="5"/>
      <c r="AA899021" s="458"/>
      <c r="AB899021" s="5"/>
    </row>
    <row r="899022" spans="21:28">
      <c r="U899022" s="5"/>
      <c r="AA899022" s="93"/>
      <c r="AB899022" s="5"/>
    </row>
    <row r="899023" spans="21:28">
      <c r="U899023" s="5"/>
      <c r="AA899023" s="94"/>
      <c r="AB899023" s="5"/>
    </row>
    <row r="899026" spans="21:28">
      <c r="U899026" s="5"/>
      <c r="AA899026" s="94"/>
      <c r="AB899026" s="5"/>
    </row>
    <row r="899076" spans="21:28">
      <c r="U899076" s="5"/>
      <c r="AA899076" s="94"/>
      <c r="AB899076" s="5"/>
    </row>
    <row r="899146" spans="21:28">
      <c r="U899146" s="5"/>
      <c r="AA899146" s="94"/>
      <c r="AB899146" s="5"/>
    </row>
    <row r="899147" spans="21:28">
      <c r="U899147" s="5"/>
      <c r="AA899147" s="94"/>
      <c r="AB899147" s="5"/>
    </row>
    <row r="899164" spans="21:28">
      <c r="U899164" s="5"/>
      <c r="AA899164" s="94"/>
      <c r="AB899164" s="5"/>
    </row>
    <row r="899166" spans="21:28">
      <c r="U899166" s="5"/>
      <c r="AA899166" s="458"/>
      <c r="AB899166" s="5"/>
    </row>
    <row r="899167" spans="21:28">
      <c r="U899167" s="5"/>
      <c r="AA899167" s="458"/>
      <c r="AB899167" s="5"/>
    </row>
    <row r="899168" spans="21:28">
      <c r="U899168" s="5"/>
      <c r="AA899168" s="93"/>
      <c r="AB899168" s="5"/>
    </row>
    <row r="899169" spans="21:28">
      <c r="U899169" s="5"/>
      <c r="AA899169" s="94"/>
      <c r="AB899169" s="5"/>
    </row>
    <row r="899172" spans="21:28">
      <c r="U899172" s="5"/>
      <c r="AA899172" s="94"/>
      <c r="AB899172" s="5"/>
    </row>
    <row r="899222" spans="21:28">
      <c r="U899222" s="5"/>
      <c r="AA899222" s="94"/>
      <c r="AB899222" s="5"/>
    </row>
    <row r="899292" spans="21:28">
      <c r="U899292" s="5"/>
      <c r="AA899292" s="94"/>
      <c r="AB899292" s="5"/>
    </row>
    <row r="899293" spans="21:28">
      <c r="U899293" s="5"/>
      <c r="AA899293" s="94"/>
      <c r="AB899293" s="5"/>
    </row>
    <row r="899310" spans="21:28">
      <c r="U899310" s="5"/>
      <c r="AA899310" s="94"/>
      <c r="AB899310" s="5"/>
    </row>
    <row r="899312" spans="21:28">
      <c r="U899312" s="5"/>
      <c r="AA899312" s="458"/>
      <c r="AB899312" s="5"/>
    </row>
    <row r="899313" spans="21:28">
      <c r="U899313" s="5"/>
      <c r="AA899313" s="458"/>
      <c r="AB899313" s="5"/>
    </row>
    <row r="899314" spans="21:28">
      <c r="U899314" s="5"/>
      <c r="AA899314" s="93"/>
      <c r="AB899314" s="5"/>
    </row>
    <row r="899315" spans="21:28">
      <c r="U899315" s="5"/>
      <c r="AA899315" s="94"/>
      <c r="AB899315" s="5"/>
    </row>
    <row r="899318" spans="21:28">
      <c r="U899318" s="5"/>
      <c r="AA899318" s="94"/>
      <c r="AB899318" s="5"/>
    </row>
    <row r="899368" spans="21:28">
      <c r="U899368" s="5"/>
      <c r="AA899368" s="94"/>
      <c r="AB899368" s="5"/>
    </row>
    <row r="899438" spans="21:28">
      <c r="U899438" s="5"/>
      <c r="AA899438" s="94"/>
      <c r="AB899438" s="5"/>
    </row>
    <row r="899439" spans="21:28">
      <c r="U899439" s="5"/>
      <c r="AA899439" s="94"/>
      <c r="AB899439" s="5"/>
    </row>
    <row r="899456" spans="21:28">
      <c r="U899456" s="5"/>
      <c r="AA899456" s="94"/>
      <c r="AB899456" s="5"/>
    </row>
    <row r="899458" spans="21:28">
      <c r="U899458" s="5"/>
      <c r="AA899458" s="458"/>
      <c r="AB899458" s="5"/>
    </row>
    <row r="899459" spans="21:28">
      <c r="U899459" s="5"/>
      <c r="AA899459" s="458"/>
      <c r="AB899459" s="5"/>
    </row>
    <row r="899460" spans="21:28">
      <c r="U899460" s="5"/>
      <c r="AA899460" s="93"/>
      <c r="AB899460" s="5"/>
    </row>
    <row r="899461" spans="21:28">
      <c r="U899461" s="5"/>
      <c r="AA899461" s="94"/>
      <c r="AB899461" s="5"/>
    </row>
    <row r="899464" spans="21:28">
      <c r="U899464" s="5"/>
      <c r="AA899464" s="94"/>
      <c r="AB899464" s="5"/>
    </row>
    <row r="899514" spans="21:28">
      <c r="U899514" s="5"/>
      <c r="AA899514" s="94"/>
      <c r="AB899514" s="5"/>
    </row>
    <row r="899584" spans="21:28">
      <c r="U899584" s="5"/>
      <c r="AA899584" s="94"/>
      <c r="AB899584" s="5"/>
    </row>
    <row r="899585" spans="21:28">
      <c r="U899585" s="5"/>
      <c r="AA899585" s="94"/>
      <c r="AB899585" s="5"/>
    </row>
    <row r="899602" spans="21:28">
      <c r="U899602" s="5"/>
      <c r="AA899602" s="94"/>
      <c r="AB899602" s="5"/>
    </row>
    <row r="899604" spans="21:28">
      <c r="U899604" s="5"/>
      <c r="AA899604" s="458"/>
      <c r="AB899604" s="5"/>
    </row>
    <row r="899605" spans="21:28">
      <c r="U899605" s="5"/>
      <c r="AA899605" s="458"/>
      <c r="AB899605" s="5"/>
    </row>
    <row r="899606" spans="21:28">
      <c r="U899606" s="5"/>
      <c r="AA899606" s="93"/>
      <c r="AB899606" s="5"/>
    </row>
    <row r="899607" spans="21:28">
      <c r="U899607" s="5"/>
      <c r="AA899607" s="94"/>
      <c r="AB899607" s="5"/>
    </row>
    <row r="899610" spans="21:28">
      <c r="U899610" s="5"/>
      <c r="AA899610" s="94"/>
      <c r="AB899610" s="5"/>
    </row>
    <row r="899660" spans="21:28">
      <c r="U899660" s="5"/>
      <c r="AA899660" s="94"/>
      <c r="AB899660" s="5"/>
    </row>
    <row r="899730" spans="21:28">
      <c r="U899730" s="5"/>
      <c r="AA899730" s="94"/>
      <c r="AB899730" s="5"/>
    </row>
    <row r="899731" spans="21:28">
      <c r="U899731" s="5"/>
      <c r="AA899731" s="94"/>
      <c r="AB899731" s="5"/>
    </row>
    <row r="899748" spans="21:28">
      <c r="U899748" s="5"/>
      <c r="AA899748" s="94"/>
      <c r="AB899748" s="5"/>
    </row>
    <row r="899750" spans="21:28">
      <c r="U899750" s="5"/>
      <c r="AA899750" s="458"/>
      <c r="AB899750" s="5"/>
    </row>
    <row r="899751" spans="21:28">
      <c r="U899751" s="5"/>
      <c r="AA899751" s="458"/>
      <c r="AB899751" s="5"/>
    </row>
    <row r="899752" spans="21:28">
      <c r="U899752" s="5"/>
      <c r="AA899752" s="93"/>
      <c r="AB899752" s="5"/>
    </row>
    <row r="899753" spans="21:28">
      <c r="U899753" s="5"/>
      <c r="AA899753" s="94"/>
      <c r="AB899753" s="5"/>
    </row>
    <row r="899756" spans="21:28">
      <c r="U899756" s="5"/>
      <c r="AA899756" s="94"/>
      <c r="AB899756" s="5"/>
    </row>
    <row r="899806" spans="21:28">
      <c r="U899806" s="5"/>
      <c r="AA899806" s="94"/>
      <c r="AB899806" s="5"/>
    </row>
    <row r="899876" spans="21:28">
      <c r="U899876" s="5"/>
      <c r="AA899876" s="94"/>
      <c r="AB899876" s="5"/>
    </row>
    <row r="899877" spans="21:28">
      <c r="U899877" s="5"/>
      <c r="AA899877" s="94"/>
      <c r="AB899877" s="5"/>
    </row>
    <row r="899894" spans="21:28">
      <c r="U899894" s="5"/>
      <c r="AA899894" s="94"/>
      <c r="AB899894" s="5"/>
    </row>
    <row r="899896" spans="21:28">
      <c r="U899896" s="5"/>
      <c r="AA899896" s="458"/>
      <c r="AB899896" s="5"/>
    </row>
    <row r="899897" spans="21:28">
      <c r="U899897" s="5"/>
      <c r="AA899897" s="458"/>
      <c r="AB899897" s="5"/>
    </row>
    <row r="899898" spans="21:28">
      <c r="U899898" s="5"/>
      <c r="AA899898" s="93"/>
      <c r="AB899898" s="5"/>
    </row>
    <row r="899899" spans="21:28">
      <c r="U899899" s="5"/>
      <c r="AA899899" s="94"/>
      <c r="AB899899" s="5"/>
    </row>
    <row r="899902" spans="21:28">
      <c r="U899902" s="5"/>
      <c r="AA899902" s="94"/>
      <c r="AB899902" s="5"/>
    </row>
    <row r="899952" spans="21:28">
      <c r="U899952" s="5"/>
      <c r="AA899952" s="94"/>
      <c r="AB899952" s="5"/>
    </row>
    <row r="900022" spans="21:28">
      <c r="U900022" s="5"/>
      <c r="AA900022" s="94"/>
      <c r="AB900022" s="5"/>
    </row>
    <row r="900023" spans="21:28">
      <c r="U900023" s="5"/>
      <c r="AA900023" s="94"/>
      <c r="AB900023" s="5"/>
    </row>
    <row r="900040" spans="21:28">
      <c r="U900040" s="5"/>
      <c r="AA900040" s="94"/>
      <c r="AB900040" s="5"/>
    </row>
    <row r="900042" spans="21:28">
      <c r="U900042" s="5"/>
      <c r="AA900042" s="458"/>
      <c r="AB900042" s="5"/>
    </row>
    <row r="900043" spans="21:28">
      <c r="U900043" s="5"/>
      <c r="AA900043" s="458"/>
      <c r="AB900043" s="5"/>
    </row>
    <row r="900044" spans="21:28">
      <c r="U900044" s="5"/>
      <c r="AA900044" s="93"/>
      <c r="AB900044" s="5"/>
    </row>
    <row r="900045" spans="21:28">
      <c r="U900045" s="5"/>
      <c r="AA900045" s="94"/>
      <c r="AB900045" s="5"/>
    </row>
    <row r="900048" spans="21:28">
      <c r="U900048" s="5"/>
      <c r="AA900048" s="94"/>
      <c r="AB900048" s="5"/>
    </row>
    <row r="900098" spans="21:28">
      <c r="U900098" s="5"/>
      <c r="AA900098" s="94"/>
      <c r="AB900098" s="5"/>
    </row>
    <row r="900168" spans="21:28">
      <c r="U900168" s="5"/>
      <c r="AA900168" s="94"/>
      <c r="AB900168" s="5"/>
    </row>
    <row r="900169" spans="21:28">
      <c r="U900169" s="5"/>
      <c r="AA900169" s="94"/>
      <c r="AB900169" s="5"/>
    </row>
    <row r="900186" spans="21:28">
      <c r="U900186" s="5"/>
      <c r="AA900186" s="94"/>
      <c r="AB900186" s="5"/>
    </row>
    <row r="900188" spans="21:28">
      <c r="U900188" s="5"/>
      <c r="AA900188" s="458"/>
      <c r="AB900188" s="5"/>
    </row>
    <row r="900189" spans="21:28">
      <c r="U900189" s="5"/>
      <c r="AA900189" s="458"/>
      <c r="AB900189" s="5"/>
    </row>
    <row r="900190" spans="21:28">
      <c r="U900190" s="5"/>
      <c r="AA900190" s="93"/>
      <c r="AB900190" s="5"/>
    </row>
    <row r="900191" spans="21:28">
      <c r="U900191" s="5"/>
      <c r="AA900191" s="94"/>
      <c r="AB900191" s="5"/>
    </row>
    <row r="900194" spans="21:28">
      <c r="U900194" s="5"/>
      <c r="AA900194" s="94"/>
      <c r="AB900194" s="5"/>
    </row>
    <row r="900244" spans="21:28">
      <c r="U900244" s="5"/>
      <c r="AA900244" s="94"/>
      <c r="AB900244" s="5"/>
    </row>
    <row r="900314" spans="21:28">
      <c r="U900314" s="5"/>
      <c r="AA900314" s="94"/>
      <c r="AB900314" s="5"/>
    </row>
    <row r="900315" spans="21:28">
      <c r="U900315" s="5"/>
      <c r="AA900315" s="94"/>
      <c r="AB900315" s="5"/>
    </row>
    <row r="900332" spans="21:28">
      <c r="U900332" s="5"/>
      <c r="AA900332" s="94"/>
      <c r="AB900332" s="5"/>
    </row>
    <row r="900334" spans="21:28">
      <c r="U900334" s="5"/>
      <c r="AA900334" s="458"/>
      <c r="AB900334" s="5"/>
    </row>
    <row r="900335" spans="21:28">
      <c r="U900335" s="5"/>
      <c r="AA900335" s="458"/>
      <c r="AB900335" s="5"/>
    </row>
    <row r="900336" spans="21:28">
      <c r="U900336" s="5"/>
      <c r="AA900336" s="93"/>
      <c r="AB900336" s="5"/>
    </row>
    <row r="900337" spans="21:28">
      <c r="U900337" s="5"/>
      <c r="AA900337" s="94"/>
      <c r="AB900337" s="5"/>
    </row>
    <row r="900340" spans="21:28">
      <c r="U900340" s="5"/>
      <c r="AA900340" s="94"/>
      <c r="AB900340" s="5"/>
    </row>
    <row r="900390" spans="21:28">
      <c r="U900390" s="5"/>
      <c r="AA900390" s="94"/>
      <c r="AB900390" s="5"/>
    </row>
    <row r="900460" spans="21:28">
      <c r="U900460" s="5"/>
      <c r="AA900460" s="94"/>
      <c r="AB900460" s="5"/>
    </row>
    <row r="900461" spans="21:28">
      <c r="U900461" s="5"/>
      <c r="AA900461" s="94"/>
      <c r="AB900461" s="5"/>
    </row>
    <row r="900478" spans="21:28">
      <c r="U900478" s="5"/>
      <c r="AA900478" s="94"/>
      <c r="AB900478" s="5"/>
    </row>
    <row r="900480" spans="21:28">
      <c r="U900480" s="5"/>
      <c r="AA900480" s="458"/>
      <c r="AB900480" s="5"/>
    </row>
    <row r="900481" spans="21:28">
      <c r="U900481" s="5"/>
      <c r="AA900481" s="458"/>
      <c r="AB900481" s="5"/>
    </row>
    <row r="900482" spans="21:28">
      <c r="U900482" s="5"/>
      <c r="AA900482" s="93"/>
      <c r="AB900482" s="5"/>
    </row>
    <row r="900483" spans="21:28">
      <c r="U900483" s="5"/>
      <c r="AA900483" s="94"/>
      <c r="AB900483" s="5"/>
    </row>
    <row r="900486" spans="21:28">
      <c r="U900486" s="5"/>
      <c r="AA900486" s="94"/>
      <c r="AB900486" s="5"/>
    </row>
    <row r="900536" spans="21:28">
      <c r="U900536" s="5"/>
      <c r="AA900536" s="94"/>
      <c r="AB900536" s="5"/>
    </row>
    <row r="900606" spans="21:28">
      <c r="U900606" s="5"/>
      <c r="AA900606" s="94"/>
      <c r="AB900606" s="5"/>
    </row>
    <row r="900607" spans="21:28">
      <c r="U900607" s="5"/>
      <c r="AA900607" s="94"/>
      <c r="AB900607" s="5"/>
    </row>
    <row r="900624" spans="21:28">
      <c r="U900624" s="5"/>
      <c r="AA900624" s="94"/>
      <c r="AB900624" s="5"/>
    </row>
    <row r="900626" spans="21:28">
      <c r="U900626" s="5"/>
      <c r="AA900626" s="458"/>
      <c r="AB900626" s="5"/>
    </row>
    <row r="900627" spans="21:28">
      <c r="U900627" s="5"/>
      <c r="AA900627" s="458"/>
      <c r="AB900627" s="5"/>
    </row>
    <row r="900628" spans="21:28">
      <c r="U900628" s="5"/>
      <c r="AA900628" s="93"/>
      <c r="AB900628" s="5"/>
    </row>
    <row r="900629" spans="21:28">
      <c r="U900629" s="5"/>
      <c r="AA900629" s="94"/>
      <c r="AB900629" s="5"/>
    </row>
    <row r="900632" spans="21:28">
      <c r="U900632" s="5"/>
      <c r="AA900632" s="94"/>
      <c r="AB900632" s="5"/>
    </row>
    <row r="900682" spans="21:28">
      <c r="U900682" s="5"/>
      <c r="AA900682" s="94"/>
      <c r="AB900682" s="5"/>
    </row>
    <row r="900752" spans="21:28">
      <c r="U900752" s="5"/>
      <c r="AA900752" s="94"/>
      <c r="AB900752" s="5"/>
    </row>
    <row r="900753" spans="21:28">
      <c r="U900753" s="5"/>
      <c r="AA900753" s="94"/>
      <c r="AB900753" s="5"/>
    </row>
    <row r="900770" spans="21:28">
      <c r="U900770" s="5"/>
      <c r="AA900770" s="94"/>
      <c r="AB900770" s="5"/>
    </row>
    <row r="900772" spans="21:28">
      <c r="U900772" s="5"/>
      <c r="AA900772" s="458"/>
      <c r="AB900772" s="5"/>
    </row>
    <row r="900773" spans="21:28">
      <c r="U900773" s="5"/>
      <c r="AA900773" s="458"/>
      <c r="AB900773" s="5"/>
    </row>
    <row r="900774" spans="21:28">
      <c r="U900774" s="5"/>
      <c r="AA900774" s="93"/>
      <c r="AB900774" s="5"/>
    </row>
    <row r="900775" spans="21:28">
      <c r="U900775" s="5"/>
      <c r="AA900775" s="94"/>
      <c r="AB900775" s="5"/>
    </row>
    <row r="900778" spans="21:28">
      <c r="U900778" s="5"/>
      <c r="AA900778" s="94"/>
      <c r="AB900778" s="5"/>
    </row>
    <row r="900828" spans="21:28">
      <c r="U900828" s="5"/>
      <c r="AA900828" s="94"/>
      <c r="AB900828" s="5"/>
    </row>
    <row r="900898" spans="21:28">
      <c r="U900898" s="5"/>
      <c r="AA900898" s="94"/>
      <c r="AB900898" s="5"/>
    </row>
    <row r="900899" spans="21:28">
      <c r="U900899" s="5"/>
      <c r="AA900899" s="94"/>
      <c r="AB900899" s="5"/>
    </row>
    <row r="900916" spans="21:28">
      <c r="U900916" s="5"/>
      <c r="AA900916" s="94"/>
      <c r="AB900916" s="5"/>
    </row>
    <row r="900918" spans="21:28">
      <c r="U900918" s="5"/>
      <c r="AA900918" s="458"/>
      <c r="AB900918" s="5"/>
    </row>
    <row r="900919" spans="21:28">
      <c r="U900919" s="5"/>
      <c r="AA900919" s="458"/>
      <c r="AB900919" s="5"/>
    </row>
    <row r="900920" spans="21:28">
      <c r="U900920" s="5"/>
      <c r="AA900920" s="93"/>
      <c r="AB900920" s="5"/>
    </row>
    <row r="900921" spans="21:28">
      <c r="U900921" s="5"/>
      <c r="AA900921" s="94"/>
      <c r="AB900921" s="5"/>
    </row>
    <row r="900924" spans="21:28">
      <c r="U900924" s="5"/>
      <c r="AA900924" s="94"/>
      <c r="AB900924" s="5"/>
    </row>
    <row r="900974" spans="21:28">
      <c r="U900974" s="5"/>
      <c r="AA900974" s="94"/>
      <c r="AB900974" s="5"/>
    </row>
    <row r="901044" spans="21:28">
      <c r="U901044" s="5"/>
      <c r="AA901044" s="94"/>
      <c r="AB901044" s="5"/>
    </row>
    <row r="901045" spans="21:28">
      <c r="U901045" s="5"/>
      <c r="AA901045" s="94"/>
      <c r="AB901045" s="5"/>
    </row>
    <row r="901062" spans="21:28">
      <c r="U901062" s="5"/>
      <c r="AA901062" s="94"/>
      <c r="AB901062" s="5"/>
    </row>
    <row r="901064" spans="21:28">
      <c r="U901064" s="5"/>
      <c r="AA901064" s="458"/>
      <c r="AB901064" s="5"/>
    </row>
    <row r="901065" spans="21:28">
      <c r="U901065" s="5"/>
      <c r="AA901065" s="458"/>
      <c r="AB901065" s="5"/>
    </row>
    <row r="901066" spans="21:28">
      <c r="U901066" s="5"/>
      <c r="AA901066" s="93"/>
      <c r="AB901066" s="5"/>
    </row>
    <row r="901067" spans="21:28">
      <c r="U901067" s="5"/>
      <c r="AA901067" s="94"/>
      <c r="AB901067" s="5"/>
    </row>
    <row r="901070" spans="21:28">
      <c r="U901070" s="5"/>
      <c r="AA901070" s="94"/>
      <c r="AB901070" s="5"/>
    </row>
    <row r="901120" spans="21:28">
      <c r="U901120" s="5"/>
      <c r="AA901120" s="94"/>
      <c r="AB901120" s="5"/>
    </row>
    <row r="901190" spans="21:28">
      <c r="U901190" s="5"/>
      <c r="AA901190" s="94"/>
      <c r="AB901190" s="5"/>
    </row>
    <row r="901191" spans="21:28">
      <c r="U901191" s="5"/>
      <c r="AA901191" s="94"/>
      <c r="AB901191" s="5"/>
    </row>
    <row r="901208" spans="21:28">
      <c r="U901208" s="5"/>
      <c r="AA901208" s="94"/>
      <c r="AB901208" s="5"/>
    </row>
    <row r="901210" spans="21:28">
      <c r="U901210" s="5"/>
      <c r="AA901210" s="458"/>
      <c r="AB901210" s="5"/>
    </row>
    <row r="901211" spans="21:28">
      <c r="U901211" s="5"/>
      <c r="AA901211" s="458"/>
      <c r="AB901211" s="5"/>
    </row>
    <row r="901212" spans="21:28">
      <c r="U901212" s="5"/>
      <c r="AA901212" s="93"/>
      <c r="AB901212" s="5"/>
    </row>
    <row r="901213" spans="21:28">
      <c r="U901213" s="5"/>
      <c r="AA901213" s="94"/>
      <c r="AB901213" s="5"/>
    </row>
    <row r="901216" spans="21:28">
      <c r="U901216" s="5"/>
      <c r="AA901216" s="94"/>
      <c r="AB901216" s="5"/>
    </row>
    <row r="901266" spans="21:28">
      <c r="U901266" s="5"/>
      <c r="AA901266" s="94"/>
      <c r="AB901266" s="5"/>
    </row>
    <row r="901336" spans="21:28">
      <c r="U901336" s="5"/>
      <c r="AA901336" s="94"/>
      <c r="AB901336" s="5"/>
    </row>
    <row r="901337" spans="21:28">
      <c r="U901337" s="5"/>
      <c r="AA901337" s="94"/>
      <c r="AB901337" s="5"/>
    </row>
    <row r="901354" spans="21:28">
      <c r="U901354" s="5"/>
      <c r="AA901354" s="94"/>
      <c r="AB901354" s="5"/>
    </row>
    <row r="901356" spans="21:28">
      <c r="U901356" s="5"/>
      <c r="AA901356" s="458"/>
      <c r="AB901356" s="5"/>
    </row>
    <row r="901357" spans="21:28">
      <c r="U901357" s="5"/>
      <c r="AA901357" s="458"/>
      <c r="AB901357" s="5"/>
    </row>
    <row r="901358" spans="21:28">
      <c r="U901358" s="5"/>
      <c r="AA901358" s="93"/>
      <c r="AB901358" s="5"/>
    </row>
    <row r="901359" spans="21:28">
      <c r="U901359" s="5"/>
      <c r="AA901359" s="94"/>
      <c r="AB901359" s="5"/>
    </row>
    <row r="901362" spans="21:28">
      <c r="U901362" s="5"/>
      <c r="AA901362" s="94"/>
      <c r="AB901362" s="5"/>
    </row>
    <row r="901412" spans="21:28">
      <c r="U901412" s="5"/>
      <c r="AA901412" s="94"/>
      <c r="AB901412" s="5"/>
    </row>
    <row r="901482" spans="21:28">
      <c r="U901482" s="5"/>
      <c r="AA901482" s="94"/>
      <c r="AB901482" s="5"/>
    </row>
    <row r="901483" spans="21:28">
      <c r="U901483" s="5"/>
      <c r="AA901483" s="94"/>
      <c r="AB901483" s="5"/>
    </row>
    <row r="901500" spans="21:28">
      <c r="U901500" s="5"/>
      <c r="AA901500" s="94"/>
      <c r="AB901500" s="5"/>
    </row>
    <row r="901502" spans="21:28">
      <c r="U901502" s="5"/>
      <c r="AA901502" s="458"/>
      <c r="AB901502" s="5"/>
    </row>
    <row r="901503" spans="21:28">
      <c r="U901503" s="5"/>
      <c r="AA901503" s="458"/>
      <c r="AB901503" s="5"/>
    </row>
    <row r="901504" spans="21:28">
      <c r="U901504" s="5"/>
      <c r="AA901504" s="93"/>
      <c r="AB901504" s="5"/>
    </row>
    <row r="901505" spans="21:28">
      <c r="U901505" s="5"/>
      <c r="AA901505" s="94"/>
      <c r="AB901505" s="5"/>
    </row>
    <row r="901508" spans="21:28">
      <c r="U901508" s="5"/>
      <c r="AA901508" s="94"/>
      <c r="AB901508" s="5"/>
    </row>
    <row r="901558" spans="21:28">
      <c r="U901558" s="5"/>
      <c r="AA901558" s="94"/>
      <c r="AB901558" s="5"/>
    </row>
    <row r="901628" spans="21:28">
      <c r="U901628" s="5"/>
      <c r="AA901628" s="94"/>
      <c r="AB901628" s="5"/>
    </row>
    <row r="901629" spans="21:28">
      <c r="U901629" s="5"/>
      <c r="AA901629" s="94"/>
      <c r="AB901629" s="5"/>
    </row>
    <row r="901646" spans="21:28">
      <c r="U901646" s="5"/>
      <c r="AA901646" s="94"/>
      <c r="AB901646" s="5"/>
    </row>
    <row r="901648" spans="21:28">
      <c r="U901648" s="5"/>
      <c r="AA901648" s="458"/>
      <c r="AB901648" s="5"/>
    </row>
    <row r="901649" spans="21:28">
      <c r="U901649" s="5"/>
      <c r="AA901649" s="458"/>
      <c r="AB901649" s="5"/>
    </row>
    <row r="901650" spans="21:28">
      <c r="U901650" s="5"/>
      <c r="AA901650" s="93"/>
      <c r="AB901650" s="5"/>
    </row>
    <row r="901651" spans="21:28">
      <c r="U901651" s="5"/>
      <c r="AA901651" s="94"/>
      <c r="AB901651" s="5"/>
    </row>
    <row r="901654" spans="21:28">
      <c r="U901654" s="5"/>
      <c r="AA901654" s="94"/>
      <c r="AB901654" s="5"/>
    </row>
    <row r="901704" spans="21:28">
      <c r="U901704" s="5"/>
      <c r="AA901704" s="94"/>
      <c r="AB901704" s="5"/>
    </row>
    <row r="901774" spans="21:28">
      <c r="U901774" s="5"/>
      <c r="AA901774" s="94"/>
      <c r="AB901774" s="5"/>
    </row>
    <row r="901775" spans="21:28">
      <c r="U901775" s="5"/>
      <c r="AA901775" s="94"/>
      <c r="AB901775" s="5"/>
    </row>
    <row r="901792" spans="21:28">
      <c r="U901792" s="5"/>
      <c r="AA901792" s="94"/>
      <c r="AB901792" s="5"/>
    </row>
    <row r="901794" spans="21:28">
      <c r="U901794" s="5"/>
      <c r="AA901794" s="458"/>
      <c r="AB901794" s="5"/>
    </row>
    <row r="901795" spans="21:28">
      <c r="U901795" s="5"/>
      <c r="AA901795" s="458"/>
      <c r="AB901795" s="5"/>
    </row>
    <row r="901796" spans="21:28">
      <c r="U901796" s="5"/>
      <c r="AA901796" s="93"/>
      <c r="AB901796" s="5"/>
    </row>
    <row r="901797" spans="21:28">
      <c r="U901797" s="5"/>
      <c r="AA901797" s="94"/>
      <c r="AB901797" s="5"/>
    </row>
    <row r="901800" spans="21:28">
      <c r="U901800" s="5"/>
      <c r="AA901800" s="94"/>
      <c r="AB901800" s="5"/>
    </row>
    <row r="901850" spans="21:28">
      <c r="U901850" s="5"/>
      <c r="AA901850" s="94"/>
      <c r="AB901850" s="5"/>
    </row>
    <row r="901920" spans="21:28">
      <c r="U901920" s="5"/>
      <c r="AA901920" s="94"/>
      <c r="AB901920" s="5"/>
    </row>
    <row r="901921" spans="21:28">
      <c r="U901921" s="5"/>
      <c r="AA901921" s="94"/>
      <c r="AB901921" s="5"/>
    </row>
    <row r="901938" spans="21:28">
      <c r="U901938" s="5"/>
      <c r="AA901938" s="94"/>
      <c r="AB901938" s="5"/>
    </row>
    <row r="901940" spans="21:28">
      <c r="U901940" s="5"/>
      <c r="AA901940" s="458"/>
      <c r="AB901940" s="5"/>
    </row>
    <row r="901941" spans="21:28">
      <c r="U901941" s="5"/>
      <c r="AA901941" s="458"/>
      <c r="AB901941" s="5"/>
    </row>
    <row r="901942" spans="21:28">
      <c r="U901942" s="5"/>
      <c r="AA901942" s="93"/>
      <c r="AB901942" s="5"/>
    </row>
    <row r="901943" spans="21:28">
      <c r="U901943" s="5"/>
      <c r="AA901943" s="94"/>
      <c r="AB901943" s="5"/>
    </row>
    <row r="901946" spans="21:28">
      <c r="U901946" s="5"/>
      <c r="AA901946" s="94"/>
      <c r="AB901946" s="5"/>
    </row>
    <row r="901996" spans="21:28">
      <c r="U901996" s="5"/>
      <c r="AA901996" s="94"/>
      <c r="AB901996" s="5"/>
    </row>
    <row r="902066" spans="21:28">
      <c r="U902066" s="5"/>
      <c r="AA902066" s="94"/>
      <c r="AB902066" s="5"/>
    </row>
    <row r="902067" spans="21:28">
      <c r="U902067" s="5"/>
      <c r="AA902067" s="94"/>
      <c r="AB902067" s="5"/>
    </row>
    <row r="902084" spans="21:28">
      <c r="U902084" s="5"/>
      <c r="AA902084" s="94"/>
      <c r="AB902084" s="5"/>
    </row>
    <row r="902086" spans="21:28">
      <c r="U902086" s="5"/>
      <c r="AA902086" s="458"/>
      <c r="AB902086" s="5"/>
    </row>
    <row r="902087" spans="21:28">
      <c r="U902087" s="5"/>
      <c r="AA902087" s="458"/>
      <c r="AB902087" s="5"/>
    </row>
    <row r="902088" spans="21:28">
      <c r="U902088" s="5"/>
      <c r="AA902088" s="93"/>
      <c r="AB902088" s="5"/>
    </row>
    <row r="902089" spans="21:28">
      <c r="U902089" s="5"/>
      <c r="AA902089" s="94"/>
      <c r="AB902089" s="5"/>
    </row>
    <row r="902092" spans="21:28">
      <c r="U902092" s="5"/>
      <c r="AA902092" s="94"/>
      <c r="AB902092" s="5"/>
    </row>
    <row r="902142" spans="21:28">
      <c r="U902142" s="5"/>
      <c r="AA902142" s="94"/>
      <c r="AB902142" s="5"/>
    </row>
    <row r="902212" spans="21:28">
      <c r="U902212" s="5"/>
      <c r="AA902212" s="94"/>
      <c r="AB902212" s="5"/>
    </row>
    <row r="902213" spans="21:28">
      <c r="U902213" s="5"/>
      <c r="AA902213" s="94"/>
      <c r="AB902213" s="5"/>
    </row>
    <row r="902230" spans="21:28">
      <c r="U902230" s="5"/>
      <c r="AA902230" s="94"/>
      <c r="AB902230" s="5"/>
    </row>
    <row r="902232" spans="21:28">
      <c r="U902232" s="5"/>
      <c r="AA902232" s="458"/>
      <c r="AB902232" s="5"/>
    </row>
    <row r="902233" spans="21:28">
      <c r="U902233" s="5"/>
      <c r="AA902233" s="458"/>
      <c r="AB902233" s="5"/>
    </row>
    <row r="902234" spans="21:28">
      <c r="U902234" s="5"/>
      <c r="AA902234" s="93"/>
      <c r="AB902234" s="5"/>
    </row>
    <row r="902235" spans="21:28">
      <c r="U902235" s="5"/>
      <c r="AA902235" s="94"/>
      <c r="AB902235" s="5"/>
    </row>
    <row r="902238" spans="21:28">
      <c r="U902238" s="5"/>
      <c r="AA902238" s="94"/>
      <c r="AB902238" s="5"/>
    </row>
    <row r="902288" spans="21:28">
      <c r="U902288" s="5"/>
      <c r="AA902288" s="94"/>
      <c r="AB902288" s="5"/>
    </row>
    <row r="902358" spans="21:28">
      <c r="U902358" s="5"/>
      <c r="AA902358" s="94"/>
      <c r="AB902358" s="5"/>
    </row>
    <row r="902359" spans="21:28">
      <c r="U902359" s="5"/>
      <c r="AA902359" s="94"/>
      <c r="AB902359" s="5"/>
    </row>
    <row r="902376" spans="21:28">
      <c r="U902376" s="5"/>
      <c r="AA902376" s="94"/>
      <c r="AB902376" s="5"/>
    </row>
    <row r="902378" spans="21:28">
      <c r="U902378" s="5"/>
      <c r="AA902378" s="458"/>
      <c r="AB902378" s="5"/>
    </row>
    <row r="902379" spans="21:28">
      <c r="U902379" s="5"/>
      <c r="AA902379" s="458"/>
      <c r="AB902379" s="5"/>
    </row>
    <row r="902380" spans="21:28">
      <c r="U902380" s="5"/>
      <c r="AA902380" s="93"/>
      <c r="AB902380" s="5"/>
    </row>
    <row r="902381" spans="21:28">
      <c r="U902381" s="5"/>
      <c r="AA902381" s="94"/>
      <c r="AB902381" s="5"/>
    </row>
    <row r="902384" spans="21:28">
      <c r="U902384" s="5"/>
      <c r="AA902384" s="94"/>
      <c r="AB902384" s="5"/>
    </row>
    <row r="902434" spans="21:28">
      <c r="U902434" s="5"/>
      <c r="AA902434" s="94"/>
      <c r="AB902434" s="5"/>
    </row>
    <row r="902504" spans="21:28">
      <c r="U902504" s="5"/>
      <c r="AA902504" s="94"/>
      <c r="AB902504" s="5"/>
    </row>
    <row r="902505" spans="21:28">
      <c r="U902505" s="5"/>
      <c r="AA902505" s="94"/>
      <c r="AB902505" s="5"/>
    </row>
    <row r="902522" spans="21:28">
      <c r="U902522" s="5"/>
      <c r="AA902522" s="94"/>
      <c r="AB902522" s="5"/>
    </row>
    <row r="902524" spans="21:28">
      <c r="U902524" s="5"/>
      <c r="AA902524" s="458"/>
      <c r="AB902524" s="5"/>
    </row>
    <row r="902525" spans="21:28">
      <c r="U902525" s="5"/>
      <c r="AA902525" s="458"/>
      <c r="AB902525" s="5"/>
    </row>
    <row r="902526" spans="21:28">
      <c r="U902526" s="5"/>
      <c r="AA902526" s="93"/>
      <c r="AB902526" s="5"/>
    </row>
    <row r="902527" spans="21:28">
      <c r="U902527" s="5"/>
      <c r="AA902527" s="94"/>
      <c r="AB902527" s="5"/>
    </row>
    <row r="902530" spans="21:28">
      <c r="U902530" s="5"/>
      <c r="AA902530" s="94"/>
      <c r="AB902530" s="5"/>
    </row>
    <row r="902580" spans="21:28">
      <c r="U902580" s="5"/>
      <c r="AA902580" s="94"/>
      <c r="AB902580" s="5"/>
    </row>
    <row r="902650" spans="21:28">
      <c r="U902650" s="5"/>
      <c r="AA902650" s="94"/>
      <c r="AB902650" s="5"/>
    </row>
    <row r="902651" spans="21:28">
      <c r="U902651" s="5"/>
      <c r="AA902651" s="94"/>
      <c r="AB902651" s="5"/>
    </row>
    <row r="902668" spans="21:28">
      <c r="U902668" s="5"/>
      <c r="AA902668" s="94"/>
      <c r="AB902668" s="5"/>
    </row>
    <row r="902670" spans="21:28">
      <c r="U902670" s="5"/>
      <c r="AA902670" s="458"/>
      <c r="AB902670" s="5"/>
    </row>
    <row r="902671" spans="21:28">
      <c r="U902671" s="5"/>
      <c r="AA902671" s="458"/>
      <c r="AB902671" s="5"/>
    </row>
    <row r="902672" spans="21:28">
      <c r="U902672" s="5"/>
      <c r="AA902672" s="93"/>
      <c r="AB902672" s="5"/>
    </row>
    <row r="902673" spans="21:28">
      <c r="U902673" s="5"/>
      <c r="AA902673" s="94"/>
      <c r="AB902673" s="5"/>
    </row>
    <row r="902676" spans="21:28">
      <c r="U902676" s="5"/>
      <c r="AA902676" s="94"/>
      <c r="AB902676" s="5"/>
    </row>
    <row r="902726" spans="21:28">
      <c r="U902726" s="5"/>
      <c r="AA902726" s="94"/>
      <c r="AB902726" s="5"/>
    </row>
    <row r="902796" spans="21:28">
      <c r="U902796" s="5"/>
      <c r="AA902796" s="94"/>
      <c r="AB902796" s="5"/>
    </row>
    <row r="902797" spans="21:28">
      <c r="U902797" s="5"/>
      <c r="AA902797" s="94"/>
      <c r="AB902797" s="5"/>
    </row>
    <row r="902814" spans="21:28">
      <c r="U902814" s="5"/>
      <c r="AA902814" s="94"/>
      <c r="AB902814" s="5"/>
    </row>
    <row r="902816" spans="21:28">
      <c r="U902816" s="5"/>
      <c r="AA902816" s="458"/>
      <c r="AB902816" s="5"/>
    </row>
    <row r="902817" spans="21:28">
      <c r="U902817" s="5"/>
      <c r="AA902817" s="458"/>
      <c r="AB902817" s="5"/>
    </row>
    <row r="902818" spans="21:28">
      <c r="U902818" s="5"/>
      <c r="AA902818" s="93"/>
      <c r="AB902818" s="5"/>
    </row>
    <row r="902819" spans="21:28">
      <c r="U902819" s="5"/>
      <c r="AA902819" s="94"/>
      <c r="AB902819" s="5"/>
    </row>
    <row r="902822" spans="21:28">
      <c r="U902822" s="5"/>
      <c r="AA902822" s="94"/>
      <c r="AB902822" s="5"/>
    </row>
    <row r="902872" spans="21:28">
      <c r="U902872" s="5"/>
      <c r="AA902872" s="94"/>
      <c r="AB902872" s="5"/>
    </row>
    <row r="902942" spans="21:28">
      <c r="U902942" s="5"/>
      <c r="AA902942" s="94"/>
      <c r="AB902942" s="5"/>
    </row>
    <row r="902943" spans="21:28">
      <c r="U902943" s="5"/>
      <c r="AA902943" s="94"/>
      <c r="AB902943" s="5"/>
    </row>
    <row r="902960" spans="21:28">
      <c r="U902960" s="5"/>
      <c r="AA902960" s="94"/>
      <c r="AB902960" s="5"/>
    </row>
    <row r="902962" spans="21:28">
      <c r="U902962" s="5"/>
      <c r="AA902962" s="458"/>
      <c r="AB902962" s="5"/>
    </row>
    <row r="902963" spans="21:28">
      <c r="U902963" s="5"/>
      <c r="AA902963" s="458"/>
      <c r="AB902963" s="5"/>
    </row>
    <row r="902964" spans="21:28">
      <c r="U902964" s="5"/>
      <c r="AA902964" s="93"/>
      <c r="AB902964" s="5"/>
    </row>
    <row r="902965" spans="21:28">
      <c r="U902965" s="5"/>
      <c r="AA902965" s="94"/>
      <c r="AB902965" s="5"/>
    </row>
    <row r="902968" spans="21:28">
      <c r="U902968" s="5"/>
      <c r="AA902968" s="94"/>
      <c r="AB902968" s="5"/>
    </row>
    <row r="903018" spans="21:28">
      <c r="U903018" s="5"/>
      <c r="AA903018" s="94"/>
      <c r="AB903018" s="5"/>
    </row>
    <row r="903088" spans="21:28">
      <c r="U903088" s="5"/>
      <c r="AA903088" s="94"/>
      <c r="AB903088" s="5"/>
    </row>
    <row r="903089" spans="21:28">
      <c r="U903089" s="5"/>
      <c r="AA903089" s="94"/>
      <c r="AB903089" s="5"/>
    </row>
    <row r="903106" spans="21:28">
      <c r="U903106" s="5"/>
      <c r="AA903106" s="94"/>
      <c r="AB903106" s="5"/>
    </row>
    <row r="903108" spans="21:28">
      <c r="U903108" s="5"/>
      <c r="AA903108" s="458"/>
      <c r="AB903108" s="5"/>
    </row>
    <row r="903109" spans="21:28">
      <c r="U903109" s="5"/>
      <c r="AA903109" s="458"/>
      <c r="AB903109" s="5"/>
    </row>
    <row r="903110" spans="21:28">
      <c r="U903110" s="5"/>
      <c r="AA903110" s="93"/>
      <c r="AB903110" s="5"/>
    </row>
    <row r="903111" spans="21:28">
      <c r="U903111" s="5"/>
      <c r="AA903111" s="94"/>
      <c r="AB903111" s="5"/>
    </row>
    <row r="903114" spans="21:28">
      <c r="U903114" s="5"/>
      <c r="AA903114" s="94"/>
      <c r="AB903114" s="5"/>
    </row>
    <row r="903164" spans="21:28">
      <c r="U903164" s="5"/>
      <c r="AA903164" s="94"/>
      <c r="AB903164" s="5"/>
    </row>
    <row r="903234" spans="21:28">
      <c r="U903234" s="5"/>
      <c r="AA903234" s="94"/>
      <c r="AB903234" s="5"/>
    </row>
    <row r="903235" spans="21:28">
      <c r="U903235" s="5"/>
      <c r="AA903235" s="94"/>
      <c r="AB903235" s="5"/>
    </row>
    <row r="903252" spans="21:28">
      <c r="U903252" s="5"/>
      <c r="AA903252" s="94"/>
      <c r="AB903252" s="5"/>
    </row>
    <row r="903254" spans="21:28">
      <c r="U903254" s="5"/>
      <c r="AA903254" s="458"/>
      <c r="AB903254" s="5"/>
    </row>
    <row r="903255" spans="21:28">
      <c r="U903255" s="5"/>
      <c r="AA903255" s="458"/>
      <c r="AB903255" s="5"/>
    </row>
    <row r="903256" spans="21:28">
      <c r="U903256" s="5"/>
      <c r="AA903256" s="93"/>
      <c r="AB903256" s="5"/>
    </row>
    <row r="903257" spans="21:28">
      <c r="U903257" s="5"/>
      <c r="AA903257" s="94"/>
      <c r="AB903257" s="5"/>
    </row>
    <row r="903260" spans="21:28">
      <c r="U903260" s="5"/>
      <c r="AA903260" s="94"/>
      <c r="AB903260" s="5"/>
    </row>
    <row r="903310" spans="21:28">
      <c r="U903310" s="5"/>
      <c r="AA903310" s="94"/>
      <c r="AB903310" s="5"/>
    </row>
    <row r="903380" spans="21:28">
      <c r="U903380" s="5"/>
      <c r="AA903380" s="94"/>
      <c r="AB903380" s="5"/>
    </row>
    <row r="903381" spans="21:28">
      <c r="U903381" s="5"/>
      <c r="AA903381" s="94"/>
      <c r="AB903381" s="5"/>
    </row>
    <row r="903398" spans="21:28">
      <c r="U903398" s="5"/>
      <c r="AA903398" s="94"/>
      <c r="AB903398" s="5"/>
    </row>
    <row r="903400" spans="21:28">
      <c r="U903400" s="5"/>
      <c r="AA903400" s="458"/>
      <c r="AB903400" s="5"/>
    </row>
    <row r="903401" spans="21:28">
      <c r="U903401" s="5"/>
      <c r="AA903401" s="458"/>
      <c r="AB903401" s="5"/>
    </row>
    <row r="903402" spans="21:28">
      <c r="U903402" s="5"/>
      <c r="AA903402" s="93"/>
      <c r="AB903402" s="5"/>
    </row>
    <row r="903403" spans="21:28">
      <c r="U903403" s="5"/>
      <c r="AA903403" s="94"/>
      <c r="AB903403" s="5"/>
    </row>
    <row r="903406" spans="21:28">
      <c r="U903406" s="5"/>
      <c r="AA903406" s="94"/>
      <c r="AB903406" s="5"/>
    </row>
    <row r="903456" spans="21:28">
      <c r="U903456" s="5"/>
      <c r="AA903456" s="94"/>
      <c r="AB903456" s="5"/>
    </row>
    <row r="903526" spans="21:28">
      <c r="U903526" s="5"/>
      <c r="AA903526" s="94"/>
      <c r="AB903526" s="5"/>
    </row>
    <row r="903527" spans="21:28">
      <c r="U903527" s="5"/>
      <c r="AA903527" s="94"/>
      <c r="AB903527" s="5"/>
    </row>
    <row r="903544" spans="21:28">
      <c r="U903544" s="5"/>
      <c r="AA903544" s="94"/>
      <c r="AB903544" s="5"/>
    </row>
    <row r="903546" spans="21:28">
      <c r="U903546" s="5"/>
      <c r="AA903546" s="458"/>
      <c r="AB903546" s="5"/>
    </row>
    <row r="903547" spans="21:28">
      <c r="U903547" s="5"/>
      <c r="AA903547" s="458"/>
      <c r="AB903547" s="5"/>
    </row>
    <row r="903548" spans="21:28">
      <c r="U903548" s="5"/>
      <c r="AA903548" s="93"/>
      <c r="AB903548" s="5"/>
    </row>
    <row r="903549" spans="21:28">
      <c r="U903549" s="5"/>
      <c r="AA903549" s="94"/>
      <c r="AB903549" s="5"/>
    </row>
    <row r="903552" spans="21:28">
      <c r="U903552" s="5"/>
      <c r="AA903552" s="94"/>
      <c r="AB903552" s="5"/>
    </row>
    <row r="903602" spans="21:28">
      <c r="U903602" s="5"/>
      <c r="AA903602" s="94"/>
      <c r="AB903602" s="5"/>
    </row>
    <row r="903672" spans="21:28">
      <c r="U903672" s="5"/>
      <c r="AA903672" s="94"/>
      <c r="AB903672" s="5"/>
    </row>
    <row r="903673" spans="21:28">
      <c r="U903673" s="5"/>
      <c r="AA903673" s="94"/>
      <c r="AB903673" s="5"/>
    </row>
    <row r="903690" spans="21:28">
      <c r="U903690" s="5"/>
      <c r="AA903690" s="94"/>
      <c r="AB903690" s="5"/>
    </row>
    <row r="903692" spans="21:28">
      <c r="U903692" s="5"/>
      <c r="AA903692" s="458"/>
      <c r="AB903692" s="5"/>
    </row>
    <row r="903693" spans="21:28">
      <c r="U903693" s="5"/>
      <c r="AA903693" s="458"/>
      <c r="AB903693" s="5"/>
    </row>
    <row r="903694" spans="21:28">
      <c r="U903694" s="5"/>
      <c r="AA903694" s="93"/>
      <c r="AB903694" s="5"/>
    </row>
    <row r="903695" spans="21:28">
      <c r="U903695" s="5"/>
      <c r="AA903695" s="94"/>
      <c r="AB903695" s="5"/>
    </row>
    <row r="903698" spans="21:28">
      <c r="U903698" s="5"/>
      <c r="AA903698" s="94"/>
      <c r="AB903698" s="5"/>
    </row>
    <row r="903748" spans="21:28">
      <c r="U903748" s="5"/>
      <c r="AA903748" s="94"/>
      <c r="AB903748" s="5"/>
    </row>
    <row r="903818" spans="21:28">
      <c r="U903818" s="5"/>
      <c r="AA903818" s="94"/>
      <c r="AB903818" s="5"/>
    </row>
    <row r="903819" spans="21:28">
      <c r="U903819" s="5"/>
      <c r="AA903819" s="94"/>
      <c r="AB903819" s="5"/>
    </row>
    <row r="903836" spans="21:28">
      <c r="U903836" s="5"/>
      <c r="AA903836" s="94"/>
      <c r="AB903836" s="5"/>
    </row>
    <row r="903838" spans="21:28">
      <c r="U903838" s="5"/>
      <c r="AA903838" s="458"/>
      <c r="AB903838" s="5"/>
    </row>
    <row r="903839" spans="21:28">
      <c r="U903839" s="5"/>
      <c r="AA903839" s="458"/>
      <c r="AB903839" s="5"/>
    </row>
    <row r="903840" spans="21:28">
      <c r="U903840" s="5"/>
      <c r="AA903840" s="93"/>
      <c r="AB903840" s="5"/>
    </row>
    <row r="903841" spans="21:28">
      <c r="U903841" s="5"/>
      <c r="AA903841" s="94"/>
      <c r="AB903841" s="5"/>
    </row>
    <row r="903844" spans="21:28">
      <c r="U903844" s="5"/>
      <c r="AA903844" s="94"/>
      <c r="AB903844" s="5"/>
    </row>
    <row r="903894" spans="21:28">
      <c r="U903894" s="5"/>
      <c r="AA903894" s="94"/>
      <c r="AB903894" s="5"/>
    </row>
    <row r="903964" spans="21:28">
      <c r="U903964" s="5"/>
      <c r="AA903964" s="94"/>
      <c r="AB903964" s="5"/>
    </row>
    <row r="903965" spans="21:28">
      <c r="U903965" s="5"/>
      <c r="AA903965" s="94"/>
      <c r="AB903965" s="5"/>
    </row>
    <row r="903982" spans="21:28">
      <c r="U903982" s="5"/>
      <c r="AA903982" s="94"/>
      <c r="AB903982" s="5"/>
    </row>
    <row r="903984" spans="21:28">
      <c r="U903984" s="5"/>
      <c r="AA903984" s="458"/>
      <c r="AB903984" s="5"/>
    </row>
    <row r="903985" spans="21:28">
      <c r="U903985" s="5"/>
      <c r="AA903985" s="458"/>
      <c r="AB903985" s="5"/>
    </row>
    <row r="903986" spans="21:28">
      <c r="U903986" s="5"/>
      <c r="AA903986" s="93"/>
      <c r="AB903986" s="5"/>
    </row>
    <row r="903987" spans="21:28">
      <c r="U903987" s="5"/>
      <c r="AA903987" s="94"/>
      <c r="AB903987" s="5"/>
    </row>
    <row r="903990" spans="21:28">
      <c r="U903990" s="5"/>
      <c r="AA903990" s="94"/>
      <c r="AB903990" s="5"/>
    </row>
    <row r="904040" spans="21:28">
      <c r="U904040" s="5"/>
      <c r="AA904040" s="94"/>
      <c r="AB904040" s="5"/>
    </row>
    <row r="904110" spans="21:28">
      <c r="U904110" s="5"/>
      <c r="AA904110" s="94"/>
      <c r="AB904110" s="5"/>
    </row>
    <row r="904111" spans="21:28">
      <c r="U904111" s="5"/>
      <c r="AA904111" s="94"/>
      <c r="AB904111" s="5"/>
    </row>
    <row r="904128" spans="21:28">
      <c r="U904128" s="5"/>
      <c r="AA904128" s="94"/>
      <c r="AB904128" s="5"/>
    </row>
    <row r="904130" spans="21:28">
      <c r="U904130" s="5"/>
      <c r="AA904130" s="458"/>
      <c r="AB904130" s="5"/>
    </row>
    <row r="904131" spans="21:28">
      <c r="U904131" s="5"/>
      <c r="AA904131" s="458"/>
      <c r="AB904131" s="5"/>
    </row>
    <row r="904132" spans="21:28">
      <c r="U904132" s="5"/>
      <c r="AA904132" s="93"/>
      <c r="AB904132" s="5"/>
    </row>
    <row r="904133" spans="21:28">
      <c r="U904133" s="5"/>
      <c r="AA904133" s="94"/>
      <c r="AB904133" s="5"/>
    </row>
    <row r="904136" spans="21:28">
      <c r="U904136" s="5"/>
      <c r="AA904136" s="94"/>
      <c r="AB904136" s="5"/>
    </row>
    <row r="904186" spans="21:28">
      <c r="U904186" s="5"/>
      <c r="AA904186" s="94"/>
      <c r="AB904186" s="5"/>
    </row>
    <row r="904256" spans="21:28">
      <c r="U904256" s="5"/>
      <c r="AA904256" s="94"/>
      <c r="AB904256" s="5"/>
    </row>
    <row r="904257" spans="21:28">
      <c r="U904257" s="5"/>
      <c r="AA904257" s="94"/>
      <c r="AB904257" s="5"/>
    </row>
    <row r="904274" spans="21:28">
      <c r="U904274" s="5"/>
      <c r="AA904274" s="94"/>
      <c r="AB904274" s="5"/>
    </row>
    <row r="904276" spans="21:28">
      <c r="U904276" s="5"/>
      <c r="AA904276" s="458"/>
      <c r="AB904276" s="5"/>
    </row>
    <row r="904277" spans="21:28">
      <c r="U904277" s="5"/>
      <c r="AA904277" s="458"/>
      <c r="AB904277" s="5"/>
    </row>
    <row r="904278" spans="21:28">
      <c r="U904278" s="5"/>
      <c r="AA904278" s="93"/>
      <c r="AB904278" s="5"/>
    </row>
    <row r="904279" spans="21:28">
      <c r="U904279" s="5"/>
      <c r="AA904279" s="94"/>
      <c r="AB904279" s="5"/>
    </row>
    <row r="904282" spans="21:28">
      <c r="U904282" s="5"/>
      <c r="AA904282" s="94"/>
      <c r="AB904282" s="5"/>
    </row>
    <row r="904332" spans="21:28">
      <c r="U904332" s="5"/>
      <c r="AA904332" s="94"/>
      <c r="AB904332" s="5"/>
    </row>
    <row r="904402" spans="21:28">
      <c r="U904402" s="5"/>
      <c r="AA904402" s="94"/>
      <c r="AB904402" s="5"/>
    </row>
    <row r="904403" spans="21:28">
      <c r="U904403" s="5"/>
      <c r="AA904403" s="94"/>
      <c r="AB904403" s="5"/>
    </row>
    <row r="904420" spans="21:28">
      <c r="U904420" s="5"/>
      <c r="AA904420" s="94"/>
      <c r="AB904420" s="5"/>
    </row>
    <row r="904422" spans="21:28">
      <c r="U904422" s="5"/>
      <c r="AA904422" s="458"/>
      <c r="AB904422" s="5"/>
    </row>
    <row r="904423" spans="21:28">
      <c r="U904423" s="5"/>
      <c r="AA904423" s="458"/>
      <c r="AB904423" s="5"/>
    </row>
    <row r="904424" spans="21:28">
      <c r="U904424" s="5"/>
      <c r="AA904424" s="93"/>
      <c r="AB904424" s="5"/>
    </row>
    <row r="904425" spans="21:28">
      <c r="U904425" s="5"/>
      <c r="AA904425" s="94"/>
      <c r="AB904425" s="5"/>
    </row>
    <row r="904428" spans="21:28">
      <c r="U904428" s="5"/>
      <c r="AA904428" s="94"/>
      <c r="AB904428" s="5"/>
    </row>
    <row r="904478" spans="21:28">
      <c r="U904478" s="5"/>
      <c r="AA904478" s="94"/>
      <c r="AB904478" s="5"/>
    </row>
    <row r="904548" spans="21:28">
      <c r="U904548" s="5"/>
      <c r="AA904548" s="94"/>
      <c r="AB904548" s="5"/>
    </row>
    <row r="904549" spans="21:28">
      <c r="U904549" s="5"/>
      <c r="AA904549" s="94"/>
      <c r="AB904549" s="5"/>
    </row>
    <row r="904566" spans="21:28">
      <c r="U904566" s="5"/>
      <c r="AA904566" s="94"/>
      <c r="AB904566" s="5"/>
    </row>
    <row r="904568" spans="21:28">
      <c r="U904568" s="5"/>
      <c r="AA904568" s="458"/>
      <c r="AB904568" s="5"/>
    </row>
    <row r="904569" spans="21:28">
      <c r="U904569" s="5"/>
      <c r="AA904569" s="458"/>
      <c r="AB904569" s="5"/>
    </row>
    <row r="904570" spans="21:28">
      <c r="U904570" s="5"/>
      <c r="AA904570" s="93"/>
      <c r="AB904570" s="5"/>
    </row>
    <row r="904571" spans="21:28">
      <c r="U904571" s="5"/>
      <c r="AA904571" s="94"/>
      <c r="AB904571" s="5"/>
    </row>
    <row r="904574" spans="21:28">
      <c r="U904574" s="5"/>
      <c r="AA904574" s="94"/>
      <c r="AB904574" s="5"/>
    </row>
    <row r="904624" spans="21:28">
      <c r="U904624" s="5"/>
      <c r="AA904624" s="94"/>
      <c r="AB904624" s="5"/>
    </row>
    <row r="904694" spans="21:28">
      <c r="U904694" s="5"/>
      <c r="AA904694" s="94"/>
      <c r="AB904694" s="5"/>
    </row>
    <row r="904695" spans="21:28">
      <c r="U904695" s="5"/>
      <c r="AA904695" s="94"/>
      <c r="AB904695" s="5"/>
    </row>
    <row r="904712" spans="21:28">
      <c r="U904712" s="5"/>
      <c r="AA904712" s="94"/>
      <c r="AB904712" s="5"/>
    </row>
    <row r="904714" spans="21:28">
      <c r="U904714" s="5"/>
      <c r="AA904714" s="458"/>
      <c r="AB904714" s="5"/>
    </row>
    <row r="904715" spans="21:28">
      <c r="U904715" s="5"/>
      <c r="AA904715" s="458"/>
      <c r="AB904715" s="5"/>
    </row>
    <row r="904716" spans="21:28">
      <c r="U904716" s="5"/>
      <c r="AA904716" s="93"/>
      <c r="AB904716" s="5"/>
    </row>
    <row r="904717" spans="21:28">
      <c r="U904717" s="5"/>
      <c r="AA904717" s="94"/>
      <c r="AB904717" s="5"/>
    </row>
    <row r="904720" spans="21:28">
      <c r="U904720" s="5"/>
      <c r="AA904720" s="94"/>
      <c r="AB904720" s="5"/>
    </row>
    <row r="904770" spans="21:28">
      <c r="U904770" s="5"/>
      <c r="AA904770" s="94"/>
      <c r="AB904770" s="5"/>
    </row>
    <row r="904840" spans="21:28">
      <c r="U904840" s="5"/>
      <c r="AA904840" s="94"/>
      <c r="AB904840" s="5"/>
    </row>
    <row r="904841" spans="21:28">
      <c r="U904841" s="5"/>
      <c r="AA904841" s="94"/>
      <c r="AB904841" s="5"/>
    </row>
    <row r="904858" spans="21:28">
      <c r="U904858" s="5"/>
      <c r="AA904858" s="94"/>
      <c r="AB904858" s="5"/>
    </row>
    <row r="904860" spans="21:28">
      <c r="U904860" s="5"/>
      <c r="AA904860" s="458"/>
      <c r="AB904860" s="5"/>
    </row>
    <row r="904861" spans="21:28">
      <c r="U904861" s="5"/>
      <c r="AA904861" s="458"/>
      <c r="AB904861" s="5"/>
    </row>
    <row r="904862" spans="21:28">
      <c r="U904862" s="5"/>
      <c r="AA904862" s="93"/>
      <c r="AB904862" s="5"/>
    </row>
    <row r="904863" spans="21:28">
      <c r="U904863" s="5"/>
      <c r="AA904863" s="94"/>
      <c r="AB904863" s="5"/>
    </row>
    <row r="904866" spans="21:28">
      <c r="U904866" s="5"/>
      <c r="AA904866" s="94"/>
      <c r="AB904866" s="5"/>
    </row>
    <row r="904916" spans="21:28">
      <c r="U904916" s="5"/>
      <c r="AA904916" s="94"/>
      <c r="AB904916" s="5"/>
    </row>
    <row r="904986" spans="21:28">
      <c r="U904986" s="5"/>
      <c r="AA904986" s="94"/>
      <c r="AB904986" s="5"/>
    </row>
    <row r="904987" spans="21:28">
      <c r="U904987" s="5"/>
      <c r="AA904987" s="94"/>
      <c r="AB904987" s="5"/>
    </row>
    <row r="905004" spans="21:28">
      <c r="U905004" s="5"/>
      <c r="AA905004" s="94"/>
      <c r="AB905004" s="5"/>
    </row>
    <row r="905006" spans="21:28">
      <c r="U905006" s="5"/>
      <c r="AA905006" s="458"/>
      <c r="AB905006" s="5"/>
    </row>
    <row r="905007" spans="21:28">
      <c r="U905007" s="5"/>
      <c r="AA905007" s="458"/>
      <c r="AB905007" s="5"/>
    </row>
    <row r="905008" spans="21:28">
      <c r="U905008" s="5"/>
      <c r="AA905008" s="93"/>
      <c r="AB905008" s="5"/>
    </row>
    <row r="905009" spans="21:28">
      <c r="U905009" s="5"/>
      <c r="AA905009" s="94"/>
      <c r="AB905009" s="5"/>
    </row>
    <row r="905012" spans="21:28">
      <c r="U905012" s="5"/>
      <c r="AA905012" s="94"/>
      <c r="AB905012" s="5"/>
    </row>
    <row r="905062" spans="21:28">
      <c r="U905062" s="5"/>
      <c r="AA905062" s="94"/>
      <c r="AB905062" s="5"/>
    </row>
    <row r="905132" spans="21:28">
      <c r="U905132" s="5"/>
      <c r="AA905132" s="94"/>
      <c r="AB905132" s="5"/>
    </row>
    <row r="905133" spans="21:28">
      <c r="U905133" s="5"/>
      <c r="AA905133" s="94"/>
      <c r="AB905133" s="5"/>
    </row>
    <row r="905150" spans="21:28">
      <c r="U905150" s="5"/>
      <c r="AA905150" s="94"/>
      <c r="AB905150" s="5"/>
    </row>
    <row r="905152" spans="21:28">
      <c r="U905152" s="5"/>
      <c r="AA905152" s="458"/>
      <c r="AB905152" s="5"/>
    </row>
    <row r="905153" spans="21:28">
      <c r="U905153" s="5"/>
      <c r="AA905153" s="458"/>
      <c r="AB905153" s="5"/>
    </row>
    <row r="905154" spans="21:28">
      <c r="U905154" s="5"/>
      <c r="AA905154" s="93"/>
      <c r="AB905154" s="5"/>
    </row>
    <row r="905155" spans="21:28">
      <c r="U905155" s="5"/>
      <c r="AA905155" s="94"/>
      <c r="AB905155" s="5"/>
    </row>
    <row r="905158" spans="21:28">
      <c r="U905158" s="5"/>
      <c r="AA905158" s="94"/>
      <c r="AB905158" s="5"/>
    </row>
    <row r="905208" spans="21:28">
      <c r="U905208" s="5"/>
      <c r="AA905208" s="94"/>
      <c r="AB905208" s="5"/>
    </row>
    <row r="905278" spans="21:28">
      <c r="U905278" s="5"/>
      <c r="AA905278" s="94"/>
      <c r="AB905278" s="5"/>
    </row>
    <row r="905279" spans="21:28">
      <c r="U905279" s="5"/>
      <c r="AA905279" s="94"/>
      <c r="AB905279" s="5"/>
    </row>
    <row r="905296" spans="21:28">
      <c r="U905296" s="5"/>
      <c r="AA905296" s="94"/>
      <c r="AB905296" s="5"/>
    </row>
    <row r="905298" spans="21:28">
      <c r="U905298" s="5"/>
      <c r="AA905298" s="458"/>
      <c r="AB905298" s="5"/>
    </row>
    <row r="905299" spans="21:28">
      <c r="U905299" s="5"/>
      <c r="AA905299" s="458"/>
      <c r="AB905299" s="5"/>
    </row>
    <row r="905300" spans="21:28">
      <c r="U905300" s="5"/>
      <c r="AA905300" s="93"/>
      <c r="AB905300" s="5"/>
    </row>
    <row r="905301" spans="21:28">
      <c r="U905301" s="5"/>
      <c r="AA905301" s="94"/>
      <c r="AB905301" s="5"/>
    </row>
    <row r="905304" spans="21:28">
      <c r="U905304" s="5"/>
      <c r="AA905304" s="94"/>
      <c r="AB905304" s="5"/>
    </row>
    <row r="905354" spans="21:28">
      <c r="U905354" s="5"/>
      <c r="AA905354" s="94"/>
      <c r="AB905354" s="5"/>
    </row>
    <row r="905424" spans="21:28">
      <c r="U905424" s="5"/>
      <c r="AA905424" s="94"/>
      <c r="AB905424" s="5"/>
    </row>
    <row r="905425" spans="21:28">
      <c r="U905425" s="5"/>
      <c r="AA905425" s="94"/>
      <c r="AB905425" s="5"/>
    </row>
    <row r="905442" spans="21:28">
      <c r="U905442" s="5"/>
      <c r="AA905442" s="94"/>
      <c r="AB905442" s="5"/>
    </row>
    <row r="905444" spans="21:28">
      <c r="U905444" s="5"/>
      <c r="AA905444" s="458"/>
      <c r="AB905444" s="5"/>
    </row>
    <row r="905445" spans="21:28">
      <c r="U905445" s="5"/>
      <c r="AA905445" s="458"/>
      <c r="AB905445" s="5"/>
    </row>
    <row r="905446" spans="21:28">
      <c r="U905446" s="5"/>
      <c r="AA905446" s="93"/>
      <c r="AB905446" s="5"/>
    </row>
    <row r="905447" spans="21:28">
      <c r="U905447" s="5"/>
      <c r="AA905447" s="94"/>
      <c r="AB905447" s="5"/>
    </row>
    <row r="905450" spans="21:28">
      <c r="U905450" s="5"/>
      <c r="AA905450" s="94"/>
      <c r="AB905450" s="5"/>
    </row>
    <row r="905500" spans="21:28">
      <c r="U905500" s="5"/>
      <c r="AA905500" s="94"/>
      <c r="AB905500" s="5"/>
    </row>
    <row r="905570" spans="21:28">
      <c r="U905570" s="5"/>
      <c r="AA905570" s="94"/>
      <c r="AB905570" s="5"/>
    </row>
    <row r="905571" spans="21:28">
      <c r="U905571" s="5"/>
      <c r="AA905571" s="94"/>
      <c r="AB905571" s="5"/>
    </row>
    <row r="905588" spans="21:28">
      <c r="U905588" s="5"/>
      <c r="AA905588" s="94"/>
      <c r="AB905588" s="5"/>
    </row>
    <row r="905590" spans="21:28">
      <c r="U905590" s="5"/>
      <c r="AA905590" s="458"/>
      <c r="AB905590" s="5"/>
    </row>
    <row r="905591" spans="21:28">
      <c r="U905591" s="5"/>
      <c r="AA905591" s="458"/>
      <c r="AB905591" s="5"/>
    </row>
    <row r="905592" spans="21:28">
      <c r="U905592" s="5"/>
      <c r="AA905592" s="93"/>
      <c r="AB905592" s="5"/>
    </row>
    <row r="905593" spans="21:28">
      <c r="U905593" s="5"/>
      <c r="AA905593" s="94"/>
      <c r="AB905593" s="5"/>
    </row>
    <row r="905596" spans="21:28">
      <c r="U905596" s="5"/>
      <c r="AA905596" s="94"/>
      <c r="AB905596" s="5"/>
    </row>
    <row r="905646" spans="21:28">
      <c r="U905646" s="5"/>
      <c r="AA905646" s="94"/>
      <c r="AB905646" s="5"/>
    </row>
    <row r="905716" spans="21:28">
      <c r="U905716" s="5"/>
      <c r="AA905716" s="94"/>
      <c r="AB905716" s="5"/>
    </row>
    <row r="905717" spans="21:28">
      <c r="U905717" s="5"/>
      <c r="AA905717" s="94"/>
      <c r="AB905717" s="5"/>
    </row>
    <row r="905734" spans="21:28">
      <c r="U905734" s="5"/>
      <c r="AA905734" s="94"/>
      <c r="AB905734" s="5"/>
    </row>
    <row r="905736" spans="21:28">
      <c r="U905736" s="5"/>
      <c r="AA905736" s="458"/>
      <c r="AB905736" s="5"/>
    </row>
    <row r="905737" spans="21:28">
      <c r="U905737" s="5"/>
      <c r="AA905737" s="458"/>
      <c r="AB905737" s="5"/>
    </row>
    <row r="905738" spans="21:28">
      <c r="U905738" s="5"/>
      <c r="AA905738" s="93"/>
      <c r="AB905738" s="5"/>
    </row>
    <row r="905739" spans="21:28">
      <c r="U905739" s="5"/>
      <c r="AA905739" s="94"/>
      <c r="AB905739" s="5"/>
    </row>
    <row r="905742" spans="21:28">
      <c r="U905742" s="5"/>
      <c r="AA905742" s="94"/>
      <c r="AB905742" s="5"/>
    </row>
    <row r="905792" spans="21:28">
      <c r="U905792" s="5"/>
      <c r="AA905792" s="94"/>
      <c r="AB905792" s="5"/>
    </row>
    <row r="905862" spans="21:28">
      <c r="U905862" s="5"/>
      <c r="AA905862" s="94"/>
      <c r="AB905862" s="5"/>
    </row>
    <row r="905863" spans="21:28">
      <c r="U905863" s="5"/>
      <c r="AA905863" s="94"/>
      <c r="AB905863" s="5"/>
    </row>
    <row r="905880" spans="21:28">
      <c r="U905880" s="5"/>
      <c r="AA905880" s="94"/>
      <c r="AB905880" s="5"/>
    </row>
    <row r="905882" spans="21:28">
      <c r="U905882" s="5"/>
      <c r="AA905882" s="458"/>
      <c r="AB905882" s="5"/>
    </row>
    <row r="905883" spans="21:28">
      <c r="U905883" s="5"/>
      <c r="AA905883" s="458"/>
      <c r="AB905883" s="5"/>
    </row>
    <row r="905884" spans="21:28">
      <c r="U905884" s="5"/>
      <c r="AA905884" s="93"/>
      <c r="AB905884" s="5"/>
    </row>
    <row r="905885" spans="21:28">
      <c r="U905885" s="5"/>
      <c r="AA905885" s="94"/>
      <c r="AB905885" s="5"/>
    </row>
    <row r="905888" spans="21:28">
      <c r="U905888" s="5"/>
      <c r="AA905888" s="94"/>
      <c r="AB905888" s="5"/>
    </row>
    <row r="905938" spans="21:28">
      <c r="U905938" s="5"/>
      <c r="AA905938" s="94"/>
      <c r="AB905938" s="5"/>
    </row>
    <row r="906008" spans="21:28">
      <c r="U906008" s="5"/>
      <c r="AA906008" s="94"/>
      <c r="AB906008" s="5"/>
    </row>
    <row r="906009" spans="21:28">
      <c r="U906009" s="5"/>
      <c r="AA906009" s="94"/>
      <c r="AB906009" s="5"/>
    </row>
    <row r="906026" spans="21:28">
      <c r="U906026" s="5"/>
      <c r="AA906026" s="94"/>
      <c r="AB906026" s="5"/>
    </row>
    <row r="906028" spans="21:28">
      <c r="U906028" s="5"/>
      <c r="AA906028" s="458"/>
      <c r="AB906028" s="5"/>
    </row>
    <row r="906029" spans="21:28">
      <c r="U906029" s="5"/>
      <c r="AA906029" s="458"/>
      <c r="AB906029" s="5"/>
    </row>
    <row r="906030" spans="21:28">
      <c r="U906030" s="5"/>
      <c r="AA906030" s="93"/>
      <c r="AB906030" s="5"/>
    </row>
    <row r="906031" spans="21:28">
      <c r="U906031" s="5"/>
      <c r="AA906031" s="94"/>
      <c r="AB906031" s="5"/>
    </row>
    <row r="906034" spans="21:28">
      <c r="U906034" s="5"/>
      <c r="AA906034" s="94"/>
      <c r="AB906034" s="5"/>
    </row>
    <row r="906084" spans="21:28">
      <c r="U906084" s="5"/>
      <c r="AA906084" s="94"/>
      <c r="AB906084" s="5"/>
    </row>
    <row r="906154" spans="21:28">
      <c r="U906154" s="5"/>
      <c r="AA906154" s="94"/>
      <c r="AB906154" s="5"/>
    </row>
    <row r="906155" spans="21:28">
      <c r="U906155" s="5"/>
      <c r="AA906155" s="94"/>
      <c r="AB906155" s="5"/>
    </row>
    <row r="906172" spans="21:28">
      <c r="U906172" s="5"/>
      <c r="AA906172" s="94"/>
      <c r="AB906172" s="5"/>
    </row>
    <row r="906174" spans="21:28">
      <c r="U906174" s="5"/>
      <c r="AA906174" s="458"/>
      <c r="AB906174" s="5"/>
    </row>
    <row r="906175" spans="21:28">
      <c r="U906175" s="5"/>
      <c r="AA906175" s="458"/>
      <c r="AB906175" s="5"/>
    </row>
    <row r="906176" spans="21:28">
      <c r="U906176" s="5"/>
      <c r="AA906176" s="93"/>
      <c r="AB906176" s="5"/>
    </row>
    <row r="906177" spans="21:28">
      <c r="U906177" s="5"/>
      <c r="AA906177" s="94"/>
      <c r="AB906177" s="5"/>
    </row>
    <row r="906180" spans="21:28">
      <c r="U906180" s="5"/>
      <c r="AA906180" s="94"/>
      <c r="AB906180" s="5"/>
    </row>
    <row r="906230" spans="21:28">
      <c r="U906230" s="5"/>
      <c r="AA906230" s="94"/>
      <c r="AB906230" s="5"/>
    </row>
    <row r="906300" spans="21:28">
      <c r="U906300" s="5"/>
      <c r="AA906300" s="94"/>
      <c r="AB906300" s="5"/>
    </row>
    <row r="906301" spans="21:28">
      <c r="U906301" s="5"/>
      <c r="AA906301" s="94"/>
      <c r="AB906301" s="5"/>
    </row>
    <row r="906318" spans="21:28">
      <c r="U906318" s="5"/>
      <c r="AA906318" s="94"/>
      <c r="AB906318" s="5"/>
    </row>
    <row r="906320" spans="21:28">
      <c r="U906320" s="5"/>
      <c r="AA906320" s="458"/>
      <c r="AB906320" s="5"/>
    </row>
    <row r="906321" spans="21:28">
      <c r="U906321" s="5"/>
      <c r="AA906321" s="458"/>
      <c r="AB906321" s="5"/>
    </row>
    <row r="906322" spans="21:28">
      <c r="U906322" s="5"/>
      <c r="AA906322" s="93"/>
      <c r="AB906322" s="5"/>
    </row>
    <row r="906323" spans="21:28">
      <c r="U906323" s="5"/>
      <c r="AA906323" s="94"/>
      <c r="AB906323" s="5"/>
    </row>
    <row r="906326" spans="21:28">
      <c r="U906326" s="5"/>
      <c r="AA906326" s="94"/>
      <c r="AB906326" s="5"/>
    </row>
    <row r="906376" spans="21:28">
      <c r="U906376" s="5"/>
      <c r="AA906376" s="94"/>
      <c r="AB906376" s="5"/>
    </row>
    <row r="906446" spans="21:28">
      <c r="U906446" s="5"/>
      <c r="AA906446" s="94"/>
      <c r="AB906446" s="5"/>
    </row>
    <row r="906447" spans="21:28">
      <c r="U906447" s="5"/>
      <c r="AA906447" s="94"/>
      <c r="AB906447" s="5"/>
    </row>
    <row r="906464" spans="21:28">
      <c r="U906464" s="5"/>
      <c r="AA906464" s="94"/>
      <c r="AB906464" s="5"/>
    </row>
    <row r="906466" spans="21:28">
      <c r="U906466" s="5"/>
      <c r="AA906466" s="458"/>
      <c r="AB906466" s="5"/>
    </row>
    <row r="906467" spans="21:28">
      <c r="U906467" s="5"/>
      <c r="AA906467" s="458"/>
      <c r="AB906467" s="5"/>
    </row>
    <row r="906468" spans="21:28">
      <c r="U906468" s="5"/>
      <c r="AA906468" s="93"/>
      <c r="AB906468" s="5"/>
    </row>
    <row r="906469" spans="21:28">
      <c r="U906469" s="5"/>
      <c r="AA906469" s="94"/>
      <c r="AB906469" s="5"/>
    </row>
    <row r="906472" spans="21:28">
      <c r="U906472" s="5"/>
      <c r="AA906472" s="94"/>
      <c r="AB906472" s="5"/>
    </row>
    <row r="906522" spans="21:28">
      <c r="U906522" s="5"/>
      <c r="AA906522" s="94"/>
      <c r="AB906522" s="5"/>
    </row>
    <row r="906592" spans="21:28">
      <c r="U906592" s="5"/>
      <c r="AA906592" s="94"/>
      <c r="AB906592" s="5"/>
    </row>
    <row r="906593" spans="21:28">
      <c r="U906593" s="5"/>
      <c r="AA906593" s="94"/>
      <c r="AB906593" s="5"/>
    </row>
    <row r="906610" spans="21:28">
      <c r="U906610" s="5"/>
      <c r="AA906610" s="94"/>
      <c r="AB906610" s="5"/>
    </row>
    <row r="906612" spans="21:28">
      <c r="U906612" s="5"/>
      <c r="AA906612" s="458"/>
      <c r="AB906612" s="5"/>
    </row>
    <row r="906613" spans="21:28">
      <c r="U906613" s="5"/>
      <c r="AA906613" s="458"/>
      <c r="AB906613" s="5"/>
    </row>
    <row r="906614" spans="21:28">
      <c r="U906614" s="5"/>
      <c r="AA906614" s="93"/>
      <c r="AB906614" s="5"/>
    </row>
    <row r="906615" spans="21:28">
      <c r="U906615" s="5"/>
      <c r="AA906615" s="94"/>
      <c r="AB906615" s="5"/>
    </row>
    <row r="906618" spans="21:28">
      <c r="U906618" s="5"/>
      <c r="AA906618" s="94"/>
      <c r="AB906618" s="5"/>
    </row>
    <row r="906668" spans="21:28">
      <c r="U906668" s="5"/>
      <c r="AA906668" s="94"/>
      <c r="AB906668" s="5"/>
    </row>
    <row r="906738" spans="21:28">
      <c r="U906738" s="5"/>
      <c r="AA906738" s="94"/>
      <c r="AB906738" s="5"/>
    </row>
    <row r="906739" spans="21:28">
      <c r="U906739" s="5"/>
      <c r="AA906739" s="94"/>
      <c r="AB906739" s="5"/>
    </row>
    <row r="906756" spans="21:28">
      <c r="U906756" s="5"/>
      <c r="AA906756" s="94"/>
      <c r="AB906756" s="5"/>
    </row>
    <row r="906758" spans="21:28">
      <c r="U906758" s="5"/>
      <c r="AA906758" s="458"/>
      <c r="AB906758" s="5"/>
    </row>
    <row r="906759" spans="21:28">
      <c r="U906759" s="5"/>
      <c r="AA906759" s="458"/>
      <c r="AB906759" s="5"/>
    </row>
    <row r="906760" spans="21:28">
      <c r="U906760" s="5"/>
      <c r="AA906760" s="93"/>
      <c r="AB906760" s="5"/>
    </row>
    <row r="906761" spans="21:28">
      <c r="U906761" s="5"/>
      <c r="AA906761" s="94"/>
      <c r="AB906761" s="5"/>
    </row>
    <row r="906764" spans="21:28">
      <c r="U906764" s="5"/>
      <c r="AA906764" s="94"/>
      <c r="AB906764" s="5"/>
    </row>
    <row r="906814" spans="21:28">
      <c r="U906814" s="5"/>
      <c r="AA906814" s="94"/>
      <c r="AB906814" s="5"/>
    </row>
    <row r="906884" spans="21:28">
      <c r="U906884" s="5"/>
      <c r="AA906884" s="94"/>
      <c r="AB906884" s="5"/>
    </row>
    <row r="906885" spans="21:28">
      <c r="U906885" s="5"/>
      <c r="AA906885" s="94"/>
      <c r="AB906885" s="5"/>
    </row>
    <row r="906902" spans="21:28">
      <c r="U906902" s="5"/>
      <c r="AA906902" s="94"/>
      <c r="AB906902" s="5"/>
    </row>
    <row r="906904" spans="21:28">
      <c r="U906904" s="5"/>
      <c r="AA906904" s="458"/>
      <c r="AB906904" s="5"/>
    </row>
    <row r="906905" spans="21:28">
      <c r="U906905" s="5"/>
      <c r="AA906905" s="458"/>
      <c r="AB906905" s="5"/>
    </row>
    <row r="906906" spans="21:28">
      <c r="U906906" s="5"/>
      <c r="AA906906" s="93"/>
      <c r="AB906906" s="5"/>
    </row>
    <row r="906907" spans="21:28">
      <c r="U906907" s="5"/>
      <c r="AA906907" s="94"/>
      <c r="AB906907" s="5"/>
    </row>
    <row r="906910" spans="21:28">
      <c r="U906910" s="5"/>
      <c r="AA906910" s="94"/>
      <c r="AB906910" s="5"/>
    </row>
    <row r="906960" spans="21:28">
      <c r="U906960" s="5"/>
      <c r="AA906960" s="94"/>
      <c r="AB906960" s="5"/>
    </row>
    <row r="907030" spans="21:28">
      <c r="U907030" s="5"/>
      <c r="AA907030" s="94"/>
      <c r="AB907030" s="5"/>
    </row>
    <row r="907031" spans="21:28">
      <c r="U907031" s="5"/>
      <c r="AA907031" s="94"/>
      <c r="AB907031" s="5"/>
    </row>
    <row r="907048" spans="21:28">
      <c r="U907048" s="5"/>
      <c r="AA907048" s="94"/>
      <c r="AB907048" s="5"/>
    </row>
    <row r="907050" spans="21:28">
      <c r="U907050" s="5"/>
      <c r="AA907050" s="458"/>
      <c r="AB907050" s="5"/>
    </row>
    <row r="907051" spans="21:28">
      <c r="U907051" s="5"/>
      <c r="AA907051" s="458"/>
      <c r="AB907051" s="5"/>
    </row>
    <row r="907052" spans="21:28">
      <c r="U907052" s="5"/>
      <c r="AA907052" s="93"/>
      <c r="AB907052" s="5"/>
    </row>
    <row r="907053" spans="21:28">
      <c r="U907053" s="5"/>
      <c r="AA907053" s="94"/>
      <c r="AB907053" s="5"/>
    </row>
    <row r="907056" spans="21:28">
      <c r="U907056" s="5"/>
      <c r="AA907056" s="94"/>
      <c r="AB907056" s="5"/>
    </row>
    <row r="907106" spans="21:28">
      <c r="U907106" s="5"/>
      <c r="AA907106" s="94"/>
      <c r="AB907106" s="5"/>
    </row>
    <row r="907176" spans="21:28">
      <c r="U907176" s="5"/>
      <c r="AA907176" s="94"/>
      <c r="AB907176" s="5"/>
    </row>
    <row r="907177" spans="21:28">
      <c r="U907177" s="5"/>
      <c r="AA907177" s="94"/>
      <c r="AB907177" s="5"/>
    </row>
    <row r="907194" spans="21:28">
      <c r="U907194" s="5"/>
      <c r="AA907194" s="94"/>
      <c r="AB907194" s="5"/>
    </row>
    <row r="907196" spans="21:28">
      <c r="U907196" s="5"/>
      <c r="AA907196" s="458"/>
      <c r="AB907196" s="5"/>
    </row>
    <row r="907197" spans="21:28">
      <c r="U907197" s="5"/>
      <c r="AA907197" s="458"/>
      <c r="AB907197" s="5"/>
    </row>
    <row r="907198" spans="21:28">
      <c r="U907198" s="5"/>
      <c r="AA907198" s="93"/>
      <c r="AB907198" s="5"/>
    </row>
    <row r="907199" spans="21:28">
      <c r="U907199" s="5"/>
      <c r="AA907199" s="94"/>
      <c r="AB907199" s="5"/>
    </row>
    <row r="907202" spans="21:28">
      <c r="U907202" s="5"/>
      <c r="AA907202" s="94"/>
      <c r="AB907202" s="5"/>
    </row>
    <row r="907252" spans="21:28">
      <c r="U907252" s="5"/>
      <c r="AA907252" s="94"/>
      <c r="AB907252" s="5"/>
    </row>
    <row r="907322" spans="21:28">
      <c r="U907322" s="5"/>
      <c r="AA907322" s="94"/>
      <c r="AB907322" s="5"/>
    </row>
    <row r="907323" spans="21:28">
      <c r="U907323" s="5"/>
      <c r="AA907323" s="94"/>
      <c r="AB907323" s="5"/>
    </row>
    <row r="907340" spans="21:28">
      <c r="U907340" s="5"/>
      <c r="AA907340" s="94"/>
      <c r="AB907340" s="5"/>
    </row>
    <row r="907342" spans="21:28">
      <c r="U907342" s="5"/>
      <c r="AA907342" s="458"/>
      <c r="AB907342" s="5"/>
    </row>
    <row r="907343" spans="21:28">
      <c r="U907343" s="5"/>
      <c r="AA907343" s="458"/>
      <c r="AB907343" s="5"/>
    </row>
    <row r="907344" spans="21:28">
      <c r="U907344" s="5"/>
      <c r="AA907344" s="93"/>
      <c r="AB907344" s="5"/>
    </row>
    <row r="907345" spans="21:28">
      <c r="U907345" s="5"/>
      <c r="AA907345" s="94"/>
      <c r="AB907345" s="5"/>
    </row>
    <row r="907348" spans="21:28">
      <c r="U907348" s="5"/>
      <c r="AA907348" s="94"/>
      <c r="AB907348" s="5"/>
    </row>
    <row r="907398" spans="21:28">
      <c r="U907398" s="5"/>
      <c r="AA907398" s="94"/>
      <c r="AB907398" s="5"/>
    </row>
    <row r="907468" spans="21:28">
      <c r="U907468" s="5"/>
      <c r="AA907468" s="94"/>
      <c r="AB907468" s="5"/>
    </row>
    <row r="907469" spans="21:28">
      <c r="U907469" s="5"/>
      <c r="AA907469" s="94"/>
      <c r="AB907469" s="5"/>
    </row>
    <row r="907486" spans="21:28">
      <c r="U907486" s="5"/>
      <c r="AA907486" s="94"/>
      <c r="AB907486" s="5"/>
    </row>
    <row r="907488" spans="21:28">
      <c r="U907488" s="5"/>
      <c r="AA907488" s="458"/>
      <c r="AB907488" s="5"/>
    </row>
    <row r="907489" spans="21:28">
      <c r="U907489" s="5"/>
      <c r="AA907489" s="458"/>
      <c r="AB907489" s="5"/>
    </row>
    <row r="907490" spans="21:28">
      <c r="U907490" s="5"/>
      <c r="AA907490" s="93"/>
      <c r="AB907490" s="5"/>
    </row>
    <row r="907491" spans="21:28">
      <c r="U907491" s="5"/>
      <c r="AA907491" s="94"/>
      <c r="AB907491" s="5"/>
    </row>
    <row r="907494" spans="21:28">
      <c r="U907494" s="5"/>
      <c r="AA907494" s="94"/>
      <c r="AB907494" s="5"/>
    </row>
    <row r="907544" spans="21:28">
      <c r="U907544" s="5"/>
      <c r="AA907544" s="94"/>
      <c r="AB907544" s="5"/>
    </row>
    <row r="907614" spans="21:28">
      <c r="U907614" s="5"/>
      <c r="AA907614" s="94"/>
      <c r="AB907614" s="5"/>
    </row>
    <row r="907615" spans="21:28">
      <c r="U907615" s="5"/>
      <c r="AA907615" s="94"/>
      <c r="AB907615" s="5"/>
    </row>
    <row r="907632" spans="21:28">
      <c r="U907632" s="5"/>
      <c r="AA907632" s="94"/>
      <c r="AB907632" s="5"/>
    </row>
    <row r="907634" spans="21:28">
      <c r="U907634" s="5"/>
      <c r="AA907634" s="458"/>
      <c r="AB907634" s="5"/>
    </row>
    <row r="907635" spans="21:28">
      <c r="U907635" s="5"/>
      <c r="AA907635" s="458"/>
      <c r="AB907635" s="5"/>
    </row>
    <row r="907636" spans="21:28">
      <c r="U907636" s="5"/>
      <c r="AA907636" s="93"/>
      <c r="AB907636" s="5"/>
    </row>
    <row r="907637" spans="21:28">
      <c r="U907637" s="5"/>
      <c r="AA907637" s="94"/>
      <c r="AB907637" s="5"/>
    </row>
    <row r="907640" spans="21:28">
      <c r="U907640" s="5"/>
      <c r="AA907640" s="94"/>
      <c r="AB907640" s="5"/>
    </row>
    <row r="907690" spans="21:28">
      <c r="U907690" s="5"/>
      <c r="AA907690" s="94"/>
      <c r="AB907690" s="5"/>
    </row>
    <row r="907760" spans="21:28">
      <c r="U907760" s="5"/>
      <c r="AA907760" s="94"/>
      <c r="AB907760" s="5"/>
    </row>
    <row r="907761" spans="21:28">
      <c r="U907761" s="5"/>
      <c r="AA907761" s="94"/>
      <c r="AB907761" s="5"/>
    </row>
    <row r="907778" spans="21:28">
      <c r="U907778" s="5"/>
      <c r="AA907778" s="94"/>
      <c r="AB907778" s="5"/>
    </row>
    <row r="907780" spans="21:28">
      <c r="U907780" s="5"/>
      <c r="AA907780" s="458"/>
      <c r="AB907780" s="5"/>
    </row>
    <row r="907781" spans="21:28">
      <c r="U907781" s="5"/>
      <c r="AA907781" s="458"/>
      <c r="AB907781" s="5"/>
    </row>
    <row r="907782" spans="21:28">
      <c r="U907782" s="5"/>
      <c r="AA907782" s="93"/>
      <c r="AB907782" s="5"/>
    </row>
    <row r="907783" spans="21:28">
      <c r="U907783" s="5"/>
      <c r="AA907783" s="94"/>
      <c r="AB907783" s="5"/>
    </row>
    <row r="907786" spans="21:28">
      <c r="U907786" s="5"/>
      <c r="AA907786" s="94"/>
      <c r="AB907786" s="5"/>
    </row>
    <row r="907836" spans="21:28">
      <c r="U907836" s="5"/>
      <c r="AA907836" s="94"/>
      <c r="AB907836" s="5"/>
    </row>
    <row r="907906" spans="21:28">
      <c r="U907906" s="5"/>
      <c r="AA907906" s="94"/>
      <c r="AB907906" s="5"/>
    </row>
    <row r="907907" spans="21:28">
      <c r="U907907" s="5"/>
      <c r="AA907907" s="94"/>
      <c r="AB907907" s="5"/>
    </row>
    <row r="907924" spans="21:28">
      <c r="U907924" s="5"/>
      <c r="AA907924" s="94"/>
      <c r="AB907924" s="5"/>
    </row>
    <row r="907926" spans="21:28">
      <c r="U907926" s="5"/>
      <c r="AA907926" s="458"/>
      <c r="AB907926" s="5"/>
    </row>
    <row r="907927" spans="21:28">
      <c r="U907927" s="5"/>
      <c r="AA907927" s="458"/>
      <c r="AB907927" s="5"/>
    </row>
    <row r="907928" spans="21:28">
      <c r="U907928" s="5"/>
      <c r="AA907928" s="93"/>
      <c r="AB907928" s="5"/>
    </row>
    <row r="907929" spans="21:28">
      <c r="U907929" s="5"/>
      <c r="AA907929" s="94"/>
      <c r="AB907929" s="5"/>
    </row>
    <row r="907932" spans="21:28">
      <c r="U907932" s="5"/>
      <c r="AA907932" s="94"/>
      <c r="AB907932" s="5"/>
    </row>
    <row r="907982" spans="21:28">
      <c r="U907982" s="5"/>
      <c r="AA907982" s="94"/>
      <c r="AB907982" s="5"/>
    </row>
    <row r="908052" spans="21:28">
      <c r="U908052" s="5"/>
      <c r="AA908052" s="94"/>
      <c r="AB908052" s="5"/>
    </row>
    <row r="908053" spans="21:28">
      <c r="U908053" s="5"/>
      <c r="AA908053" s="94"/>
      <c r="AB908053" s="5"/>
    </row>
    <row r="908070" spans="21:28">
      <c r="U908070" s="5"/>
      <c r="AA908070" s="94"/>
      <c r="AB908070" s="5"/>
    </row>
    <row r="908072" spans="21:28">
      <c r="U908072" s="5"/>
      <c r="AA908072" s="458"/>
      <c r="AB908072" s="5"/>
    </row>
    <row r="908073" spans="21:28">
      <c r="U908073" s="5"/>
      <c r="AA908073" s="458"/>
      <c r="AB908073" s="5"/>
    </row>
    <row r="908074" spans="21:28">
      <c r="U908074" s="5"/>
      <c r="AA908074" s="93"/>
      <c r="AB908074" s="5"/>
    </row>
    <row r="908075" spans="21:28">
      <c r="U908075" s="5"/>
      <c r="AA908075" s="94"/>
      <c r="AB908075" s="5"/>
    </row>
    <row r="908078" spans="21:28">
      <c r="U908078" s="5"/>
      <c r="AA908078" s="94"/>
      <c r="AB908078" s="5"/>
    </row>
    <row r="908128" spans="21:28">
      <c r="U908128" s="5"/>
      <c r="AA908128" s="94"/>
      <c r="AB908128" s="5"/>
    </row>
    <row r="908198" spans="21:28">
      <c r="U908198" s="5"/>
      <c r="AA908198" s="94"/>
      <c r="AB908198" s="5"/>
    </row>
    <row r="908199" spans="21:28">
      <c r="U908199" s="5"/>
      <c r="AA908199" s="94"/>
      <c r="AB908199" s="5"/>
    </row>
    <row r="908216" spans="21:28">
      <c r="U908216" s="5"/>
      <c r="AA908216" s="94"/>
      <c r="AB908216" s="5"/>
    </row>
    <row r="908218" spans="21:28">
      <c r="U908218" s="5"/>
      <c r="AA908218" s="458"/>
      <c r="AB908218" s="5"/>
    </row>
    <row r="908219" spans="21:28">
      <c r="U908219" s="5"/>
      <c r="AA908219" s="458"/>
      <c r="AB908219" s="5"/>
    </row>
    <row r="908220" spans="21:28">
      <c r="U908220" s="5"/>
      <c r="AA908220" s="93"/>
      <c r="AB908220" s="5"/>
    </row>
    <row r="908221" spans="21:28">
      <c r="U908221" s="5"/>
      <c r="AA908221" s="94"/>
      <c r="AB908221" s="5"/>
    </row>
    <row r="908224" spans="21:28">
      <c r="U908224" s="5"/>
      <c r="AA908224" s="94"/>
      <c r="AB908224" s="5"/>
    </row>
    <row r="908274" spans="21:28">
      <c r="U908274" s="5"/>
      <c r="AA908274" s="94"/>
      <c r="AB908274" s="5"/>
    </row>
    <row r="908344" spans="21:28">
      <c r="U908344" s="5"/>
      <c r="AA908344" s="94"/>
      <c r="AB908344" s="5"/>
    </row>
    <row r="908345" spans="21:28">
      <c r="U908345" s="5"/>
      <c r="AA908345" s="94"/>
      <c r="AB908345" s="5"/>
    </row>
    <row r="908362" spans="21:28">
      <c r="U908362" s="5"/>
      <c r="AA908362" s="94"/>
      <c r="AB908362" s="5"/>
    </row>
    <row r="908364" spans="21:28">
      <c r="U908364" s="5"/>
      <c r="AA908364" s="458"/>
      <c r="AB908364" s="5"/>
    </row>
    <row r="908365" spans="21:28">
      <c r="U908365" s="5"/>
      <c r="AA908365" s="458"/>
      <c r="AB908365" s="5"/>
    </row>
    <row r="908366" spans="21:28">
      <c r="U908366" s="5"/>
      <c r="AA908366" s="93"/>
      <c r="AB908366" s="5"/>
    </row>
    <row r="908367" spans="21:28">
      <c r="U908367" s="5"/>
      <c r="AA908367" s="94"/>
      <c r="AB908367" s="5"/>
    </row>
    <row r="908370" spans="21:28">
      <c r="U908370" s="5"/>
      <c r="AA908370" s="94"/>
      <c r="AB908370" s="5"/>
    </row>
    <row r="908420" spans="21:28">
      <c r="U908420" s="5"/>
      <c r="AA908420" s="94"/>
      <c r="AB908420" s="5"/>
    </row>
    <row r="908490" spans="21:28">
      <c r="U908490" s="5"/>
      <c r="AA908490" s="94"/>
      <c r="AB908490" s="5"/>
    </row>
    <row r="908491" spans="21:28">
      <c r="U908491" s="5"/>
      <c r="AA908491" s="94"/>
      <c r="AB908491" s="5"/>
    </row>
    <row r="908508" spans="21:28">
      <c r="U908508" s="5"/>
      <c r="AA908508" s="94"/>
      <c r="AB908508" s="5"/>
    </row>
    <row r="908510" spans="21:28">
      <c r="U908510" s="5"/>
      <c r="AA908510" s="458"/>
      <c r="AB908510" s="5"/>
    </row>
    <row r="908511" spans="21:28">
      <c r="U908511" s="5"/>
      <c r="AA908511" s="458"/>
      <c r="AB908511" s="5"/>
    </row>
    <row r="908512" spans="21:28">
      <c r="U908512" s="5"/>
      <c r="AA908512" s="93"/>
      <c r="AB908512" s="5"/>
    </row>
    <row r="908513" spans="21:28">
      <c r="U908513" s="5"/>
      <c r="AA908513" s="94"/>
      <c r="AB908513" s="5"/>
    </row>
    <row r="908516" spans="21:28">
      <c r="U908516" s="5"/>
      <c r="AA908516" s="94"/>
      <c r="AB908516" s="5"/>
    </row>
    <row r="908566" spans="21:28">
      <c r="U908566" s="5"/>
      <c r="AA908566" s="94"/>
      <c r="AB908566" s="5"/>
    </row>
    <row r="908636" spans="21:28">
      <c r="U908636" s="5"/>
      <c r="AA908636" s="94"/>
      <c r="AB908636" s="5"/>
    </row>
    <row r="908637" spans="21:28">
      <c r="U908637" s="5"/>
      <c r="AA908637" s="94"/>
      <c r="AB908637" s="5"/>
    </row>
    <row r="908654" spans="21:28">
      <c r="U908654" s="5"/>
      <c r="AA908654" s="94"/>
      <c r="AB908654" s="5"/>
    </row>
    <row r="908656" spans="21:28">
      <c r="U908656" s="5"/>
      <c r="AA908656" s="458"/>
      <c r="AB908656" s="5"/>
    </row>
    <row r="908657" spans="21:28">
      <c r="U908657" s="5"/>
      <c r="AA908657" s="458"/>
      <c r="AB908657" s="5"/>
    </row>
    <row r="908658" spans="21:28">
      <c r="U908658" s="5"/>
      <c r="AA908658" s="93"/>
      <c r="AB908658" s="5"/>
    </row>
    <row r="908659" spans="21:28">
      <c r="U908659" s="5"/>
      <c r="AA908659" s="94"/>
      <c r="AB908659" s="5"/>
    </row>
    <row r="908662" spans="21:28">
      <c r="U908662" s="5"/>
      <c r="AA908662" s="94"/>
      <c r="AB908662" s="5"/>
    </row>
    <row r="908712" spans="21:28">
      <c r="U908712" s="5"/>
      <c r="AA908712" s="94"/>
      <c r="AB908712" s="5"/>
    </row>
    <row r="908782" spans="21:28">
      <c r="U908782" s="5"/>
      <c r="AA908782" s="94"/>
      <c r="AB908782" s="5"/>
    </row>
    <row r="908783" spans="21:28">
      <c r="U908783" s="5"/>
      <c r="AA908783" s="94"/>
      <c r="AB908783" s="5"/>
    </row>
    <row r="908800" spans="21:28">
      <c r="U908800" s="5"/>
      <c r="AA908800" s="94"/>
      <c r="AB908800" s="5"/>
    </row>
    <row r="908802" spans="21:28">
      <c r="U908802" s="5"/>
      <c r="AA908802" s="458"/>
      <c r="AB908802" s="5"/>
    </row>
    <row r="908803" spans="21:28">
      <c r="U908803" s="5"/>
      <c r="AA908803" s="458"/>
      <c r="AB908803" s="5"/>
    </row>
    <row r="908804" spans="21:28">
      <c r="U908804" s="5"/>
      <c r="AA908804" s="93"/>
      <c r="AB908804" s="5"/>
    </row>
    <row r="908805" spans="21:28">
      <c r="U908805" s="5"/>
      <c r="AA908805" s="94"/>
      <c r="AB908805" s="5"/>
    </row>
    <row r="908808" spans="21:28">
      <c r="U908808" s="5"/>
      <c r="AA908808" s="94"/>
      <c r="AB908808" s="5"/>
    </row>
    <row r="908858" spans="21:28">
      <c r="U908858" s="5"/>
      <c r="AA908858" s="94"/>
      <c r="AB908858" s="5"/>
    </row>
    <row r="908928" spans="21:28">
      <c r="U908928" s="5"/>
      <c r="AA908928" s="94"/>
      <c r="AB908928" s="5"/>
    </row>
    <row r="908929" spans="21:28">
      <c r="U908929" s="5"/>
      <c r="AA908929" s="94"/>
      <c r="AB908929" s="5"/>
    </row>
    <row r="908946" spans="21:28">
      <c r="U908946" s="5"/>
      <c r="AA908946" s="94"/>
      <c r="AB908946" s="5"/>
    </row>
    <row r="908948" spans="21:28">
      <c r="U908948" s="5"/>
      <c r="AA908948" s="458"/>
      <c r="AB908948" s="5"/>
    </row>
    <row r="908949" spans="21:28">
      <c r="U908949" s="5"/>
      <c r="AA908949" s="458"/>
      <c r="AB908949" s="5"/>
    </row>
    <row r="908950" spans="21:28">
      <c r="U908950" s="5"/>
      <c r="AA908950" s="93"/>
      <c r="AB908950" s="5"/>
    </row>
    <row r="908951" spans="21:28">
      <c r="U908951" s="5"/>
      <c r="AA908951" s="94"/>
      <c r="AB908951" s="5"/>
    </row>
    <row r="908954" spans="21:28">
      <c r="U908954" s="5"/>
      <c r="AA908954" s="94"/>
      <c r="AB908954" s="5"/>
    </row>
    <row r="909004" spans="21:28">
      <c r="U909004" s="5"/>
      <c r="AA909004" s="94"/>
      <c r="AB909004" s="5"/>
    </row>
    <row r="909074" spans="21:28">
      <c r="U909074" s="5"/>
      <c r="AA909074" s="94"/>
      <c r="AB909074" s="5"/>
    </row>
    <row r="909075" spans="21:28">
      <c r="U909075" s="5"/>
      <c r="AA909075" s="94"/>
      <c r="AB909075" s="5"/>
    </row>
    <row r="909092" spans="21:28">
      <c r="U909092" s="5"/>
      <c r="AA909092" s="94"/>
      <c r="AB909092" s="5"/>
    </row>
    <row r="909094" spans="21:28">
      <c r="U909094" s="5"/>
      <c r="AA909094" s="458"/>
      <c r="AB909094" s="5"/>
    </row>
    <row r="909095" spans="21:28">
      <c r="U909095" s="5"/>
      <c r="AA909095" s="458"/>
      <c r="AB909095" s="5"/>
    </row>
    <row r="909096" spans="21:28">
      <c r="U909096" s="5"/>
      <c r="AA909096" s="93"/>
      <c r="AB909096" s="5"/>
    </row>
    <row r="909097" spans="21:28">
      <c r="U909097" s="5"/>
      <c r="AA909097" s="94"/>
      <c r="AB909097" s="5"/>
    </row>
    <row r="909100" spans="21:28">
      <c r="U909100" s="5"/>
      <c r="AA909100" s="94"/>
      <c r="AB909100" s="5"/>
    </row>
    <row r="909150" spans="21:28">
      <c r="U909150" s="5"/>
      <c r="AA909150" s="94"/>
      <c r="AB909150" s="5"/>
    </row>
    <row r="909220" spans="21:28">
      <c r="U909220" s="5"/>
      <c r="AA909220" s="94"/>
      <c r="AB909220" s="5"/>
    </row>
    <row r="909221" spans="21:28">
      <c r="U909221" s="5"/>
      <c r="AA909221" s="94"/>
      <c r="AB909221" s="5"/>
    </row>
    <row r="909238" spans="21:28">
      <c r="U909238" s="5"/>
      <c r="AA909238" s="94"/>
      <c r="AB909238" s="5"/>
    </row>
    <row r="909240" spans="21:28">
      <c r="U909240" s="5"/>
      <c r="AA909240" s="458"/>
      <c r="AB909240" s="5"/>
    </row>
    <row r="909241" spans="21:28">
      <c r="U909241" s="5"/>
      <c r="AA909241" s="458"/>
      <c r="AB909241" s="5"/>
    </row>
    <row r="909242" spans="21:28">
      <c r="U909242" s="5"/>
      <c r="AA909242" s="93"/>
      <c r="AB909242" s="5"/>
    </row>
    <row r="909243" spans="21:28">
      <c r="U909243" s="5"/>
      <c r="AA909243" s="94"/>
      <c r="AB909243" s="5"/>
    </row>
    <row r="909246" spans="21:28">
      <c r="U909246" s="5"/>
      <c r="AA909246" s="94"/>
      <c r="AB909246" s="5"/>
    </row>
    <row r="909296" spans="21:28">
      <c r="U909296" s="5"/>
      <c r="AA909296" s="94"/>
      <c r="AB909296" s="5"/>
    </row>
    <row r="909366" spans="21:28">
      <c r="U909366" s="5"/>
      <c r="AA909366" s="94"/>
      <c r="AB909366" s="5"/>
    </row>
    <row r="909367" spans="21:28">
      <c r="U909367" s="5"/>
      <c r="AA909367" s="94"/>
      <c r="AB909367" s="5"/>
    </row>
    <row r="909384" spans="21:28">
      <c r="U909384" s="5"/>
      <c r="AA909384" s="94"/>
      <c r="AB909384" s="5"/>
    </row>
    <row r="909386" spans="21:28">
      <c r="U909386" s="5"/>
      <c r="AA909386" s="458"/>
      <c r="AB909386" s="5"/>
    </row>
    <row r="909387" spans="21:28">
      <c r="U909387" s="5"/>
      <c r="AA909387" s="458"/>
      <c r="AB909387" s="5"/>
    </row>
    <row r="909388" spans="21:28">
      <c r="U909388" s="5"/>
      <c r="AA909388" s="93"/>
      <c r="AB909388" s="5"/>
    </row>
    <row r="909389" spans="21:28">
      <c r="U909389" s="5"/>
      <c r="AA909389" s="94"/>
      <c r="AB909389" s="5"/>
    </row>
    <row r="909392" spans="21:28">
      <c r="U909392" s="5"/>
      <c r="AA909392" s="94"/>
      <c r="AB909392" s="5"/>
    </row>
    <row r="909442" spans="21:28">
      <c r="U909442" s="5"/>
      <c r="AA909442" s="94"/>
      <c r="AB909442" s="5"/>
    </row>
    <row r="909512" spans="21:28">
      <c r="U909512" s="5"/>
      <c r="AA909512" s="94"/>
      <c r="AB909512" s="5"/>
    </row>
    <row r="909513" spans="21:28">
      <c r="U909513" s="5"/>
      <c r="AA909513" s="94"/>
      <c r="AB909513" s="5"/>
    </row>
    <row r="909530" spans="21:28">
      <c r="U909530" s="5"/>
      <c r="AA909530" s="94"/>
      <c r="AB909530" s="5"/>
    </row>
    <row r="909532" spans="21:28">
      <c r="U909532" s="5"/>
      <c r="AA909532" s="458"/>
      <c r="AB909532" s="5"/>
    </row>
    <row r="909533" spans="21:28">
      <c r="U909533" s="5"/>
      <c r="AA909533" s="458"/>
      <c r="AB909533" s="5"/>
    </row>
    <row r="909534" spans="21:28">
      <c r="U909534" s="5"/>
      <c r="AA909534" s="93"/>
      <c r="AB909534" s="5"/>
    </row>
    <row r="909535" spans="21:28">
      <c r="U909535" s="5"/>
      <c r="AA909535" s="94"/>
      <c r="AB909535" s="5"/>
    </row>
    <row r="909538" spans="21:28">
      <c r="U909538" s="5"/>
      <c r="AA909538" s="94"/>
      <c r="AB909538" s="5"/>
    </row>
    <row r="909588" spans="21:28">
      <c r="U909588" s="5"/>
      <c r="AA909588" s="94"/>
      <c r="AB909588" s="5"/>
    </row>
    <row r="909658" spans="21:28">
      <c r="U909658" s="5"/>
      <c r="AA909658" s="94"/>
      <c r="AB909658" s="5"/>
    </row>
    <row r="909659" spans="21:28">
      <c r="U909659" s="5"/>
      <c r="AA909659" s="94"/>
      <c r="AB909659" s="5"/>
    </row>
    <row r="909676" spans="21:28">
      <c r="U909676" s="5"/>
      <c r="AA909676" s="94"/>
      <c r="AB909676" s="5"/>
    </row>
    <row r="909678" spans="21:28">
      <c r="U909678" s="5"/>
      <c r="AA909678" s="458"/>
      <c r="AB909678" s="5"/>
    </row>
    <row r="909679" spans="21:28">
      <c r="U909679" s="5"/>
      <c r="AA909679" s="458"/>
      <c r="AB909679" s="5"/>
    </row>
    <row r="909680" spans="21:28">
      <c r="U909680" s="5"/>
      <c r="AA909680" s="93"/>
      <c r="AB909680" s="5"/>
    </row>
    <row r="909681" spans="21:28">
      <c r="U909681" s="5"/>
      <c r="AA909681" s="94"/>
      <c r="AB909681" s="5"/>
    </row>
    <row r="909684" spans="21:28">
      <c r="U909684" s="5"/>
      <c r="AA909684" s="94"/>
      <c r="AB909684" s="5"/>
    </row>
    <row r="909734" spans="21:28">
      <c r="U909734" s="5"/>
      <c r="AA909734" s="94"/>
      <c r="AB909734" s="5"/>
    </row>
    <row r="909804" spans="21:28">
      <c r="U909804" s="5"/>
      <c r="AA909804" s="94"/>
      <c r="AB909804" s="5"/>
    </row>
    <row r="909805" spans="21:28">
      <c r="U909805" s="5"/>
      <c r="AA909805" s="94"/>
      <c r="AB909805" s="5"/>
    </row>
    <row r="909822" spans="21:28">
      <c r="U909822" s="5"/>
      <c r="AA909822" s="94"/>
      <c r="AB909822" s="5"/>
    </row>
    <row r="909824" spans="21:28">
      <c r="U909824" s="5"/>
      <c r="AA909824" s="458"/>
      <c r="AB909824" s="5"/>
    </row>
    <row r="909825" spans="21:28">
      <c r="U909825" s="5"/>
      <c r="AA909825" s="458"/>
      <c r="AB909825" s="5"/>
    </row>
    <row r="909826" spans="21:28">
      <c r="U909826" s="5"/>
      <c r="AA909826" s="93"/>
      <c r="AB909826" s="5"/>
    </row>
    <row r="909827" spans="21:28">
      <c r="U909827" s="5"/>
      <c r="AA909827" s="94"/>
      <c r="AB909827" s="5"/>
    </row>
    <row r="909830" spans="21:28">
      <c r="U909830" s="5"/>
      <c r="AA909830" s="94"/>
      <c r="AB909830" s="5"/>
    </row>
    <row r="909880" spans="21:28">
      <c r="U909880" s="5"/>
      <c r="AA909880" s="94"/>
      <c r="AB909880" s="5"/>
    </row>
    <row r="909950" spans="21:28">
      <c r="U909950" s="5"/>
      <c r="AA909950" s="94"/>
      <c r="AB909950" s="5"/>
    </row>
    <row r="909951" spans="21:28">
      <c r="U909951" s="5"/>
      <c r="AA909951" s="94"/>
      <c r="AB909951" s="5"/>
    </row>
    <row r="909968" spans="21:28">
      <c r="U909968" s="5"/>
      <c r="AA909968" s="94"/>
      <c r="AB909968" s="5"/>
    </row>
    <row r="909970" spans="21:28">
      <c r="U909970" s="5"/>
      <c r="AA909970" s="458"/>
      <c r="AB909970" s="5"/>
    </row>
    <row r="909971" spans="21:28">
      <c r="U909971" s="5"/>
      <c r="AA909971" s="458"/>
      <c r="AB909971" s="5"/>
    </row>
    <row r="909972" spans="21:28">
      <c r="U909972" s="5"/>
      <c r="AA909972" s="93"/>
      <c r="AB909972" s="5"/>
    </row>
    <row r="909973" spans="21:28">
      <c r="U909973" s="5"/>
      <c r="AA909973" s="94"/>
      <c r="AB909973" s="5"/>
    </row>
    <row r="909976" spans="21:28">
      <c r="U909976" s="5"/>
      <c r="AA909976" s="94"/>
      <c r="AB909976" s="5"/>
    </row>
    <row r="910026" spans="21:28">
      <c r="U910026" s="5"/>
      <c r="AA910026" s="94"/>
      <c r="AB910026" s="5"/>
    </row>
    <row r="910096" spans="21:28">
      <c r="U910096" s="5"/>
      <c r="AA910096" s="94"/>
      <c r="AB910096" s="5"/>
    </row>
    <row r="910097" spans="21:28">
      <c r="U910097" s="5"/>
      <c r="AA910097" s="94"/>
      <c r="AB910097" s="5"/>
    </row>
    <row r="910114" spans="21:28">
      <c r="U910114" s="5"/>
      <c r="AA910114" s="94"/>
      <c r="AB910114" s="5"/>
    </row>
    <row r="910116" spans="21:28">
      <c r="U910116" s="5"/>
      <c r="AA910116" s="458"/>
      <c r="AB910116" s="5"/>
    </row>
    <row r="910117" spans="21:28">
      <c r="U910117" s="5"/>
      <c r="AA910117" s="458"/>
      <c r="AB910117" s="5"/>
    </row>
    <row r="910118" spans="21:28">
      <c r="U910118" s="5"/>
      <c r="AA910118" s="93"/>
      <c r="AB910118" s="5"/>
    </row>
    <row r="910119" spans="21:28">
      <c r="U910119" s="5"/>
      <c r="AA910119" s="94"/>
      <c r="AB910119" s="5"/>
    </row>
    <row r="910122" spans="21:28">
      <c r="U910122" s="5"/>
      <c r="AA910122" s="94"/>
      <c r="AB910122" s="5"/>
    </row>
    <row r="910172" spans="21:28">
      <c r="U910172" s="5"/>
      <c r="AA910172" s="94"/>
      <c r="AB910172" s="5"/>
    </row>
    <row r="910242" spans="21:28">
      <c r="U910242" s="5"/>
      <c r="AA910242" s="94"/>
      <c r="AB910242" s="5"/>
    </row>
    <row r="910243" spans="21:28">
      <c r="U910243" s="5"/>
      <c r="AA910243" s="94"/>
      <c r="AB910243" s="5"/>
    </row>
    <row r="910260" spans="21:28">
      <c r="U910260" s="5"/>
      <c r="AA910260" s="94"/>
      <c r="AB910260" s="5"/>
    </row>
    <row r="910262" spans="21:28">
      <c r="U910262" s="5"/>
      <c r="AA910262" s="458"/>
      <c r="AB910262" s="5"/>
    </row>
    <row r="910263" spans="21:28">
      <c r="U910263" s="5"/>
      <c r="AA910263" s="458"/>
      <c r="AB910263" s="5"/>
    </row>
    <row r="910264" spans="21:28">
      <c r="U910264" s="5"/>
      <c r="AA910264" s="93"/>
      <c r="AB910264" s="5"/>
    </row>
    <row r="910265" spans="21:28">
      <c r="U910265" s="5"/>
      <c r="AA910265" s="94"/>
      <c r="AB910265" s="5"/>
    </row>
    <row r="910268" spans="21:28">
      <c r="U910268" s="5"/>
      <c r="AA910268" s="94"/>
      <c r="AB910268" s="5"/>
    </row>
    <row r="910318" spans="21:28">
      <c r="U910318" s="5"/>
      <c r="AA910318" s="94"/>
      <c r="AB910318" s="5"/>
    </row>
    <row r="910388" spans="21:28">
      <c r="U910388" s="5"/>
      <c r="AA910388" s="94"/>
      <c r="AB910388" s="5"/>
    </row>
    <row r="910389" spans="21:28">
      <c r="U910389" s="5"/>
      <c r="AA910389" s="94"/>
      <c r="AB910389" s="5"/>
    </row>
    <row r="910406" spans="21:28">
      <c r="U910406" s="5"/>
      <c r="AA910406" s="94"/>
      <c r="AB910406" s="5"/>
    </row>
    <row r="910408" spans="21:28">
      <c r="U910408" s="5"/>
      <c r="AA910408" s="458"/>
      <c r="AB910408" s="5"/>
    </row>
    <row r="910409" spans="21:28">
      <c r="U910409" s="5"/>
      <c r="AA910409" s="458"/>
      <c r="AB910409" s="5"/>
    </row>
    <row r="910410" spans="21:28">
      <c r="U910410" s="5"/>
      <c r="AA910410" s="93"/>
      <c r="AB910410" s="5"/>
    </row>
    <row r="910411" spans="21:28">
      <c r="U910411" s="5"/>
      <c r="AA910411" s="94"/>
      <c r="AB910411" s="5"/>
    </row>
    <row r="910414" spans="21:28">
      <c r="U910414" s="5"/>
      <c r="AA910414" s="94"/>
      <c r="AB910414" s="5"/>
    </row>
    <row r="910464" spans="21:28">
      <c r="U910464" s="5"/>
      <c r="AA910464" s="94"/>
      <c r="AB910464" s="5"/>
    </row>
    <row r="910534" spans="21:28">
      <c r="U910534" s="5"/>
      <c r="AA910534" s="94"/>
      <c r="AB910534" s="5"/>
    </row>
    <row r="910535" spans="21:28">
      <c r="U910535" s="5"/>
      <c r="AA910535" s="94"/>
      <c r="AB910535" s="5"/>
    </row>
    <row r="910552" spans="21:28">
      <c r="U910552" s="5"/>
      <c r="AA910552" s="94"/>
      <c r="AB910552" s="5"/>
    </row>
    <row r="910554" spans="21:28">
      <c r="U910554" s="5"/>
      <c r="AA910554" s="458"/>
      <c r="AB910554" s="5"/>
    </row>
    <row r="910555" spans="21:28">
      <c r="U910555" s="5"/>
      <c r="AA910555" s="458"/>
      <c r="AB910555" s="5"/>
    </row>
    <row r="910556" spans="21:28">
      <c r="U910556" s="5"/>
      <c r="AA910556" s="93"/>
      <c r="AB910556" s="5"/>
    </row>
    <row r="910557" spans="21:28">
      <c r="U910557" s="5"/>
      <c r="AA910557" s="94"/>
      <c r="AB910557" s="5"/>
    </row>
    <row r="910560" spans="21:28">
      <c r="U910560" s="5"/>
      <c r="AA910560" s="94"/>
      <c r="AB910560" s="5"/>
    </row>
    <row r="910610" spans="21:28">
      <c r="U910610" s="5"/>
      <c r="AA910610" s="94"/>
      <c r="AB910610" s="5"/>
    </row>
    <row r="910680" spans="21:28">
      <c r="U910680" s="5"/>
      <c r="AA910680" s="94"/>
      <c r="AB910680" s="5"/>
    </row>
    <row r="910681" spans="21:28">
      <c r="U910681" s="5"/>
      <c r="AA910681" s="94"/>
      <c r="AB910681" s="5"/>
    </row>
    <row r="910698" spans="21:28">
      <c r="U910698" s="5"/>
      <c r="AA910698" s="94"/>
      <c r="AB910698" s="5"/>
    </row>
    <row r="910700" spans="21:28">
      <c r="U910700" s="5"/>
      <c r="AA910700" s="458"/>
      <c r="AB910700" s="5"/>
    </row>
    <row r="910701" spans="21:28">
      <c r="U910701" s="5"/>
      <c r="AA910701" s="458"/>
      <c r="AB910701" s="5"/>
    </row>
    <row r="910702" spans="21:28">
      <c r="U910702" s="5"/>
      <c r="AA910702" s="93"/>
      <c r="AB910702" s="5"/>
    </row>
    <row r="910703" spans="21:28">
      <c r="U910703" s="5"/>
      <c r="AA910703" s="94"/>
      <c r="AB910703" s="5"/>
    </row>
    <row r="910706" spans="21:28">
      <c r="U910706" s="5"/>
      <c r="AA910706" s="94"/>
      <c r="AB910706" s="5"/>
    </row>
    <row r="910756" spans="21:28">
      <c r="U910756" s="5"/>
      <c r="AA910756" s="94"/>
      <c r="AB910756" s="5"/>
    </row>
    <row r="910826" spans="21:28">
      <c r="U910826" s="5"/>
      <c r="AA910826" s="94"/>
      <c r="AB910826" s="5"/>
    </row>
    <row r="910827" spans="21:28">
      <c r="U910827" s="5"/>
      <c r="AA910827" s="94"/>
      <c r="AB910827" s="5"/>
    </row>
    <row r="910844" spans="21:28">
      <c r="U910844" s="5"/>
      <c r="AA910844" s="94"/>
      <c r="AB910844" s="5"/>
    </row>
    <row r="910846" spans="21:28">
      <c r="U910846" s="5"/>
      <c r="AA910846" s="458"/>
      <c r="AB910846" s="5"/>
    </row>
    <row r="910847" spans="21:28">
      <c r="U910847" s="5"/>
      <c r="AA910847" s="458"/>
      <c r="AB910847" s="5"/>
    </row>
    <row r="910848" spans="21:28">
      <c r="U910848" s="5"/>
      <c r="AA910848" s="93"/>
      <c r="AB910848" s="5"/>
    </row>
    <row r="910849" spans="21:28">
      <c r="U910849" s="5"/>
      <c r="AA910849" s="94"/>
      <c r="AB910849" s="5"/>
    </row>
    <row r="910852" spans="21:28">
      <c r="U910852" s="5"/>
      <c r="AA910852" s="94"/>
      <c r="AB910852" s="5"/>
    </row>
    <row r="910902" spans="21:28">
      <c r="U910902" s="5"/>
      <c r="AA910902" s="94"/>
      <c r="AB910902" s="5"/>
    </row>
    <row r="910972" spans="21:28">
      <c r="U910972" s="5"/>
      <c r="AA910972" s="94"/>
      <c r="AB910972" s="5"/>
    </row>
    <row r="910973" spans="21:28">
      <c r="U910973" s="5"/>
      <c r="AA910973" s="94"/>
      <c r="AB910973" s="5"/>
    </row>
    <row r="910990" spans="21:28">
      <c r="U910990" s="5"/>
      <c r="AA910990" s="94"/>
      <c r="AB910990" s="5"/>
    </row>
    <row r="910992" spans="21:28">
      <c r="U910992" s="5"/>
      <c r="AA910992" s="458"/>
      <c r="AB910992" s="5"/>
    </row>
    <row r="910993" spans="21:28">
      <c r="U910993" s="5"/>
      <c r="AA910993" s="458"/>
      <c r="AB910993" s="5"/>
    </row>
    <row r="910994" spans="21:28">
      <c r="U910994" s="5"/>
      <c r="AA910994" s="93"/>
      <c r="AB910994" s="5"/>
    </row>
    <row r="910995" spans="21:28">
      <c r="U910995" s="5"/>
      <c r="AA910995" s="94"/>
      <c r="AB910995" s="5"/>
    </row>
    <row r="910998" spans="21:28">
      <c r="U910998" s="5"/>
      <c r="AA910998" s="94"/>
      <c r="AB910998" s="5"/>
    </row>
    <row r="911048" spans="21:28">
      <c r="U911048" s="5"/>
      <c r="AA911048" s="94"/>
      <c r="AB911048" s="5"/>
    </row>
    <row r="911118" spans="21:28">
      <c r="U911118" s="5"/>
      <c r="AA911118" s="94"/>
      <c r="AB911118" s="5"/>
    </row>
    <row r="911119" spans="21:28">
      <c r="U911119" s="5"/>
      <c r="AA911119" s="94"/>
      <c r="AB911119" s="5"/>
    </row>
    <row r="911136" spans="21:28">
      <c r="U911136" s="5"/>
      <c r="AA911136" s="94"/>
      <c r="AB911136" s="5"/>
    </row>
    <row r="911138" spans="21:28">
      <c r="U911138" s="5"/>
      <c r="AA911138" s="458"/>
      <c r="AB911138" s="5"/>
    </row>
    <row r="911139" spans="21:28">
      <c r="U911139" s="5"/>
      <c r="AA911139" s="458"/>
      <c r="AB911139" s="5"/>
    </row>
    <row r="911140" spans="21:28">
      <c r="U911140" s="5"/>
      <c r="AA911140" s="93"/>
      <c r="AB911140" s="5"/>
    </row>
    <row r="911141" spans="21:28">
      <c r="U911141" s="5"/>
      <c r="AA911141" s="94"/>
      <c r="AB911141" s="5"/>
    </row>
    <row r="911144" spans="21:28">
      <c r="U911144" s="5"/>
      <c r="AA911144" s="94"/>
      <c r="AB911144" s="5"/>
    </row>
    <row r="911194" spans="21:28">
      <c r="U911194" s="5"/>
      <c r="AA911194" s="94"/>
      <c r="AB911194" s="5"/>
    </row>
    <row r="911264" spans="21:28">
      <c r="U911264" s="5"/>
      <c r="AA911264" s="94"/>
      <c r="AB911264" s="5"/>
    </row>
    <row r="911265" spans="21:28">
      <c r="U911265" s="5"/>
      <c r="AA911265" s="94"/>
      <c r="AB911265" s="5"/>
    </row>
    <row r="911282" spans="21:28">
      <c r="U911282" s="5"/>
      <c r="AA911282" s="94"/>
      <c r="AB911282" s="5"/>
    </row>
    <row r="911284" spans="21:28">
      <c r="U911284" s="5"/>
      <c r="AA911284" s="458"/>
      <c r="AB911284" s="5"/>
    </row>
    <row r="911285" spans="21:28">
      <c r="U911285" s="5"/>
      <c r="AA911285" s="458"/>
      <c r="AB911285" s="5"/>
    </row>
    <row r="911286" spans="21:28">
      <c r="U911286" s="5"/>
      <c r="AA911286" s="93"/>
      <c r="AB911286" s="5"/>
    </row>
    <row r="911287" spans="21:28">
      <c r="U911287" s="5"/>
      <c r="AA911287" s="94"/>
      <c r="AB911287" s="5"/>
    </row>
    <row r="911290" spans="21:28">
      <c r="U911290" s="5"/>
      <c r="AA911290" s="94"/>
      <c r="AB911290" s="5"/>
    </row>
    <row r="911340" spans="21:28">
      <c r="U911340" s="5"/>
      <c r="AA911340" s="94"/>
      <c r="AB911340" s="5"/>
    </row>
    <row r="911410" spans="21:28">
      <c r="U911410" s="5"/>
      <c r="AA911410" s="94"/>
      <c r="AB911410" s="5"/>
    </row>
    <row r="911411" spans="21:28">
      <c r="U911411" s="5"/>
      <c r="AA911411" s="94"/>
      <c r="AB911411" s="5"/>
    </row>
    <row r="911428" spans="21:28">
      <c r="U911428" s="5"/>
      <c r="AA911428" s="94"/>
      <c r="AB911428" s="5"/>
    </row>
    <row r="911430" spans="21:28">
      <c r="U911430" s="5"/>
      <c r="AA911430" s="458"/>
      <c r="AB911430" s="5"/>
    </row>
    <row r="911431" spans="21:28">
      <c r="U911431" s="5"/>
      <c r="AA911431" s="458"/>
      <c r="AB911431" s="5"/>
    </row>
    <row r="911432" spans="21:28">
      <c r="U911432" s="5"/>
      <c r="AA911432" s="93"/>
      <c r="AB911432" s="5"/>
    </row>
    <row r="911433" spans="21:28">
      <c r="U911433" s="5"/>
      <c r="AA911433" s="94"/>
      <c r="AB911433" s="5"/>
    </row>
    <row r="911436" spans="21:28">
      <c r="U911436" s="5"/>
      <c r="AA911436" s="94"/>
      <c r="AB911436" s="5"/>
    </row>
    <row r="911486" spans="21:28">
      <c r="U911486" s="5"/>
      <c r="AA911486" s="94"/>
      <c r="AB911486" s="5"/>
    </row>
    <row r="911556" spans="21:28">
      <c r="U911556" s="5"/>
      <c r="AA911556" s="94"/>
      <c r="AB911556" s="5"/>
    </row>
    <row r="911557" spans="21:28">
      <c r="U911557" s="5"/>
      <c r="AA911557" s="94"/>
      <c r="AB911557" s="5"/>
    </row>
    <row r="911574" spans="21:28">
      <c r="U911574" s="5"/>
      <c r="AA911574" s="94"/>
      <c r="AB911574" s="5"/>
    </row>
    <row r="911576" spans="21:28">
      <c r="U911576" s="5"/>
      <c r="AA911576" s="458"/>
      <c r="AB911576" s="5"/>
    </row>
    <row r="911577" spans="21:28">
      <c r="U911577" s="5"/>
      <c r="AA911577" s="458"/>
      <c r="AB911577" s="5"/>
    </row>
    <row r="911578" spans="21:28">
      <c r="U911578" s="5"/>
      <c r="AA911578" s="93"/>
      <c r="AB911578" s="5"/>
    </row>
    <row r="911579" spans="21:28">
      <c r="U911579" s="5"/>
      <c r="AA911579" s="94"/>
      <c r="AB911579" s="5"/>
    </row>
    <row r="911582" spans="21:28">
      <c r="U911582" s="5"/>
      <c r="AA911582" s="94"/>
      <c r="AB911582" s="5"/>
    </row>
    <row r="911632" spans="21:28">
      <c r="U911632" s="5"/>
      <c r="AA911632" s="94"/>
      <c r="AB911632" s="5"/>
    </row>
    <row r="911702" spans="21:28">
      <c r="U911702" s="5"/>
      <c r="AA911702" s="94"/>
      <c r="AB911702" s="5"/>
    </row>
    <row r="911703" spans="21:28">
      <c r="U911703" s="5"/>
      <c r="AA911703" s="94"/>
      <c r="AB911703" s="5"/>
    </row>
    <row r="911720" spans="21:28">
      <c r="U911720" s="5"/>
      <c r="AA911720" s="94"/>
      <c r="AB911720" s="5"/>
    </row>
    <row r="911722" spans="21:28">
      <c r="U911722" s="5"/>
      <c r="AA911722" s="458"/>
      <c r="AB911722" s="5"/>
    </row>
    <row r="911723" spans="21:28">
      <c r="U911723" s="5"/>
      <c r="AA911723" s="458"/>
      <c r="AB911723" s="5"/>
    </row>
    <row r="911724" spans="21:28">
      <c r="U911724" s="5"/>
      <c r="AA911724" s="93"/>
      <c r="AB911724" s="5"/>
    </row>
    <row r="911725" spans="21:28">
      <c r="U911725" s="5"/>
      <c r="AA911725" s="94"/>
      <c r="AB911725" s="5"/>
    </row>
    <row r="911728" spans="21:28">
      <c r="U911728" s="5"/>
      <c r="AA911728" s="94"/>
      <c r="AB911728" s="5"/>
    </row>
    <row r="911778" spans="21:28">
      <c r="U911778" s="5"/>
      <c r="AA911778" s="94"/>
      <c r="AB911778" s="5"/>
    </row>
    <row r="911848" spans="21:28">
      <c r="U911848" s="5"/>
      <c r="AA911848" s="94"/>
      <c r="AB911848" s="5"/>
    </row>
    <row r="911849" spans="21:28">
      <c r="U911849" s="5"/>
      <c r="AA911849" s="94"/>
      <c r="AB911849" s="5"/>
    </row>
    <row r="911866" spans="21:28">
      <c r="U911866" s="5"/>
      <c r="AA911866" s="94"/>
      <c r="AB911866" s="5"/>
    </row>
    <row r="911868" spans="21:28">
      <c r="U911868" s="5"/>
      <c r="AA911868" s="458"/>
      <c r="AB911868" s="5"/>
    </row>
    <row r="911869" spans="21:28">
      <c r="U911869" s="5"/>
      <c r="AA911869" s="458"/>
      <c r="AB911869" s="5"/>
    </row>
    <row r="911870" spans="21:28">
      <c r="U911870" s="5"/>
      <c r="AA911870" s="93"/>
      <c r="AB911870" s="5"/>
    </row>
    <row r="911871" spans="21:28">
      <c r="U911871" s="5"/>
      <c r="AA911871" s="94"/>
      <c r="AB911871" s="5"/>
    </row>
    <row r="911874" spans="21:28">
      <c r="U911874" s="5"/>
      <c r="AA911874" s="94"/>
      <c r="AB911874" s="5"/>
    </row>
    <row r="911924" spans="21:28">
      <c r="U911924" s="5"/>
      <c r="AA911924" s="94"/>
      <c r="AB911924" s="5"/>
    </row>
    <row r="911994" spans="21:28">
      <c r="U911994" s="5"/>
      <c r="AA911994" s="94"/>
      <c r="AB911994" s="5"/>
    </row>
    <row r="911995" spans="21:28">
      <c r="U911995" s="5"/>
      <c r="AA911995" s="94"/>
      <c r="AB911995" s="5"/>
    </row>
    <row r="912012" spans="21:28">
      <c r="U912012" s="5"/>
      <c r="AA912012" s="94"/>
      <c r="AB912012" s="5"/>
    </row>
    <row r="912014" spans="21:28">
      <c r="U912014" s="5"/>
      <c r="AA912014" s="458"/>
      <c r="AB912014" s="5"/>
    </row>
    <row r="912015" spans="21:28">
      <c r="U912015" s="5"/>
      <c r="AA912015" s="458"/>
      <c r="AB912015" s="5"/>
    </row>
    <row r="912016" spans="21:28">
      <c r="U912016" s="5"/>
      <c r="AA912016" s="93"/>
      <c r="AB912016" s="5"/>
    </row>
    <row r="912017" spans="21:28">
      <c r="U912017" s="5"/>
      <c r="AA912017" s="94"/>
      <c r="AB912017" s="5"/>
    </row>
    <row r="912020" spans="21:28">
      <c r="U912020" s="5"/>
      <c r="AA912020" s="94"/>
      <c r="AB912020" s="5"/>
    </row>
    <row r="912070" spans="21:28">
      <c r="U912070" s="5"/>
      <c r="AA912070" s="94"/>
      <c r="AB912070" s="5"/>
    </row>
    <row r="912140" spans="21:28">
      <c r="U912140" s="5"/>
      <c r="AA912140" s="94"/>
      <c r="AB912140" s="5"/>
    </row>
    <row r="912141" spans="21:28">
      <c r="U912141" s="5"/>
      <c r="AA912141" s="94"/>
      <c r="AB912141" s="5"/>
    </row>
    <row r="912158" spans="21:28">
      <c r="U912158" s="5"/>
      <c r="AA912158" s="94"/>
      <c r="AB912158" s="5"/>
    </row>
    <row r="912160" spans="21:28">
      <c r="U912160" s="5"/>
      <c r="AA912160" s="458"/>
      <c r="AB912160" s="5"/>
    </row>
    <row r="912161" spans="21:28">
      <c r="U912161" s="5"/>
      <c r="AA912161" s="458"/>
      <c r="AB912161" s="5"/>
    </row>
    <row r="912162" spans="21:28">
      <c r="U912162" s="5"/>
      <c r="AA912162" s="93"/>
      <c r="AB912162" s="5"/>
    </row>
    <row r="912163" spans="21:28">
      <c r="U912163" s="5"/>
      <c r="AA912163" s="94"/>
      <c r="AB912163" s="5"/>
    </row>
    <row r="912166" spans="21:28">
      <c r="U912166" s="5"/>
      <c r="AA912166" s="94"/>
      <c r="AB912166" s="5"/>
    </row>
    <row r="912216" spans="21:28">
      <c r="U912216" s="5"/>
      <c r="AA912216" s="94"/>
      <c r="AB912216" s="5"/>
    </row>
    <row r="912286" spans="21:28">
      <c r="U912286" s="5"/>
      <c r="AA912286" s="94"/>
      <c r="AB912286" s="5"/>
    </row>
    <row r="912287" spans="21:28">
      <c r="U912287" s="5"/>
      <c r="AA912287" s="94"/>
      <c r="AB912287" s="5"/>
    </row>
    <row r="912304" spans="21:28">
      <c r="U912304" s="5"/>
      <c r="AA912304" s="94"/>
      <c r="AB912304" s="5"/>
    </row>
    <row r="912306" spans="21:28">
      <c r="U912306" s="5"/>
      <c r="AA912306" s="458"/>
      <c r="AB912306" s="5"/>
    </row>
    <row r="912307" spans="21:28">
      <c r="U912307" s="5"/>
      <c r="AA912307" s="458"/>
      <c r="AB912307" s="5"/>
    </row>
    <row r="912308" spans="21:28">
      <c r="U912308" s="5"/>
      <c r="AA912308" s="93"/>
      <c r="AB912308" s="5"/>
    </row>
    <row r="912309" spans="21:28">
      <c r="U912309" s="5"/>
      <c r="AA912309" s="94"/>
      <c r="AB912309" s="5"/>
    </row>
    <row r="912312" spans="21:28">
      <c r="U912312" s="5"/>
      <c r="AA912312" s="94"/>
      <c r="AB912312" s="5"/>
    </row>
    <row r="912362" spans="21:28">
      <c r="U912362" s="5"/>
      <c r="AA912362" s="94"/>
      <c r="AB912362" s="5"/>
    </row>
    <row r="912432" spans="21:28">
      <c r="U912432" s="5"/>
      <c r="AA912432" s="94"/>
      <c r="AB912432" s="5"/>
    </row>
    <row r="912433" spans="21:28">
      <c r="U912433" s="5"/>
      <c r="AA912433" s="94"/>
      <c r="AB912433" s="5"/>
    </row>
    <row r="912450" spans="21:28">
      <c r="U912450" s="5"/>
      <c r="AA912450" s="94"/>
      <c r="AB912450" s="5"/>
    </row>
    <row r="912452" spans="21:28">
      <c r="U912452" s="5"/>
      <c r="AA912452" s="458"/>
      <c r="AB912452" s="5"/>
    </row>
    <row r="912453" spans="21:28">
      <c r="U912453" s="5"/>
      <c r="AA912453" s="458"/>
      <c r="AB912453" s="5"/>
    </row>
    <row r="912454" spans="21:28">
      <c r="U912454" s="5"/>
      <c r="AA912454" s="93"/>
      <c r="AB912454" s="5"/>
    </row>
    <row r="912455" spans="21:28">
      <c r="U912455" s="5"/>
      <c r="AA912455" s="94"/>
      <c r="AB912455" s="5"/>
    </row>
    <row r="912458" spans="21:28">
      <c r="U912458" s="5"/>
      <c r="AA912458" s="94"/>
      <c r="AB912458" s="5"/>
    </row>
    <row r="912508" spans="21:28">
      <c r="U912508" s="5"/>
      <c r="AA912508" s="94"/>
      <c r="AB912508" s="5"/>
    </row>
    <row r="912578" spans="21:28">
      <c r="U912578" s="5"/>
      <c r="AA912578" s="94"/>
      <c r="AB912578" s="5"/>
    </row>
    <row r="912579" spans="21:28">
      <c r="U912579" s="5"/>
      <c r="AA912579" s="94"/>
      <c r="AB912579" s="5"/>
    </row>
    <row r="912596" spans="21:28">
      <c r="U912596" s="5"/>
      <c r="AA912596" s="94"/>
      <c r="AB912596" s="5"/>
    </row>
    <row r="912598" spans="21:28">
      <c r="U912598" s="5"/>
      <c r="AA912598" s="458"/>
      <c r="AB912598" s="5"/>
    </row>
    <row r="912599" spans="21:28">
      <c r="U912599" s="5"/>
      <c r="AA912599" s="458"/>
      <c r="AB912599" s="5"/>
    </row>
    <row r="912600" spans="21:28">
      <c r="U912600" s="5"/>
      <c r="AA912600" s="93"/>
      <c r="AB912600" s="5"/>
    </row>
    <row r="912601" spans="21:28">
      <c r="U912601" s="5"/>
      <c r="AA912601" s="94"/>
      <c r="AB912601" s="5"/>
    </row>
    <row r="912604" spans="21:28">
      <c r="U912604" s="5"/>
      <c r="AA912604" s="94"/>
      <c r="AB912604" s="5"/>
    </row>
    <row r="912654" spans="21:28">
      <c r="U912654" s="5"/>
      <c r="AA912654" s="94"/>
      <c r="AB912654" s="5"/>
    </row>
    <row r="912724" spans="21:28">
      <c r="U912724" s="5"/>
      <c r="AA912724" s="94"/>
      <c r="AB912724" s="5"/>
    </row>
    <row r="912725" spans="21:28">
      <c r="U912725" s="5"/>
      <c r="AA912725" s="94"/>
      <c r="AB912725" s="5"/>
    </row>
    <row r="912742" spans="21:28">
      <c r="U912742" s="5"/>
      <c r="AA912742" s="94"/>
      <c r="AB912742" s="5"/>
    </row>
    <row r="912744" spans="21:28">
      <c r="U912744" s="5"/>
      <c r="AA912744" s="458"/>
      <c r="AB912744" s="5"/>
    </row>
    <row r="912745" spans="21:28">
      <c r="U912745" s="5"/>
      <c r="AA912745" s="458"/>
      <c r="AB912745" s="5"/>
    </row>
    <row r="912746" spans="21:28">
      <c r="U912746" s="5"/>
      <c r="AA912746" s="93"/>
      <c r="AB912746" s="5"/>
    </row>
    <row r="912747" spans="21:28">
      <c r="U912747" s="5"/>
      <c r="AA912747" s="94"/>
      <c r="AB912747" s="5"/>
    </row>
    <row r="912750" spans="21:28">
      <c r="U912750" s="5"/>
      <c r="AA912750" s="94"/>
      <c r="AB912750" s="5"/>
    </row>
    <row r="912800" spans="21:28">
      <c r="U912800" s="5"/>
      <c r="AA912800" s="94"/>
      <c r="AB912800" s="5"/>
    </row>
    <row r="912870" spans="21:28">
      <c r="U912870" s="5"/>
      <c r="AA912870" s="94"/>
      <c r="AB912870" s="5"/>
    </row>
    <row r="912871" spans="21:28">
      <c r="U912871" s="5"/>
      <c r="AA912871" s="94"/>
      <c r="AB912871" s="5"/>
    </row>
    <row r="912888" spans="21:28">
      <c r="U912888" s="5"/>
      <c r="AA912888" s="94"/>
      <c r="AB912888" s="5"/>
    </row>
    <row r="912890" spans="21:28">
      <c r="U912890" s="5"/>
      <c r="AA912890" s="458"/>
      <c r="AB912890" s="5"/>
    </row>
    <row r="912891" spans="21:28">
      <c r="U912891" s="5"/>
      <c r="AA912891" s="458"/>
      <c r="AB912891" s="5"/>
    </row>
    <row r="912892" spans="21:28">
      <c r="U912892" s="5"/>
      <c r="AA912892" s="93"/>
      <c r="AB912892" s="5"/>
    </row>
    <row r="912893" spans="21:28">
      <c r="U912893" s="5"/>
      <c r="AA912893" s="94"/>
      <c r="AB912893" s="5"/>
    </row>
    <row r="912896" spans="21:28">
      <c r="U912896" s="5"/>
      <c r="AA912896" s="94"/>
      <c r="AB912896" s="5"/>
    </row>
    <row r="912946" spans="21:28">
      <c r="U912946" s="5"/>
      <c r="AA912946" s="94"/>
      <c r="AB912946" s="5"/>
    </row>
    <row r="913016" spans="21:28">
      <c r="U913016" s="5"/>
      <c r="AA913016" s="94"/>
      <c r="AB913016" s="5"/>
    </row>
    <row r="913017" spans="21:28">
      <c r="U913017" s="5"/>
      <c r="AA913017" s="94"/>
      <c r="AB913017" s="5"/>
    </row>
    <row r="913034" spans="21:28">
      <c r="U913034" s="5"/>
      <c r="AA913034" s="94"/>
      <c r="AB913034" s="5"/>
    </row>
    <row r="913036" spans="21:28">
      <c r="U913036" s="5"/>
      <c r="AA913036" s="458"/>
      <c r="AB913036" s="5"/>
    </row>
    <row r="913037" spans="21:28">
      <c r="U913037" s="5"/>
      <c r="AA913037" s="458"/>
      <c r="AB913037" s="5"/>
    </row>
    <row r="913038" spans="21:28">
      <c r="U913038" s="5"/>
      <c r="AA913038" s="93"/>
      <c r="AB913038" s="5"/>
    </row>
    <row r="913039" spans="21:28">
      <c r="U913039" s="5"/>
      <c r="AA913039" s="94"/>
      <c r="AB913039" s="5"/>
    </row>
    <row r="913042" spans="21:28">
      <c r="U913042" s="5"/>
      <c r="AA913042" s="94"/>
      <c r="AB913042" s="5"/>
    </row>
    <row r="913092" spans="21:28">
      <c r="U913092" s="5"/>
      <c r="AA913092" s="94"/>
      <c r="AB913092" s="5"/>
    </row>
    <row r="913162" spans="21:28">
      <c r="U913162" s="5"/>
      <c r="AA913162" s="94"/>
      <c r="AB913162" s="5"/>
    </row>
    <row r="913163" spans="21:28">
      <c r="U913163" s="5"/>
      <c r="AA913163" s="94"/>
      <c r="AB913163" s="5"/>
    </row>
    <row r="913180" spans="21:28">
      <c r="U913180" s="5"/>
      <c r="AA913180" s="94"/>
      <c r="AB913180" s="5"/>
    </row>
    <row r="913182" spans="21:28">
      <c r="U913182" s="5"/>
      <c r="AA913182" s="458"/>
      <c r="AB913182" s="5"/>
    </row>
    <row r="913183" spans="21:28">
      <c r="U913183" s="5"/>
      <c r="AA913183" s="458"/>
      <c r="AB913183" s="5"/>
    </row>
    <row r="913184" spans="21:28">
      <c r="U913184" s="5"/>
      <c r="AA913184" s="93"/>
      <c r="AB913184" s="5"/>
    </row>
    <row r="913185" spans="21:28">
      <c r="U913185" s="5"/>
      <c r="AA913185" s="94"/>
      <c r="AB913185" s="5"/>
    </row>
    <row r="913188" spans="21:28">
      <c r="U913188" s="5"/>
      <c r="AA913188" s="94"/>
      <c r="AB913188" s="5"/>
    </row>
    <row r="913238" spans="21:28">
      <c r="U913238" s="5"/>
      <c r="AA913238" s="94"/>
      <c r="AB913238" s="5"/>
    </row>
    <row r="913308" spans="21:28">
      <c r="U913308" s="5"/>
      <c r="AA913308" s="94"/>
      <c r="AB913308" s="5"/>
    </row>
    <row r="913309" spans="21:28">
      <c r="U913309" s="5"/>
      <c r="AA913309" s="94"/>
      <c r="AB913309" s="5"/>
    </row>
    <row r="913326" spans="21:28">
      <c r="U913326" s="5"/>
      <c r="AA913326" s="94"/>
      <c r="AB913326" s="5"/>
    </row>
    <row r="913328" spans="21:28">
      <c r="U913328" s="5"/>
      <c r="AA913328" s="458"/>
      <c r="AB913328" s="5"/>
    </row>
    <row r="913329" spans="21:28">
      <c r="U913329" s="5"/>
      <c r="AA913329" s="458"/>
      <c r="AB913329" s="5"/>
    </row>
    <row r="913330" spans="21:28">
      <c r="U913330" s="5"/>
      <c r="AA913330" s="93"/>
      <c r="AB913330" s="5"/>
    </row>
    <row r="913331" spans="21:28">
      <c r="U913331" s="5"/>
      <c r="AA913331" s="94"/>
      <c r="AB913331" s="5"/>
    </row>
    <row r="913334" spans="21:28">
      <c r="U913334" s="5"/>
      <c r="AA913334" s="94"/>
      <c r="AB913334" s="5"/>
    </row>
    <row r="913384" spans="21:28">
      <c r="U913384" s="5"/>
      <c r="AA913384" s="94"/>
      <c r="AB913384" s="5"/>
    </row>
    <row r="913454" spans="21:28">
      <c r="U913454" s="5"/>
      <c r="AA913454" s="94"/>
      <c r="AB913454" s="5"/>
    </row>
    <row r="913455" spans="21:28">
      <c r="U913455" s="5"/>
      <c r="AA913455" s="94"/>
      <c r="AB913455" s="5"/>
    </row>
    <row r="913472" spans="21:28">
      <c r="U913472" s="5"/>
      <c r="AA913472" s="94"/>
      <c r="AB913472" s="5"/>
    </row>
    <row r="913474" spans="21:28">
      <c r="U913474" s="5"/>
      <c r="AA913474" s="458"/>
      <c r="AB913474" s="5"/>
    </row>
    <row r="913475" spans="21:28">
      <c r="U913475" s="5"/>
      <c r="AA913475" s="458"/>
      <c r="AB913475" s="5"/>
    </row>
    <row r="913476" spans="21:28">
      <c r="U913476" s="5"/>
      <c r="AA913476" s="93"/>
      <c r="AB913476" s="5"/>
    </row>
    <row r="913477" spans="21:28">
      <c r="U913477" s="5"/>
      <c r="AA913477" s="94"/>
      <c r="AB913477" s="5"/>
    </row>
    <row r="913480" spans="21:28">
      <c r="U913480" s="5"/>
      <c r="AA913480" s="94"/>
      <c r="AB913480" s="5"/>
    </row>
    <row r="913530" spans="21:28">
      <c r="U913530" s="5"/>
      <c r="AA913530" s="94"/>
      <c r="AB913530" s="5"/>
    </row>
    <row r="913600" spans="21:28">
      <c r="U913600" s="5"/>
      <c r="AA913600" s="94"/>
      <c r="AB913600" s="5"/>
    </row>
    <row r="913601" spans="21:28">
      <c r="U913601" s="5"/>
      <c r="AA913601" s="94"/>
      <c r="AB913601" s="5"/>
    </row>
    <row r="913618" spans="21:28">
      <c r="U913618" s="5"/>
      <c r="AA913618" s="94"/>
      <c r="AB913618" s="5"/>
    </row>
    <row r="913620" spans="21:28">
      <c r="U913620" s="5"/>
      <c r="AA913620" s="458"/>
      <c r="AB913620" s="5"/>
    </row>
    <row r="913621" spans="21:28">
      <c r="U913621" s="5"/>
      <c r="AA913621" s="458"/>
      <c r="AB913621" s="5"/>
    </row>
    <row r="913622" spans="21:28">
      <c r="U913622" s="5"/>
      <c r="AA913622" s="93"/>
      <c r="AB913622" s="5"/>
    </row>
    <row r="913623" spans="21:28">
      <c r="U913623" s="5"/>
      <c r="AA913623" s="94"/>
      <c r="AB913623" s="5"/>
    </row>
    <row r="913626" spans="21:28">
      <c r="U913626" s="5"/>
      <c r="AA913626" s="94"/>
      <c r="AB913626" s="5"/>
    </row>
    <row r="913676" spans="21:28">
      <c r="U913676" s="5"/>
      <c r="AA913676" s="94"/>
      <c r="AB913676" s="5"/>
    </row>
    <row r="913746" spans="21:28">
      <c r="U913746" s="5"/>
      <c r="AA913746" s="94"/>
      <c r="AB913746" s="5"/>
    </row>
    <row r="913747" spans="21:28">
      <c r="U913747" s="5"/>
      <c r="AA913747" s="94"/>
      <c r="AB913747" s="5"/>
    </row>
    <row r="913764" spans="21:28">
      <c r="U913764" s="5"/>
      <c r="AA913764" s="94"/>
      <c r="AB913764" s="5"/>
    </row>
    <row r="913766" spans="21:28">
      <c r="U913766" s="5"/>
      <c r="AA913766" s="458"/>
      <c r="AB913766" s="5"/>
    </row>
    <row r="913767" spans="21:28">
      <c r="U913767" s="5"/>
      <c r="AA913767" s="458"/>
      <c r="AB913767" s="5"/>
    </row>
    <row r="913768" spans="21:28">
      <c r="U913768" s="5"/>
      <c r="AA913768" s="93"/>
      <c r="AB913768" s="5"/>
    </row>
    <row r="913769" spans="21:28">
      <c r="U913769" s="5"/>
      <c r="AA913769" s="94"/>
      <c r="AB913769" s="5"/>
    </row>
    <row r="913772" spans="21:28">
      <c r="U913772" s="5"/>
      <c r="AA913772" s="94"/>
      <c r="AB913772" s="5"/>
    </row>
    <row r="913822" spans="21:28">
      <c r="U913822" s="5"/>
      <c r="AA913822" s="94"/>
      <c r="AB913822" s="5"/>
    </row>
    <row r="913892" spans="21:28">
      <c r="U913892" s="5"/>
      <c r="AA913892" s="94"/>
      <c r="AB913892" s="5"/>
    </row>
    <row r="913893" spans="21:28">
      <c r="U913893" s="5"/>
      <c r="AA913893" s="94"/>
      <c r="AB913893" s="5"/>
    </row>
    <row r="913910" spans="21:28">
      <c r="U913910" s="5"/>
      <c r="AA913910" s="94"/>
      <c r="AB913910" s="5"/>
    </row>
    <row r="913912" spans="21:28">
      <c r="U913912" s="5"/>
      <c r="AA913912" s="458"/>
      <c r="AB913912" s="5"/>
    </row>
    <row r="913913" spans="21:28">
      <c r="U913913" s="5"/>
      <c r="AA913913" s="458"/>
      <c r="AB913913" s="5"/>
    </row>
    <row r="913914" spans="21:28">
      <c r="U913914" s="5"/>
      <c r="AA913914" s="93"/>
      <c r="AB913914" s="5"/>
    </row>
    <row r="913915" spans="21:28">
      <c r="U913915" s="5"/>
      <c r="AA913915" s="94"/>
      <c r="AB913915" s="5"/>
    </row>
    <row r="913918" spans="21:28">
      <c r="U913918" s="5"/>
      <c r="AA913918" s="94"/>
      <c r="AB913918" s="5"/>
    </row>
    <row r="913968" spans="21:28">
      <c r="U913968" s="5"/>
      <c r="AA913968" s="94"/>
      <c r="AB913968" s="5"/>
    </row>
    <row r="914038" spans="21:28">
      <c r="U914038" s="5"/>
      <c r="AA914038" s="94"/>
      <c r="AB914038" s="5"/>
    </row>
    <row r="914039" spans="21:28">
      <c r="U914039" s="5"/>
      <c r="AA914039" s="94"/>
      <c r="AB914039" s="5"/>
    </row>
    <row r="914056" spans="21:28">
      <c r="U914056" s="5"/>
      <c r="AA914056" s="94"/>
      <c r="AB914056" s="5"/>
    </row>
    <row r="914058" spans="21:28">
      <c r="U914058" s="5"/>
      <c r="AA914058" s="458"/>
      <c r="AB914058" s="5"/>
    </row>
    <row r="914059" spans="21:28">
      <c r="U914059" s="5"/>
      <c r="AA914059" s="458"/>
      <c r="AB914059" s="5"/>
    </row>
    <row r="914060" spans="21:28">
      <c r="U914060" s="5"/>
      <c r="AA914060" s="93"/>
      <c r="AB914060" s="5"/>
    </row>
    <row r="914061" spans="21:28">
      <c r="U914061" s="5"/>
      <c r="AA914061" s="94"/>
      <c r="AB914061" s="5"/>
    </row>
    <row r="914064" spans="21:28">
      <c r="U914064" s="5"/>
      <c r="AA914064" s="94"/>
      <c r="AB914064" s="5"/>
    </row>
    <row r="914114" spans="21:28">
      <c r="U914114" s="5"/>
      <c r="AA914114" s="94"/>
      <c r="AB914114" s="5"/>
    </row>
    <row r="914184" spans="21:28">
      <c r="U914184" s="5"/>
      <c r="AA914184" s="94"/>
      <c r="AB914184" s="5"/>
    </row>
    <row r="914185" spans="21:28">
      <c r="U914185" s="5"/>
      <c r="AA914185" s="94"/>
      <c r="AB914185" s="5"/>
    </row>
    <row r="914202" spans="21:28">
      <c r="U914202" s="5"/>
      <c r="AA914202" s="94"/>
      <c r="AB914202" s="5"/>
    </row>
    <row r="914204" spans="21:28">
      <c r="U914204" s="5"/>
      <c r="AA914204" s="458"/>
      <c r="AB914204" s="5"/>
    </row>
    <row r="914205" spans="21:28">
      <c r="U914205" s="5"/>
      <c r="AA914205" s="458"/>
      <c r="AB914205" s="5"/>
    </row>
    <row r="914206" spans="21:28">
      <c r="U914206" s="5"/>
      <c r="AA914206" s="93"/>
      <c r="AB914206" s="5"/>
    </row>
    <row r="914207" spans="21:28">
      <c r="U914207" s="5"/>
      <c r="AA914207" s="94"/>
      <c r="AB914207" s="5"/>
    </row>
    <row r="914210" spans="21:28">
      <c r="U914210" s="5"/>
      <c r="AA914210" s="94"/>
      <c r="AB914210" s="5"/>
    </row>
    <row r="914260" spans="21:28">
      <c r="U914260" s="5"/>
      <c r="AA914260" s="94"/>
      <c r="AB914260" s="5"/>
    </row>
    <row r="914330" spans="21:28">
      <c r="U914330" s="5"/>
      <c r="AA914330" s="94"/>
      <c r="AB914330" s="5"/>
    </row>
    <row r="914331" spans="21:28">
      <c r="U914331" s="5"/>
      <c r="AA914331" s="94"/>
      <c r="AB914331" s="5"/>
    </row>
    <row r="914348" spans="21:28">
      <c r="U914348" s="5"/>
      <c r="AA914348" s="94"/>
      <c r="AB914348" s="5"/>
    </row>
    <row r="914350" spans="21:28">
      <c r="U914350" s="5"/>
      <c r="AA914350" s="458"/>
      <c r="AB914350" s="5"/>
    </row>
    <row r="914351" spans="21:28">
      <c r="U914351" s="5"/>
      <c r="AA914351" s="458"/>
      <c r="AB914351" s="5"/>
    </row>
    <row r="914352" spans="21:28">
      <c r="U914352" s="5"/>
      <c r="AA914352" s="93"/>
      <c r="AB914352" s="5"/>
    </row>
    <row r="914353" spans="21:28">
      <c r="U914353" s="5"/>
      <c r="AA914353" s="94"/>
      <c r="AB914353" s="5"/>
    </row>
    <row r="914356" spans="21:28">
      <c r="U914356" s="5"/>
      <c r="AA914356" s="94"/>
      <c r="AB914356" s="5"/>
    </row>
    <row r="914406" spans="21:28">
      <c r="U914406" s="5"/>
      <c r="AA914406" s="94"/>
      <c r="AB914406" s="5"/>
    </row>
    <row r="914476" spans="21:28">
      <c r="U914476" s="5"/>
      <c r="AA914476" s="94"/>
      <c r="AB914476" s="5"/>
    </row>
    <row r="914477" spans="21:28">
      <c r="U914477" s="5"/>
      <c r="AA914477" s="94"/>
      <c r="AB914477" s="5"/>
    </row>
    <row r="914494" spans="21:28">
      <c r="U914494" s="5"/>
      <c r="AA914494" s="94"/>
      <c r="AB914494" s="5"/>
    </row>
    <row r="914496" spans="21:28">
      <c r="U914496" s="5"/>
      <c r="AA914496" s="458"/>
      <c r="AB914496" s="5"/>
    </row>
    <row r="914497" spans="21:28">
      <c r="U914497" s="5"/>
      <c r="AA914497" s="458"/>
      <c r="AB914497" s="5"/>
    </row>
    <row r="914498" spans="21:28">
      <c r="U914498" s="5"/>
      <c r="AA914498" s="93"/>
      <c r="AB914498" s="5"/>
    </row>
    <row r="914499" spans="21:28">
      <c r="U914499" s="5"/>
      <c r="AA914499" s="94"/>
      <c r="AB914499" s="5"/>
    </row>
    <row r="914502" spans="21:28">
      <c r="U914502" s="5"/>
      <c r="AA914502" s="94"/>
      <c r="AB914502" s="5"/>
    </row>
    <row r="914552" spans="21:28">
      <c r="U914552" s="5"/>
      <c r="AA914552" s="94"/>
      <c r="AB914552" s="5"/>
    </row>
    <row r="914622" spans="21:28">
      <c r="U914622" s="5"/>
      <c r="AA914622" s="94"/>
      <c r="AB914622" s="5"/>
    </row>
    <row r="914623" spans="21:28">
      <c r="U914623" s="5"/>
      <c r="AA914623" s="94"/>
      <c r="AB914623" s="5"/>
    </row>
    <row r="914640" spans="21:28">
      <c r="U914640" s="5"/>
      <c r="AA914640" s="94"/>
      <c r="AB914640" s="5"/>
    </row>
    <row r="914642" spans="21:28">
      <c r="U914642" s="5"/>
      <c r="AA914642" s="458"/>
      <c r="AB914642" s="5"/>
    </row>
    <row r="914643" spans="21:28">
      <c r="U914643" s="5"/>
      <c r="AA914643" s="458"/>
      <c r="AB914643" s="5"/>
    </row>
    <row r="914644" spans="21:28">
      <c r="U914644" s="5"/>
      <c r="AA914644" s="93"/>
      <c r="AB914644" s="5"/>
    </row>
    <row r="914645" spans="21:28">
      <c r="U914645" s="5"/>
      <c r="AA914645" s="94"/>
      <c r="AB914645" s="5"/>
    </row>
    <row r="914648" spans="21:28">
      <c r="U914648" s="5"/>
      <c r="AA914648" s="94"/>
      <c r="AB914648" s="5"/>
    </row>
    <row r="914698" spans="21:28">
      <c r="U914698" s="5"/>
      <c r="AA914698" s="94"/>
      <c r="AB914698" s="5"/>
    </row>
    <row r="914768" spans="21:28">
      <c r="U914768" s="5"/>
      <c r="AA914768" s="94"/>
      <c r="AB914768" s="5"/>
    </row>
    <row r="914769" spans="21:28">
      <c r="U914769" s="5"/>
      <c r="AA914769" s="94"/>
      <c r="AB914769" s="5"/>
    </row>
    <row r="914786" spans="21:28">
      <c r="U914786" s="5"/>
      <c r="AA914786" s="94"/>
      <c r="AB914786" s="5"/>
    </row>
    <row r="914788" spans="21:28">
      <c r="U914788" s="5"/>
      <c r="AA914788" s="458"/>
      <c r="AB914788" s="5"/>
    </row>
    <row r="914789" spans="21:28">
      <c r="U914789" s="5"/>
      <c r="AA914789" s="458"/>
      <c r="AB914789" s="5"/>
    </row>
    <row r="914790" spans="21:28">
      <c r="U914790" s="5"/>
      <c r="AA914790" s="93"/>
      <c r="AB914790" s="5"/>
    </row>
    <row r="914791" spans="21:28">
      <c r="U914791" s="5"/>
      <c r="AA914791" s="94"/>
      <c r="AB914791" s="5"/>
    </row>
    <row r="914794" spans="21:28">
      <c r="U914794" s="5"/>
      <c r="AA914794" s="94"/>
      <c r="AB914794" s="5"/>
    </row>
    <row r="914844" spans="21:28">
      <c r="U914844" s="5"/>
      <c r="AA914844" s="94"/>
      <c r="AB914844" s="5"/>
    </row>
    <row r="914914" spans="21:28">
      <c r="U914914" s="5"/>
      <c r="AA914914" s="94"/>
      <c r="AB914914" s="5"/>
    </row>
    <row r="914915" spans="21:28">
      <c r="U914915" s="5"/>
      <c r="AA914915" s="94"/>
      <c r="AB914915" s="5"/>
    </row>
    <row r="914932" spans="21:28">
      <c r="U914932" s="5"/>
      <c r="AA914932" s="94"/>
      <c r="AB914932" s="5"/>
    </row>
    <row r="914934" spans="21:28">
      <c r="U914934" s="5"/>
      <c r="AA914934" s="458"/>
      <c r="AB914934" s="5"/>
    </row>
    <row r="914935" spans="21:28">
      <c r="U914935" s="5"/>
      <c r="AA914935" s="458"/>
      <c r="AB914935" s="5"/>
    </row>
    <row r="914936" spans="21:28">
      <c r="U914936" s="5"/>
      <c r="AA914936" s="93"/>
      <c r="AB914936" s="5"/>
    </row>
    <row r="914937" spans="21:28">
      <c r="U914937" s="5"/>
      <c r="AA914937" s="94"/>
      <c r="AB914937" s="5"/>
    </row>
    <row r="914940" spans="21:28">
      <c r="U914940" s="5"/>
      <c r="AA914940" s="94"/>
      <c r="AB914940" s="5"/>
    </row>
    <row r="914990" spans="21:28">
      <c r="U914990" s="5"/>
      <c r="AA914990" s="94"/>
      <c r="AB914990" s="5"/>
    </row>
    <row r="915060" spans="21:28">
      <c r="U915060" s="5"/>
      <c r="AA915060" s="94"/>
      <c r="AB915060" s="5"/>
    </row>
    <row r="915061" spans="21:28">
      <c r="U915061" s="5"/>
      <c r="AA915061" s="94"/>
      <c r="AB915061" s="5"/>
    </row>
    <row r="915078" spans="21:28">
      <c r="U915078" s="5"/>
      <c r="AA915078" s="94"/>
      <c r="AB915078" s="5"/>
    </row>
    <row r="915080" spans="21:28">
      <c r="U915080" s="5"/>
      <c r="AA915080" s="458"/>
      <c r="AB915080" s="5"/>
    </row>
    <row r="915081" spans="21:28">
      <c r="U915081" s="5"/>
      <c r="AA915081" s="458"/>
      <c r="AB915081" s="5"/>
    </row>
    <row r="915082" spans="21:28">
      <c r="U915082" s="5"/>
      <c r="AA915082" s="93"/>
      <c r="AB915082" s="5"/>
    </row>
    <row r="915083" spans="21:28">
      <c r="U915083" s="5"/>
      <c r="AA915083" s="94"/>
      <c r="AB915083" s="5"/>
    </row>
    <row r="915086" spans="21:28">
      <c r="U915086" s="5"/>
      <c r="AA915086" s="94"/>
      <c r="AB915086" s="5"/>
    </row>
    <row r="915136" spans="21:28">
      <c r="U915136" s="5"/>
      <c r="AA915136" s="94"/>
      <c r="AB915136" s="5"/>
    </row>
    <row r="915206" spans="21:28">
      <c r="U915206" s="5"/>
      <c r="AA915206" s="94"/>
      <c r="AB915206" s="5"/>
    </row>
    <row r="915207" spans="21:28">
      <c r="U915207" s="5"/>
      <c r="AA915207" s="94"/>
      <c r="AB915207" s="5"/>
    </row>
    <row r="915224" spans="21:28">
      <c r="U915224" s="5"/>
      <c r="AA915224" s="94"/>
      <c r="AB915224" s="5"/>
    </row>
    <row r="915226" spans="21:28">
      <c r="U915226" s="5"/>
      <c r="AA915226" s="458"/>
      <c r="AB915226" s="5"/>
    </row>
    <row r="915227" spans="21:28">
      <c r="U915227" s="5"/>
      <c r="AA915227" s="458"/>
      <c r="AB915227" s="5"/>
    </row>
    <row r="915228" spans="21:28">
      <c r="U915228" s="5"/>
      <c r="AA915228" s="93"/>
      <c r="AB915228" s="5"/>
    </row>
    <row r="915229" spans="21:28">
      <c r="U915229" s="5"/>
      <c r="AA915229" s="94"/>
      <c r="AB915229" s="5"/>
    </row>
    <row r="915232" spans="21:28">
      <c r="U915232" s="5"/>
      <c r="AA915232" s="94"/>
      <c r="AB915232" s="5"/>
    </row>
    <row r="915282" spans="21:28">
      <c r="U915282" s="5"/>
      <c r="AA915282" s="94"/>
      <c r="AB915282" s="5"/>
    </row>
    <row r="915352" spans="21:28">
      <c r="U915352" s="5"/>
      <c r="AA915352" s="94"/>
      <c r="AB915352" s="5"/>
    </row>
    <row r="915353" spans="21:28">
      <c r="U915353" s="5"/>
      <c r="AA915353" s="94"/>
      <c r="AB915353" s="5"/>
    </row>
    <row r="915370" spans="21:28">
      <c r="U915370" s="5"/>
      <c r="AA915370" s="94"/>
      <c r="AB915370" s="5"/>
    </row>
    <row r="915372" spans="21:28">
      <c r="U915372" s="5"/>
      <c r="AA915372" s="458"/>
      <c r="AB915372" s="5"/>
    </row>
    <row r="915373" spans="21:28">
      <c r="U915373" s="5"/>
      <c r="AA915373" s="458"/>
      <c r="AB915373" s="5"/>
    </row>
    <row r="915374" spans="21:28">
      <c r="U915374" s="5"/>
      <c r="AA915374" s="93"/>
      <c r="AB915374" s="5"/>
    </row>
    <row r="915375" spans="21:28">
      <c r="U915375" s="5"/>
      <c r="AA915375" s="94"/>
      <c r="AB915375" s="5"/>
    </row>
    <row r="915378" spans="21:28">
      <c r="U915378" s="5"/>
      <c r="AA915378" s="94"/>
      <c r="AB915378" s="5"/>
    </row>
    <row r="915428" spans="21:28">
      <c r="U915428" s="5"/>
      <c r="AA915428" s="94"/>
      <c r="AB915428" s="5"/>
    </row>
    <row r="915498" spans="21:28">
      <c r="U915498" s="5"/>
      <c r="AA915498" s="94"/>
      <c r="AB915498" s="5"/>
    </row>
    <row r="915499" spans="21:28">
      <c r="U915499" s="5"/>
      <c r="AA915499" s="94"/>
      <c r="AB915499" s="5"/>
    </row>
    <row r="915516" spans="21:28">
      <c r="U915516" s="5"/>
      <c r="AA915516" s="94"/>
      <c r="AB915516" s="5"/>
    </row>
    <row r="915518" spans="21:28">
      <c r="U915518" s="5"/>
      <c r="AA915518" s="458"/>
      <c r="AB915518" s="5"/>
    </row>
    <row r="915519" spans="21:28">
      <c r="U915519" s="5"/>
      <c r="AA915519" s="458"/>
      <c r="AB915519" s="5"/>
    </row>
    <row r="915520" spans="21:28">
      <c r="U915520" s="5"/>
      <c r="AA915520" s="93"/>
      <c r="AB915520" s="5"/>
    </row>
    <row r="915521" spans="21:28">
      <c r="U915521" s="5"/>
      <c r="AA915521" s="94"/>
      <c r="AB915521" s="5"/>
    </row>
    <row r="915524" spans="21:28">
      <c r="U915524" s="5"/>
      <c r="AA915524" s="94"/>
      <c r="AB915524" s="5"/>
    </row>
    <row r="915574" spans="21:28">
      <c r="U915574" s="5"/>
      <c r="AA915574" s="94"/>
      <c r="AB915574" s="5"/>
    </row>
    <row r="915644" spans="21:28">
      <c r="U915644" s="5"/>
      <c r="AA915644" s="94"/>
      <c r="AB915644" s="5"/>
    </row>
    <row r="915645" spans="21:28">
      <c r="U915645" s="5"/>
      <c r="AA915645" s="94"/>
      <c r="AB915645" s="5"/>
    </row>
    <row r="915662" spans="21:28">
      <c r="U915662" s="5"/>
      <c r="AA915662" s="94"/>
      <c r="AB915662" s="5"/>
    </row>
    <row r="915664" spans="21:28">
      <c r="U915664" s="5"/>
      <c r="AA915664" s="458"/>
      <c r="AB915664" s="5"/>
    </row>
    <row r="915665" spans="21:28">
      <c r="U915665" s="5"/>
      <c r="AA915665" s="458"/>
      <c r="AB915665" s="5"/>
    </row>
    <row r="915666" spans="21:28">
      <c r="U915666" s="5"/>
      <c r="AA915666" s="93"/>
      <c r="AB915666" s="5"/>
    </row>
    <row r="915667" spans="21:28">
      <c r="U915667" s="5"/>
      <c r="AA915667" s="94"/>
      <c r="AB915667" s="5"/>
    </row>
    <row r="915670" spans="21:28">
      <c r="U915670" s="5"/>
      <c r="AA915670" s="94"/>
      <c r="AB915670" s="5"/>
    </row>
    <row r="915720" spans="21:28">
      <c r="U915720" s="5"/>
      <c r="AA915720" s="94"/>
      <c r="AB915720" s="5"/>
    </row>
    <row r="915790" spans="21:28">
      <c r="U915790" s="5"/>
      <c r="AA915790" s="94"/>
      <c r="AB915790" s="5"/>
    </row>
    <row r="915791" spans="21:28">
      <c r="U915791" s="5"/>
      <c r="AA915791" s="94"/>
      <c r="AB915791" s="5"/>
    </row>
    <row r="915808" spans="21:28">
      <c r="U915808" s="5"/>
      <c r="AA915808" s="94"/>
      <c r="AB915808" s="5"/>
    </row>
    <row r="915810" spans="21:28">
      <c r="U915810" s="5"/>
      <c r="AA915810" s="458"/>
      <c r="AB915810" s="5"/>
    </row>
    <row r="915811" spans="21:28">
      <c r="U915811" s="5"/>
      <c r="AA915811" s="458"/>
      <c r="AB915811" s="5"/>
    </row>
    <row r="915812" spans="21:28">
      <c r="U915812" s="5"/>
      <c r="AA915812" s="93"/>
      <c r="AB915812" s="5"/>
    </row>
    <row r="915813" spans="21:28">
      <c r="U915813" s="5"/>
      <c r="AA915813" s="94"/>
      <c r="AB915813" s="5"/>
    </row>
    <row r="915816" spans="21:28">
      <c r="U915816" s="5"/>
      <c r="AA915816" s="94"/>
      <c r="AB915816" s="5"/>
    </row>
    <row r="915866" spans="21:28">
      <c r="U915866" s="5"/>
      <c r="AA915866" s="94"/>
      <c r="AB915866" s="5"/>
    </row>
    <row r="915936" spans="21:28">
      <c r="U915936" s="5"/>
      <c r="AA915936" s="94"/>
      <c r="AB915936" s="5"/>
    </row>
    <row r="915937" spans="21:28">
      <c r="U915937" s="5"/>
      <c r="AA915937" s="94"/>
      <c r="AB915937" s="5"/>
    </row>
    <row r="915954" spans="21:28">
      <c r="U915954" s="5"/>
      <c r="AA915954" s="94"/>
      <c r="AB915954" s="5"/>
    </row>
    <row r="915956" spans="21:28">
      <c r="U915956" s="5"/>
      <c r="AA915956" s="458"/>
      <c r="AB915956" s="5"/>
    </row>
    <row r="915957" spans="21:28">
      <c r="U915957" s="5"/>
      <c r="AA915957" s="458"/>
      <c r="AB915957" s="5"/>
    </row>
    <row r="915958" spans="21:28">
      <c r="U915958" s="5"/>
      <c r="AA915958" s="93"/>
      <c r="AB915958" s="5"/>
    </row>
    <row r="915959" spans="21:28">
      <c r="U915959" s="5"/>
      <c r="AA915959" s="94"/>
      <c r="AB915959" s="5"/>
    </row>
    <row r="915962" spans="21:28">
      <c r="U915962" s="5"/>
      <c r="AA915962" s="94"/>
      <c r="AB915962" s="5"/>
    </row>
    <row r="916012" spans="21:28">
      <c r="U916012" s="5"/>
      <c r="AA916012" s="94"/>
      <c r="AB916012" s="5"/>
    </row>
    <row r="916082" spans="21:28">
      <c r="U916082" s="5"/>
      <c r="AA916082" s="94"/>
      <c r="AB916082" s="5"/>
    </row>
    <row r="916083" spans="21:28">
      <c r="U916083" s="5"/>
      <c r="AA916083" s="94"/>
      <c r="AB916083" s="5"/>
    </row>
    <row r="916100" spans="21:28">
      <c r="U916100" s="5"/>
      <c r="AA916100" s="94"/>
      <c r="AB916100" s="5"/>
    </row>
    <row r="916102" spans="21:28">
      <c r="U916102" s="5"/>
      <c r="AA916102" s="458"/>
      <c r="AB916102" s="5"/>
    </row>
    <row r="916103" spans="21:28">
      <c r="U916103" s="5"/>
      <c r="AA916103" s="458"/>
      <c r="AB916103" s="5"/>
    </row>
    <row r="916104" spans="21:28">
      <c r="U916104" s="5"/>
      <c r="AA916104" s="93"/>
      <c r="AB916104" s="5"/>
    </row>
    <row r="916105" spans="21:28">
      <c r="U916105" s="5"/>
      <c r="AA916105" s="94"/>
      <c r="AB916105" s="5"/>
    </row>
    <row r="916108" spans="21:28">
      <c r="U916108" s="5"/>
      <c r="AA916108" s="94"/>
      <c r="AB916108" s="5"/>
    </row>
    <row r="916158" spans="21:28">
      <c r="U916158" s="5"/>
      <c r="AA916158" s="94"/>
      <c r="AB916158" s="5"/>
    </row>
    <row r="916228" spans="21:28">
      <c r="U916228" s="5"/>
      <c r="AA916228" s="94"/>
      <c r="AB916228" s="5"/>
    </row>
    <row r="916229" spans="21:28">
      <c r="U916229" s="5"/>
      <c r="AA916229" s="94"/>
      <c r="AB916229" s="5"/>
    </row>
    <row r="916246" spans="21:28">
      <c r="U916246" s="5"/>
      <c r="AA916246" s="94"/>
      <c r="AB916246" s="5"/>
    </row>
    <row r="916248" spans="21:28">
      <c r="U916248" s="5"/>
      <c r="AA916248" s="458"/>
      <c r="AB916248" s="5"/>
    </row>
    <row r="916249" spans="21:28">
      <c r="U916249" s="5"/>
      <c r="AA916249" s="458"/>
      <c r="AB916249" s="5"/>
    </row>
    <row r="916250" spans="21:28">
      <c r="U916250" s="5"/>
      <c r="AA916250" s="93"/>
      <c r="AB916250" s="5"/>
    </row>
    <row r="916251" spans="21:28">
      <c r="U916251" s="5"/>
      <c r="AA916251" s="94"/>
      <c r="AB916251" s="5"/>
    </row>
    <row r="916254" spans="21:28">
      <c r="U916254" s="5"/>
      <c r="AA916254" s="94"/>
      <c r="AB916254" s="5"/>
    </row>
    <row r="916304" spans="21:28">
      <c r="U916304" s="5"/>
      <c r="AA916304" s="94"/>
      <c r="AB916304" s="5"/>
    </row>
    <row r="916374" spans="21:28">
      <c r="U916374" s="5"/>
      <c r="AA916374" s="94"/>
      <c r="AB916374" s="5"/>
    </row>
    <row r="916375" spans="21:28">
      <c r="U916375" s="5"/>
      <c r="AA916375" s="94"/>
      <c r="AB916375" s="5"/>
    </row>
    <row r="916392" spans="21:28">
      <c r="U916392" s="5"/>
      <c r="AA916392" s="94"/>
      <c r="AB916392" s="5"/>
    </row>
    <row r="916394" spans="21:28">
      <c r="U916394" s="5"/>
      <c r="AA916394" s="458"/>
      <c r="AB916394" s="5"/>
    </row>
    <row r="916395" spans="21:28">
      <c r="U916395" s="5"/>
      <c r="AA916395" s="458"/>
      <c r="AB916395" s="5"/>
    </row>
    <row r="916396" spans="21:28">
      <c r="U916396" s="5"/>
      <c r="AA916396" s="93"/>
      <c r="AB916396" s="5"/>
    </row>
    <row r="916397" spans="21:28">
      <c r="U916397" s="5"/>
      <c r="AA916397" s="94"/>
      <c r="AB916397" s="5"/>
    </row>
    <row r="916400" spans="21:28">
      <c r="U916400" s="5"/>
      <c r="AA916400" s="94"/>
      <c r="AB916400" s="5"/>
    </row>
    <row r="916450" spans="21:28">
      <c r="U916450" s="5"/>
      <c r="AA916450" s="94"/>
      <c r="AB916450" s="5"/>
    </row>
    <row r="916520" spans="21:28">
      <c r="U916520" s="5"/>
      <c r="AA916520" s="94"/>
      <c r="AB916520" s="5"/>
    </row>
    <row r="916521" spans="21:28">
      <c r="U916521" s="5"/>
      <c r="AA916521" s="94"/>
      <c r="AB916521" s="5"/>
    </row>
    <row r="916538" spans="21:28">
      <c r="U916538" s="5"/>
      <c r="AA916538" s="94"/>
      <c r="AB916538" s="5"/>
    </row>
    <row r="916540" spans="21:28">
      <c r="U916540" s="5"/>
      <c r="AA916540" s="458"/>
      <c r="AB916540" s="5"/>
    </row>
    <row r="916541" spans="21:28">
      <c r="U916541" s="5"/>
      <c r="AA916541" s="458"/>
      <c r="AB916541" s="5"/>
    </row>
    <row r="916542" spans="21:28">
      <c r="U916542" s="5"/>
      <c r="AA916542" s="93"/>
      <c r="AB916542" s="5"/>
    </row>
    <row r="916543" spans="21:28">
      <c r="U916543" s="5"/>
      <c r="AA916543" s="94"/>
      <c r="AB916543" s="5"/>
    </row>
    <row r="916546" spans="21:28">
      <c r="U916546" s="5"/>
      <c r="AA916546" s="94"/>
      <c r="AB916546" s="5"/>
    </row>
    <row r="916596" spans="21:28">
      <c r="U916596" s="5"/>
      <c r="AA916596" s="94"/>
      <c r="AB916596" s="5"/>
    </row>
    <row r="916666" spans="21:28">
      <c r="U916666" s="5"/>
      <c r="AA916666" s="94"/>
      <c r="AB916666" s="5"/>
    </row>
    <row r="916667" spans="21:28">
      <c r="U916667" s="5"/>
      <c r="AA916667" s="94"/>
      <c r="AB916667" s="5"/>
    </row>
    <row r="916684" spans="21:28">
      <c r="U916684" s="5"/>
      <c r="AA916684" s="94"/>
      <c r="AB916684" s="5"/>
    </row>
    <row r="916686" spans="21:28">
      <c r="U916686" s="5"/>
      <c r="AA916686" s="458"/>
      <c r="AB916686" s="5"/>
    </row>
    <row r="916687" spans="21:28">
      <c r="U916687" s="5"/>
      <c r="AA916687" s="458"/>
      <c r="AB916687" s="5"/>
    </row>
    <row r="916688" spans="21:28">
      <c r="U916688" s="5"/>
      <c r="AA916688" s="93"/>
      <c r="AB916688" s="5"/>
    </row>
    <row r="916689" spans="21:28">
      <c r="U916689" s="5"/>
      <c r="AA916689" s="94"/>
      <c r="AB916689" s="5"/>
    </row>
    <row r="916692" spans="21:28">
      <c r="U916692" s="5"/>
      <c r="AA916692" s="94"/>
      <c r="AB916692" s="5"/>
    </row>
    <row r="916742" spans="21:28">
      <c r="U916742" s="5"/>
      <c r="AA916742" s="94"/>
      <c r="AB916742" s="5"/>
    </row>
    <row r="916812" spans="21:28">
      <c r="U916812" s="5"/>
      <c r="AA916812" s="94"/>
      <c r="AB916812" s="5"/>
    </row>
    <row r="916813" spans="21:28">
      <c r="U916813" s="5"/>
      <c r="AA916813" s="94"/>
      <c r="AB916813" s="5"/>
    </row>
    <row r="916830" spans="21:28">
      <c r="U916830" s="5"/>
      <c r="AA916830" s="94"/>
      <c r="AB916830" s="5"/>
    </row>
    <row r="916832" spans="21:28">
      <c r="U916832" s="5"/>
      <c r="AA916832" s="458"/>
      <c r="AB916832" s="5"/>
    </row>
    <row r="916833" spans="21:28">
      <c r="U916833" s="5"/>
      <c r="AA916833" s="458"/>
      <c r="AB916833" s="5"/>
    </row>
    <row r="916834" spans="21:28">
      <c r="U916834" s="5"/>
      <c r="AA916834" s="93"/>
      <c r="AB916834" s="5"/>
    </row>
    <row r="916835" spans="21:28">
      <c r="U916835" s="5"/>
      <c r="AA916835" s="94"/>
      <c r="AB916835" s="5"/>
    </row>
    <row r="916838" spans="21:28">
      <c r="U916838" s="5"/>
      <c r="AA916838" s="94"/>
      <c r="AB916838" s="5"/>
    </row>
    <row r="916888" spans="21:28">
      <c r="U916888" s="5"/>
      <c r="AA916888" s="94"/>
      <c r="AB916888" s="5"/>
    </row>
    <row r="916958" spans="21:28">
      <c r="U916958" s="5"/>
      <c r="AA916958" s="94"/>
      <c r="AB916958" s="5"/>
    </row>
    <row r="916959" spans="21:28">
      <c r="U916959" s="5"/>
      <c r="AA916959" s="94"/>
      <c r="AB916959" s="5"/>
    </row>
    <row r="916976" spans="21:28">
      <c r="U916976" s="5"/>
      <c r="AA916976" s="94"/>
      <c r="AB916976" s="5"/>
    </row>
    <row r="916978" spans="21:28">
      <c r="U916978" s="5"/>
      <c r="AA916978" s="458"/>
      <c r="AB916978" s="5"/>
    </row>
    <row r="916979" spans="21:28">
      <c r="U916979" s="5"/>
      <c r="AA916979" s="458"/>
      <c r="AB916979" s="5"/>
    </row>
    <row r="916980" spans="21:28">
      <c r="U916980" s="5"/>
      <c r="AA916980" s="93"/>
      <c r="AB916980" s="5"/>
    </row>
    <row r="916981" spans="21:28">
      <c r="U916981" s="5"/>
      <c r="AA916981" s="94"/>
      <c r="AB916981" s="5"/>
    </row>
    <row r="916984" spans="21:28">
      <c r="U916984" s="5"/>
      <c r="AA916984" s="94"/>
      <c r="AB916984" s="5"/>
    </row>
    <row r="917034" spans="21:28">
      <c r="U917034" s="5"/>
      <c r="AA917034" s="94"/>
      <c r="AB917034" s="5"/>
    </row>
    <row r="917104" spans="21:28">
      <c r="U917104" s="5"/>
      <c r="AA917104" s="94"/>
      <c r="AB917104" s="5"/>
    </row>
    <row r="917105" spans="21:28">
      <c r="U917105" s="5"/>
      <c r="AA917105" s="94"/>
      <c r="AB917105" s="5"/>
    </row>
    <row r="917122" spans="21:28">
      <c r="U917122" s="5"/>
      <c r="AA917122" s="94"/>
      <c r="AB917122" s="5"/>
    </row>
    <row r="917124" spans="21:28">
      <c r="U917124" s="5"/>
      <c r="AA917124" s="458"/>
      <c r="AB917124" s="5"/>
    </row>
    <row r="917125" spans="21:28">
      <c r="U917125" s="5"/>
      <c r="AA917125" s="458"/>
      <c r="AB917125" s="5"/>
    </row>
    <row r="917126" spans="21:28">
      <c r="U917126" s="5"/>
      <c r="AA917126" s="93"/>
      <c r="AB917126" s="5"/>
    </row>
    <row r="917127" spans="21:28">
      <c r="U917127" s="5"/>
      <c r="AA917127" s="94"/>
      <c r="AB917127" s="5"/>
    </row>
    <row r="917130" spans="21:28">
      <c r="U917130" s="5"/>
      <c r="AA917130" s="94"/>
      <c r="AB917130" s="5"/>
    </row>
    <row r="917180" spans="21:28">
      <c r="U917180" s="5"/>
      <c r="AA917180" s="94"/>
      <c r="AB917180" s="5"/>
    </row>
    <row r="917250" spans="21:28">
      <c r="U917250" s="5"/>
      <c r="AA917250" s="94"/>
      <c r="AB917250" s="5"/>
    </row>
    <row r="917251" spans="21:28">
      <c r="U917251" s="5"/>
      <c r="AA917251" s="94"/>
      <c r="AB917251" s="5"/>
    </row>
    <row r="917268" spans="21:28">
      <c r="U917268" s="5"/>
      <c r="AA917268" s="94"/>
      <c r="AB917268" s="5"/>
    </row>
    <row r="917270" spans="21:28">
      <c r="U917270" s="5"/>
      <c r="AA917270" s="458"/>
      <c r="AB917270" s="5"/>
    </row>
    <row r="917271" spans="21:28">
      <c r="U917271" s="5"/>
      <c r="AA917271" s="458"/>
      <c r="AB917271" s="5"/>
    </row>
    <row r="917272" spans="21:28">
      <c r="U917272" s="5"/>
      <c r="AA917272" s="93"/>
      <c r="AB917272" s="5"/>
    </row>
    <row r="917273" spans="21:28">
      <c r="U917273" s="5"/>
      <c r="AA917273" s="94"/>
      <c r="AB917273" s="5"/>
    </row>
    <row r="917276" spans="21:28">
      <c r="U917276" s="5"/>
      <c r="AA917276" s="94"/>
      <c r="AB917276" s="5"/>
    </row>
    <row r="917326" spans="21:28">
      <c r="U917326" s="5"/>
      <c r="AA917326" s="94"/>
      <c r="AB917326" s="5"/>
    </row>
    <row r="917396" spans="21:28">
      <c r="U917396" s="5"/>
      <c r="AA917396" s="94"/>
      <c r="AB917396" s="5"/>
    </row>
    <row r="917397" spans="21:28">
      <c r="U917397" s="5"/>
      <c r="AA917397" s="94"/>
      <c r="AB917397" s="5"/>
    </row>
    <row r="917414" spans="21:28">
      <c r="U917414" s="5"/>
      <c r="AA917414" s="94"/>
      <c r="AB917414" s="5"/>
    </row>
    <row r="917416" spans="21:28">
      <c r="U917416" s="5"/>
      <c r="AA917416" s="458"/>
      <c r="AB917416" s="5"/>
    </row>
    <row r="917417" spans="21:28">
      <c r="U917417" s="5"/>
      <c r="AA917417" s="458"/>
      <c r="AB917417" s="5"/>
    </row>
    <row r="917418" spans="21:28">
      <c r="U917418" s="5"/>
      <c r="AA917418" s="93"/>
      <c r="AB917418" s="5"/>
    </row>
    <row r="917419" spans="21:28">
      <c r="U917419" s="5"/>
      <c r="AA917419" s="94"/>
      <c r="AB917419" s="5"/>
    </row>
    <row r="917422" spans="21:28">
      <c r="U917422" s="5"/>
      <c r="AA917422" s="94"/>
      <c r="AB917422" s="5"/>
    </row>
    <row r="917472" spans="21:28">
      <c r="U917472" s="5"/>
      <c r="AA917472" s="94"/>
      <c r="AB917472" s="5"/>
    </row>
    <row r="917542" spans="21:28">
      <c r="U917542" s="5"/>
      <c r="AA917542" s="94"/>
      <c r="AB917542" s="5"/>
    </row>
    <row r="917543" spans="21:28">
      <c r="U917543" s="5"/>
      <c r="AA917543" s="94"/>
      <c r="AB917543" s="5"/>
    </row>
    <row r="917560" spans="21:28">
      <c r="U917560" s="5"/>
      <c r="AA917560" s="94"/>
      <c r="AB917560" s="5"/>
    </row>
    <row r="917562" spans="21:28">
      <c r="U917562" s="5"/>
      <c r="AA917562" s="458"/>
      <c r="AB917562" s="5"/>
    </row>
    <row r="917563" spans="21:28">
      <c r="U917563" s="5"/>
      <c r="AA917563" s="458"/>
      <c r="AB917563" s="5"/>
    </row>
    <row r="917564" spans="21:28">
      <c r="U917564" s="5"/>
      <c r="AA917564" s="93"/>
      <c r="AB917564" s="5"/>
    </row>
    <row r="917565" spans="21:28">
      <c r="U917565" s="5"/>
      <c r="AA917565" s="94"/>
      <c r="AB917565" s="5"/>
    </row>
    <row r="917568" spans="21:28">
      <c r="U917568" s="5"/>
      <c r="AA917568" s="94"/>
      <c r="AB917568" s="5"/>
    </row>
    <row r="917618" spans="21:28">
      <c r="U917618" s="5"/>
      <c r="AA917618" s="94"/>
      <c r="AB917618" s="5"/>
    </row>
    <row r="917688" spans="21:28">
      <c r="U917688" s="5"/>
      <c r="AA917688" s="94"/>
      <c r="AB917688" s="5"/>
    </row>
    <row r="917689" spans="21:28">
      <c r="U917689" s="5"/>
      <c r="AA917689" s="94"/>
      <c r="AB917689" s="5"/>
    </row>
    <row r="917706" spans="21:28">
      <c r="U917706" s="5"/>
      <c r="AA917706" s="94"/>
      <c r="AB917706" s="5"/>
    </row>
    <row r="917708" spans="21:28">
      <c r="U917708" s="5"/>
      <c r="AA917708" s="458"/>
      <c r="AB917708" s="5"/>
    </row>
    <row r="917709" spans="21:28">
      <c r="U917709" s="5"/>
      <c r="AA917709" s="458"/>
      <c r="AB917709" s="5"/>
    </row>
    <row r="917710" spans="21:28">
      <c r="U917710" s="5"/>
      <c r="AA917710" s="93"/>
      <c r="AB917710" s="5"/>
    </row>
    <row r="917711" spans="21:28">
      <c r="U917711" s="5"/>
      <c r="AA917711" s="94"/>
      <c r="AB917711" s="5"/>
    </row>
    <row r="917714" spans="21:28">
      <c r="U917714" s="5"/>
      <c r="AA917714" s="94"/>
      <c r="AB917714" s="5"/>
    </row>
    <row r="917764" spans="21:28">
      <c r="U917764" s="5"/>
      <c r="AA917764" s="94"/>
      <c r="AB917764" s="5"/>
    </row>
    <row r="917834" spans="21:28">
      <c r="U917834" s="5"/>
      <c r="AA917834" s="94"/>
      <c r="AB917834" s="5"/>
    </row>
    <row r="917835" spans="21:28">
      <c r="U917835" s="5"/>
      <c r="AA917835" s="94"/>
      <c r="AB917835" s="5"/>
    </row>
    <row r="917852" spans="21:28">
      <c r="U917852" s="5"/>
      <c r="AA917852" s="94"/>
      <c r="AB917852" s="5"/>
    </row>
    <row r="917854" spans="21:28">
      <c r="U917854" s="5"/>
      <c r="AA917854" s="458"/>
      <c r="AB917854" s="5"/>
    </row>
    <row r="917855" spans="21:28">
      <c r="U917855" s="5"/>
      <c r="AA917855" s="458"/>
      <c r="AB917855" s="5"/>
    </row>
    <row r="917856" spans="21:28">
      <c r="U917856" s="5"/>
      <c r="AA917856" s="93"/>
      <c r="AB917856" s="5"/>
    </row>
    <row r="917857" spans="21:28">
      <c r="U917857" s="5"/>
      <c r="AA917857" s="94"/>
      <c r="AB917857" s="5"/>
    </row>
    <row r="917860" spans="21:28">
      <c r="U917860" s="5"/>
      <c r="AA917860" s="94"/>
      <c r="AB917860" s="5"/>
    </row>
    <row r="917910" spans="21:28">
      <c r="U917910" s="5"/>
      <c r="AA917910" s="94"/>
      <c r="AB917910" s="5"/>
    </row>
    <row r="917980" spans="21:28">
      <c r="U917980" s="5"/>
      <c r="AA917980" s="94"/>
      <c r="AB917980" s="5"/>
    </row>
    <row r="917981" spans="21:28">
      <c r="U917981" s="5"/>
      <c r="AA917981" s="94"/>
      <c r="AB917981" s="5"/>
    </row>
    <row r="917998" spans="21:28">
      <c r="U917998" s="5"/>
      <c r="AA917998" s="94"/>
      <c r="AB917998" s="5"/>
    </row>
    <row r="918000" spans="21:28">
      <c r="U918000" s="5"/>
      <c r="AA918000" s="458"/>
      <c r="AB918000" s="5"/>
    </row>
    <row r="918001" spans="21:28">
      <c r="U918001" s="5"/>
      <c r="AA918001" s="458"/>
      <c r="AB918001" s="5"/>
    </row>
    <row r="918002" spans="21:28">
      <c r="U918002" s="5"/>
      <c r="AA918002" s="93"/>
      <c r="AB918002" s="5"/>
    </row>
    <row r="918003" spans="21:28">
      <c r="U918003" s="5"/>
      <c r="AA918003" s="94"/>
      <c r="AB918003" s="5"/>
    </row>
    <row r="918006" spans="21:28">
      <c r="U918006" s="5"/>
      <c r="AA918006" s="94"/>
      <c r="AB918006" s="5"/>
    </row>
    <row r="918056" spans="21:28">
      <c r="U918056" s="5"/>
      <c r="AA918056" s="94"/>
      <c r="AB918056" s="5"/>
    </row>
    <row r="918126" spans="21:28">
      <c r="U918126" s="5"/>
      <c r="AA918126" s="94"/>
      <c r="AB918126" s="5"/>
    </row>
    <row r="918127" spans="21:28">
      <c r="U918127" s="5"/>
      <c r="AA918127" s="94"/>
      <c r="AB918127" s="5"/>
    </row>
    <row r="918144" spans="21:28">
      <c r="U918144" s="5"/>
      <c r="AA918144" s="94"/>
      <c r="AB918144" s="5"/>
    </row>
    <row r="918146" spans="21:28">
      <c r="U918146" s="5"/>
      <c r="AA918146" s="458"/>
      <c r="AB918146" s="5"/>
    </row>
    <row r="918147" spans="21:28">
      <c r="U918147" s="5"/>
      <c r="AA918147" s="458"/>
      <c r="AB918147" s="5"/>
    </row>
    <row r="918148" spans="21:28">
      <c r="U918148" s="5"/>
      <c r="AA918148" s="93"/>
      <c r="AB918148" s="5"/>
    </row>
    <row r="918149" spans="21:28">
      <c r="U918149" s="5"/>
      <c r="AA918149" s="94"/>
      <c r="AB918149" s="5"/>
    </row>
    <row r="918152" spans="21:28">
      <c r="U918152" s="5"/>
      <c r="AA918152" s="94"/>
      <c r="AB918152" s="5"/>
    </row>
    <row r="918202" spans="21:28">
      <c r="U918202" s="5"/>
      <c r="AA918202" s="94"/>
      <c r="AB918202" s="5"/>
    </row>
    <row r="918272" spans="21:28">
      <c r="U918272" s="5"/>
      <c r="AA918272" s="94"/>
      <c r="AB918272" s="5"/>
    </row>
    <row r="918273" spans="21:28">
      <c r="U918273" s="5"/>
      <c r="AA918273" s="94"/>
      <c r="AB918273" s="5"/>
    </row>
    <row r="918290" spans="21:28">
      <c r="U918290" s="5"/>
      <c r="AA918290" s="94"/>
      <c r="AB918290" s="5"/>
    </row>
    <row r="918292" spans="21:28">
      <c r="U918292" s="5"/>
      <c r="AA918292" s="458"/>
      <c r="AB918292" s="5"/>
    </row>
    <row r="918293" spans="21:28">
      <c r="U918293" s="5"/>
      <c r="AA918293" s="458"/>
      <c r="AB918293" s="5"/>
    </row>
    <row r="918294" spans="21:28">
      <c r="U918294" s="5"/>
      <c r="AA918294" s="93"/>
      <c r="AB918294" s="5"/>
    </row>
    <row r="918295" spans="21:28">
      <c r="U918295" s="5"/>
      <c r="AA918295" s="94"/>
      <c r="AB918295" s="5"/>
    </row>
    <row r="918298" spans="21:28">
      <c r="U918298" s="5"/>
      <c r="AA918298" s="94"/>
      <c r="AB918298" s="5"/>
    </row>
    <row r="918348" spans="21:28">
      <c r="U918348" s="5"/>
      <c r="AA918348" s="94"/>
      <c r="AB918348" s="5"/>
    </row>
    <row r="918418" spans="21:28">
      <c r="U918418" s="5"/>
      <c r="AA918418" s="94"/>
      <c r="AB918418" s="5"/>
    </row>
    <row r="918419" spans="21:28">
      <c r="U918419" s="5"/>
      <c r="AA918419" s="94"/>
      <c r="AB918419" s="5"/>
    </row>
    <row r="918436" spans="21:28">
      <c r="U918436" s="5"/>
      <c r="AA918436" s="94"/>
      <c r="AB918436" s="5"/>
    </row>
    <row r="918438" spans="21:28">
      <c r="U918438" s="5"/>
      <c r="AA918438" s="458"/>
      <c r="AB918438" s="5"/>
    </row>
    <row r="918439" spans="21:28">
      <c r="U918439" s="5"/>
      <c r="AA918439" s="458"/>
      <c r="AB918439" s="5"/>
    </row>
    <row r="918440" spans="21:28">
      <c r="U918440" s="5"/>
      <c r="AA918440" s="93"/>
      <c r="AB918440" s="5"/>
    </row>
    <row r="918441" spans="21:28">
      <c r="U918441" s="5"/>
      <c r="AA918441" s="94"/>
      <c r="AB918441" s="5"/>
    </row>
    <row r="918444" spans="21:28">
      <c r="U918444" s="5"/>
      <c r="AA918444" s="94"/>
      <c r="AB918444" s="5"/>
    </row>
    <row r="918494" spans="21:28">
      <c r="U918494" s="5"/>
      <c r="AA918494" s="94"/>
      <c r="AB918494" s="5"/>
    </row>
    <row r="918564" spans="21:28">
      <c r="U918564" s="5"/>
      <c r="AA918564" s="94"/>
      <c r="AB918564" s="5"/>
    </row>
    <row r="918565" spans="21:28">
      <c r="U918565" s="5"/>
      <c r="AA918565" s="94"/>
      <c r="AB918565" s="5"/>
    </row>
    <row r="918582" spans="21:28">
      <c r="U918582" s="5"/>
      <c r="AA918582" s="94"/>
      <c r="AB918582" s="5"/>
    </row>
    <row r="918584" spans="21:28">
      <c r="U918584" s="5"/>
      <c r="AA918584" s="458"/>
      <c r="AB918584" s="5"/>
    </row>
    <row r="918585" spans="21:28">
      <c r="U918585" s="5"/>
      <c r="AA918585" s="458"/>
      <c r="AB918585" s="5"/>
    </row>
    <row r="918586" spans="21:28">
      <c r="U918586" s="5"/>
      <c r="AA918586" s="93"/>
      <c r="AB918586" s="5"/>
    </row>
    <row r="918587" spans="21:28">
      <c r="U918587" s="5"/>
      <c r="AA918587" s="94"/>
      <c r="AB918587" s="5"/>
    </row>
    <row r="918590" spans="21:28">
      <c r="U918590" s="5"/>
      <c r="AA918590" s="94"/>
      <c r="AB918590" s="5"/>
    </row>
    <row r="918640" spans="21:28">
      <c r="U918640" s="5"/>
      <c r="AA918640" s="94"/>
      <c r="AB918640" s="5"/>
    </row>
    <row r="918710" spans="21:28">
      <c r="U918710" s="5"/>
      <c r="AA918710" s="94"/>
      <c r="AB918710" s="5"/>
    </row>
    <row r="918711" spans="21:28">
      <c r="U918711" s="5"/>
      <c r="AA918711" s="94"/>
      <c r="AB918711" s="5"/>
    </row>
    <row r="918728" spans="21:28">
      <c r="U918728" s="5"/>
      <c r="AA918728" s="94"/>
      <c r="AB918728" s="5"/>
    </row>
    <row r="918730" spans="21:28">
      <c r="U918730" s="5"/>
      <c r="AA918730" s="458"/>
      <c r="AB918730" s="5"/>
    </row>
    <row r="918731" spans="21:28">
      <c r="U918731" s="5"/>
      <c r="AA918731" s="458"/>
      <c r="AB918731" s="5"/>
    </row>
    <row r="918732" spans="21:28">
      <c r="U918732" s="5"/>
      <c r="AA918732" s="93"/>
      <c r="AB918732" s="5"/>
    </row>
    <row r="918733" spans="21:28">
      <c r="U918733" s="5"/>
      <c r="AA918733" s="94"/>
      <c r="AB918733" s="5"/>
    </row>
    <row r="918736" spans="21:28">
      <c r="U918736" s="5"/>
      <c r="AA918736" s="94"/>
      <c r="AB918736" s="5"/>
    </row>
    <row r="918786" spans="21:28">
      <c r="U918786" s="5"/>
      <c r="AA918786" s="94"/>
      <c r="AB918786" s="5"/>
    </row>
    <row r="918856" spans="21:28">
      <c r="U918856" s="5"/>
      <c r="AA918856" s="94"/>
      <c r="AB918856" s="5"/>
    </row>
    <row r="918857" spans="21:28">
      <c r="U918857" s="5"/>
      <c r="AA918857" s="94"/>
      <c r="AB918857" s="5"/>
    </row>
    <row r="918874" spans="21:28">
      <c r="U918874" s="5"/>
      <c r="AA918874" s="94"/>
      <c r="AB918874" s="5"/>
    </row>
    <row r="918876" spans="21:28">
      <c r="U918876" s="5"/>
      <c r="AA918876" s="458"/>
      <c r="AB918876" s="5"/>
    </row>
    <row r="918877" spans="21:28">
      <c r="U918877" s="5"/>
      <c r="AA918877" s="458"/>
      <c r="AB918877" s="5"/>
    </row>
    <row r="918878" spans="21:28">
      <c r="U918878" s="5"/>
      <c r="AA918878" s="93"/>
      <c r="AB918878" s="5"/>
    </row>
    <row r="918879" spans="21:28">
      <c r="U918879" s="5"/>
      <c r="AA918879" s="94"/>
      <c r="AB918879" s="5"/>
    </row>
    <row r="918882" spans="21:28">
      <c r="U918882" s="5"/>
      <c r="AA918882" s="94"/>
      <c r="AB918882" s="5"/>
    </row>
    <row r="918932" spans="21:28">
      <c r="U918932" s="5"/>
      <c r="AA918932" s="94"/>
      <c r="AB918932" s="5"/>
    </row>
    <row r="919002" spans="21:28">
      <c r="U919002" s="5"/>
      <c r="AA919002" s="94"/>
      <c r="AB919002" s="5"/>
    </row>
    <row r="919003" spans="21:28">
      <c r="U919003" s="5"/>
      <c r="AA919003" s="94"/>
      <c r="AB919003" s="5"/>
    </row>
    <row r="919020" spans="21:28">
      <c r="U919020" s="5"/>
      <c r="AA919020" s="94"/>
      <c r="AB919020" s="5"/>
    </row>
    <row r="919022" spans="21:28">
      <c r="U919022" s="5"/>
      <c r="AA919022" s="458"/>
      <c r="AB919022" s="5"/>
    </row>
    <row r="919023" spans="21:28">
      <c r="U919023" s="5"/>
      <c r="AA919023" s="458"/>
      <c r="AB919023" s="5"/>
    </row>
    <row r="919024" spans="21:28">
      <c r="U919024" s="5"/>
      <c r="AA919024" s="93"/>
      <c r="AB919024" s="5"/>
    </row>
    <row r="919025" spans="21:28">
      <c r="U919025" s="5"/>
      <c r="AA919025" s="94"/>
      <c r="AB919025" s="5"/>
    </row>
    <row r="919028" spans="21:28">
      <c r="U919028" s="5"/>
      <c r="AA919028" s="94"/>
      <c r="AB919028" s="5"/>
    </row>
    <row r="919078" spans="21:28">
      <c r="U919078" s="5"/>
      <c r="AA919078" s="94"/>
      <c r="AB919078" s="5"/>
    </row>
    <row r="919148" spans="21:28">
      <c r="U919148" s="5"/>
      <c r="AA919148" s="94"/>
      <c r="AB919148" s="5"/>
    </row>
    <row r="919149" spans="21:28">
      <c r="U919149" s="5"/>
      <c r="AA919149" s="94"/>
      <c r="AB919149" s="5"/>
    </row>
    <row r="919166" spans="21:28">
      <c r="U919166" s="5"/>
      <c r="AA919166" s="94"/>
      <c r="AB919166" s="5"/>
    </row>
    <row r="919168" spans="21:28">
      <c r="U919168" s="5"/>
      <c r="AA919168" s="458"/>
      <c r="AB919168" s="5"/>
    </row>
    <row r="919169" spans="21:28">
      <c r="U919169" s="5"/>
      <c r="AA919169" s="458"/>
      <c r="AB919169" s="5"/>
    </row>
    <row r="919170" spans="21:28">
      <c r="U919170" s="5"/>
      <c r="AA919170" s="93"/>
      <c r="AB919170" s="5"/>
    </row>
    <row r="919171" spans="21:28">
      <c r="U919171" s="5"/>
      <c r="AA919171" s="94"/>
      <c r="AB919171" s="5"/>
    </row>
    <row r="919174" spans="21:28">
      <c r="U919174" s="5"/>
      <c r="AA919174" s="94"/>
      <c r="AB919174" s="5"/>
    </row>
    <row r="919224" spans="21:28">
      <c r="U919224" s="5"/>
      <c r="AA919224" s="94"/>
      <c r="AB919224" s="5"/>
    </row>
    <row r="919294" spans="21:28">
      <c r="U919294" s="5"/>
      <c r="AA919294" s="94"/>
      <c r="AB919294" s="5"/>
    </row>
    <row r="919295" spans="21:28">
      <c r="U919295" s="5"/>
      <c r="AA919295" s="94"/>
      <c r="AB919295" s="5"/>
    </row>
    <row r="919312" spans="21:28">
      <c r="U919312" s="5"/>
      <c r="AA919312" s="94"/>
      <c r="AB919312" s="5"/>
    </row>
    <row r="919314" spans="21:28">
      <c r="U919314" s="5"/>
      <c r="AA919314" s="458"/>
      <c r="AB919314" s="5"/>
    </row>
    <row r="919315" spans="21:28">
      <c r="U919315" s="5"/>
      <c r="AA919315" s="458"/>
      <c r="AB919315" s="5"/>
    </row>
    <row r="919316" spans="21:28">
      <c r="U919316" s="5"/>
      <c r="AA919316" s="93"/>
      <c r="AB919316" s="5"/>
    </row>
    <row r="919317" spans="21:28">
      <c r="U919317" s="5"/>
      <c r="AA919317" s="94"/>
      <c r="AB919317" s="5"/>
    </row>
    <row r="919320" spans="21:28">
      <c r="U919320" s="5"/>
      <c r="AA919320" s="94"/>
      <c r="AB919320" s="5"/>
    </row>
    <row r="919370" spans="21:28">
      <c r="U919370" s="5"/>
      <c r="AA919370" s="94"/>
      <c r="AB919370" s="5"/>
    </row>
    <row r="919440" spans="21:28">
      <c r="U919440" s="5"/>
      <c r="AA919440" s="94"/>
      <c r="AB919440" s="5"/>
    </row>
    <row r="919441" spans="21:28">
      <c r="U919441" s="5"/>
      <c r="AA919441" s="94"/>
      <c r="AB919441" s="5"/>
    </row>
    <row r="919458" spans="21:28">
      <c r="U919458" s="5"/>
      <c r="AA919458" s="94"/>
      <c r="AB919458" s="5"/>
    </row>
    <row r="919460" spans="21:28">
      <c r="U919460" s="5"/>
      <c r="AA919460" s="458"/>
      <c r="AB919460" s="5"/>
    </row>
    <row r="919461" spans="21:28">
      <c r="U919461" s="5"/>
      <c r="AA919461" s="458"/>
      <c r="AB919461" s="5"/>
    </row>
    <row r="919462" spans="21:28">
      <c r="U919462" s="5"/>
      <c r="AA919462" s="93"/>
      <c r="AB919462" s="5"/>
    </row>
    <row r="919463" spans="21:28">
      <c r="U919463" s="5"/>
      <c r="AA919463" s="94"/>
      <c r="AB919463" s="5"/>
    </row>
    <row r="919466" spans="21:28">
      <c r="U919466" s="5"/>
      <c r="AA919466" s="94"/>
      <c r="AB919466" s="5"/>
    </row>
    <row r="919516" spans="21:28">
      <c r="U919516" s="5"/>
      <c r="AA919516" s="94"/>
      <c r="AB919516" s="5"/>
    </row>
    <row r="919586" spans="21:28">
      <c r="U919586" s="5"/>
      <c r="AA919586" s="94"/>
      <c r="AB919586" s="5"/>
    </row>
    <row r="919587" spans="21:28">
      <c r="U919587" s="5"/>
      <c r="AA919587" s="94"/>
      <c r="AB919587" s="5"/>
    </row>
    <row r="919604" spans="21:28">
      <c r="U919604" s="5"/>
      <c r="AA919604" s="94"/>
      <c r="AB919604" s="5"/>
    </row>
    <row r="919606" spans="21:28">
      <c r="U919606" s="5"/>
      <c r="AA919606" s="458"/>
      <c r="AB919606" s="5"/>
    </row>
    <row r="919607" spans="21:28">
      <c r="U919607" s="5"/>
      <c r="AA919607" s="458"/>
      <c r="AB919607" s="5"/>
    </row>
    <row r="919608" spans="21:28">
      <c r="U919608" s="5"/>
      <c r="AA919608" s="93"/>
      <c r="AB919608" s="5"/>
    </row>
    <row r="919609" spans="21:28">
      <c r="U919609" s="5"/>
      <c r="AA919609" s="94"/>
      <c r="AB919609" s="5"/>
    </row>
    <row r="919612" spans="21:28">
      <c r="U919612" s="5"/>
      <c r="AA919612" s="94"/>
      <c r="AB919612" s="5"/>
    </row>
    <row r="919662" spans="21:28">
      <c r="U919662" s="5"/>
      <c r="AA919662" s="94"/>
      <c r="AB919662" s="5"/>
    </row>
    <row r="919732" spans="21:28">
      <c r="U919732" s="5"/>
      <c r="AA919732" s="94"/>
      <c r="AB919732" s="5"/>
    </row>
    <row r="919733" spans="21:28">
      <c r="U919733" s="5"/>
      <c r="AA919733" s="94"/>
      <c r="AB919733" s="5"/>
    </row>
    <row r="919750" spans="21:28">
      <c r="U919750" s="5"/>
      <c r="AA919750" s="94"/>
      <c r="AB919750" s="5"/>
    </row>
    <row r="919752" spans="21:28">
      <c r="U919752" s="5"/>
      <c r="AA919752" s="458"/>
      <c r="AB919752" s="5"/>
    </row>
    <row r="919753" spans="21:28">
      <c r="U919753" s="5"/>
      <c r="AA919753" s="458"/>
      <c r="AB919753" s="5"/>
    </row>
    <row r="919754" spans="21:28">
      <c r="U919754" s="5"/>
      <c r="AA919754" s="93"/>
      <c r="AB919754" s="5"/>
    </row>
    <row r="919755" spans="21:28">
      <c r="U919755" s="5"/>
      <c r="AA919755" s="94"/>
      <c r="AB919755" s="5"/>
    </row>
    <row r="919758" spans="21:28">
      <c r="U919758" s="5"/>
      <c r="AA919758" s="94"/>
      <c r="AB919758" s="5"/>
    </row>
    <row r="919808" spans="21:28">
      <c r="U919808" s="5"/>
      <c r="AA919808" s="94"/>
      <c r="AB919808" s="5"/>
    </row>
    <row r="919878" spans="21:28">
      <c r="U919878" s="5"/>
      <c r="AA919878" s="94"/>
      <c r="AB919878" s="5"/>
    </row>
    <row r="919879" spans="21:28">
      <c r="U919879" s="5"/>
      <c r="AA919879" s="94"/>
      <c r="AB919879" s="5"/>
    </row>
    <row r="919896" spans="21:28">
      <c r="U919896" s="5"/>
      <c r="AA919896" s="94"/>
      <c r="AB919896" s="5"/>
    </row>
    <row r="919898" spans="21:28">
      <c r="U919898" s="5"/>
      <c r="AA919898" s="458"/>
      <c r="AB919898" s="5"/>
    </row>
    <row r="919899" spans="21:28">
      <c r="U919899" s="5"/>
      <c r="AA919899" s="458"/>
      <c r="AB919899" s="5"/>
    </row>
    <row r="919900" spans="21:28">
      <c r="U919900" s="5"/>
      <c r="AA919900" s="93"/>
      <c r="AB919900" s="5"/>
    </row>
    <row r="919901" spans="21:28">
      <c r="U919901" s="5"/>
      <c r="AA919901" s="94"/>
      <c r="AB919901" s="5"/>
    </row>
    <row r="919904" spans="21:28">
      <c r="U919904" s="5"/>
      <c r="AA919904" s="94"/>
      <c r="AB919904" s="5"/>
    </row>
    <row r="919954" spans="21:28">
      <c r="U919954" s="5"/>
      <c r="AA919954" s="94"/>
      <c r="AB919954" s="5"/>
    </row>
    <row r="920024" spans="21:28">
      <c r="U920024" s="5"/>
      <c r="AA920024" s="94"/>
      <c r="AB920024" s="5"/>
    </row>
    <row r="920025" spans="21:28">
      <c r="U920025" s="5"/>
      <c r="AA920025" s="94"/>
      <c r="AB920025" s="5"/>
    </row>
    <row r="920042" spans="21:28">
      <c r="U920042" s="5"/>
      <c r="AA920042" s="94"/>
      <c r="AB920042" s="5"/>
    </row>
    <row r="920044" spans="21:28">
      <c r="U920044" s="5"/>
      <c r="AA920044" s="458"/>
      <c r="AB920044" s="5"/>
    </row>
    <row r="920045" spans="21:28">
      <c r="U920045" s="5"/>
      <c r="AA920045" s="458"/>
      <c r="AB920045" s="5"/>
    </row>
    <row r="920046" spans="21:28">
      <c r="U920046" s="5"/>
      <c r="AA920046" s="93"/>
      <c r="AB920046" s="5"/>
    </row>
    <row r="920047" spans="21:28">
      <c r="U920047" s="5"/>
      <c r="AA920047" s="94"/>
      <c r="AB920047" s="5"/>
    </row>
    <row r="920050" spans="21:28">
      <c r="U920050" s="5"/>
      <c r="AA920050" s="94"/>
      <c r="AB920050" s="5"/>
    </row>
    <row r="920100" spans="21:28">
      <c r="U920100" s="5"/>
      <c r="AA920100" s="94"/>
      <c r="AB920100" s="5"/>
    </row>
    <row r="920170" spans="21:28">
      <c r="U920170" s="5"/>
      <c r="AA920170" s="94"/>
      <c r="AB920170" s="5"/>
    </row>
    <row r="920171" spans="21:28">
      <c r="U920171" s="5"/>
      <c r="AA920171" s="94"/>
      <c r="AB920171" s="5"/>
    </row>
    <row r="920188" spans="21:28">
      <c r="U920188" s="5"/>
      <c r="AA920188" s="94"/>
      <c r="AB920188" s="5"/>
    </row>
    <row r="920190" spans="21:28">
      <c r="U920190" s="5"/>
      <c r="AA920190" s="458"/>
      <c r="AB920190" s="5"/>
    </row>
    <row r="920191" spans="21:28">
      <c r="U920191" s="5"/>
      <c r="AA920191" s="458"/>
      <c r="AB920191" s="5"/>
    </row>
    <row r="920192" spans="21:28">
      <c r="U920192" s="5"/>
      <c r="AA920192" s="93"/>
      <c r="AB920192" s="5"/>
    </row>
    <row r="920193" spans="21:28">
      <c r="U920193" s="5"/>
      <c r="AA920193" s="94"/>
      <c r="AB920193" s="5"/>
    </row>
    <row r="920196" spans="21:28">
      <c r="U920196" s="5"/>
      <c r="AA920196" s="94"/>
      <c r="AB920196" s="5"/>
    </row>
    <row r="920246" spans="21:28">
      <c r="U920246" s="5"/>
      <c r="AA920246" s="94"/>
      <c r="AB920246" s="5"/>
    </row>
    <row r="920316" spans="21:28">
      <c r="U920316" s="5"/>
      <c r="AA920316" s="94"/>
      <c r="AB920316" s="5"/>
    </row>
    <row r="920317" spans="21:28">
      <c r="U920317" s="5"/>
      <c r="AA920317" s="94"/>
      <c r="AB920317" s="5"/>
    </row>
    <row r="920334" spans="21:28">
      <c r="U920334" s="5"/>
      <c r="AA920334" s="94"/>
      <c r="AB920334" s="5"/>
    </row>
    <row r="920336" spans="21:28">
      <c r="U920336" s="5"/>
      <c r="AA920336" s="458"/>
      <c r="AB920336" s="5"/>
    </row>
    <row r="920337" spans="21:28">
      <c r="U920337" s="5"/>
      <c r="AA920337" s="458"/>
      <c r="AB920337" s="5"/>
    </row>
    <row r="920338" spans="21:28">
      <c r="U920338" s="5"/>
      <c r="AA920338" s="93"/>
      <c r="AB920338" s="5"/>
    </row>
    <row r="920339" spans="21:28">
      <c r="U920339" s="5"/>
      <c r="AA920339" s="94"/>
      <c r="AB920339" s="5"/>
    </row>
    <row r="920342" spans="21:28">
      <c r="U920342" s="5"/>
      <c r="AA920342" s="94"/>
      <c r="AB920342" s="5"/>
    </row>
    <row r="920392" spans="21:28">
      <c r="U920392" s="5"/>
      <c r="AA920392" s="94"/>
      <c r="AB920392" s="5"/>
    </row>
    <row r="920462" spans="21:28">
      <c r="U920462" s="5"/>
      <c r="AA920462" s="94"/>
      <c r="AB920462" s="5"/>
    </row>
    <row r="920463" spans="21:28">
      <c r="U920463" s="5"/>
      <c r="AA920463" s="94"/>
      <c r="AB920463" s="5"/>
    </row>
    <row r="920480" spans="21:28">
      <c r="U920480" s="5"/>
      <c r="AA920480" s="94"/>
      <c r="AB920480" s="5"/>
    </row>
    <row r="920482" spans="21:28">
      <c r="U920482" s="5"/>
      <c r="AA920482" s="458"/>
      <c r="AB920482" s="5"/>
    </row>
    <row r="920483" spans="21:28">
      <c r="U920483" s="5"/>
      <c r="AA920483" s="458"/>
      <c r="AB920483" s="5"/>
    </row>
    <row r="920484" spans="21:28">
      <c r="U920484" s="5"/>
      <c r="AA920484" s="93"/>
      <c r="AB920484" s="5"/>
    </row>
    <row r="920485" spans="21:28">
      <c r="U920485" s="5"/>
      <c r="AA920485" s="94"/>
      <c r="AB920485" s="5"/>
    </row>
    <row r="920488" spans="21:28">
      <c r="U920488" s="5"/>
      <c r="AA920488" s="94"/>
      <c r="AB920488" s="5"/>
    </row>
    <row r="920538" spans="21:28">
      <c r="U920538" s="5"/>
      <c r="AA920538" s="94"/>
      <c r="AB920538" s="5"/>
    </row>
    <row r="920608" spans="21:28">
      <c r="U920608" s="5"/>
      <c r="AA920608" s="94"/>
      <c r="AB920608" s="5"/>
    </row>
    <row r="920609" spans="21:28">
      <c r="U920609" s="5"/>
      <c r="AA920609" s="94"/>
      <c r="AB920609" s="5"/>
    </row>
    <row r="920626" spans="21:28">
      <c r="U920626" s="5"/>
      <c r="AA920626" s="94"/>
      <c r="AB920626" s="5"/>
    </row>
    <row r="920628" spans="21:28">
      <c r="U920628" s="5"/>
      <c r="AA920628" s="458"/>
      <c r="AB920628" s="5"/>
    </row>
    <row r="920629" spans="21:28">
      <c r="U920629" s="5"/>
      <c r="AA920629" s="458"/>
      <c r="AB920629" s="5"/>
    </row>
    <row r="920630" spans="21:28">
      <c r="U920630" s="5"/>
      <c r="AA920630" s="93"/>
      <c r="AB920630" s="5"/>
    </row>
    <row r="920631" spans="21:28">
      <c r="U920631" s="5"/>
      <c r="AA920631" s="94"/>
      <c r="AB920631" s="5"/>
    </row>
    <row r="920634" spans="21:28">
      <c r="U920634" s="5"/>
      <c r="AA920634" s="94"/>
      <c r="AB920634" s="5"/>
    </row>
    <row r="920684" spans="21:28">
      <c r="U920684" s="5"/>
      <c r="AA920684" s="94"/>
      <c r="AB920684" s="5"/>
    </row>
    <row r="920754" spans="21:28">
      <c r="U920754" s="5"/>
      <c r="AA920754" s="94"/>
      <c r="AB920754" s="5"/>
    </row>
    <row r="920755" spans="21:28">
      <c r="U920755" s="5"/>
      <c r="AA920755" s="94"/>
      <c r="AB920755" s="5"/>
    </row>
    <row r="920772" spans="21:28">
      <c r="U920772" s="5"/>
      <c r="AA920772" s="94"/>
      <c r="AB920772" s="5"/>
    </row>
    <row r="920774" spans="21:28">
      <c r="U920774" s="5"/>
      <c r="AA920774" s="458"/>
      <c r="AB920774" s="5"/>
    </row>
    <row r="920775" spans="21:28">
      <c r="U920775" s="5"/>
      <c r="AA920775" s="458"/>
      <c r="AB920775" s="5"/>
    </row>
    <row r="920776" spans="21:28">
      <c r="U920776" s="5"/>
      <c r="AA920776" s="93"/>
      <c r="AB920776" s="5"/>
    </row>
    <row r="920777" spans="21:28">
      <c r="U920777" s="5"/>
      <c r="AA920777" s="94"/>
      <c r="AB920777" s="5"/>
    </row>
    <row r="920780" spans="21:28">
      <c r="U920780" s="5"/>
      <c r="AA920780" s="94"/>
      <c r="AB920780" s="5"/>
    </row>
    <row r="920830" spans="21:28">
      <c r="U920830" s="5"/>
      <c r="AA920830" s="94"/>
      <c r="AB920830" s="5"/>
    </row>
    <row r="920900" spans="21:28">
      <c r="U920900" s="5"/>
      <c r="AA920900" s="94"/>
      <c r="AB920900" s="5"/>
    </row>
    <row r="920901" spans="21:28">
      <c r="U920901" s="5"/>
      <c r="AA920901" s="94"/>
      <c r="AB920901" s="5"/>
    </row>
    <row r="920918" spans="21:28">
      <c r="U920918" s="5"/>
      <c r="AA920918" s="94"/>
      <c r="AB920918" s="5"/>
    </row>
    <row r="920920" spans="21:28">
      <c r="U920920" s="5"/>
      <c r="AA920920" s="458"/>
      <c r="AB920920" s="5"/>
    </row>
    <row r="920921" spans="21:28">
      <c r="U920921" s="5"/>
      <c r="AA920921" s="458"/>
      <c r="AB920921" s="5"/>
    </row>
    <row r="920922" spans="21:28">
      <c r="U920922" s="5"/>
      <c r="AA920922" s="93"/>
      <c r="AB920922" s="5"/>
    </row>
    <row r="920923" spans="21:28">
      <c r="U920923" s="5"/>
      <c r="AA920923" s="94"/>
      <c r="AB920923" s="5"/>
    </row>
    <row r="920926" spans="21:28">
      <c r="U920926" s="5"/>
      <c r="AA920926" s="94"/>
      <c r="AB920926" s="5"/>
    </row>
    <row r="920976" spans="21:28">
      <c r="U920976" s="5"/>
      <c r="AA920976" s="94"/>
      <c r="AB920976" s="5"/>
    </row>
    <row r="921046" spans="21:28">
      <c r="U921046" s="5"/>
      <c r="AA921046" s="94"/>
      <c r="AB921046" s="5"/>
    </row>
    <row r="921047" spans="21:28">
      <c r="U921047" s="5"/>
      <c r="AA921047" s="94"/>
      <c r="AB921047" s="5"/>
    </row>
    <row r="921064" spans="21:28">
      <c r="U921064" s="5"/>
      <c r="AA921064" s="94"/>
      <c r="AB921064" s="5"/>
    </row>
    <row r="921066" spans="21:28">
      <c r="U921066" s="5"/>
      <c r="AA921066" s="458"/>
      <c r="AB921066" s="5"/>
    </row>
    <row r="921067" spans="21:28">
      <c r="U921067" s="5"/>
      <c r="AA921067" s="458"/>
      <c r="AB921067" s="5"/>
    </row>
    <row r="921068" spans="21:28">
      <c r="U921068" s="5"/>
      <c r="AA921068" s="93"/>
      <c r="AB921068" s="5"/>
    </row>
    <row r="921069" spans="21:28">
      <c r="U921069" s="5"/>
      <c r="AA921069" s="94"/>
      <c r="AB921069" s="5"/>
    </row>
    <row r="921072" spans="21:28">
      <c r="U921072" s="5"/>
      <c r="AA921072" s="94"/>
      <c r="AB921072" s="5"/>
    </row>
    <row r="921122" spans="21:28">
      <c r="U921122" s="5"/>
      <c r="AA921122" s="94"/>
      <c r="AB921122" s="5"/>
    </row>
    <row r="921192" spans="21:28">
      <c r="U921192" s="5"/>
      <c r="AA921192" s="94"/>
      <c r="AB921192" s="5"/>
    </row>
    <row r="921193" spans="21:28">
      <c r="U921193" s="5"/>
      <c r="AA921193" s="94"/>
      <c r="AB921193" s="5"/>
    </row>
    <row r="921210" spans="21:28">
      <c r="U921210" s="5"/>
      <c r="AA921210" s="94"/>
      <c r="AB921210" s="5"/>
    </row>
    <row r="921212" spans="21:28">
      <c r="U921212" s="5"/>
      <c r="AA921212" s="458"/>
      <c r="AB921212" s="5"/>
    </row>
    <row r="921213" spans="21:28">
      <c r="U921213" s="5"/>
      <c r="AA921213" s="458"/>
      <c r="AB921213" s="5"/>
    </row>
    <row r="921214" spans="21:28">
      <c r="U921214" s="5"/>
      <c r="AA921214" s="93"/>
      <c r="AB921214" s="5"/>
    </row>
    <row r="921215" spans="21:28">
      <c r="U921215" s="5"/>
      <c r="AA921215" s="94"/>
      <c r="AB921215" s="5"/>
    </row>
    <row r="921218" spans="21:28">
      <c r="U921218" s="5"/>
      <c r="AA921218" s="94"/>
      <c r="AB921218" s="5"/>
    </row>
    <row r="921268" spans="21:28">
      <c r="U921268" s="5"/>
      <c r="AA921268" s="94"/>
      <c r="AB921268" s="5"/>
    </row>
    <row r="921338" spans="21:28">
      <c r="U921338" s="5"/>
      <c r="AA921338" s="94"/>
      <c r="AB921338" s="5"/>
    </row>
    <row r="921339" spans="21:28">
      <c r="U921339" s="5"/>
      <c r="AA921339" s="94"/>
      <c r="AB921339" s="5"/>
    </row>
    <row r="921356" spans="21:28">
      <c r="U921356" s="5"/>
      <c r="AA921356" s="94"/>
      <c r="AB921356" s="5"/>
    </row>
    <row r="921358" spans="21:28">
      <c r="U921358" s="5"/>
      <c r="AA921358" s="458"/>
      <c r="AB921358" s="5"/>
    </row>
    <row r="921359" spans="21:28">
      <c r="U921359" s="5"/>
      <c r="AA921359" s="458"/>
      <c r="AB921359" s="5"/>
    </row>
    <row r="921360" spans="21:28">
      <c r="U921360" s="5"/>
      <c r="AA921360" s="93"/>
      <c r="AB921360" s="5"/>
    </row>
    <row r="921361" spans="21:28">
      <c r="U921361" s="5"/>
      <c r="AA921361" s="94"/>
      <c r="AB921361" s="5"/>
    </row>
    <row r="921364" spans="21:28">
      <c r="U921364" s="5"/>
      <c r="AA921364" s="94"/>
      <c r="AB921364" s="5"/>
    </row>
    <row r="921414" spans="21:28">
      <c r="U921414" s="5"/>
      <c r="AA921414" s="94"/>
      <c r="AB921414" s="5"/>
    </row>
    <row r="921484" spans="21:28">
      <c r="U921484" s="5"/>
      <c r="AA921484" s="94"/>
      <c r="AB921484" s="5"/>
    </row>
    <row r="921485" spans="21:28">
      <c r="U921485" s="5"/>
      <c r="AA921485" s="94"/>
      <c r="AB921485" s="5"/>
    </row>
    <row r="921502" spans="21:28">
      <c r="U921502" s="5"/>
      <c r="AA921502" s="94"/>
      <c r="AB921502" s="5"/>
    </row>
    <row r="921504" spans="21:28">
      <c r="U921504" s="5"/>
      <c r="AA921504" s="458"/>
      <c r="AB921504" s="5"/>
    </row>
    <row r="921505" spans="21:28">
      <c r="U921505" s="5"/>
      <c r="AA921505" s="458"/>
      <c r="AB921505" s="5"/>
    </row>
    <row r="921506" spans="21:28">
      <c r="U921506" s="5"/>
      <c r="AA921506" s="93"/>
      <c r="AB921506" s="5"/>
    </row>
    <row r="921507" spans="21:28">
      <c r="U921507" s="5"/>
      <c r="AA921507" s="94"/>
      <c r="AB921507" s="5"/>
    </row>
    <row r="921510" spans="21:28">
      <c r="U921510" s="5"/>
      <c r="AA921510" s="94"/>
      <c r="AB921510" s="5"/>
    </row>
    <row r="921560" spans="21:28">
      <c r="U921560" s="5"/>
      <c r="AA921560" s="94"/>
      <c r="AB921560" s="5"/>
    </row>
    <row r="921630" spans="21:28">
      <c r="U921630" s="5"/>
      <c r="AA921630" s="94"/>
      <c r="AB921630" s="5"/>
    </row>
    <row r="921631" spans="21:28">
      <c r="U921631" s="5"/>
      <c r="AA921631" s="94"/>
      <c r="AB921631" s="5"/>
    </row>
    <row r="921648" spans="21:28">
      <c r="U921648" s="5"/>
      <c r="AA921648" s="94"/>
      <c r="AB921648" s="5"/>
    </row>
    <row r="921650" spans="21:28">
      <c r="U921650" s="5"/>
      <c r="AA921650" s="458"/>
      <c r="AB921650" s="5"/>
    </row>
    <row r="921651" spans="21:28">
      <c r="U921651" s="5"/>
      <c r="AA921651" s="458"/>
      <c r="AB921651" s="5"/>
    </row>
    <row r="921652" spans="21:28">
      <c r="U921652" s="5"/>
      <c r="AA921652" s="93"/>
      <c r="AB921652" s="5"/>
    </row>
    <row r="921653" spans="21:28">
      <c r="U921653" s="5"/>
      <c r="AA921653" s="94"/>
      <c r="AB921653" s="5"/>
    </row>
    <row r="921656" spans="21:28">
      <c r="U921656" s="5"/>
      <c r="AA921656" s="94"/>
      <c r="AB921656" s="5"/>
    </row>
    <row r="921706" spans="21:28">
      <c r="U921706" s="5"/>
      <c r="AA921706" s="94"/>
      <c r="AB921706" s="5"/>
    </row>
    <row r="921776" spans="21:28">
      <c r="U921776" s="5"/>
      <c r="AA921776" s="94"/>
      <c r="AB921776" s="5"/>
    </row>
    <row r="921777" spans="21:28">
      <c r="U921777" s="5"/>
      <c r="AA921777" s="94"/>
      <c r="AB921777" s="5"/>
    </row>
    <row r="921794" spans="21:28">
      <c r="U921794" s="5"/>
      <c r="AA921794" s="94"/>
      <c r="AB921794" s="5"/>
    </row>
    <row r="921796" spans="21:28">
      <c r="U921796" s="5"/>
      <c r="AA921796" s="458"/>
      <c r="AB921796" s="5"/>
    </row>
    <row r="921797" spans="21:28">
      <c r="U921797" s="5"/>
      <c r="AA921797" s="458"/>
      <c r="AB921797" s="5"/>
    </row>
    <row r="921798" spans="21:28">
      <c r="U921798" s="5"/>
      <c r="AA921798" s="93"/>
      <c r="AB921798" s="5"/>
    </row>
    <row r="921799" spans="21:28">
      <c r="U921799" s="5"/>
      <c r="AA921799" s="94"/>
      <c r="AB921799" s="5"/>
    </row>
    <row r="921802" spans="21:28">
      <c r="U921802" s="5"/>
      <c r="AA921802" s="94"/>
      <c r="AB921802" s="5"/>
    </row>
    <row r="921852" spans="21:28">
      <c r="U921852" s="5"/>
      <c r="AA921852" s="94"/>
      <c r="AB921852" s="5"/>
    </row>
    <row r="921922" spans="21:28">
      <c r="U921922" s="5"/>
      <c r="AA921922" s="94"/>
      <c r="AB921922" s="5"/>
    </row>
    <row r="921923" spans="21:28">
      <c r="U921923" s="5"/>
      <c r="AA921923" s="94"/>
      <c r="AB921923" s="5"/>
    </row>
    <row r="921940" spans="21:28">
      <c r="U921940" s="5"/>
      <c r="AA921940" s="94"/>
      <c r="AB921940" s="5"/>
    </row>
    <row r="921942" spans="21:28">
      <c r="U921942" s="5"/>
      <c r="AA921942" s="458"/>
      <c r="AB921942" s="5"/>
    </row>
    <row r="921943" spans="21:28">
      <c r="U921943" s="5"/>
      <c r="AA921943" s="458"/>
      <c r="AB921943" s="5"/>
    </row>
    <row r="921944" spans="21:28">
      <c r="U921944" s="5"/>
      <c r="AA921944" s="93"/>
      <c r="AB921944" s="5"/>
    </row>
    <row r="921945" spans="21:28">
      <c r="U921945" s="5"/>
      <c r="AA921945" s="94"/>
      <c r="AB921945" s="5"/>
    </row>
    <row r="921948" spans="21:28">
      <c r="U921948" s="5"/>
      <c r="AA921948" s="94"/>
      <c r="AB921948" s="5"/>
    </row>
    <row r="921998" spans="21:28">
      <c r="U921998" s="5"/>
      <c r="AA921998" s="94"/>
      <c r="AB921998" s="5"/>
    </row>
    <row r="922068" spans="21:28">
      <c r="U922068" s="5"/>
      <c r="AA922068" s="94"/>
      <c r="AB922068" s="5"/>
    </row>
    <row r="922069" spans="21:28">
      <c r="U922069" s="5"/>
      <c r="AA922069" s="94"/>
      <c r="AB922069" s="5"/>
    </row>
    <row r="922086" spans="21:28">
      <c r="U922086" s="5"/>
      <c r="AA922086" s="94"/>
      <c r="AB922086" s="5"/>
    </row>
    <row r="922088" spans="21:28">
      <c r="U922088" s="5"/>
      <c r="AA922088" s="458"/>
      <c r="AB922088" s="5"/>
    </row>
    <row r="922089" spans="21:28">
      <c r="U922089" s="5"/>
      <c r="AA922089" s="458"/>
      <c r="AB922089" s="5"/>
    </row>
    <row r="922090" spans="21:28">
      <c r="U922090" s="5"/>
      <c r="AA922090" s="93"/>
      <c r="AB922090" s="5"/>
    </row>
    <row r="922091" spans="21:28">
      <c r="U922091" s="5"/>
      <c r="AA922091" s="94"/>
      <c r="AB922091" s="5"/>
    </row>
    <row r="922094" spans="21:28">
      <c r="U922094" s="5"/>
      <c r="AA922094" s="94"/>
      <c r="AB922094" s="5"/>
    </row>
    <row r="922144" spans="21:28">
      <c r="U922144" s="5"/>
      <c r="AA922144" s="94"/>
      <c r="AB922144" s="5"/>
    </row>
    <row r="922214" spans="21:28">
      <c r="U922214" s="5"/>
      <c r="AA922214" s="94"/>
      <c r="AB922214" s="5"/>
    </row>
    <row r="922215" spans="21:28">
      <c r="U922215" s="5"/>
      <c r="AA922215" s="94"/>
      <c r="AB922215" s="5"/>
    </row>
    <row r="922232" spans="21:28">
      <c r="U922232" s="5"/>
      <c r="AA922232" s="94"/>
      <c r="AB922232" s="5"/>
    </row>
    <row r="922234" spans="21:28">
      <c r="U922234" s="5"/>
      <c r="AA922234" s="458"/>
      <c r="AB922234" s="5"/>
    </row>
    <row r="922235" spans="21:28">
      <c r="U922235" s="5"/>
      <c r="AA922235" s="458"/>
      <c r="AB922235" s="5"/>
    </row>
    <row r="922236" spans="21:28">
      <c r="U922236" s="5"/>
      <c r="AA922236" s="93"/>
      <c r="AB922236" s="5"/>
    </row>
    <row r="922237" spans="21:28">
      <c r="U922237" s="5"/>
      <c r="AA922237" s="94"/>
      <c r="AB922237" s="5"/>
    </row>
    <row r="922240" spans="21:28">
      <c r="U922240" s="5"/>
      <c r="AA922240" s="94"/>
      <c r="AB922240" s="5"/>
    </row>
    <row r="922290" spans="21:28">
      <c r="U922290" s="5"/>
      <c r="AA922290" s="94"/>
      <c r="AB922290" s="5"/>
    </row>
    <row r="922360" spans="21:28">
      <c r="U922360" s="5"/>
      <c r="AA922360" s="94"/>
      <c r="AB922360" s="5"/>
    </row>
    <row r="922361" spans="21:28">
      <c r="U922361" s="5"/>
      <c r="AA922361" s="94"/>
      <c r="AB922361" s="5"/>
    </row>
    <row r="922378" spans="21:28">
      <c r="U922378" s="5"/>
      <c r="AA922378" s="94"/>
      <c r="AB922378" s="5"/>
    </row>
    <row r="922380" spans="21:28">
      <c r="U922380" s="5"/>
      <c r="AA922380" s="458"/>
      <c r="AB922380" s="5"/>
    </row>
    <row r="922381" spans="21:28">
      <c r="U922381" s="5"/>
      <c r="AA922381" s="458"/>
      <c r="AB922381" s="5"/>
    </row>
    <row r="922382" spans="21:28">
      <c r="U922382" s="5"/>
      <c r="AA922382" s="93"/>
      <c r="AB922382" s="5"/>
    </row>
    <row r="922383" spans="21:28">
      <c r="U922383" s="5"/>
      <c r="AA922383" s="94"/>
      <c r="AB922383" s="5"/>
    </row>
    <row r="922386" spans="21:28">
      <c r="U922386" s="5"/>
      <c r="AA922386" s="94"/>
      <c r="AB922386" s="5"/>
    </row>
    <row r="922436" spans="21:28">
      <c r="U922436" s="5"/>
      <c r="AA922436" s="94"/>
      <c r="AB922436" s="5"/>
    </row>
    <row r="922506" spans="21:28">
      <c r="U922506" s="5"/>
      <c r="AA922506" s="94"/>
      <c r="AB922506" s="5"/>
    </row>
    <row r="922507" spans="21:28">
      <c r="U922507" s="5"/>
      <c r="AA922507" s="94"/>
      <c r="AB922507" s="5"/>
    </row>
    <row r="922524" spans="21:28">
      <c r="U922524" s="5"/>
      <c r="AA922524" s="94"/>
      <c r="AB922524" s="5"/>
    </row>
    <row r="922526" spans="21:28">
      <c r="U922526" s="5"/>
      <c r="AA922526" s="458"/>
      <c r="AB922526" s="5"/>
    </row>
    <row r="922527" spans="21:28">
      <c r="U922527" s="5"/>
      <c r="AA922527" s="458"/>
      <c r="AB922527" s="5"/>
    </row>
    <row r="922528" spans="21:28">
      <c r="U922528" s="5"/>
      <c r="AA922528" s="93"/>
      <c r="AB922528" s="5"/>
    </row>
    <row r="922529" spans="21:28">
      <c r="U922529" s="5"/>
      <c r="AA922529" s="94"/>
      <c r="AB922529" s="5"/>
    </row>
    <row r="922532" spans="21:28">
      <c r="U922532" s="5"/>
      <c r="AA922532" s="94"/>
      <c r="AB922532" s="5"/>
    </row>
    <row r="922582" spans="21:28">
      <c r="U922582" s="5"/>
      <c r="AA922582" s="94"/>
      <c r="AB922582" s="5"/>
    </row>
    <row r="922652" spans="21:28">
      <c r="U922652" s="5"/>
      <c r="AA922652" s="94"/>
      <c r="AB922652" s="5"/>
    </row>
    <row r="922653" spans="21:28">
      <c r="U922653" s="5"/>
      <c r="AA922653" s="94"/>
      <c r="AB922653" s="5"/>
    </row>
    <row r="922670" spans="21:28">
      <c r="U922670" s="5"/>
      <c r="AA922670" s="94"/>
      <c r="AB922670" s="5"/>
    </row>
    <row r="922672" spans="21:28">
      <c r="U922672" s="5"/>
      <c r="AA922672" s="458"/>
      <c r="AB922672" s="5"/>
    </row>
    <row r="922673" spans="21:28">
      <c r="U922673" s="5"/>
      <c r="AA922673" s="458"/>
      <c r="AB922673" s="5"/>
    </row>
    <row r="922674" spans="21:28">
      <c r="U922674" s="5"/>
      <c r="AA922674" s="93"/>
      <c r="AB922674" s="5"/>
    </row>
    <row r="922675" spans="21:28">
      <c r="U922675" s="5"/>
      <c r="AA922675" s="94"/>
      <c r="AB922675" s="5"/>
    </row>
    <row r="922678" spans="21:28">
      <c r="U922678" s="5"/>
      <c r="AA922678" s="94"/>
      <c r="AB922678" s="5"/>
    </row>
    <row r="922728" spans="21:28">
      <c r="U922728" s="5"/>
      <c r="AA922728" s="94"/>
      <c r="AB922728" s="5"/>
    </row>
    <row r="922798" spans="21:28">
      <c r="U922798" s="5"/>
      <c r="AA922798" s="94"/>
      <c r="AB922798" s="5"/>
    </row>
    <row r="922799" spans="21:28">
      <c r="U922799" s="5"/>
      <c r="AA922799" s="94"/>
      <c r="AB922799" s="5"/>
    </row>
    <row r="922816" spans="21:28">
      <c r="U922816" s="5"/>
      <c r="AA922816" s="94"/>
      <c r="AB922816" s="5"/>
    </row>
    <row r="922818" spans="21:28">
      <c r="U922818" s="5"/>
      <c r="AA922818" s="458"/>
      <c r="AB922818" s="5"/>
    </row>
    <row r="922819" spans="21:28">
      <c r="U922819" s="5"/>
      <c r="AA922819" s="458"/>
      <c r="AB922819" s="5"/>
    </row>
    <row r="922820" spans="21:28">
      <c r="U922820" s="5"/>
      <c r="AA922820" s="93"/>
      <c r="AB922820" s="5"/>
    </row>
    <row r="922821" spans="21:28">
      <c r="U922821" s="5"/>
      <c r="AA922821" s="94"/>
      <c r="AB922821" s="5"/>
    </row>
    <row r="922824" spans="21:28">
      <c r="U922824" s="5"/>
      <c r="AA922824" s="94"/>
      <c r="AB922824" s="5"/>
    </row>
    <row r="922874" spans="21:28">
      <c r="U922874" s="5"/>
      <c r="AA922874" s="94"/>
      <c r="AB922874" s="5"/>
    </row>
    <row r="922944" spans="21:28">
      <c r="U922944" s="5"/>
      <c r="AA922944" s="94"/>
      <c r="AB922944" s="5"/>
    </row>
    <row r="922945" spans="21:28">
      <c r="U922945" s="5"/>
      <c r="AA922945" s="94"/>
      <c r="AB922945" s="5"/>
    </row>
    <row r="922962" spans="21:28">
      <c r="U922962" s="5"/>
      <c r="AA922962" s="94"/>
      <c r="AB922962" s="5"/>
    </row>
    <row r="922964" spans="21:28">
      <c r="U922964" s="5"/>
      <c r="AA922964" s="458"/>
      <c r="AB922964" s="5"/>
    </row>
    <row r="922965" spans="21:28">
      <c r="U922965" s="5"/>
      <c r="AA922965" s="458"/>
      <c r="AB922965" s="5"/>
    </row>
    <row r="922966" spans="21:28">
      <c r="U922966" s="5"/>
      <c r="AA922966" s="93"/>
      <c r="AB922966" s="5"/>
    </row>
    <row r="922967" spans="21:28">
      <c r="U922967" s="5"/>
      <c r="AA922967" s="94"/>
      <c r="AB922967" s="5"/>
    </row>
    <row r="922970" spans="21:28">
      <c r="U922970" s="5"/>
      <c r="AA922970" s="94"/>
      <c r="AB922970" s="5"/>
    </row>
    <row r="923020" spans="21:28">
      <c r="U923020" s="5"/>
      <c r="AA923020" s="94"/>
      <c r="AB923020" s="5"/>
    </row>
    <row r="923090" spans="21:28">
      <c r="U923090" s="5"/>
      <c r="AA923090" s="94"/>
      <c r="AB923090" s="5"/>
    </row>
    <row r="923091" spans="21:28">
      <c r="U923091" s="5"/>
      <c r="AA923091" s="94"/>
      <c r="AB923091" s="5"/>
    </row>
    <row r="923108" spans="21:28">
      <c r="U923108" s="5"/>
      <c r="AA923108" s="94"/>
      <c r="AB923108" s="5"/>
    </row>
    <row r="923110" spans="21:28">
      <c r="U923110" s="5"/>
      <c r="AA923110" s="458"/>
      <c r="AB923110" s="5"/>
    </row>
    <row r="923111" spans="21:28">
      <c r="U923111" s="5"/>
      <c r="AA923111" s="458"/>
      <c r="AB923111" s="5"/>
    </row>
    <row r="923112" spans="21:28">
      <c r="U923112" s="5"/>
      <c r="AA923112" s="93"/>
      <c r="AB923112" s="5"/>
    </row>
    <row r="923113" spans="21:28">
      <c r="U923113" s="5"/>
      <c r="AA923113" s="94"/>
      <c r="AB923113" s="5"/>
    </row>
    <row r="923116" spans="21:28">
      <c r="U923116" s="5"/>
      <c r="AA923116" s="94"/>
      <c r="AB923116" s="5"/>
    </row>
    <row r="923166" spans="21:28">
      <c r="U923166" s="5"/>
      <c r="AA923166" s="94"/>
      <c r="AB923166" s="5"/>
    </row>
    <row r="923236" spans="21:28">
      <c r="U923236" s="5"/>
      <c r="AA923236" s="94"/>
      <c r="AB923236" s="5"/>
    </row>
    <row r="923237" spans="21:28">
      <c r="U923237" s="5"/>
      <c r="AA923237" s="94"/>
      <c r="AB923237" s="5"/>
    </row>
    <row r="923254" spans="21:28">
      <c r="U923254" s="5"/>
      <c r="AA923254" s="94"/>
      <c r="AB923254" s="5"/>
    </row>
    <row r="923256" spans="21:28">
      <c r="U923256" s="5"/>
      <c r="AA923256" s="458"/>
      <c r="AB923256" s="5"/>
    </row>
    <row r="923257" spans="21:28">
      <c r="U923257" s="5"/>
      <c r="AA923257" s="458"/>
      <c r="AB923257" s="5"/>
    </row>
    <row r="923258" spans="21:28">
      <c r="U923258" s="5"/>
      <c r="AA923258" s="93"/>
      <c r="AB923258" s="5"/>
    </row>
    <row r="923259" spans="21:28">
      <c r="U923259" s="5"/>
      <c r="AA923259" s="94"/>
      <c r="AB923259" s="5"/>
    </row>
    <row r="923262" spans="21:28">
      <c r="U923262" s="5"/>
      <c r="AA923262" s="94"/>
      <c r="AB923262" s="5"/>
    </row>
    <row r="923312" spans="21:28">
      <c r="U923312" s="5"/>
      <c r="AA923312" s="94"/>
      <c r="AB923312" s="5"/>
    </row>
    <row r="923382" spans="21:28">
      <c r="U923382" s="5"/>
      <c r="AA923382" s="94"/>
      <c r="AB923382" s="5"/>
    </row>
    <row r="923383" spans="21:28">
      <c r="U923383" s="5"/>
      <c r="AA923383" s="94"/>
      <c r="AB923383" s="5"/>
    </row>
    <row r="923400" spans="21:28">
      <c r="U923400" s="5"/>
      <c r="AA923400" s="94"/>
      <c r="AB923400" s="5"/>
    </row>
    <row r="923402" spans="21:28">
      <c r="U923402" s="5"/>
      <c r="AA923402" s="458"/>
      <c r="AB923402" s="5"/>
    </row>
    <row r="923403" spans="21:28">
      <c r="U923403" s="5"/>
      <c r="AA923403" s="458"/>
      <c r="AB923403" s="5"/>
    </row>
    <row r="923404" spans="21:28">
      <c r="U923404" s="5"/>
      <c r="AA923404" s="93"/>
      <c r="AB923404" s="5"/>
    </row>
    <row r="923405" spans="21:28">
      <c r="U923405" s="5"/>
      <c r="AA923405" s="94"/>
      <c r="AB923405" s="5"/>
    </row>
    <row r="923408" spans="21:28">
      <c r="U923408" s="5"/>
      <c r="AA923408" s="94"/>
      <c r="AB923408" s="5"/>
    </row>
    <row r="923458" spans="21:28">
      <c r="U923458" s="5"/>
      <c r="AA923458" s="94"/>
      <c r="AB923458" s="5"/>
    </row>
    <row r="923528" spans="21:28">
      <c r="U923528" s="5"/>
      <c r="AA923528" s="94"/>
      <c r="AB923528" s="5"/>
    </row>
    <row r="923529" spans="21:28">
      <c r="U923529" s="5"/>
      <c r="AA923529" s="94"/>
      <c r="AB923529" s="5"/>
    </row>
    <row r="923546" spans="21:28">
      <c r="U923546" s="5"/>
      <c r="AA923546" s="94"/>
      <c r="AB923546" s="5"/>
    </row>
    <row r="923548" spans="21:28">
      <c r="U923548" s="5"/>
      <c r="AA923548" s="458"/>
      <c r="AB923548" s="5"/>
    </row>
    <row r="923549" spans="21:28">
      <c r="U923549" s="5"/>
      <c r="AA923549" s="458"/>
      <c r="AB923549" s="5"/>
    </row>
    <row r="923550" spans="21:28">
      <c r="U923550" s="5"/>
      <c r="AA923550" s="93"/>
      <c r="AB923550" s="5"/>
    </row>
    <row r="923551" spans="21:28">
      <c r="U923551" s="5"/>
      <c r="AA923551" s="94"/>
      <c r="AB923551" s="5"/>
    </row>
    <row r="923554" spans="21:28">
      <c r="U923554" s="5"/>
      <c r="AA923554" s="94"/>
      <c r="AB923554" s="5"/>
    </row>
    <row r="923604" spans="21:28">
      <c r="U923604" s="5"/>
      <c r="AA923604" s="94"/>
      <c r="AB923604" s="5"/>
    </row>
    <row r="923674" spans="21:28">
      <c r="U923674" s="5"/>
      <c r="AA923674" s="94"/>
      <c r="AB923674" s="5"/>
    </row>
    <row r="923675" spans="21:28">
      <c r="U923675" s="5"/>
      <c r="AA923675" s="94"/>
      <c r="AB923675" s="5"/>
    </row>
    <row r="923692" spans="21:28">
      <c r="U923692" s="5"/>
      <c r="AA923692" s="94"/>
      <c r="AB923692" s="5"/>
    </row>
    <row r="923694" spans="21:28">
      <c r="U923694" s="5"/>
      <c r="AA923694" s="458"/>
      <c r="AB923694" s="5"/>
    </row>
    <row r="923695" spans="21:28">
      <c r="U923695" s="5"/>
      <c r="AA923695" s="458"/>
      <c r="AB923695" s="5"/>
    </row>
    <row r="923696" spans="21:28">
      <c r="U923696" s="5"/>
      <c r="AA923696" s="93"/>
      <c r="AB923696" s="5"/>
    </row>
    <row r="923697" spans="21:28">
      <c r="U923697" s="5"/>
      <c r="AA923697" s="94"/>
      <c r="AB923697" s="5"/>
    </row>
    <row r="923700" spans="21:28">
      <c r="U923700" s="5"/>
      <c r="AA923700" s="94"/>
      <c r="AB923700" s="5"/>
    </row>
    <row r="923750" spans="21:28">
      <c r="U923750" s="5"/>
      <c r="AA923750" s="94"/>
      <c r="AB923750" s="5"/>
    </row>
    <row r="923820" spans="21:28">
      <c r="U923820" s="5"/>
      <c r="AA923820" s="94"/>
      <c r="AB923820" s="5"/>
    </row>
    <row r="923821" spans="21:28">
      <c r="U923821" s="5"/>
      <c r="AA923821" s="94"/>
      <c r="AB923821" s="5"/>
    </row>
    <row r="923838" spans="21:28">
      <c r="U923838" s="5"/>
      <c r="AA923838" s="94"/>
      <c r="AB923838" s="5"/>
    </row>
    <row r="923840" spans="21:28">
      <c r="U923840" s="5"/>
      <c r="AA923840" s="458"/>
      <c r="AB923840" s="5"/>
    </row>
    <row r="923841" spans="21:28">
      <c r="U923841" s="5"/>
      <c r="AA923841" s="458"/>
      <c r="AB923841" s="5"/>
    </row>
    <row r="923842" spans="21:28">
      <c r="U923842" s="5"/>
      <c r="AA923842" s="93"/>
      <c r="AB923842" s="5"/>
    </row>
    <row r="923843" spans="21:28">
      <c r="U923843" s="5"/>
      <c r="AA923843" s="94"/>
      <c r="AB923843" s="5"/>
    </row>
    <row r="923846" spans="21:28">
      <c r="U923846" s="5"/>
      <c r="AA923846" s="94"/>
      <c r="AB923846" s="5"/>
    </row>
    <row r="923896" spans="21:28">
      <c r="U923896" s="5"/>
      <c r="AA923896" s="94"/>
      <c r="AB923896" s="5"/>
    </row>
    <row r="923966" spans="21:28">
      <c r="U923966" s="5"/>
      <c r="AA923966" s="94"/>
      <c r="AB923966" s="5"/>
    </row>
    <row r="923967" spans="21:28">
      <c r="U923967" s="5"/>
      <c r="AA923967" s="94"/>
      <c r="AB923967" s="5"/>
    </row>
    <row r="923984" spans="21:28">
      <c r="U923984" s="5"/>
      <c r="AA923984" s="94"/>
      <c r="AB923984" s="5"/>
    </row>
    <row r="923986" spans="21:28">
      <c r="U923986" s="5"/>
      <c r="AA923986" s="458"/>
      <c r="AB923986" s="5"/>
    </row>
    <row r="923987" spans="21:28">
      <c r="U923987" s="5"/>
      <c r="AA923987" s="458"/>
      <c r="AB923987" s="5"/>
    </row>
    <row r="923988" spans="21:28">
      <c r="U923988" s="5"/>
      <c r="AA923988" s="93"/>
      <c r="AB923988" s="5"/>
    </row>
    <row r="923989" spans="21:28">
      <c r="U923989" s="5"/>
      <c r="AA923989" s="94"/>
      <c r="AB923989" s="5"/>
    </row>
    <row r="923992" spans="21:28">
      <c r="U923992" s="5"/>
      <c r="AA923992" s="94"/>
      <c r="AB923992" s="5"/>
    </row>
    <row r="924042" spans="21:28">
      <c r="U924042" s="5"/>
      <c r="AA924042" s="94"/>
      <c r="AB924042" s="5"/>
    </row>
    <row r="924112" spans="21:28">
      <c r="U924112" s="5"/>
      <c r="AA924112" s="94"/>
      <c r="AB924112" s="5"/>
    </row>
    <row r="924113" spans="21:28">
      <c r="U924113" s="5"/>
      <c r="AA924113" s="94"/>
      <c r="AB924113" s="5"/>
    </row>
    <row r="924130" spans="21:28">
      <c r="U924130" s="5"/>
      <c r="AA924130" s="94"/>
      <c r="AB924130" s="5"/>
    </row>
    <row r="924132" spans="21:28">
      <c r="U924132" s="5"/>
      <c r="AA924132" s="458"/>
      <c r="AB924132" s="5"/>
    </row>
    <row r="924133" spans="21:28">
      <c r="U924133" s="5"/>
      <c r="AA924133" s="458"/>
      <c r="AB924133" s="5"/>
    </row>
    <row r="924134" spans="21:28">
      <c r="U924134" s="5"/>
      <c r="AA924134" s="93"/>
      <c r="AB924134" s="5"/>
    </row>
    <row r="924135" spans="21:28">
      <c r="U924135" s="5"/>
      <c r="AA924135" s="94"/>
      <c r="AB924135" s="5"/>
    </row>
    <row r="924138" spans="21:28">
      <c r="U924138" s="5"/>
      <c r="AA924138" s="94"/>
      <c r="AB924138" s="5"/>
    </row>
    <row r="924188" spans="21:28">
      <c r="U924188" s="5"/>
      <c r="AA924188" s="94"/>
      <c r="AB924188" s="5"/>
    </row>
    <row r="924258" spans="21:28">
      <c r="U924258" s="5"/>
      <c r="AA924258" s="94"/>
      <c r="AB924258" s="5"/>
    </row>
    <row r="924259" spans="21:28">
      <c r="U924259" s="5"/>
      <c r="AA924259" s="94"/>
      <c r="AB924259" s="5"/>
    </row>
    <row r="924276" spans="21:28">
      <c r="U924276" s="5"/>
      <c r="AA924276" s="94"/>
      <c r="AB924276" s="5"/>
    </row>
    <row r="924278" spans="21:28">
      <c r="U924278" s="5"/>
      <c r="AA924278" s="458"/>
      <c r="AB924278" s="5"/>
    </row>
    <row r="924279" spans="21:28">
      <c r="U924279" s="5"/>
      <c r="AA924279" s="458"/>
      <c r="AB924279" s="5"/>
    </row>
    <row r="924280" spans="21:28">
      <c r="U924280" s="5"/>
      <c r="AA924280" s="93"/>
      <c r="AB924280" s="5"/>
    </row>
    <row r="924281" spans="21:28">
      <c r="U924281" s="5"/>
      <c r="AA924281" s="94"/>
      <c r="AB924281" s="5"/>
    </row>
    <row r="924284" spans="21:28">
      <c r="U924284" s="5"/>
      <c r="AA924284" s="94"/>
      <c r="AB924284" s="5"/>
    </row>
    <row r="924334" spans="21:28">
      <c r="U924334" s="5"/>
      <c r="AA924334" s="94"/>
      <c r="AB924334" s="5"/>
    </row>
    <row r="924404" spans="21:28">
      <c r="U924404" s="5"/>
      <c r="AA924404" s="94"/>
      <c r="AB924404" s="5"/>
    </row>
    <row r="924405" spans="21:28">
      <c r="U924405" s="5"/>
      <c r="AA924405" s="94"/>
      <c r="AB924405" s="5"/>
    </row>
    <row r="924422" spans="21:28">
      <c r="U924422" s="5"/>
      <c r="AA924422" s="94"/>
      <c r="AB924422" s="5"/>
    </row>
    <row r="924424" spans="21:28">
      <c r="U924424" s="5"/>
      <c r="AA924424" s="458"/>
      <c r="AB924424" s="5"/>
    </row>
    <row r="924425" spans="21:28">
      <c r="U924425" s="5"/>
      <c r="AA924425" s="458"/>
      <c r="AB924425" s="5"/>
    </row>
    <row r="924426" spans="21:28">
      <c r="U924426" s="5"/>
      <c r="AA924426" s="93"/>
      <c r="AB924426" s="5"/>
    </row>
    <row r="924427" spans="21:28">
      <c r="U924427" s="5"/>
      <c r="AA924427" s="94"/>
      <c r="AB924427" s="5"/>
    </row>
    <row r="924430" spans="21:28">
      <c r="U924430" s="5"/>
      <c r="AA924430" s="94"/>
      <c r="AB924430" s="5"/>
    </row>
    <row r="924480" spans="21:28">
      <c r="U924480" s="5"/>
      <c r="AA924480" s="94"/>
      <c r="AB924480" s="5"/>
    </row>
    <row r="924550" spans="21:28">
      <c r="U924550" s="5"/>
      <c r="AA924550" s="94"/>
      <c r="AB924550" s="5"/>
    </row>
    <row r="924551" spans="21:28">
      <c r="U924551" s="5"/>
      <c r="AA924551" s="94"/>
      <c r="AB924551" s="5"/>
    </row>
    <row r="924568" spans="21:28">
      <c r="U924568" s="5"/>
      <c r="AA924568" s="94"/>
      <c r="AB924568" s="5"/>
    </row>
    <row r="924570" spans="21:28">
      <c r="U924570" s="5"/>
      <c r="AA924570" s="458"/>
      <c r="AB924570" s="5"/>
    </row>
    <row r="924571" spans="21:28">
      <c r="U924571" s="5"/>
      <c r="AA924571" s="458"/>
      <c r="AB924571" s="5"/>
    </row>
    <row r="924572" spans="21:28">
      <c r="U924572" s="5"/>
      <c r="AA924572" s="93"/>
      <c r="AB924572" s="5"/>
    </row>
    <row r="924573" spans="21:28">
      <c r="U924573" s="5"/>
      <c r="AA924573" s="94"/>
      <c r="AB924573" s="5"/>
    </row>
    <row r="924576" spans="21:28">
      <c r="U924576" s="5"/>
      <c r="AA924576" s="94"/>
      <c r="AB924576" s="5"/>
    </row>
    <row r="924626" spans="21:28">
      <c r="U924626" s="5"/>
      <c r="AA924626" s="94"/>
      <c r="AB924626" s="5"/>
    </row>
    <row r="924696" spans="21:28">
      <c r="U924696" s="5"/>
      <c r="AA924696" s="94"/>
      <c r="AB924696" s="5"/>
    </row>
    <row r="924697" spans="21:28">
      <c r="U924697" s="5"/>
      <c r="AA924697" s="94"/>
      <c r="AB924697" s="5"/>
    </row>
    <row r="924714" spans="21:28">
      <c r="U924714" s="5"/>
      <c r="AA924714" s="94"/>
      <c r="AB924714" s="5"/>
    </row>
    <row r="924716" spans="21:28">
      <c r="U924716" s="5"/>
      <c r="AA924716" s="458"/>
      <c r="AB924716" s="5"/>
    </row>
    <row r="924717" spans="21:28">
      <c r="U924717" s="5"/>
      <c r="AA924717" s="458"/>
      <c r="AB924717" s="5"/>
    </row>
    <row r="924718" spans="21:28">
      <c r="U924718" s="5"/>
      <c r="AA924718" s="93"/>
      <c r="AB924718" s="5"/>
    </row>
    <row r="924719" spans="21:28">
      <c r="U924719" s="5"/>
      <c r="AA924719" s="94"/>
      <c r="AB924719" s="5"/>
    </row>
    <row r="924722" spans="21:28">
      <c r="U924722" s="5"/>
      <c r="AA924722" s="94"/>
      <c r="AB924722" s="5"/>
    </row>
    <row r="924772" spans="21:28">
      <c r="U924772" s="5"/>
      <c r="AA924772" s="94"/>
      <c r="AB924772" s="5"/>
    </row>
    <row r="924842" spans="21:28">
      <c r="U924842" s="5"/>
      <c r="AA924842" s="94"/>
      <c r="AB924842" s="5"/>
    </row>
    <row r="924843" spans="21:28">
      <c r="U924843" s="5"/>
      <c r="AA924843" s="94"/>
      <c r="AB924843" s="5"/>
    </row>
    <row r="924860" spans="21:28">
      <c r="U924860" s="5"/>
      <c r="AA924860" s="94"/>
      <c r="AB924860" s="5"/>
    </row>
    <row r="924862" spans="21:28">
      <c r="U924862" s="5"/>
      <c r="AA924862" s="458"/>
      <c r="AB924862" s="5"/>
    </row>
    <row r="924863" spans="21:28">
      <c r="U924863" s="5"/>
      <c r="AA924863" s="458"/>
      <c r="AB924863" s="5"/>
    </row>
    <row r="924864" spans="21:28">
      <c r="U924864" s="5"/>
      <c r="AA924864" s="93"/>
      <c r="AB924864" s="5"/>
    </row>
    <row r="924865" spans="21:28">
      <c r="U924865" s="5"/>
      <c r="AA924865" s="94"/>
      <c r="AB924865" s="5"/>
    </row>
    <row r="924868" spans="21:28">
      <c r="U924868" s="5"/>
      <c r="AA924868" s="94"/>
      <c r="AB924868" s="5"/>
    </row>
    <row r="924918" spans="21:28">
      <c r="U924918" s="5"/>
      <c r="AA924918" s="94"/>
      <c r="AB924918" s="5"/>
    </row>
    <row r="924988" spans="21:28">
      <c r="U924988" s="5"/>
      <c r="AA924988" s="94"/>
      <c r="AB924988" s="5"/>
    </row>
    <row r="924989" spans="21:28">
      <c r="U924989" s="5"/>
      <c r="AA924989" s="94"/>
      <c r="AB924989" s="5"/>
    </row>
    <row r="925006" spans="21:28">
      <c r="U925006" s="5"/>
      <c r="AA925006" s="94"/>
      <c r="AB925006" s="5"/>
    </row>
    <row r="925008" spans="21:28">
      <c r="U925008" s="5"/>
      <c r="AA925008" s="458"/>
      <c r="AB925008" s="5"/>
    </row>
    <row r="925009" spans="21:28">
      <c r="U925009" s="5"/>
      <c r="AA925009" s="458"/>
      <c r="AB925009" s="5"/>
    </row>
    <row r="925010" spans="21:28">
      <c r="U925010" s="5"/>
      <c r="AA925010" s="93"/>
      <c r="AB925010" s="5"/>
    </row>
    <row r="925011" spans="21:28">
      <c r="U925011" s="5"/>
      <c r="AA925011" s="94"/>
      <c r="AB925011" s="5"/>
    </row>
    <row r="925014" spans="21:28">
      <c r="U925014" s="5"/>
      <c r="AA925014" s="94"/>
      <c r="AB925014" s="5"/>
    </row>
    <row r="925064" spans="21:28">
      <c r="U925064" s="5"/>
      <c r="AA925064" s="94"/>
      <c r="AB925064" s="5"/>
    </row>
    <row r="925134" spans="21:28">
      <c r="U925134" s="5"/>
      <c r="AA925134" s="94"/>
      <c r="AB925134" s="5"/>
    </row>
    <row r="925135" spans="21:28">
      <c r="U925135" s="5"/>
      <c r="AA925135" s="94"/>
      <c r="AB925135" s="5"/>
    </row>
    <row r="925152" spans="21:28">
      <c r="U925152" s="5"/>
      <c r="AA925152" s="94"/>
      <c r="AB925152" s="5"/>
    </row>
    <row r="925154" spans="21:28">
      <c r="U925154" s="5"/>
      <c r="AA925154" s="458"/>
      <c r="AB925154" s="5"/>
    </row>
    <row r="925155" spans="21:28">
      <c r="U925155" s="5"/>
      <c r="AA925155" s="458"/>
      <c r="AB925155" s="5"/>
    </row>
    <row r="925156" spans="21:28">
      <c r="U925156" s="5"/>
      <c r="AA925156" s="93"/>
      <c r="AB925156" s="5"/>
    </row>
    <row r="925157" spans="21:28">
      <c r="U925157" s="5"/>
      <c r="AA925157" s="94"/>
      <c r="AB925157" s="5"/>
    </row>
    <row r="925160" spans="21:28">
      <c r="U925160" s="5"/>
      <c r="AA925160" s="94"/>
      <c r="AB925160" s="5"/>
    </row>
    <row r="925210" spans="21:28">
      <c r="U925210" s="5"/>
      <c r="AA925210" s="94"/>
      <c r="AB925210" s="5"/>
    </row>
    <row r="925280" spans="21:28">
      <c r="U925280" s="5"/>
      <c r="AA925280" s="94"/>
      <c r="AB925280" s="5"/>
    </row>
    <row r="925281" spans="21:28">
      <c r="U925281" s="5"/>
      <c r="AA925281" s="94"/>
      <c r="AB925281" s="5"/>
    </row>
    <row r="925298" spans="21:28">
      <c r="U925298" s="5"/>
      <c r="AA925298" s="94"/>
      <c r="AB925298" s="5"/>
    </row>
    <row r="925300" spans="21:28">
      <c r="U925300" s="5"/>
      <c r="AA925300" s="458"/>
      <c r="AB925300" s="5"/>
    </row>
    <row r="925301" spans="21:28">
      <c r="U925301" s="5"/>
      <c r="AA925301" s="458"/>
      <c r="AB925301" s="5"/>
    </row>
    <row r="925302" spans="21:28">
      <c r="U925302" s="5"/>
      <c r="AA925302" s="93"/>
      <c r="AB925302" s="5"/>
    </row>
    <row r="925303" spans="21:28">
      <c r="U925303" s="5"/>
      <c r="AA925303" s="94"/>
      <c r="AB925303" s="5"/>
    </row>
    <row r="925306" spans="21:28">
      <c r="U925306" s="5"/>
      <c r="AA925306" s="94"/>
      <c r="AB925306" s="5"/>
    </row>
    <row r="925356" spans="21:28">
      <c r="U925356" s="5"/>
      <c r="AA925356" s="94"/>
      <c r="AB925356" s="5"/>
    </row>
    <row r="925426" spans="21:28">
      <c r="U925426" s="5"/>
      <c r="AA925426" s="94"/>
      <c r="AB925426" s="5"/>
    </row>
    <row r="925427" spans="21:28">
      <c r="U925427" s="5"/>
      <c r="AA925427" s="94"/>
      <c r="AB925427" s="5"/>
    </row>
    <row r="925444" spans="21:28">
      <c r="U925444" s="5"/>
      <c r="AA925444" s="94"/>
      <c r="AB925444" s="5"/>
    </row>
    <row r="925446" spans="21:28">
      <c r="U925446" s="5"/>
      <c r="AA925446" s="458"/>
      <c r="AB925446" s="5"/>
    </row>
    <row r="925447" spans="21:28">
      <c r="U925447" s="5"/>
      <c r="AA925447" s="458"/>
      <c r="AB925447" s="5"/>
    </row>
    <row r="925448" spans="21:28">
      <c r="U925448" s="5"/>
      <c r="AA925448" s="93"/>
      <c r="AB925448" s="5"/>
    </row>
    <row r="925449" spans="21:28">
      <c r="U925449" s="5"/>
      <c r="AA925449" s="94"/>
      <c r="AB925449" s="5"/>
    </row>
    <row r="925452" spans="21:28">
      <c r="U925452" s="5"/>
      <c r="AA925452" s="94"/>
      <c r="AB925452" s="5"/>
    </row>
    <row r="925502" spans="21:28">
      <c r="U925502" s="5"/>
      <c r="AA925502" s="94"/>
      <c r="AB925502" s="5"/>
    </row>
    <row r="925572" spans="21:28">
      <c r="U925572" s="5"/>
      <c r="AA925572" s="94"/>
      <c r="AB925572" s="5"/>
    </row>
    <row r="925573" spans="21:28">
      <c r="U925573" s="5"/>
      <c r="AA925573" s="94"/>
      <c r="AB925573" s="5"/>
    </row>
    <row r="925590" spans="21:28">
      <c r="U925590" s="5"/>
      <c r="AA925590" s="94"/>
      <c r="AB925590" s="5"/>
    </row>
    <row r="925592" spans="21:28">
      <c r="U925592" s="5"/>
      <c r="AA925592" s="458"/>
      <c r="AB925592" s="5"/>
    </row>
    <row r="925593" spans="21:28">
      <c r="U925593" s="5"/>
      <c r="AA925593" s="458"/>
      <c r="AB925593" s="5"/>
    </row>
    <row r="925594" spans="21:28">
      <c r="U925594" s="5"/>
      <c r="AA925594" s="93"/>
      <c r="AB925594" s="5"/>
    </row>
    <row r="925595" spans="21:28">
      <c r="U925595" s="5"/>
      <c r="AA925595" s="94"/>
      <c r="AB925595" s="5"/>
    </row>
    <row r="925598" spans="21:28">
      <c r="U925598" s="5"/>
      <c r="AA925598" s="94"/>
      <c r="AB925598" s="5"/>
    </row>
    <row r="925648" spans="21:28">
      <c r="U925648" s="5"/>
      <c r="AA925648" s="94"/>
      <c r="AB925648" s="5"/>
    </row>
    <row r="925718" spans="21:28">
      <c r="U925718" s="5"/>
      <c r="AA925718" s="94"/>
      <c r="AB925718" s="5"/>
    </row>
    <row r="925719" spans="21:28">
      <c r="U925719" s="5"/>
      <c r="AA925719" s="94"/>
      <c r="AB925719" s="5"/>
    </row>
    <row r="925736" spans="21:28">
      <c r="U925736" s="5"/>
      <c r="AA925736" s="94"/>
      <c r="AB925736" s="5"/>
    </row>
    <row r="925738" spans="21:28">
      <c r="U925738" s="5"/>
      <c r="AA925738" s="458"/>
      <c r="AB925738" s="5"/>
    </row>
    <row r="925739" spans="21:28">
      <c r="U925739" s="5"/>
      <c r="AA925739" s="458"/>
      <c r="AB925739" s="5"/>
    </row>
    <row r="925740" spans="21:28">
      <c r="U925740" s="5"/>
      <c r="AA925740" s="93"/>
      <c r="AB925740" s="5"/>
    </row>
    <row r="925741" spans="21:28">
      <c r="U925741" s="5"/>
      <c r="AA925741" s="94"/>
      <c r="AB925741" s="5"/>
    </row>
    <row r="925744" spans="21:28">
      <c r="U925744" s="5"/>
      <c r="AA925744" s="94"/>
      <c r="AB925744" s="5"/>
    </row>
    <row r="925794" spans="21:28">
      <c r="U925794" s="5"/>
      <c r="AA925794" s="94"/>
      <c r="AB925794" s="5"/>
    </row>
    <row r="925864" spans="21:28">
      <c r="U925864" s="5"/>
      <c r="AA925864" s="94"/>
      <c r="AB925864" s="5"/>
    </row>
    <row r="925865" spans="21:28">
      <c r="U925865" s="5"/>
      <c r="AA925865" s="94"/>
      <c r="AB925865" s="5"/>
    </row>
    <row r="925882" spans="21:28">
      <c r="U925882" s="5"/>
      <c r="AA925882" s="94"/>
      <c r="AB925882" s="5"/>
    </row>
    <row r="925884" spans="21:28">
      <c r="U925884" s="5"/>
      <c r="AA925884" s="458"/>
      <c r="AB925884" s="5"/>
    </row>
    <row r="925885" spans="21:28">
      <c r="U925885" s="5"/>
      <c r="AA925885" s="458"/>
      <c r="AB925885" s="5"/>
    </row>
    <row r="925886" spans="21:28">
      <c r="U925886" s="5"/>
      <c r="AA925886" s="93"/>
      <c r="AB925886" s="5"/>
    </row>
    <row r="925887" spans="21:28">
      <c r="U925887" s="5"/>
      <c r="AA925887" s="94"/>
      <c r="AB925887" s="5"/>
    </row>
    <row r="925890" spans="21:28">
      <c r="U925890" s="5"/>
      <c r="AA925890" s="94"/>
      <c r="AB925890" s="5"/>
    </row>
    <row r="925940" spans="21:28">
      <c r="U925940" s="5"/>
      <c r="AA925940" s="94"/>
      <c r="AB925940" s="5"/>
    </row>
    <row r="926010" spans="21:28">
      <c r="U926010" s="5"/>
      <c r="AA926010" s="94"/>
      <c r="AB926010" s="5"/>
    </row>
    <row r="926011" spans="21:28">
      <c r="U926011" s="5"/>
      <c r="AA926011" s="94"/>
      <c r="AB926011" s="5"/>
    </row>
    <row r="926028" spans="21:28">
      <c r="U926028" s="5"/>
      <c r="AA926028" s="94"/>
      <c r="AB926028" s="5"/>
    </row>
    <row r="926030" spans="21:28">
      <c r="U926030" s="5"/>
      <c r="AA926030" s="458"/>
      <c r="AB926030" s="5"/>
    </row>
    <row r="926031" spans="21:28">
      <c r="U926031" s="5"/>
      <c r="AA926031" s="458"/>
      <c r="AB926031" s="5"/>
    </row>
    <row r="926032" spans="21:28">
      <c r="U926032" s="5"/>
      <c r="AA926032" s="93"/>
      <c r="AB926032" s="5"/>
    </row>
    <row r="926033" spans="21:28">
      <c r="U926033" s="5"/>
      <c r="AA926033" s="94"/>
      <c r="AB926033" s="5"/>
    </row>
    <row r="926036" spans="21:28">
      <c r="U926036" s="5"/>
      <c r="AA926036" s="94"/>
      <c r="AB926036" s="5"/>
    </row>
    <row r="926086" spans="21:28">
      <c r="U926086" s="5"/>
      <c r="AA926086" s="94"/>
      <c r="AB926086" s="5"/>
    </row>
    <row r="926156" spans="21:28">
      <c r="U926156" s="5"/>
      <c r="AA926156" s="94"/>
      <c r="AB926156" s="5"/>
    </row>
    <row r="926157" spans="21:28">
      <c r="U926157" s="5"/>
      <c r="AA926157" s="94"/>
      <c r="AB926157" s="5"/>
    </row>
    <row r="926174" spans="21:28">
      <c r="U926174" s="5"/>
      <c r="AA926174" s="94"/>
      <c r="AB926174" s="5"/>
    </row>
    <row r="926176" spans="21:28">
      <c r="U926176" s="5"/>
      <c r="AA926176" s="458"/>
      <c r="AB926176" s="5"/>
    </row>
    <row r="926177" spans="21:28">
      <c r="U926177" s="5"/>
      <c r="AA926177" s="458"/>
      <c r="AB926177" s="5"/>
    </row>
    <row r="926178" spans="21:28">
      <c r="U926178" s="5"/>
      <c r="AA926178" s="93"/>
      <c r="AB926178" s="5"/>
    </row>
    <row r="926179" spans="21:28">
      <c r="U926179" s="5"/>
      <c r="AA926179" s="94"/>
      <c r="AB926179" s="5"/>
    </row>
    <row r="926182" spans="21:28">
      <c r="U926182" s="5"/>
      <c r="AA926182" s="94"/>
      <c r="AB926182" s="5"/>
    </row>
    <row r="926232" spans="21:28">
      <c r="U926232" s="5"/>
      <c r="AA926232" s="94"/>
      <c r="AB926232" s="5"/>
    </row>
    <row r="926302" spans="21:28">
      <c r="U926302" s="5"/>
      <c r="AA926302" s="94"/>
      <c r="AB926302" s="5"/>
    </row>
    <row r="926303" spans="21:28">
      <c r="U926303" s="5"/>
      <c r="AA926303" s="94"/>
      <c r="AB926303" s="5"/>
    </row>
    <row r="926320" spans="21:28">
      <c r="U926320" s="5"/>
      <c r="AA926320" s="94"/>
      <c r="AB926320" s="5"/>
    </row>
    <row r="926322" spans="21:28">
      <c r="U926322" s="5"/>
      <c r="AA926322" s="458"/>
      <c r="AB926322" s="5"/>
    </row>
    <row r="926323" spans="21:28">
      <c r="U926323" s="5"/>
      <c r="AA926323" s="458"/>
      <c r="AB926323" s="5"/>
    </row>
    <row r="926324" spans="21:28">
      <c r="U926324" s="5"/>
      <c r="AA926324" s="93"/>
      <c r="AB926324" s="5"/>
    </row>
    <row r="926325" spans="21:28">
      <c r="U926325" s="5"/>
      <c r="AA926325" s="94"/>
      <c r="AB926325" s="5"/>
    </row>
    <row r="926328" spans="21:28">
      <c r="U926328" s="5"/>
      <c r="AA926328" s="94"/>
      <c r="AB926328" s="5"/>
    </row>
    <row r="926378" spans="21:28">
      <c r="U926378" s="5"/>
      <c r="AA926378" s="94"/>
      <c r="AB926378" s="5"/>
    </row>
    <row r="926448" spans="21:28">
      <c r="U926448" s="5"/>
      <c r="AA926448" s="94"/>
      <c r="AB926448" s="5"/>
    </row>
    <row r="926449" spans="21:28">
      <c r="U926449" s="5"/>
      <c r="AA926449" s="94"/>
      <c r="AB926449" s="5"/>
    </row>
    <row r="926466" spans="21:28">
      <c r="U926466" s="5"/>
      <c r="AA926466" s="94"/>
      <c r="AB926466" s="5"/>
    </row>
    <row r="926468" spans="21:28">
      <c r="U926468" s="5"/>
      <c r="AA926468" s="458"/>
      <c r="AB926468" s="5"/>
    </row>
    <row r="926469" spans="21:28">
      <c r="U926469" s="5"/>
      <c r="AA926469" s="458"/>
      <c r="AB926469" s="5"/>
    </row>
    <row r="926470" spans="21:28">
      <c r="U926470" s="5"/>
      <c r="AA926470" s="93"/>
      <c r="AB926470" s="5"/>
    </row>
    <row r="926471" spans="21:28">
      <c r="U926471" s="5"/>
      <c r="AA926471" s="94"/>
      <c r="AB926471" s="5"/>
    </row>
    <row r="926474" spans="21:28">
      <c r="U926474" s="5"/>
      <c r="AA926474" s="94"/>
      <c r="AB926474" s="5"/>
    </row>
    <row r="926524" spans="21:28">
      <c r="U926524" s="5"/>
      <c r="AA926524" s="94"/>
      <c r="AB926524" s="5"/>
    </row>
    <row r="926594" spans="21:28">
      <c r="U926594" s="5"/>
      <c r="AA926594" s="94"/>
      <c r="AB926594" s="5"/>
    </row>
    <row r="926595" spans="21:28">
      <c r="U926595" s="5"/>
      <c r="AA926595" s="94"/>
      <c r="AB926595" s="5"/>
    </row>
    <row r="926612" spans="21:28">
      <c r="U926612" s="5"/>
      <c r="AA926612" s="94"/>
      <c r="AB926612" s="5"/>
    </row>
    <row r="926614" spans="21:28">
      <c r="U926614" s="5"/>
      <c r="AA926614" s="458"/>
      <c r="AB926614" s="5"/>
    </row>
    <row r="926615" spans="21:28">
      <c r="U926615" s="5"/>
      <c r="AA926615" s="458"/>
      <c r="AB926615" s="5"/>
    </row>
    <row r="926616" spans="21:28">
      <c r="U926616" s="5"/>
      <c r="AA926616" s="93"/>
      <c r="AB926616" s="5"/>
    </row>
    <row r="926617" spans="21:28">
      <c r="U926617" s="5"/>
      <c r="AA926617" s="94"/>
      <c r="AB926617" s="5"/>
    </row>
    <row r="926620" spans="21:28">
      <c r="U926620" s="5"/>
      <c r="AA926620" s="94"/>
      <c r="AB926620" s="5"/>
    </row>
    <row r="926670" spans="21:28">
      <c r="U926670" s="5"/>
      <c r="AA926670" s="94"/>
      <c r="AB926670" s="5"/>
    </row>
    <row r="926740" spans="21:28">
      <c r="U926740" s="5"/>
      <c r="AA926740" s="94"/>
      <c r="AB926740" s="5"/>
    </row>
    <row r="926741" spans="21:28">
      <c r="U926741" s="5"/>
      <c r="AA926741" s="94"/>
      <c r="AB926741" s="5"/>
    </row>
    <row r="926758" spans="21:28">
      <c r="U926758" s="5"/>
      <c r="AA926758" s="94"/>
      <c r="AB926758" s="5"/>
    </row>
    <row r="926760" spans="21:28">
      <c r="U926760" s="5"/>
      <c r="AA926760" s="458"/>
      <c r="AB926760" s="5"/>
    </row>
    <row r="926761" spans="21:28">
      <c r="U926761" s="5"/>
      <c r="AA926761" s="458"/>
      <c r="AB926761" s="5"/>
    </row>
    <row r="926762" spans="21:28">
      <c r="U926762" s="5"/>
      <c r="AA926762" s="93"/>
      <c r="AB926762" s="5"/>
    </row>
    <row r="926763" spans="21:28">
      <c r="U926763" s="5"/>
      <c r="AA926763" s="94"/>
      <c r="AB926763" s="5"/>
    </row>
    <row r="926766" spans="21:28">
      <c r="U926766" s="5"/>
      <c r="AA926766" s="94"/>
      <c r="AB926766" s="5"/>
    </row>
    <row r="926816" spans="21:28">
      <c r="U926816" s="5"/>
      <c r="AA926816" s="94"/>
      <c r="AB926816" s="5"/>
    </row>
    <row r="926886" spans="21:28">
      <c r="U926886" s="5"/>
      <c r="AA926886" s="94"/>
      <c r="AB926886" s="5"/>
    </row>
    <row r="926887" spans="21:28">
      <c r="U926887" s="5"/>
      <c r="AA926887" s="94"/>
      <c r="AB926887" s="5"/>
    </row>
    <row r="926904" spans="21:28">
      <c r="U926904" s="5"/>
      <c r="AA926904" s="94"/>
      <c r="AB926904" s="5"/>
    </row>
    <row r="926906" spans="21:28">
      <c r="U926906" s="5"/>
      <c r="AA926906" s="458"/>
      <c r="AB926906" s="5"/>
    </row>
    <row r="926907" spans="21:28">
      <c r="U926907" s="5"/>
      <c r="AA926907" s="458"/>
      <c r="AB926907" s="5"/>
    </row>
    <row r="926908" spans="21:28">
      <c r="U926908" s="5"/>
      <c r="AA926908" s="93"/>
      <c r="AB926908" s="5"/>
    </row>
    <row r="926909" spans="21:28">
      <c r="U926909" s="5"/>
      <c r="AA926909" s="94"/>
      <c r="AB926909" s="5"/>
    </row>
    <row r="926912" spans="21:28">
      <c r="U926912" s="5"/>
      <c r="AA926912" s="94"/>
      <c r="AB926912" s="5"/>
    </row>
    <row r="926962" spans="21:28">
      <c r="U926962" s="5"/>
      <c r="AA926962" s="94"/>
      <c r="AB926962" s="5"/>
    </row>
    <row r="927032" spans="21:28">
      <c r="U927032" s="5"/>
      <c r="AA927032" s="94"/>
      <c r="AB927032" s="5"/>
    </row>
    <row r="927033" spans="21:28">
      <c r="U927033" s="5"/>
      <c r="AA927033" s="94"/>
      <c r="AB927033" s="5"/>
    </row>
    <row r="927050" spans="21:28">
      <c r="U927050" s="5"/>
      <c r="AA927050" s="94"/>
      <c r="AB927050" s="5"/>
    </row>
    <row r="927052" spans="21:28">
      <c r="U927052" s="5"/>
      <c r="AA927052" s="458"/>
      <c r="AB927052" s="5"/>
    </row>
    <row r="927053" spans="21:28">
      <c r="U927053" s="5"/>
      <c r="AA927053" s="458"/>
      <c r="AB927053" s="5"/>
    </row>
    <row r="927054" spans="21:28">
      <c r="U927054" s="5"/>
      <c r="AA927054" s="93"/>
      <c r="AB927054" s="5"/>
    </row>
    <row r="927055" spans="21:28">
      <c r="U927055" s="5"/>
      <c r="AA927055" s="94"/>
      <c r="AB927055" s="5"/>
    </row>
    <row r="927058" spans="21:28">
      <c r="U927058" s="5"/>
      <c r="AA927058" s="94"/>
      <c r="AB927058" s="5"/>
    </row>
    <row r="927108" spans="21:28">
      <c r="U927108" s="5"/>
      <c r="AA927108" s="94"/>
      <c r="AB927108" s="5"/>
    </row>
    <row r="927178" spans="21:28">
      <c r="U927178" s="5"/>
      <c r="AA927178" s="94"/>
      <c r="AB927178" s="5"/>
    </row>
    <row r="927179" spans="21:28">
      <c r="U927179" s="5"/>
      <c r="AA927179" s="94"/>
      <c r="AB927179" s="5"/>
    </row>
    <row r="927196" spans="21:28">
      <c r="U927196" s="5"/>
      <c r="AA927196" s="94"/>
      <c r="AB927196" s="5"/>
    </row>
    <row r="927198" spans="21:28">
      <c r="U927198" s="5"/>
      <c r="AA927198" s="458"/>
      <c r="AB927198" s="5"/>
    </row>
    <row r="927199" spans="21:28">
      <c r="U927199" s="5"/>
      <c r="AA927199" s="458"/>
      <c r="AB927199" s="5"/>
    </row>
    <row r="927200" spans="21:28">
      <c r="U927200" s="5"/>
      <c r="AA927200" s="93"/>
      <c r="AB927200" s="5"/>
    </row>
    <row r="927201" spans="21:28">
      <c r="U927201" s="5"/>
      <c r="AA927201" s="94"/>
      <c r="AB927201" s="5"/>
    </row>
    <row r="927204" spans="21:28">
      <c r="U927204" s="5"/>
      <c r="AA927204" s="94"/>
      <c r="AB927204" s="5"/>
    </row>
    <row r="927254" spans="21:28">
      <c r="U927254" s="5"/>
      <c r="AA927254" s="94"/>
      <c r="AB927254" s="5"/>
    </row>
    <row r="927324" spans="21:28">
      <c r="U927324" s="5"/>
      <c r="AA927324" s="94"/>
      <c r="AB927324" s="5"/>
    </row>
    <row r="927325" spans="21:28">
      <c r="U927325" s="5"/>
      <c r="AA927325" s="94"/>
      <c r="AB927325" s="5"/>
    </row>
    <row r="927342" spans="21:28">
      <c r="U927342" s="5"/>
      <c r="AA927342" s="94"/>
      <c r="AB927342" s="5"/>
    </row>
    <row r="927344" spans="21:28">
      <c r="U927344" s="5"/>
      <c r="AA927344" s="458"/>
      <c r="AB927344" s="5"/>
    </row>
    <row r="927345" spans="21:28">
      <c r="U927345" s="5"/>
      <c r="AA927345" s="458"/>
      <c r="AB927345" s="5"/>
    </row>
    <row r="927346" spans="21:28">
      <c r="U927346" s="5"/>
      <c r="AA927346" s="93"/>
      <c r="AB927346" s="5"/>
    </row>
    <row r="927347" spans="21:28">
      <c r="U927347" s="5"/>
      <c r="AA927347" s="94"/>
      <c r="AB927347" s="5"/>
    </row>
    <row r="927350" spans="21:28">
      <c r="U927350" s="5"/>
      <c r="AA927350" s="94"/>
      <c r="AB927350" s="5"/>
    </row>
    <row r="927400" spans="21:28">
      <c r="U927400" s="5"/>
      <c r="AA927400" s="94"/>
      <c r="AB927400" s="5"/>
    </row>
    <row r="927470" spans="21:28">
      <c r="U927470" s="5"/>
      <c r="AA927470" s="94"/>
      <c r="AB927470" s="5"/>
    </row>
    <row r="927471" spans="21:28">
      <c r="U927471" s="5"/>
      <c r="AA927471" s="94"/>
      <c r="AB927471" s="5"/>
    </row>
    <row r="927488" spans="21:28">
      <c r="U927488" s="5"/>
      <c r="AA927488" s="94"/>
      <c r="AB927488" s="5"/>
    </row>
    <row r="927490" spans="21:28">
      <c r="U927490" s="5"/>
      <c r="AA927490" s="458"/>
      <c r="AB927490" s="5"/>
    </row>
    <row r="927491" spans="21:28">
      <c r="U927491" s="5"/>
      <c r="AA927491" s="458"/>
      <c r="AB927491" s="5"/>
    </row>
    <row r="927492" spans="21:28">
      <c r="U927492" s="5"/>
      <c r="AA927492" s="93"/>
      <c r="AB927492" s="5"/>
    </row>
    <row r="927493" spans="21:28">
      <c r="U927493" s="5"/>
      <c r="AA927493" s="94"/>
      <c r="AB927493" s="5"/>
    </row>
    <row r="927496" spans="21:28">
      <c r="U927496" s="5"/>
      <c r="AA927496" s="94"/>
      <c r="AB927496" s="5"/>
    </row>
    <row r="927546" spans="21:28">
      <c r="U927546" s="5"/>
      <c r="AA927546" s="94"/>
      <c r="AB927546" s="5"/>
    </row>
    <row r="927616" spans="21:28">
      <c r="U927616" s="5"/>
      <c r="AA927616" s="94"/>
      <c r="AB927616" s="5"/>
    </row>
    <row r="927617" spans="21:28">
      <c r="U927617" s="5"/>
      <c r="AA927617" s="94"/>
      <c r="AB927617" s="5"/>
    </row>
    <row r="927634" spans="21:28">
      <c r="U927634" s="5"/>
      <c r="AA927634" s="94"/>
      <c r="AB927634" s="5"/>
    </row>
    <row r="927636" spans="21:28">
      <c r="U927636" s="5"/>
      <c r="AA927636" s="458"/>
      <c r="AB927636" s="5"/>
    </row>
    <row r="927637" spans="21:28">
      <c r="U927637" s="5"/>
      <c r="AA927637" s="458"/>
      <c r="AB927637" s="5"/>
    </row>
    <row r="927638" spans="21:28">
      <c r="U927638" s="5"/>
      <c r="AA927638" s="93"/>
      <c r="AB927638" s="5"/>
    </row>
    <row r="927639" spans="21:28">
      <c r="U927639" s="5"/>
      <c r="AA927639" s="94"/>
      <c r="AB927639" s="5"/>
    </row>
    <row r="927642" spans="21:28">
      <c r="U927642" s="5"/>
      <c r="AA927642" s="94"/>
      <c r="AB927642" s="5"/>
    </row>
    <row r="927692" spans="21:28">
      <c r="U927692" s="5"/>
      <c r="AA927692" s="94"/>
      <c r="AB927692" s="5"/>
    </row>
    <row r="927762" spans="21:28">
      <c r="U927762" s="5"/>
      <c r="AA927762" s="94"/>
      <c r="AB927762" s="5"/>
    </row>
    <row r="927763" spans="21:28">
      <c r="U927763" s="5"/>
      <c r="AA927763" s="94"/>
      <c r="AB927763" s="5"/>
    </row>
    <row r="927780" spans="21:28">
      <c r="U927780" s="5"/>
      <c r="AA927780" s="94"/>
      <c r="AB927780" s="5"/>
    </row>
    <row r="927782" spans="21:28">
      <c r="U927782" s="5"/>
      <c r="AA927782" s="458"/>
      <c r="AB927782" s="5"/>
    </row>
    <row r="927783" spans="21:28">
      <c r="U927783" s="5"/>
      <c r="AA927783" s="458"/>
      <c r="AB927783" s="5"/>
    </row>
    <row r="927784" spans="21:28">
      <c r="U927784" s="5"/>
      <c r="AA927784" s="93"/>
      <c r="AB927784" s="5"/>
    </row>
    <row r="927785" spans="21:28">
      <c r="U927785" s="5"/>
      <c r="AA927785" s="94"/>
      <c r="AB927785" s="5"/>
    </row>
    <row r="927788" spans="21:28">
      <c r="U927788" s="5"/>
      <c r="AA927788" s="94"/>
      <c r="AB927788" s="5"/>
    </row>
    <row r="927838" spans="21:28">
      <c r="U927838" s="5"/>
      <c r="AA927838" s="94"/>
      <c r="AB927838" s="5"/>
    </row>
    <row r="927908" spans="21:28">
      <c r="U927908" s="5"/>
      <c r="AA927908" s="94"/>
      <c r="AB927908" s="5"/>
    </row>
    <row r="927909" spans="21:28">
      <c r="U927909" s="5"/>
      <c r="AA927909" s="94"/>
      <c r="AB927909" s="5"/>
    </row>
    <row r="927926" spans="21:28">
      <c r="U927926" s="5"/>
      <c r="AA927926" s="94"/>
      <c r="AB927926" s="5"/>
    </row>
    <row r="927928" spans="21:28">
      <c r="U927928" s="5"/>
      <c r="AA927928" s="458"/>
      <c r="AB927928" s="5"/>
    </row>
    <row r="927929" spans="21:28">
      <c r="U927929" s="5"/>
      <c r="AA927929" s="458"/>
      <c r="AB927929" s="5"/>
    </row>
    <row r="927930" spans="21:28">
      <c r="U927930" s="5"/>
      <c r="AA927930" s="93"/>
      <c r="AB927930" s="5"/>
    </row>
    <row r="927931" spans="21:28">
      <c r="U927931" s="5"/>
      <c r="AA927931" s="94"/>
      <c r="AB927931" s="5"/>
    </row>
    <row r="927934" spans="21:28">
      <c r="U927934" s="5"/>
      <c r="AA927934" s="94"/>
      <c r="AB927934" s="5"/>
    </row>
    <row r="927984" spans="21:28">
      <c r="U927984" s="5"/>
      <c r="AA927984" s="94"/>
      <c r="AB927984" s="5"/>
    </row>
    <row r="928054" spans="21:28">
      <c r="U928054" s="5"/>
      <c r="AA928054" s="94"/>
      <c r="AB928054" s="5"/>
    </row>
    <row r="928055" spans="21:28">
      <c r="U928055" s="5"/>
      <c r="AA928055" s="94"/>
      <c r="AB928055" s="5"/>
    </row>
    <row r="928072" spans="21:28">
      <c r="U928072" s="5"/>
      <c r="AA928072" s="94"/>
      <c r="AB928072" s="5"/>
    </row>
    <row r="928074" spans="21:28">
      <c r="U928074" s="5"/>
      <c r="AA928074" s="458"/>
      <c r="AB928074" s="5"/>
    </row>
    <row r="928075" spans="21:28">
      <c r="U928075" s="5"/>
      <c r="AA928075" s="458"/>
      <c r="AB928075" s="5"/>
    </row>
    <row r="928076" spans="21:28">
      <c r="U928076" s="5"/>
      <c r="AA928076" s="93"/>
      <c r="AB928076" s="5"/>
    </row>
    <row r="928077" spans="21:28">
      <c r="U928077" s="5"/>
      <c r="AA928077" s="94"/>
      <c r="AB928077" s="5"/>
    </row>
    <row r="928080" spans="21:28">
      <c r="U928080" s="5"/>
      <c r="AA928080" s="94"/>
      <c r="AB928080" s="5"/>
    </row>
    <row r="928130" spans="21:28">
      <c r="U928130" s="5"/>
      <c r="AA928130" s="94"/>
      <c r="AB928130" s="5"/>
    </row>
    <row r="928200" spans="21:28">
      <c r="U928200" s="5"/>
      <c r="AA928200" s="94"/>
      <c r="AB928200" s="5"/>
    </row>
    <row r="928201" spans="21:28">
      <c r="U928201" s="5"/>
      <c r="AA928201" s="94"/>
      <c r="AB928201" s="5"/>
    </row>
    <row r="928218" spans="21:28">
      <c r="U928218" s="5"/>
      <c r="AA928218" s="94"/>
      <c r="AB928218" s="5"/>
    </row>
    <row r="928220" spans="21:28">
      <c r="U928220" s="5"/>
      <c r="AA928220" s="458"/>
      <c r="AB928220" s="5"/>
    </row>
    <row r="928221" spans="21:28">
      <c r="U928221" s="5"/>
      <c r="AA928221" s="458"/>
      <c r="AB928221" s="5"/>
    </row>
    <row r="928222" spans="21:28">
      <c r="U928222" s="5"/>
      <c r="AA928222" s="93"/>
      <c r="AB928222" s="5"/>
    </row>
    <row r="928223" spans="21:28">
      <c r="U928223" s="5"/>
      <c r="AA928223" s="94"/>
      <c r="AB928223" s="5"/>
    </row>
    <row r="928226" spans="21:28">
      <c r="U928226" s="5"/>
      <c r="AA928226" s="94"/>
      <c r="AB928226" s="5"/>
    </row>
    <row r="928276" spans="21:28">
      <c r="U928276" s="5"/>
      <c r="AA928276" s="94"/>
      <c r="AB928276" s="5"/>
    </row>
    <row r="928346" spans="21:28">
      <c r="U928346" s="5"/>
      <c r="AA928346" s="94"/>
      <c r="AB928346" s="5"/>
    </row>
    <row r="928347" spans="21:28">
      <c r="U928347" s="5"/>
      <c r="AA928347" s="94"/>
      <c r="AB928347" s="5"/>
    </row>
    <row r="928364" spans="21:28">
      <c r="U928364" s="5"/>
      <c r="AA928364" s="94"/>
      <c r="AB928364" s="5"/>
    </row>
    <row r="928366" spans="21:28">
      <c r="U928366" s="5"/>
      <c r="AA928366" s="458"/>
      <c r="AB928366" s="5"/>
    </row>
    <row r="928367" spans="21:28">
      <c r="U928367" s="5"/>
      <c r="AA928367" s="458"/>
      <c r="AB928367" s="5"/>
    </row>
    <row r="928368" spans="21:28">
      <c r="U928368" s="5"/>
      <c r="AA928368" s="93"/>
      <c r="AB928368" s="5"/>
    </row>
    <row r="928369" spans="21:28">
      <c r="U928369" s="5"/>
      <c r="AA928369" s="94"/>
      <c r="AB928369" s="5"/>
    </row>
    <row r="928372" spans="21:28">
      <c r="U928372" s="5"/>
      <c r="AA928372" s="94"/>
      <c r="AB928372" s="5"/>
    </row>
    <row r="928422" spans="21:28">
      <c r="U928422" s="5"/>
      <c r="AA928422" s="94"/>
      <c r="AB928422" s="5"/>
    </row>
    <row r="928492" spans="21:28">
      <c r="U928492" s="5"/>
      <c r="AA928492" s="94"/>
      <c r="AB928492" s="5"/>
    </row>
    <row r="928493" spans="21:28">
      <c r="U928493" s="5"/>
      <c r="AA928493" s="94"/>
      <c r="AB928493" s="5"/>
    </row>
    <row r="928510" spans="21:28">
      <c r="U928510" s="5"/>
      <c r="AA928510" s="94"/>
      <c r="AB928510" s="5"/>
    </row>
    <row r="928512" spans="21:28">
      <c r="U928512" s="5"/>
      <c r="AA928512" s="458"/>
      <c r="AB928512" s="5"/>
    </row>
    <row r="928513" spans="21:28">
      <c r="U928513" s="5"/>
      <c r="AA928513" s="458"/>
      <c r="AB928513" s="5"/>
    </row>
    <row r="928514" spans="21:28">
      <c r="U928514" s="5"/>
      <c r="AA928514" s="93"/>
      <c r="AB928514" s="5"/>
    </row>
    <row r="928515" spans="21:28">
      <c r="U928515" s="5"/>
      <c r="AA928515" s="94"/>
      <c r="AB928515" s="5"/>
    </row>
    <row r="928518" spans="21:28">
      <c r="U928518" s="5"/>
      <c r="AA928518" s="94"/>
      <c r="AB928518" s="5"/>
    </row>
    <row r="928568" spans="21:28">
      <c r="U928568" s="5"/>
      <c r="AA928568" s="94"/>
      <c r="AB928568" s="5"/>
    </row>
    <row r="928638" spans="21:28">
      <c r="U928638" s="5"/>
      <c r="AA928638" s="94"/>
      <c r="AB928638" s="5"/>
    </row>
    <row r="928639" spans="21:28">
      <c r="U928639" s="5"/>
      <c r="AA928639" s="94"/>
      <c r="AB928639" s="5"/>
    </row>
    <row r="928656" spans="21:28">
      <c r="U928656" s="5"/>
      <c r="AA928656" s="94"/>
      <c r="AB928656" s="5"/>
    </row>
    <row r="928658" spans="21:28">
      <c r="U928658" s="5"/>
      <c r="AA928658" s="458"/>
      <c r="AB928658" s="5"/>
    </row>
    <row r="928659" spans="21:28">
      <c r="U928659" s="5"/>
      <c r="AA928659" s="458"/>
      <c r="AB928659" s="5"/>
    </row>
    <row r="928660" spans="21:28">
      <c r="U928660" s="5"/>
      <c r="AA928660" s="93"/>
      <c r="AB928660" s="5"/>
    </row>
    <row r="928661" spans="21:28">
      <c r="U928661" s="5"/>
      <c r="AA928661" s="94"/>
      <c r="AB928661" s="5"/>
    </row>
    <row r="928664" spans="21:28">
      <c r="U928664" s="5"/>
      <c r="AA928664" s="94"/>
      <c r="AB928664" s="5"/>
    </row>
    <row r="928714" spans="21:28">
      <c r="U928714" s="5"/>
      <c r="AA928714" s="94"/>
      <c r="AB928714" s="5"/>
    </row>
    <row r="928784" spans="21:28">
      <c r="U928784" s="5"/>
      <c r="AA928784" s="94"/>
      <c r="AB928784" s="5"/>
    </row>
    <row r="928785" spans="21:28">
      <c r="U928785" s="5"/>
      <c r="AA928785" s="94"/>
      <c r="AB928785" s="5"/>
    </row>
    <row r="928802" spans="21:28">
      <c r="U928802" s="5"/>
      <c r="AA928802" s="94"/>
      <c r="AB928802" s="5"/>
    </row>
    <row r="928804" spans="21:28">
      <c r="U928804" s="5"/>
      <c r="AA928804" s="458"/>
      <c r="AB928804" s="5"/>
    </row>
    <row r="928805" spans="21:28">
      <c r="U928805" s="5"/>
      <c r="AA928805" s="458"/>
      <c r="AB928805" s="5"/>
    </row>
    <row r="928806" spans="21:28">
      <c r="U928806" s="5"/>
      <c r="AA928806" s="93"/>
      <c r="AB928806" s="5"/>
    </row>
    <row r="928807" spans="21:28">
      <c r="U928807" s="5"/>
      <c r="AA928807" s="94"/>
      <c r="AB928807" s="5"/>
    </row>
    <row r="928810" spans="21:28">
      <c r="U928810" s="5"/>
      <c r="AA928810" s="94"/>
      <c r="AB928810" s="5"/>
    </row>
    <row r="928860" spans="21:28">
      <c r="U928860" s="5"/>
      <c r="AA928860" s="94"/>
      <c r="AB928860" s="5"/>
    </row>
    <row r="928930" spans="21:28">
      <c r="U928930" s="5"/>
      <c r="AA928930" s="94"/>
      <c r="AB928930" s="5"/>
    </row>
    <row r="928931" spans="21:28">
      <c r="U928931" s="5"/>
      <c r="AA928931" s="94"/>
      <c r="AB928931" s="5"/>
    </row>
    <row r="928948" spans="21:28">
      <c r="U928948" s="5"/>
      <c r="AA928948" s="94"/>
      <c r="AB928948" s="5"/>
    </row>
    <row r="928950" spans="21:28">
      <c r="U928950" s="5"/>
      <c r="AA928950" s="458"/>
      <c r="AB928950" s="5"/>
    </row>
    <row r="928951" spans="21:28">
      <c r="U928951" s="5"/>
      <c r="AA928951" s="458"/>
      <c r="AB928951" s="5"/>
    </row>
    <row r="928952" spans="21:28">
      <c r="U928952" s="5"/>
      <c r="AA928952" s="93"/>
      <c r="AB928952" s="5"/>
    </row>
    <row r="928953" spans="21:28">
      <c r="U928953" s="5"/>
      <c r="AA928953" s="94"/>
      <c r="AB928953" s="5"/>
    </row>
    <row r="928956" spans="21:28">
      <c r="U928956" s="5"/>
      <c r="AA928956" s="94"/>
      <c r="AB928956" s="5"/>
    </row>
    <row r="929006" spans="21:28">
      <c r="U929006" s="5"/>
      <c r="AA929006" s="94"/>
      <c r="AB929006" s="5"/>
    </row>
    <row r="929076" spans="21:28">
      <c r="U929076" s="5"/>
      <c r="AA929076" s="94"/>
      <c r="AB929076" s="5"/>
    </row>
    <row r="929077" spans="21:28">
      <c r="U929077" s="5"/>
      <c r="AA929077" s="94"/>
      <c r="AB929077" s="5"/>
    </row>
    <row r="929094" spans="21:28">
      <c r="U929094" s="5"/>
      <c r="AA929094" s="94"/>
      <c r="AB929094" s="5"/>
    </row>
    <row r="929096" spans="21:28">
      <c r="U929096" s="5"/>
      <c r="AA929096" s="458"/>
      <c r="AB929096" s="5"/>
    </row>
    <row r="929097" spans="21:28">
      <c r="U929097" s="5"/>
      <c r="AA929097" s="458"/>
      <c r="AB929097" s="5"/>
    </row>
    <row r="929098" spans="21:28">
      <c r="U929098" s="5"/>
      <c r="AA929098" s="93"/>
      <c r="AB929098" s="5"/>
    </row>
    <row r="929099" spans="21:28">
      <c r="U929099" s="5"/>
      <c r="AA929099" s="94"/>
      <c r="AB929099" s="5"/>
    </row>
    <row r="929102" spans="21:28">
      <c r="U929102" s="5"/>
      <c r="AA929102" s="94"/>
      <c r="AB929102" s="5"/>
    </row>
    <row r="929152" spans="21:28">
      <c r="U929152" s="5"/>
      <c r="AA929152" s="94"/>
      <c r="AB929152" s="5"/>
    </row>
    <row r="929222" spans="21:28">
      <c r="U929222" s="5"/>
      <c r="AA929222" s="94"/>
      <c r="AB929222" s="5"/>
    </row>
    <row r="929223" spans="21:28">
      <c r="U929223" s="5"/>
      <c r="AA929223" s="94"/>
      <c r="AB929223" s="5"/>
    </row>
    <row r="929240" spans="21:28">
      <c r="U929240" s="5"/>
      <c r="AA929240" s="94"/>
      <c r="AB929240" s="5"/>
    </row>
    <row r="929242" spans="21:28">
      <c r="U929242" s="5"/>
      <c r="AA929242" s="458"/>
      <c r="AB929242" s="5"/>
    </row>
    <row r="929243" spans="21:28">
      <c r="U929243" s="5"/>
      <c r="AA929243" s="458"/>
      <c r="AB929243" s="5"/>
    </row>
    <row r="929244" spans="21:28">
      <c r="U929244" s="5"/>
      <c r="AA929244" s="93"/>
      <c r="AB929244" s="5"/>
    </row>
    <row r="929245" spans="21:28">
      <c r="U929245" s="5"/>
      <c r="AA929245" s="94"/>
      <c r="AB929245" s="5"/>
    </row>
    <row r="929248" spans="21:28">
      <c r="U929248" s="5"/>
      <c r="AA929248" s="94"/>
      <c r="AB929248" s="5"/>
    </row>
    <row r="929298" spans="21:28">
      <c r="U929298" s="5"/>
      <c r="AA929298" s="94"/>
      <c r="AB929298" s="5"/>
    </row>
    <row r="929368" spans="21:28">
      <c r="U929368" s="5"/>
      <c r="AA929368" s="94"/>
      <c r="AB929368" s="5"/>
    </row>
    <row r="929369" spans="21:28">
      <c r="U929369" s="5"/>
      <c r="AA929369" s="94"/>
      <c r="AB929369" s="5"/>
    </row>
    <row r="929386" spans="21:28">
      <c r="U929386" s="5"/>
      <c r="AA929386" s="94"/>
      <c r="AB929386" s="5"/>
    </row>
    <row r="929388" spans="21:28">
      <c r="U929388" s="5"/>
      <c r="AA929388" s="458"/>
      <c r="AB929388" s="5"/>
    </row>
    <row r="929389" spans="21:28">
      <c r="U929389" s="5"/>
      <c r="AA929389" s="458"/>
      <c r="AB929389" s="5"/>
    </row>
    <row r="929390" spans="21:28">
      <c r="U929390" s="5"/>
      <c r="AA929390" s="93"/>
      <c r="AB929390" s="5"/>
    </row>
    <row r="929391" spans="21:28">
      <c r="U929391" s="5"/>
      <c r="AA929391" s="94"/>
      <c r="AB929391" s="5"/>
    </row>
    <row r="929394" spans="21:28">
      <c r="U929394" s="5"/>
      <c r="AA929394" s="94"/>
      <c r="AB929394" s="5"/>
    </row>
    <row r="929444" spans="21:28">
      <c r="U929444" s="5"/>
      <c r="AA929444" s="94"/>
      <c r="AB929444" s="5"/>
    </row>
    <row r="929514" spans="21:28">
      <c r="U929514" s="5"/>
      <c r="AA929514" s="94"/>
      <c r="AB929514" s="5"/>
    </row>
    <row r="929515" spans="21:28">
      <c r="U929515" s="5"/>
      <c r="AA929515" s="94"/>
      <c r="AB929515" s="5"/>
    </row>
    <row r="929532" spans="21:28">
      <c r="U929532" s="5"/>
      <c r="AA929532" s="94"/>
      <c r="AB929532" s="5"/>
    </row>
    <row r="929534" spans="21:28">
      <c r="U929534" s="5"/>
      <c r="AA929534" s="458"/>
      <c r="AB929534" s="5"/>
    </row>
    <row r="929535" spans="21:28">
      <c r="U929535" s="5"/>
      <c r="AA929535" s="458"/>
      <c r="AB929535" s="5"/>
    </row>
    <row r="929536" spans="21:28">
      <c r="U929536" s="5"/>
      <c r="AA929536" s="93"/>
      <c r="AB929536" s="5"/>
    </row>
    <row r="929537" spans="21:28">
      <c r="U929537" s="5"/>
      <c r="AA929537" s="94"/>
      <c r="AB929537" s="5"/>
    </row>
    <row r="929540" spans="21:28">
      <c r="U929540" s="5"/>
      <c r="AA929540" s="94"/>
      <c r="AB929540" s="5"/>
    </row>
    <row r="929590" spans="21:28">
      <c r="U929590" s="5"/>
      <c r="AA929590" s="94"/>
      <c r="AB929590" s="5"/>
    </row>
    <row r="929660" spans="21:28">
      <c r="U929660" s="5"/>
      <c r="AA929660" s="94"/>
      <c r="AB929660" s="5"/>
    </row>
    <row r="929661" spans="21:28">
      <c r="U929661" s="5"/>
      <c r="AA929661" s="94"/>
      <c r="AB929661" s="5"/>
    </row>
    <row r="929678" spans="21:28">
      <c r="U929678" s="5"/>
      <c r="AA929678" s="94"/>
      <c r="AB929678" s="5"/>
    </row>
    <row r="929680" spans="21:28">
      <c r="U929680" s="5"/>
      <c r="AA929680" s="458"/>
      <c r="AB929680" s="5"/>
    </row>
    <row r="929681" spans="21:28">
      <c r="U929681" s="5"/>
      <c r="AA929681" s="458"/>
      <c r="AB929681" s="5"/>
    </row>
    <row r="929682" spans="21:28">
      <c r="U929682" s="5"/>
      <c r="AA929682" s="93"/>
      <c r="AB929682" s="5"/>
    </row>
    <row r="929683" spans="21:28">
      <c r="U929683" s="5"/>
      <c r="AA929683" s="94"/>
      <c r="AB929683" s="5"/>
    </row>
    <row r="929686" spans="21:28">
      <c r="U929686" s="5"/>
      <c r="AA929686" s="94"/>
      <c r="AB929686" s="5"/>
    </row>
    <row r="929736" spans="21:28">
      <c r="U929736" s="5"/>
      <c r="AA929736" s="94"/>
      <c r="AB929736" s="5"/>
    </row>
    <row r="929806" spans="21:28">
      <c r="U929806" s="5"/>
      <c r="AA929806" s="94"/>
      <c r="AB929806" s="5"/>
    </row>
    <row r="929807" spans="21:28">
      <c r="U929807" s="5"/>
      <c r="AA929807" s="94"/>
      <c r="AB929807" s="5"/>
    </row>
    <row r="929824" spans="21:28">
      <c r="U929824" s="5"/>
      <c r="AA929824" s="94"/>
      <c r="AB929824" s="5"/>
    </row>
    <row r="929826" spans="21:28">
      <c r="U929826" s="5"/>
      <c r="AA929826" s="458"/>
      <c r="AB929826" s="5"/>
    </row>
    <row r="929827" spans="21:28">
      <c r="U929827" s="5"/>
      <c r="AA929827" s="458"/>
      <c r="AB929827" s="5"/>
    </row>
    <row r="929828" spans="21:28">
      <c r="U929828" s="5"/>
      <c r="AA929828" s="93"/>
      <c r="AB929828" s="5"/>
    </row>
    <row r="929829" spans="21:28">
      <c r="U929829" s="5"/>
      <c r="AA929829" s="94"/>
      <c r="AB929829" s="5"/>
    </row>
    <row r="929832" spans="21:28">
      <c r="U929832" s="5"/>
      <c r="AA929832" s="94"/>
      <c r="AB929832" s="5"/>
    </row>
    <row r="929882" spans="21:28">
      <c r="U929882" s="5"/>
      <c r="AA929882" s="94"/>
      <c r="AB929882" s="5"/>
    </row>
    <row r="929952" spans="21:28">
      <c r="U929952" s="5"/>
      <c r="AA929952" s="94"/>
      <c r="AB929952" s="5"/>
    </row>
    <row r="929953" spans="21:28">
      <c r="U929953" s="5"/>
      <c r="AA929953" s="94"/>
      <c r="AB929953" s="5"/>
    </row>
    <row r="929970" spans="21:28">
      <c r="U929970" s="5"/>
      <c r="AA929970" s="94"/>
      <c r="AB929970" s="5"/>
    </row>
    <row r="929972" spans="21:28">
      <c r="U929972" s="5"/>
      <c r="AA929972" s="458"/>
      <c r="AB929972" s="5"/>
    </row>
    <row r="929973" spans="21:28">
      <c r="U929973" s="5"/>
      <c r="AA929973" s="458"/>
      <c r="AB929973" s="5"/>
    </row>
    <row r="929974" spans="21:28">
      <c r="U929974" s="5"/>
      <c r="AA929974" s="93"/>
      <c r="AB929974" s="5"/>
    </row>
    <row r="929975" spans="21:28">
      <c r="U929975" s="5"/>
      <c r="AA929975" s="94"/>
      <c r="AB929975" s="5"/>
    </row>
    <row r="929978" spans="21:28">
      <c r="U929978" s="5"/>
      <c r="AA929978" s="94"/>
      <c r="AB929978" s="5"/>
    </row>
    <row r="930028" spans="21:28">
      <c r="U930028" s="5"/>
      <c r="AA930028" s="94"/>
      <c r="AB930028" s="5"/>
    </row>
    <row r="930098" spans="21:28">
      <c r="U930098" s="5"/>
      <c r="AA930098" s="94"/>
      <c r="AB930098" s="5"/>
    </row>
    <row r="930099" spans="21:28">
      <c r="U930099" s="5"/>
      <c r="AA930099" s="94"/>
      <c r="AB930099" s="5"/>
    </row>
    <row r="930116" spans="21:28">
      <c r="U930116" s="5"/>
      <c r="AA930116" s="94"/>
      <c r="AB930116" s="5"/>
    </row>
    <row r="930118" spans="21:28">
      <c r="U930118" s="5"/>
      <c r="AA930118" s="458"/>
      <c r="AB930118" s="5"/>
    </row>
    <row r="930119" spans="21:28">
      <c r="U930119" s="5"/>
      <c r="AA930119" s="458"/>
      <c r="AB930119" s="5"/>
    </row>
    <row r="930120" spans="21:28">
      <c r="U930120" s="5"/>
      <c r="AA930120" s="93"/>
      <c r="AB930120" s="5"/>
    </row>
    <row r="930121" spans="21:28">
      <c r="U930121" s="5"/>
      <c r="AA930121" s="94"/>
      <c r="AB930121" s="5"/>
    </row>
    <row r="930124" spans="21:28">
      <c r="U930124" s="5"/>
      <c r="AA930124" s="94"/>
      <c r="AB930124" s="5"/>
    </row>
    <row r="930174" spans="21:28">
      <c r="U930174" s="5"/>
      <c r="AA930174" s="94"/>
      <c r="AB930174" s="5"/>
    </row>
    <row r="930244" spans="21:28">
      <c r="U930244" s="5"/>
      <c r="AA930244" s="94"/>
      <c r="AB930244" s="5"/>
    </row>
    <row r="930245" spans="21:28">
      <c r="U930245" s="5"/>
      <c r="AA930245" s="94"/>
      <c r="AB930245" s="5"/>
    </row>
    <row r="930262" spans="21:28">
      <c r="U930262" s="5"/>
      <c r="AA930262" s="94"/>
      <c r="AB930262" s="5"/>
    </row>
    <row r="930264" spans="21:28">
      <c r="U930264" s="5"/>
      <c r="AA930264" s="458"/>
      <c r="AB930264" s="5"/>
    </row>
    <row r="930265" spans="21:28">
      <c r="U930265" s="5"/>
      <c r="AA930265" s="458"/>
      <c r="AB930265" s="5"/>
    </row>
    <row r="930266" spans="21:28">
      <c r="U930266" s="5"/>
      <c r="AA930266" s="93"/>
      <c r="AB930266" s="5"/>
    </row>
    <row r="930267" spans="21:28">
      <c r="U930267" s="5"/>
      <c r="AA930267" s="94"/>
      <c r="AB930267" s="5"/>
    </row>
    <row r="930270" spans="21:28">
      <c r="U930270" s="5"/>
      <c r="AA930270" s="94"/>
      <c r="AB930270" s="5"/>
    </row>
    <row r="930320" spans="21:28">
      <c r="U930320" s="5"/>
      <c r="AA930320" s="94"/>
      <c r="AB930320" s="5"/>
    </row>
    <row r="930390" spans="21:28">
      <c r="U930390" s="5"/>
      <c r="AA930390" s="94"/>
      <c r="AB930390" s="5"/>
    </row>
    <row r="930391" spans="21:28">
      <c r="U930391" s="5"/>
      <c r="AA930391" s="94"/>
      <c r="AB930391" s="5"/>
    </row>
    <row r="930408" spans="21:28">
      <c r="U930408" s="5"/>
      <c r="AA930408" s="94"/>
      <c r="AB930408" s="5"/>
    </row>
    <row r="930410" spans="21:28">
      <c r="U930410" s="5"/>
      <c r="AA930410" s="458"/>
      <c r="AB930410" s="5"/>
    </row>
    <row r="930411" spans="21:28">
      <c r="U930411" s="5"/>
      <c r="AA930411" s="458"/>
      <c r="AB930411" s="5"/>
    </row>
    <row r="930412" spans="21:28">
      <c r="U930412" s="5"/>
      <c r="AA930412" s="93"/>
      <c r="AB930412" s="5"/>
    </row>
    <row r="930413" spans="21:28">
      <c r="U930413" s="5"/>
      <c r="AA930413" s="94"/>
      <c r="AB930413" s="5"/>
    </row>
    <row r="930416" spans="21:28">
      <c r="U930416" s="5"/>
      <c r="AA930416" s="94"/>
      <c r="AB930416" s="5"/>
    </row>
    <row r="930466" spans="21:28">
      <c r="U930466" s="5"/>
      <c r="AA930466" s="94"/>
      <c r="AB930466" s="5"/>
    </row>
    <row r="930536" spans="21:28">
      <c r="U930536" s="5"/>
      <c r="AA930536" s="94"/>
      <c r="AB930536" s="5"/>
    </row>
    <row r="930537" spans="21:28">
      <c r="U930537" s="5"/>
      <c r="AA930537" s="94"/>
      <c r="AB930537" s="5"/>
    </row>
    <row r="930554" spans="21:28">
      <c r="U930554" s="5"/>
      <c r="AA930554" s="94"/>
      <c r="AB930554" s="5"/>
    </row>
    <row r="930556" spans="21:28">
      <c r="U930556" s="5"/>
      <c r="AA930556" s="458"/>
      <c r="AB930556" s="5"/>
    </row>
    <row r="930557" spans="21:28">
      <c r="U930557" s="5"/>
      <c r="AA930557" s="458"/>
      <c r="AB930557" s="5"/>
    </row>
    <row r="930558" spans="21:28">
      <c r="U930558" s="5"/>
      <c r="AA930558" s="93"/>
      <c r="AB930558" s="5"/>
    </row>
    <row r="930559" spans="21:28">
      <c r="U930559" s="5"/>
      <c r="AA930559" s="94"/>
      <c r="AB930559" s="5"/>
    </row>
    <row r="930562" spans="21:28">
      <c r="U930562" s="5"/>
      <c r="AA930562" s="94"/>
      <c r="AB930562" s="5"/>
    </row>
    <row r="930612" spans="21:28">
      <c r="U930612" s="5"/>
      <c r="AA930612" s="94"/>
      <c r="AB930612" s="5"/>
    </row>
    <row r="930682" spans="21:28">
      <c r="U930682" s="5"/>
      <c r="AA930682" s="94"/>
      <c r="AB930682" s="5"/>
    </row>
    <row r="930683" spans="21:28">
      <c r="U930683" s="5"/>
      <c r="AA930683" s="94"/>
      <c r="AB930683" s="5"/>
    </row>
    <row r="930700" spans="21:28">
      <c r="U930700" s="5"/>
      <c r="AA930700" s="94"/>
      <c r="AB930700" s="5"/>
    </row>
    <row r="930702" spans="21:28">
      <c r="U930702" s="5"/>
      <c r="AA930702" s="458"/>
      <c r="AB930702" s="5"/>
    </row>
    <row r="930703" spans="21:28">
      <c r="U930703" s="5"/>
      <c r="AA930703" s="458"/>
      <c r="AB930703" s="5"/>
    </row>
    <row r="930704" spans="21:28">
      <c r="U930704" s="5"/>
      <c r="AA930704" s="93"/>
      <c r="AB930704" s="5"/>
    </row>
    <row r="930705" spans="21:28">
      <c r="U930705" s="5"/>
      <c r="AA930705" s="94"/>
      <c r="AB930705" s="5"/>
    </row>
    <row r="930708" spans="21:28">
      <c r="U930708" s="5"/>
      <c r="AA930708" s="94"/>
      <c r="AB930708" s="5"/>
    </row>
    <row r="930758" spans="21:28">
      <c r="U930758" s="5"/>
      <c r="AA930758" s="94"/>
      <c r="AB930758" s="5"/>
    </row>
    <row r="930828" spans="21:28">
      <c r="U930828" s="5"/>
      <c r="AA930828" s="94"/>
      <c r="AB930828" s="5"/>
    </row>
    <row r="930829" spans="21:28">
      <c r="U930829" s="5"/>
      <c r="AA930829" s="94"/>
      <c r="AB930829" s="5"/>
    </row>
    <row r="930846" spans="21:28">
      <c r="U930846" s="5"/>
      <c r="AA930846" s="94"/>
      <c r="AB930846" s="5"/>
    </row>
    <row r="930848" spans="21:28">
      <c r="U930848" s="5"/>
      <c r="AA930848" s="458"/>
      <c r="AB930848" s="5"/>
    </row>
    <row r="930849" spans="21:28">
      <c r="U930849" s="5"/>
      <c r="AA930849" s="458"/>
      <c r="AB930849" s="5"/>
    </row>
    <row r="930850" spans="21:28">
      <c r="U930850" s="5"/>
      <c r="AA930850" s="93"/>
      <c r="AB930850" s="5"/>
    </row>
    <row r="930851" spans="21:28">
      <c r="U930851" s="5"/>
      <c r="AA930851" s="94"/>
      <c r="AB930851" s="5"/>
    </row>
    <row r="930854" spans="21:28">
      <c r="U930854" s="5"/>
      <c r="AA930854" s="94"/>
      <c r="AB930854" s="5"/>
    </row>
    <row r="930904" spans="21:28">
      <c r="U930904" s="5"/>
      <c r="AA930904" s="94"/>
      <c r="AB930904" s="5"/>
    </row>
    <row r="930974" spans="21:28">
      <c r="U930974" s="5"/>
      <c r="AA930974" s="94"/>
      <c r="AB930974" s="5"/>
    </row>
    <row r="930975" spans="21:28">
      <c r="U930975" s="5"/>
      <c r="AA930975" s="94"/>
      <c r="AB930975" s="5"/>
    </row>
    <row r="930992" spans="21:28">
      <c r="U930992" s="5"/>
      <c r="AA930992" s="94"/>
      <c r="AB930992" s="5"/>
    </row>
    <row r="930994" spans="21:28">
      <c r="U930994" s="5"/>
      <c r="AA930994" s="458"/>
      <c r="AB930994" s="5"/>
    </row>
    <row r="930995" spans="21:28">
      <c r="U930995" s="5"/>
      <c r="AA930995" s="458"/>
      <c r="AB930995" s="5"/>
    </row>
    <row r="930996" spans="21:28">
      <c r="U930996" s="5"/>
      <c r="AA930996" s="93"/>
      <c r="AB930996" s="5"/>
    </row>
    <row r="930997" spans="21:28">
      <c r="U930997" s="5"/>
      <c r="AA930997" s="94"/>
      <c r="AB930997" s="5"/>
    </row>
    <row r="931000" spans="21:28">
      <c r="U931000" s="5"/>
      <c r="AA931000" s="94"/>
      <c r="AB931000" s="5"/>
    </row>
    <row r="931050" spans="21:28">
      <c r="U931050" s="5"/>
      <c r="AA931050" s="94"/>
      <c r="AB931050" s="5"/>
    </row>
    <row r="931120" spans="21:28">
      <c r="U931120" s="5"/>
      <c r="AA931120" s="94"/>
      <c r="AB931120" s="5"/>
    </row>
    <row r="931121" spans="21:28">
      <c r="U931121" s="5"/>
      <c r="AA931121" s="94"/>
      <c r="AB931121" s="5"/>
    </row>
    <row r="931138" spans="21:28">
      <c r="U931138" s="5"/>
      <c r="AA931138" s="94"/>
      <c r="AB931138" s="5"/>
    </row>
    <row r="931140" spans="21:28">
      <c r="U931140" s="5"/>
      <c r="AA931140" s="458"/>
      <c r="AB931140" s="5"/>
    </row>
    <row r="931141" spans="21:28">
      <c r="U931141" s="5"/>
      <c r="AA931141" s="458"/>
      <c r="AB931141" s="5"/>
    </row>
    <row r="931142" spans="21:28">
      <c r="U931142" s="5"/>
      <c r="AA931142" s="93"/>
      <c r="AB931142" s="5"/>
    </row>
    <row r="931143" spans="21:28">
      <c r="U931143" s="5"/>
      <c r="AA931143" s="94"/>
      <c r="AB931143" s="5"/>
    </row>
    <row r="931146" spans="21:28">
      <c r="U931146" s="5"/>
      <c r="AA931146" s="94"/>
      <c r="AB931146" s="5"/>
    </row>
    <row r="931196" spans="21:28">
      <c r="U931196" s="5"/>
      <c r="AA931196" s="94"/>
      <c r="AB931196" s="5"/>
    </row>
    <row r="931266" spans="21:28">
      <c r="U931266" s="5"/>
      <c r="AA931266" s="94"/>
      <c r="AB931266" s="5"/>
    </row>
    <row r="931267" spans="21:28">
      <c r="U931267" s="5"/>
      <c r="AA931267" s="94"/>
      <c r="AB931267" s="5"/>
    </row>
    <row r="931284" spans="21:28">
      <c r="U931284" s="5"/>
      <c r="AA931284" s="94"/>
      <c r="AB931284" s="5"/>
    </row>
    <row r="931286" spans="21:28">
      <c r="U931286" s="5"/>
      <c r="AA931286" s="458"/>
      <c r="AB931286" s="5"/>
    </row>
    <row r="931287" spans="21:28">
      <c r="U931287" s="5"/>
      <c r="AA931287" s="458"/>
      <c r="AB931287" s="5"/>
    </row>
    <row r="931288" spans="21:28">
      <c r="U931288" s="5"/>
      <c r="AA931288" s="93"/>
      <c r="AB931288" s="5"/>
    </row>
    <row r="931289" spans="21:28">
      <c r="U931289" s="5"/>
      <c r="AA931289" s="94"/>
      <c r="AB931289" s="5"/>
    </row>
    <row r="931292" spans="21:28">
      <c r="U931292" s="5"/>
      <c r="AA931292" s="94"/>
      <c r="AB931292" s="5"/>
    </row>
    <row r="931342" spans="21:28">
      <c r="U931342" s="5"/>
      <c r="AA931342" s="94"/>
      <c r="AB931342" s="5"/>
    </row>
    <row r="931412" spans="21:28">
      <c r="U931412" s="5"/>
      <c r="AA931412" s="94"/>
      <c r="AB931412" s="5"/>
    </row>
    <row r="931413" spans="21:28">
      <c r="U931413" s="5"/>
      <c r="AA931413" s="94"/>
      <c r="AB931413" s="5"/>
    </row>
    <row r="931430" spans="21:28">
      <c r="U931430" s="5"/>
      <c r="AA931430" s="94"/>
      <c r="AB931430" s="5"/>
    </row>
    <row r="931432" spans="21:28">
      <c r="U931432" s="5"/>
      <c r="AA931432" s="458"/>
      <c r="AB931432" s="5"/>
    </row>
    <row r="931433" spans="21:28">
      <c r="U931433" s="5"/>
      <c r="AA931433" s="458"/>
      <c r="AB931433" s="5"/>
    </row>
    <row r="931434" spans="21:28">
      <c r="U931434" s="5"/>
      <c r="AA931434" s="93"/>
      <c r="AB931434" s="5"/>
    </row>
    <row r="931435" spans="21:28">
      <c r="U931435" s="5"/>
      <c r="AA931435" s="94"/>
      <c r="AB931435" s="5"/>
    </row>
    <row r="931438" spans="21:28">
      <c r="U931438" s="5"/>
      <c r="AA931438" s="94"/>
      <c r="AB931438" s="5"/>
    </row>
    <row r="931488" spans="21:28">
      <c r="U931488" s="5"/>
      <c r="AA931488" s="94"/>
      <c r="AB931488" s="5"/>
    </row>
    <row r="931558" spans="21:28">
      <c r="U931558" s="5"/>
      <c r="AA931558" s="94"/>
      <c r="AB931558" s="5"/>
    </row>
    <row r="931559" spans="21:28">
      <c r="U931559" s="5"/>
      <c r="AA931559" s="94"/>
      <c r="AB931559" s="5"/>
    </row>
    <row r="931576" spans="21:28">
      <c r="U931576" s="5"/>
      <c r="AA931576" s="94"/>
      <c r="AB931576" s="5"/>
    </row>
    <row r="931578" spans="21:28">
      <c r="U931578" s="5"/>
      <c r="AA931578" s="458"/>
      <c r="AB931578" s="5"/>
    </row>
    <row r="931579" spans="21:28">
      <c r="U931579" s="5"/>
      <c r="AA931579" s="458"/>
      <c r="AB931579" s="5"/>
    </row>
    <row r="931580" spans="21:28">
      <c r="U931580" s="5"/>
      <c r="AA931580" s="93"/>
      <c r="AB931580" s="5"/>
    </row>
    <row r="931581" spans="21:28">
      <c r="U931581" s="5"/>
      <c r="AA931581" s="94"/>
      <c r="AB931581" s="5"/>
    </row>
    <row r="931584" spans="21:28">
      <c r="U931584" s="5"/>
      <c r="AA931584" s="94"/>
      <c r="AB931584" s="5"/>
    </row>
    <row r="931634" spans="21:28">
      <c r="U931634" s="5"/>
      <c r="AA931634" s="94"/>
      <c r="AB931634" s="5"/>
    </row>
    <row r="931704" spans="21:28">
      <c r="U931704" s="5"/>
      <c r="AA931704" s="94"/>
      <c r="AB931704" s="5"/>
    </row>
    <row r="931705" spans="21:28">
      <c r="U931705" s="5"/>
      <c r="AA931705" s="94"/>
      <c r="AB931705" s="5"/>
    </row>
    <row r="931722" spans="21:28">
      <c r="U931722" s="5"/>
      <c r="AA931722" s="94"/>
      <c r="AB931722" s="5"/>
    </row>
    <row r="931724" spans="21:28">
      <c r="U931724" s="5"/>
      <c r="AA931724" s="458"/>
      <c r="AB931724" s="5"/>
    </row>
    <row r="931725" spans="21:28">
      <c r="U931725" s="5"/>
      <c r="AA931725" s="458"/>
      <c r="AB931725" s="5"/>
    </row>
    <row r="931726" spans="21:28">
      <c r="U931726" s="5"/>
      <c r="AA931726" s="93"/>
      <c r="AB931726" s="5"/>
    </row>
    <row r="931727" spans="21:28">
      <c r="U931727" s="5"/>
      <c r="AA931727" s="94"/>
      <c r="AB931727" s="5"/>
    </row>
    <row r="931730" spans="21:28">
      <c r="U931730" s="5"/>
      <c r="AA931730" s="94"/>
      <c r="AB931730" s="5"/>
    </row>
    <row r="931780" spans="21:28">
      <c r="U931780" s="5"/>
      <c r="AA931780" s="94"/>
      <c r="AB931780" s="5"/>
    </row>
    <row r="931850" spans="21:28">
      <c r="U931850" s="5"/>
      <c r="AA931850" s="94"/>
      <c r="AB931850" s="5"/>
    </row>
    <row r="931851" spans="21:28">
      <c r="U931851" s="5"/>
      <c r="AA931851" s="94"/>
      <c r="AB931851" s="5"/>
    </row>
    <row r="931868" spans="21:28">
      <c r="U931868" s="5"/>
      <c r="AA931868" s="94"/>
      <c r="AB931868" s="5"/>
    </row>
    <row r="931870" spans="21:28">
      <c r="U931870" s="5"/>
      <c r="AA931870" s="458"/>
      <c r="AB931870" s="5"/>
    </row>
    <row r="931871" spans="21:28">
      <c r="U931871" s="5"/>
      <c r="AA931871" s="458"/>
      <c r="AB931871" s="5"/>
    </row>
    <row r="931872" spans="21:28">
      <c r="U931872" s="5"/>
      <c r="AA931872" s="93"/>
      <c r="AB931872" s="5"/>
    </row>
    <row r="931873" spans="21:28">
      <c r="U931873" s="5"/>
      <c r="AA931873" s="94"/>
      <c r="AB931873" s="5"/>
    </row>
    <row r="931876" spans="21:28">
      <c r="U931876" s="5"/>
      <c r="AA931876" s="94"/>
      <c r="AB931876" s="5"/>
    </row>
    <row r="931926" spans="21:28">
      <c r="U931926" s="5"/>
      <c r="AA931926" s="94"/>
      <c r="AB931926" s="5"/>
    </row>
    <row r="931996" spans="21:28">
      <c r="U931996" s="5"/>
      <c r="AA931996" s="94"/>
      <c r="AB931996" s="5"/>
    </row>
    <row r="931997" spans="21:28">
      <c r="U931997" s="5"/>
      <c r="AA931997" s="94"/>
      <c r="AB931997" s="5"/>
    </row>
    <row r="932014" spans="21:28">
      <c r="U932014" s="5"/>
      <c r="AA932014" s="94"/>
      <c r="AB932014" s="5"/>
    </row>
    <row r="932016" spans="21:28">
      <c r="U932016" s="5"/>
      <c r="AA932016" s="458"/>
      <c r="AB932016" s="5"/>
    </row>
    <row r="932017" spans="21:28">
      <c r="U932017" s="5"/>
      <c r="AA932017" s="458"/>
      <c r="AB932017" s="5"/>
    </row>
    <row r="932018" spans="21:28">
      <c r="U932018" s="5"/>
      <c r="AA932018" s="93"/>
      <c r="AB932018" s="5"/>
    </row>
    <row r="932019" spans="21:28">
      <c r="U932019" s="5"/>
      <c r="AA932019" s="94"/>
      <c r="AB932019" s="5"/>
    </row>
    <row r="932022" spans="21:28">
      <c r="U932022" s="5"/>
      <c r="AA932022" s="94"/>
      <c r="AB932022" s="5"/>
    </row>
    <row r="932072" spans="21:28">
      <c r="U932072" s="5"/>
      <c r="AA932072" s="94"/>
      <c r="AB932072" s="5"/>
    </row>
    <row r="932142" spans="21:28">
      <c r="U932142" s="5"/>
      <c r="AA932142" s="94"/>
      <c r="AB932142" s="5"/>
    </row>
    <row r="932143" spans="21:28">
      <c r="U932143" s="5"/>
      <c r="AA932143" s="94"/>
      <c r="AB932143" s="5"/>
    </row>
    <row r="932160" spans="21:28">
      <c r="U932160" s="5"/>
      <c r="AA932160" s="94"/>
      <c r="AB932160" s="5"/>
    </row>
    <row r="932162" spans="21:28">
      <c r="U932162" s="5"/>
      <c r="AA932162" s="458"/>
      <c r="AB932162" s="5"/>
    </row>
    <row r="932163" spans="21:28">
      <c r="U932163" s="5"/>
      <c r="AA932163" s="458"/>
      <c r="AB932163" s="5"/>
    </row>
    <row r="932164" spans="21:28">
      <c r="U932164" s="5"/>
      <c r="AA932164" s="93"/>
      <c r="AB932164" s="5"/>
    </row>
    <row r="932165" spans="21:28">
      <c r="U932165" s="5"/>
      <c r="AA932165" s="94"/>
      <c r="AB932165" s="5"/>
    </row>
    <row r="932168" spans="21:28">
      <c r="U932168" s="5"/>
      <c r="AA932168" s="94"/>
      <c r="AB932168" s="5"/>
    </row>
    <row r="932218" spans="21:28">
      <c r="U932218" s="5"/>
      <c r="AA932218" s="94"/>
      <c r="AB932218" s="5"/>
    </row>
    <row r="932288" spans="21:28">
      <c r="U932288" s="5"/>
      <c r="AA932288" s="94"/>
      <c r="AB932288" s="5"/>
    </row>
    <row r="932289" spans="21:28">
      <c r="U932289" s="5"/>
      <c r="AA932289" s="94"/>
      <c r="AB932289" s="5"/>
    </row>
    <row r="932306" spans="21:28">
      <c r="U932306" s="5"/>
      <c r="AA932306" s="94"/>
      <c r="AB932306" s="5"/>
    </row>
    <row r="932308" spans="21:28">
      <c r="U932308" s="5"/>
      <c r="AA932308" s="458"/>
      <c r="AB932308" s="5"/>
    </row>
    <row r="932309" spans="21:28">
      <c r="U932309" s="5"/>
      <c r="AA932309" s="458"/>
      <c r="AB932309" s="5"/>
    </row>
    <row r="932310" spans="21:28">
      <c r="U932310" s="5"/>
      <c r="AA932310" s="93"/>
      <c r="AB932310" s="5"/>
    </row>
    <row r="932311" spans="21:28">
      <c r="U932311" s="5"/>
      <c r="AA932311" s="94"/>
      <c r="AB932311" s="5"/>
    </row>
    <row r="932314" spans="21:28">
      <c r="U932314" s="5"/>
      <c r="AA932314" s="94"/>
      <c r="AB932314" s="5"/>
    </row>
    <row r="932364" spans="21:28">
      <c r="U932364" s="5"/>
      <c r="AA932364" s="94"/>
      <c r="AB932364" s="5"/>
    </row>
    <row r="932434" spans="21:28">
      <c r="U932434" s="5"/>
      <c r="AA932434" s="94"/>
      <c r="AB932434" s="5"/>
    </row>
    <row r="932435" spans="21:28">
      <c r="U932435" s="5"/>
      <c r="AA932435" s="94"/>
      <c r="AB932435" s="5"/>
    </row>
    <row r="932452" spans="21:28">
      <c r="U932452" s="5"/>
      <c r="AA932452" s="94"/>
      <c r="AB932452" s="5"/>
    </row>
    <row r="932454" spans="21:28">
      <c r="U932454" s="5"/>
      <c r="AA932454" s="458"/>
      <c r="AB932454" s="5"/>
    </row>
    <row r="932455" spans="21:28">
      <c r="U932455" s="5"/>
      <c r="AA932455" s="458"/>
      <c r="AB932455" s="5"/>
    </row>
    <row r="932456" spans="21:28">
      <c r="U932456" s="5"/>
      <c r="AA932456" s="93"/>
      <c r="AB932456" s="5"/>
    </row>
    <row r="932457" spans="21:28">
      <c r="U932457" s="5"/>
      <c r="AA932457" s="94"/>
      <c r="AB932457" s="5"/>
    </row>
    <row r="932460" spans="21:28">
      <c r="U932460" s="5"/>
      <c r="AA932460" s="94"/>
      <c r="AB932460" s="5"/>
    </row>
    <row r="932510" spans="21:28">
      <c r="U932510" s="5"/>
      <c r="AA932510" s="94"/>
      <c r="AB932510" s="5"/>
    </row>
    <row r="932580" spans="21:28">
      <c r="U932580" s="5"/>
      <c r="AA932580" s="94"/>
      <c r="AB932580" s="5"/>
    </row>
    <row r="932581" spans="21:28">
      <c r="U932581" s="5"/>
      <c r="AA932581" s="94"/>
      <c r="AB932581" s="5"/>
    </row>
    <row r="932598" spans="21:28">
      <c r="U932598" s="5"/>
      <c r="AA932598" s="94"/>
      <c r="AB932598" s="5"/>
    </row>
    <row r="932600" spans="21:28">
      <c r="U932600" s="5"/>
      <c r="AA932600" s="458"/>
      <c r="AB932600" s="5"/>
    </row>
    <row r="932601" spans="21:28">
      <c r="U932601" s="5"/>
      <c r="AA932601" s="458"/>
      <c r="AB932601" s="5"/>
    </row>
    <row r="932602" spans="21:28">
      <c r="U932602" s="5"/>
      <c r="AA932602" s="93"/>
      <c r="AB932602" s="5"/>
    </row>
    <row r="932603" spans="21:28">
      <c r="U932603" s="5"/>
      <c r="AA932603" s="94"/>
      <c r="AB932603" s="5"/>
    </row>
    <row r="932606" spans="21:28">
      <c r="U932606" s="5"/>
      <c r="AA932606" s="94"/>
      <c r="AB932606" s="5"/>
    </row>
    <row r="932656" spans="21:28">
      <c r="U932656" s="5"/>
      <c r="AA932656" s="94"/>
      <c r="AB932656" s="5"/>
    </row>
    <row r="932726" spans="21:28">
      <c r="U932726" s="5"/>
      <c r="AA932726" s="94"/>
      <c r="AB932726" s="5"/>
    </row>
    <row r="932727" spans="21:28">
      <c r="U932727" s="5"/>
      <c r="AA932727" s="94"/>
      <c r="AB932727" s="5"/>
    </row>
    <row r="932744" spans="21:28">
      <c r="U932744" s="5"/>
      <c r="AA932744" s="94"/>
      <c r="AB932744" s="5"/>
    </row>
    <row r="932746" spans="21:28">
      <c r="U932746" s="5"/>
      <c r="AA932746" s="458"/>
      <c r="AB932746" s="5"/>
    </row>
    <row r="932747" spans="21:28">
      <c r="U932747" s="5"/>
      <c r="AA932747" s="458"/>
      <c r="AB932747" s="5"/>
    </row>
    <row r="932748" spans="21:28">
      <c r="U932748" s="5"/>
      <c r="AA932748" s="93"/>
      <c r="AB932748" s="5"/>
    </row>
    <row r="932749" spans="21:28">
      <c r="U932749" s="5"/>
      <c r="AA932749" s="94"/>
      <c r="AB932749" s="5"/>
    </row>
    <row r="932752" spans="21:28">
      <c r="U932752" s="5"/>
      <c r="AA932752" s="94"/>
      <c r="AB932752" s="5"/>
    </row>
    <row r="932802" spans="21:28">
      <c r="U932802" s="5"/>
      <c r="AA932802" s="94"/>
      <c r="AB932802" s="5"/>
    </row>
    <row r="932872" spans="21:28">
      <c r="U932872" s="5"/>
      <c r="AA932872" s="94"/>
      <c r="AB932872" s="5"/>
    </row>
    <row r="932873" spans="21:28">
      <c r="U932873" s="5"/>
      <c r="AA932873" s="94"/>
      <c r="AB932873" s="5"/>
    </row>
    <row r="932890" spans="21:28">
      <c r="U932890" s="5"/>
      <c r="AA932890" s="94"/>
      <c r="AB932890" s="5"/>
    </row>
    <row r="932892" spans="21:28">
      <c r="U932892" s="5"/>
      <c r="AA932892" s="458"/>
      <c r="AB932892" s="5"/>
    </row>
    <row r="932893" spans="21:28">
      <c r="U932893" s="5"/>
      <c r="AA932893" s="458"/>
      <c r="AB932893" s="5"/>
    </row>
    <row r="932894" spans="21:28">
      <c r="U932894" s="5"/>
      <c r="AA932894" s="93"/>
      <c r="AB932894" s="5"/>
    </row>
    <row r="932895" spans="21:28">
      <c r="U932895" s="5"/>
      <c r="AA932895" s="94"/>
      <c r="AB932895" s="5"/>
    </row>
    <row r="932898" spans="21:28">
      <c r="U932898" s="5"/>
      <c r="AA932898" s="94"/>
      <c r="AB932898" s="5"/>
    </row>
    <row r="932948" spans="21:28">
      <c r="U932948" s="5"/>
      <c r="AA932948" s="94"/>
      <c r="AB932948" s="5"/>
    </row>
    <row r="933018" spans="21:28">
      <c r="U933018" s="5"/>
      <c r="AA933018" s="94"/>
      <c r="AB933018" s="5"/>
    </row>
    <row r="933019" spans="21:28">
      <c r="U933019" s="5"/>
      <c r="AA933019" s="94"/>
      <c r="AB933019" s="5"/>
    </row>
    <row r="933036" spans="21:28">
      <c r="U933036" s="5"/>
      <c r="AA933036" s="94"/>
      <c r="AB933036" s="5"/>
    </row>
    <row r="933038" spans="21:28">
      <c r="U933038" s="5"/>
      <c r="AA933038" s="458"/>
      <c r="AB933038" s="5"/>
    </row>
    <row r="933039" spans="21:28">
      <c r="U933039" s="5"/>
      <c r="AA933039" s="458"/>
      <c r="AB933039" s="5"/>
    </row>
    <row r="933040" spans="21:28">
      <c r="U933040" s="5"/>
      <c r="AA933040" s="93"/>
      <c r="AB933040" s="5"/>
    </row>
    <row r="933041" spans="21:28">
      <c r="U933041" s="5"/>
      <c r="AA933041" s="94"/>
      <c r="AB933041" s="5"/>
    </row>
    <row r="933044" spans="21:28">
      <c r="U933044" s="5"/>
      <c r="AA933044" s="94"/>
      <c r="AB933044" s="5"/>
    </row>
    <row r="933094" spans="21:28">
      <c r="U933094" s="5"/>
      <c r="AA933094" s="94"/>
      <c r="AB933094" s="5"/>
    </row>
    <row r="933164" spans="21:28">
      <c r="U933164" s="5"/>
      <c r="AA933164" s="94"/>
      <c r="AB933164" s="5"/>
    </row>
    <row r="933165" spans="21:28">
      <c r="U933165" s="5"/>
      <c r="AA933165" s="94"/>
      <c r="AB933165" s="5"/>
    </row>
    <row r="933182" spans="21:28">
      <c r="U933182" s="5"/>
      <c r="AA933182" s="94"/>
      <c r="AB933182" s="5"/>
    </row>
    <row r="933184" spans="21:28">
      <c r="U933184" s="5"/>
      <c r="AA933184" s="458"/>
      <c r="AB933184" s="5"/>
    </row>
    <row r="933185" spans="21:28">
      <c r="U933185" s="5"/>
      <c r="AA933185" s="458"/>
      <c r="AB933185" s="5"/>
    </row>
    <row r="933186" spans="21:28">
      <c r="U933186" s="5"/>
      <c r="AA933186" s="93"/>
      <c r="AB933186" s="5"/>
    </row>
    <row r="933187" spans="21:28">
      <c r="U933187" s="5"/>
      <c r="AA933187" s="94"/>
      <c r="AB933187" s="5"/>
    </row>
    <row r="933190" spans="21:28">
      <c r="U933190" s="5"/>
      <c r="AA933190" s="94"/>
      <c r="AB933190" s="5"/>
    </row>
    <row r="933240" spans="21:28">
      <c r="U933240" s="5"/>
      <c r="AA933240" s="94"/>
      <c r="AB933240" s="5"/>
    </row>
    <row r="933310" spans="21:28">
      <c r="U933310" s="5"/>
      <c r="AA933310" s="94"/>
      <c r="AB933310" s="5"/>
    </row>
    <row r="933311" spans="21:28">
      <c r="U933311" s="5"/>
      <c r="AA933311" s="94"/>
      <c r="AB933311" s="5"/>
    </row>
    <row r="933328" spans="21:28">
      <c r="U933328" s="5"/>
      <c r="AA933328" s="94"/>
      <c r="AB933328" s="5"/>
    </row>
    <row r="933330" spans="21:28">
      <c r="U933330" s="5"/>
      <c r="AA933330" s="458"/>
      <c r="AB933330" s="5"/>
    </row>
    <row r="933331" spans="21:28">
      <c r="U933331" s="5"/>
      <c r="AA933331" s="458"/>
      <c r="AB933331" s="5"/>
    </row>
    <row r="933332" spans="21:28">
      <c r="U933332" s="5"/>
      <c r="AA933332" s="93"/>
      <c r="AB933332" s="5"/>
    </row>
    <row r="933333" spans="21:28">
      <c r="U933333" s="5"/>
      <c r="AA933333" s="94"/>
      <c r="AB933333" s="5"/>
    </row>
    <row r="933336" spans="21:28">
      <c r="U933336" s="5"/>
      <c r="AA933336" s="94"/>
      <c r="AB933336" s="5"/>
    </row>
    <row r="933386" spans="21:28">
      <c r="U933386" s="5"/>
      <c r="AA933386" s="94"/>
      <c r="AB933386" s="5"/>
    </row>
    <row r="933456" spans="21:28">
      <c r="U933456" s="5"/>
      <c r="AA933456" s="94"/>
      <c r="AB933456" s="5"/>
    </row>
    <row r="933457" spans="21:28">
      <c r="U933457" s="5"/>
      <c r="AA933457" s="94"/>
      <c r="AB933457" s="5"/>
    </row>
    <row r="933474" spans="21:28">
      <c r="U933474" s="5"/>
      <c r="AA933474" s="94"/>
      <c r="AB933474" s="5"/>
    </row>
    <row r="933476" spans="21:28">
      <c r="U933476" s="5"/>
      <c r="AA933476" s="458"/>
      <c r="AB933476" s="5"/>
    </row>
    <row r="933477" spans="21:28">
      <c r="U933477" s="5"/>
      <c r="AA933477" s="458"/>
      <c r="AB933477" s="5"/>
    </row>
    <row r="933478" spans="21:28">
      <c r="U933478" s="5"/>
      <c r="AA933478" s="93"/>
      <c r="AB933478" s="5"/>
    </row>
    <row r="933479" spans="21:28">
      <c r="U933479" s="5"/>
      <c r="AA933479" s="94"/>
      <c r="AB933479" s="5"/>
    </row>
    <row r="933482" spans="21:28">
      <c r="U933482" s="5"/>
      <c r="AA933482" s="94"/>
      <c r="AB933482" s="5"/>
    </row>
    <row r="933532" spans="21:28">
      <c r="U933532" s="5"/>
      <c r="AA933532" s="94"/>
      <c r="AB933532" s="5"/>
    </row>
    <row r="933602" spans="21:28">
      <c r="U933602" s="5"/>
      <c r="AA933602" s="94"/>
      <c r="AB933602" s="5"/>
    </row>
    <row r="933603" spans="21:28">
      <c r="U933603" s="5"/>
      <c r="AA933603" s="94"/>
      <c r="AB933603" s="5"/>
    </row>
    <row r="933620" spans="21:28">
      <c r="U933620" s="5"/>
      <c r="AA933620" s="94"/>
      <c r="AB933620" s="5"/>
    </row>
    <row r="933622" spans="21:28">
      <c r="U933622" s="5"/>
      <c r="AA933622" s="458"/>
      <c r="AB933622" s="5"/>
    </row>
    <row r="933623" spans="21:28">
      <c r="U933623" s="5"/>
      <c r="AA933623" s="458"/>
      <c r="AB933623" s="5"/>
    </row>
    <row r="933624" spans="21:28">
      <c r="U933624" s="5"/>
      <c r="AA933624" s="93"/>
      <c r="AB933624" s="5"/>
    </row>
    <row r="933625" spans="21:28">
      <c r="U933625" s="5"/>
      <c r="AA933625" s="94"/>
      <c r="AB933625" s="5"/>
    </row>
    <row r="933628" spans="21:28">
      <c r="U933628" s="5"/>
      <c r="AA933628" s="94"/>
      <c r="AB933628" s="5"/>
    </row>
    <row r="933678" spans="21:28">
      <c r="U933678" s="5"/>
      <c r="AA933678" s="94"/>
      <c r="AB933678" s="5"/>
    </row>
    <row r="933748" spans="21:28">
      <c r="U933748" s="5"/>
      <c r="AA933748" s="94"/>
      <c r="AB933748" s="5"/>
    </row>
    <row r="933749" spans="21:28">
      <c r="U933749" s="5"/>
      <c r="AA933749" s="94"/>
      <c r="AB933749" s="5"/>
    </row>
    <row r="933766" spans="21:28">
      <c r="U933766" s="5"/>
      <c r="AA933766" s="94"/>
      <c r="AB933766" s="5"/>
    </row>
    <row r="933768" spans="21:28">
      <c r="U933768" s="5"/>
      <c r="AA933768" s="458"/>
      <c r="AB933768" s="5"/>
    </row>
    <row r="933769" spans="21:28">
      <c r="U933769" s="5"/>
      <c r="AA933769" s="458"/>
      <c r="AB933769" s="5"/>
    </row>
    <row r="933770" spans="21:28">
      <c r="U933770" s="5"/>
      <c r="AA933770" s="93"/>
      <c r="AB933770" s="5"/>
    </row>
    <row r="933771" spans="21:28">
      <c r="U933771" s="5"/>
      <c r="AA933771" s="94"/>
      <c r="AB933771" s="5"/>
    </row>
    <row r="933774" spans="21:28">
      <c r="U933774" s="5"/>
      <c r="AA933774" s="94"/>
      <c r="AB933774" s="5"/>
    </row>
    <row r="933824" spans="21:28">
      <c r="U933824" s="5"/>
      <c r="AA933824" s="94"/>
      <c r="AB933824" s="5"/>
    </row>
    <row r="933894" spans="21:28">
      <c r="U933894" s="5"/>
      <c r="AA933894" s="94"/>
      <c r="AB933894" s="5"/>
    </row>
    <row r="933895" spans="21:28">
      <c r="U933895" s="5"/>
      <c r="AA933895" s="94"/>
      <c r="AB933895" s="5"/>
    </row>
    <row r="933912" spans="21:28">
      <c r="U933912" s="5"/>
      <c r="AA933912" s="94"/>
      <c r="AB933912" s="5"/>
    </row>
    <row r="933914" spans="21:28">
      <c r="U933914" s="5"/>
      <c r="AA933914" s="458"/>
      <c r="AB933914" s="5"/>
    </row>
    <row r="933915" spans="21:28">
      <c r="U933915" s="5"/>
      <c r="AA933915" s="458"/>
      <c r="AB933915" s="5"/>
    </row>
    <row r="933916" spans="21:28">
      <c r="U933916" s="5"/>
      <c r="AA933916" s="93"/>
      <c r="AB933916" s="5"/>
    </row>
    <row r="933917" spans="21:28">
      <c r="U933917" s="5"/>
      <c r="AA933917" s="94"/>
      <c r="AB933917" s="5"/>
    </row>
    <row r="933920" spans="21:28">
      <c r="U933920" s="5"/>
      <c r="AA933920" s="94"/>
      <c r="AB933920" s="5"/>
    </row>
    <row r="933970" spans="21:28">
      <c r="U933970" s="5"/>
      <c r="AA933970" s="94"/>
      <c r="AB933970" s="5"/>
    </row>
    <row r="934040" spans="21:28">
      <c r="U934040" s="5"/>
      <c r="AA934040" s="94"/>
      <c r="AB934040" s="5"/>
    </row>
    <row r="934041" spans="21:28">
      <c r="U934041" s="5"/>
      <c r="AA934041" s="94"/>
      <c r="AB934041" s="5"/>
    </row>
    <row r="934058" spans="21:28">
      <c r="U934058" s="5"/>
      <c r="AA934058" s="94"/>
      <c r="AB934058" s="5"/>
    </row>
    <row r="934060" spans="21:28">
      <c r="U934060" s="5"/>
      <c r="AA934060" s="458"/>
      <c r="AB934060" s="5"/>
    </row>
    <row r="934061" spans="21:28">
      <c r="U934061" s="5"/>
      <c r="AA934061" s="458"/>
      <c r="AB934061" s="5"/>
    </row>
    <row r="934062" spans="21:28">
      <c r="U934062" s="5"/>
      <c r="AA934062" s="93"/>
      <c r="AB934062" s="5"/>
    </row>
    <row r="934063" spans="21:28">
      <c r="U934063" s="5"/>
      <c r="AA934063" s="94"/>
      <c r="AB934063" s="5"/>
    </row>
    <row r="934066" spans="21:28">
      <c r="U934066" s="5"/>
      <c r="AA934066" s="94"/>
      <c r="AB934066" s="5"/>
    </row>
    <row r="934116" spans="21:28">
      <c r="U934116" s="5"/>
      <c r="AA934116" s="94"/>
      <c r="AB934116" s="5"/>
    </row>
    <row r="934186" spans="21:28">
      <c r="U934186" s="5"/>
      <c r="AA934186" s="94"/>
      <c r="AB934186" s="5"/>
    </row>
    <row r="934187" spans="21:28">
      <c r="U934187" s="5"/>
      <c r="AA934187" s="94"/>
      <c r="AB934187" s="5"/>
    </row>
    <row r="934204" spans="21:28">
      <c r="U934204" s="5"/>
      <c r="AA934204" s="94"/>
      <c r="AB934204" s="5"/>
    </row>
    <row r="934206" spans="21:28">
      <c r="U934206" s="5"/>
      <c r="AA934206" s="458"/>
      <c r="AB934206" s="5"/>
    </row>
    <row r="934207" spans="21:28">
      <c r="U934207" s="5"/>
      <c r="AA934207" s="458"/>
      <c r="AB934207" s="5"/>
    </row>
    <row r="934208" spans="21:28">
      <c r="U934208" s="5"/>
      <c r="AA934208" s="93"/>
      <c r="AB934208" s="5"/>
    </row>
    <row r="934209" spans="21:28">
      <c r="U934209" s="5"/>
      <c r="AA934209" s="94"/>
      <c r="AB934209" s="5"/>
    </row>
    <row r="934212" spans="21:28">
      <c r="U934212" s="5"/>
      <c r="AA934212" s="94"/>
      <c r="AB934212" s="5"/>
    </row>
    <row r="934262" spans="21:28">
      <c r="U934262" s="5"/>
      <c r="AA934262" s="94"/>
      <c r="AB934262" s="5"/>
    </row>
    <row r="934332" spans="21:28">
      <c r="U934332" s="5"/>
      <c r="AA934332" s="94"/>
      <c r="AB934332" s="5"/>
    </row>
    <row r="934333" spans="21:28">
      <c r="U934333" s="5"/>
      <c r="AA934333" s="94"/>
      <c r="AB934333" s="5"/>
    </row>
    <row r="934350" spans="21:28">
      <c r="U934350" s="5"/>
      <c r="AA934350" s="94"/>
      <c r="AB934350" s="5"/>
    </row>
    <row r="934352" spans="21:28">
      <c r="U934352" s="5"/>
      <c r="AA934352" s="458"/>
      <c r="AB934352" s="5"/>
    </row>
    <row r="934353" spans="21:28">
      <c r="U934353" s="5"/>
      <c r="AA934353" s="458"/>
      <c r="AB934353" s="5"/>
    </row>
    <row r="934354" spans="21:28">
      <c r="U934354" s="5"/>
      <c r="AA934354" s="93"/>
      <c r="AB934354" s="5"/>
    </row>
    <row r="934355" spans="21:28">
      <c r="U934355" s="5"/>
      <c r="AA934355" s="94"/>
      <c r="AB934355" s="5"/>
    </row>
    <row r="934358" spans="21:28">
      <c r="U934358" s="5"/>
      <c r="AA934358" s="94"/>
      <c r="AB934358" s="5"/>
    </row>
    <row r="934408" spans="21:28">
      <c r="U934408" s="5"/>
      <c r="AA934408" s="94"/>
      <c r="AB934408" s="5"/>
    </row>
    <row r="934478" spans="21:28">
      <c r="U934478" s="5"/>
      <c r="AA934478" s="94"/>
      <c r="AB934478" s="5"/>
    </row>
    <row r="934479" spans="21:28">
      <c r="U934479" s="5"/>
      <c r="AA934479" s="94"/>
      <c r="AB934479" s="5"/>
    </row>
    <row r="934496" spans="21:28">
      <c r="U934496" s="5"/>
      <c r="AA934496" s="94"/>
      <c r="AB934496" s="5"/>
    </row>
    <row r="934498" spans="21:28">
      <c r="U934498" s="5"/>
      <c r="AA934498" s="458"/>
      <c r="AB934498" s="5"/>
    </row>
    <row r="934499" spans="21:28">
      <c r="U934499" s="5"/>
      <c r="AA934499" s="458"/>
      <c r="AB934499" s="5"/>
    </row>
    <row r="934500" spans="21:28">
      <c r="U934500" s="5"/>
      <c r="AA934500" s="93"/>
      <c r="AB934500" s="5"/>
    </row>
    <row r="934501" spans="21:28">
      <c r="U934501" s="5"/>
      <c r="AA934501" s="94"/>
      <c r="AB934501" s="5"/>
    </row>
    <row r="934504" spans="21:28">
      <c r="U934504" s="5"/>
      <c r="AA934504" s="94"/>
      <c r="AB934504" s="5"/>
    </row>
    <row r="934554" spans="21:28">
      <c r="U934554" s="5"/>
      <c r="AA934554" s="94"/>
      <c r="AB934554" s="5"/>
    </row>
    <row r="934624" spans="21:28">
      <c r="U934624" s="5"/>
      <c r="AA934624" s="94"/>
      <c r="AB934624" s="5"/>
    </row>
    <row r="934625" spans="21:28">
      <c r="U934625" s="5"/>
      <c r="AA934625" s="94"/>
      <c r="AB934625" s="5"/>
    </row>
    <row r="934642" spans="21:28">
      <c r="U934642" s="5"/>
      <c r="AA934642" s="94"/>
      <c r="AB934642" s="5"/>
    </row>
    <row r="934644" spans="21:28">
      <c r="U934644" s="5"/>
      <c r="AA934644" s="458"/>
      <c r="AB934644" s="5"/>
    </row>
    <row r="934645" spans="21:28">
      <c r="U934645" s="5"/>
      <c r="AA934645" s="458"/>
      <c r="AB934645" s="5"/>
    </row>
    <row r="934646" spans="21:28">
      <c r="U934646" s="5"/>
      <c r="AA934646" s="93"/>
      <c r="AB934646" s="5"/>
    </row>
    <row r="934647" spans="21:28">
      <c r="U934647" s="5"/>
      <c r="AA934647" s="94"/>
      <c r="AB934647" s="5"/>
    </row>
    <row r="934650" spans="21:28">
      <c r="U934650" s="5"/>
      <c r="AA934650" s="94"/>
      <c r="AB934650" s="5"/>
    </row>
    <row r="934700" spans="21:28">
      <c r="U934700" s="5"/>
      <c r="AA934700" s="94"/>
      <c r="AB934700" s="5"/>
    </row>
    <row r="934770" spans="21:28">
      <c r="U934770" s="5"/>
      <c r="AA934770" s="94"/>
      <c r="AB934770" s="5"/>
    </row>
    <row r="934771" spans="21:28">
      <c r="U934771" s="5"/>
      <c r="AA934771" s="94"/>
      <c r="AB934771" s="5"/>
    </row>
    <row r="934788" spans="21:28">
      <c r="U934788" s="5"/>
      <c r="AA934788" s="94"/>
      <c r="AB934788" s="5"/>
    </row>
    <row r="934790" spans="21:28">
      <c r="U934790" s="5"/>
      <c r="AA934790" s="458"/>
      <c r="AB934790" s="5"/>
    </row>
    <row r="934791" spans="21:28">
      <c r="U934791" s="5"/>
      <c r="AA934791" s="458"/>
      <c r="AB934791" s="5"/>
    </row>
    <row r="934792" spans="21:28">
      <c r="U934792" s="5"/>
      <c r="AA934792" s="93"/>
      <c r="AB934792" s="5"/>
    </row>
    <row r="934793" spans="21:28">
      <c r="U934793" s="5"/>
      <c r="AA934793" s="94"/>
      <c r="AB934793" s="5"/>
    </row>
    <row r="934796" spans="21:28">
      <c r="U934796" s="5"/>
      <c r="AA934796" s="94"/>
      <c r="AB934796" s="5"/>
    </row>
    <row r="934846" spans="21:28">
      <c r="U934846" s="5"/>
      <c r="AA934846" s="94"/>
      <c r="AB934846" s="5"/>
    </row>
    <row r="934916" spans="21:28">
      <c r="U934916" s="5"/>
      <c r="AA934916" s="94"/>
      <c r="AB934916" s="5"/>
    </row>
    <row r="934917" spans="21:28">
      <c r="U934917" s="5"/>
      <c r="AA934917" s="94"/>
      <c r="AB934917" s="5"/>
    </row>
    <row r="934934" spans="21:28">
      <c r="U934934" s="5"/>
      <c r="AA934934" s="94"/>
      <c r="AB934934" s="5"/>
    </row>
    <row r="934936" spans="21:28">
      <c r="U934936" s="5"/>
      <c r="AA934936" s="458"/>
      <c r="AB934936" s="5"/>
    </row>
    <row r="934937" spans="21:28">
      <c r="U934937" s="5"/>
      <c r="AA934937" s="458"/>
      <c r="AB934937" s="5"/>
    </row>
    <row r="934938" spans="21:28">
      <c r="U934938" s="5"/>
      <c r="AA934938" s="93"/>
      <c r="AB934938" s="5"/>
    </row>
    <row r="934939" spans="21:28">
      <c r="U934939" s="5"/>
      <c r="AA934939" s="94"/>
      <c r="AB934939" s="5"/>
    </row>
    <row r="934942" spans="21:28">
      <c r="U934942" s="5"/>
      <c r="AA934942" s="94"/>
      <c r="AB934942" s="5"/>
    </row>
    <row r="934992" spans="21:28">
      <c r="U934992" s="5"/>
      <c r="AA934992" s="94"/>
      <c r="AB934992" s="5"/>
    </row>
    <row r="935062" spans="21:28">
      <c r="U935062" s="5"/>
      <c r="AA935062" s="94"/>
      <c r="AB935062" s="5"/>
    </row>
    <row r="935063" spans="21:28">
      <c r="U935063" s="5"/>
      <c r="AA935063" s="94"/>
      <c r="AB935063" s="5"/>
    </row>
    <row r="935080" spans="21:28">
      <c r="U935080" s="5"/>
      <c r="AA935080" s="94"/>
      <c r="AB935080" s="5"/>
    </row>
    <row r="935082" spans="21:28">
      <c r="U935082" s="5"/>
      <c r="AA935082" s="458"/>
      <c r="AB935082" s="5"/>
    </row>
    <row r="935083" spans="21:28">
      <c r="U935083" s="5"/>
      <c r="AA935083" s="458"/>
      <c r="AB935083" s="5"/>
    </row>
    <row r="935084" spans="21:28">
      <c r="U935084" s="5"/>
      <c r="AA935084" s="93"/>
      <c r="AB935084" s="5"/>
    </row>
    <row r="935085" spans="21:28">
      <c r="U935085" s="5"/>
      <c r="AA935085" s="94"/>
      <c r="AB935085" s="5"/>
    </row>
    <row r="935088" spans="21:28">
      <c r="U935088" s="5"/>
      <c r="AA935088" s="94"/>
      <c r="AB935088" s="5"/>
    </row>
    <row r="935138" spans="21:28">
      <c r="U935138" s="5"/>
      <c r="AA935138" s="94"/>
      <c r="AB935138" s="5"/>
    </row>
    <row r="935208" spans="21:28">
      <c r="U935208" s="5"/>
      <c r="AA935208" s="94"/>
      <c r="AB935208" s="5"/>
    </row>
    <row r="935209" spans="21:28">
      <c r="U935209" s="5"/>
      <c r="AA935209" s="94"/>
      <c r="AB935209" s="5"/>
    </row>
    <row r="935226" spans="21:28">
      <c r="U935226" s="5"/>
      <c r="AA935226" s="94"/>
      <c r="AB935226" s="5"/>
    </row>
    <row r="935228" spans="21:28">
      <c r="U935228" s="5"/>
      <c r="AA935228" s="458"/>
      <c r="AB935228" s="5"/>
    </row>
    <row r="935229" spans="21:28">
      <c r="U935229" s="5"/>
      <c r="AA935229" s="458"/>
      <c r="AB935229" s="5"/>
    </row>
    <row r="935230" spans="21:28">
      <c r="U935230" s="5"/>
      <c r="AA935230" s="93"/>
      <c r="AB935230" s="5"/>
    </row>
    <row r="935231" spans="21:28">
      <c r="U935231" s="5"/>
      <c r="AA935231" s="94"/>
      <c r="AB935231" s="5"/>
    </row>
    <row r="935234" spans="21:28">
      <c r="U935234" s="5"/>
      <c r="AA935234" s="94"/>
      <c r="AB935234" s="5"/>
    </row>
    <row r="935284" spans="21:28">
      <c r="U935284" s="5"/>
      <c r="AA935284" s="94"/>
      <c r="AB935284" s="5"/>
    </row>
    <row r="935354" spans="21:28">
      <c r="U935354" s="5"/>
      <c r="AA935354" s="94"/>
      <c r="AB935354" s="5"/>
    </row>
    <row r="935355" spans="21:28">
      <c r="U935355" s="5"/>
      <c r="AA935355" s="94"/>
      <c r="AB935355" s="5"/>
    </row>
    <row r="935372" spans="21:28">
      <c r="U935372" s="5"/>
      <c r="AA935372" s="94"/>
      <c r="AB935372" s="5"/>
    </row>
    <row r="935374" spans="21:28">
      <c r="U935374" s="5"/>
      <c r="AA935374" s="458"/>
      <c r="AB935374" s="5"/>
    </row>
    <row r="935375" spans="21:28">
      <c r="U935375" s="5"/>
      <c r="AA935375" s="458"/>
      <c r="AB935375" s="5"/>
    </row>
    <row r="935376" spans="21:28">
      <c r="U935376" s="5"/>
      <c r="AA935376" s="93"/>
      <c r="AB935376" s="5"/>
    </row>
    <row r="935377" spans="21:28">
      <c r="U935377" s="5"/>
      <c r="AA935377" s="94"/>
      <c r="AB935377" s="5"/>
    </row>
    <row r="935380" spans="21:28">
      <c r="U935380" s="5"/>
      <c r="AA935380" s="94"/>
      <c r="AB935380" s="5"/>
    </row>
    <row r="935430" spans="21:28">
      <c r="U935430" s="5"/>
      <c r="AA935430" s="94"/>
      <c r="AB935430" s="5"/>
    </row>
    <row r="935500" spans="21:28">
      <c r="U935500" s="5"/>
      <c r="AA935500" s="94"/>
      <c r="AB935500" s="5"/>
    </row>
    <row r="935501" spans="21:28">
      <c r="U935501" s="5"/>
      <c r="AA935501" s="94"/>
      <c r="AB935501" s="5"/>
    </row>
    <row r="935518" spans="21:28">
      <c r="U935518" s="5"/>
      <c r="AA935518" s="94"/>
      <c r="AB935518" s="5"/>
    </row>
    <row r="935520" spans="21:28">
      <c r="U935520" s="5"/>
      <c r="AA935520" s="458"/>
      <c r="AB935520" s="5"/>
    </row>
    <row r="935521" spans="21:28">
      <c r="U935521" s="5"/>
      <c r="AA935521" s="458"/>
      <c r="AB935521" s="5"/>
    </row>
    <row r="935522" spans="21:28">
      <c r="U935522" s="5"/>
      <c r="AA935522" s="93"/>
      <c r="AB935522" s="5"/>
    </row>
    <row r="935523" spans="21:28">
      <c r="U935523" s="5"/>
      <c r="AA935523" s="94"/>
      <c r="AB935523" s="5"/>
    </row>
    <row r="935526" spans="21:28">
      <c r="U935526" s="5"/>
      <c r="AA935526" s="94"/>
      <c r="AB935526" s="5"/>
    </row>
    <row r="935576" spans="21:28">
      <c r="U935576" s="5"/>
      <c r="AA935576" s="94"/>
      <c r="AB935576" s="5"/>
    </row>
    <row r="935646" spans="21:28">
      <c r="U935646" s="5"/>
      <c r="AA935646" s="94"/>
      <c r="AB935646" s="5"/>
    </row>
    <row r="935647" spans="21:28">
      <c r="U935647" s="5"/>
      <c r="AA935647" s="94"/>
      <c r="AB935647" s="5"/>
    </row>
    <row r="935664" spans="21:28">
      <c r="U935664" s="5"/>
      <c r="AA935664" s="94"/>
      <c r="AB935664" s="5"/>
    </row>
    <row r="935666" spans="21:28">
      <c r="U935666" s="5"/>
      <c r="AA935666" s="458"/>
      <c r="AB935666" s="5"/>
    </row>
    <row r="935667" spans="21:28">
      <c r="U935667" s="5"/>
      <c r="AA935667" s="458"/>
      <c r="AB935667" s="5"/>
    </row>
    <row r="935668" spans="21:28">
      <c r="U935668" s="5"/>
      <c r="AA935668" s="93"/>
      <c r="AB935668" s="5"/>
    </row>
    <row r="935669" spans="21:28">
      <c r="U935669" s="5"/>
      <c r="AA935669" s="94"/>
      <c r="AB935669" s="5"/>
    </row>
    <row r="935672" spans="21:28">
      <c r="U935672" s="5"/>
      <c r="AA935672" s="94"/>
      <c r="AB935672" s="5"/>
    </row>
    <row r="935722" spans="21:28">
      <c r="U935722" s="5"/>
      <c r="AA935722" s="94"/>
      <c r="AB935722" s="5"/>
    </row>
    <row r="935792" spans="21:28">
      <c r="U935792" s="5"/>
      <c r="AA935792" s="94"/>
      <c r="AB935792" s="5"/>
    </row>
    <row r="935793" spans="21:28">
      <c r="U935793" s="5"/>
      <c r="AA935793" s="94"/>
      <c r="AB935793" s="5"/>
    </row>
    <row r="935810" spans="21:28">
      <c r="U935810" s="5"/>
      <c r="AA935810" s="94"/>
      <c r="AB935810" s="5"/>
    </row>
    <row r="935812" spans="21:28">
      <c r="U935812" s="5"/>
      <c r="AA935812" s="458"/>
      <c r="AB935812" s="5"/>
    </row>
    <row r="935813" spans="21:28">
      <c r="U935813" s="5"/>
      <c r="AA935813" s="458"/>
      <c r="AB935813" s="5"/>
    </row>
    <row r="935814" spans="21:28">
      <c r="U935814" s="5"/>
      <c r="AA935814" s="93"/>
      <c r="AB935814" s="5"/>
    </row>
    <row r="935815" spans="21:28">
      <c r="U935815" s="5"/>
      <c r="AA935815" s="94"/>
      <c r="AB935815" s="5"/>
    </row>
    <row r="935818" spans="21:28">
      <c r="U935818" s="5"/>
      <c r="AA935818" s="94"/>
      <c r="AB935818" s="5"/>
    </row>
    <row r="935868" spans="21:28">
      <c r="U935868" s="5"/>
      <c r="AA935868" s="94"/>
      <c r="AB935868" s="5"/>
    </row>
    <row r="935938" spans="21:28">
      <c r="U935938" s="5"/>
      <c r="AA935938" s="94"/>
      <c r="AB935938" s="5"/>
    </row>
    <row r="935939" spans="21:28">
      <c r="U935939" s="5"/>
      <c r="AA935939" s="94"/>
      <c r="AB935939" s="5"/>
    </row>
    <row r="935956" spans="21:28">
      <c r="U935956" s="5"/>
      <c r="AA935956" s="94"/>
      <c r="AB935956" s="5"/>
    </row>
    <row r="935958" spans="21:28">
      <c r="U935958" s="5"/>
      <c r="AA935958" s="458"/>
      <c r="AB935958" s="5"/>
    </row>
    <row r="935959" spans="21:28">
      <c r="U935959" s="5"/>
      <c r="AA935959" s="458"/>
      <c r="AB935959" s="5"/>
    </row>
    <row r="935960" spans="21:28">
      <c r="U935960" s="5"/>
      <c r="AA935960" s="93"/>
      <c r="AB935960" s="5"/>
    </row>
    <row r="935961" spans="21:28">
      <c r="U935961" s="5"/>
      <c r="AA935961" s="94"/>
      <c r="AB935961" s="5"/>
    </row>
    <row r="935964" spans="21:28">
      <c r="U935964" s="5"/>
      <c r="AA935964" s="94"/>
      <c r="AB935964" s="5"/>
    </row>
    <row r="936014" spans="21:28">
      <c r="U936014" s="5"/>
      <c r="AA936014" s="94"/>
      <c r="AB936014" s="5"/>
    </row>
    <row r="936084" spans="21:28">
      <c r="U936084" s="5"/>
      <c r="AA936084" s="94"/>
      <c r="AB936084" s="5"/>
    </row>
    <row r="936085" spans="21:28">
      <c r="U936085" s="5"/>
      <c r="AA936085" s="94"/>
      <c r="AB936085" s="5"/>
    </row>
    <row r="936102" spans="21:28">
      <c r="U936102" s="5"/>
      <c r="AA936102" s="94"/>
      <c r="AB936102" s="5"/>
    </row>
    <row r="936104" spans="21:28">
      <c r="U936104" s="5"/>
      <c r="AA936104" s="458"/>
      <c r="AB936104" s="5"/>
    </row>
    <row r="936105" spans="21:28">
      <c r="U936105" s="5"/>
      <c r="AA936105" s="458"/>
      <c r="AB936105" s="5"/>
    </row>
    <row r="936106" spans="21:28">
      <c r="U936106" s="5"/>
      <c r="AA936106" s="93"/>
      <c r="AB936106" s="5"/>
    </row>
    <row r="936107" spans="21:28">
      <c r="U936107" s="5"/>
      <c r="AA936107" s="94"/>
      <c r="AB936107" s="5"/>
    </row>
    <row r="936110" spans="21:28">
      <c r="U936110" s="5"/>
      <c r="AA936110" s="94"/>
      <c r="AB936110" s="5"/>
    </row>
    <row r="936160" spans="21:28">
      <c r="U936160" s="5"/>
      <c r="AA936160" s="94"/>
      <c r="AB936160" s="5"/>
    </row>
    <row r="936230" spans="21:28">
      <c r="U936230" s="5"/>
      <c r="AA936230" s="94"/>
      <c r="AB936230" s="5"/>
    </row>
    <row r="936231" spans="21:28">
      <c r="U936231" s="5"/>
      <c r="AA936231" s="94"/>
      <c r="AB936231" s="5"/>
    </row>
    <row r="936248" spans="21:28">
      <c r="U936248" s="5"/>
      <c r="AA936248" s="94"/>
      <c r="AB936248" s="5"/>
    </row>
    <row r="936250" spans="21:28">
      <c r="U936250" s="5"/>
      <c r="AA936250" s="458"/>
      <c r="AB936250" s="5"/>
    </row>
    <row r="936251" spans="21:28">
      <c r="U936251" s="5"/>
      <c r="AA936251" s="458"/>
      <c r="AB936251" s="5"/>
    </row>
    <row r="936252" spans="21:28">
      <c r="U936252" s="5"/>
      <c r="AA936252" s="93"/>
      <c r="AB936252" s="5"/>
    </row>
    <row r="936253" spans="21:28">
      <c r="U936253" s="5"/>
      <c r="AA936253" s="94"/>
      <c r="AB936253" s="5"/>
    </row>
    <row r="936256" spans="21:28">
      <c r="U936256" s="5"/>
      <c r="AA936256" s="94"/>
      <c r="AB936256" s="5"/>
    </row>
    <row r="936306" spans="21:28">
      <c r="U936306" s="5"/>
      <c r="AA936306" s="94"/>
      <c r="AB936306" s="5"/>
    </row>
    <row r="936376" spans="21:28">
      <c r="U936376" s="5"/>
      <c r="AA936376" s="94"/>
      <c r="AB936376" s="5"/>
    </row>
    <row r="936377" spans="21:28">
      <c r="U936377" s="5"/>
      <c r="AA936377" s="94"/>
      <c r="AB936377" s="5"/>
    </row>
    <row r="936394" spans="21:28">
      <c r="U936394" s="5"/>
      <c r="AA936394" s="94"/>
      <c r="AB936394" s="5"/>
    </row>
    <row r="936396" spans="21:28">
      <c r="U936396" s="5"/>
      <c r="AA936396" s="458"/>
      <c r="AB936396" s="5"/>
    </row>
    <row r="936397" spans="21:28">
      <c r="U936397" s="5"/>
      <c r="AA936397" s="458"/>
      <c r="AB936397" s="5"/>
    </row>
    <row r="936398" spans="21:28">
      <c r="U936398" s="5"/>
      <c r="AA936398" s="93"/>
      <c r="AB936398" s="5"/>
    </row>
    <row r="936399" spans="21:28">
      <c r="U936399" s="5"/>
      <c r="AA936399" s="94"/>
      <c r="AB936399" s="5"/>
    </row>
    <row r="936402" spans="21:28">
      <c r="U936402" s="5"/>
      <c r="AA936402" s="94"/>
      <c r="AB936402" s="5"/>
    </row>
    <row r="936452" spans="21:28">
      <c r="U936452" s="5"/>
      <c r="AA936452" s="94"/>
      <c r="AB936452" s="5"/>
    </row>
    <row r="936522" spans="21:28">
      <c r="U936522" s="5"/>
      <c r="AA936522" s="94"/>
      <c r="AB936522" s="5"/>
    </row>
    <row r="936523" spans="21:28">
      <c r="U936523" s="5"/>
      <c r="AA936523" s="94"/>
      <c r="AB936523" s="5"/>
    </row>
    <row r="936540" spans="21:28">
      <c r="U936540" s="5"/>
      <c r="AA936540" s="94"/>
      <c r="AB936540" s="5"/>
    </row>
    <row r="936542" spans="21:28">
      <c r="U936542" s="5"/>
      <c r="AA936542" s="458"/>
      <c r="AB936542" s="5"/>
    </row>
    <row r="936543" spans="21:28">
      <c r="U936543" s="5"/>
      <c r="AA936543" s="458"/>
      <c r="AB936543" s="5"/>
    </row>
    <row r="936544" spans="21:28">
      <c r="U936544" s="5"/>
      <c r="AA936544" s="93"/>
      <c r="AB936544" s="5"/>
    </row>
    <row r="936545" spans="21:28">
      <c r="U936545" s="5"/>
      <c r="AA936545" s="94"/>
      <c r="AB936545" s="5"/>
    </row>
    <row r="936548" spans="21:28">
      <c r="U936548" s="5"/>
      <c r="AA936548" s="94"/>
      <c r="AB936548" s="5"/>
    </row>
    <row r="936598" spans="21:28">
      <c r="U936598" s="5"/>
      <c r="AA936598" s="94"/>
      <c r="AB936598" s="5"/>
    </row>
    <row r="936668" spans="21:28">
      <c r="U936668" s="5"/>
      <c r="AA936668" s="94"/>
      <c r="AB936668" s="5"/>
    </row>
    <row r="936669" spans="21:28">
      <c r="U936669" s="5"/>
      <c r="AA936669" s="94"/>
      <c r="AB936669" s="5"/>
    </row>
    <row r="936686" spans="21:28">
      <c r="U936686" s="5"/>
      <c r="AA936686" s="94"/>
      <c r="AB936686" s="5"/>
    </row>
    <row r="936688" spans="21:28">
      <c r="U936688" s="5"/>
      <c r="AA936688" s="458"/>
      <c r="AB936688" s="5"/>
    </row>
    <row r="936689" spans="21:28">
      <c r="U936689" s="5"/>
      <c r="AA936689" s="458"/>
      <c r="AB936689" s="5"/>
    </row>
    <row r="936690" spans="21:28">
      <c r="U936690" s="5"/>
      <c r="AA936690" s="93"/>
      <c r="AB936690" s="5"/>
    </row>
    <row r="936691" spans="21:28">
      <c r="U936691" s="5"/>
      <c r="AA936691" s="94"/>
      <c r="AB936691" s="5"/>
    </row>
    <row r="936694" spans="21:28">
      <c r="U936694" s="5"/>
      <c r="AA936694" s="94"/>
      <c r="AB936694" s="5"/>
    </row>
    <row r="936744" spans="21:28">
      <c r="U936744" s="5"/>
      <c r="AA936744" s="94"/>
      <c r="AB936744" s="5"/>
    </row>
    <row r="936814" spans="21:28">
      <c r="U936814" s="5"/>
      <c r="AA936814" s="94"/>
      <c r="AB936814" s="5"/>
    </row>
    <row r="936815" spans="21:28">
      <c r="U936815" s="5"/>
      <c r="AA936815" s="94"/>
      <c r="AB936815" s="5"/>
    </row>
    <row r="936832" spans="21:28">
      <c r="U936832" s="5"/>
      <c r="AA936832" s="94"/>
      <c r="AB936832" s="5"/>
    </row>
    <row r="936834" spans="21:28">
      <c r="U936834" s="5"/>
      <c r="AA936834" s="458"/>
      <c r="AB936834" s="5"/>
    </row>
    <row r="936835" spans="21:28">
      <c r="U936835" s="5"/>
      <c r="AA936835" s="458"/>
      <c r="AB936835" s="5"/>
    </row>
    <row r="936836" spans="21:28">
      <c r="U936836" s="5"/>
      <c r="AA936836" s="93"/>
      <c r="AB936836" s="5"/>
    </row>
    <row r="936837" spans="21:28">
      <c r="U936837" s="5"/>
      <c r="AA936837" s="94"/>
      <c r="AB936837" s="5"/>
    </row>
    <row r="936840" spans="21:28">
      <c r="U936840" s="5"/>
      <c r="AA936840" s="94"/>
      <c r="AB936840" s="5"/>
    </row>
    <row r="936890" spans="21:28">
      <c r="U936890" s="5"/>
      <c r="AA936890" s="94"/>
      <c r="AB936890" s="5"/>
    </row>
    <row r="936960" spans="21:28">
      <c r="U936960" s="5"/>
      <c r="AA936960" s="94"/>
      <c r="AB936960" s="5"/>
    </row>
    <row r="936961" spans="21:28">
      <c r="U936961" s="5"/>
      <c r="AA936961" s="94"/>
      <c r="AB936961" s="5"/>
    </row>
    <row r="936978" spans="21:28">
      <c r="U936978" s="5"/>
      <c r="AA936978" s="94"/>
      <c r="AB936978" s="5"/>
    </row>
    <row r="936980" spans="21:28">
      <c r="U936980" s="5"/>
      <c r="AA936980" s="458"/>
      <c r="AB936980" s="5"/>
    </row>
    <row r="936981" spans="21:28">
      <c r="U936981" s="5"/>
      <c r="AA936981" s="458"/>
      <c r="AB936981" s="5"/>
    </row>
    <row r="936982" spans="21:28">
      <c r="U936982" s="5"/>
      <c r="AA936982" s="93"/>
      <c r="AB936982" s="5"/>
    </row>
    <row r="936983" spans="21:28">
      <c r="U936983" s="5"/>
      <c r="AA936983" s="94"/>
      <c r="AB936983" s="5"/>
    </row>
    <row r="936986" spans="21:28">
      <c r="U936986" s="5"/>
      <c r="AA936986" s="94"/>
      <c r="AB936986" s="5"/>
    </row>
    <row r="937036" spans="21:28">
      <c r="U937036" s="5"/>
      <c r="AA937036" s="94"/>
      <c r="AB937036" s="5"/>
    </row>
    <row r="937106" spans="21:28">
      <c r="U937106" s="5"/>
      <c r="AA937106" s="94"/>
      <c r="AB937106" s="5"/>
    </row>
    <row r="937107" spans="21:28">
      <c r="U937107" s="5"/>
      <c r="AA937107" s="94"/>
      <c r="AB937107" s="5"/>
    </row>
    <row r="937124" spans="21:28">
      <c r="U937124" s="5"/>
      <c r="AA937124" s="94"/>
      <c r="AB937124" s="5"/>
    </row>
    <row r="937126" spans="21:28">
      <c r="U937126" s="5"/>
      <c r="AA937126" s="458"/>
      <c r="AB937126" s="5"/>
    </row>
    <row r="937127" spans="21:28">
      <c r="U937127" s="5"/>
      <c r="AA937127" s="458"/>
      <c r="AB937127" s="5"/>
    </row>
    <row r="937128" spans="21:28">
      <c r="U937128" s="5"/>
      <c r="AA937128" s="93"/>
      <c r="AB937128" s="5"/>
    </row>
    <row r="937129" spans="21:28">
      <c r="U937129" s="5"/>
      <c r="AA937129" s="94"/>
      <c r="AB937129" s="5"/>
    </row>
    <row r="937132" spans="21:28">
      <c r="U937132" s="5"/>
      <c r="AA937132" s="94"/>
      <c r="AB937132" s="5"/>
    </row>
    <row r="937182" spans="21:28">
      <c r="U937182" s="5"/>
      <c r="AA937182" s="94"/>
      <c r="AB937182" s="5"/>
    </row>
    <row r="937252" spans="21:28">
      <c r="U937252" s="5"/>
      <c r="AA937252" s="94"/>
      <c r="AB937252" s="5"/>
    </row>
    <row r="937253" spans="21:28">
      <c r="U937253" s="5"/>
      <c r="AA937253" s="94"/>
      <c r="AB937253" s="5"/>
    </row>
    <row r="937270" spans="21:28">
      <c r="U937270" s="5"/>
      <c r="AA937270" s="94"/>
      <c r="AB937270" s="5"/>
    </row>
    <row r="937272" spans="21:28">
      <c r="U937272" s="5"/>
      <c r="AA937272" s="458"/>
      <c r="AB937272" s="5"/>
    </row>
    <row r="937273" spans="21:28">
      <c r="U937273" s="5"/>
      <c r="AA937273" s="458"/>
      <c r="AB937273" s="5"/>
    </row>
    <row r="937274" spans="21:28">
      <c r="U937274" s="5"/>
      <c r="AA937274" s="93"/>
      <c r="AB937274" s="5"/>
    </row>
    <row r="937275" spans="21:28">
      <c r="U937275" s="5"/>
      <c r="AA937275" s="94"/>
      <c r="AB937275" s="5"/>
    </row>
    <row r="937278" spans="21:28">
      <c r="U937278" s="5"/>
      <c r="AA937278" s="94"/>
      <c r="AB937278" s="5"/>
    </row>
    <row r="937328" spans="21:28">
      <c r="U937328" s="5"/>
      <c r="AA937328" s="94"/>
      <c r="AB937328" s="5"/>
    </row>
    <row r="937398" spans="21:28">
      <c r="U937398" s="5"/>
      <c r="AA937398" s="94"/>
      <c r="AB937398" s="5"/>
    </row>
    <row r="937399" spans="21:28">
      <c r="U937399" s="5"/>
      <c r="AA937399" s="94"/>
      <c r="AB937399" s="5"/>
    </row>
    <row r="937416" spans="21:28">
      <c r="U937416" s="5"/>
      <c r="AA937416" s="94"/>
      <c r="AB937416" s="5"/>
    </row>
    <row r="937418" spans="21:28">
      <c r="U937418" s="5"/>
      <c r="AA937418" s="458"/>
      <c r="AB937418" s="5"/>
    </row>
    <row r="937419" spans="21:28">
      <c r="U937419" s="5"/>
      <c r="AA937419" s="458"/>
      <c r="AB937419" s="5"/>
    </row>
    <row r="937420" spans="21:28">
      <c r="U937420" s="5"/>
      <c r="AA937420" s="93"/>
      <c r="AB937420" s="5"/>
    </row>
    <row r="937421" spans="21:28">
      <c r="U937421" s="5"/>
      <c r="AA937421" s="94"/>
      <c r="AB937421" s="5"/>
    </row>
    <row r="937424" spans="21:28">
      <c r="U937424" s="5"/>
      <c r="AA937424" s="94"/>
      <c r="AB937424" s="5"/>
    </row>
    <row r="937474" spans="21:28">
      <c r="U937474" s="5"/>
      <c r="AA937474" s="94"/>
      <c r="AB937474" s="5"/>
    </row>
    <row r="937544" spans="21:28">
      <c r="U937544" s="5"/>
      <c r="AA937544" s="94"/>
      <c r="AB937544" s="5"/>
    </row>
    <row r="937545" spans="21:28">
      <c r="U937545" s="5"/>
      <c r="AA937545" s="94"/>
      <c r="AB937545" s="5"/>
    </row>
    <row r="937562" spans="21:28">
      <c r="U937562" s="5"/>
      <c r="AA937562" s="94"/>
      <c r="AB937562" s="5"/>
    </row>
    <row r="937564" spans="21:28">
      <c r="U937564" s="5"/>
      <c r="AA937564" s="458"/>
      <c r="AB937564" s="5"/>
    </row>
    <row r="937565" spans="21:28">
      <c r="U937565" s="5"/>
      <c r="AA937565" s="458"/>
      <c r="AB937565" s="5"/>
    </row>
    <row r="937566" spans="21:28">
      <c r="U937566" s="5"/>
      <c r="AA937566" s="93"/>
      <c r="AB937566" s="5"/>
    </row>
    <row r="937567" spans="21:28">
      <c r="U937567" s="5"/>
      <c r="AA937567" s="94"/>
      <c r="AB937567" s="5"/>
    </row>
    <row r="937570" spans="21:28">
      <c r="U937570" s="5"/>
      <c r="AA937570" s="94"/>
      <c r="AB937570" s="5"/>
    </row>
    <row r="937620" spans="21:28">
      <c r="U937620" s="5"/>
      <c r="AA937620" s="94"/>
      <c r="AB937620" s="5"/>
    </row>
    <row r="937690" spans="21:28">
      <c r="U937690" s="5"/>
      <c r="AA937690" s="94"/>
      <c r="AB937690" s="5"/>
    </row>
    <row r="937691" spans="21:28">
      <c r="U937691" s="5"/>
      <c r="AA937691" s="94"/>
      <c r="AB937691" s="5"/>
    </row>
    <row r="937708" spans="21:28">
      <c r="U937708" s="5"/>
      <c r="AA937708" s="94"/>
      <c r="AB937708" s="5"/>
    </row>
    <row r="937710" spans="21:28">
      <c r="U937710" s="5"/>
      <c r="AA937710" s="458"/>
      <c r="AB937710" s="5"/>
    </row>
    <row r="937711" spans="21:28">
      <c r="U937711" s="5"/>
      <c r="AA937711" s="458"/>
      <c r="AB937711" s="5"/>
    </row>
    <row r="937712" spans="21:28">
      <c r="U937712" s="5"/>
      <c r="AA937712" s="93"/>
      <c r="AB937712" s="5"/>
    </row>
    <row r="937713" spans="21:28">
      <c r="U937713" s="5"/>
      <c r="AA937713" s="94"/>
      <c r="AB937713" s="5"/>
    </row>
    <row r="937716" spans="21:28">
      <c r="U937716" s="5"/>
      <c r="AA937716" s="94"/>
      <c r="AB937716" s="5"/>
    </row>
    <row r="937766" spans="21:28">
      <c r="U937766" s="5"/>
      <c r="AA937766" s="94"/>
      <c r="AB937766" s="5"/>
    </row>
    <row r="937836" spans="21:28">
      <c r="U937836" s="5"/>
      <c r="AA937836" s="94"/>
      <c r="AB937836" s="5"/>
    </row>
    <row r="937837" spans="21:28">
      <c r="U937837" s="5"/>
      <c r="AA937837" s="94"/>
      <c r="AB937837" s="5"/>
    </row>
    <row r="937854" spans="21:28">
      <c r="U937854" s="5"/>
      <c r="AA937854" s="94"/>
      <c r="AB937854" s="5"/>
    </row>
    <row r="937856" spans="21:28">
      <c r="U937856" s="5"/>
      <c r="AA937856" s="458"/>
      <c r="AB937856" s="5"/>
    </row>
    <row r="937857" spans="21:28">
      <c r="U937857" s="5"/>
      <c r="AA937857" s="458"/>
      <c r="AB937857" s="5"/>
    </row>
    <row r="937858" spans="21:28">
      <c r="U937858" s="5"/>
      <c r="AA937858" s="93"/>
      <c r="AB937858" s="5"/>
    </row>
    <row r="937859" spans="21:28">
      <c r="U937859" s="5"/>
      <c r="AA937859" s="94"/>
      <c r="AB937859" s="5"/>
    </row>
    <row r="937862" spans="21:28">
      <c r="U937862" s="5"/>
      <c r="AA937862" s="94"/>
      <c r="AB937862" s="5"/>
    </row>
    <row r="937912" spans="21:28">
      <c r="U937912" s="5"/>
      <c r="AA937912" s="94"/>
      <c r="AB937912" s="5"/>
    </row>
    <row r="937982" spans="21:28">
      <c r="U937982" s="5"/>
      <c r="AA937982" s="94"/>
      <c r="AB937982" s="5"/>
    </row>
    <row r="937983" spans="21:28">
      <c r="U937983" s="5"/>
      <c r="AA937983" s="94"/>
      <c r="AB937983" s="5"/>
    </row>
    <row r="938000" spans="21:28">
      <c r="U938000" s="5"/>
      <c r="AA938000" s="94"/>
      <c r="AB938000" s="5"/>
    </row>
    <row r="938002" spans="21:28">
      <c r="U938002" s="5"/>
      <c r="AA938002" s="458"/>
      <c r="AB938002" s="5"/>
    </row>
    <row r="938003" spans="21:28">
      <c r="U938003" s="5"/>
      <c r="AA938003" s="458"/>
      <c r="AB938003" s="5"/>
    </row>
    <row r="938004" spans="21:28">
      <c r="U938004" s="5"/>
      <c r="AA938004" s="93"/>
      <c r="AB938004" s="5"/>
    </row>
    <row r="938005" spans="21:28">
      <c r="U938005" s="5"/>
      <c r="AA938005" s="94"/>
      <c r="AB938005" s="5"/>
    </row>
    <row r="938008" spans="21:28">
      <c r="U938008" s="5"/>
      <c r="AA938008" s="94"/>
      <c r="AB938008" s="5"/>
    </row>
    <row r="938058" spans="21:28">
      <c r="U938058" s="5"/>
      <c r="AA938058" s="94"/>
      <c r="AB938058" s="5"/>
    </row>
    <row r="938128" spans="21:28">
      <c r="U938128" s="5"/>
      <c r="AA938128" s="94"/>
      <c r="AB938128" s="5"/>
    </row>
    <row r="938129" spans="21:28">
      <c r="U938129" s="5"/>
      <c r="AA938129" s="94"/>
      <c r="AB938129" s="5"/>
    </row>
    <row r="938146" spans="21:28">
      <c r="U938146" s="5"/>
      <c r="AA938146" s="94"/>
      <c r="AB938146" s="5"/>
    </row>
    <row r="938148" spans="21:28">
      <c r="U938148" s="5"/>
      <c r="AA938148" s="458"/>
      <c r="AB938148" s="5"/>
    </row>
    <row r="938149" spans="21:28">
      <c r="U938149" s="5"/>
      <c r="AA938149" s="458"/>
      <c r="AB938149" s="5"/>
    </row>
    <row r="938150" spans="21:28">
      <c r="U938150" s="5"/>
      <c r="AA938150" s="93"/>
      <c r="AB938150" s="5"/>
    </row>
    <row r="938151" spans="21:28">
      <c r="U938151" s="5"/>
      <c r="AA938151" s="94"/>
      <c r="AB938151" s="5"/>
    </row>
    <row r="938154" spans="21:28">
      <c r="U938154" s="5"/>
      <c r="AA938154" s="94"/>
      <c r="AB938154" s="5"/>
    </row>
    <row r="938204" spans="21:28">
      <c r="U938204" s="5"/>
      <c r="AA938204" s="94"/>
      <c r="AB938204" s="5"/>
    </row>
    <row r="938274" spans="21:28">
      <c r="U938274" s="5"/>
      <c r="AA938274" s="94"/>
      <c r="AB938274" s="5"/>
    </row>
    <row r="938275" spans="21:28">
      <c r="U938275" s="5"/>
      <c r="AA938275" s="94"/>
      <c r="AB938275" s="5"/>
    </row>
    <row r="938292" spans="21:28">
      <c r="U938292" s="5"/>
      <c r="AA938292" s="94"/>
      <c r="AB938292" s="5"/>
    </row>
    <row r="938294" spans="21:28">
      <c r="U938294" s="5"/>
      <c r="AA938294" s="458"/>
      <c r="AB938294" s="5"/>
    </row>
    <row r="938295" spans="21:28">
      <c r="U938295" s="5"/>
      <c r="AA938295" s="458"/>
      <c r="AB938295" s="5"/>
    </row>
    <row r="938296" spans="21:28">
      <c r="U938296" s="5"/>
      <c r="AA938296" s="93"/>
      <c r="AB938296" s="5"/>
    </row>
    <row r="938297" spans="21:28">
      <c r="U938297" s="5"/>
      <c r="AA938297" s="94"/>
      <c r="AB938297" s="5"/>
    </row>
    <row r="938300" spans="21:28">
      <c r="U938300" s="5"/>
      <c r="AA938300" s="94"/>
      <c r="AB938300" s="5"/>
    </row>
    <row r="938350" spans="21:28">
      <c r="U938350" s="5"/>
      <c r="AA938350" s="94"/>
      <c r="AB938350" s="5"/>
    </row>
    <row r="938420" spans="21:28">
      <c r="U938420" s="5"/>
      <c r="AA938420" s="94"/>
      <c r="AB938420" s="5"/>
    </row>
    <row r="938421" spans="21:28">
      <c r="U938421" s="5"/>
      <c r="AA938421" s="94"/>
      <c r="AB938421" s="5"/>
    </row>
    <row r="938438" spans="21:28">
      <c r="U938438" s="5"/>
      <c r="AA938438" s="94"/>
      <c r="AB938438" s="5"/>
    </row>
    <row r="938440" spans="21:28">
      <c r="U938440" s="5"/>
      <c r="AA938440" s="458"/>
      <c r="AB938440" s="5"/>
    </row>
    <row r="938441" spans="21:28">
      <c r="U938441" s="5"/>
      <c r="AA938441" s="458"/>
      <c r="AB938441" s="5"/>
    </row>
    <row r="938442" spans="21:28">
      <c r="U938442" s="5"/>
      <c r="AA938442" s="93"/>
      <c r="AB938442" s="5"/>
    </row>
    <row r="938443" spans="21:28">
      <c r="U938443" s="5"/>
      <c r="AA938443" s="94"/>
      <c r="AB938443" s="5"/>
    </row>
    <row r="938446" spans="21:28">
      <c r="U938446" s="5"/>
      <c r="AA938446" s="94"/>
      <c r="AB938446" s="5"/>
    </row>
    <row r="938496" spans="21:28">
      <c r="U938496" s="5"/>
      <c r="AA938496" s="94"/>
      <c r="AB938496" s="5"/>
    </row>
    <row r="938566" spans="21:28">
      <c r="U938566" s="5"/>
      <c r="AA938566" s="94"/>
      <c r="AB938566" s="5"/>
    </row>
    <row r="938567" spans="21:28">
      <c r="U938567" s="5"/>
      <c r="AA938567" s="94"/>
      <c r="AB938567" s="5"/>
    </row>
    <row r="938584" spans="21:28">
      <c r="U938584" s="5"/>
      <c r="AA938584" s="94"/>
      <c r="AB938584" s="5"/>
    </row>
    <row r="938586" spans="21:28">
      <c r="U938586" s="5"/>
      <c r="AA938586" s="458"/>
      <c r="AB938586" s="5"/>
    </row>
    <row r="938587" spans="21:28">
      <c r="U938587" s="5"/>
      <c r="AA938587" s="458"/>
      <c r="AB938587" s="5"/>
    </row>
    <row r="938588" spans="21:28">
      <c r="U938588" s="5"/>
      <c r="AA938588" s="93"/>
      <c r="AB938588" s="5"/>
    </row>
    <row r="938589" spans="21:28">
      <c r="U938589" s="5"/>
      <c r="AA938589" s="94"/>
      <c r="AB938589" s="5"/>
    </row>
    <row r="938592" spans="21:28">
      <c r="U938592" s="5"/>
      <c r="AA938592" s="94"/>
      <c r="AB938592" s="5"/>
    </row>
    <row r="938642" spans="21:28">
      <c r="U938642" s="5"/>
      <c r="AA938642" s="94"/>
      <c r="AB938642" s="5"/>
    </row>
    <row r="938712" spans="21:28">
      <c r="U938712" s="5"/>
      <c r="AA938712" s="94"/>
      <c r="AB938712" s="5"/>
    </row>
    <row r="938713" spans="21:28">
      <c r="U938713" s="5"/>
      <c r="AA938713" s="94"/>
      <c r="AB938713" s="5"/>
    </row>
    <row r="938730" spans="21:28">
      <c r="U938730" s="5"/>
      <c r="AA938730" s="94"/>
      <c r="AB938730" s="5"/>
    </row>
    <row r="938732" spans="21:28">
      <c r="U938732" s="5"/>
      <c r="AA938732" s="458"/>
      <c r="AB938732" s="5"/>
    </row>
    <row r="938733" spans="21:28">
      <c r="U938733" s="5"/>
      <c r="AA938733" s="458"/>
      <c r="AB938733" s="5"/>
    </row>
    <row r="938734" spans="21:28">
      <c r="U938734" s="5"/>
      <c r="AA938734" s="93"/>
      <c r="AB938734" s="5"/>
    </row>
    <row r="938735" spans="21:28">
      <c r="U938735" s="5"/>
      <c r="AA938735" s="94"/>
      <c r="AB938735" s="5"/>
    </row>
    <row r="938738" spans="21:28">
      <c r="U938738" s="5"/>
      <c r="AA938738" s="94"/>
      <c r="AB938738" s="5"/>
    </row>
    <row r="938788" spans="21:28">
      <c r="U938788" s="5"/>
      <c r="AA938788" s="94"/>
      <c r="AB938788" s="5"/>
    </row>
    <row r="938858" spans="21:28">
      <c r="U938858" s="5"/>
      <c r="AA938858" s="94"/>
      <c r="AB938858" s="5"/>
    </row>
    <row r="938859" spans="21:28">
      <c r="U938859" s="5"/>
      <c r="AA938859" s="94"/>
      <c r="AB938859" s="5"/>
    </row>
    <row r="938876" spans="21:28">
      <c r="U938876" s="5"/>
      <c r="AA938876" s="94"/>
      <c r="AB938876" s="5"/>
    </row>
    <row r="938878" spans="21:28">
      <c r="U938878" s="5"/>
      <c r="AA938878" s="458"/>
      <c r="AB938878" s="5"/>
    </row>
    <row r="938879" spans="21:28">
      <c r="U938879" s="5"/>
      <c r="AA938879" s="458"/>
      <c r="AB938879" s="5"/>
    </row>
    <row r="938880" spans="21:28">
      <c r="U938880" s="5"/>
      <c r="AA938880" s="93"/>
      <c r="AB938880" s="5"/>
    </row>
    <row r="938881" spans="21:28">
      <c r="U938881" s="5"/>
      <c r="AA938881" s="94"/>
      <c r="AB938881" s="5"/>
    </row>
    <row r="938884" spans="21:28">
      <c r="U938884" s="5"/>
      <c r="AA938884" s="94"/>
      <c r="AB938884" s="5"/>
    </row>
    <row r="938934" spans="21:28">
      <c r="U938934" s="5"/>
      <c r="AA938934" s="94"/>
      <c r="AB938934" s="5"/>
    </row>
    <row r="939004" spans="21:28">
      <c r="U939004" s="5"/>
      <c r="AA939004" s="94"/>
      <c r="AB939004" s="5"/>
    </row>
    <row r="939005" spans="21:28">
      <c r="U939005" s="5"/>
      <c r="AA939005" s="94"/>
      <c r="AB939005" s="5"/>
    </row>
    <row r="939022" spans="21:28">
      <c r="U939022" s="5"/>
      <c r="AA939022" s="94"/>
      <c r="AB939022" s="5"/>
    </row>
    <row r="939024" spans="21:28">
      <c r="U939024" s="5"/>
      <c r="AA939024" s="458"/>
      <c r="AB939024" s="5"/>
    </row>
    <row r="939025" spans="21:28">
      <c r="U939025" s="5"/>
      <c r="AA939025" s="458"/>
      <c r="AB939025" s="5"/>
    </row>
    <row r="939026" spans="21:28">
      <c r="U939026" s="5"/>
      <c r="AA939026" s="93"/>
      <c r="AB939026" s="5"/>
    </row>
    <row r="939027" spans="21:28">
      <c r="U939027" s="5"/>
      <c r="AA939027" s="94"/>
      <c r="AB939027" s="5"/>
    </row>
    <row r="939030" spans="21:28">
      <c r="U939030" s="5"/>
      <c r="AA939030" s="94"/>
      <c r="AB939030" s="5"/>
    </row>
    <row r="939080" spans="21:28">
      <c r="U939080" s="5"/>
      <c r="AA939080" s="94"/>
      <c r="AB939080" s="5"/>
    </row>
    <row r="939150" spans="21:28">
      <c r="U939150" s="5"/>
      <c r="AA939150" s="94"/>
      <c r="AB939150" s="5"/>
    </row>
    <row r="939151" spans="21:28">
      <c r="U939151" s="5"/>
      <c r="AA939151" s="94"/>
      <c r="AB939151" s="5"/>
    </row>
    <row r="939168" spans="21:28">
      <c r="U939168" s="5"/>
      <c r="AA939168" s="94"/>
      <c r="AB939168" s="5"/>
    </row>
    <row r="939170" spans="21:28">
      <c r="U939170" s="5"/>
      <c r="AA939170" s="458"/>
      <c r="AB939170" s="5"/>
    </row>
    <row r="939171" spans="21:28">
      <c r="U939171" s="5"/>
      <c r="AA939171" s="458"/>
      <c r="AB939171" s="5"/>
    </row>
    <row r="939172" spans="21:28">
      <c r="U939172" s="5"/>
      <c r="AA939172" s="93"/>
      <c r="AB939172" s="5"/>
    </row>
    <row r="939173" spans="21:28">
      <c r="U939173" s="5"/>
      <c r="AA939173" s="94"/>
      <c r="AB939173" s="5"/>
    </row>
    <row r="939176" spans="21:28">
      <c r="U939176" s="5"/>
      <c r="AA939176" s="94"/>
      <c r="AB939176" s="5"/>
    </row>
    <row r="939226" spans="21:28">
      <c r="U939226" s="5"/>
      <c r="AA939226" s="94"/>
      <c r="AB939226" s="5"/>
    </row>
    <row r="939296" spans="21:28">
      <c r="U939296" s="5"/>
      <c r="AA939296" s="94"/>
      <c r="AB939296" s="5"/>
    </row>
    <row r="939297" spans="21:28">
      <c r="U939297" s="5"/>
      <c r="AA939297" s="94"/>
      <c r="AB939297" s="5"/>
    </row>
    <row r="939314" spans="21:28">
      <c r="U939314" s="5"/>
      <c r="AA939314" s="94"/>
      <c r="AB939314" s="5"/>
    </row>
    <row r="939316" spans="21:28">
      <c r="U939316" s="5"/>
      <c r="AA939316" s="458"/>
      <c r="AB939316" s="5"/>
    </row>
    <row r="939317" spans="21:28">
      <c r="U939317" s="5"/>
      <c r="AA939317" s="458"/>
      <c r="AB939317" s="5"/>
    </row>
    <row r="939318" spans="21:28">
      <c r="U939318" s="5"/>
      <c r="AA939318" s="93"/>
      <c r="AB939318" s="5"/>
    </row>
    <row r="939319" spans="21:28">
      <c r="U939319" s="5"/>
      <c r="AA939319" s="94"/>
      <c r="AB939319" s="5"/>
    </row>
    <row r="939322" spans="21:28">
      <c r="U939322" s="5"/>
      <c r="AA939322" s="94"/>
      <c r="AB939322" s="5"/>
    </row>
    <row r="939372" spans="21:28">
      <c r="U939372" s="5"/>
      <c r="AA939372" s="94"/>
      <c r="AB939372" s="5"/>
    </row>
    <row r="939442" spans="21:28">
      <c r="U939442" s="5"/>
      <c r="AA939442" s="94"/>
      <c r="AB939442" s="5"/>
    </row>
    <row r="939443" spans="21:28">
      <c r="U939443" s="5"/>
      <c r="AA939443" s="94"/>
      <c r="AB939443" s="5"/>
    </row>
    <row r="939460" spans="21:28">
      <c r="U939460" s="5"/>
      <c r="AA939460" s="94"/>
      <c r="AB939460" s="5"/>
    </row>
    <row r="939462" spans="21:28">
      <c r="U939462" s="5"/>
      <c r="AA939462" s="458"/>
      <c r="AB939462" s="5"/>
    </row>
    <row r="939463" spans="21:28">
      <c r="U939463" s="5"/>
      <c r="AA939463" s="458"/>
      <c r="AB939463" s="5"/>
    </row>
    <row r="939464" spans="21:28">
      <c r="U939464" s="5"/>
      <c r="AA939464" s="93"/>
      <c r="AB939464" s="5"/>
    </row>
    <row r="939465" spans="21:28">
      <c r="U939465" s="5"/>
      <c r="AA939465" s="94"/>
      <c r="AB939465" s="5"/>
    </row>
    <row r="939468" spans="21:28">
      <c r="U939468" s="5"/>
      <c r="AA939468" s="94"/>
      <c r="AB939468" s="5"/>
    </row>
    <row r="939518" spans="21:28">
      <c r="U939518" s="5"/>
      <c r="AA939518" s="94"/>
      <c r="AB939518" s="5"/>
    </row>
    <row r="939588" spans="21:28">
      <c r="U939588" s="5"/>
      <c r="AA939588" s="94"/>
      <c r="AB939588" s="5"/>
    </row>
    <row r="939589" spans="21:28">
      <c r="U939589" s="5"/>
      <c r="AA939589" s="94"/>
      <c r="AB939589" s="5"/>
    </row>
    <row r="939606" spans="21:28">
      <c r="U939606" s="5"/>
      <c r="AA939606" s="94"/>
      <c r="AB939606" s="5"/>
    </row>
    <row r="939608" spans="21:28">
      <c r="U939608" s="5"/>
      <c r="AA939608" s="458"/>
      <c r="AB939608" s="5"/>
    </row>
    <row r="939609" spans="21:28">
      <c r="U939609" s="5"/>
      <c r="AA939609" s="458"/>
      <c r="AB939609" s="5"/>
    </row>
    <row r="939610" spans="21:28">
      <c r="U939610" s="5"/>
      <c r="AA939610" s="93"/>
      <c r="AB939610" s="5"/>
    </row>
    <row r="939611" spans="21:28">
      <c r="U939611" s="5"/>
      <c r="AA939611" s="94"/>
      <c r="AB939611" s="5"/>
    </row>
    <row r="939614" spans="21:28">
      <c r="U939614" s="5"/>
      <c r="AA939614" s="94"/>
      <c r="AB939614" s="5"/>
    </row>
    <row r="939664" spans="21:28">
      <c r="U939664" s="5"/>
      <c r="AA939664" s="94"/>
      <c r="AB939664" s="5"/>
    </row>
    <row r="939734" spans="21:28">
      <c r="U939734" s="5"/>
      <c r="AA939734" s="94"/>
      <c r="AB939734" s="5"/>
    </row>
    <row r="939735" spans="21:28">
      <c r="U939735" s="5"/>
      <c r="AA939735" s="94"/>
      <c r="AB939735" s="5"/>
    </row>
    <row r="939752" spans="21:28">
      <c r="U939752" s="5"/>
      <c r="AA939752" s="94"/>
      <c r="AB939752" s="5"/>
    </row>
    <row r="939754" spans="21:28">
      <c r="U939754" s="5"/>
      <c r="AA939754" s="458"/>
      <c r="AB939754" s="5"/>
    </row>
    <row r="939755" spans="21:28">
      <c r="U939755" s="5"/>
      <c r="AA939755" s="458"/>
      <c r="AB939755" s="5"/>
    </row>
    <row r="939756" spans="21:28">
      <c r="U939756" s="5"/>
      <c r="AA939756" s="93"/>
      <c r="AB939756" s="5"/>
    </row>
    <row r="939757" spans="21:28">
      <c r="U939757" s="5"/>
      <c r="AA939757" s="94"/>
      <c r="AB939757" s="5"/>
    </row>
    <row r="939760" spans="21:28">
      <c r="U939760" s="5"/>
      <c r="AA939760" s="94"/>
      <c r="AB939760" s="5"/>
    </row>
    <row r="939810" spans="21:28">
      <c r="U939810" s="5"/>
      <c r="AA939810" s="94"/>
      <c r="AB939810" s="5"/>
    </row>
    <row r="939880" spans="21:28">
      <c r="U939880" s="5"/>
      <c r="AA939880" s="94"/>
      <c r="AB939880" s="5"/>
    </row>
    <row r="939881" spans="21:28">
      <c r="U939881" s="5"/>
      <c r="AA939881" s="94"/>
      <c r="AB939881" s="5"/>
    </row>
    <row r="939898" spans="21:28">
      <c r="U939898" s="5"/>
      <c r="AA939898" s="94"/>
      <c r="AB939898" s="5"/>
    </row>
    <row r="939900" spans="21:28">
      <c r="U939900" s="5"/>
      <c r="AA939900" s="458"/>
      <c r="AB939900" s="5"/>
    </row>
    <row r="939901" spans="21:28">
      <c r="U939901" s="5"/>
      <c r="AA939901" s="458"/>
      <c r="AB939901" s="5"/>
    </row>
    <row r="939902" spans="21:28">
      <c r="U939902" s="5"/>
      <c r="AA939902" s="93"/>
      <c r="AB939902" s="5"/>
    </row>
    <row r="939903" spans="21:28">
      <c r="U939903" s="5"/>
      <c r="AA939903" s="94"/>
      <c r="AB939903" s="5"/>
    </row>
    <row r="939906" spans="21:28">
      <c r="U939906" s="5"/>
      <c r="AA939906" s="94"/>
      <c r="AB939906" s="5"/>
    </row>
    <row r="939956" spans="21:28">
      <c r="U939956" s="5"/>
      <c r="AA939956" s="94"/>
      <c r="AB939956" s="5"/>
    </row>
    <row r="940026" spans="21:28">
      <c r="U940026" s="5"/>
      <c r="AA940026" s="94"/>
      <c r="AB940026" s="5"/>
    </row>
    <row r="940027" spans="21:28">
      <c r="U940027" s="5"/>
      <c r="AA940027" s="94"/>
      <c r="AB940027" s="5"/>
    </row>
    <row r="940044" spans="21:28">
      <c r="U940044" s="5"/>
      <c r="AA940044" s="94"/>
      <c r="AB940044" s="5"/>
    </row>
    <row r="940046" spans="21:28">
      <c r="U940046" s="5"/>
      <c r="AA940046" s="458"/>
      <c r="AB940046" s="5"/>
    </row>
    <row r="940047" spans="21:28">
      <c r="U940047" s="5"/>
      <c r="AA940047" s="458"/>
      <c r="AB940047" s="5"/>
    </row>
    <row r="940048" spans="21:28">
      <c r="U940048" s="5"/>
      <c r="AA940048" s="93"/>
      <c r="AB940048" s="5"/>
    </row>
    <row r="940049" spans="21:28">
      <c r="U940049" s="5"/>
      <c r="AA940049" s="94"/>
      <c r="AB940049" s="5"/>
    </row>
    <row r="940052" spans="21:28">
      <c r="U940052" s="5"/>
      <c r="AA940052" s="94"/>
      <c r="AB940052" s="5"/>
    </row>
    <row r="940102" spans="21:28">
      <c r="U940102" s="5"/>
      <c r="AA940102" s="94"/>
      <c r="AB940102" s="5"/>
    </row>
    <row r="940172" spans="21:28">
      <c r="U940172" s="5"/>
      <c r="AA940172" s="94"/>
      <c r="AB940172" s="5"/>
    </row>
    <row r="940173" spans="21:28">
      <c r="U940173" s="5"/>
      <c r="AA940173" s="94"/>
      <c r="AB940173" s="5"/>
    </row>
    <row r="940190" spans="21:28">
      <c r="U940190" s="5"/>
      <c r="AA940190" s="94"/>
      <c r="AB940190" s="5"/>
    </row>
    <row r="940192" spans="21:28">
      <c r="U940192" s="5"/>
      <c r="AA940192" s="458"/>
      <c r="AB940192" s="5"/>
    </row>
    <row r="940193" spans="21:28">
      <c r="U940193" s="5"/>
      <c r="AA940193" s="458"/>
      <c r="AB940193" s="5"/>
    </row>
    <row r="940194" spans="21:28">
      <c r="U940194" s="5"/>
      <c r="AA940194" s="93"/>
      <c r="AB940194" s="5"/>
    </row>
    <row r="940195" spans="21:28">
      <c r="U940195" s="5"/>
      <c r="AA940195" s="94"/>
      <c r="AB940195" s="5"/>
    </row>
    <row r="940198" spans="21:28">
      <c r="U940198" s="5"/>
      <c r="AA940198" s="94"/>
      <c r="AB940198" s="5"/>
    </row>
    <row r="940248" spans="21:28">
      <c r="U940248" s="5"/>
      <c r="AA940248" s="94"/>
      <c r="AB940248" s="5"/>
    </row>
    <row r="940318" spans="21:28">
      <c r="U940318" s="5"/>
      <c r="AA940318" s="94"/>
      <c r="AB940318" s="5"/>
    </row>
    <row r="940319" spans="21:28">
      <c r="U940319" s="5"/>
      <c r="AA940319" s="94"/>
      <c r="AB940319" s="5"/>
    </row>
    <row r="940336" spans="21:28">
      <c r="U940336" s="5"/>
      <c r="AA940336" s="94"/>
      <c r="AB940336" s="5"/>
    </row>
    <row r="940338" spans="21:28">
      <c r="U940338" s="5"/>
      <c r="AA940338" s="458"/>
      <c r="AB940338" s="5"/>
    </row>
    <row r="940339" spans="21:28">
      <c r="U940339" s="5"/>
      <c r="AA940339" s="458"/>
      <c r="AB940339" s="5"/>
    </row>
    <row r="940340" spans="21:28">
      <c r="U940340" s="5"/>
      <c r="AA940340" s="93"/>
      <c r="AB940340" s="5"/>
    </row>
    <row r="940341" spans="21:28">
      <c r="U940341" s="5"/>
      <c r="AA940341" s="94"/>
      <c r="AB940341" s="5"/>
    </row>
    <row r="940344" spans="21:28">
      <c r="U940344" s="5"/>
      <c r="AA940344" s="94"/>
      <c r="AB940344" s="5"/>
    </row>
    <row r="940394" spans="21:28">
      <c r="U940394" s="5"/>
      <c r="AA940394" s="94"/>
      <c r="AB940394" s="5"/>
    </row>
    <row r="940464" spans="21:28">
      <c r="U940464" s="5"/>
      <c r="AA940464" s="94"/>
      <c r="AB940464" s="5"/>
    </row>
    <row r="940465" spans="21:28">
      <c r="U940465" s="5"/>
      <c r="AA940465" s="94"/>
      <c r="AB940465" s="5"/>
    </row>
    <row r="940482" spans="21:28">
      <c r="U940482" s="5"/>
      <c r="AA940482" s="94"/>
      <c r="AB940482" s="5"/>
    </row>
    <row r="940484" spans="21:28">
      <c r="U940484" s="5"/>
      <c r="AA940484" s="458"/>
      <c r="AB940484" s="5"/>
    </row>
    <row r="940485" spans="21:28">
      <c r="U940485" s="5"/>
      <c r="AA940485" s="458"/>
      <c r="AB940485" s="5"/>
    </row>
    <row r="940486" spans="21:28">
      <c r="U940486" s="5"/>
      <c r="AA940486" s="93"/>
      <c r="AB940486" s="5"/>
    </row>
    <row r="940487" spans="21:28">
      <c r="U940487" s="5"/>
      <c r="AA940487" s="94"/>
      <c r="AB940487" s="5"/>
    </row>
    <row r="940490" spans="21:28">
      <c r="U940490" s="5"/>
      <c r="AA940490" s="94"/>
      <c r="AB940490" s="5"/>
    </row>
    <row r="940540" spans="21:28">
      <c r="U940540" s="5"/>
      <c r="AA940540" s="94"/>
      <c r="AB940540" s="5"/>
    </row>
    <row r="940610" spans="21:28">
      <c r="U940610" s="5"/>
      <c r="AA940610" s="94"/>
      <c r="AB940610" s="5"/>
    </row>
    <row r="940611" spans="21:28">
      <c r="U940611" s="5"/>
      <c r="AA940611" s="94"/>
      <c r="AB940611" s="5"/>
    </row>
    <row r="940628" spans="21:28">
      <c r="U940628" s="5"/>
      <c r="AA940628" s="94"/>
      <c r="AB940628" s="5"/>
    </row>
    <row r="940630" spans="21:28">
      <c r="U940630" s="5"/>
      <c r="AA940630" s="458"/>
      <c r="AB940630" s="5"/>
    </row>
    <row r="940631" spans="21:28">
      <c r="U940631" s="5"/>
      <c r="AA940631" s="458"/>
      <c r="AB940631" s="5"/>
    </row>
    <row r="940632" spans="21:28">
      <c r="U940632" s="5"/>
      <c r="AA940632" s="93"/>
      <c r="AB940632" s="5"/>
    </row>
    <row r="940633" spans="21:28">
      <c r="U940633" s="5"/>
      <c r="AA940633" s="94"/>
      <c r="AB940633" s="5"/>
    </row>
    <row r="940636" spans="21:28">
      <c r="U940636" s="5"/>
      <c r="AA940636" s="94"/>
      <c r="AB940636" s="5"/>
    </row>
    <row r="940686" spans="21:28">
      <c r="U940686" s="5"/>
      <c r="AA940686" s="94"/>
      <c r="AB940686" s="5"/>
    </row>
    <row r="940756" spans="21:28">
      <c r="U940756" s="5"/>
      <c r="AA940756" s="94"/>
      <c r="AB940756" s="5"/>
    </row>
    <row r="940757" spans="21:28">
      <c r="U940757" s="5"/>
      <c r="AA940757" s="94"/>
      <c r="AB940757" s="5"/>
    </row>
    <row r="940774" spans="21:28">
      <c r="U940774" s="5"/>
      <c r="AA940774" s="94"/>
      <c r="AB940774" s="5"/>
    </row>
    <row r="940776" spans="21:28">
      <c r="U940776" s="5"/>
      <c r="AA940776" s="458"/>
      <c r="AB940776" s="5"/>
    </row>
    <row r="940777" spans="21:28">
      <c r="U940777" s="5"/>
      <c r="AA940777" s="458"/>
      <c r="AB940777" s="5"/>
    </row>
    <row r="940778" spans="21:28">
      <c r="U940778" s="5"/>
      <c r="AA940778" s="93"/>
      <c r="AB940778" s="5"/>
    </row>
    <row r="940779" spans="21:28">
      <c r="U940779" s="5"/>
      <c r="AA940779" s="94"/>
      <c r="AB940779" s="5"/>
    </row>
    <row r="940782" spans="21:28">
      <c r="U940782" s="5"/>
      <c r="AA940782" s="94"/>
      <c r="AB940782" s="5"/>
    </row>
    <row r="940832" spans="21:28">
      <c r="U940832" s="5"/>
      <c r="AA940832" s="94"/>
      <c r="AB940832" s="5"/>
    </row>
    <row r="940902" spans="21:28">
      <c r="U940902" s="5"/>
      <c r="AA940902" s="94"/>
      <c r="AB940902" s="5"/>
    </row>
    <row r="940903" spans="21:28">
      <c r="U940903" s="5"/>
      <c r="AA940903" s="94"/>
      <c r="AB940903" s="5"/>
    </row>
    <row r="940920" spans="21:28">
      <c r="U940920" s="5"/>
      <c r="AA940920" s="94"/>
      <c r="AB940920" s="5"/>
    </row>
    <row r="940922" spans="21:28">
      <c r="U940922" s="5"/>
      <c r="AA940922" s="458"/>
      <c r="AB940922" s="5"/>
    </row>
    <row r="940923" spans="21:28">
      <c r="U940923" s="5"/>
      <c r="AA940923" s="458"/>
      <c r="AB940923" s="5"/>
    </row>
    <row r="940924" spans="21:28">
      <c r="U940924" s="5"/>
      <c r="AA940924" s="93"/>
      <c r="AB940924" s="5"/>
    </row>
    <row r="940925" spans="21:28">
      <c r="U940925" s="5"/>
      <c r="AA940925" s="94"/>
      <c r="AB940925" s="5"/>
    </row>
    <row r="940928" spans="21:28">
      <c r="U940928" s="5"/>
      <c r="AA940928" s="94"/>
      <c r="AB940928" s="5"/>
    </row>
    <row r="940978" spans="21:28">
      <c r="U940978" s="5"/>
      <c r="AA940978" s="94"/>
      <c r="AB940978" s="5"/>
    </row>
    <row r="941048" spans="21:28">
      <c r="U941048" s="5"/>
      <c r="AA941048" s="94"/>
      <c r="AB941048" s="5"/>
    </row>
    <row r="941049" spans="21:28">
      <c r="U941049" s="5"/>
      <c r="AA941049" s="94"/>
      <c r="AB941049" s="5"/>
    </row>
    <row r="941066" spans="21:28">
      <c r="U941066" s="5"/>
      <c r="AA941066" s="94"/>
      <c r="AB941066" s="5"/>
    </row>
    <row r="941068" spans="21:28">
      <c r="U941068" s="5"/>
      <c r="AA941068" s="458"/>
      <c r="AB941068" s="5"/>
    </row>
    <row r="941069" spans="21:28">
      <c r="U941069" s="5"/>
      <c r="AA941069" s="458"/>
      <c r="AB941069" s="5"/>
    </row>
    <row r="941070" spans="21:28">
      <c r="U941070" s="5"/>
      <c r="AA941070" s="93"/>
      <c r="AB941070" s="5"/>
    </row>
    <row r="941071" spans="21:28">
      <c r="U941071" s="5"/>
      <c r="AA941071" s="94"/>
      <c r="AB941071" s="5"/>
    </row>
    <row r="941074" spans="21:28">
      <c r="U941074" s="5"/>
      <c r="AA941074" s="94"/>
      <c r="AB941074" s="5"/>
    </row>
    <row r="941124" spans="21:28">
      <c r="U941124" s="5"/>
      <c r="AA941124" s="94"/>
      <c r="AB941124" s="5"/>
    </row>
    <row r="941194" spans="21:28">
      <c r="U941194" s="5"/>
      <c r="AA941194" s="94"/>
      <c r="AB941194" s="5"/>
    </row>
    <row r="941195" spans="21:28">
      <c r="U941195" s="5"/>
      <c r="AA941195" s="94"/>
      <c r="AB941195" s="5"/>
    </row>
    <row r="941212" spans="21:28">
      <c r="U941212" s="5"/>
      <c r="AA941212" s="94"/>
      <c r="AB941212" s="5"/>
    </row>
    <row r="941214" spans="21:28">
      <c r="U941214" s="5"/>
      <c r="AA941214" s="458"/>
      <c r="AB941214" s="5"/>
    </row>
    <row r="941215" spans="21:28">
      <c r="U941215" s="5"/>
      <c r="AA941215" s="458"/>
      <c r="AB941215" s="5"/>
    </row>
    <row r="941216" spans="21:28">
      <c r="U941216" s="5"/>
      <c r="AA941216" s="93"/>
      <c r="AB941216" s="5"/>
    </row>
    <row r="941217" spans="21:28">
      <c r="U941217" s="5"/>
      <c r="AA941217" s="94"/>
      <c r="AB941217" s="5"/>
    </row>
    <row r="941220" spans="21:28">
      <c r="U941220" s="5"/>
      <c r="AA941220" s="94"/>
      <c r="AB941220" s="5"/>
    </row>
    <row r="941270" spans="21:28">
      <c r="U941270" s="5"/>
      <c r="AA941270" s="94"/>
      <c r="AB941270" s="5"/>
    </row>
    <row r="941340" spans="21:28">
      <c r="U941340" s="5"/>
      <c r="AA941340" s="94"/>
      <c r="AB941340" s="5"/>
    </row>
    <row r="941341" spans="21:28">
      <c r="U941341" s="5"/>
      <c r="AA941341" s="94"/>
      <c r="AB941341" s="5"/>
    </row>
    <row r="941358" spans="21:28">
      <c r="U941358" s="5"/>
      <c r="AA941358" s="94"/>
      <c r="AB941358" s="5"/>
    </row>
    <row r="941360" spans="21:28">
      <c r="U941360" s="5"/>
      <c r="AA941360" s="458"/>
      <c r="AB941360" s="5"/>
    </row>
    <row r="941361" spans="21:28">
      <c r="U941361" s="5"/>
      <c r="AA941361" s="458"/>
      <c r="AB941361" s="5"/>
    </row>
    <row r="941362" spans="21:28">
      <c r="U941362" s="5"/>
      <c r="AA941362" s="93"/>
      <c r="AB941362" s="5"/>
    </row>
    <row r="941363" spans="21:28">
      <c r="U941363" s="5"/>
      <c r="AA941363" s="94"/>
      <c r="AB941363" s="5"/>
    </row>
    <row r="941366" spans="21:28">
      <c r="U941366" s="5"/>
      <c r="AA941366" s="94"/>
      <c r="AB941366" s="5"/>
    </row>
    <row r="941416" spans="21:28">
      <c r="U941416" s="5"/>
      <c r="AA941416" s="94"/>
      <c r="AB941416" s="5"/>
    </row>
    <row r="941486" spans="21:28">
      <c r="U941486" s="5"/>
      <c r="AA941486" s="94"/>
      <c r="AB941486" s="5"/>
    </row>
    <row r="941487" spans="21:28">
      <c r="U941487" s="5"/>
      <c r="AA941487" s="94"/>
      <c r="AB941487" s="5"/>
    </row>
    <row r="941504" spans="21:28">
      <c r="U941504" s="5"/>
      <c r="AA941504" s="94"/>
      <c r="AB941504" s="5"/>
    </row>
    <row r="941506" spans="21:28">
      <c r="U941506" s="5"/>
      <c r="AA941506" s="458"/>
      <c r="AB941506" s="5"/>
    </row>
    <row r="941507" spans="21:28">
      <c r="U941507" s="5"/>
      <c r="AA941507" s="458"/>
      <c r="AB941507" s="5"/>
    </row>
    <row r="941508" spans="21:28">
      <c r="U941508" s="5"/>
      <c r="AA941508" s="93"/>
      <c r="AB941508" s="5"/>
    </row>
    <row r="941509" spans="21:28">
      <c r="U941509" s="5"/>
      <c r="AA941509" s="94"/>
      <c r="AB941509" s="5"/>
    </row>
    <row r="941512" spans="21:28">
      <c r="U941512" s="5"/>
      <c r="AA941512" s="94"/>
      <c r="AB941512" s="5"/>
    </row>
    <row r="941562" spans="21:28">
      <c r="U941562" s="5"/>
      <c r="AA941562" s="94"/>
      <c r="AB941562" s="5"/>
    </row>
    <row r="941632" spans="21:28">
      <c r="U941632" s="5"/>
      <c r="AA941632" s="94"/>
      <c r="AB941632" s="5"/>
    </row>
    <row r="941633" spans="21:28">
      <c r="U941633" s="5"/>
      <c r="AA941633" s="94"/>
      <c r="AB941633" s="5"/>
    </row>
    <row r="941650" spans="21:28">
      <c r="U941650" s="5"/>
      <c r="AA941650" s="94"/>
      <c r="AB941650" s="5"/>
    </row>
    <row r="941652" spans="21:28">
      <c r="U941652" s="5"/>
      <c r="AA941652" s="458"/>
      <c r="AB941652" s="5"/>
    </row>
    <row r="941653" spans="21:28">
      <c r="U941653" s="5"/>
      <c r="AA941653" s="458"/>
      <c r="AB941653" s="5"/>
    </row>
    <row r="941654" spans="21:28">
      <c r="U941654" s="5"/>
      <c r="AA941654" s="93"/>
      <c r="AB941654" s="5"/>
    </row>
    <row r="941655" spans="21:28">
      <c r="U941655" s="5"/>
      <c r="AA941655" s="94"/>
      <c r="AB941655" s="5"/>
    </row>
    <row r="941658" spans="21:28">
      <c r="U941658" s="5"/>
      <c r="AA941658" s="94"/>
      <c r="AB941658" s="5"/>
    </row>
    <row r="941708" spans="21:28">
      <c r="U941708" s="5"/>
      <c r="AA941708" s="94"/>
      <c r="AB941708" s="5"/>
    </row>
    <row r="941778" spans="21:28">
      <c r="U941778" s="5"/>
      <c r="AA941778" s="94"/>
      <c r="AB941778" s="5"/>
    </row>
    <row r="941779" spans="21:28">
      <c r="U941779" s="5"/>
      <c r="AA941779" s="94"/>
      <c r="AB941779" s="5"/>
    </row>
    <row r="941796" spans="21:28">
      <c r="U941796" s="5"/>
      <c r="AA941796" s="94"/>
      <c r="AB941796" s="5"/>
    </row>
    <row r="941798" spans="21:28">
      <c r="U941798" s="5"/>
      <c r="AA941798" s="458"/>
      <c r="AB941798" s="5"/>
    </row>
    <row r="941799" spans="21:28">
      <c r="U941799" s="5"/>
      <c r="AA941799" s="458"/>
      <c r="AB941799" s="5"/>
    </row>
    <row r="941800" spans="21:28">
      <c r="U941800" s="5"/>
      <c r="AA941800" s="93"/>
      <c r="AB941800" s="5"/>
    </row>
    <row r="941801" spans="21:28">
      <c r="U941801" s="5"/>
      <c r="AA941801" s="94"/>
      <c r="AB941801" s="5"/>
    </row>
    <row r="941804" spans="21:28">
      <c r="U941804" s="5"/>
      <c r="AA941804" s="94"/>
      <c r="AB941804" s="5"/>
    </row>
    <row r="941854" spans="21:28">
      <c r="U941854" s="5"/>
      <c r="AA941854" s="94"/>
      <c r="AB941854" s="5"/>
    </row>
    <row r="941924" spans="21:28">
      <c r="U941924" s="5"/>
      <c r="AA941924" s="94"/>
      <c r="AB941924" s="5"/>
    </row>
    <row r="941925" spans="21:28">
      <c r="U941925" s="5"/>
      <c r="AA941925" s="94"/>
      <c r="AB941925" s="5"/>
    </row>
    <row r="941942" spans="21:28">
      <c r="U941942" s="5"/>
      <c r="AA941942" s="94"/>
      <c r="AB941942" s="5"/>
    </row>
    <row r="941944" spans="21:28">
      <c r="U941944" s="5"/>
      <c r="AA941944" s="458"/>
      <c r="AB941944" s="5"/>
    </row>
    <row r="941945" spans="21:28">
      <c r="U941945" s="5"/>
      <c r="AA941945" s="458"/>
      <c r="AB941945" s="5"/>
    </row>
    <row r="941946" spans="21:28">
      <c r="U941946" s="5"/>
      <c r="AA941946" s="93"/>
      <c r="AB941946" s="5"/>
    </row>
    <row r="941947" spans="21:28">
      <c r="U941947" s="5"/>
      <c r="AA941947" s="94"/>
      <c r="AB941947" s="5"/>
    </row>
    <row r="941950" spans="21:28">
      <c r="U941950" s="5"/>
      <c r="AA941950" s="94"/>
      <c r="AB941950" s="5"/>
    </row>
    <row r="942000" spans="21:28">
      <c r="U942000" s="5"/>
      <c r="AA942000" s="94"/>
      <c r="AB942000" s="5"/>
    </row>
    <row r="942070" spans="21:28">
      <c r="U942070" s="5"/>
      <c r="AA942070" s="94"/>
      <c r="AB942070" s="5"/>
    </row>
    <row r="942071" spans="21:28">
      <c r="U942071" s="5"/>
      <c r="AA942071" s="94"/>
      <c r="AB942071" s="5"/>
    </row>
    <row r="942088" spans="21:28">
      <c r="U942088" s="5"/>
      <c r="AA942088" s="94"/>
      <c r="AB942088" s="5"/>
    </row>
    <row r="942090" spans="21:28">
      <c r="U942090" s="5"/>
      <c r="AA942090" s="458"/>
      <c r="AB942090" s="5"/>
    </row>
    <row r="942091" spans="21:28">
      <c r="U942091" s="5"/>
      <c r="AA942091" s="458"/>
      <c r="AB942091" s="5"/>
    </row>
    <row r="942092" spans="21:28">
      <c r="U942092" s="5"/>
      <c r="AA942092" s="93"/>
      <c r="AB942092" s="5"/>
    </row>
    <row r="942093" spans="21:28">
      <c r="U942093" s="5"/>
      <c r="AA942093" s="94"/>
      <c r="AB942093" s="5"/>
    </row>
    <row r="942096" spans="21:28">
      <c r="U942096" s="5"/>
      <c r="AA942096" s="94"/>
      <c r="AB942096" s="5"/>
    </row>
    <row r="942146" spans="21:28">
      <c r="U942146" s="5"/>
      <c r="AA942146" s="94"/>
      <c r="AB942146" s="5"/>
    </row>
    <row r="942216" spans="21:28">
      <c r="U942216" s="5"/>
      <c r="AA942216" s="94"/>
      <c r="AB942216" s="5"/>
    </row>
    <row r="942217" spans="21:28">
      <c r="U942217" s="5"/>
      <c r="AA942217" s="94"/>
      <c r="AB942217" s="5"/>
    </row>
    <row r="942234" spans="21:28">
      <c r="U942234" s="5"/>
      <c r="AA942234" s="94"/>
      <c r="AB942234" s="5"/>
    </row>
    <row r="942236" spans="21:28">
      <c r="U942236" s="5"/>
      <c r="AA942236" s="458"/>
      <c r="AB942236" s="5"/>
    </row>
    <row r="942237" spans="21:28">
      <c r="U942237" s="5"/>
      <c r="AA942237" s="458"/>
      <c r="AB942237" s="5"/>
    </row>
    <row r="942238" spans="21:28">
      <c r="U942238" s="5"/>
      <c r="AA942238" s="93"/>
      <c r="AB942238" s="5"/>
    </row>
    <row r="942239" spans="21:28">
      <c r="U942239" s="5"/>
      <c r="AA942239" s="94"/>
      <c r="AB942239" s="5"/>
    </row>
    <row r="942242" spans="21:28">
      <c r="U942242" s="5"/>
      <c r="AA942242" s="94"/>
      <c r="AB942242" s="5"/>
    </row>
    <row r="942292" spans="21:28">
      <c r="U942292" s="5"/>
      <c r="AA942292" s="94"/>
      <c r="AB942292" s="5"/>
    </row>
    <row r="942362" spans="21:28">
      <c r="U942362" s="5"/>
      <c r="AA942362" s="94"/>
      <c r="AB942362" s="5"/>
    </row>
    <row r="942363" spans="21:28">
      <c r="U942363" s="5"/>
      <c r="AA942363" s="94"/>
      <c r="AB942363" s="5"/>
    </row>
    <row r="942380" spans="21:28">
      <c r="U942380" s="5"/>
      <c r="AA942380" s="94"/>
      <c r="AB942380" s="5"/>
    </row>
    <row r="942382" spans="21:28">
      <c r="U942382" s="5"/>
      <c r="AA942382" s="458"/>
      <c r="AB942382" s="5"/>
    </row>
    <row r="942383" spans="21:28">
      <c r="U942383" s="5"/>
      <c r="AA942383" s="458"/>
      <c r="AB942383" s="5"/>
    </row>
    <row r="942384" spans="21:28">
      <c r="U942384" s="5"/>
      <c r="AA942384" s="93"/>
      <c r="AB942384" s="5"/>
    </row>
    <row r="942385" spans="21:28">
      <c r="U942385" s="5"/>
      <c r="AA942385" s="94"/>
      <c r="AB942385" s="5"/>
    </row>
    <row r="942388" spans="21:28">
      <c r="U942388" s="5"/>
      <c r="AA942388" s="94"/>
      <c r="AB942388" s="5"/>
    </row>
    <row r="942438" spans="21:28">
      <c r="U942438" s="5"/>
      <c r="AA942438" s="94"/>
      <c r="AB942438" s="5"/>
    </row>
    <row r="942508" spans="21:28">
      <c r="U942508" s="5"/>
      <c r="AA942508" s="94"/>
      <c r="AB942508" s="5"/>
    </row>
    <row r="942509" spans="21:28">
      <c r="U942509" s="5"/>
      <c r="AA942509" s="94"/>
      <c r="AB942509" s="5"/>
    </row>
    <row r="942526" spans="21:28">
      <c r="U942526" s="5"/>
      <c r="AA942526" s="94"/>
      <c r="AB942526" s="5"/>
    </row>
    <row r="942528" spans="21:28">
      <c r="U942528" s="5"/>
      <c r="AA942528" s="458"/>
      <c r="AB942528" s="5"/>
    </row>
    <row r="942529" spans="21:28">
      <c r="U942529" s="5"/>
      <c r="AA942529" s="458"/>
      <c r="AB942529" s="5"/>
    </row>
    <row r="942530" spans="21:28">
      <c r="U942530" s="5"/>
      <c r="AA942530" s="93"/>
      <c r="AB942530" s="5"/>
    </row>
    <row r="942531" spans="21:28">
      <c r="U942531" s="5"/>
      <c r="AA942531" s="94"/>
      <c r="AB942531" s="5"/>
    </row>
    <row r="942534" spans="21:28">
      <c r="U942534" s="5"/>
      <c r="AA942534" s="94"/>
      <c r="AB942534" s="5"/>
    </row>
    <row r="942584" spans="21:28">
      <c r="U942584" s="5"/>
      <c r="AA942584" s="94"/>
      <c r="AB942584" s="5"/>
    </row>
    <row r="942654" spans="21:28">
      <c r="U942654" s="5"/>
      <c r="AA942654" s="94"/>
      <c r="AB942654" s="5"/>
    </row>
    <row r="942655" spans="21:28">
      <c r="U942655" s="5"/>
      <c r="AA942655" s="94"/>
      <c r="AB942655" s="5"/>
    </row>
    <row r="942672" spans="21:28">
      <c r="U942672" s="5"/>
      <c r="AA942672" s="94"/>
      <c r="AB942672" s="5"/>
    </row>
    <row r="942674" spans="21:28">
      <c r="U942674" s="5"/>
      <c r="AA942674" s="458"/>
      <c r="AB942674" s="5"/>
    </row>
    <row r="942675" spans="21:28">
      <c r="U942675" s="5"/>
      <c r="AA942675" s="458"/>
      <c r="AB942675" s="5"/>
    </row>
    <row r="942676" spans="21:28">
      <c r="U942676" s="5"/>
      <c r="AA942676" s="93"/>
      <c r="AB942676" s="5"/>
    </row>
    <row r="942677" spans="21:28">
      <c r="U942677" s="5"/>
      <c r="AA942677" s="94"/>
      <c r="AB942677" s="5"/>
    </row>
    <row r="942680" spans="21:28">
      <c r="U942680" s="5"/>
      <c r="AA942680" s="94"/>
      <c r="AB942680" s="5"/>
    </row>
    <row r="942730" spans="21:28">
      <c r="U942730" s="5"/>
      <c r="AA942730" s="94"/>
      <c r="AB942730" s="5"/>
    </row>
    <row r="942800" spans="21:28">
      <c r="U942800" s="5"/>
      <c r="AA942800" s="94"/>
      <c r="AB942800" s="5"/>
    </row>
    <row r="942801" spans="21:28">
      <c r="U942801" s="5"/>
      <c r="AA942801" s="94"/>
      <c r="AB942801" s="5"/>
    </row>
    <row r="942818" spans="21:28">
      <c r="U942818" s="5"/>
      <c r="AA942818" s="94"/>
      <c r="AB942818" s="5"/>
    </row>
    <row r="942820" spans="21:28">
      <c r="U942820" s="5"/>
      <c r="AA942820" s="458"/>
      <c r="AB942820" s="5"/>
    </row>
    <row r="942821" spans="21:28">
      <c r="U942821" s="5"/>
      <c r="AA942821" s="458"/>
      <c r="AB942821" s="5"/>
    </row>
    <row r="942822" spans="21:28">
      <c r="U942822" s="5"/>
      <c r="AA942822" s="93"/>
      <c r="AB942822" s="5"/>
    </row>
    <row r="942823" spans="21:28">
      <c r="U942823" s="5"/>
      <c r="AA942823" s="94"/>
      <c r="AB942823" s="5"/>
    </row>
    <row r="942826" spans="21:28">
      <c r="U942826" s="5"/>
      <c r="AA942826" s="94"/>
      <c r="AB942826" s="5"/>
    </row>
    <row r="942876" spans="21:28">
      <c r="U942876" s="5"/>
      <c r="AA942876" s="94"/>
      <c r="AB942876" s="5"/>
    </row>
    <row r="942946" spans="21:28">
      <c r="U942946" s="5"/>
      <c r="AA942946" s="94"/>
      <c r="AB942946" s="5"/>
    </row>
    <row r="942947" spans="21:28">
      <c r="U942947" s="5"/>
      <c r="AA942947" s="94"/>
      <c r="AB942947" s="5"/>
    </row>
    <row r="942964" spans="21:28">
      <c r="U942964" s="5"/>
      <c r="AA942964" s="94"/>
      <c r="AB942964" s="5"/>
    </row>
    <row r="942966" spans="21:28">
      <c r="U942966" s="5"/>
      <c r="AA942966" s="458"/>
      <c r="AB942966" s="5"/>
    </row>
    <row r="942967" spans="21:28">
      <c r="U942967" s="5"/>
      <c r="AA942967" s="458"/>
      <c r="AB942967" s="5"/>
    </row>
    <row r="942968" spans="21:28">
      <c r="U942968" s="5"/>
      <c r="AA942968" s="93"/>
      <c r="AB942968" s="5"/>
    </row>
    <row r="942969" spans="21:28">
      <c r="U942969" s="5"/>
      <c r="AA942969" s="94"/>
      <c r="AB942969" s="5"/>
    </row>
    <row r="942972" spans="21:28">
      <c r="U942972" s="5"/>
      <c r="AA942972" s="94"/>
      <c r="AB942972" s="5"/>
    </row>
    <row r="943022" spans="21:28">
      <c r="U943022" s="5"/>
      <c r="AA943022" s="94"/>
      <c r="AB943022" s="5"/>
    </row>
    <row r="943092" spans="21:28">
      <c r="U943092" s="5"/>
      <c r="AA943092" s="94"/>
      <c r="AB943092" s="5"/>
    </row>
    <row r="943093" spans="21:28">
      <c r="U943093" s="5"/>
      <c r="AA943093" s="94"/>
      <c r="AB943093" s="5"/>
    </row>
    <row r="943110" spans="21:28">
      <c r="U943110" s="5"/>
      <c r="AA943110" s="94"/>
      <c r="AB943110" s="5"/>
    </row>
    <row r="943112" spans="21:28">
      <c r="U943112" s="5"/>
      <c r="AA943112" s="458"/>
      <c r="AB943112" s="5"/>
    </row>
    <row r="943113" spans="21:28">
      <c r="U943113" s="5"/>
      <c r="AA943113" s="458"/>
      <c r="AB943113" s="5"/>
    </row>
    <row r="943114" spans="21:28">
      <c r="U943114" s="5"/>
      <c r="AA943114" s="93"/>
      <c r="AB943114" s="5"/>
    </row>
    <row r="943115" spans="21:28">
      <c r="U943115" s="5"/>
      <c r="AA943115" s="94"/>
      <c r="AB943115" s="5"/>
    </row>
    <row r="943118" spans="21:28">
      <c r="U943118" s="5"/>
      <c r="AA943118" s="94"/>
      <c r="AB943118" s="5"/>
    </row>
    <row r="943168" spans="21:28">
      <c r="U943168" s="5"/>
      <c r="AA943168" s="94"/>
      <c r="AB943168" s="5"/>
    </row>
    <row r="943238" spans="21:28">
      <c r="U943238" s="5"/>
      <c r="AA943238" s="94"/>
      <c r="AB943238" s="5"/>
    </row>
    <row r="943239" spans="21:28">
      <c r="U943239" s="5"/>
      <c r="AA943239" s="94"/>
      <c r="AB943239" s="5"/>
    </row>
    <row r="943256" spans="21:28">
      <c r="U943256" s="5"/>
      <c r="AA943256" s="94"/>
      <c r="AB943256" s="5"/>
    </row>
    <row r="943258" spans="21:28">
      <c r="U943258" s="5"/>
      <c r="AA943258" s="458"/>
      <c r="AB943258" s="5"/>
    </row>
    <row r="943259" spans="21:28">
      <c r="U943259" s="5"/>
      <c r="AA943259" s="458"/>
      <c r="AB943259" s="5"/>
    </row>
    <row r="943260" spans="21:28">
      <c r="U943260" s="5"/>
      <c r="AA943260" s="93"/>
      <c r="AB943260" s="5"/>
    </row>
    <row r="943261" spans="21:28">
      <c r="U943261" s="5"/>
      <c r="AA943261" s="94"/>
      <c r="AB943261" s="5"/>
    </row>
    <row r="943264" spans="21:28">
      <c r="U943264" s="5"/>
      <c r="AA943264" s="94"/>
      <c r="AB943264" s="5"/>
    </row>
    <row r="943314" spans="21:28">
      <c r="U943314" s="5"/>
      <c r="AA943314" s="94"/>
      <c r="AB943314" s="5"/>
    </row>
    <row r="943384" spans="21:28">
      <c r="U943384" s="5"/>
      <c r="AA943384" s="94"/>
      <c r="AB943384" s="5"/>
    </row>
    <row r="943385" spans="21:28">
      <c r="U943385" s="5"/>
      <c r="AA943385" s="94"/>
      <c r="AB943385" s="5"/>
    </row>
    <row r="943402" spans="21:28">
      <c r="U943402" s="5"/>
      <c r="AA943402" s="94"/>
      <c r="AB943402" s="5"/>
    </row>
    <row r="943404" spans="21:28">
      <c r="U943404" s="5"/>
      <c r="AA943404" s="458"/>
      <c r="AB943404" s="5"/>
    </row>
    <row r="943405" spans="21:28">
      <c r="U943405" s="5"/>
      <c r="AA943405" s="458"/>
      <c r="AB943405" s="5"/>
    </row>
    <row r="943406" spans="21:28">
      <c r="U943406" s="5"/>
      <c r="AA943406" s="93"/>
      <c r="AB943406" s="5"/>
    </row>
    <row r="943407" spans="21:28">
      <c r="U943407" s="5"/>
      <c r="AA943407" s="94"/>
      <c r="AB943407" s="5"/>
    </row>
    <row r="943410" spans="21:28">
      <c r="U943410" s="5"/>
      <c r="AA943410" s="94"/>
      <c r="AB943410" s="5"/>
    </row>
    <row r="943460" spans="21:28">
      <c r="U943460" s="5"/>
      <c r="AA943460" s="94"/>
      <c r="AB943460" s="5"/>
    </row>
    <row r="943530" spans="21:28">
      <c r="U943530" s="5"/>
      <c r="AA943530" s="94"/>
      <c r="AB943530" s="5"/>
    </row>
    <row r="943531" spans="21:28">
      <c r="U943531" s="5"/>
      <c r="AA943531" s="94"/>
      <c r="AB943531" s="5"/>
    </row>
    <row r="943548" spans="21:28">
      <c r="U943548" s="5"/>
      <c r="AA943548" s="94"/>
      <c r="AB943548" s="5"/>
    </row>
    <row r="943550" spans="21:28">
      <c r="U943550" s="5"/>
      <c r="AA943550" s="458"/>
      <c r="AB943550" s="5"/>
    </row>
    <row r="943551" spans="21:28">
      <c r="U943551" s="5"/>
      <c r="AA943551" s="458"/>
      <c r="AB943551" s="5"/>
    </row>
    <row r="943552" spans="21:28">
      <c r="U943552" s="5"/>
      <c r="AA943552" s="93"/>
      <c r="AB943552" s="5"/>
    </row>
    <row r="943553" spans="21:28">
      <c r="U943553" s="5"/>
      <c r="AA943553" s="94"/>
      <c r="AB943553" s="5"/>
    </row>
    <row r="943556" spans="21:28">
      <c r="U943556" s="5"/>
      <c r="AA943556" s="94"/>
      <c r="AB943556" s="5"/>
    </row>
    <row r="943606" spans="21:28">
      <c r="U943606" s="5"/>
      <c r="AA943606" s="94"/>
      <c r="AB943606" s="5"/>
    </row>
    <row r="943676" spans="21:28">
      <c r="U943676" s="5"/>
      <c r="AA943676" s="94"/>
      <c r="AB943676" s="5"/>
    </row>
    <row r="943677" spans="21:28">
      <c r="U943677" s="5"/>
      <c r="AA943677" s="94"/>
      <c r="AB943677" s="5"/>
    </row>
    <row r="943694" spans="21:28">
      <c r="U943694" s="5"/>
      <c r="AA943694" s="94"/>
      <c r="AB943694" s="5"/>
    </row>
    <row r="943696" spans="21:28">
      <c r="U943696" s="5"/>
      <c r="AA943696" s="458"/>
      <c r="AB943696" s="5"/>
    </row>
    <row r="943697" spans="21:28">
      <c r="U943697" s="5"/>
      <c r="AA943697" s="458"/>
      <c r="AB943697" s="5"/>
    </row>
    <row r="943698" spans="21:28">
      <c r="U943698" s="5"/>
      <c r="AA943698" s="93"/>
      <c r="AB943698" s="5"/>
    </row>
    <row r="943699" spans="21:28">
      <c r="U943699" s="5"/>
      <c r="AA943699" s="94"/>
      <c r="AB943699" s="5"/>
    </row>
    <row r="943702" spans="21:28">
      <c r="U943702" s="5"/>
      <c r="AA943702" s="94"/>
      <c r="AB943702" s="5"/>
    </row>
    <row r="943752" spans="21:28">
      <c r="U943752" s="5"/>
      <c r="AA943752" s="94"/>
      <c r="AB943752" s="5"/>
    </row>
    <row r="943822" spans="21:28">
      <c r="U943822" s="5"/>
      <c r="AA943822" s="94"/>
      <c r="AB943822" s="5"/>
    </row>
    <row r="943823" spans="21:28">
      <c r="U943823" s="5"/>
      <c r="AA943823" s="94"/>
      <c r="AB943823" s="5"/>
    </row>
    <row r="943840" spans="21:28">
      <c r="U943840" s="5"/>
      <c r="AA943840" s="94"/>
      <c r="AB943840" s="5"/>
    </row>
    <row r="943842" spans="21:28">
      <c r="U943842" s="5"/>
      <c r="AA943842" s="458"/>
      <c r="AB943842" s="5"/>
    </row>
    <row r="943843" spans="21:28">
      <c r="U943843" s="5"/>
      <c r="AA943843" s="458"/>
      <c r="AB943843" s="5"/>
    </row>
    <row r="943844" spans="21:28">
      <c r="U943844" s="5"/>
      <c r="AA943844" s="93"/>
      <c r="AB943844" s="5"/>
    </row>
    <row r="943845" spans="21:28">
      <c r="U943845" s="5"/>
      <c r="AA943845" s="94"/>
      <c r="AB943845" s="5"/>
    </row>
    <row r="943848" spans="21:28">
      <c r="U943848" s="5"/>
      <c r="AA943848" s="94"/>
      <c r="AB943848" s="5"/>
    </row>
    <row r="943898" spans="21:28">
      <c r="U943898" s="5"/>
      <c r="AA943898" s="94"/>
      <c r="AB943898" s="5"/>
    </row>
    <row r="943968" spans="21:28">
      <c r="U943968" s="5"/>
      <c r="AA943968" s="94"/>
      <c r="AB943968" s="5"/>
    </row>
    <row r="943969" spans="21:28">
      <c r="U943969" s="5"/>
      <c r="AA943969" s="94"/>
      <c r="AB943969" s="5"/>
    </row>
    <row r="943986" spans="21:28">
      <c r="U943986" s="5"/>
      <c r="AA943986" s="94"/>
      <c r="AB943986" s="5"/>
    </row>
    <row r="943988" spans="21:28">
      <c r="U943988" s="5"/>
      <c r="AA943988" s="458"/>
      <c r="AB943988" s="5"/>
    </row>
    <row r="943989" spans="21:28">
      <c r="U943989" s="5"/>
      <c r="AA943989" s="458"/>
      <c r="AB943989" s="5"/>
    </row>
    <row r="943990" spans="21:28">
      <c r="U943990" s="5"/>
      <c r="AA943990" s="93"/>
      <c r="AB943990" s="5"/>
    </row>
    <row r="943991" spans="21:28">
      <c r="U943991" s="5"/>
      <c r="AA943991" s="94"/>
      <c r="AB943991" s="5"/>
    </row>
    <row r="943994" spans="21:28">
      <c r="U943994" s="5"/>
      <c r="AA943994" s="94"/>
      <c r="AB943994" s="5"/>
    </row>
    <row r="944044" spans="21:28">
      <c r="U944044" s="5"/>
      <c r="AA944044" s="94"/>
      <c r="AB944044" s="5"/>
    </row>
    <row r="944114" spans="21:28">
      <c r="U944114" s="5"/>
      <c r="AA944114" s="94"/>
      <c r="AB944114" s="5"/>
    </row>
    <row r="944115" spans="21:28">
      <c r="U944115" s="5"/>
      <c r="AA944115" s="94"/>
      <c r="AB944115" s="5"/>
    </row>
    <row r="944132" spans="21:28">
      <c r="U944132" s="5"/>
      <c r="AA944132" s="94"/>
      <c r="AB944132" s="5"/>
    </row>
    <row r="944134" spans="21:28">
      <c r="U944134" s="5"/>
      <c r="AA944134" s="458"/>
      <c r="AB944134" s="5"/>
    </row>
    <row r="944135" spans="21:28">
      <c r="U944135" s="5"/>
      <c r="AA944135" s="458"/>
      <c r="AB944135" s="5"/>
    </row>
    <row r="944136" spans="21:28">
      <c r="U944136" s="5"/>
      <c r="AA944136" s="93"/>
      <c r="AB944136" s="5"/>
    </row>
    <row r="944137" spans="21:28">
      <c r="U944137" s="5"/>
      <c r="AA944137" s="94"/>
      <c r="AB944137" s="5"/>
    </row>
    <row r="944140" spans="21:28">
      <c r="U944140" s="5"/>
      <c r="AA944140" s="94"/>
      <c r="AB944140" s="5"/>
    </row>
    <row r="944190" spans="21:28">
      <c r="U944190" s="5"/>
      <c r="AA944190" s="94"/>
      <c r="AB944190" s="5"/>
    </row>
    <row r="944260" spans="21:28">
      <c r="U944260" s="5"/>
      <c r="AA944260" s="94"/>
      <c r="AB944260" s="5"/>
    </row>
    <row r="944261" spans="21:28">
      <c r="U944261" s="5"/>
      <c r="AA944261" s="94"/>
      <c r="AB944261" s="5"/>
    </row>
    <row r="944278" spans="21:28">
      <c r="U944278" s="5"/>
      <c r="AA944278" s="94"/>
      <c r="AB944278" s="5"/>
    </row>
    <row r="944280" spans="21:28">
      <c r="U944280" s="5"/>
      <c r="AA944280" s="458"/>
      <c r="AB944280" s="5"/>
    </row>
    <row r="944281" spans="21:28">
      <c r="U944281" s="5"/>
      <c r="AA944281" s="458"/>
      <c r="AB944281" s="5"/>
    </row>
    <row r="944282" spans="21:28">
      <c r="U944282" s="5"/>
      <c r="AA944282" s="93"/>
      <c r="AB944282" s="5"/>
    </row>
    <row r="944283" spans="21:28">
      <c r="U944283" s="5"/>
      <c r="AA944283" s="94"/>
      <c r="AB944283" s="5"/>
    </row>
    <row r="944286" spans="21:28">
      <c r="U944286" s="5"/>
      <c r="AA944286" s="94"/>
      <c r="AB944286" s="5"/>
    </row>
    <row r="944336" spans="21:28">
      <c r="U944336" s="5"/>
      <c r="AA944336" s="94"/>
      <c r="AB944336" s="5"/>
    </row>
    <row r="944406" spans="21:28">
      <c r="U944406" s="5"/>
      <c r="AA944406" s="94"/>
      <c r="AB944406" s="5"/>
    </row>
    <row r="944407" spans="21:28">
      <c r="U944407" s="5"/>
      <c r="AA944407" s="94"/>
      <c r="AB944407" s="5"/>
    </row>
    <row r="944424" spans="21:28">
      <c r="U944424" s="5"/>
      <c r="AA944424" s="94"/>
      <c r="AB944424" s="5"/>
    </row>
    <row r="944426" spans="21:28">
      <c r="U944426" s="5"/>
      <c r="AA944426" s="458"/>
      <c r="AB944426" s="5"/>
    </row>
    <row r="944427" spans="21:28">
      <c r="U944427" s="5"/>
      <c r="AA944427" s="458"/>
      <c r="AB944427" s="5"/>
    </row>
    <row r="944428" spans="21:28">
      <c r="U944428" s="5"/>
      <c r="AA944428" s="93"/>
      <c r="AB944428" s="5"/>
    </row>
    <row r="944429" spans="21:28">
      <c r="U944429" s="5"/>
      <c r="AA944429" s="94"/>
      <c r="AB944429" s="5"/>
    </row>
    <row r="944432" spans="21:28">
      <c r="U944432" s="5"/>
      <c r="AA944432" s="94"/>
      <c r="AB944432" s="5"/>
    </row>
    <row r="944482" spans="21:28">
      <c r="U944482" s="5"/>
      <c r="AA944482" s="94"/>
      <c r="AB944482" s="5"/>
    </row>
    <row r="944552" spans="21:28">
      <c r="U944552" s="5"/>
      <c r="AA944552" s="94"/>
      <c r="AB944552" s="5"/>
    </row>
    <row r="944553" spans="21:28">
      <c r="U944553" s="5"/>
      <c r="AA944553" s="94"/>
      <c r="AB944553" s="5"/>
    </row>
    <row r="944570" spans="21:28">
      <c r="U944570" s="5"/>
      <c r="AA944570" s="94"/>
      <c r="AB944570" s="5"/>
    </row>
    <row r="944572" spans="21:28">
      <c r="U944572" s="5"/>
      <c r="AA944572" s="458"/>
      <c r="AB944572" s="5"/>
    </row>
    <row r="944573" spans="21:28">
      <c r="U944573" s="5"/>
      <c r="AA944573" s="458"/>
      <c r="AB944573" s="5"/>
    </row>
    <row r="944574" spans="21:28">
      <c r="U944574" s="5"/>
      <c r="AA944574" s="93"/>
      <c r="AB944574" s="5"/>
    </row>
    <row r="944575" spans="21:28">
      <c r="U944575" s="5"/>
      <c r="AA944575" s="94"/>
      <c r="AB944575" s="5"/>
    </row>
    <row r="944578" spans="21:28">
      <c r="U944578" s="5"/>
      <c r="AA944578" s="94"/>
      <c r="AB944578" s="5"/>
    </row>
    <row r="944628" spans="21:28">
      <c r="U944628" s="5"/>
      <c r="AA944628" s="94"/>
      <c r="AB944628" s="5"/>
    </row>
    <row r="944698" spans="21:28">
      <c r="U944698" s="5"/>
      <c r="AA944698" s="94"/>
      <c r="AB944698" s="5"/>
    </row>
    <row r="944699" spans="21:28">
      <c r="U944699" s="5"/>
      <c r="AA944699" s="94"/>
      <c r="AB944699" s="5"/>
    </row>
    <row r="944716" spans="21:28">
      <c r="U944716" s="5"/>
      <c r="AA944716" s="94"/>
      <c r="AB944716" s="5"/>
    </row>
    <row r="944718" spans="21:28">
      <c r="U944718" s="5"/>
      <c r="AA944718" s="458"/>
      <c r="AB944718" s="5"/>
    </row>
    <row r="944719" spans="21:28">
      <c r="U944719" s="5"/>
      <c r="AA944719" s="458"/>
      <c r="AB944719" s="5"/>
    </row>
    <row r="944720" spans="21:28">
      <c r="U944720" s="5"/>
      <c r="AA944720" s="93"/>
      <c r="AB944720" s="5"/>
    </row>
    <row r="944721" spans="21:28">
      <c r="U944721" s="5"/>
      <c r="AA944721" s="94"/>
      <c r="AB944721" s="5"/>
    </row>
    <row r="944724" spans="21:28">
      <c r="U944724" s="5"/>
      <c r="AA944724" s="94"/>
      <c r="AB944724" s="5"/>
    </row>
    <row r="944774" spans="21:28">
      <c r="U944774" s="5"/>
      <c r="AA944774" s="94"/>
      <c r="AB944774" s="5"/>
    </row>
    <row r="944844" spans="21:28">
      <c r="U944844" s="5"/>
      <c r="AA944844" s="94"/>
      <c r="AB944844" s="5"/>
    </row>
    <row r="944845" spans="21:28">
      <c r="U944845" s="5"/>
      <c r="AA944845" s="94"/>
      <c r="AB944845" s="5"/>
    </row>
    <row r="944862" spans="21:28">
      <c r="U944862" s="5"/>
      <c r="AA944862" s="94"/>
      <c r="AB944862" s="5"/>
    </row>
    <row r="944864" spans="21:28">
      <c r="U944864" s="5"/>
      <c r="AA944864" s="458"/>
      <c r="AB944864" s="5"/>
    </row>
    <row r="944865" spans="21:28">
      <c r="U944865" s="5"/>
      <c r="AA944865" s="458"/>
      <c r="AB944865" s="5"/>
    </row>
    <row r="944866" spans="21:28">
      <c r="U944866" s="5"/>
      <c r="AA944866" s="93"/>
      <c r="AB944866" s="5"/>
    </row>
    <row r="944867" spans="21:28">
      <c r="U944867" s="5"/>
      <c r="AA944867" s="94"/>
      <c r="AB944867" s="5"/>
    </row>
    <row r="944870" spans="21:28">
      <c r="U944870" s="5"/>
      <c r="AA944870" s="94"/>
      <c r="AB944870" s="5"/>
    </row>
    <row r="944920" spans="21:28">
      <c r="U944920" s="5"/>
      <c r="AA944920" s="94"/>
      <c r="AB944920" s="5"/>
    </row>
    <row r="944990" spans="21:28">
      <c r="U944990" s="5"/>
      <c r="AA944990" s="94"/>
      <c r="AB944990" s="5"/>
    </row>
    <row r="944991" spans="21:28">
      <c r="U944991" s="5"/>
      <c r="AA944991" s="94"/>
      <c r="AB944991" s="5"/>
    </row>
    <row r="945008" spans="21:28">
      <c r="U945008" s="5"/>
      <c r="AA945008" s="94"/>
      <c r="AB945008" s="5"/>
    </row>
    <row r="945010" spans="21:28">
      <c r="U945010" s="5"/>
      <c r="AA945010" s="458"/>
      <c r="AB945010" s="5"/>
    </row>
    <row r="945011" spans="21:28">
      <c r="U945011" s="5"/>
      <c r="AA945011" s="458"/>
      <c r="AB945011" s="5"/>
    </row>
    <row r="945012" spans="21:28">
      <c r="U945012" s="5"/>
      <c r="AA945012" s="93"/>
      <c r="AB945012" s="5"/>
    </row>
    <row r="945013" spans="21:28">
      <c r="U945013" s="5"/>
      <c r="AA945013" s="94"/>
      <c r="AB945013" s="5"/>
    </row>
    <row r="945016" spans="21:28">
      <c r="U945016" s="5"/>
      <c r="AA945016" s="94"/>
      <c r="AB945016" s="5"/>
    </row>
    <row r="945066" spans="21:28">
      <c r="U945066" s="5"/>
      <c r="AA945066" s="94"/>
      <c r="AB945066" s="5"/>
    </row>
    <row r="945136" spans="21:28">
      <c r="U945136" s="5"/>
      <c r="AA945136" s="94"/>
      <c r="AB945136" s="5"/>
    </row>
    <row r="945137" spans="21:28">
      <c r="U945137" s="5"/>
      <c r="AA945137" s="94"/>
      <c r="AB945137" s="5"/>
    </row>
    <row r="945154" spans="21:28">
      <c r="U945154" s="5"/>
      <c r="AA945154" s="94"/>
      <c r="AB945154" s="5"/>
    </row>
    <row r="945156" spans="21:28">
      <c r="U945156" s="5"/>
      <c r="AA945156" s="458"/>
      <c r="AB945156" s="5"/>
    </row>
    <row r="945157" spans="21:28">
      <c r="U945157" s="5"/>
      <c r="AA945157" s="458"/>
      <c r="AB945157" s="5"/>
    </row>
    <row r="945158" spans="21:28">
      <c r="U945158" s="5"/>
      <c r="AA945158" s="93"/>
      <c r="AB945158" s="5"/>
    </row>
    <row r="945159" spans="21:28">
      <c r="U945159" s="5"/>
      <c r="AA945159" s="94"/>
      <c r="AB945159" s="5"/>
    </row>
    <row r="945162" spans="21:28">
      <c r="U945162" s="5"/>
      <c r="AA945162" s="94"/>
      <c r="AB945162" s="5"/>
    </row>
    <row r="945212" spans="21:28">
      <c r="U945212" s="5"/>
      <c r="AA945212" s="94"/>
      <c r="AB945212" s="5"/>
    </row>
    <row r="945282" spans="21:28">
      <c r="U945282" s="5"/>
      <c r="AA945282" s="94"/>
      <c r="AB945282" s="5"/>
    </row>
    <row r="945283" spans="21:28">
      <c r="U945283" s="5"/>
      <c r="AA945283" s="94"/>
      <c r="AB945283" s="5"/>
    </row>
    <row r="945300" spans="21:28">
      <c r="U945300" s="5"/>
      <c r="AA945300" s="94"/>
      <c r="AB945300" s="5"/>
    </row>
    <row r="945302" spans="21:28">
      <c r="U945302" s="5"/>
      <c r="AA945302" s="458"/>
      <c r="AB945302" s="5"/>
    </row>
    <row r="945303" spans="21:28">
      <c r="U945303" s="5"/>
      <c r="AA945303" s="458"/>
      <c r="AB945303" s="5"/>
    </row>
    <row r="945304" spans="21:28">
      <c r="U945304" s="5"/>
      <c r="AA945304" s="93"/>
      <c r="AB945304" s="5"/>
    </row>
    <row r="945305" spans="21:28">
      <c r="U945305" s="5"/>
      <c r="AA945305" s="94"/>
      <c r="AB945305" s="5"/>
    </row>
    <row r="945308" spans="21:28">
      <c r="U945308" s="5"/>
      <c r="AA945308" s="94"/>
      <c r="AB945308" s="5"/>
    </row>
    <row r="945358" spans="21:28">
      <c r="U945358" s="5"/>
      <c r="AA945358" s="94"/>
      <c r="AB945358" s="5"/>
    </row>
    <row r="945428" spans="21:28">
      <c r="U945428" s="5"/>
      <c r="AA945428" s="94"/>
      <c r="AB945428" s="5"/>
    </row>
    <row r="945429" spans="21:28">
      <c r="U945429" s="5"/>
      <c r="AA945429" s="94"/>
      <c r="AB945429" s="5"/>
    </row>
    <row r="945446" spans="21:28">
      <c r="U945446" s="5"/>
      <c r="AA945446" s="94"/>
      <c r="AB945446" s="5"/>
    </row>
    <row r="945448" spans="21:28">
      <c r="U945448" s="5"/>
      <c r="AA945448" s="458"/>
      <c r="AB945448" s="5"/>
    </row>
    <row r="945449" spans="21:28">
      <c r="U945449" s="5"/>
      <c r="AA945449" s="458"/>
      <c r="AB945449" s="5"/>
    </row>
    <row r="945450" spans="21:28">
      <c r="U945450" s="5"/>
      <c r="AA945450" s="93"/>
      <c r="AB945450" s="5"/>
    </row>
    <row r="945451" spans="21:28">
      <c r="U945451" s="5"/>
      <c r="AA945451" s="94"/>
      <c r="AB945451" s="5"/>
    </row>
    <row r="945454" spans="21:28">
      <c r="U945454" s="5"/>
      <c r="AA945454" s="94"/>
      <c r="AB945454" s="5"/>
    </row>
    <row r="945504" spans="21:28">
      <c r="U945504" s="5"/>
      <c r="AA945504" s="94"/>
      <c r="AB945504" s="5"/>
    </row>
    <row r="945574" spans="21:28">
      <c r="U945574" s="5"/>
      <c r="AA945574" s="94"/>
      <c r="AB945574" s="5"/>
    </row>
    <row r="945575" spans="21:28">
      <c r="U945575" s="5"/>
      <c r="AA945575" s="94"/>
      <c r="AB945575" s="5"/>
    </row>
    <row r="945592" spans="21:28">
      <c r="U945592" s="5"/>
      <c r="AA945592" s="94"/>
      <c r="AB945592" s="5"/>
    </row>
    <row r="945594" spans="21:28">
      <c r="U945594" s="5"/>
      <c r="AA945594" s="458"/>
      <c r="AB945594" s="5"/>
    </row>
    <row r="945595" spans="21:28">
      <c r="U945595" s="5"/>
      <c r="AA945595" s="458"/>
      <c r="AB945595" s="5"/>
    </row>
    <row r="945596" spans="21:28">
      <c r="U945596" s="5"/>
      <c r="AA945596" s="93"/>
      <c r="AB945596" s="5"/>
    </row>
    <row r="945597" spans="21:28">
      <c r="U945597" s="5"/>
      <c r="AA945597" s="94"/>
      <c r="AB945597" s="5"/>
    </row>
    <row r="945600" spans="21:28">
      <c r="U945600" s="5"/>
      <c r="AA945600" s="94"/>
      <c r="AB945600" s="5"/>
    </row>
    <row r="945650" spans="21:28">
      <c r="U945650" s="5"/>
      <c r="AA945650" s="94"/>
      <c r="AB945650" s="5"/>
    </row>
    <row r="945720" spans="21:28">
      <c r="U945720" s="5"/>
      <c r="AA945720" s="94"/>
      <c r="AB945720" s="5"/>
    </row>
    <row r="945721" spans="21:28">
      <c r="U945721" s="5"/>
      <c r="AA945721" s="94"/>
      <c r="AB945721" s="5"/>
    </row>
    <row r="945738" spans="21:28">
      <c r="U945738" s="5"/>
      <c r="AA945738" s="94"/>
      <c r="AB945738" s="5"/>
    </row>
    <row r="945740" spans="21:28">
      <c r="U945740" s="5"/>
      <c r="AA945740" s="458"/>
      <c r="AB945740" s="5"/>
    </row>
    <row r="945741" spans="21:28">
      <c r="U945741" s="5"/>
      <c r="AA945741" s="458"/>
      <c r="AB945741" s="5"/>
    </row>
    <row r="945742" spans="21:28">
      <c r="U945742" s="5"/>
      <c r="AA945742" s="93"/>
      <c r="AB945742" s="5"/>
    </row>
    <row r="945743" spans="21:28">
      <c r="U945743" s="5"/>
      <c r="AA945743" s="94"/>
      <c r="AB945743" s="5"/>
    </row>
    <row r="945746" spans="21:28">
      <c r="U945746" s="5"/>
      <c r="AA945746" s="94"/>
      <c r="AB945746" s="5"/>
    </row>
    <row r="945796" spans="21:28">
      <c r="U945796" s="5"/>
      <c r="AA945796" s="94"/>
      <c r="AB945796" s="5"/>
    </row>
    <row r="945866" spans="21:28">
      <c r="U945866" s="5"/>
      <c r="AA945866" s="94"/>
      <c r="AB945866" s="5"/>
    </row>
    <row r="945867" spans="21:28">
      <c r="U945867" s="5"/>
      <c r="AA945867" s="94"/>
      <c r="AB945867" s="5"/>
    </row>
    <row r="945884" spans="21:28">
      <c r="U945884" s="5"/>
      <c r="AA945884" s="94"/>
      <c r="AB945884" s="5"/>
    </row>
    <row r="945886" spans="21:28">
      <c r="U945886" s="5"/>
      <c r="AA945886" s="458"/>
      <c r="AB945886" s="5"/>
    </row>
    <row r="945887" spans="21:28">
      <c r="U945887" s="5"/>
      <c r="AA945887" s="458"/>
      <c r="AB945887" s="5"/>
    </row>
    <row r="945888" spans="21:28">
      <c r="U945888" s="5"/>
      <c r="AA945888" s="93"/>
      <c r="AB945888" s="5"/>
    </row>
    <row r="945889" spans="21:28">
      <c r="U945889" s="5"/>
      <c r="AA945889" s="94"/>
      <c r="AB945889" s="5"/>
    </row>
    <row r="945892" spans="21:28">
      <c r="U945892" s="5"/>
      <c r="AA945892" s="94"/>
      <c r="AB945892" s="5"/>
    </row>
    <row r="945942" spans="21:28">
      <c r="U945942" s="5"/>
      <c r="AA945942" s="94"/>
      <c r="AB945942" s="5"/>
    </row>
    <row r="946012" spans="21:28">
      <c r="U946012" s="5"/>
      <c r="AA946012" s="94"/>
      <c r="AB946012" s="5"/>
    </row>
    <row r="946013" spans="21:28">
      <c r="U946013" s="5"/>
      <c r="AA946013" s="94"/>
      <c r="AB946013" s="5"/>
    </row>
    <row r="946030" spans="21:28">
      <c r="U946030" s="5"/>
      <c r="AA946030" s="94"/>
      <c r="AB946030" s="5"/>
    </row>
    <row r="946032" spans="21:28">
      <c r="U946032" s="5"/>
      <c r="AA946032" s="458"/>
      <c r="AB946032" s="5"/>
    </row>
    <row r="946033" spans="21:28">
      <c r="U946033" s="5"/>
      <c r="AA946033" s="458"/>
      <c r="AB946033" s="5"/>
    </row>
    <row r="946034" spans="21:28">
      <c r="U946034" s="5"/>
      <c r="AA946034" s="93"/>
      <c r="AB946034" s="5"/>
    </row>
    <row r="946035" spans="21:28">
      <c r="U946035" s="5"/>
      <c r="AA946035" s="94"/>
      <c r="AB946035" s="5"/>
    </row>
    <row r="946038" spans="21:28">
      <c r="U946038" s="5"/>
      <c r="AA946038" s="94"/>
      <c r="AB946038" s="5"/>
    </row>
    <row r="946088" spans="21:28">
      <c r="U946088" s="5"/>
      <c r="AA946088" s="94"/>
      <c r="AB946088" s="5"/>
    </row>
    <row r="946158" spans="21:28">
      <c r="U946158" s="5"/>
      <c r="AA946158" s="94"/>
      <c r="AB946158" s="5"/>
    </row>
    <row r="946159" spans="21:28">
      <c r="U946159" s="5"/>
      <c r="AA946159" s="94"/>
      <c r="AB946159" s="5"/>
    </row>
    <row r="946176" spans="21:28">
      <c r="U946176" s="5"/>
      <c r="AA946176" s="94"/>
      <c r="AB946176" s="5"/>
    </row>
    <row r="946178" spans="21:28">
      <c r="U946178" s="5"/>
      <c r="AA946178" s="458"/>
      <c r="AB946178" s="5"/>
    </row>
    <row r="946179" spans="21:28">
      <c r="U946179" s="5"/>
      <c r="AA946179" s="458"/>
      <c r="AB946179" s="5"/>
    </row>
    <row r="946180" spans="21:28">
      <c r="U946180" s="5"/>
      <c r="AA946180" s="93"/>
      <c r="AB946180" s="5"/>
    </row>
    <row r="946181" spans="21:28">
      <c r="U946181" s="5"/>
      <c r="AA946181" s="94"/>
      <c r="AB946181" s="5"/>
    </row>
    <row r="946184" spans="21:28">
      <c r="U946184" s="5"/>
      <c r="AA946184" s="94"/>
      <c r="AB946184" s="5"/>
    </row>
    <row r="946234" spans="21:28">
      <c r="U946234" s="5"/>
      <c r="AA946234" s="94"/>
      <c r="AB946234" s="5"/>
    </row>
    <row r="946304" spans="21:28">
      <c r="U946304" s="5"/>
      <c r="AA946304" s="94"/>
      <c r="AB946304" s="5"/>
    </row>
    <row r="946305" spans="21:28">
      <c r="U946305" s="5"/>
      <c r="AA946305" s="94"/>
      <c r="AB946305" s="5"/>
    </row>
    <row r="946322" spans="21:28">
      <c r="U946322" s="5"/>
      <c r="AA946322" s="94"/>
      <c r="AB946322" s="5"/>
    </row>
    <row r="946324" spans="21:28">
      <c r="U946324" s="5"/>
      <c r="AA946324" s="458"/>
      <c r="AB946324" s="5"/>
    </row>
    <row r="946325" spans="21:28">
      <c r="U946325" s="5"/>
      <c r="AA946325" s="458"/>
      <c r="AB946325" s="5"/>
    </row>
    <row r="946326" spans="21:28">
      <c r="U946326" s="5"/>
      <c r="AA946326" s="93"/>
      <c r="AB946326" s="5"/>
    </row>
    <row r="946327" spans="21:28">
      <c r="U946327" s="5"/>
      <c r="AA946327" s="94"/>
      <c r="AB946327" s="5"/>
    </row>
    <row r="946330" spans="21:28">
      <c r="U946330" s="5"/>
      <c r="AA946330" s="94"/>
      <c r="AB946330" s="5"/>
    </row>
    <row r="946380" spans="21:28">
      <c r="U946380" s="5"/>
      <c r="AA946380" s="94"/>
      <c r="AB946380" s="5"/>
    </row>
    <row r="946450" spans="21:28">
      <c r="U946450" s="5"/>
      <c r="AA946450" s="94"/>
      <c r="AB946450" s="5"/>
    </row>
    <row r="946451" spans="21:28">
      <c r="U946451" s="5"/>
      <c r="AA946451" s="94"/>
      <c r="AB946451" s="5"/>
    </row>
    <row r="946468" spans="21:28">
      <c r="U946468" s="5"/>
      <c r="AA946468" s="94"/>
      <c r="AB946468" s="5"/>
    </row>
    <row r="946470" spans="21:28">
      <c r="U946470" s="5"/>
      <c r="AA946470" s="458"/>
      <c r="AB946470" s="5"/>
    </row>
    <row r="946471" spans="21:28">
      <c r="U946471" s="5"/>
      <c r="AA946471" s="458"/>
      <c r="AB946471" s="5"/>
    </row>
    <row r="946472" spans="21:28">
      <c r="U946472" s="5"/>
      <c r="AA946472" s="93"/>
      <c r="AB946472" s="5"/>
    </row>
    <row r="946473" spans="21:28">
      <c r="U946473" s="5"/>
      <c r="AA946473" s="94"/>
      <c r="AB946473" s="5"/>
    </row>
    <row r="946476" spans="21:28">
      <c r="U946476" s="5"/>
      <c r="AA946476" s="94"/>
      <c r="AB946476" s="5"/>
    </row>
    <row r="946526" spans="21:28">
      <c r="U946526" s="5"/>
      <c r="AA946526" s="94"/>
      <c r="AB946526" s="5"/>
    </row>
    <row r="946596" spans="21:28">
      <c r="U946596" s="5"/>
      <c r="AA946596" s="94"/>
      <c r="AB946596" s="5"/>
    </row>
    <row r="946597" spans="21:28">
      <c r="U946597" s="5"/>
      <c r="AA946597" s="94"/>
      <c r="AB946597" s="5"/>
    </row>
    <row r="946614" spans="21:28">
      <c r="U946614" s="5"/>
      <c r="AA946614" s="94"/>
      <c r="AB946614" s="5"/>
    </row>
    <row r="946616" spans="21:28">
      <c r="U946616" s="5"/>
      <c r="AA946616" s="458"/>
      <c r="AB946616" s="5"/>
    </row>
    <row r="946617" spans="21:28">
      <c r="U946617" s="5"/>
      <c r="AA946617" s="458"/>
      <c r="AB946617" s="5"/>
    </row>
    <row r="946618" spans="21:28">
      <c r="U946618" s="5"/>
      <c r="AA946618" s="93"/>
      <c r="AB946618" s="5"/>
    </row>
    <row r="946619" spans="21:28">
      <c r="U946619" s="5"/>
      <c r="AA946619" s="94"/>
      <c r="AB946619" s="5"/>
    </row>
    <row r="946622" spans="21:28">
      <c r="U946622" s="5"/>
      <c r="AA946622" s="94"/>
      <c r="AB946622" s="5"/>
    </row>
    <row r="946672" spans="21:28">
      <c r="U946672" s="5"/>
      <c r="AA946672" s="94"/>
      <c r="AB946672" s="5"/>
    </row>
    <row r="946742" spans="21:28">
      <c r="U946742" s="5"/>
      <c r="AA946742" s="94"/>
      <c r="AB946742" s="5"/>
    </row>
    <row r="946743" spans="21:28">
      <c r="U946743" s="5"/>
      <c r="AA946743" s="94"/>
      <c r="AB946743" s="5"/>
    </row>
    <row r="946760" spans="21:28">
      <c r="U946760" s="5"/>
      <c r="AA946760" s="94"/>
      <c r="AB946760" s="5"/>
    </row>
    <row r="946762" spans="21:28">
      <c r="U946762" s="5"/>
      <c r="AA946762" s="458"/>
      <c r="AB946762" s="5"/>
    </row>
    <row r="946763" spans="21:28">
      <c r="U946763" s="5"/>
      <c r="AA946763" s="458"/>
      <c r="AB946763" s="5"/>
    </row>
    <row r="946764" spans="21:28">
      <c r="U946764" s="5"/>
      <c r="AA946764" s="93"/>
      <c r="AB946764" s="5"/>
    </row>
    <row r="946765" spans="21:28">
      <c r="U946765" s="5"/>
      <c r="AA946765" s="94"/>
      <c r="AB946765" s="5"/>
    </row>
    <row r="946768" spans="21:28">
      <c r="U946768" s="5"/>
      <c r="AA946768" s="94"/>
      <c r="AB946768" s="5"/>
    </row>
    <row r="946818" spans="21:28">
      <c r="U946818" s="5"/>
      <c r="AA946818" s="94"/>
      <c r="AB946818" s="5"/>
    </row>
    <row r="946888" spans="21:28">
      <c r="U946888" s="5"/>
      <c r="AA946888" s="94"/>
      <c r="AB946888" s="5"/>
    </row>
    <row r="946889" spans="21:28">
      <c r="U946889" s="5"/>
      <c r="AA946889" s="94"/>
      <c r="AB946889" s="5"/>
    </row>
    <row r="946906" spans="21:28">
      <c r="U946906" s="5"/>
      <c r="AA946906" s="94"/>
      <c r="AB946906" s="5"/>
    </row>
    <row r="946908" spans="21:28">
      <c r="U946908" s="5"/>
      <c r="AA946908" s="458"/>
      <c r="AB946908" s="5"/>
    </row>
    <row r="946909" spans="21:28">
      <c r="U946909" s="5"/>
      <c r="AA946909" s="458"/>
      <c r="AB946909" s="5"/>
    </row>
    <row r="946910" spans="21:28">
      <c r="U946910" s="5"/>
      <c r="AA946910" s="93"/>
      <c r="AB946910" s="5"/>
    </row>
    <row r="946911" spans="21:28">
      <c r="U946911" s="5"/>
      <c r="AA946911" s="94"/>
      <c r="AB946911" s="5"/>
    </row>
    <row r="946914" spans="21:28">
      <c r="U946914" s="5"/>
      <c r="AA946914" s="94"/>
      <c r="AB946914" s="5"/>
    </row>
    <row r="946964" spans="21:28">
      <c r="U946964" s="5"/>
      <c r="AA946964" s="94"/>
      <c r="AB946964" s="5"/>
    </row>
    <row r="947034" spans="21:28">
      <c r="U947034" s="5"/>
      <c r="AA947034" s="94"/>
      <c r="AB947034" s="5"/>
    </row>
    <row r="947035" spans="21:28">
      <c r="U947035" s="5"/>
      <c r="AA947035" s="94"/>
      <c r="AB947035" s="5"/>
    </row>
    <row r="947052" spans="21:28">
      <c r="U947052" s="5"/>
      <c r="AA947052" s="94"/>
      <c r="AB947052" s="5"/>
    </row>
    <row r="947054" spans="21:28">
      <c r="U947054" s="5"/>
      <c r="AA947054" s="458"/>
      <c r="AB947054" s="5"/>
    </row>
    <row r="947055" spans="21:28">
      <c r="U947055" s="5"/>
      <c r="AA947055" s="458"/>
      <c r="AB947055" s="5"/>
    </row>
    <row r="947056" spans="21:28">
      <c r="U947056" s="5"/>
      <c r="AA947056" s="93"/>
      <c r="AB947056" s="5"/>
    </row>
    <row r="947057" spans="21:28">
      <c r="U947057" s="5"/>
      <c r="AA947057" s="94"/>
      <c r="AB947057" s="5"/>
    </row>
    <row r="947060" spans="21:28">
      <c r="U947060" s="5"/>
      <c r="AA947060" s="94"/>
      <c r="AB947060" s="5"/>
    </row>
    <row r="947110" spans="21:28">
      <c r="U947110" s="5"/>
      <c r="AA947110" s="94"/>
      <c r="AB947110" s="5"/>
    </row>
    <row r="947180" spans="21:28">
      <c r="U947180" s="5"/>
      <c r="AA947180" s="94"/>
      <c r="AB947180" s="5"/>
    </row>
    <row r="947181" spans="21:28">
      <c r="U947181" s="5"/>
      <c r="AA947181" s="94"/>
      <c r="AB947181" s="5"/>
    </row>
    <row r="947198" spans="21:28">
      <c r="U947198" s="5"/>
      <c r="AA947198" s="94"/>
      <c r="AB947198" s="5"/>
    </row>
    <row r="947200" spans="21:28">
      <c r="U947200" s="5"/>
      <c r="AA947200" s="458"/>
      <c r="AB947200" s="5"/>
    </row>
    <row r="947201" spans="21:28">
      <c r="U947201" s="5"/>
      <c r="AA947201" s="458"/>
      <c r="AB947201" s="5"/>
    </row>
    <row r="947202" spans="21:28">
      <c r="U947202" s="5"/>
      <c r="AA947202" s="93"/>
      <c r="AB947202" s="5"/>
    </row>
    <row r="947203" spans="21:28">
      <c r="U947203" s="5"/>
      <c r="AA947203" s="94"/>
      <c r="AB947203" s="5"/>
    </row>
    <row r="947206" spans="21:28">
      <c r="U947206" s="5"/>
      <c r="AA947206" s="94"/>
      <c r="AB947206" s="5"/>
    </row>
    <row r="947256" spans="21:28">
      <c r="U947256" s="5"/>
      <c r="AA947256" s="94"/>
      <c r="AB947256" s="5"/>
    </row>
    <row r="947326" spans="21:28">
      <c r="U947326" s="5"/>
      <c r="AA947326" s="94"/>
      <c r="AB947326" s="5"/>
    </row>
    <row r="947327" spans="21:28">
      <c r="U947327" s="5"/>
      <c r="AA947327" s="94"/>
      <c r="AB947327" s="5"/>
    </row>
    <row r="947344" spans="21:28">
      <c r="U947344" s="5"/>
      <c r="AA947344" s="94"/>
      <c r="AB947344" s="5"/>
    </row>
    <row r="947346" spans="21:28">
      <c r="U947346" s="5"/>
      <c r="AA947346" s="458"/>
      <c r="AB947346" s="5"/>
    </row>
    <row r="947347" spans="21:28">
      <c r="U947347" s="5"/>
      <c r="AA947347" s="458"/>
      <c r="AB947347" s="5"/>
    </row>
    <row r="947348" spans="21:28">
      <c r="U947348" s="5"/>
      <c r="AA947348" s="93"/>
      <c r="AB947348" s="5"/>
    </row>
    <row r="947349" spans="21:28">
      <c r="U947349" s="5"/>
      <c r="AA947349" s="94"/>
      <c r="AB947349" s="5"/>
    </row>
    <row r="947352" spans="21:28">
      <c r="U947352" s="5"/>
      <c r="AA947352" s="94"/>
      <c r="AB947352" s="5"/>
    </row>
    <row r="947402" spans="21:28">
      <c r="U947402" s="5"/>
      <c r="AA947402" s="94"/>
      <c r="AB947402" s="5"/>
    </row>
    <row r="947472" spans="21:28">
      <c r="U947472" s="5"/>
      <c r="AA947472" s="94"/>
      <c r="AB947472" s="5"/>
    </row>
    <row r="947473" spans="21:28">
      <c r="U947473" s="5"/>
      <c r="AA947473" s="94"/>
      <c r="AB947473" s="5"/>
    </row>
    <row r="947490" spans="21:28">
      <c r="U947490" s="5"/>
      <c r="AA947490" s="94"/>
      <c r="AB947490" s="5"/>
    </row>
    <row r="947492" spans="21:28">
      <c r="U947492" s="5"/>
      <c r="AA947492" s="458"/>
      <c r="AB947492" s="5"/>
    </row>
    <row r="947493" spans="21:28">
      <c r="U947493" s="5"/>
      <c r="AA947493" s="458"/>
      <c r="AB947493" s="5"/>
    </row>
    <row r="947494" spans="21:28">
      <c r="U947494" s="5"/>
      <c r="AA947494" s="93"/>
      <c r="AB947494" s="5"/>
    </row>
    <row r="947495" spans="21:28">
      <c r="U947495" s="5"/>
      <c r="AA947495" s="94"/>
      <c r="AB947495" s="5"/>
    </row>
    <row r="947498" spans="21:28">
      <c r="U947498" s="5"/>
      <c r="AA947498" s="94"/>
      <c r="AB947498" s="5"/>
    </row>
    <row r="947548" spans="21:28">
      <c r="U947548" s="5"/>
      <c r="AA947548" s="94"/>
      <c r="AB947548" s="5"/>
    </row>
    <row r="947618" spans="21:28">
      <c r="U947618" s="5"/>
      <c r="AA947618" s="94"/>
      <c r="AB947618" s="5"/>
    </row>
    <row r="947619" spans="21:28">
      <c r="U947619" s="5"/>
      <c r="AA947619" s="94"/>
      <c r="AB947619" s="5"/>
    </row>
    <row r="947636" spans="21:28">
      <c r="U947636" s="5"/>
      <c r="AA947636" s="94"/>
      <c r="AB947636" s="5"/>
    </row>
    <row r="947638" spans="21:28">
      <c r="U947638" s="5"/>
      <c r="AA947638" s="458"/>
      <c r="AB947638" s="5"/>
    </row>
    <row r="947639" spans="21:28">
      <c r="U947639" s="5"/>
      <c r="AA947639" s="458"/>
      <c r="AB947639" s="5"/>
    </row>
    <row r="947640" spans="21:28">
      <c r="U947640" s="5"/>
      <c r="AA947640" s="93"/>
      <c r="AB947640" s="5"/>
    </row>
    <row r="947641" spans="21:28">
      <c r="U947641" s="5"/>
      <c r="AA947641" s="94"/>
      <c r="AB947641" s="5"/>
    </row>
    <row r="947644" spans="21:28">
      <c r="U947644" s="5"/>
      <c r="AA947644" s="94"/>
      <c r="AB947644" s="5"/>
    </row>
    <row r="947694" spans="21:28">
      <c r="U947694" s="5"/>
      <c r="AA947694" s="94"/>
      <c r="AB947694" s="5"/>
    </row>
    <row r="947764" spans="21:28">
      <c r="U947764" s="5"/>
      <c r="AA947764" s="94"/>
      <c r="AB947764" s="5"/>
    </row>
    <row r="947765" spans="21:28">
      <c r="U947765" s="5"/>
      <c r="AA947765" s="94"/>
      <c r="AB947765" s="5"/>
    </row>
    <row r="947782" spans="21:28">
      <c r="U947782" s="5"/>
      <c r="AA947782" s="94"/>
      <c r="AB947782" s="5"/>
    </row>
    <row r="947784" spans="21:28">
      <c r="U947784" s="5"/>
      <c r="AA947784" s="458"/>
      <c r="AB947784" s="5"/>
    </row>
    <row r="947785" spans="21:28">
      <c r="U947785" s="5"/>
      <c r="AA947785" s="458"/>
      <c r="AB947785" s="5"/>
    </row>
    <row r="947786" spans="21:28">
      <c r="U947786" s="5"/>
      <c r="AA947786" s="93"/>
      <c r="AB947786" s="5"/>
    </row>
    <row r="947787" spans="21:28">
      <c r="U947787" s="5"/>
      <c r="AA947787" s="94"/>
      <c r="AB947787" s="5"/>
    </row>
    <row r="947790" spans="21:28">
      <c r="U947790" s="5"/>
      <c r="AA947790" s="94"/>
      <c r="AB947790" s="5"/>
    </row>
    <row r="947840" spans="21:28">
      <c r="U947840" s="5"/>
      <c r="AA947840" s="94"/>
      <c r="AB947840" s="5"/>
    </row>
    <row r="947910" spans="21:28">
      <c r="U947910" s="5"/>
      <c r="AA947910" s="94"/>
      <c r="AB947910" s="5"/>
    </row>
    <row r="947911" spans="21:28">
      <c r="U947911" s="5"/>
      <c r="AA947911" s="94"/>
      <c r="AB947911" s="5"/>
    </row>
    <row r="947928" spans="21:28">
      <c r="U947928" s="5"/>
      <c r="AA947928" s="94"/>
      <c r="AB947928" s="5"/>
    </row>
    <row r="947930" spans="21:28">
      <c r="U947930" s="5"/>
      <c r="AA947930" s="458"/>
      <c r="AB947930" s="5"/>
    </row>
    <row r="947931" spans="21:28">
      <c r="U947931" s="5"/>
      <c r="AA947931" s="458"/>
      <c r="AB947931" s="5"/>
    </row>
    <row r="947932" spans="21:28">
      <c r="U947932" s="5"/>
      <c r="AA947932" s="93"/>
      <c r="AB947932" s="5"/>
    </row>
    <row r="947933" spans="21:28">
      <c r="U947933" s="5"/>
      <c r="AA947933" s="94"/>
      <c r="AB947933" s="5"/>
    </row>
    <row r="947936" spans="21:28">
      <c r="U947936" s="5"/>
      <c r="AA947936" s="94"/>
      <c r="AB947936" s="5"/>
    </row>
    <row r="947986" spans="21:28">
      <c r="U947986" s="5"/>
      <c r="AA947986" s="94"/>
      <c r="AB947986" s="5"/>
    </row>
    <row r="948056" spans="21:28">
      <c r="U948056" s="5"/>
      <c r="AA948056" s="94"/>
      <c r="AB948056" s="5"/>
    </row>
    <row r="948057" spans="21:28">
      <c r="U948057" s="5"/>
      <c r="AA948057" s="94"/>
      <c r="AB948057" s="5"/>
    </row>
    <row r="948074" spans="21:28">
      <c r="U948074" s="5"/>
      <c r="AA948074" s="94"/>
      <c r="AB948074" s="5"/>
    </row>
    <row r="948076" spans="21:28">
      <c r="U948076" s="5"/>
      <c r="AA948076" s="458"/>
      <c r="AB948076" s="5"/>
    </row>
    <row r="948077" spans="21:28">
      <c r="U948077" s="5"/>
      <c r="AA948077" s="458"/>
      <c r="AB948077" s="5"/>
    </row>
    <row r="948078" spans="21:28">
      <c r="U948078" s="5"/>
      <c r="AA948078" s="93"/>
      <c r="AB948078" s="5"/>
    </row>
    <row r="948079" spans="21:28">
      <c r="U948079" s="5"/>
      <c r="AA948079" s="94"/>
      <c r="AB948079" s="5"/>
    </row>
    <row r="948082" spans="21:28">
      <c r="U948082" s="5"/>
      <c r="AA948082" s="94"/>
      <c r="AB948082" s="5"/>
    </row>
    <row r="948132" spans="21:28">
      <c r="U948132" s="5"/>
      <c r="AA948132" s="94"/>
      <c r="AB948132" s="5"/>
    </row>
    <row r="948202" spans="21:28">
      <c r="U948202" s="5"/>
      <c r="AA948202" s="94"/>
      <c r="AB948202" s="5"/>
    </row>
    <row r="948203" spans="21:28">
      <c r="U948203" s="5"/>
      <c r="AA948203" s="94"/>
      <c r="AB948203" s="5"/>
    </row>
    <row r="948220" spans="21:28">
      <c r="U948220" s="5"/>
      <c r="AA948220" s="94"/>
      <c r="AB948220" s="5"/>
    </row>
    <row r="948222" spans="21:28">
      <c r="U948222" s="5"/>
      <c r="AA948222" s="458"/>
      <c r="AB948222" s="5"/>
    </row>
    <row r="948223" spans="21:28">
      <c r="U948223" s="5"/>
      <c r="AA948223" s="458"/>
      <c r="AB948223" s="5"/>
    </row>
    <row r="948224" spans="21:28">
      <c r="U948224" s="5"/>
      <c r="AA948224" s="93"/>
      <c r="AB948224" s="5"/>
    </row>
    <row r="948225" spans="21:28">
      <c r="U948225" s="5"/>
      <c r="AA948225" s="94"/>
      <c r="AB948225" s="5"/>
    </row>
    <row r="948228" spans="21:28">
      <c r="U948228" s="5"/>
      <c r="AA948228" s="94"/>
      <c r="AB948228" s="5"/>
    </row>
    <row r="948278" spans="21:28">
      <c r="U948278" s="5"/>
      <c r="AA948278" s="94"/>
      <c r="AB948278" s="5"/>
    </row>
    <row r="948348" spans="21:28">
      <c r="U948348" s="5"/>
      <c r="AA948348" s="94"/>
      <c r="AB948348" s="5"/>
    </row>
    <row r="948349" spans="21:28">
      <c r="U948349" s="5"/>
      <c r="AA948349" s="94"/>
      <c r="AB948349" s="5"/>
    </row>
    <row r="948366" spans="21:28">
      <c r="U948366" s="5"/>
      <c r="AA948366" s="94"/>
      <c r="AB948366" s="5"/>
    </row>
    <row r="948368" spans="21:28">
      <c r="U948368" s="5"/>
      <c r="AA948368" s="458"/>
      <c r="AB948368" s="5"/>
    </row>
    <row r="948369" spans="21:28">
      <c r="U948369" s="5"/>
      <c r="AA948369" s="458"/>
      <c r="AB948369" s="5"/>
    </row>
    <row r="948370" spans="21:28">
      <c r="U948370" s="5"/>
      <c r="AA948370" s="93"/>
      <c r="AB948370" s="5"/>
    </row>
    <row r="948371" spans="21:28">
      <c r="U948371" s="5"/>
      <c r="AA948371" s="94"/>
      <c r="AB948371" s="5"/>
    </row>
    <row r="948374" spans="21:28">
      <c r="U948374" s="5"/>
      <c r="AA948374" s="94"/>
      <c r="AB948374" s="5"/>
    </row>
    <row r="948424" spans="21:28">
      <c r="U948424" s="5"/>
      <c r="AA948424" s="94"/>
      <c r="AB948424" s="5"/>
    </row>
    <row r="948494" spans="21:28">
      <c r="U948494" s="5"/>
      <c r="AA948494" s="94"/>
      <c r="AB948494" s="5"/>
    </row>
    <row r="948495" spans="21:28">
      <c r="U948495" s="5"/>
      <c r="AA948495" s="94"/>
      <c r="AB948495" s="5"/>
    </row>
    <row r="948512" spans="21:28">
      <c r="U948512" s="5"/>
      <c r="AA948512" s="94"/>
      <c r="AB948512" s="5"/>
    </row>
    <row r="948514" spans="21:28">
      <c r="U948514" s="5"/>
      <c r="AA948514" s="458"/>
      <c r="AB948514" s="5"/>
    </row>
    <row r="948515" spans="21:28">
      <c r="U948515" s="5"/>
      <c r="AA948515" s="458"/>
      <c r="AB948515" s="5"/>
    </row>
    <row r="948516" spans="21:28">
      <c r="U948516" s="5"/>
      <c r="AA948516" s="93"/>
      <c r="AB948516" s="5"/>
    </row>
    <row r="948517" spans="21:28">
      <c r="U948517" s="5"/>
      <c r="AA948517" s="94"/>
      <c r="AB948517" s="5"/>
    </row>
    <row r="948520" spans="21:28">
      <c r="U948520" s="5"/>
      <c r="AA948520" s="94"/>
      <c r="AB948520" s="5"/>
    </row>
    <row r="948570" spans="21:28">
      <c r="U948570" s="5"/>
      <c r="AA948570" s="94"/>
      <c r="AB948570" s="5"/>
    </row>
    <row r="948640" spans="21:28">
      <c r="U948640" s="5"/>
      <c r="AA948640" s="94"/>
      <c r="AB948640" s="5"/>
    </row>
    <row r="948641" spans="21:28">
      <c r="U948641" s="5"/>
      <c r="AA948641" s="94"/>
      <c r="AB948641" s="5"/>
    </row>
    <row r="948658" spans="21:28">
      <c r="U948658" s="5"/>
      <c r="AA948658" s="94"/>
      <c r="AB948658" s="5"/>
    </row>
    <row r="948660" spans="21:28">
      <c r="U948660" s="5"/>
      <c r="AA948660" s="458"/>
      <c r="AB948660" s="5"/>
    </row>
    <row r="948661" spans="21:28">
      <c r="U948661" s="5"/>
      <c r="AA948661" s="458"/>
      <c r="AB948661" s="5"/>
    </row>
    <row r="948662" spans="21:28">
      <c r="U948662" s="5"/>
      <c r="AA948662" s="93"/>
      <c r="AB948662" s="5"/>
    </row>
    <row r="948663" spans="21:28">
      <c r="U948663" s="5"/>
      <c r="AA948663" s="94"/>
      <c r="AB948663" s="5"/>
    </row>
    <row r="948666" spans="21:28">
      <c r="U948666" s="5"/>
      <c r="AA948666" s="94"/>
      <c r="AB948666" s="5"/>
    </row>
    <row r="948716" spans="21:28">
      <c r="U948716" s="5"/>
      <c r="AA948716" s="94"/>
      <c r="AB948716" s="5"/>
    </row>
    <row r="948786" spans="21:28">
      <c r="U948786" s="5"/>
      <c r="AA948786" s="94"/>
      <c r="AB948786" s="5"/>
    </row>
    <row r="948787" spans="21:28">
      <c r="U948787" s="5"/>
      <c r="AA948787" s="94"/>
      <c r="AB948787" s="5"/>
    </row>
    <row r="948804" spans="21:28">
      <c r="U948804" s="5"/>
      <c r="AA948804" s="94"/>
      <c r="AB948804" s="5"/>
    </row>
    <row r="948806" spans="21:28">
      <c r="U948806" s="5"/>
      <c r="AA948806" s="458"/>
      <c r="AB948806" s="5"/>
    </row>
    <row r="948807" spans="21:28">
      <c r="U948807" s="5"/>
      <c r="AA948807" s="458"/>
      <c r="AB948807" s="5"/>
    </row>
    <row r="948808" spans="21:28">
      <c r="U948808" s="5"/>
      <c r="AA948808" s="93"/>
      <c r="AB948808" s="5"/>
    </row>
    <row r="948809" spans="21:28">
      <c r="U948809" s="5"/>
      <c r="AA948809" s="94"/>
      <c r="AB948809" s="5"/>
    </row>
    <row r="948812" spans="21:28">
      <c r="U948812" s="5"/>
      <c r="AA948812" s="94"/>
      <c r="AB948812" s="5"/>
    </row>
    <row r="948862" spans="21:28">
      <c r="U948862" s="5"/>
      <c r="AA948862" s="94"/>
      <c r="AB948862" s="5"/>
    </row>
    <row r="948932" spans="21:28">
      <c r="U948932" s="5"/>
      <c r="AA948932" s="94"/>
      <c r="AB948932" s="5"/>
    </row>
    <row r="948933" spans="21:28">
      <c r="U948933" s="5"/>
      <c r="AA948933" s="94"/>
      <c r="AB948933" s="5"/>
    </row>
    <row r="948950" spans="21:28">
      <c r="U948950" s="5"/>
      <c r="AA948950" s="94"/>
      <c r="AB948950" s="5"/>
    </row>
    <row r="948952" spans="21:28">
      <c r="U948952" s="5"/>
      <c r="AA948952" s="458"/>
      <c r="AB948952" s="5"/>
    </row>
    <row r="948953" spans="21:28">
      <c r="U948953" s="5"/>
      <c r="AA948953" s="458"/>
      <c r="AB948953" s="5"/>
    </row>
    <row r="948954" spans="21:28">
      <c r="U948954" s="5"/>
      <c r="AA948954" s="93"/>
      <c r="AB948954" s="5"/>
    </row>
    <row r="948955" spans="21:28">
      <c r="U948955" s="5"/>
      <c r="AA948955" s="94"/>
      <c r="AB948955" s="5"/>
    </row>
    <row r="948958" spans="21:28">
      <c r="U948958" s="5"/>
      <c r="AA948958" s="94"/>
      <c r="AB948958" s="5"/>
    </row>
    <row r="949008" spans="21:28">
      <c r="U949008" s="5"/>
      <c r="AA949008" s="94"/>
      <c r="AB949008" s="5"/>
    </row>
    <row r="949078" spans="21:28">
      <c r="U949078" s="5"/>
      <c r="AA949078" s="94"/>
      <c r="AB949078" s="5"/>
    </row>
    <row r="949079" spans="21:28">
      <c r="U949079" s="5"/>
      <c r="AA949079" s="94"/>
      <c r="AB949079" s="5"/>
    </row>
    <row r="949096" spans="21:28">
      <c r="U949096" s="5"/>
      <c r="AA949096" s="94"/>
      <c r="AB949096" s="5"/>
    </row>
    <row r="949098" spans="21:28">
      <c r="U949098" s="5"/>
      <c r="AA949098" s="458"/>
      <c r="AB949098" s="5"/>
    </row>
    <row r="949099" spans="21:28">
      <c r="U949099" s="5"/>
      <c r="AA949099" s="458"/>
      <c r="AB949099" s="5"/>
    </row>
    <row r="949100" spans="21:28">
      <c r="U949100" s="5"/>
      <c r="AA949100" s="93"/>
      <c r="AB949100" s="5"/>
    </row>
    <row r="949101" spans="21:28">
      <c r="U949101" s="5"/>
      <c r="AA949101" s="94"/>
      <c r="AB949101" s="5"/>
    </row>
    <row r="949104" spans="21:28">
      <c r="U949104" s="5"/>
      <c r="AA949104" s="94"/>
      <c r="AB949104" s="5"/>
    </row>
    <row r="949154" spans="21:28">
      <c r="U949154" s="5"/>
      <c r="AA949154" s="94"/>
      <c r="AB949154" s="5"/>
    </row>
    <row r="949224" spans="21:28">
      <c r="U949224" s="5"/>
      <c r="AA949224" s="94"/>
      <c r="AB949224" s="5"/>
    </row>
    <row r="949225" spans="21:28">
      <c r="U949225" s="5"/>
      <c r="AA949225" s="94"/>
      <c r="AB949225" s="5"/>
    </row>
    <row r="949242" spans="21:28">
      <c r="U949242" s="5"/>
      <c r="AA949242" s="94"/>
      <c r="AB949242" s="5"/>
    </row>
    <row r="949244" spans="21:28">
      <c r="U949244" s="5"/>
      <c r="AA949244" s="458"/>
      <c r="AB949244" s="5"/>
    </row>
    <row r="949245" spans="21:28">
      <c r="U949245" s="5"/>
      <c r="AA949245" s="458"/>
      <c r="AB949245" s="5"/>
    </row>
    <row r="949246" spans="21:28">
      <c r="U949246" s="5"/>
      <c r="AA949246" s="93"/>
      <c r="AB949246" s="5"/>
    </row>
    <row r="949247" spans="21:28">
      <c r="U949247" s="5"/>
      <c r="AA949247" s="94"/>
      <c r="AB949247" s="5"/>
    </row>
    <row r="949250" spans="21:28">
      <c r="U949250" s="5"/>
      <c r="AA949250" s="94"/>
      <c r="AB949250" s="5"/>
    </row>
    <row r="949300" spans="21:28">
      <c r="U949300" s="5"/>
      <c r="AA949300" s="94"/>
      <c r="AB949300" s="5"/>
    </row>
    <row r="949370" spans="21:28">
      <c r="U949370" s="5"/>
      <c r="AA949370" s="94"/>
      <c r="AB949370" s="5"/>
    </row>
    <row r="949371" spans="21:28">
      <c r="U949371" s="5"/>
      <c r="AA949371" s="94"/>
      <c r="AB949371" s="5"/>
    </row>
    <row r="949388" spans="21:28">
      <c r="U949388" s="5"/>
      <c r="AA949388" s="94"/>
      <c r="AB949388" s="5"/>
    </row>
    <row r="949390" spans="21:28">
      <c r="U949390" s="5"/>
      <c r="AA949390" s="458"/>
      <c r="AB949390" s="5"/>
    </row>
    <row r="949391" spans="21:28">
      <c r="U949391" s="5"/>
      <c r="AA949391" s="458"/>
      <c r="AB949391" s="5"/>
    </row>
    <row r="949392" spans="21:28">
      <c r="U949392" s="5"/>
      <c r="AA949392" s="93"/>
      <c r="AB949392" s="5"/>
    </row>
    <row r="949393" spans="21:28">
      <c r="U949393" s="5"/>
      <c r="AA949393" s="94"/>
      <c r="AB949393" s="5"/>
    </row>
    <row r="949396" spans="21:28">
      <c r="U949396" s="5"/>
      <c r="AA949396" s="94"/>
      <c r="AB949396" s="5"/>
    </row>
    <row r="949446" spans="21:28">
      <c r="U949446" s="5"/>
      <c r="AA949446" s="94"/>
      <c r="AB949446" s="5"/>
    </row>
    <row r="949516" spans="21:28">
      <c r="U949516" s="5"/>
      <c r="AA949516" s="94"/>
      <c r="AB949516" s="5"/>
    </row>
    <row r="949517" spans="21:28">
      <c r="U949517" s="5"/>
      <c r="AA949517" s="94"/>
      <c r="AB949517" s="5"/>
    </row>
    <row r="949534" spans="21:28">
      <c r="U949534" s="5"/>
      <c r="AA949534" s="94"/>
      <c r="AB949534" s="5"/>
    </row>
    <row r="949536" spans="21:28">
      <c r="U949536" s="5"/>
      <c r="AA949536" s="458"/>
      <c r="AB949536" s="5"/>
    </row>
    <row r="949537" spans="21:28">
      <c r="U949537" s="5"/>
      <c r="AA949537" s="458"/>
      <c r="AB949537" s="5"/>
    </row>
    <row r="949538" spans="21:28">
      <c r="U949538" s="5"/>
      <c r="AA949538" s="93"/>
      <c r="AB949538" s="5"/>
    </row>
    <row r="949539" spans="21:28">
      <c r="U949539" s="5"/>
      <c r="AA949539" s="94"/>
      <c r="AB949539" s="5"/>
    </row>
    <row r="949542" spans="21:28">
      <c r="U949542" s="5"/>
      <c r="AA949542" s="94"/>
      <c r="AB949542" s="5"/>
    </row>
    <row r="949592" spans="21:28">
      <c r="U949592" s="5"/>
      <c r="AA949592" s="94"/>
      <c r="AB949592" s="5"/>
    </row>
    <row r="949662" spans="21:28">
      <c r="U949662" s="5"/>
      <c r="AA949662" s="94"/>
      <c r="AB949662" s="5"/>
    </row>
    <row r="949663" spans="21:28">
      <c r="U949663" s="5"/>
      <c r="AA949663" s="94"/>
      <c r="AB949663" s="5"/>
    </row>
    <row r="949680" spans="21:28">
      <c r="U949680" s="5"/>
      <c r="AA949680" s="94"/>
      <c r="AB949680" s="5"/>
    </row>
    <row r="949682" spans="21:28">
      <c r="U949682" s="5"/>
      <c r="AA949682" s="458"/>
      <c r="AB949682" s="5"/>
    </row>
    <row r="949683" spans="21:28">
      <c r="U949683" s="5"/>
      <c r="AA949683" s="458"/>
      <c r="AB949683" s="5"/>
    </row>
    <row r="949684" spans="21:28">
      <c r="U949684" s="5"/>
      <c r="AA949684" s="93"/>
      <c r="AB949684" s="5"/>
    </row>
    <row r="949685" spans="21:28">
      <c r="U949685" s="5"/>
      <c r="AA949685" s="94"/>
      <c r="AB949685" s="5"/>
    </row>
    <row r="949688" spans="21:28">
      <c r="U949688" s="5"/>
      <c r="AA949688" s="94"/>
      <c r="AB949688" s="5"/>
    </row>
    <row r="949738" spans="21:28">
      <c r="U949738" s="5"/>
      <c r="AA949738" s="94"/>
      <c r="AB949738" s="5"/>
    </row>
    <row r="949808" spans="21:28">
      <c r="U949808" s="5"/>
      <c r="AA949808" s="94"/>
      <c r="AB949808" s="5"/>
    </row>
    <row r="949809" spans="21:28">
      <c r="U949809" s="5"/>
      <c r="AA949809" s="94"/>
      <c r="AB949809" s="5"/>
    </row>
    <row r="949826" spans="21:28">
      <c r="U949826" s="5"/>
      <c r="AA949826" s="94"/>
      <c r="AB949826" s="5"/>
    </row>
    <row r="949828" spans="21:28">
      <c r="U949828" s="5"/>
      <c r="AA949828" s="458"/>
      <c r="AB949828" s="5"/>
    </row>
    <row r="949829" spans="21:28">
      <c r="U949829" s="5"/>
      <c r="AA949829" s="458"/>
      <c r="AB949829" s="5"/>
    </row>
    <row r="949830" spans="21:28">
      <c r="U949830" s="5"/>
      <c r="AA949830" s="93"/>
      <c r="AB949830" s="5"/>
    </row>
    <row r="949831" spans="21:28">
      <c r="U949831" s="5"/>
      <c r="AA949831" s="94"/>
      <c r="AB949831" s="5"/>
    </row>
    <row r="949834" spans="21:28">
      <c r="U949834" s="5"/>
      <c r="AA949834" s="94"/>
      <c r="AB949834" s="5"/>
    </row>
    <row r="949884" spans="21:28">
      <c r="U949884" s="5"/>
      <c r="AA949884" s="94"/>
      <c r="AB949884" s="5"/>
    </row>
    <row r="949954" spans="21:28">
      <c r="U949954" s="5"/>
      <c r="AA949954" s="94"/>
      <c r="AB949954" s="5"/>
    </row>
    <row r="949955" spans="21:28">
      <c r="U949955" s="5"/>
      <c r="AA949955" s="94"/>
      <c r="AB949955" s="5"/>
    </row>
    <row r="949972" spans="21:28">
      <c r="U949972" s="5"/>
      <c r="AA949972" s="94"/>
      <c r="AB949972" s="5"/>
    </row>
    <row r="949974" spans="21:28">
      <c r="U949974" s="5"/>
      <c r="AA949974" s="458"/>
      <c r="AB949974" s="5"/>
    </row>
    <row r="949975" spans="21:28">
      <c r="U949975" s="5"/>
      <c r="AA949975" s="458"/>
      <c r="AB949975" s="5"/>
    </row>
    <row r="949976" spans="21:28">
      <c r="U949976" s="5"/>
      <c r="AA949976" s="93"/>
      <c r="AB949976" s="5"/>
    </row>
    <row r="949977" spans="21:28">
      <c r="U949977" s="5"/>
      <c r="AA949977" s="94"/>
      <c r="AB949977" s="5"/>
    </row>
    <row r="949980" spans="21:28">
      <c r="U949980" s="5"/>
      <c r="AA949980" s="94"/>
      <c r="AB949980" s="5"/>
    </row>
    <row r="950030" spans="21:28">
      <c r="U950030" s="5"/>
      <c r="AA950030" s="94"/>
      <c r="AB950030" s="5"/>
    </row>
    <row r="950100" spans="21:28">
      <c r="U950100" s="5"/>
      <c r="AA950100" s="94"/>
      <c r="AB950100" s="5"/>
    </row>
    <row r="950101" spans="21:28">
      <c r="U950101" s="5"/>
      <c r="AA950101" s="94"/>
      <c r="AB950101" s="5"/>
    </row>
    <row r="950118" spans="21:28">
      <c r="U950118" s="5"/>
      <c r="AA950118" s="94"/>
      <c r="AB950118" s="5"/>
    </row>
    <row r="950120" spans="21:28">
      <c r="U950120" s="5"/>
      <c r="AA950120" s="458"/>
      <c r="AB950120" s="5"/>
    </row>
    <row r="950121" spans="21:28">
      <c r="U950121" s="5"/>
      <c r="AA950121" s="458"/>
      <c r="AB950121" s="5"/>
    </row>
    <row r="950122" spans="21:28">
      <c r="U950122" s="5"/>
      <c r="AA950122" s="93"/>
      <c r="AB950122" s="5"/>
    </row>
    <row r="950123" spans="21:28">
      <c r="U950123" s="5"/>
      <c r="AA950123" s="94"/>
      <c r="AB950123" s="5"/>
    </row>
    <row r="950126" spans="21:28">
      <c r="U950126" s="5"/>
      <c r="AA950126" s="94"/>
      <c r="AB950126" s="5"/>
    </row>
    <row r="950176" spans="21:28">
      <c r="U950176" s="5"/>
      <c r="AA950176" s="94"/>
      <c r="AB950176" s="5"/>
    </row>
    <row r="950246" spans="21:28">
      <c r="U950246" s="5"/>
      <c r="AA950246" s="94"/>
      <c r="AB950246" s="5"/>
    </row>
    <row r="950247" spans="21:28">
      <c r="U950247" s="5"/>
      <c r="AA950247" s="94"/>
      <c r="AB950247" s="5"/>
    </row>
    <row r="950264" spans="21:28">
      <c r="U950264" s="5"/>
      <c r="AA950264" s="94"/>
      <c r="AB950264" s="5"/>
    </row>
    <row r="950266" spans="21:28">
      <c r="U950266" s="5"/>
      <c r="AA950266" s="458"/>
      <c r="AB950266" s="5"/>
    </row>
    <row r="950267" spans="21:28">
      <c r="U950267" s="5"/>
      <c r="AA950267" s="458"/>
      <c r="AB950267" s="5"/>
    </row>
    <row r="950268" spans="21:28">
      <c r="U950268" s="5"/>
      <c r="AA950268" s="93"/>
      <c r="AB950268" s="5"/>
    </row>
    <row r="950269" spans="21:28">
      <c r="U950269" s="5"/>
      <c r="AA950269" s="94"/>
      <c r="AB950269" s="5"/>
    </row>
    <row r="950272" spans="21:28">
      <c r="U950272" s="5"/>
      <c r="AA950272" s="94"/>
      <c r="AB950272" s="5"/>
    </row>
    <row r="950322" spans="21:28">
      <c r="U950322" s="5"/>
      <c r="AA950322" s="94"/>
      <c r="AB950322" s="5"/>
    </row>
    <row r="950392" spans="21:28">
      <c r="U950392" s="5"/>
      <c r="AA950392" s="94"/>
      <c r="AB950392" s="5"/>
    </row>
    <row r="950393" spans="21:28">
      <c r="U950393" s="5"/>
      <c r="AA950393" s="94"/>
      <c r="AB950393" s="5"/>
    </row>
    <row r="950410" spans="21:28">
      <c r="U950410" s="5"/>
      <c r="AA950410" s="94"/>
      <c r="AB950410" s="5"/>
    </row>
    <row r="950412" spans="21:28">
      <c r="U950412" s="5"/>
      <c r="AA950412" s="458"/>
      <c r="AB950412" s="5"/>
    </row>
    <row r="950413" spans="21:28">
      <c r="U950413" s="5"/>
      <c r="AA950413" s="458"/>
      <c r="AB950413" s="5"/>
    </row>
    <row r="950414" spans="21:28">
      <c r="U950414" s="5"/>
      <c r="AA950414" s="93"/>
      <c r="AB950414" s="5"/>
    </row>
    <row r="950415" spans="21:28">
      <c r="U950415" s="5"/>
      <c r="AA950415" s="94"/>
      <c r="AB950415" s="5"/>
    </row>
    <row r="950418" spans="21:28">
      <c r="U950418" s="5"/>
      <c r="AA950418" s="94"/>
      <c r="AB950418" s="5"/>
    </row>
    <row r="950468" spans="21:28">
      <c r="U950468" s="5"/>
      <c r="AA950468" s="94"/>
      <c r="AB950468" s="5"/>
    </row>
    <row r="950538" spans="21:28">
      <c r="U950538" s="5"/>
      <c r="AA950538" s="94"/>
      <c r="AB950538" s="5"/>
    </row>
    <row r="950539" spans="21:28">
      <c r="U950539" s="5"/>
      <c r="AA950539" s="94"/>
      <c r="AB950539" s="5"/>
    </row>
    <row r="950556" spans="21:28">
      <c r="U950556" s="5"/>
      <c r="AA950556" s="94"/>
      <c r="AB950556" s="5"/>
    </row>
    <row r="950558" spans="21:28">
      <c r="U950558" s="5"/>
      <c r="AA950558" s="458"/>
      <c r="AB950558" s="5"/>
    </row>
    <row r="950559" spans="21:28">
      <c r="U950559" s="5"/>
      <c r="AA950559" s="458"/>
      <c r="AB950559" s="5"/>
    </row>
    <row r="950560" spans="21:28">
      <c r="U950560" s="5"/>
      <c r="AA950560" s="93"/>
      <c r="AB950560" s="5"/>
    </row>
    <row r="950561" spans="21:28">
      <c r="U950561" s="5"/>
      <c r="AA950561" s="94"/>
      <c r="AB950561" s="5"/>
    </row>
    <row r="950564" spans="21:28">
      <c r="U950564" s="5"/>
      <c r="AA950564" s="94"/>
      <c r="AB950564" s="5"/>
    </row>
    <row r="950614" spans="21:28">
      <c r="U950614" s="5"/>
      <c r="AA950614" s="94"/>
      <c r="AB950614" s="5"/>
    </row>
    <row r="950684" spans="21:28">
      <c r="U950684" s="5"/>
      <c r="AA950684" s="94"/>
      <c r="AB950684" s="5"/>
    </row>
    <row r="950685" spans="21:28">
      <c r="U950685" s="5"/>
      <c r="AA950685" s="94"/>
      <c r="AB950685" s="5"/>
    </row>
    <row r="950702" spans="21:28">
      <c r="U950702" s="5"/>
      <c r="AA950702" s="94"/>
      <c r="AB950702" s="5"/>
    </row>
    <row r="950704" spans="21:28">
      <c r="U950704" s="5"/>
      <c r="AA950704" s="458"/>
      <c r="AB950704" s="5"/>
    </row>
    <row r="950705" spans="21:28">
      <c r="U950705" s="5"/>
      <c r="AA950705" s="458"/>
      <c r="AB950705" s="5"/>
    </row>
    <row r="950706" spans="21:28">
      <c r="U950706" s="5"/>
      <c r="AA950706" s="93"/>
      <c r="AB950706" s="5"/>
    </row>
    <row r="950707" spans="21:28">
      <c r="U950707" s="5"/>
      <c r="AA950707" s="94"/>
      <c r="AB950707" s="5"/>
    </row>
    <row r="950710" spans="21:28">
      <c r="U950710" s="5"/>
      <c r="AA950710" s="94"/>
      <c r="AB950710" s="5"/>
    </row>
    <row r="950760" spans="21:28">
      <c r="U950760" s="5"/>
      <c r="AA950760" s="94"/>
      <c r="AB950760" s="5"/>
    </row>
    <row r="950830" spans="21:28">
      <c r="U950830" s="5"/>
      <c r="AA950830" s="94"/>
      <c r="AB950830" s="5"/>
    </row>
    <row r="950831" spans="21:28">
      <c r="U950831" s="5"/>
      <c r="AA950831" s="94"/>
      <c r="AB950831" s="5"/>
    </row>
    <row r="950848" spans="21:28">
      <c r="U950848" s="5"/>
      <c r="AA950848" s="94"/>
      <c r="AB950848" s="5"/>
    </row>
    <row r="950850" spans="21:28">
      <c r="U950850" s="5"/>
      <c r="AA950850" s="458"/>
      <c r="AB950850" s="5"/>
    </row>
    <row r="950851" spans="21:28">
      <c r="U950851" s="5"/>
      <c r="AA950851" s="458"/>
      <c r="AB950851" s="5"/>
    </row>
    <row r="950852" spans="21:28">
      <c r="U950852" s="5"/>
      <c r="AA950852" s="93"/>
      <c r="AB950852" s="5"/>
    </row>
    <row r="950853" spans="21:28">
      <c r="U950853" s="5"/>
      <c r="AA950853" s="94"/>
      <c r="AB950853" s="5"/>
    </row>
    <row r="950856" spans="21:28">
      <c r="U950856" s="5"/>
      <c r="AA950856" s="94"/>
      <c r="AB950856" s="5"/>
    </row>
    <row r="950906" spans="21:28">
      <c r="U950906" s="5"/>
      <c r="AA950906" s="94"/>
      <c r="AB950906" s="5"/>
    </row>
    <row r="950976" spans="21:28">
      <c r="U950976" s="5"/>
      <c r="AA950976" s="94"/>
      <c r="AB950976" s="5"/>
    </row>
    <row r="950977" spans="21:28">
      <c r="U950977" s="5"/>
      <c r="AA950977" s="94"/>
      <c r="AB950977" s="5"/>
    </row>
    <row r="950994" spans="21:28">
      <c r="U950994" s="5"/>
      <c r="AA950994" s="94"/>
      <c r="AB950994" s="5"/>
    </row>
    <row r="950996" spans="21:28">
      <c r="U950996" s="5"/>
      <c r="AA950996" s="458"/>
      <c r="AB950996" s="5"/>
    </row>
    <row r="950997" spans="21:28">
      <c r="U950997" s="5"/>
      <c r="AA950997" s="458"/>
      <c r="AB950997" s="5"/>
    </row>
    <row r="950998" spans="21:28">
      <c r="U950998" s="5"/>
      <c r="AA950998" s="93"/>
      <c r="AB950998" s="5"/>
    </row>
    <row r="950999" spans="21:28">
      <c r="U950999" s="5"/>
      <c r="AA950999" s="94"/>
      <c r="AB950999" s="5"/>
    </row>
    <row r="951002" spans="21:28">
      <c r="U951002" s="5"/>
      <c r="AA951002" s="94"/>
      <c r="AB951002" s="5"/>
    </row>
    <row r="951052" spans="21:28">
      <c r="U951052" s="5"/>
      <c r="AA951052" s="94"/>
      <c r="AB951052" s="5"/>
    </row>
    <row r="951122" spans="21:28">
      <c r="U951122" s="5"/>
      <c r="AA951122" s="94"/>
      <c r="AB951122" s="5"/>
    </row>
    <row r="951123" spans="21:28">
      <c r="U951123" s="5"/>
      <c r="AA951123" s="94"/>
      <c r="AB951123" s="5"/>
    </row>
    <row r="951140" spans="21:28">
      <c r="U951140" s="5"/>
      <c r="AA951140" s="94"/>
      <c r="AB951140" s="5"/>
    </row>
    <row r="951142" spans="21:28">
      <c r="U951142" s="5"/>
      <c r="AA951142" s="458"/>
      <c r="AB951142" s="5"/>
    </row>
    <row r="951143" spans="21:28">
      <c r="U951143" s="5"/>
      <c r="AA951143" s="458"/>
      <c r="AB951143" s="5"/>
    </row>
    <row r="951144" spans="21:28">
      <c r="U951144" s="5"/>
      <c r="AA951144" s="93"/>
      <c r="AB951144" s="5"/>
    </row>
    <row r="951145" spans="21:28">
      <c r="U951145" s="5"/>
      <c r="AA951145" s="94"/>
      <c r="AB951145" s="5"/>
    </row>
    <row r="951148" spans="21:28">
      <c r="U951148" s="5"/>
      <c r="AA951148" s="94"/>
      <c r="AB951148" s="5"/>
    </row>
    <row r="951198" spans="21:28">
      <c r="U951198" s="5"/>
      <c r="AA951198" s="94"/>
      <c r="AB951198" s="5"/>
    </row>
    <row r="951268" spans="21:28">
      <c r="U951268" s="5"/>
      <c r="AA951268" s="94"/>
      <c r="AB951268" s="5"/>
    </row>
    <row r="951269" spans="21:28">
      <c r="U951269" s="5"/>
      <c r="AA951269" s="94"/>
      <c r="AB951269" s="5"/>
    </row>
    <row r="951286" spans="21:28">
      <c r="U951286" s="5"/>
      <c r="AA951286" s="94"/>
      <c r="AB951286" s="5"/>
    </row>
    <row r="951288" spans="21:28">
      <c r="U951288" s="5"/>
      <c r="AA951288" s="458"/>
      <c r="AB951288" s="5"/>
    </row>
    <row r="951289" spans="21:28">
      <c r="U951289" s="5"/>
      <c r="AA951289" s="458"/>
      <c r="AB951289" s="5"/>
    </row>
    <row r="951290" spans="21:28">
      <c r="U951290" s="5"/>
      <c r="AA951290" s="93"/>
      <c r="AB951290" s="5"/>
    </row>
    <row r="951291" spans="21:28">
      <c r="U951291" s="5"/>
      <c r="AA951291" s="94"/>
      <c r="AB951291" s="5"/>
    </row>
    <row r="951294" spans="21:28">
      <c r="U951294" s="5"/>
      <c r="AA951294" s="94"/>
      <c r="AB951294" s="5"/>
    </row>
    <row r="951344" spans="21:28">
      <c r="U951344" s="5"/>
      <c r="AA951344" s="94"/>
      <c r="AB951344" s="5"/>
    </row>
    <row r="951414" spans="21:28">
      <c r="U951414" s="5"/>
      <c r="AA951414" s="94"/>
      <c r="AB951414" s="5"/>
    </row>
    <row r="951415" spans="21:28">
      <c r="U951415" s="5"/>
      <c r="AA951415" s="94"/>
      <c r="AB951415" s="5"/>
    </row>
    <row r="951432" spans="21:28">
      <c r="U951432" s="5"/>
      <c r="AA951432" s="94"/>
      <c r="AB951432" s="5"/>
    </row>
    <row r="951434" spans="21:28">
      <c r="U951434" s="5"/>
      <c r="AA951434" s="458"/>
      <c r="AB951434" s="5"/>
    </row>
    <row r="951435" spans="21:28">
      <c r="U951435" s="5"/>
      <c r="AA951435" s="458"/>
      <c r="AB951435" s="5"/>
    </row>
    <row r="951436" spans="21:28">
      <c r="U951436" s="5"/>
      <c r="AA951436" s="93"/>
      <c r="AB951436" s="5"/>
    </row>
    <row r="951437" spans="21:28">
      <c r="U951437" s="5"/>
      <c r="AA951437" s="94"/>
      <c r="AB951437" s="5"/>
    </row>
    <row r="951440" spans="21:28">
      <c r="U951440" s="5"/>
      <c r="AA951440" s="94"/>
      <c r="AB951440" s="5"/>
    </row>
    <row r="951490" spans="21:28">
      <c r="U951490" s="5"/>
      <c r="AA951490" s="94"/>
      <c r="AB951490" s="5"/>
    </row>
    <row r="951560" spans="21:28">
      <c r="U951560" s="5"/>
      <c r="AA951560" s="94"/>
      <c r="AB951560" s="5"/>
    </row>
    <row r="951561" spans="21:28">
      <c r="U951561" s="5"/>
      <c r="AA951561" s="94"/>
      <c r="AB951561" s="5"/>
    </row>
    <row r="951578" spans="21:28">
      <c r="U951578" s="5"/>
      <c r="AA951578" s="94"/>
      <c r="AB951578" s="5"/>
    </row>
    <row r="951580" spans="21:28">
      <c r="U951580" s="5"/>
      <c r="AA951580" s="458"/>
      <c r="AB951580" s="5"/>
    </row>
    <row r="951581" spans="21:28">
      <c r="U951581" s="5"/>
      <c r="AA951581" s="458"/>
      <c r="AB951581" s="5"/>
    </row>
    <row r="951582" spans="21:28">
      <c r="U951582" s="5"/>
      <c r="AA951582" s="93"/>
      <c r="AB951582" s="5"/>
    </row>
    <row r="951583" spans="21:28">
      <c r="U951583" s="5"/>
      <c r="AA951583" s="94"/>
      <c r="AB951583" s="5"/>
    </row>
    <row r="951586" spans="21:28">
      <c r="U951586" s="5"/>
      <c r="AA951586" s="94"/>
      <c r="AB951586" s="5"/>
    </row>
    <row r="951636" spans="21:28">
      <c r="U951636" s="5"/>
      <c r="AA951636" s="94"/>
      <c r="AB951636" s="5"/>
    </row>
    <row r="951706" spans="21:28">
      <c r="U951706" s="5"/>
      <c r="AA951706" s="94"/>
      <c r="AB951706" s="5"/>
    </row>
    <row r="951707" spans="21:28">
      <c r="U951707" s="5"/>
      <c r="AA951707" s="94"/>
      <c r="AB951707" s="5"/>
    </row>
    <row r="951724" spans="21:28">
      <c r="U951724" s="5"/>
      <c r="AA951724" s="94"/>
      <c r="AB951724" s="5"/>
    </row>
    <row r="951726" spans="21:28">
      <c r="U951726" s="5"/>
      <c r="AA951726" s="458"/>
      <c r="AB951726" s="5"/>
    </row>
    <row r="951727" spans="21:28">
      <c r="U951727" s="5"/>
      <c r="AA951727" s="458"/>
      <c r="AB951727" s="5"/>
    </row>
    <row r="951728" spans="21:28">
      <c r="U951728" s="5"/>
      <c r="AA951728" s="93"/>
      <c r="AB951728" s="5"/>
    </row>
    <row r="951729" spans="21:28">
      <c r="U951729" s="5"/>
      <c r="AA951729" s="94"/>
      <c r="AB951729" s="5"/>
    </row>
    <row r="951732" spans="21:28">
      <c r="U951732" s="5"/>
      <c r="AA951732" s="94"/>
      <c r="AB951732" s="5"/>
    </row>
    <row r="951782" spans="21:28">
      <c r="U951782" s="5"/>
      <c r="AA951782" s="94"/>
      <c r="AB951782" s="5"/>
    </row>
    <row r="951852" spans="21:28">
      <c r="U951852" s="5"/>
      <c r="AA951852" s="94"/>
      <c r="AB951852" s="5"/>
    </row>
    <row r="951853" spans="21:28">
      <c r="U951853" s="5"/>
      <c r="AA951853" s="94"/>
      <c r="AB951853" s="5"/>
    </row>
    <row r="951870" spans="21:28">
      <c r="U951870" s="5"/>
      <c r="AA951870" s="94"/>
      <c r="AB951870" s="5"/>
    </row>
    <row r="951872" spans="21:28">
      <c r="U951872" s="5"/>
      <c r="AA951872" s="458"/>
      <c r="AB951872" s="5"/>
    </row>
    <row r="951873" spans="21:28">
      <c r="U951873" s="5"/>
      <c r="AA951873" s="458"/>
      <c r="AB951873" s="5"/>
    </row>
    <row r="951874" spans="21:28">
      <c r="U951874" s="5"/>
      <c r="AA951874" s="93"/>
      <c r="AB951874" s="5"/>
    </row>
    <row r="951875" spans="21:28">
      <c r="U951875" s="5"/>
      <c r="AA951875" s="94"/>
      <c r="AB951875" s="5"/>
    </row>
    <row r="951878" spans="21:28">
      <c r="U951878" s="5"/>
      <c r="AA951878" s="94"/>
      <c r="AB951878" s="5"/>
    </row>
    <row r="951928" spans="21:28">
      <c r="U951928" s="5"/>
      <c r="AA951928" s="94"/>
      <c r="AB951928" s="5"/>
    </row>
    <row r="951998" spans="21:28">
      <c r="U951998" s="5"/>
      <c r="AA951998" s="94"/>
      <c r="AB951998" s="5"/>
    </row>
    <row r="951999" spans="21:28">
      <c r="U951999" s="5"/>
      <c r="AA951999" s="94"/>
      <c r="AB951999" s="5"/>
    </row>
    <row r="952016" spans="21:28">
      <c r="U952016" s="5"/>
      <c r="AA952016" s="94"/>
      <c r="AB952016" s="5"/>
    </row>
    <row r="952018" spans="21:28">
      <c r="U952018" s="5"/>
      <c r="AA952018" s="458"/>
      <c r="AB952018" s="5"/>
    </row>
    <row r="952019" spans="21:28">
      <c r="U952019" s="5"/>
      <c r="AA952019" s="458"/>
      <c r="AB952019" s="5"/>
    </row>
    <row r="952020" spans="21:28">
      <c r="U952020" s="5"/>
      <c r="AA952020" s="93"/>
      <c r="AB952020" s="5"/>
    </row>
    <row r="952021" spans="21:28">
      <c r="U952021" s="5"/>
      <c r="AA952021" s="94"/>
      <c r="AB952021" s="5"/>
    </row>
    <row r="952024" spans="21:28">
      <c r="U952024" s="5"/>
      <c r="AA952024" s="94"/>
      <c r="AB952024" s="5"/>
    </row>
    <row r="952074" spans="21:28">
      <c r="U952074" s="5"/>
      <c r="AA952074" s="94"/>
      <c r="AB952074" s="5"/>
    </row>
    <row r="952144" spans="21:28">
      <c r="U952144" s="5"/>
      <c r="AA952144" s="94"/>
      <c r="AB952144" s="5"/>
    </row>
    <row r="952145" spans="21:28">
      <c r="U952145" s="5"/>
      <c r="AA952145" s="94"/>
      <c r="AB952145" s="5"/>
    </row>
    <row r="952162" spans="21:28">
      <c r="U952162" s="5"/>
      <c r="AA952162" s="94"/>
      <c r="AB952162" s="5"/>
    </row>
    <row r="952164" spans="21:28">
      <c r="U952164" s="5"/>
      <c r="AA952164" s="458"/>
      <c r="AB952164" s="5"/>
    </row>
    <row r="952165" spans="21:28">
      <c r="U952165" s="5"/>
      <c r="AA952165" s="458"/>
      <c r="AB952165" s="5"/>
    </row>
    <row r="952166" spans="21:28">
      <c r="U952166" s="5"/>
      <c r="AA952166" s="93"/>
      <c r="AB952166" s="5"/>
    </row>
    <row r="952167" spans="21:28">
      <c r="U952167" s="5"/>
      <c r="AA952167" s="94"/>
      <c r="AB952167" s="5"/>
    </row>
    <row r="952170" spans="21:28">
      <c r="U952170" s="5"/>
      <c r="AA952170" s="94"/>
      <c r="AB952170" s="5"/>
    </row>
    <row r="952220" spans="21:28">
      <c r="U952220" s="5"/>
      <c r="AA952220" s="94"/>
      <c r="AB952220" s="5"/>
    </row>
    <row r="952290" spans="21:28">
      <c r="U952290" s="5"/>
      <c r="AA952290" s="94"/>
      <c r="AB952290" s="5"/>
    </row>
    <row r="952291" spans="21:28">
      <c r="U952291" s="5"/>
      <c r="AA952291" s="94"/>
      <c r="AB952291" s="5"/>
    </row>
    <row r="952308" spans="21:28">
      <c r="U952308" s="5"/>
      <c r="AA952308" s="94"/>
      <c r="AB952308" s="5"/>
    </row>
    <row r="952310" spans="21:28">
      <c r="U952310" s="5"/>
      <c r="AA952310" s="458"/>
      <c r="AB952310" s="5"/>
    </row>
    <row r="952311" spans="21:28">
      <c r="U952311" s="5"/>
      <c r="AA952311" s="458"/>
      <c r="AB952311" s="5"/>
    </row>
    <row r="952312" spans="21:28">
      <c r="U952312" s="5"/>
      <c r="AA952312" s="93"/>
      <c r="AB952312" s="5"/>
    </row>
    <row r="952313" spans="21:28">
      <c r="U952313" s="5"/>
      <c r="AA952313" s="94"/>
      <c r="AB952313" s="5"/>
    </row>
    <row r="952316" spans="21:28">
      <c r="U952316" s="5"/>
      <c r="AA952316" s="94"/>
      <c r="AB952316" s="5"/>
    </row>
    <row r="952366" spans="21:28">
      <c r="U952366" s="5"/>
      <c r="AA952366" s="94"/>
      <c r="AB952366" s="5"/>
    </row>
    <row r="952436" spans="21:28">
      <c r="U952436" s="5"/>
      <c r="AA952436" s="94"/>
      <c r="AB952436" s="5"/>
    </row>
    <row r="952437" spans="21:28">
      <c r="U952437" s="5"/>
      <c r="AA952437" s="94"/>
      <c r="AB952437" s="5"/>
    </row>
    <row r="952454" spans="21:28">
      <c r="U952454" s="5"/>
      <c r="AA952454" s="94"/>
      <c r="AB952454" s="5"/>
    </row>
    <row r="952456" spans="21:28">
      <c r="U952456" s="5"/>
      <c r="AA952456" s="458"/>
      <c r="AB952456" s="5"/>
    </row>
    <row r="952457" spans="21:28">
      <c r="U952457" s="5"/>
      <c r="AA952457" s="458"/>
      <c r="AB952457" s="5"/>
    </row>
    <row r="952458" spans="21:28">
      <c r="U952458" s="5"/>
      <c r="AA952458" s="93"/>
      <c r="AB952458" s="5"/>
    </row>
    <row r="952459" spans="21:28">
      <c r="U952459" s="5"/>
      <c r="AA952459" s="94"/>
      <c r="AB952459" s="5"/>
    </row>
    <row r="952462" spans="21:28">
      <c r="U952462" s="5"/>
      <c r="AA952462" s="94"/>
      <c r="AB952462" s="5"/>
    </row>
    <row r="952512" spans="21:28">
      <c r="U952512" s="5"/>
      <c r="AA952512" s="94"/>
      <c r="AB952512" s="5"/>
    </row>
    <row r="952582" spans="21:28">
      <c r="U952582" s="5"/>
      <c r="AA952582" s="94"/>
      <c r="AB952582" s="5"/>
    </row>
    <row r="952583" spans="21:28">
      <c r="U952583" s="5"/>
      <c r="AA952583" s="94"/>
      <c r="AB952583" s="5"/>
    </row>
    <row r="952600" spans="21:28">
      <c r="U952600" s="5"/>
      <c r="AA952600" s="94"/>
      <c r="AB952600" s="5"/>
    </row>
    <row r="952602" spans="21:28">
      <c r="U952602" s="5"/>
      <c r="AA952602" s="458"/>
      <c r="AB952602" s="5"/>
    </row>
    <row r="952603" spans="21:28">
      <c r="U952603" s="5"/>
      <c r="AA952603" s="458"/>
      <c r="AB952603" s="5"/>
    </row>
    <row r="952604" spans="21:28">
      <c r="U952604" s="5"/>
      <c r="AA952604" s="93"/>
      <c r="AB952604" s="5"/>
    </row>
    <row r="952605" spans="21:28">
      <c r="U952605" s="5"/>
      <c r="AA952605" s="94"/>
      <c r="AB952605" s="5"/>
    </row>
    <row r="952608" spans="21:28">
      <c r="U952608" s="5"/>
      <c r="AA952608" s="94"/>
      <c r="AB952608" s="5"/>
    </row>
    <row r="952658" spans="21:28">
      <c r="U952658" s="5"/>
      <c r="AA952658" s="94"/>
      <c r="AB952658" s="5"/>
    </row>
    <row r="952728" spans="21:28">
      <c r="U952728" s="5"/>
      <c r="AA952728" s="94"/>
      <c r="AB952728" s="5"/>
    </row>
    <row r="952729" spans="21:28">
      <c r="U952729" s="5"/>
      <c r="AA952729" s="94"/>
      <c r="AB952729" s="5"/>
    </row>
    <row r="952746" spans="21:28">
      <c r="U952746" s="5"/>
      <c r="AA952746" s="94"/>
      <c r="AB952746" s="5"/>
    </row>
    <row r="952748" spans="21:28">
      <c r="U952748" s="5"/>
      <c r="AA952748" s="458"/>
      <c r="AB952748" s="5"/>
    </row>
    <row r="952749" spans="21:28">
      <c r="U952749" s="5"/>
      <c r="AA952749" s="458"/>
      <c r="AB952749" s="5"/>
    </row>
    <row r="952750" spans="21:28">
      <c r="U952750" s="5"/>
      <c r="AA952750" s="93"/>
      <c r="AB952750" s="5"/>
    </row>
    <row r="952751" spans="21:28">
      <c r="U952751" s="5"/>
      <c r="AA952751" s="94"/>
      <c r="AB952751" s="5"/>
    </row>
    <row r="952754" spans="21:28">
      <c r="U952754" s="5"/>
      <c r="AA952754" s="94"/>
      <c r="AB952754" s="5"/>
    </row>
    <row r="952804" spans="21:28">
      <c r="U952804" s="5"/>
      <c r="AA952804" s="94"/>
      <c r="AB952804" s="5"/>
    </row>
    <row r="952874" spans="21:28">
      <c r="U952874" s="5"/>
      <c r="AA952874" s="94"/>
      <c r="AB952874" s="5"/>
    </row>
    <row r="952875" spans="21:28">
      <c r="U952875" s="5"/>
      <c r="AA952875" s="94"/>
      <c r="AB952875" s="5"/>
    </row>
    <row r="952892" spans="21:28">
      <c r="U952892" s="5"/>
      <c r="AA952892" s="94"/>
      <c r="AB952892" s="5"/>
    </row>
    <row r="952894" spans="21:28">
      <c r="U952894" s="5"/>
      <c r="AA952894" s="458"/>
      <c r="AB952894" s="5"/>
    </row>
    <row r="952895" spans="21:28">
      <c r="U952895" s="5"/>
      <c r="AA952895" s="458"/>
      <c r="AB952895" s="5"/>
    </row>
    <row r="952896" spans="21:28">
      <c r="U952896" s="5"/>
      <c r="AA952896" s="93"/>
      <c r="AB952896" s="5"/>
    </row>
    <row r="952897" spans="21:28">
      <c r="U952897" s="5"/>
      <c r="AA952897" s="94"/>
      <c r="AB952897" s="5"/>
    </row>
    <row r="952900" spans="21:28">
      <c r="U952900" s="5"/>
      <c r="AA952900" s="94"/>
      <c r="AB952900" s="5"/>
    </row>
    <row r="952950" spans="21:28">
      <c r="U952950" s="5"/>
      <c r="AA952950" s="94"/>
      <c r="AB952950" s="5"/>
    </row>
    <row r="953020" spans="21:28">
      <c r="U953020" s="5"/>
      <c r="AA953020" s="94"/>
      <c r="AB953020" s="5"/>
    </row>
    <row r="953021" spans="21:28">
      <c r="U953021" s="5"/>
      <c r="AA953021" s="94"/>
      <c r="AB953021" s="5"/>
    </row>
    <row r="953038" spans="21:28">
      <c r="U953038" s="5"/>
      <c r="AA953038" s="94"/>
      <c r="AB953038" s="5"/>
    </row>
    <row r="953040" spans="21:28">
      <c r="U953040" s="5"/>
      <c r="AA953040" s="458"/>
      <c r="AB953040" s="5"/>
    </row>
    <row r="953041" spans="21:28">
      <c r="U953041" s="5"/>
      <c r="AA953041" s="458"/>
      <c r="AB953041" s="5"/>
    </row>
    <row r="953042" spans="21:28">
      <c r="U953042" s="5"/>
      <c r="AA953042" s="93"/>
      <c r="AB953042" s="5"/>
    </row>
    <row r="953043" spans="21:28">
      <c r="U953043" s="5"/>
      <c r="AA953043" s="94"/>
      <c r="AB953043" s="5"/>
    </row>
    <row r="953046" spans="21:28">
      <c r="U953046" s="5"/>
      <c r="AA953046" s="94"/>
      <c r="AB953046" s="5"/>
    </row>
    <row r="953096" spans="21:28">
      <c r="U953096" s="5"/>
      <c r="AA953096" s="94"/>
      <c r="AB953096" s="5"/>
    </row>
    <row r="953166" spans="21:28">
      <c r="U953166" s="5"/>
      <c r="AA953166" s="94"/>
      <c r="AB953166" s="5"/>
    </row>
    <row r="953167" spans="21:28">
      <c r="U953167" s="5"/>
      <c r="AA953167" s="94"/>
      <c r="AB953167" s="5"/>
    </row>
    <row r="953184" spans="21:28">
      <c r="U953184" s="5"/>
      <c r="AA953184" s="94"/>
      <c r="AB953184" s="5"/>
    </row>
    <row r="953186" spans="21:28">
      <c r="U953186" s="5"/>
      <c r="AA953186" s="458"/>
      <c r="AB953186" s="5"/>
    </row>
    <row r="953187" spans="21:28">
      <c r="U953187" s="5"/>
      <c r="AA953187" s="458"/>
      <c r="AB953187" s="5"/>
    </row>
    <row r="953188" spans="21:28">
      <c r="U953188" s="5"/>
      <c r="AA953188" s="93"/>
      <c r="AB953188" s="5"/>
    </row>
    <row r="953189" spans="21:28">
      <c r="U953189" s="5"/>
      <c r="AA953189" s="94"/>
      <c r="AB953189" s="5"/>
    </row>
    <row r="953192" spans="21:28">
      <c r="U953192" s="5"/>
      <c r="AA953192" s="94"/>
      <c r="AB953192" s="5"/>
    </row>
    <row r="953242" spans="21:28">
      <c r="U953242" s="5"/>
      <c r="AA953242" s="94"/>
      <c r="AB953242" s="5"/>
    </row>
    <row r="953312" spans="21:28">
      <c r="U953312" s="5"/>
      <c r="AA953312" s="94"/>
      <c r="AB953312" s="5"/>
    </row>
    <row r="953313" spans="21:28">
      <c r="U953313" s="5"/>
      <c r="AA953313" s="94"/>
      <c r="AB953313" s="5"/>
    </row>
    <row r="953330" spans="21:28">
      <c r="U953330" s="5"/>
      <c r="AA953330" s="94"/>
      <c r="AB953330" s="5"/>
    </row>
    <row r="953332" spans="21:28">
      <c r="U953332" s="5"/>
      <c r="AA953332" s="458"/>
      <c r="AB953332" s="5"/>
    </row>
    <row r="953333" spans="21:28">
      <c r="U953333" s="5"/>
      <c r="AA953333" s="458"/>
      <c r="AB953333" s="5"/>
    </row>
    <row r="953334" spans="21:28">
      <c r="U953334" s="5"/>
      <c r="AA953334" s="93"/>
      <c r="AB953334" s="5"/>
    </row>
    <row r="953335" spans="21:28">
      <c r="U953335" s="5"/>
      <c r="AA953335" s="94"/>
      <c r="AB953335" s="5"/>
    </row>
    <row r="953338" spans="21:28">
      <c r="U953338" s="5"/>
      <c r="AA953338" s="94"/>
      <c r="AB953338" s="5"/>
    </row>
    <row r="953388" spans="21:28">
      <c r="U953388" s="5"/>
      <c r="AA953388" s="94"/>
      <c r="AB953388" s="5"/>
    </row>
    <row r="953458" spans="21:28">
      <c r="U953458" s="5"/>
      <c r="AA953458" s="94"/>
      <c r="AB953458" s="5"/>
    </row>
    <row r="953459" spans="21:28">
      <c r="U953459" s="5"/>
      <c r="AA953459" s="94"/>
      <c r="AB953459" s="5"/>
    </row>
    <row r="953476" spans="21:28">
      <c r="U953476" s="5"/>
      <c r="AA953476" s="94"/>
      <c r="AB953476" s="5"/>
    </row>
    <row r="953478" spans="21:28">
      <c r="U953478" s="5"/>
      <c r="AA953478" s="458"/>
      <c r="AB953478" s="5"/>
    </row>
    <row r="953479" spans="21:28">
      <c r="U953479" s="5"/>
      <c r="AA953479" s="458"/>
      <c r="AB953479" s="5"/>
    </row>
    <row r="953480" spans="21:28">
      <c r="U953480" s="5"/>
      <c r="AA953480" s="93"/>
      <c r="AB953480" s="5"/>
    </row>
    <row r="953481" spans="21:28">
      <c r="U953481" s="5"/>
      <c r="AA953481" s="94"/>
      <c r="AB953481" s="5"/>
    </row>
    <row r="953484" spans="21:28">
      <c r="U953484" s="5"/>
      <c r="AA953484" s="94"/>
      <c r="AB953484" s="5"/>
    </row>
    <row r="953534" spans="21:28">
      <c r="U953534" s="5"/>
      <c r="AA953534" s="94"/>
      <c r="AB953534" s="5"/>
    </row>
    <row r="953604" spans="21:28">
      <c r="U953604" s="5"/>
      <c r="AA953604" s="94"/>
      <c r="AB953604" s="5"/>
    </row>
    <row r="953605" spans="21:28">
      <c r="U953605" s="5"/>
      <c r="AA953605" s="94"/>
      <c r="AB953605" s="5"/>
    </row>
    <row r="953622" spans="21:28">
      <c r="U953622" s="5"/>
      <c r="AA953622" s="94"/>
      <c r="AB953622" s="5"/>
    </row>
    <row r="953624" spans="21:28">
      <c r="U953624" s="5"/>
      <c r="AA953624" s="458"/>
      <c r="AB953624" s="5"/>
    </row>
    <row r="953625" spans="21:28">
      <c r="U953625" s="5"/>
      <c r="AA953625" s="458"/>
      <c r="AB953625" s="5"/>
    </row>
    <row r="953626" spans="21:28">
      <c r="U953626" s="5"/>
      <c r="AA953626" s="93"/>
      <c r="AB953626" s="5"/>
    </row>
    <row r="953627" spans="21:28">
      <c r="U953627" s="5"/>
      <c r="AA953627" s="94"/>
      <c r="AB953627" s="5"/>
    </row>
    <row r="953630" spans="21:28">
      <c r="U953630" s="5"/>
      <c r="AA953630" s="94"/>
      <c r="AB953630" s="5"/>
    </row>
    <row r="953680" spans="21:28">
      <c r="U953680" s="5"/>
      <c r="AA953680" s="94"/>
      <c r="AB953680" s="5"/>
    </row>
    <row r="953750" spans="21:28">
      <c r="U953750" s="5"/>
      <c r="AA953750" s="94"/>
      <c r="AB953750" s="5"/>
    </row>
    <row r="953751" spans="21:28">
      <c r="U953751" s="5"/>
      <c r="AA953751" s="94"/>
      <c r="AB953751" s="5"/>
    </row>
    <row r="953768" spans="21:28">
      <c r="U953768" s="5"/>
      <c r="AA953768" s="94"/>
      <c r="AB953768" s="5"/>
    </row>
    <row r="953770" spans="21:28">
      <c r="U953770" s="5"/>
      <c r="AA953770" s="458"/>
      <c r="AB953770" s="5"/>
    </row>
    <row r="953771" spans="21:28">
      <c r="U953771" s="5"/>
      <c r="AA953771" s="458"/>
      <c r="AB953771" s="5"/>
    </row>
    <row r="953772" spans="21:28">
      <c r="U953772" s="5"/>
      <c r="AA953772" s="93"/>
      <c r="AB953772" s="5"/>
    </row>
    <row r="953773" spans="21:28">
      <c r="U953773" s="5"/>
      <c r="AA953773" s="94"/>
      <c r="AB953773" s="5"/>
    </row>
    <row r="953776" spans="21:28">
      <c r="U953776" s="5"/>
      <c r="AA953776" s="94"/>
      <c r="AB953776" s="5"/>
    </row>
    <row r="953826" spans="21:28">
      <c r="U953826" s="5"/>
      <c r="AA953826" s="94"/>
      <c r="AB953826" s="5"/>
    </row>
    <row r="953896" spans="21:28">
      <c r="U953896" s="5"/>
      <c r="AA953896" s="94"/>
      <c r="AB953896" s="5"/>
    </row>
    <row r="953897" spans="21:28">
      <c r="U953897" s="5"/>
      <c r="AA953897" s="94"/>
      <c r="AB953897" s="5"/>
    </row>
    <row r="953914" spans="21:28">
      <c r="U953914" s="5"/>
      <c r="AA953914" s="94"/>
      <c r="AB953914" s="5"/>
    </row>
    <row r="953916" spans="21:28">
      <c r="U953916" s="5"/>
      <c r="AA953916" s="458"/>
      <c r="AB953916" s="5"/>
    </row>
    <row r="953917" spans="21:28">
      <c r="U953917" s="5"/>
      <c r="AA953917" s="458"/>
      <c r="AB953917" s="5"/>
    </row>
    <row r="953918" spans="21:28">
      <c r="U953918" s="5"/>
      <c r="AA953918" s="93"/>
      <c r="AB953918" s="5"/>
    </row>
    <row r="953919" spans="21:28">
      <c r="U953919" s="5"/>
      <c r="AA953919" s="94"/>
      <c r="AB953919" s="5"/>
    </row>
    <row r="953922" spans="21:28">
      <c r="U953922" s="5"/>
      <c r="AA953922" s="94"/>
      <c r="AB953922" s="5"/>
    </row>
    <row r="953972" spans="21:28">
      <c r="U953972" s="5"/>
      <c r="AA953972" s="94"/>
      <c r="AB953972" s="5"/>
    </row>
    <row r="954042" spans="21:28">
      <c r="U954042" s="5"/>
      <c r="AA954042" s="94"/>
      <c r="AB954042" s="5"/>
    </row>
    <row r="954043" spans="21:28">
      <c r="U954043" s="5"/>
      <c r="AA954043" s="94"/>
      <c r="AB954043" s="5"/>
    </row>
    <row r="954060" spans="21:28">
      <c r="U954060" s="5"/>
      <c r="AA954060" s="94"/>
      <c r="AB954060" s="5"/>
    </row>
    <row r="954062" spans="21:28">
      <c r="U954062" s="5"/>
      <c r="AA954062" s="458"/>
      <c r="AB954062" s="5"/>
    </row>
    <row r="954063" spans="21:28">
      <c r="U954063" s="5"/>
      <c r="AA954063" s="458"/>
      <c r="AB954063" s="5"/>
    </row>
    <row r="954064" spans="21:28">
      <c r="U954064" s="5"/>
      <c r="AA954064" s="93"/>
      <c r="AB954064" s="5"/>
    </row>
    <row r="954065" spans="21:28">
      <c r="U954065" s="5"/>
      <c r="AA954065" s="94"/>
      <c r="AB954065" s="5"/>
    </row>
    <row r="954068" spans="21:28">
      <c r="U954068" s="5"/>
      <c r="AA954068" s="94"/>
      <c r="AB954068" s="5"/>
    </row>
    <row r="954118" spans="21:28">
      <c r="U954118" s="5"/>
      <c r="AA954118" s="94"/>
      <c r="AB954118" s="5"/>
    </row>
    <row r="954188" spans="21:28">
      <c r="U954188" s="5"/>
      <c r="AA954188" s="94"/>
      <c r="AB954188" s="5"/>
    </row>
    <row r="954189" spans="21:28">
      <c r="U954189" s="5"/>
      <c r="AA954189" s="94"/>
      <c r="AB954189" s="5"/>
    </row>
    <row r="954206" spans="21:28">
      <c r="U954206" s="5"/>
      <c r="AA954206" s="94"/>
      <c r="AB954206" s="5"/>
    </row>
    <row r="954208" spans="21:28">
      <c r="U954208" s="5"/>
      <c r="AA954208" s="458"/>
      <c r="AB954208" s="5"/>
    </row>
    <row r="954209" spans="21:28">
      <c r="U954209" s="5"/>
      <c r="AA954209" s="458"/>
      <c r="AB954209" s="5"/>
    </row>
    <row r="954210" spans="21:28">
      <c r="U954210" s="5"/>
      <c r="AA954210" s="93"/>
      <c r="AB954210" s="5"/>
    </row>
    <row r="954211" spans="21:28">
      <c r="U954211" s="5"/>
      <c r="AA954211" s="94"/>
      <c r="AB954211" s="5"/>
    </row>
    <row r="954214" spans="21:28">
      <c r="U954214" s="5"/>
      <c r="AA954214" s="94"/>
      <c r="AB954214" s="5"/>
    </row>
    <row r="954264" spans="21:28">
      <c r="U954264" s="5"/>
      <c r="AA954264" s="94"/>
      <c r="AB954264" s="5"/>
    </row>
    <row r="954334" spans="21:28">
      <c r="U954334" s="5"/>
      <c r="AA954334" s="94"/>
      <c r="AB954334" s="5"/>
    </row>
    <row r="954335" spans="21:28">
      <c r="U954335" s="5"/>
      <c r="AA954335" s="94"/>
      <c r="AB954335" s="5"/>
    </row>
    <row r="954352" spans="21:28">
      <c r="U954352" s="5"/>
      <c r="AA954352" s="94"/>
      <c r="AB954352" s="5"/>
    </row>
    <row r="954354" spans="21:28">
      <c r="U954354" s="5"/>
      <c r="AA954354" s="458"/>
      <c r="AB954354" s="5"/>
    </row>
    <row r="954355" spans="21:28">
      <c r="U954355" s="5"/>
      <c r="AA954355" s="458"/>
      <c r="AB954355" s="5"/>
    </row>
    <row r="954356" spans="21:28">
      <c r="U954356" s="5"/>
      <c r="AA954356" s="93"/>
      <c r="AB954356" s="5"/>
    </row>
    <row r="954357" spans="21:28">
      <c r="U954357" s="5"/>
      <c r="AA954357" s="94"/>
      <c r="AB954357" s="5"/>
    </row>
    <row r="954360" spans="21:28">
      <c r="U954360" s="5"/>
      <c r="AA954360" s="94"/>
      <c r="AB954360" s="5"/>
    </row>
    <row r="954410" spans="21:28">
      <c r="U954410" s="5"/>
      <c r="AA954410" s="94"/>
      <c r="AB954410" s="5"/>
    </row>
    <row r="954480" spans="21:28">
      <c r="U954480" s="5"/>
      <c r="AA954480" s="94"/>
      <c r="AB954480" s="5"/>
    </row>
    <row r="954481" spans="21:28">
      <c r="U954481" s="5"/>
      <c r="AA954481" s="94"/>
      <c r="AB954481" s="5"/>
    </row>
    <row r="954498" spans="21:28">
      <c r="U954498" s="5"/>
      <c r="AA954498" s="94"/>
      <c r="AB954498" s="5"/>
    </row>
    <row r="954500" spans="21:28">
      <c r="U954500" s="5"/>
      <c r="AA954500" s="458"/>
      <c r="AB954500" s="5"/>
    </row>
    <row r="954501" spans="21:28">
      <c r="U954501" s="5"/>
      <c r="AA954501" s="458"/>
      <c r="AB954501" s="5"/>
    </row>
    <row r="954502" spans="21:28">
      <c r="U954502" s="5"/>
      <c r="AA954502" s="93"/>
      <c r="AB954502" s="5"/>
    </row>
    <row r="954503" spans="21:28">
      <c r="U954503" s="5"/>
      <c r="AA954503" s="94"/>
      <c r="AB954503" s="5"/>
    </row>
    <row r="954506" spans="21:28">
      <c r="U954506" s="5"/>
      <c r="AA954506" s="94"/>
      <c r="AB954506" s="5"/>
    </row>
    <row r="954556" spans="21:28">
      <c r="U954556" s="5"/>
      <c r="AA954556" s="94"/>
      <c r="AB954556" s="5"/>
    </row>
    <row r="954626" spans="21:28">
      <c r="U954626" s="5"/>
      <c r="AA954626" s="94"/>
      <c r="AB954626" s="5"/>
    </row>
    <row r="954627" spans="21:28">
      <c r="U954627" s="5"/>
      <c r="AA954627" s="94"/>
      <c r="AB954627" s="5"/>
    </row>
    <row r="954644" spans="21:28">
      <c r="U954644" s="5"/>
      <c r="AA954644" s="94"/>
      <c r="AB954644" s="5"/>
    </row>
    <row r="954646" spans="21:28">
      <c r="U954646" s="5"/>
      <c r="AA954646" s="458"/>
      <c r="AB954646" s="5"/>
    </row>
    <row r="954647" spans="21:28">
      <c r="U954647" s="5"/>
      <c r="AA954647" s="458"/>
      <c r="AB954647" s="5"/>
    </row>
    <row r="954648" spans="21:28">
      <c r="U954648" s="5"/>
      <c r="AA954648" s="93"/>
      <c r="AB954648" s="5"/>
    </row>
    <row r="954649" spans="21:28">
      <c r="U954649" s="5"/>
      <c r="AA954649" s="94"/>
      <c r="AB954649" s="5"/>
    </row>
    <row r="954652" spans="21:28">
      <c r="U954652" s="5"/>
      <c r="AA954652" s="94"/>
      <c r="AB954652" s="5"/>
    </row>
    <row r="954702" spans="21:28">
      <c r="U954702" s="5"/>
      <c r="AA954702" s="94"/>
      <c r="AB954702" s="5"/>
    </row>
    <row r="954772" spans="21:28">
      <c r="U954772" s="5"/>
      <c r="AA954772" s="94"/>
      <c r="AB954772" s="5"/>
    </row>
    <row r="954773" spans="21:28">
      <c r="U954773" s="5"/>
      <c r="AA954773" s="94"/>
      <c r="AB954773" s="5"/>
    </row>
    <row r="954790" spans="21:28">
      <c r="U954790" s="5"/>
      <c r="AA954790" s="94"/>
      <c r="AB954790" s="5"/>
    </row>
    <row r="954792" spans="21:28">
      <c r="U954792" s="5"/>
      <c r="AA954792" s="458"/>
      <c r="AB954792" s="5"/>
    </row>
    <row r="954793" spans="21:28">
      <c r="U954793" s="5"/>
      <c r="AA954793" s="458"/>
      <c r="AB954793" s="5"/>
    </row>
    <row r="954794" spans="21:28">
      <c r="U954794" s="5"/>
      <c r="AA954794" s="93"/>
      <c r="AB954794" s="5"/>
    </row>
    <row r="954795" spans="21:28">
      <c r="U954795" s="5"/>
      <c r="AA954795" s="94"/>
      <c r="AB954795" s="5"/>
    </row>
    <row r="954798" spans="21:28">
      <c r="U954798" s="5"/>
      <c r="AA954798" s="94"/>
      <c r="AB954798" s="5"/>
    </row>
    <row r="954848" spans="21:28">
      <c r="U954848" s="5"/>
      <c r="AA954848" s="94"/>
      <c r="AB954848" s="5"/>
    </row>
    <row r="954918" spans="21:28">
      <c r="U954918" s="5"/>
      <c r="AA954918" s="94"/>
      <c r="AB954918" s="5"/>
    </row>
    <row r="954919" spans="21:28">
      <c r="U954919" s="5"/>
      <c r="AA954919" s="94"/>
      <c r="AB954919" s="5"/>
    </row>
    <row r="954936" spans="21:28">
      <c r="U954936" s="5"/>
      <c r="AA954936" s="94"/>
      <c r="AB954936" s="5"/>
    </row>
    <row r="954938" spans="21:28">
      <c r="U954938" s="5"/>
      <c r="AA954938" s="458"/>
      <c r="AB954938" s="5"/>
    </row>
    <row r="954939" spans="21:28">
      <c r="U954939" s="5"/>
      <c r="AA954939" s="458"/>
      <c r="AB954939" s="5"/>
    </row>
    <row r="954940" spans="21:28">
      <c r="U954940" s="5"/>
      <c r="AA954940" s="93"/>
      <c r="AB954940" s="5"/>
    </row>
    <row r="954941" spans="21:28">
      <c r="U954941" s="5"/>
      <c r="AA954941" s="94"/>
      <c r="AB954941" s="5"/>
    </row>
    <row r="954944" spans="21:28">
      <c r="U954944" s="5"/>
      <c r="AA954944" s="94"/>
      <c r="AB954944" s="5"/>
    </row>
    <row r="954994" spans="21:28">
      <c r="U954994" s="5"/>
      <c r="AA954994" s="94"/>
      <c r="AB954994" s="5"/>
    </row>
    <row r="955064" spans="21:28">
      <c r="U955064" s="5"/>
      <c r="AA955064" s="94"/>
      <c r="AB955064" s="5"/>
    </row>
    <row r="955065" spans="21:28">
      <c r="U955065" s="5"/>
      <c r="AA955065" s="94"/>
      <c r="AB955065" s="5"/>
    </row>
    <row r="955082" spans="21:28">
      <c r="U955082" s="5"/>
      <c r="AA955082" s="94"/>
      <c r="AB955082" s="5"/>
    </row>
    <row r="955084" spans="21:28">
      <c r="U955084" s="5"/>
      <c r="AA955084" s="458"/>
      <c r="AB955084" s="5"/>
    </row>
    <row r="955085" spans="21:28">
      <c r="U955085" s="5"/>
      <c r="AA955085" s="458"/>
      <c r="AB955085" s="5"/>
    </row>
    <row r="955086" spans="21:28">
      <c r="U955086" s="5"/>
      <c r="AA955086" s="93"/>
      <c r="AB955086" s="5"/>
    </row>
    <row r="955087" spans="21:28">
      <c r="U955087" s="5"/>
      <c r="AA955087" s="94"/>
      <c r="AB955087" s="5"/>
    </row>
    <row r="955090" spans="21:28">
      <c r="U955090" s="5"/>
      <c r="AA955090" s="94"/>
      <c r="AB955090" s="5"/>
    </row>
    <row r="955140" spans="21:28">
      <c r="U955140" s="5"/>
      <c r="AA955140" s="94"/>
      <c r="AB955140" s="5"/>
    </row>
    <row r="955210" spans="21:28">
      <c r="U955210" s="5"/>
      <c r="AA955210" s="94"/>
      <c r="AB955210" s="5"/>
    </row>
    <row r="955211" spans="21:28">
      <c r="U955211" s="5"/>
      <c r="AA955211" s="94"/>
      <c r="AB955211" s="5"/>
    </row>
    <row r="955228" spans="21:28">
      <c r="U955228" s="5"/>
      <c r="AA955228" s="94"/>
      <c r="AB955228" s="5"/>
    </row>
    <row r="955230" spans="21:28">
      <c r="U955230" s="5"/>
      <c r="AA955230" s="458"/>
      <c r="AB955230" s="5"/>
    </row>
    <row r="955231" spans="21:28">
      <c r="U955231" s="5"/>
      <c r="AA955231" s="458"/>
      <c r="AB955231" s="5"/>
    </row>
    <row r="955232" spans="21:28">
      <c r="U955232" s="5"/>
      <c r="AA955232" s="93"/>
      <c r="AB955232" s="5"/>
    </row>
    <row r="955233" spans="21:28">
      <c r="U955233" s="5"/>
      <c r="AA955233" s="94"/>
      <c r="AB955233" s="5"/>
    </row>
    <row r="955236" spans="21:28">
      <c r="U955236" s="5"/>
      <c r="AA955236" s="94"/>
      <c r="AB955236" s="5"/>
    </row>
    <row r="955286" spans="21:28">
      <c r="U955286" s="5"/>
      <c r="AA955286" s="94"/>
      <c r="AB955286" s="5"/>
    </row>
    <row r="955356" spans="21:28">
      <c r="U955356" s="5"/>
      <c r="AA955356" s="94"/>
      <c r="AB955356" s="5"/>
    </row>
    <row r="955357" spans="21:28">
      <c r="U955357" s="5"/>
      <c r="AA955357" s="94"/>
      <c r="AB955357" s="5"/>
    </row>
    <row r="955374" spans="21:28">
      <c r="U955374" s="5"/>
      <c r="AA955374" s="94"/>
      <c r="AB955374" s="5"/>
    </row>
    <row r="955376" spans="21:28">
      <c r="U955376" s="5"/>
      <c r="AA955376" s="458"/>
      <c r="AB955376" s="5"/>
    </row>
    <row r="955377" spans="21:28">
      <c r="U955377" s="5"/>
      <c r="AA955377" s="458"/>
      <c r="AB955377" s="5"/>
    </row>
    <row r="955378" spans="21:28">
      <c r="U955378" s="5"/>
      <c r="AA955378" s="93"/>
      <c r="AB955378" s="5"/>
    </row>
    <row r="955379" spans="21:28">
      <c r="U955379" s="5"/>
      <c r="AA955379" s="94"/>
      <c r="AB955379" s="5"/>
    </row>
    <row r="955382" spans="21:28">
      <c r="U955382" s="5"/>
      <c r="AA955382" s="94"/>
      <c r="AB955382" s="5"/>
    </row>
    <row r="955432" spans="21:28">
      <c r="U955432" s="5"/>
      <c r="AA955432" s="94"/>
      <c r="AB955432" s="5"/>
    </row>
    <row r="955502" spans="21:28">
      <c r="U955502" s="5"/>
      <c r="AA955502" s="94"/>
      <c r="AB955502" s="5"/>
    </row>
    <row r="955503" spans="21:28">
      <c r="U955503" s="5"/>
      <c r="AA955503" s="94"/>
      <c r="AB955503" s="5"/>
    </row>
    <row r="955520" spans="21:28">
      <c r="U955520" s="5"/>
      <c r="AA955520" s="94"/>
      <c r="AB955520" s="5"/>
    </row>
    <row r="955522" spans="21:28">
      <c r="U955522" s="5"/>
      <c r="AA955522" s="458"/>
      <c r="AB955522" s="5"/>
    </row>
    <row r="955523" spans="21:28">
      <c r="U955523" s="5"/>
      <c r="AA955523" s="458"/>
      <c r="AB955523" s="5"/>
    </row>
    <row r="955524" spans="21:28">
      <c r="U955524" s="5"/>
      <c r="AA955524" s="93"/>
      <c r="AB955524" s="5"/>
    </row>
    <row r="955525" spans="21:28">
      <c r="U955525" s="5"/>
      <c r="AA955525" s="94"/>
      <c r="AB955525" s="5"/>
    </row>
    <row r="955528" spans="21:28">
      <c r="U955528" s="5"/>
      <c r="AA955528" s="94"/>
      <c r="AB955528" s="5"/>
    </row>
    <row r="955578" spans="21:28">
      <c r="U955578" s="5"/>
      <c r="AA955578" s="94"/>
      <c r="AB955578" s="5"/>
    </row>
    <row r="955648" spans="21:28">
      <c r="U955648" s="5"/>
      <c r="AA955648" s="94"/>
      <c r="AB955648" s="5"/>
    </row>
    <row r="955649" spans="21:28">
      <c r="U955649" s="5"/>
      <c r="AA955649" s="94"/>
      <c r="AB955649" s="5"/>
    </row>
    <row r="955666" spans="21:28">
      <c r="U955666" s="5"/>
      <c r="AA955666" s="94"/>
      <c r="AB955666" s="5"/>
    </row>
    <row r="955668" spans="21:28">
      <c r="U955668" s="5"/>
      <c r="AA955668" s="458"/>
      <c r="AB955668" s="5"/>
    </row>
    <row r="955669" spans="21:28">
      <c r="U955669" s="5"/>
      <c r="AA955669" s="458"/>
      <c r="AB955669" s="5"/>
    </row>
    <row r="955670" spans="21:28">
      <c r="U955670" s="5"/>
      <c r="AA955670" s="93"/>
      <c r="AB955670" s="5"/>
    </row>
    <row r="955671" spans="21:28">
      <c r="U955671" s="5"/>
      <c r="AA955671" s="94"/>
      <c r="AB955671" s="5"/>
    </row>
    <row r="955674" spans="21:28">
      <c r="U955674" s="5"/>
      <c r="AA955674" s="94"/>
      <c r="AB955674" s="5"/>
    </row>
    <row r="955724" spans="21:28">
      <c r="U955724" s="5"/>
      <c r="AA955724" s="94"/>
      <c r="AB955724" s="5"/>
    </row>
    <row r="955794" spans="21:28">
      <c r="U955794" s="5"/>
      <c r="AA955794" s="94"/>
      <c r="AB955794" s="5"/>
    </row>
    <row r="955795" spans="21:28">
      <c r="U955795" s="5"/>
      <c r="AA955795" s="94"/>
      <c r="AB955795" s="5"/>
    </row>
    <row r="955812" spans="21:28">
      <c r="U955812" s="5"/>
      <c r="AA955812" s="94"/>
      <c r="AB955812" s="5"/>
    </row>
    <row r="955814" spans="21:28">
      <c r="U955814" s="5"/>
      <c r="AA955814" s="458"/>
      <c r="AB955814" s="5"/>
    </row>
    <row r="955815" spans="21:28">
      <c r="U955815" s="5"/>
      <c r="AA955815" s="458"/>
      <c r="AB955815" s="5"/>
    </row>
    <row r="955816" spans="21:28">
      <c r="U955816" s="5"/>
      <c r="AA955816" s="93"/>
      <c r="AB955816" s="5"/>
    </row>
    <row r="955817" spans="21:28">
      <c r="U955817" s="5"/>
      <c r="AA955817" s="94"/>
      <c r="AB955817" s="5"/>
    </row>
    <row r="955820" spans="21:28">
      <c r="U955820" s="5"/>
      <c r="AA955820" s="94"/>
      <c r="AB955820" s="5"/>
    </row>
    <row r="955870" spans="21:28">
      <c r="U955870" s="5"/>
      <c r="AA955870" s="94"/>
      <c r="AB955870" s="5"/>
    </row>
    <row r="955940" spans="21:28">
      <c r="U955940" s="5"/>
      <c r="AA955940" s="94"/>
      <c r="AB955940" s="5"/>
    </row>
    <row r="955941" spans="21:28">
      <c r="U955941" s="5"/>
      <c r="AA955941" s="94"/>
      <c r="AB955941" s="5"/>
    </row>
    <row r="955958" spans="21:28">
      <c r="U955958" s="5"/>
      <c r="AA955958" s="94"/>
      <c r="AB955958" s="5"/>
    </row>
    <row r="955960" spans="21:28">
      <c r="U955960" s="5"/>
      <c r="AA955960" s="458"/>
      <c r="AB955960" s="5"/>
    </row>
    <row r="955961" spans="21:28">
      <c r="U955961" s="5"/>
      <c r="AA955961" s="458"/>
      <c r="AB955961" s="5"/>
    </row>
    <row r="955962" spans="21:28">
      <c r="U955962" s="5"/>
      <c r="AA955962" s="93"/>
      <c r="AB955962" s="5"/>
    </row>
    <row r="955963" spans="21:28">
      <c r="U955963" s="5"/>
      <c r="AA955963" s="94"/>
      <c r="AB955963" s="5"/>
    </row>
    <row r="955966" spans="21:28">
      <c r="U955966" s="5"/>
      <c r="AA955966" s="94"/>
      <c r="AB955966" s="5"/>
    </row>
    <row r="956016" spans="21:28">
      <c r="U956016" s="5"/>
      <c r="AA956016" s="94"/>
      <c r="AB956016" s="5"/>
    </row>
    <row r="956086" spans="21:28">
      <c r="U956086" s="5"/>
      <c r="AA956086" s="94"/>
      <c r="AB956086" s="5"/>
    </row>
    <row r="956087" spans="21:28">
      <c r="U956087" s="5"/>
      <c r="AA956087" s="94"/>
      <c r="AB956087" s="5"/>
    </row>
    <row r="956104" spans="21:28">
      <c r="U956104" s="5"/>
      <c r="AA956104" s="94"/>
      <c r="AB956104" s="5"/>
    </row>
    <row r="956106" spans="21:28">
      <c r="U956106" s="5"/>
      <c r="AA956106" s="458"/>
      <c r="AB956106" s="5"/>
    </row>
    <row r="956107" spans="21:28">
      <c r="U956107" s="5"/>
      <c r="AA956107" s="458"/>
      <c r="AB956107" s="5"/>
    </row>
    <row r="956108" spans="21:28">
      <c r="U956108" s="5"/>
      <c r="AA956108" s="93"/>
      <c r="AB956108" s="5"/>
    </row>
    <row r="956109" spans="21:28">
      <c r="U956109" s="5"/>
      <c r="AA956109" s="94"/>
      <c r="AB956109" s="5"/>
    </row>
    <row r="956112" spans="21:28">
      <c r="U956112" s="5"/>
      <c r="AA956112" s="94"/>
      <c r="AB956112" s="5"/>
    </row>
    <row r="956162" spans="21:28">
      <c r="U956162" s="5"/>
      <c r="AA956162" s="94"/>
      <c r="AB956162" s="5"/>
    </row>
    <row r="956232" spans="21:28">
      <c r="U956232" s="5"/>
      <c r="AA956232" s="94"/>
      <c r="AB956232" s="5"/>
    </row>
    <row r="956233" spans="21:28">
      <c r="U956233" s="5"/>
      <c r="AA956233" s="94"/>
      <c r="AB956233" s="5"/>
    </row>
    <row r="956250" spans="21:28">
      <c r="U956250" s="5"/>
      <c r="AA956250" s="94"/>
      <c r="AB956250" s="5"/>
    </row>
    <row r="956252" spans="21:28">
      <c r="U956252" s="5"/>
      <c r="AA956252" s="458"/>
      <c r="AB956252" s="5"/>
    </row>
    <row r="956253" spans="21:28">
      <c r="U956253" s="5"/>
      <c r="AA956253" s="458"/>
      <c r="AB956253" s="5"/>
    </row>
    <row r="956254" spans="21:28">
      <c r="U956254" s="5"/>
      <c r="AA956254" s="93"/>
      <c r="AB956254" s="5"/>
    </row>
    <row r="956255" spans="21:28">
      <c r="U956255" s="5"/>
      <c r="AA956255" s="94"/>
      <c r="AB956255" s="5"/>
    </row>
    <row r="956258" spans="21:28">
      <c r="U956258" s="5"/>
      <c r="AA956258" s="94"/>
      <c r="AB956258" s="5"/>
    </row>
    <row r="956308" spans="21:28">
      <c r="U956308" s="5"/>
      <c r="AA956308" s="94"/>
      <c r="AB956308" s="5"/>
    </row>
    <row r="956378" spans="21:28">
      <c r="U956378" s="5"/>
      <c r="AA956378" s="94"/>
      <c r="AB956378" s="5"/>
    </row>
    <row r="956379" spans="21:28">
      <c r="U956379" s="5"/>
      <c r="AA956379" s="94"/>
      <c r="AB956379" s="5"/>
    </row>
    <row r="956396" spans="21:28">
      <c r="U956396" s="5"/>
      <c r="AA956396" s="94"/>
      <c r="AB956396" s="5"/>
    </row>
    <row r="956398" spans="21:28">
      <c r="U956398" s="5"/>
      <c r="AA956398" s="458"/>
      <c r="AB956398" s="5"/>
    </row>
    <row r="956399" spans="21:28">
      <c r="U956399" s="5"/>
      <c r="AA956399" s="458"/>
      <c r="AB956399" s="5"/>
    </row>
    <row r="956400" spans="21:28">
      <c r="U956400" s="5"/>
      <c r="AA956400" s="93"/>
      <c r="AB956400" s="5"/>
    </row>
    <row r="956401" spans="21:28">
      <c r="U956401" s="5"/>
      <c r="AA956401" s="94"/>
      <c r="AB956401" s="5"/>
    </row>
    <row r="956404" spans="21:28">
      <c r="U956404" s="5"/>
      <c r="AA956404" s="94"/>
      <c r="AB956404" s="5"/>
    </row>
    <row r="956454" spans="21:28">
      <c r="U956454" s="5"/>
      <c r="AA956454" s="94"/>
      <c r="AB956454" s="5"/>
    </row>
    <row r="956524" spans="21:28">
      <c r="U956524" s="5"/>
      <c r="AA956524" s="94"/>
      <c r="AB956524" s="5"/>
    </row>
    <row r="956525" spans="21:28">
      <c r="U956525" s="5"/>
      <c r="AA956525" s="94"/>
      <c r="AB956525" s="5"/>
    </row>
    <row r="956542" spans="21:28">
      <c r="U956542" s="5"/>
      <c r="AA956542" s="94"/>
      <c r="AB956542" s="5"/>
    </row>
    <row r="956544" spans="21:28">
      <c r="U956544" s="5"/>
      <c r="AA956544" s="458"/>
      <c r="AB956544" s="5"/>
    </row>
    <row r="956545" spans="21:28">
      <c r="U956545" s="5"/>
      <c r="AA956545" s="458"/>
      <c r="AB956545" s="5"/>
    </row>
    <row r="956546" spans="21:28">
      <c r="U956546" s="5"/>
      <c r="AA956546" s="93"/>
      <c r="AB956546" s="5"/>
    </row>
    <row r="956547" spans="21:28">
      <c r="U956547" s="5"/>
      <c r="AA956547" s="94"/>
      <c r="AB956547" s="5"/>
    </row>
    <row r="956550" spans="21:28">
      <c r="U956550" s="5"/>
      <c r="AA956550" s="94"/>
      <c r="AB956550" s="5"/>
    </row>
    <row r="956600" spans="21:28">
      <c r="U956600" s="5"/>
      <c r="AA956600" s="94"/>
      <c r="AB956600" s="5"/>
    </row>
    <row r="956670" spans="21:28">
      <c r="U956670" s="5"/>
      <c r="AA956670" s="94"/>
      <c r="AB956670" s="5"/>
    </row>
    <row r="956671" spans="21:28">
      <c r="U956671" s="5"/>
      <c r="AA956671" s="94"/>
      <c r="AB956671" s="5"/>
    </row>
    <row r="956688" spans="21:28">
      <c r="U956688" s="5"/>
      <c r="AA956688" s="94"/>
      <c r="AB956688" s="5"/>
    </row>
    <row r="956690" spans="21:28">
      <c r="U956690" s="5"/>
      <c r="AA956690" s="458"/>
      <c r="AB956690" s="5"/>
    </row>
    <row r="956691" spans="21:28">
      <c r="U956691" s="5"/>
      <c r="AA956691" s="458"/>
      <c r="AB956691" s="5"/>
    </row>
    <row r="956692" spans="21:28">
      <c r="U956692" s="5"/>
      <c r="AA956692" s="93"/>
      <c r="AB956692" s="5"/>
    </row>
    <row r="956693" spans="21:28">
      <c r="U956693" s="5"/>
      <c r="AA956693" s="94"/>
      <c r="AB956693" s="5"/>
    </row>
    <row r="956696" spans="21:28">
      <c r="U956696" s="5"/>
      <c r="AA956696" s="94"/>
      <c r="AB956696" s="5"/>
    </row>
    <row r="956746" spans="21:28">
      <c r="U956746" s="5"/>
      <c r="AA956746" s="94"/>
      <c r="AB956746" s="5"/>
    </row>
    <row r="956816" spans="21:28">
      <c r="U956816" s="5"/>
      <c r="AA956816" s="94"/>
      <c r="AB956816" s="5"/>
    </row>
    <row r="956817" spans="21:28">
      <c r="U956817" s="5"/>
      <c r="AA956817" s="94"/>
      <c r="AB956817" s="5"/>
    </row>
    <row r="956834" spans="21:28">
      <c r="U956834" s="5"/>
      <c r="AA956834" s="94"/>
      <c r="AB956834" s="5"/>
    </row>
    <row r="956836" spans="21:28">
      <c r="U956836" s="5"/>
      <c r="AA956836" s="458"/>
      <c r="AB956836" s="5"/>
    </row>
    <row r="956837" spans="21:28">
      <c r="U956837" s="5"/>
      <c r="AA956837" s="458"/>
      <c r="AB956837" s="5"/>
    </row>
    <row r="956838" spans="21:28">
      <c r="U956838" s="5"/>
      <c r="AA956838" s="93"/>
      <c r="AB956838" s="5"/>
    </row>
    <row r="956839" spans="21:28">
      <c r="U956839" s="5"/>
      <c r="AA956839" s="94"/>
      <c r="AB956839" s="5"/>
    </row>
    <row r="956842" spans="21:28">
      <c r="U956842" s="5"/>
      <c r="AA956842" s="94"/>
      <c r="AB956842" s="5"/>
    </row>
    <row r="956892" spans="21:28">
      <c r="U956892" s="5"/>
      <c r="AA956892" s="94"/>
      <c r="AB956892" s="5"/>
    </row>
    <row r="956962" spans="21:28">
      <c r="U956962" s="5"/>
      <c r="AA956962" s="94"/>
      <c r="AB956962" s="5"/>
    </row>
    <row r="956963" spans="21:28">
      <c r="U956963" s="5"/>
      <c r="AA956963" s="94"/>
      <c r="AB956963" s="5"/>
    </row>
    <row r="956980" spans="21:28">
      <c r="U956980" s="5"/>
      <c r="AA956980" s="94"/>
      <c r="AB956980" s="5"/>
    </row>
    <row r="956982" spans="21:28">
      <c r="U956982" s="5"/>
      <c r="AA956982" s="458"/>
      <c r="AB956982" s="5"/>
    </row>
    <row r="956983" spans="21:28">
      <c r="U956983" s="5"/>
      <c r="AA956983" s="458"/>
      <c r="AB956983" s="5"/>
    </row>
    <row r="956984" spans="21:28">
      <c r="U956984" s="5"/>
      <c r="AA956984" s="93"/>
      <c r="AB956984" s="5"/>
    </row>
    <row r="956985" spans="21:28">
      <c r="U956985" s="5"/>
      <c r="AA956985" s="94"/>
      <c r="AB956985" s="5"/>
    </row>
    <row r="956988" spans="21:28">
      <c r="U956988" s="5"/>
      <c r="AA956988" s="94"/>
      <c r="AB956988" s="5"/>
    </row>
    <row r="957038" spans="21:28">
      <c r="U957038" s="5"/>
      <c r="AA957038" s="94"/>
      <c r="AB957038" s="5"/>
    </row>
    <row r="957108" spans="21:28">
      <c r="U957108" s="5"/>
      <c r="AA957108" s="94"/>
      <c r="AB957108" s="5"/>
    </row>
    <row r="957109" spans="21:28">
      <c r="U957109" s="5"/>
      <c r="AA957109" s="94"/>
      <c r="AB957109" s="5"/>
    </row>
    <row r="957126" spans="21:28">
      <c r="U957126" s="5"/>
      <c r="AA957126" s="94"/>
      <c r="AB957126" s="5"/>
    </row>
    <row r="957128" spans="21:28">
      <c r="U957128" s="5"/>
      <c r="AA957128" s="458"/>
      <c r="AB957128" s="5"/>
    </row>
    <row r="957129" spans="21:28">
      <c r="U957129" s="5"/>
      <c r="AA957129" s="458"/>
      <c r="AB957129" s="5"/>
    </row>
    <row r="957130" spans="21:28">
      <c r="U957130" s="5"/>
      <c r="AA957130" s="93"/>
      <c r="AB957130" s="5"/>
    </row>
    <row r="957131" spans="21:28">
      <c r="U957131" s="5"/>
      <c r="AA957131" s="94"/>
      <c r="AB957131" s="5"/>
    </row>
    <row r="957134" spans="21:28">
      <c r="U957134" s="5"/>
      <c r="AA957134" s="94"/>
      <c r="AB957134" s="5"/>
    </row>
    <row r="957184" spans="21:28">
      <c r="U957184" s="5"/>
      <c r="AA957184" s="94"/>
      <c r="AB957184" s="5"/>
    </row>
    <row r="957254" spans="21:28">
      <c r="U957254" s="5"/>
      <c r="AA957254" s="94"/>
      <c r="AB957254" s="5"/>
    </row>
    <row r="957255" spans="21:28">
      <c r="U957255" s="5"/>
      <c r="AA957255" s="94"/>
      <c r="AB957255" s="5"/>
    </row>
    <row r="957272" spans="21:28">
      <c r="U957272" s="5"/>
      <c r="AA957272" s="94"/>
      <c r="AB957272" s="5"/>
    </row>
    <row r="957274" spans="21:28">
      <c r="U957274" s="5"/>
      <c r="AA957274" s="458"/>
      <c r="AB957274" s="5"/>
    </row>
    <row r="957275" spans="21:28">
      <c r="U957275" s="5"/>
      <c r="AA957275" s="458"/>
      <c r="AB957275" s="5"/>
    </row>
    <row r="957276" spans="21:28">
      <c r="U957276" s="5"/>
      <c r="AA957276" s="93"/>
      <c r="AB957276" s="5"/>
    </row>
    <row r="957277" spans="21:28">
      <c r="U957277" s="5"/>
      <c r="AA957277" s="94"/>
      <c r="AB957277" s="5"/>
    </row>
    <row r="957280" spans="21:28">
      <c r="U957280" s="5"/>
      <c r="AA957280" s="94"/>
      <c r="AB957280" s="5"/>
    </row>
    <row r="957330" spans="21:28">
      <c r="U957330" s="5"/>
      <c r="AA957330" s="94"/>
      <c r="AB957330" s="5"/>
    </row>
    <row r="957400" spans="21:28">
      <c r="U957400" s="5"/>
      <c r="AA957400" s="94"/>
      <c r="AB957400" s="5"/>
    </row>
    <row r="957401" spans="21:28">
      <c r="U957401" s="5"/>
      <c r="AA957401" s="94"/>
      <c r="AB957401" s="5"/>
    </row>
    <row r="957418" spans="21:28">
      <c r="U957418" s="5"/>
      <c r="AA957418" s="94"/>
      <c r="AB957418" s="5"/>
    </row>
    <row r="957420" spans="21:28">
      <c r="U957420" s="5"/>
      <c r="AA957420" s="458"/>
      <c r="AB957420" s="5"/>
    </row>
    <row r="957421" spans="21:28">
      <c r="U957421" s="5"/>
      <c r="AA957421" s="458"/>
      <c r="AB957421" s="5"/>
    </row>
    <row r="957422" spans="21:28">
      <c r="U957422" s="5"/>
      <c r="AA957422" s="93"/>
      <c r="AB957422" s="5"/>
    </row>
    <row r="957423" spans="21:28">
      <c r="U957423" s="5"/>
      <c r="AA957423" s="94"/>
      <c r="AB957423" s="5"/>
    </row>
    <row r="957426" spans="21:28">
      <c r="U957426" s="5"/>
      <c r="AA957426" s="94"/>
      <c r="AB957426" s="5"/>
    </row>
    <row r="957476" spans="21:28">
      <c r="U957476" s="5"/>
      <c r="AA957476" s="94"/>
      <c r="AB957476" s="5"/>
    </row>
    <row r="957546" spans="21:28">
      <c r="U957546" s="5"/>
      <c r="AA957546" s="94"/>
      <c r="AB957546" s="5"/>
    </row>
    <row r="957547" spans="21:28">
      <c r="U957547" s="5"/>
      <c r="AA957547" s="94"/>
      <c r="AB957547" s="5"/>
    </row>
    <row r="957564" spans="21:28">
      <c r="U957564" s="5"/>
      <c r="AA957564" s="94"/>
      <c r="AB957564" s="5"/>
    </row>
    <row r="957566" spans="21:28">
      <c r="U957566" s="5"/>
      <c r="AA957566" s="458"/>
      <c r="AB957566" s="5"/>
    </row>
    <row r="957567" spans="21:28">
      <c r="U957567" s="5"/>
      <c r="AA957567" s="458"/>
      <c r="AB957567" s="5"/>
    </row>
    <row r="957568" spans="21:28">
      <c r="U957568" s="5"/>
      <c r="AA957568" s="93"/>
      <c r="AB957568" s="5"/>
    </row>
    <row r="957569" spans="21:28">
      <c r="U957569" s="5"/>
      <c r="AA957569" s="94"/>
      <c r="AB957569" s="5"/>
    </row>
    <row r="957572" spans="21:28">
      <c r="U957572" s="5"/>
      <c r="AA957572" s="94"/>
      <c r="AB957572" s="5"/>
    </row>
    <row r="957622" spans="21:28">
      <c r="U957622" s="5"/>
      <c r="AA957622" s="94"/>
      <c r="AB957622" s="5"/>
    </row>
    <row r="957692" spans="21:28">
      <c r="U957692" s="5"/>
      <c r="AA957692" s="94"/>
      <c r="AB957692" s="5"/>
    </row>
    <row r="957693" spans="21:28">
      <c r="U957693" s="5"/>
      <c r="AA957693" s="94"/>
      <c r="AB957693" s="5"/>
    </row>
    <row r="957710" spans="21:28">
      <c r="U957710" s="5"/>
      <c r="AA957710" s="94"/>
      <c r="AB957710" s="5"/>
    </row>
    <row r="957712" spans="21:28">
      <c r="U957712" s="5"/>
      <c r="AA957712" s="458"/>
      <c r="AB957712" s="5"/>
    </row>
    <row r="957713" spans="21:28">
      <c r="U957713" s="5"/>
      <c r="AA957713" s="458"/>
      <c r="AB957713" s="5"/>
    </row>
    <row r="957714" spans="21:28">
      <c r="U957714" s="5"/>
      <c r="AA957714" s="93"/>
      <c r="AB957714" s="5"/>
    </row>
    <row r="957715" spans="21:28">
      <c r="U957715" s="5"/>
      <c r="AA957715" s="94"/>
      <c r="AB957715" s="5"/>
    </row>
    <row r="957718" spans="21:28">
      <c r="U957718" s="5"/>
      <c r="AA957718" s="94"/>
      <c r="AB957718" s="5"/>
    </row>
    <row r="957768" spans="21:28">
      <c r="U957768" s="5"/>
      <c r="AA957768" s="94"/>
      <c r="AB957768" s="5"/>
    </row>
    <row r="957838" spans="21:28">
      <c r="U957838" s="5"/>
      <c r="AA957838" s="94"/>
      <c r="AB957838" s="5"/>
    </row>
    <row r="957839" spans="21:28">
      <c r="U957839" s="5"/>
      <c r="AA957839" s="94"/>
      <c r="AB957839" s="5"/>
    </row>
    <row r="957856" spans="21:28">
      <c r="U957856" s="5"/>
      <c r="AA957856" s="94"/>
      <c r="AB957856" s="5"/>
    </row>
    <row r="957858" spans="21:28">
      <c r="U957858" s="5"/>
      <c r="AA957858" s="458"/>
      <c r="AB957858" s="5"/>
    </row>
    <row r="957859" spans="21:28">
      <c r="U957859" s="5"/>
      <c r="AA957859" s="458"/>
      <c r="AB957859" s="5"/>
    </row>
    <row r="957860" spans="21:28">
      <c r="U957860" s="5"/>
      <c r="AA957860" s="93"/>
      <c r="AB957860" s="5"/>
    </row>
    <row r="957861" spans="21:28">
      <c r="U957861" s="5"/>
      <c r="AA957861" s="94"/>
      <c r="AB957861" s="5"/>
    </row>
    <row r="957864" spans="21:28">
      <c r="U957864" s="5"/>
      <c r="AA957864" s="94"/>
      <c r="AB957864" s="5"/>
    </row>
    <row r="957914" spans="21:28">
      <c r="U957914" s="5"/>
      <c r="AA957914" s="94"/>
      <c r="AB957914" s="5"/>
    </row>
    <row r="957984" spans="21:28">
      <c r="U957984" s="5"/>
      <c r="AA957984" s="94"/>
      <c r="AB957984" s="5"/>
    </row>
    <row r="957985" spans="21:28">
      <c r="U957985" s="5"/>
      <c r="AA957985" s="94"/>
      <c r="AB957985" s="5"/>
    </row>
    <row r="958002" spans="21:28">
      <c r="U958002" s="5"/>
      <c r="AA958002" s="94"/>
      <c r="AB958002" s="5"/>
    </row>
    <row r="958004" spans="21:28">
      <c r="U958004" s="5"/>
      <c r="AA958004" s="458"/>
      <c r="AB958004" s="5"/>
    </row>
    <row r="958005" spans="21:28">
      <c r="U958005" s="5"/>
      <c r="AA958005" s="458"/>
      <c r="AB958005" s="5"/>
    </row>
    <row r="958006" spans="21:28">
      <c r="U958006" s="5"/>
      <c r="AA958006" s="93"/>
      <c r="AB958006" s="5"/>
    </row>
    <row r="958007" spans="21:28">
      <c r="U958007" s="5"/>
      <c r="AA958007" s="94"/>
      <c r="AB958007" s="5"/>
    </row>
    <row r="958010" spans="21:28">
      <c r="U958010" s="5"/>
      <c r="AA958010" s="94"/>
      <c r="AB958010" s="5"/>
    </row>
    <row r="958060" spans="21:28">
      <c r="U958060" s="5"/>
      <c r="AA958060" s="94"/>
      <c r="AB958060" s="5"/>
    </row>
    <row r="958130" spans="21:28">
      <c r="U958130" s="5"/>
      <c r="AA958130" s="94"/>
      <c r="AB958130" s="5"/>
    </row>
    <row r="958131" spans="21:28">
      <c r="U958131" s="5"/>
      <c r="AA958131" s="94"/>
      <c r="AB958131" s="5"/>
    </row>
    <row r="958148" spans="21:28">
      <c r="U958148" s="5"/>
      <c r="AA958148" s="94"/>
      <c r="AB958148" s="5"/>
    </row>
    <row r="958150" spans="21:28">
      <c r="U958150" s="5"/>
      <c r="AA958150" s="458"/>
      <c r="AB958150" s="5"/>
    </row>
    <row r="958151" spans="21:28">
      <c r="U958151" s="5"/>
      <c r="AA958151" s="458"/>
      <c r="AB958151" s="5"/>
    </row>
    <row r="958152" spans="21:28">
      <c r="U958152" s="5"/>
      <c r="AA958152" s="93"/>
      <c r="AB958152" s="5"/>
    </row>
    <row r="958153" spans="21:28">
      <c r="U958153" s="5"/>
      <c r="AA958153" s="94"/>
      <c r="AB958153" s="5"/>
    </row>
    <row r="958156" spans="21:28">
      <c r="U958156" s="5"/>
      <c r="AA958156" s="94"/>
      <c r="AB958156" s="5"/>
    </row>
    <row r="958206" spans="21:28">
      <c r="U958206" s="5"/>
      <c r="AA958206" s="94"/>
      <c r="AB958206" s="5"/>
    </row>
    <row r="958276" spans="21:28">
      <c r="U958276" s="5"/>
      <c r="AA958276" s="94"/>
      <c r="AB958276" s="5"/>
    </row>
    <row r="958277" spans="21:28">
      <c r="U958277" s="5"/>
      <c r="AA958277" s="94"/>
      <c r="AB958277" s="5"/>
    </row>
    <row r="958294" spans="21:28">
      <c r="U958294" s="5"/>
      <c r="AA958294" s="94"/>
      <c r="AB958294" s="5"/>
    </row>
    <row r="958296" spans="21:28">
      <c r="U958296" s="5"/>
      <c r="AA958296" s="458"/>
      <c r="AB958296" s="5"/>
    </row>
    <row r="958297" spans="21:28">
      <c r="U958297" s="5"/>
      <c r="AA958297" s="458"/>
      <c r="AB958297" s="5"/>
    </row>
    <row r="958298" spans="21:28">
      <c r="U958298" s="5"/>
      <c r="AA958298" s="93"/>
      <c r="AB958298" s="5"/>
    </row>
    <row r="958299" spans="21:28">
      <c r="U958299" s="5"/>
      <c r="AA958299" s="94"/>
      <c r="AB958299" s="5"/>
    </row>
    <row r="958302" spans="21:28">
      <c r="U958302" s="5"/>
      <c r="AA958302" s="94"/>
      <c r="AB958302" s="5"/>
    </row>
    <row r="958352" spans="21:28">
      <c r="U958352" s="5"/>
      <c r="AA958352" s="94"/>
      <c r="AB958352" s="5"/>
    </row>
    <row r="958422" spans="21:28">
      <c r="U958422" s="5"/>
      <c r="AA958422" s="94"/>
      <c r="AB958422" s="5"/>
    </row>
    <row r="958423" spans="21:28">
      <c r="U958423" s="5"/>
      <c r="AA958423" s="94"/>
      <c r="AB958423" s="5"/>
    </row>
    <row r="958440" spans="21:28">
      <c r="U958440" s="5"/>
      <c r="AA958440" s="94"/>
      <c r="AB958440" s="5"/>
    </row>
    <row r="958442" spans="21:28">
      <c r="U958442" s="5"/>
      <c r="AA958442" s="458"/>
      <c r="AB958442" s="5"/>
    </row>
    <row r="958443" spans="21:28">
      <c r="U958443" s="5"/>
      <c r="AA958443" s="458"/>
      <c r="AB958443" s="5"/>
    </row>
    <row r="958444" spans="21:28">
      <c r="U958444" s="5"/>
      <c r="AA958444" s="93"/>
      <c r="AB958444" s="5"/>
    </row>
    <row r="958445" spans="21:28">
      <c r="U958445" s="5"/>
      <c r="AA958445" s="94"/>
      <c r="AB958445" s="5"/>
    </row>
    <row r="958448" spans="21:28">
      <c r="U958448" s="5"/>
      <c r="AA958448" s="94"/>
      <c r="AB958448" s="5"/>
    </row>
    <row r="958498" spans="21:28">
      <c r="U958498" s="5"/>
      <c r="AA958498" s="94"/>
      <c r="AB958498" s="5"/>
    </row>
    <row r="958568" spans="21:28">
      <c r="U958568" s="5"/>
      <c r="AA958568" s="94"/>
      <c r="AB958568" s="5"/>
    </row>
    <row r="958569" spans="21:28">
      <c r="U958569" s="5"/>
      <c r="AA958569" s="94"/>
      <c r="AB958569" s="5"/>
    </row>
    <row r="958586" spans="21:28">
      <c r="U958586" s="5"/>
      <c r="AA958586" s="94"/>
      <c r="AB958586" s="5"/>
    </row>
    <row r="958588" spans="21:28">
      <c r="U958588" s="5"/>
      <c r="AA958588" s="458"/>
      <c r="AB958588" s="5"/>
    </row>
    <row r="958589" spans="21:28">
      <c r="U958589" s="5"/>
      <c r="AA958589" s="458"/>
      <c r="AB958589" s="5"/>
    </row>
    <row r="958590" spans="21:28">
      <c r="U958590" s="5"/>
      <c r="AA958590" s="93"/>
      <c r="AB958590" s="5"/>
    </row>
    <row r="958591" spans="21:28">
      <c r="U958591" s="5"/>
      <c r="AA958591" s="94"/>
      <c r="AB958591" s="5"/>
    </row>
    <row r="958594" spans="21:28">
      <c r="U958594" s="5"/>
      <c r="AA958594" s="94"/>
      <c r="AB958594" s="5"/>
    </row>
    <row r="958644" spans="21:28">
      <c r="U958644" s="5"/>
      <c r="AA958644" s="94"/>
      <c r="AB958644" s="5"/>
    </row>
    <row r="958714" spans="21:28">
      <c r="U958714" s="5"/>
      <c r="AA958714" s="94"/>
      <c r="AB958714" s="5"/>
    </row>
    <row r="958715" spans="21:28">
      <c r="U958715" s="5"/>
      <c r="AA958715" s="94"/>
      <c r="AB958715" s="5"/>
    </row>
    <row r="958732" spans="21:28">
      <c r="U958732" s="5"/>
      <c r="AA958732" s="94"/>
      <c r="AB958732" s="5"/>
    </row>
    <row r="958734" spans="21:28">
      <c r="U958734" s="5"/>
      <c r="AA958734" s="458"/>
      <c r="AB958734" s="5"/>
    </row>
    <row r="958735" spans="21:28">
      <c r="U958735" s="5"/>
      <c r="AA958735" s="458"/>
      <c r="AB958735" s="5"/>
    </row>
    <row r="958736" spans="21:28">
      <c r="U958736" s="5"/>
      <c r="AA958736" s="93"/>
      <c r="AB958736" s="5"/>
    </row>
    <row r="958737" spans="21:28">
      <c r="U958737" s="5"/>
      <c r="AA958737" s="94"/>
      <c r="AB958737" s="5"/>
    </row>
    <row r="958740" spans="21:28">
      <c r="U958740" s="5"/>
      <c r="AA958740" s="94"/>
      <c r="AB958740" s="5"/>
    </row>
    <row r="958790" spans="21:28">
      <c r="U958790" s="5"/>
      <c r="AA958790" s="94"/>
      <c r="AB958790" s="5"/>
    </row>
    <row r="958860" spans="21:28">
      <c r="U958860" s="5"/>
      <c r="AA958860" s="94"/>
      <c r="AB958860" s="5"/>
    </row>
    <row r="958861" spans="21:28">
      <c r="U958861" s="5"/>
      <c r="AA958861" s="94"/>
      <c r="AB958861" s="5"/>
    </row>
    <row r="958878" spans="21:28">
      <c r="U958878" s="5"/>
      <c r="AA958878" s="94"/>
      <c r="AB958878" s="5"/>
    </row>
    <row r="958880" spans="21:28">
      <c r="U958880" s="5"/>
      <c r="AA958880" s="458"/>
      <c r="AB958880" s="5"/>
    </row>
    <row r="958881" spans="21:28">
      <c r="U958881" s="5"/>
      <c r="AA958881" s="458"/>
      <c r="AB958881" s="5"/>
    </row>
    <row r="958882" spans="21:28">
      <c r="U958882" s="5"/>
      <c r="AA958882" s="93"/>
      <c r="AB958882" s="5"/>
    </row>
    <row r="958883" spans="21:28">
      <c r="U958883" s="5"/>
      <c r="AA958883" s="94"/>
      <c r="AB958883" s="5"/>
    </row>
    <row r="958886" spans="21:28">
      <c r="U958886" s="5"/>
      <c r="AA958886" s="94"/>
      <c r="AB958886" s="5"/>
    </row>
    <row r="958936" spans="21:28">
      <c r="U958936" s="5"/>
      <c r="AA958936" s="94"/>
      <c r="AB958936" s="5"/>
    </row>
    <row r="959006" spans="21:28">
      <c r="U959006" s="5"/>
      <c r="AA959006" s="94"/>
      <c r="AB959006" s="5"/>
    </row>
    <row r="959007" spans="21:28">
      <c r="U959007" s="5"/>
      <c r="AA959007" s="94"/>
      <c r="AB959007" s="5"/>
    </row>
    <row r="959024" spans="21:28">
      <c r="U959024" s="5"/>
      <c r="AA959024" s="94"/>
      <c r="AB959024" s="5"/>
    </row>
    <row r="959026" spans="21:28">
      <c r="U959026" s="5"/>
      <c r="AA959026" s="458"/>
      <c r="AB959026" s="5"/>
    </row>
    <row r="959027" spans="21:28">
      <c r="U959027" s="5"/>
      <c r="AA959027" s="458"/>
      <c r="AB959027" s="5"/>
    </row>
    <row r="959028" spans="21:28">
      <c r="U959028" s="5"/>
      <c r="AA959028" s="93"/>
      <c r="AB959028" s="5"/>
    </row>
    <row r="959029" spans="21:28">
      <c r="U959029" s="5"/>
      <c r="AA959029" s="94"/>
      <c r="AB959029" s="5"/>
    </row>
    <row r="959032" spans="21:28">
      <c r="U959032" s="5"/>
      <c r="AA959032" s="94"/>
      <c r="AB959032" s="5"/>
    </row>
    <row r="959082" spans="21:28">
      <c r="U959082" s="5"/>
      <c r="AA959082" s="94"/>
      <c r="AB959082" s="5"/>
    </row>
    <row r="959152" spans="21:28">
      <c r="U959152" s="5"/>
      <c r="AA959152" s="94"/>
      <c r="AB959152" s="5"/>
    </row>
    <row r="959153" spans="21:28">
      <c r="U959153" s="5"/>
      <c r="AA959153" s="94"/>
      <c r="AB959153" s="5"/>
    </row>
    <row r="959170" spans="21:28">
      <c r="U959170" s="5"/>
      <c r="AA959170" s="94"/>
      <c r="AB959170" s="5"/>
    </row>
    <row r="959172" spans="21:28">
      <c r="U959172" s="5"/>
      <c r="AA959172" s="458"/>
      <c r="AB959172" s="5"/>
    </row>
    <row r="959173" spans="21:28">
      <c r="U959173" s="5"/>
      <c r="AA959173" s="458"/>
      <c r="AB959173" s="5"/>
    </row>
    <row r="959174" spans="21:28">
      <c r="U959174" s="5"/>
      <c r="AA959174" s="93"/>
      <c r="AB959174" s="5"/>
    </row>
    <row r="959175" spans="21:28">
      <c r="U959175" s="5"/>
      <c r="AA959175" s="94"/>
      <c r="AB959175" s="5"/>
    </row>
    <row r="959178" spans="21:28">
      <c r="U959178" s="5"/>
      <c r="AA959178" s="94"/>
      <c r="AB959178" s="5"/>
    </row>
    <row r="959228" spans="21:28">
      <c r="U959228" s="5"/>
      <c r="AA959228" s="94"/>
      <c r="AB959228" s="5"/>
    </row>
    <row r="959298" spans="21:28">
      <c r="U959298" s="5"/>
      <c r="AA959298" s="94"/>
      <c r="AB959298" s="5"/>
    </row>
    <row r="959299" spans="21:28">
      <c r="U959299" s="5"/>
      <c r="AA959299" s="94"/>
      <c r="AB959299" s="5"/>
    </row>
    <row r="959316" spans="21:28">
      <c r="U959316" s="5"/>
      <c r="AA959316" s="94"/>
      <c r="AB959316" s="5"/>
    </row>
    <row r="959318" spans="21:28">
      <c r="U959318" s="5"/>
      <c r="AA959318" s="458"/>
      <c r="AB959318" s="5"/>
    </row>
    <row r="959319" spans="21:28">
      <c r="U959319" s="5"/>
      <c r="AA959319" s="458"/>
      <c r="AB959319" s="5"/>
    </row>
    <row r="959320" spans="21:28">
      <c r="U959320" s="5"/>
      <c r="AA959320" s="93"/>
      <c r="AB959320" s="5"/>
    </row>
    <row r="959321" spans="21:28">
      <c r="U959321" s="5"/>
      <c r="AA959321" s="94"/>
      <c r="AB959321" s="5"/>
    </row>
    <row r="959324" spans="21:28">
      <c r="U959324" s="5"/>
      <c r="AA959324" s="94"/>
      <c r="AB959324" s="5"/>
    </row>
    <row r="959374" spans="21:28">
      <c r="U959374" s="5"/>
      <c r="AA959374" s="94"/>
      <c r="AB959374" s="5"/>
    </row>
    <row r="959444" spans="21:28">
      <c r="U959444" s="5"/>
      <c r="AA959444" s="94"/>
      <c r="AB959444" s="5"/>
    </row>
    <row r="959445" spans="21:28">
      <c r="U959445" s="5"/>
      <c r="AA959445" s="94"/>
      <c r="AB959445" s="5"/>
    </row>
    <row r="959462" spans="21:28">
      <c r="U959462" s="5"/>
      <c r="AA959462" s="94"/>
      <c r="AB959462" s="5"/>
    </row>
    <row r="959464" spans="21:28">
      <c r="U959464" s="5"/>
      <c r="AA959464" s="458"/>
      <c r="AB959464" s="5"/>
    </row>
    <row r="959465" spans="21:28">
      <c r="U959465" s="5"/>
      <c r="AA959465" s="458"/>
      <c r="AB959465" s="5"/>
    </row>
    <row r="959466" spans="21:28">
      <c r="U959466" s="5"/>
      <c r="AA959466" s="93"/>
      <c r="AB959466" s="5"/>
    </row>
    <row r="959467" spans="21:28">
      <c r="U959467" s="5"/>
      <c r="AA959467" s="94"/>
      <c r="AB959467" s="5"/>
    </row>
    <row r="959470" spans="21:28">
      <c r="U959470" s="5"/>
      <c r="AA959470" s="94"/>
      <c r="AB959470" s="5"/>
    </row>
    <row r="959520" spans="21:28">
      <c r="U959520" s="5"/>
      <c r="AA959520" s="94"/>
      <c r="AB959520" s="5"/>
    </row>
    <row r="959590" spans="21:28">
      <c r="U959590" s="5"/>
      <c r="AA959590" s="94"/>
      <c r="AB959590" s="5"/>
    </row>
    <row r="959591" spans="21:28">
      <c r="U959591" s="5"/>
      <c r="AA959591" s="94"/>
      <c r="AB959591" s="5"/>
    </row>
    <row r="959608" spans="21:28">
      <c r="U959608" s="5"/>
      <c r="AA959608" s="94"/>
      <c r="AB959608" s="5"/>
    </row>
    <row r="959610" spans="21:28">
      <c r="U959610" s="5"/>
      <c r="AA959610" s="458"/>
      <c r="AB959610" s="5"/>
    </row>
    <row r="959611" spans="21:28">
      <c r="U959611" s="5"/>
      <c r="AA959611" s="458"/>
      <c r="AB959611" s="5"/>
    </row>
    <row r="959612" spans="21:28">
      <c r="U959612" s="5"/>
      <c r="AA959612" s="93"/>
      <c r="AB959612" s="5"/>
    </row>
    <row r="959613" spans="21:28">
      <c r="U959613" s="5"/>
      <c r="AA959613" s="94"/>
      <c r="AB959613" s="5"/>
    </row>
    <row r="959616" spans="21:28">
      <c r="U959616" s="5"/>
      <c r="AA959616" s="94"/>
      <c r="AB959616" s="5"/>
    </row>
    <row r="959666" spans="21:28">
      <c r="U959666" s="5"/>
      <c r="AA959666" s="94"/>
      <c r="AB959666" s="5"/>
    </row>
    <row r="959736" spans="21:28">
      <c r="U959736" s="5"/>
      <c r="AA959736" s="94"/>
      <c r="AB959736" s="5"/>
    </row>
    <row r="959737" spans="21:28">
      <c r="U959737" s="5"/>
      <c r="AA959737" s="94"/>
      <c r="AB959737" s="5"/>
    </row>
    <row r="959754" spans="21:28">
      <c r="U959754" s="5"/>
      <c r="AA959754" s="94"/>
      <c r="AB959754" s="5"/>
    </row>
    <row r="959756" spans="21:28">
      <c r="U959756" s="5"/>
      <c r="AA959756" s="458"/>
      <c r="AB959756" s="5"/>
    </row>
    <row r="959757" spans="21:28">
      <c r="U959757" s="5"/>
      <c r="AA959757" s="458"/>
      <c r="AB959757" s="5"/>
    </row>
    <row r="959758" spans="21:28">
      <c r="U959758" s="5"/>
      <c r="AA959758" s="93"/>
      <c r="AB959758" s="5"/>
    </row>
    <row r="959759" spans="21:28">
      <c r="U959759" s="5"/>
      <c r="AA959759" s="94"/>
      <c r="AB959759" s="5"/>
    </row>
    <row r="959762" spans="21:28">
      <c r="U959762" s="5"/>
      <c r="AA959762" s="94"/>
      <c r="AB959762" s="5"/>
    </row>
    <row r="959812" spans="21:28">
      <c r="U959812" s="5"/>
      <c r="AA959812" s="94"/>
      <c r="AB959812" s="5"/>
    </row>
    <row r="959882" spans="21:28">
      <c r="U959882" s="5"/>
      <c r="AA959882" s="94"/>
      <c r="AB959882" s="5"/>
    </row>
    <row r="959883" spans="21:28">
      <c r="U959883" s="5"/>
      <c r="AA959883" s="94"/>
      <c r="AB959883" s="5"/>
    </row>
    <row r="959900" spans="21:28">
      <c r="U959900" s="5"/>
      <c r="AA959900" s="94"/>
      <c r="AB959900" s="5"/>
    </row>
    <row r="959902" spans="21:28">
      <c r="U959902" s="5"/>
      <c r="AA959902" s="458"/>
      <c r="AB959902" s="5"/>
    </row>
    <row r="959903" spans="21:28">
      <c r="U959903" s="5"/>
      <c r="AA959903" s="458"/>
      <c r="AB959903" s="5"/>
    </row>
    <row r="959904" spans="21:28">
      <c r="U959904" s="5"/>
      <c r="AA959904" s="93"/>
      <c r="AB959904" s="5"/>
    </row>
    <row r="959905" spans="21:28">
      <c r="U959905" s="5"/>
      <c r="AA959905" s="94"/>
      <c r="AB959905" s="5"/>
    </row>
    <row r="959908" spans="21:28">
      <c r="U959908" s="5"/>
      <c r="AA959908" s="94"/>
      <c r="AB959908" s="5"/>
    </row>
    <row r="959958" spans="21:28">
      <c r="U959958" s="5"/>
      <c r="AA959958" s="94"/>
      <c r="AB959958" s="5"/>
    </row>
    <row r="960028" spans="21:28">
      <c r="U960028" s="5"/>
      <c r="AA960028" s="94"/>
      <c r="AB960028" s="5"/>
    </row>
    <row r="960029" spans="21:28">
      <c r="U960029" s="5"/>
      <c r="AA960029" s="94"/>
      <c r="AB960029" s="5"/>
    </row>
    <row r="960046" spans="21:28">
      <c r="U960046" s="5"/>
      <c r="AA960046" s="94"/>
      <c r="AB960046" s="5"/>
    </row>
    <row r="960048" spans="21:28">
      <c r="U960048" s="5"/>
      <c r="AA960048" s="458"/>
      <c r="AB960048" s="5"/>
    </row>
    <row r="960049" spans="21:28">
      <c r="U960049" s="5"/>
      <c r="AA960049" s="458"/>
      <c r="AB960049" s="5"/>
    </row>
    <row r="960050" spans="21:28">
      <c r="U960050" s="5"/>
      <c r="AA960050" s="93"/>
      <c r="AB960050" s="5"/>
    </row>
    <row r="960051" spans="21:28">
      <c r="U960051" s="5"/>
      <c r="AA960051" s="94"/>
      <c r="AB960051" s="5"/>
    </row>
    <row r="960054" spans="21:28">
      <c r="U960054" s="5"/>
      <c r="AA960054" s="94"/>
      <c r="AB960054" s="5"/>
    </row>
    <row r="960104" spans="21:28">
      <c r="U960104" s="5"/>
      <c r="AA960104" s="94"/>
      <c r="AB960104" s="5"/>
    </row>
    <row r="960174" spans="21:28">
      <c r="U960174" s="5"/>
      <c r="AA960174" s="94"/>
      <c r="AB960174" s="5"/>
    </row>
    <row r="960175" spans="21:28">
      <c r="U960175" s="5"/>
      <c r="AA960175" s="94"/>
      <c r="AB960175" s="5"/>
    </row>
    <row r="960192" spans="21:28">
      <c r="U960192" s="5"/>
      <c r="AA960192" s="94"/>
      <c r="AB960192" s="5"/>
    </row>
    <row r="960194" spans="21:28">
      <c r="U960194" s="5"/>
      <c r="AA960194" s="458"/>
      <c r="AB960194" s="5"/>
    </row>
    <row r="960195" spans="21:28">
      <c r="U960195" s="5"/>
      <c r="AA960195" s="458"/>
      <c r="AB960195" s="5"/>
    </row>
    <row r="960196" spans="21:28">
      <c r="U960196" s="5"/>
      <c r="AA960196" s="93"/>
      <c r="AB960196" s="5"/>
    </row>
    <row r="960197" spans="21:28">
      <c r="U960197" s="5"/>
      <c r="AA960197" s="94"/>
      <c r="AB960197" s="5"/>
    </row>
    <row r="960200" spans="21:28">
      <c r="U960200" s="5"/>
      <c r="AA960200" s="94"/>
      <c r="AB960200" s="5"/>
    </row>
    <row r="960250" spans="21:28">
      <c r="U960250" s="5"/>
      <c r="AA960250" s="94"/>
      <c r="AB960250" s="5"/>
    </row>
    <row r="960320" spans="21:28">
      <c r="U960320" s="5"/>
      <c r="AA960320" s="94"/>
      <c r="AB960320" s="5"/>
    </row>
    <row r="960321" spans="21:28">
      <c r="U960321" s="5"/>
      <c r="AA960321" s="94"/>
      <c r="AB960321" s="5"/>
    </row>
    <row r="960338" spans="21:28">
      <c r="U960338" s="5"/>
      <c r="AA960338" s="94"/>
      <c r="AB960338" s="5"/>
    </row>
    <row r="960340" spans="21:28">
      <c r="U960340" s="5"/>
      <c r="AA960340" s="458"/>
      <c r="AB960340" s="5"/>
    </row>
    <row r="960341" spans="21:28">
      <c r="U960341" s="5"/>
      <c r="AA960341" s="458"/>
      <c r="AB960341" s="5"/>
    </row>
    <row r="960342" spans="21:28">
      <c r="U960342" s="5"/>
      <c r="AA960342" s="93"/>
      <c r="AB960342" s="5"/>
    </row>
    <row r="960343" spans="21:28">
      <c r="U960343" s="5"/>
      <c r="AA960343" s="94"/>
      <c r="AB960343" s="5"/>
    </row>
    <row r="960346" spans="21:28">
      <c r="U960346" s="5"/>
      <c r="AA960346" s="94"/>
      <c r="AB960346" s="5"/>
    </row>
    <row r="960396" spans="21:28">
      <c r="U960396" s="5"/>
      <c r="AA960396" s="94"/>
      <c r="AB960396" s="5"/>
    </row>
    <row r="960466" spans="21:28">
      <c r="U960466" s="5"/>
      <c r="AA960466" s="94"/>
      <c r="AB960466" s="5"/>
    </row>
    <row r="960467" spans="21:28">
      <c r="U960467" s="5"/>
      <c r="AA960467" s="94"/>
      <c r="AB960467" s="5"/>
    </row>
    <row r="960484" spans="21:28">
      <c r="U960484" s="5"/>
      <c r="AA960484" s="94"/>
      <c r="AB960484" s="5"/>
    </row>
    <row r="960486" spans="21:28">
      <c r="U960486" s="5"/>
      <c r="AA960486" s="458"/>
      <c r="AB960486" s="5"/>
    </row>
    <row r="960487" spans="21:28">
      <c r="U960487" s="5"/>
      <c r="AA960487" s="458"/>
      <c r="AB960487" s="5"/>
    </row>
    <row r="960488" spans="21:28">
      <c r="U960488" s="5"/>
      <c r="AA960488" s="93"/>
      <c r="AB960488" s="5"/>
    </row>
    <row r="960489" spans="21:28">
      <c r="U960489" s="5"/>
      <c r="AA960489" s="94"/>
      <c r="AB960489" s="5"/>
    </row>
    <row r="960492" spans="21:28">
      <c r="U960492" s="5"/>
      <c r="AA960492" s="94"/>
      <c r="AB960492" s="5"/>
    </row>
    <row r="960542" spans="21:28">
      <c r="U960542" s="5"/>
      <c r="AA960542" s="94"/>
      <c r="AB960542" s="5"/>
    </row>
    <row r="960612" spans="21:28">
      <c r="U960612" s="5"/>
      <c r="AA960612" s="94"/>
      <c r="AB960612" s="5"/>
    </row>
    <row r="960613" spans="21:28">
      <c r="U960613" s="5"/>
      <c r="AA960613" s="94"/>
      <c r="AB960613" s="5"/>
    </row>
    <row r="960630" spans="21:28">
      <c r="U960630" s="5"/>
      <c r="AA960630" s="94"/>
      <c r="AB960630" s="5"/>
    </row>
    <row r="960632" spans="21:28">
      <c r="U960632" s="5"/>
      <c r="AA960632" s="458"/>
      <c r="AB960632" s="5"/>
    </row>
    <row r="960633" spans="21:28">
      <c r="U960633" s="5"/>
      <c r="AA960633" s="458"/>
      <c r="AB960633" s="5"/>
    </row>
    <row r="960634" spans="21:28">
      <c r="U960634" s="5"/>
      <c r="AA960634" s="93"/>
      <c r="AB960634" s="5"/>
    </row>
    <row r="960635" spans="21:28">
      <c r="U960635" s="5"/>
      <c r="AA960635" s="94"/>
      <c r="AB960635" s="5"/>
    </row>
    <row r="960638" spans="21:28">
      <c r="U960638" s="5"/>
      <c r="AA960638" s="94"/>
      <c r="AB960638" s="5"/>
    </row>
    <row r="960688" spans="21:28">
      <c r="U960688" s="5"/>
      <c r="AA960688" s="94"/>
      <c r="AB960688" s="5"/>
    </row>
    <row r="960758" spans="21:28">
      <c r="U960758" s="5"/>
      <c r="AA960758" s="94"/>
      <c r="AB960758" s="5"/>
    </row>
    <row r="960759" spans="21:28">
      <c r="U960759" s="5"/>
      <c r="AA960759" s="94"/>
      <c r="AB960759" s="5"/>
    </row>
    <row r="960776" spans="21:28">
      <c r="U960776" s="5"/>
      <c r="AA960776" s="94"/>
      <c r="AB960776" s="5"/>
    </row>
    <row r="960778" spans="21:28">
      <c r="U960778" s="5"/>
      <c r="AA960778" s="458"/>
      <c r="AB960778" s="5"/>
    </row>
    <row r="960779" spans="21:28">
      <c r="U960779" s="5"/>
      <c r="AA960779" s="458"/>
      <c r="AB960779" s="5"/>
    </row>
    <row r="960780" spans="21:28">
      <c r="U960780" s="5"/>
      <c r="AA960780" s="93"/>
      <c r="AB960780" s="5"/>
    </row>
    <row r="960781" spans="21:28">
      <c r="U960781" s="5"/>
      <c r="AA960781" s="94"/>
      <c r="AB960781" s="5"/>
    </row>
    <row r="960784" spans="21:28">
      <c r="U960784" s="5"/>
      <c r="AA960784" s="94"/>
      <c r="AB960784" s="5"/>
    </row>
    <row r="960834" spans="21:28">
      <c r="U960834" s="5"/>
      <c r="AA960834" s="94"/>
      <c r="AB960834" s="5"/>
    </row>
    <row r="960904" spans="21:28">
      <c r="U960904" s="5"/>
      <c r="AA960904" s="94"/>
      <c r="AB960904" s="5"/>
    </row>
    <row r="960905" spans="21:28">
      <c r="U960905" s="5"/>
      <c r="AA960905" s="94"/>
      <c r="AB960905" s="5"/>
    </row>
    <row r="960922" spans="21:28">
      <c r="U960922" s="5"/>
      <c r="AA960922" s="94"/>
      <c r="AB960922" s="5"/>
    </row>
    <row r="960924" spans="21:28">
      <c r="U960924" s="5"/>
      <c r="AA960924" s="458"/>
      <c r="AB960924" s="5"/>
    </row>
    <row r="960925" spans="21:28">
      <c r="U960925" s="5"/>
      <c r="AA960925" s="458"/>
      <c r="AB960925" s="5"/>
    </row>
    <row r="960926" spans="21:28">
      <c r="U960926" s="5"/>
      <c r="AA960926" s="93"/>
      <c r="AB960926" s="5"/>
    </row>
    <row r="960927" spans="21:28">
      <c r="U960927" s="5"/>
      <c r="AA960927" s="94"/>
      <c r="AB960927" s="5"/>
    </row>
    <row r="960930" spans="21:28">
      <c r="U960930" s="5"/>
      <c r="AA960930" s="94"/>
      <c r="AB960930" s="5"/>
    </row>
    <row r="960980" spans="21:28">
      <c r="U960980" s="5"/>
      <c r="AA960980" s="94"/>
      <c r="AB960980" s="5"/>
    </row>
    <row r="961050" spans="21:28">
      <c r="U961050" s="5"/>
      <c r="AA961050" s="94"/>
      <c r="AB961050" s="5"/>
    </row>
    <row r="961051" spans="21:28">
      <c r="U961051" s="5"/>
      <c r="AA961051" s="94"/>
      <c r="AB961051" s="5"/>
    </row>
    <row r="961068" spans="21:28">
      <c r="U961068" s="5"/>
      <c r="AA961068" s="94"/>
      <c r="AB961068" s="5"/>
    </row>
    <row r="961070" spans="21:28">
      <c r="U961070" s="5"/>
      <c r="AA961070" s="458"/>
      <c r="AB961070" s="5"/>
    </row>
    <row r="961071" spans="21:28">
      <c r="U961071" s="5"/>
      <c r="AA961071" s="458"/>
      <c r="AB961071" s="5"/>
    </row>
    <row r="961072" spans="21:28">
      <c r="U961072" s="5"/>
      <c r="AA961072" s="93"/>
      <c r="AB961072" s="5"/>
    </row>
    <row r="961073" spans="21:28">
      <c r="U961073" s="5"/>
      <c r="AA961073" s="94"/>
      <c r="AB961073" s="5"/>
    </row>
    <row r="961076" spans="21:28">
      <c r="U961076" s="5"/>
      <c r="AA961076" s="94"/>
      <c r="AB961076" s="5"/>
    </row>
    <row r="961126" spans="21:28">
      <c r="U961126" s="5"/>
      <c r="AA961126" s="94"/>
      <c r="AB961126" s="5"/>
    </row>
    <row r="961196" spans="21:28">
      <c r="U961196" s="5"/>
      <c r="AA961196" s="94"/>
      <c r="AB961196" s="5"/>
    </row>
    <row r="961197" spans="21:28">
      <c r="U961197" s="5"/>
      <c r="AA961197" s="94"/>
      <c r="AB961197" s="5"/>
    </row>
    <row r="961214" spans="21:28">
      <c r="U961214" s="5"/>
      <c r="AA961214" s="94"/>
      <c r="AB961214" s="5"/>
    </row>
    <row r="961216" spans="21:28">
      <c r="U961216" s="5"/>
      <c r="AA961216" s="458"/>
      <c r="AB961216" s="5"/>
    </row>
    <row r="961217" spans="21:28">
      <c r="U961217" s="5"/>
      <c r="AA961217" s="458"/>
      <c r="AB961217" s="5"/>
    </row>
    <row r="961218" spans="21:28">
      <c r="U961218" s="5"/>
      <c r="AA961218" s="93"/>
      <c r="AB961218" s="5"/>
    </row>
    <row r="961219" spans="21:28">
      <c r="U961219" s="5"/>
      <c r="AA961219" s="94"/>
      <c r="AB961219" s="5"/>
    </row>
    <row r="961222" spans="21:28">
      <c r="U961222" s="5"/>
      <c r="AA961222" s="94"/>
      <c r="AB961222" s="5"/>
    </row>
    <row r="961272" spans="21:28">
      <c r="U961272" s="5"/>
      <c r="AA961272" s="94"/>
      <c r="AB961272" s="5"/>
    </row>
    <row r="961342" spans="21:28">
      <c r="U961342" s="5"/>
      <c r="AA961342" s="94"/>
      <c r="AB961342" s="5"/>
    </row>
    <row r="961343" spans="21:28">
      <c r="U961343" s="5"/>
      <c r="AA961343" s="94"/>
      <c r="AB961343" s="5"/>
    </row>
    <row r="961360" spans="21:28">
      <c r="U961360" s="5"/>
      <c r="AA961360" s="94"/>
      <c r="AB961360" s="5"/>
    </row>
    <row r="961362" spans="21:28">
      <c r="U961362" s="5"/>
      <c r="AA961362" s="458"/>
      <c r="AB961362" s="5"/>
    </row>
    <row r="961363" spans="21:28">
      <c r="U961363" s="5"/>
      <c r="AA961363" s="458"/>
      <c r="AB961363" s="5"/>
    </row>
    <row r="961364" spans="21:28">
      <c r="U961364" s="5"/>
      <c r="AA961364" s="93"/>
      <c r="AB961364" s="5"/>
    </row>
    <row r="961365" spans="21:28">
      <c r="U961365" s="5"/>
      <c r="AA961365" s="94"/>
      <c r="AB961365" s="5"/>
    </row>
    <row r="961368" spans="21:28">
      <c r="U961368" s="5"/>
      <c r="AA961368" s="94"/>
      <c r="AB961368" s="5"/>
    </row>
    <row r="961418" spans="21:28">
      <c r="U961418" s="5"/>
      <c r="AA961418" s="94"/>
      <c r="AB961418" s="5"/>
    </row>
    <row r="961488" spans="21:28">
      <c r="U961488" s="5"/>
      <c r="AA961488" s="94"/>
      <c r="AB961488" s="5"/>
    </row>
    <row r="961489" spans="21:28">
      <c r="U961489" s="5"/>
      <c r="AA961489" s="94"/>
      <c r="AB961489" s="5"/>
    </row>
    <row r="961506" spans="21:28">
      <c r="U961506" s="5"/>
      <c r="AA961506" s="94"/>
      <c r="AB961506" s="5"/>
    </row>
    <row r="961508" spans="21:28">
      <c r="U961508" s="5"/>
      <c r="AA961508" s="458"/>
      <c r="AB961508" s="5"/>
    </row>
    <row r="961509" spans="21:28">
      <c r="U961509" s="5"/>
      <c r="AA961509" s="458"/>
      <c r="AB961509" s="5"/>
    </row>
    <row r="961510" spans="21:28">
      <c r="U961510" s="5"/>
      <c r="AA961510" s="93"/>
      <c r="AB961510" s="5"/>
    </row>
    <row r="961511" spans="21:28">
      <c r="U961511" s="5"/>
      <c r="AA961511" s="94"/>
      <c r="AB961511" s="5"/>
    </row>
    <row r="961514" spans="21:28">
      <c r="U961514" s="5"/>
      <c r="AA961514" s="94"/>
      <c r="AB961514" s="5"/>
    </row>
    <row r="961564" spans="21:28">
      <c r="U961564" s="5"/>
      <c r="AA961564" s="94"/>
      <c r="AB961564" s="5"/>
    </row>
    <row r="961634" spans="21:28">
      <c r="U961634" s="5"/>
      <c r="AA961634" s="94"/>
      <c r="AB961634" s="5"/>
    </row>
    <row r="961635" spans="21:28">
      <c r="U961635" s="5"/>
      <c r="AA961635" s="94"/>
      <c r="AB961635" s="5"/>
    </row>
    <row r="961652" spans="21:28">
      <c r="U961652" s="5"/>
      <c r="AA961652" s="94"/>
      <c r="AB961652" s="5"/>
    </row>
    <row r="961654" spans="21:28">
      <c r="U961654" s="5"/>
      <c r="AA961654" s="458"/>
      <c r="AB961654" s="5"/>
    </row>
    <row r="961655" spans="21:28">
      <c r="U961655" s="5"/>
      <c r="AA961655" s="458"/>
      <c r="AB961655" s="5"/>
    </row>
    <row r="961656" spans="21:28">
      <c r="U961656" s="5"/>
      <c r="AA961656" s="93"/>
      <c r="AB961656" s="5"/>
    </row>
    <row r="961657" spans="21:28">
      <c r="U961657" s="5"/>
      <c r="AA961657" s="94"/>
      <c r="AB961657" s="5"/>
    </row>
    <row r="961660" spans="21:28">
      <c r="U961660" s="5"/>
      <c r="AA961660" s="94"/>
      <c r="AB961660" s="5"/>
    </row>
    <row r="961710" spans="21:28">
      <c r="U961710" s="5"/>
      <c r="AA961710" s="94"/>
      <c r="AB961710" s="5"/>
    </row>
    <row r="961780" spans="21:28">
      <c r="U961780" s="5"/>
      <c r="AA961780" s="94"/>
      <c r="AB961780" s="5"/>
    </row>
    <row r="961781" spans="21:28">
      <c r="U961781" s="5"/>
      <c r="AA961781" s="94"/>
      <c r="AB961781" s="5"/>
    </row>
    <row r="961798" spans="21:28">
      <c r="U961798" s="5"/>
      <c r="AA961798" s="94"/>
      <c r="AB961798" s="5"/>
    </row>
    <row r="961800" spans="21:28">
      <c r="U961800" s="5"/>
      <c r="AA961800" s="458"/>
      <c r="AB961800" s="5"/>
    </row>
    <row r="961801" spans="21:28">
      <c r="U961801" s="5"/>
      <c r="AA961801" s="458"/>
      <c r="AB961801" s="5"/>
    </row>
    <row r="961802" spans="21:28">
      <c r="U961802" s="5"/>
      <c r="AA961802" s="93"/>
      <c r="AB961802" s="5"/>
    </row>
    <row r="961803" spans="21:28">
      <c r="U961803" s="5"/>
      <c r="AA961803" s="94"/>
      <c r="AB961803" s="5"/>
    </row>
    <row r="961806" spans="21:28">
      <c r="U961806" s="5"/>
      <c r="AA961806" s="94"/>
      <c r="AB961806" s="5"/>
    </row>
    <row r="961856" spans="21:28">
      <c r="U961856" s="5"/>
      <c r="AA961856" s="94"/>
      <c r="AB961856" s="5"/>
    </row>
    <row r="961926" spans="21:28">
      <c r="U961926" s="5"/>
      <c r="AA961926" s="94"/>
      <c r="AB961926" s="5"/>
    </row>
    <row r="961927" spans="21:28">
      <c r="U961927" s="5"/>
      <c r="AA961927" s="94"/>
      <c r="AB961927" s="5"/>
    </row>
    <row r="961944" spans="21:28">
      <c r="U961944" s="5"/>
      <c r="AA961944" s="94"/>
      <c r="AB961944" s="5"/>
    </row>
    <row r="961946" spans="21:28">
      <c r="U961946" s="5"/>
      <c r="AA961946" s="458"/>
      <c r="AB961946" s="5"/>
    </row>
    <row r="961947" spans="21:28">
      <c r="U961947" s="5"/>
      <c r="AA961947" s="458"/>
      <c r="AB961947" s="5"/>
    </row>
    <row r="961948" spans="21:28">
      <c r="U961948" s="5"/>
      <c r="AA961948" s="93"/>
      <c r="AB961948" s="5"/>
    </row>
    <row r="961949" spans="21:28">
      <c r="U961949" s="5"/>
      <c r="AA961949" s="94"/>
      <c r="AB961949" s="5"/>
    </row>
    <row r="961952" spans="21:28">
      <c r="U961952" s="5"/>
      <c r="AA961952" s="94"/>
      <c r="AB961952" s="5"/>
    </row>
    <row r="962002" spans="21:28">
      <c r="U962002" s="5"/>
      <c r="AA962002" s="94"/>
      <c r="AB962002" s="5"/>
    </row>
    <row r="962072" spans="21:28">
      <c r="U962072" s="5"/>
      <c r="AA962072" s="94"/>
      <c r="AB962072" s="5"/>
    </row>
    <row r="962073" spans="21:28">
      <c r="U962073" s="5"/>
      <c r="AA962073" s="94"/>
      <c r="AB962073" s="5"/>
    </row>
    <row r="962090" spans="21:28">
      <c r="U962090" s="5"/>
      <c r="AA962090" s="94"/>
      <c r="AB962090" s="5"/>
    </row>
    <row r="962092" spans="21:28">
      <c r="U962092" s="5"/>
      <c r="AA962092" s="458"/>
      <c r="AB962092" s="5"/>
    </row>
    <row r="962093" spans="21:28">
      <c r="U962093" s="5"/>
      <c r="AA962093" s="458"/>
      <c r="AB962093" s="5"/>
    </row>
    <row r="962094" spans="21:28">
      <c r="U962094" s="5"/>
      <c r="AA962094" s="93"/>
      <c r="AB962094" s="5"/>
    </row>
    <row r="962095" spans="21:28">
      <c r="U962095" s="5"/>
      <c r="AA962095" s="94"/>
      <c r="AB962095" s="5"/>
    </row>
    <row r="962098" spans="21:28">
      <c r="U962098" s="5"/>
      <c r="AA962098" s="94"/>
      <c r="AB962098" s="5"/>
    </row>
    <row r="962148" spans="21:28">
      <c r="U962148" s="5"/>
      <c r="AA962148" s="94"/>
      <c r="AB962148" s="5"/>
    </row>
    <row r="962218" spans="21:28">
      <c r="U962218" s="5"/>
      <c r="AA962218" s="94"/>
      <c r="AB962218" s="5"/>
    </row>
    <row r="962219" spans="21:28">
      <c r="U962219" s="5"/>
      <c r="AA962219" s="94"/>
      <c r="AB962219" s="5"/>
    </row>
    <row r="962236" spans="21:28">
      <c r="U962236" s="5"/>
      <c r="AA962236" s="94"/>
      <c r="AB962236" s="5"/>
    </row>
    <row r="962238" spans="21:28">
      <c r="U962238" s="5"/>
      <c r="AA962238" s="458"/>
      <c r="AB962238" s="5"/>
    </row>
    <row r="962239" spans="21:28">
      <c r="U962239" s="5"/>
      <c r="AA962239" s="458"/>
      <c r="AB962239" s="5"/>
    </row>
    <row r="962240" spans="21:28">
      <c r="U962240" s="5"/>
      <c r="AA962240" s="93"/>
      <c r="AB962240" s="5"/>
    </row>
    <row r="962241" spans="21:28">
      <c r="U962241" s="5"/>
      <c r="AA962241" s="94"/>
      <c r="AB962241" s="5"/>
    </row>
    <row r="962244" spans="21:28">
      <c r="U962244" s="5"/>
      <c r="AA962244" s="94"/>
      <c r="AB962244" s="5"/>
    </row>
    <row r="962294" spans="21:28">
      <c r="U962294" s="5"/>
      <c r="AA962294" s="94"/>
      <c r="AB962294" s="5"/>
    </row>
    <row r="962364" spans="21:28">
      <c r="U962364" s="5"/>
      <c r="AA962364" s="94"/>
      <c r="AB962364" s="5"/>
    </row>
    <row r="962365" spans="21:28">
      <c r="U962365" s="5"/>
      <c r="AA962365" s="94"/>
      <c r="AB962365" s="5"/>
    </row>
    <row r="962382" spans="21:28">
      <c r="U962382" s="5"/>
      <c r="AA962382" s="94"/>
      <c r="AB962382" s="5"/>
    </row>
    <row r="962384" spans="21:28">
      <c r="U962384" s="5"/>
      <c r="AA962384" s="458"/>
      <c r="AB962384" s="5"/>
    </row>
    <row r="962385" spans="21:28">
      <c r="U962385" s="5"/>
      <c r="AA962385" s="458"/>
      <c r="AB962385" s="5"/>
    </row>
    <row r="962386" spans="21:28">
      <c r="U962386" s="5"/>
      <c r="AA962386" s="93"/>
      <c r="AB962386" s="5"/>
    </row>
    <row r="962387" spans="21:28">
      <c r="U962387" s="5"/>
      <c r="AA962387" s="94"/>
      <c r="AB962387" s="5"/>
    </row>
    <row r="962390" spans="21:28">
      <c r="U962390" s="5"/>
      <c r="AA962390" s="94"/>
      <c r="AB962390" s="5"/>
    </row>
    <row r="962440" spans="21:28">
      <c r="U962440" s="5"/>
      <c r="AA962440" s="94"/>
      <c r="AB962440" s="5"/>
    </row>
    <row r="962510" spans="21:28">
      <c r="U962510" s="5"/>
      <c r="AA962510" s="94"/>
      <c r="AB962510" s="5"/>
    </row>
    <row r="962511" spans="21:28">
      <c r="U962511" s="5"/>
      <c r="AA962511" s="94"/>
      <c r="AB962511" s="5"/>
    </row>
    <row r="962528" spans="21:28">
      <c r="U962528" s="5"/>
      <c r="AA962528" s="94"/>
      <c r="AB962528" s="5"/>
    </row>
    <row r="962530" spans="21:28">
      <c r="U962530" s="5"/>
      <c r="AA962530" s="458"/>
      <c r="AB962530" s="5"/>
    </row>
    <row r="962531" spans="21:28">
      <c r="U962531" s="5"/>
      <c r="AA962531" s="458"/>
      <c r="AB962531" s="5"/>
    </row>
    <row r="962532" spans="21:28">
      <c r="U962532" s="5"/>
      <c r="AA962532" s="93"/>
      <c r="AB962532" s="5"/>
    </row>
    <row r="962533" spans="21:28">
      <c r="U962533" s="5"/>
      <c r="AA962533" s="94"/>
      <c r="AB962533" s="5"/>
    </row>
    <row r="962536" spans="21:28">
      <c r="U962536" s="5"/>
      <c r="AA962536" s="94"/>
      <c r="AB962536" s="5"/>
    </row>
    <row r="962586" spans="21:28">
      <c r="U962586" s="5"/>
      <c r="AA962586" s="94"/>
      <c r="AB962586" s="5"/>
    </row>
    <row r="962656" spans="21:28">
      <c r="U962656" s="5"/>
      <c r="AA962656" s="94"/>
      <c r="AB962656" s="5"/>
    </row>
    <row r="962657" spans="21:28">
      <c r="U962657" s="5"/>
      <c r="AA962657" s="94"/>
      <c r="AB962657" s="5"/>
    </row>
    <row r="962674" spans="21:28">
      <c r="U962674" s="5"/>
      <c r="AA962674" s="94"/>
      <c r="AB962674" s="5"/>
    </row>
    <row r="962676" spans="21:28">
      <c r="U962676" s="5"/>
      <c r="AA962676" s="458"/>
      <c r="AB962676" s="5"/>
    </row>
    <row r="962677" spans="21:28">
      <c r="U962677" s="5"/>
      <c r="AA962677" s="458"/>
      <c r="AB962677" s="5"/>
    </row>
    <row r="962678" spans="21:28">
      <c r="U962678" s="5"/>
      <c r="AA962678" s="93"/>
      <c r="AB962678" s="5"/>
    </row>
    <row r="962679" spans="21:28">
      <c r="U962679" s="5"/>
      <c r="AA962679" s="94"/>
      <c r="AB962679" s="5"/>
    </row>
    <row r="962682" spans="21:28">
      <c r="U962682" s="5"/>
      <c r="AA962682" s="94"/>
      <c r="AB962682" s="5"/>
    </row>
    <row r="962732" spans="21:28">
      <c r="U962732" s="5"/>
      <c r="AA962732" s="94"/>
      <c r="AB962732" s="5"/>
    </row>
    <row r="962802" spans="21:28">
      <c r="U962802" s="5"/>
      <c r="AA962802" s="94"/>
      <c r="AB962802" s="5"/>
    </row>
    <row r="962803" spans="21:28">
      <c r="U962803" s="5"/>
      <c r="AA962803" s="94"/>
      <c r="AB962803" s="5"/>
    </row>
    <row r="962820" spans="21:28">
      <c r="U962820" s="5"/>
      <c r="AA962820" s="94"/>
      <c r="AB962820" s="5"/>
    </row>
    <row r="962822" spans="21:28">
      <c r="U962822" s="5"/>
      <c r="AA962822" s="458"/>
      <c r="AB962822" s="5"/>
    </row>
    <row r="962823" spans="21:28">
      <c r="U962823" s="5"/>
      <c r="AA962823" s="458"/>
      <c r="AB962823" s="5"/>
    </row>
    <row r="962824" spans="21:28">
      <c r="U962824" s="5"/>
      <c r="AA962824" s="93"/>
      <c r="AB962824" s="5"/>
    </row>
    <row r="962825" spans="21:28">
      <c r="U962825" s="5"/>
      <c r="AA962825" s="94"/>
      <c r="AB962825" s="5"/>
    </row>
    <row r="962828" spans="21:28">
      <c r="U962828" s="5"/>
      <c r="AA962828" s="94"/>
      <c r="AB962828" s="5"/>
    </row>
    <row r="962878" spans="21:28">
      <c r="U962878" s="5"/>
      <c r="AA962878" s="94"/>
      <c r="AB962878" s="5"/>
    </row>
    <row r="962948" spans="21:28">
      <c r="U962948" s="5"/>
      <c r="AA962948" s="94"/>
      <c r="AB962948" s="5"/>
    </row>
    <row r="962949" spans="21:28">
      <c r="U962949" s="5"/>
      <c r="AA962949" s="94"/>
      <c r="AB962949" s="5"/>
    </row>
    <row r="962966" spans="21:28">
      <c r="U962966" s="5"/>
      <c r="AA962966" s="94"/>
      <c r="AB962966" s="5"/>
    </row>
    <row r="962968" spans="21:28">
      <c r="U962968" s="5"/>
      <c r="AA962968" s="458"/>
      <c r="AB962968" s="5"/>
    </row>
    <row r="962969" spans="21:28">
      <c r="U962969" s="5"/>
      <c r="AA962969" s="458"/>
      <c r="AB962969" s="5"/>
    </row>
    <row r="962970" spans="21:28">
      <c r="U962970" s="5"/>
      <c r="AA962970" s="93"/>
      <c r="AB962970" s="5"/>
    </row>
    <row r="962971" spans="21:28">
      <c r="U962971" s="5"/>
      <c r="AA962971" s="94"/>
      <c r="AB962971" s="5"/>
    </row>
    <row r="962974" spans="21:28">
      <c r="U962974" s="5"/>
      <c r="AA962974" s="94"/>
      <c r="AB962974" s="5"/>
    </row>
    <row r="963024" spans="21:28">
      <c r="U963024" s="5"/>
      <c r="AA963024" s="94"/>
      <c r="AB963024" s="5"/>
    </row>
    <row r="963094" spans="21:28">
      <c r="U963094" s="5"/>
      <c r="AA963094" s="94"/>
      <c r="AB963094" s="5"/>
    </row>
    <row r="963095" spans="21:28">
      <c r="U963095" s="5"/>
      <c r="AA963095" s="94"/>
      <c r="AB963095" s="5"/>
    </row>
    <row r="963112" spans="21:28">
      <c r="U963112" s="5"/>
      <c r="AA963112" s="94"/>
      <c r="AB963112" s="5"/>
    </row>
    <row r="963114" spans="21:28">
      <c r="U963114" s="5"/>
      <c r="AA963114" s="458"/>
      <c r="AB963114" s="5"/>
    </row>
    <row r="963115" spans="21:28">
      <c r="U963115" s="5"/>
      <c r="AA963115" s="458"/>
      <c r="AB963115" s="5"/>
    </row>
    <row r="963116" spans="21:28">
      <c r="U963116" s="5"/>
      <c r="AA963116" s="93"/>
      <c r="AB963116" s="5"/>
    </row>
    <row r="963117" spans="21:28">
      <c r="U963117" s="5"/>
      <c r="AA963117" s="94"/>
      <c r="AB963117" s="5"/>
    </row>
    <row r="963120" spans="21:28">
      <c r="U963120" s="5"/>
      <c r="AA963120" s="94"/>
      <c r="AB963120" s="5"/>
    </row>
    <row r="963170" spans="21:28">
      <c r="U963170" s="5"/>
      <c r="AA963170" s="94"/>
      <c r="AB963170" s="5"/>
    </row>
    <row r="963240" spans="21:28">
      <c r="U963240" s="5"/>
      <c r="AA963240" s="94"/>
      <c r="AB963240" s="5"/>
    </row>
    <row r="963241" spans="21:28">
      <c r="U963241" s="5"/>
      <c r="AA963241" s="94"/>
      <c r="AB963241" s="5"/>
    </row>
    <row r="963258" spans="21:28">
      <c r="U963258" s="5"/>
      <c r="AA963258" s="94"/>
      <c r="AB963258" s="5"/>
    </row>
    <row r="963260" spans="21:28">
      <c r="U963260" s="5"/>
      <c r="AA963260" s="458"/>
      <c r="AB963260" s="5"/>
    </row>
    <row r="963261" spans="21:28">
      <c r="U963261" s="5"/>
      <c r="AA963261" s="458"/>
      <c r="AB963261" s="5"/>
    </row>
    <row r="963262" spans="21:28">
      <c r="U963262" s="5"/>
      <c r="AA963262" s="93"/>
      <c r="AB963262" s="5"/>
    </row>
    <row r="963263" spans="21:28">
      <c r="U963263" s="5"/>
      <c r="AA963263" s="94"/>
      <c r="AB963263" s="5"/>
    </row>
    <row r="963266" spans="21:28">
      <c r="U963266" s="5"/>
      <c r="AA963266" s="94"/>
      <c r="AB963266" s="5"/>
    </row>
    <row r="963316" spans="21:28">
      <c r="U963316" s="5"/>
      <c r="AA963316" s="94"/>
      <c r="AB963316" s="5"/>
    </row>
    <row r="963386" spans="21:28">
      <c r="U963386" s="5"/>
      <c r="AA963386" s="94"/>
      <c r="AB963386" s="5"/>
    </row>
    <row r="963387" spans="21:28">
      <c r="U963387" s="5"/>
      <c r="AA963387" s="94"/>
      <c r="AB963387" s="5"/>
    </row>
    <row r="963404" spans="21:28">
      <c r="U963404" s="5"/>
      <c r="AA963404" s="94"/>
      <c r="AB963404" s="5"/>
    </row>
    <row r="963406" spans="21:28">
      <c r="U963406" s="5"/>
      <c r="AA963406" s="458"/>
      <c r="AB963406" s="5"/>
    </row>
    <row r="963407" spans="21:28">
      <c r="U963407" s="5"/>
      <c r="AA963407" s="458"/>
      <c r="AB963407" s="5"/>
    </row>
    <row r="963408" spans="21:28">
      <c r="U963408" s="5"/>
      <c r="AA963408" s="93"/>
      <c r="AB963408" s="5"/>
    </row>
    <row r="963409" spans="21:28">
      <c r="U963409" s="5"/>
      <c r="AA963409" s="94"/>
      <c r="AB963409" s="5"/>
    </row>
    <row r="963412" spans="21:28">
      <c r="U963412" s="5"/>
      <c r="AA963412" s="94"/>
      <c r="AB963412" s="5"/>
    </row>
    <row r="963462" spans="21:28">
      <c r="U963462" s="5"/>
      <c r="AA963462" s="94"/>
      <c r="AB963462" s="5"/>
    </row>
    <row r="963532" spans="21:28">
      <c r="U963532" s="5"/>
      <c r="AA963532" s="94"/>
      <c r="AB963532" s="5"/>
    </row>
    <row r="963533" spans="21:28">
      <c r="U963533" s="5"/>
      <c r="AA963533" s="94"/>
      <c r="AB963533" s="5"/>
    </row>
    <row r="963550" spans="21:28">
      <c r="U963550" s="5"/>
      <c r="AA963550" s="94"/>
      <c r="AB963550" s="5"/>
    </row>
    <row r="963552" spans="21:28">
      <c r="U963552" s="5"/>
      <c r="AA963552" s="458"/>
      <c r="AB963552" s="5"/>
    </row>
    <row r="963553" spans="21:28">
      <c r="U963553" s="5"/>
      <c r="AA963553" s="458"/>
      <c r="AB963553" s="5"/>
    </row>
    <row r="963554" spans="21:28">
      <c r="U963554" s="5"/>
      <c r="AA963554" s="93"/>
      <c r="AB963554" s="5"/>
    </row>
    <row r="963555" spans="21:28">
      <c r="U963555" s="5"/>
      <c r="AA963555" s="94"/>
      <c r="AB963555" s="5"/>
    </row>
    <row r="963558" spans="21:28">
      <c r="U963558" s="5"/>
      <c r="AA963558" s="94"/>
      <c r="AB963558" s="5"/>
    </row>
    <row r="963608" spans="21:28">
      <c r="U963608" s="5"/>
      <c r="AA963608" s="94"/>
      <c r="AB963608" s="5"/>
    </row>
    <row r="963678" spans="21:28">
      <c r="U963678" s="5"/>
      <c r="AA963678" s="94"/>
      <c r="AB963678" s="5"/>
    </row>
    <row r="963679" spans="21:28">
      <c r="U963679" s="5"/>
      <c r="AA963679" s="94"/>
      <c r="AB963679" s="5"/>
    </row>
    <row r="963696" spans="21:28">
      <c r="U963696" s="5"/>
      <c r="AA963696" s="94"/>
      <c r="AB963696" s="5"/>
    </row>
    <row r="963698" spans="21:28">
      <c r="U963698" s="5"/>
      <c r="AA963698" s="458"/>
      <c r="AB963698" s="5"/>
    </row>
    <row r="963699" spans="21:28">
      <c r="U963699" s="5"/>
      <c r="AA963699" s="458"/>
      <c r="AB963699" s="5"/>
    </row>
    <row r="963700" spans="21:28">
      <c r="U963700" s="5"/>
      <c r="AA963700" s="93"/>
      <c r="AB963700" s="5"/>
    </row>
    <row r="963701" spans="21:28">
      <c r="U963701" s="5"/>
      <c r="AA963701" s="94"/>
      <c r="AB963701" s="5"/>
    </row>
    <row r="963704" spans="21:28">
      <c r="U963704" s="5"/>
      <c r="AA963704" s="94"/>
      <c r="AB963704" s="5"/>
    </row>
    <row r="963754" spans="21:28">
      <c r="U963754" s="5"/>
      <c r="AA963754" s="94"/>
      <c r="AB963754" s="5"/>
    </row>
    <row r="963824" spans="21:28">
      <c r="U963824" s="5"/>
      <c r="AA963824" s="94"/>
      <c r="AB963824" s="5"/>
    </row>
    <row r="963825" spans="21:28">
      <c r="U963825" s="5"/>
      <c r="AA963825" s="94"/>
      <c r="AB963825" s="5"/>
    </row>
    <row r="963842" spans="21:28">
      <c r="U963842" s="5"/>
      <c r="AA963842" s="94"/>
      <c r="AB963842" s="5"/>
    </row>
    <row r="963844" spans="21:28">
      <c r="U963844" s="5"/>
      <c r="AA963844" s="458"/>
      <c r="AB963844" s="5"/>
    </row>
    <row r="963845" spans="21:28">
      <c r="U963845" s="5"/>
      <c r="AA963845" s="458"/>
      <c r="AB963845" s="5"/>
    </row>
    <row r="963846" spans="21:28">
      <c r="U963846" s="5"/>
      <c r="AA963846" s="93"/>
      <c r="AB963846" s="5"/>
    </row>
    <row r="963847" spans="21:28">
      <c r="U963847" s="5"/>
      <c r="AA963847" s="94"/>
      <c r="AB963847" s="5"/>
    </row>
    <row r="963850" spans="21:28">
      <c r="U963850" s="5"/>
      <c r="AA963850" s="94"/>
      <c r="AB963850" s="5"/>
    </row>
    <row r="963900" spans="21:28">
      <c r="U963900" s="5"/>
      <c r="AA963900" s="94"/>
      <c r="AB963900" s="5"/>
    </row>
    <row r="963970" spans="21:28">
      <c r="U963970" s="5"/>
      <c r="AA963970" s="94"/>
      <c r="AB963970" s="5"/>
    </row>
    <row r="963971" spans="21:28">
      <c r="U963971" s="5"/>
      <c r="AA963971" s="94"/>
      <c r="AB963971" s="5"/>
    </row>
    <row r="963988" spans="21:28">
      <c r="U963988" s="5"/>
      <c r="AA963988" s="94"/>
      <c r="AB963988" s="5"/>
    </row>
    <row r="963990" spans="21:28">
      <c r="U963990" s="5"/>
      <c r="AA963990" s="458"/>
      <c r="AB963990" s="5"/>
    </row>
    <row r="963991" spans="21:28">
      <c r="U963991" s="5"/>
      <c r="AA963991" s="458"/>
      <c r="AB963991" s="5"/>
    </row>
    <row r="963992" spans="21:28">
      <c r="U963992" s="5"/>
      <c r="AA963992" s="93"/>
      <c r="AB963992" s="5"/>
    </row>
    <row r="963993" spans="21:28">
      <c r="U963993" s="5"/>
      <c r="AA963993" s="94"/>
      <c r="AB963993" s="5"/>
    </row>
    <row r="963996" spans="21:28">
      <c r="U963996" s="5"/>
      <c r="AA963996" s="94"/>
      <c r="AB963996" s="5"/>
    </row>
    <row r="964046" spans="21:28">
      <c r="U964046" s="5"/>
      <c r="AA964046" s="94"/>
      <c r="AB964046" s="5"/>
    </row>
    <row r="964116" spans="21:28">
      <c r="U964116" s="5"/>
      <c r="AA964116" s="94"/>
      <c r="AB964116" s="5"/>
    </row>
    <row r="964117" spans="21:28">
      <c r="U964117" s="5"/>
      <c r="AA964117" s="94"/>
      <c r="AB964117" s="5"/>
    </row>
    <row r="964134" spans="21:28">
      <c r="U964134" s="5"/>
      <c r="AA964134" s="94"/>
      <c r="AB964134" s="5"/>
    </row>
    <row r="964136" spans="21:28">
      <c r="U964136" s="5"/>
      <c r="AA964136" s="458"/>
      <c r="AB964136" s="5"/>
    </row>
    <row r="964137" spans="21:28">
      <c r="U964137" s="5"/>
      <c r="AA964137" s="458"/>
      <c r="AB964137" s="5"/>
    </row>
    <row r="964138" spans="21:28">
      <c r="U964138" s="5"/>
      <c r="AA964138" s="93"/>
      <c r="AB964138" s="5"/>
    </row>
    <row r="964139" spans="21:28">
      <c r="U964139" s="5"/>
      <c r="AA964139" s="94"/>
      <c r="AB964139" s="5"/>
    </row>
    <row r="964142" spans="21:28">
      <c r="U964142" s="5"/>
      <c r="AA964142" s="94"/>
      <c r="AB964142" s="5"/>
    </row>
    <row r="964192" spans="21:28">
      <c r="U964192" s="5"/>
      <c r="AA964192" s="94"/>
      <c r="AB964192" s="5"/>
    </row>
    <row r="964262" spans="21:28">
      <c r="U964262" s="5"/>
      <c r="AA964262" s="94"/>
      <c r="AB964262" s="5"/>
    </row>
    <row r="964263" spans="21:28">
      <c r="U964263" s="5"/>
      <c r="AA964263" s="94"/>
      <c r="AB964263" s="5"/>
    </row>
    <row r="964280" spans="21:28">
      <c r="U964280" s="5"/>
      <c r="AA964280" s="94"/>
      <c r="AB964280" s="5"/>
    </row>
    <row r="964282" spans="21:28">
      <c r="U964282" s="5"/>
      <c r="AA964282" s="458"/>
      <c r="AB964282" s="5"/>
    </row>
    <row r="964283" spans="21:28">
      <c r="U964283" s="5"/>
      <c r="AA964283" s="458"/>
      <c r="AB964283" s="5"/>
    </row>
    <row r="964284" spans="21:28">
      <c r="U964284" s="5"/>
      <c r="AA964284" s="93"/>
      <c r="AB964284" s="5"/>
    </row>
    <row r="964285" spans="21:28">
      <c r="U964285" s="5"/>
      <c r="AA964285" s="94"/>
      <c r="AB964285" s="5"/>
    </row>
    <row r="964288" spans="21:28">
      <c r="U964288" s="5"/>
      <c r="AA964288" s="94"/>
      <c r="AB964288" s="5"/>
    </row>
    <row r="964338" spans="21:28">
      <c r="U964338" s="5"/>
      <c r="AA964338" s="94"/>
      <c r="AB964338" s="5"/>
    </row>
    <row r="964408" spans="21:28">
      <c r="U964408" s="5"/>
      <c r="AA964408" s="94"/>
      <c r="AB964408" s="5"/>
    </row>
    <row r="964409" spans="21:28">
      <c r="U964409" s="5"/>
      <c r="AA964409" s="94"/>
      <c r="AB964409" s="5"/>
    </row>
    <row r="964426" spans="21:28">
      <c r="U964426" s="5"/>
      <c r="AA964426" s="94"/>
      <c r="AB964426" s="5"/>
    </row>
    <row r="964428" spans="21:28">
      <c r="U964428" s="5"/>
      <c r="AA964428" s="458"/>
      <c r="AB964428" s="5"/>
    </row>
    <row r="964429" spans="21:28">
      <c r="U964429" s="5"/>
      <c r="AA964429" s="458"/>
      <c r="AB964429" s="5"/>
    </row>
    <row r="964430" spans="21:28">
      <c r="U964430" s="5"/>
      <c r="AA964430" s="93"/>
      <c r="AB964430" s="5"/>
    </row>
    <row r="964431" spans="21:28">
      <c r="U964431" s="5"/>
      <c r="AA964431" s="94"/>
      <c r="AB964431" s="5"/>
    </row>
    <row r="964434" spans="21:28">
      <c r="U964434" s="5"/>
      <c r="AA964434" s="94"/>
      <c r="AB964434" s="5"/>
    </row>
    <row r="964484" spans="21:28">
      <c r="U964484" s="5"/>
      <c r="AA964484" s="94"/>
      <c r="AB964484" s="5"/>
    </row>
    <row r="964554" spans="21:28">
      <c r="U964554" s="5"/>
      <c r="AA964554" s="94"/>
      <c r="AB964554" s="5"/>
    </row>
    <row r="964555" spans="21:28">
      <c r="U964555" s="5"/>
      <c r="AA964555" s="94"/>
      <c r="AB964555" s="5"/>
    </row>
    <row r="964572" spans="21:28">
      <c r="U964572" s="5"/>
      <c r="AA964572" s="94"/>
      <c r="AB964572" s="5"/>
    </row>
    <row r="964574" spans="21:28">
      <c r="U964574" s="5"/>
      <c r="AA964574" s="458"/>
      <c r="AB964574" s="5"/>
    </row>
    <row r="964575" spans="21:28">
      <c r="U964575" s="5"/>
      <c r="AA964575" s="458"/>
      <c r="AB964575" s="5"/>
    </row>
    <row r="964576" spans="21:28">
      <c r="U964576" s="5"/>
      <c r="AA964576" s="93"/>
      <c r="AB964576" s="5"/>
    </row>
    <row r="964577" spans="21:28">
      <c r="U964577" s="5"/>
      <c r="AA964577" s="94"/>
      <c r="AB964577" s="5"/>
    </row>
    <row r="964580" spans="21:28">
      <c r="U964580" s="5"/>
      <c r="AA964580" s="94"/>
      <c r="AB964580" s="5"/>
    </row>
    <row r="964630" spans="21:28">
      <c r="U964630" s="5"/>
      <c r="AA964630" s="94"/>
      <c r="AB964630" s="5"/>
    </row>
    <row r="964700" spans="21:28">
      <c r="U964700" s="5"/>
      <c r="AA964700" s="94"/>
      <c r="AB964700" s="5"/>
    </row>
    <row r="964701" spans="21:28">
      <c r="U964701" s="5"/>
      <c r="AA964701" s="94"/>
      <c r="AB964701" s="5"/>
    </row>
    <row r="964718" spans="21:28">
      <c r="U964718" s="5"/>
      <c r="AA964718" s="94"/>
      <c r="AB964718" s="5"/>
    </row>
    <row r="964720" spans="21:28">
      <c r="U964720" s="5"/>
      <c r="AA964720" s="458"/>
      <c r="AB964720" s="5"/>
    </row>
    <row r="964721" spans="21:28">
      <c r="U964721" s="5"/>
      <c r="AA964721" s="458"/>
      <c r="AB964721" s="5"/>
    </row>
    <row r="964722" spans="21:28">
      <c r="U964722" s="5"/>
      <c r="AA964722" s="93"/>
      <c r="AB964722" s="5"/>
    </row>
    <row r="964723" spans="21:28">
      <c r="U964723" s="5"/>
      <c r="AA964723" s="94"/>
      <c r="AB964723" s="5"/>
    </row>
    <row r="964726" spans="21:28">
      <c r="U964726" s="5"/>
      <c r="AA964726" s="94"/>
      <c r="AB964726" s="5"/>
    </row>
    <row r="964776" spans="21:28">
      <c r="U964776" s="5"/>
      <c r="AA964776" s="94"/>
      <c r="AB964776" s="5"/>
    </row>
    <row r="964846" spans="21:28">
      <c r="U964846" s="5"/>
      <c r="AA964846" s="94"/>
      <c r="AB964846" s="5"/>
    </row>
    <row r="964847" spans="21:28">
      <c r="U964847" s="5"/>
      <c r="AA964847" s="94"/>
      <c r="AB964847" s="5"/>
    </row>
    <row r="964864" spans="21:28">
      <c r="U964864" s="5"/>
      <c r="AA964864" s="94"/>
      <c r="AB964864" s="5"/>
    </row>
    <row r="964866" spans="21:28">
      <c r="U964866" s="5"/>
      <c r="AA964866" s="458"/>
      <c r="AB964866" s="5"/>
    </row>
    <row r="964867" spans="21:28">
      <c r="U964867" s="5"/>
      <c r="AA964867" s="458"/>
      <c r="AB964867" s="5"/>
    </row>
    <row r="964868" spans="21:28">
      <c r="U964868" s="5"/>
      <c r="AA964868" s="93"/>
      <c r="AB964868" s="5"/>
    </row>
    <row r="964869" spans="21:28">
      <c r="U964869" s="5"/>
      <c r="AA964869" s="94"/>
      <c r="AB964869" s="5"/>
    </row>
    <row r="964872" spans="21:28">
      <c r="U964872" s="5"/>
      <c r="AA964872" s="94"/>
      <c r="AB964872" s="5"/>
    </row>
    <row r="964922" spans="21:28">
      <c r="U964922" s="5"/>
      <c r="AA964922" s="94"/>
      <c r="AB964922" s="5"/>
    </row>
    <row r="964992" spans="21:28">
      <c r="U964992" s="5"/>
      <c r="AA964992" s="94"/>
      <c r="AB964992" s="5"/>
    </row>
    <row r="964993" spans="21:28">
      <c r="U964993" s="5"/>
      <c r="AA964993" s="94"/>
      <c r="AB964993" s="5"/>
    </row>
    <row r="965010" spans="21:28">
      <c r="U965010" s="5"/>
      <c r="AA965010" s="94"/>
      <c r="AB965010" s="5"/>
    </row>
    <row r="965012" spans="21:28">
      <c r="U965012" s="5"/>
      <c r="AA965012" s="458"/>
      <c r="AB965012" s="5"/>
    </row>
    <row r="965013" spans="21:28">
      <c r="U965013" s="5"/>
      <c r="AA965013" s="458"/>
      <c r="AB965013" s="5"/>
    </row>
    <row r="965014" spans="21:28">
      <c r="U965014" s="5"/>
      <c r="AA965014" s="93"/>
      <c r="AB965014" s="5"/>
    </row>
    <row r="965015" spans="21:28">
      <c r="U965015" s="5"/>
      <c r="AA965015" s="94"/>
      <c r="AB965015" s="5"/>
    </row>
    <row r="965018" spans="21:28">
      <c r="U965018" s="5"/>
      <c r="AA965018" s="94"/>
      <c r="AB965018" s="5"/>
    </row>
    <row r="965068" spans="21:28">
      <c r="U965068" s="5"/>
      <c r="AA965068" s="94"/>
      <c r="AB965068" s="5"/>
    </row>
    <row r="965138" spans="21:28">
      <c r="U965138" s="5"/>
      <c r="AA965138" s="94"/>
      <c r="AB965138" s="5"/>
    </row>
    <row r="965139" spans="21:28">
      <c r="U965139" s="5"/>
      <c r="AA965139" s="94"/>
      <c r="AB965139" s="5"/>
    </row>
    <row r="965156" spans="21:28">
      <c r="U965156" s="5"/>
      <c r="AA965156" s="94"/>
      <c r="AB965156" s="5"/>
    </row>
    <row r="965158" spans="21:28">
      <c r="U965158" s="5"/>
      <c r="AA965158" s="458"/>
      <c r="AB965158" s="5"/>
    </row>
    <row r="965159" spans="21:28">
      <c r="U965159" s="5"/>
      <c r="AA965159" s="458"/>
      <c r="AB965159" s="5"/>
    </row>
    <row r="965160" spans="21:28">
      <c r="U965160" s="5"/>
      <c r="AA965160" s="93"/>
      <c r="AB965160" s="5"/>
    </row>
    <row r="965161" spans="21:28">
      <c r="U965161" s="5"/>
      <c r="AA965161" s="94"/>
      <c r="AB965161" s="5"/>
    </row>
    <row r="965164" spans="21:28">
      <c r="U965164" s="5"/>
      <c r="AA965164" s="94"/>
      <c r="AB965164" s="5"/>
    </row>
    <row r="965214" spans="21:28">
      <c r="U965214" s="5"/>
      <c r="AA965214" s="94"/>
      <c r="AB965214" s="5"/>
    </row>
    <row r="965284" spans="21:28">
      <c r="U965284" s="5"/>
      <c r="AA965284" s="94"/>
      <c r="AB965284" s="5"/>
    </row>
    <row r="965285" spans="21:28">
      <c r="U965285" s="5"/>
      <c r="AA965285" s="94"/>
      <c r="AB965285" s="5"/>
    </row>
    <row r="965302" spans="21:28">
      <c r="U965302" s="5"/>
      <c r="AA965302" s="94"/>
      <c r="AB965302" s="5"/>
    </row>
    <row r="965304" spans="21:28">
      <c r="U965304" s="5"/>
      <c r="AA965304" s="458"/>
      <c r="AB965304" s="5"/>
    </row>
    <row r="965305" spans="21:28">
      <c r="U965305" s="5"/>
      <c r="AA965305" s="458"/>
      <c r="AB965305" s="5"/>
    </row>
    <row r="965306" spans="21:28">
      <c r="U965306" s="5"/>
      <c r="AA965306" s="93"/>
      <c r="AB965306" s="5"/>
    </row>
    <row r="965307" spans="21:28">
      <c r="U965307" s="5"/>
      <c r="AA965307" s="94"/>
      <c r="AB965307" s="5"/>
    </row>
    <row r="965310" spans="21:28">
      <c r="U965310" s="5"/>
      <c r="AA965310" s="94"/>
      <c r="AB965310" s="5"/>
    </row>
    <row r="965360" spans="21:28">
      <c r="U965360" s="5"/>
      <c r="AA965360" s="94"/>
      <c r="AB965360" s="5"/>
    </row>
    <row r="965430" spans="21:28">
      <c r="U965430" s="5"/>
      <c r="AA965430" s="94"/>
      <c r="AB965430" s="5"/>
    </row>
    <row r="965431" spans="21:28">
      <c r="U965431" s="5"/>
      <c r="AA965431" s="94"/>
      <c r="AB965431" s="5"/>
    </row>
    <row r="965448" spans="21:28">
      <c r="U965448" s="5"/>
      <c r="AA965448" s="94"/>
      <c r="AB965448" s="5"/>
    </row>
    <row r="965450" spans="21:28">
      <c r="U965450" s="5"/>
      <c r="AA965450" s="458"/>
      <c r="AB965450" s="5"/>
    </row>
    <row r="965451" spans="21:28">
      <c r="U965451" s="5"/>
      <c r="AA965451" s="458"/>
      <c r="AB965451" s="5"/>
    </row>
    <row r="965452" spans="21:28">
      <c r="U965452" s="5"/>
      <c r="AA965452" s="93"/>
      <c r="AB965452" s="5"/>
    </row>
    <row r="965453" spans="21:28">
      <c r="U965453" s="5"/>
      <c r="AA965453" s="94"/>
      <c r="AB965453" s="5"/>
    </row>
    <row r="965456" spans="21:28">
      <c r="U965456" s="5"/>
      <c r="AA965456" s="94"/>
      <c r="AB965456" s="5"/>
    </row>
    <row r="965506" spans="21:28">
      <c r="U965506" s="5"/>
      <c r="AA965506" s="94"/>
      <c r="AB965506" s="5"/>
    </row>
    <row r="965576" spans="21:28">
      <c r="U965576" s="5"/>
      <c r="AA965576" s="94"/>
      <c r="AB965576" s="5"/>
    </row>
    <row r="965577" spans="21:28">
      <c r="U965577" s="5"/>
      <c r="AA965577" s="94"/>
      <c r="AB965577" s="5"/>
    </row>
    <row r="965594" spans="21:28">
      <c r="U965594" s="5"/>
      <c r="AA965594" s="94"/>
      <c r="AB965594" s="5"/>
    </row>
    <row r="965596" spans="21:28">
      <c r="U965596" s="5"/>
      <c r="AA965596" s="458"/>
      <c r="AB965596" s="5"/>
    </row>
    <row r="965597" spans="21:28">
      <c r="U965597" s="5"/>
      <c r="AA965597" s="458"/>
      <c r="AB965597" s="5"/>
    </row>
    <row r="965598" spans="21:28">
      <c r="U965598" s="5"/>
      <c r="AA965598" s="93"/>
      <c r="AB965598" s="5"/>
    </row>
    <row r="965599" spans="21:28">
      <c r="U965599" s="5"/>
      <c r="AA965599" s="94"/>
      <c r="AB965599" s="5"/>
    </row>
    <row r="965602" spans="21:28">
      <c r="U965602" s="5"/>
      <c r="AA965602" s="94"/>
      <c r="AB965602" s="5"/>
    </row>
    <row r="965652" spans="21:28">
      <c r="U965652" s="5"/>
      <c r="AA965652" s="94"/>
      <c r="AB965652" s="5"/>
    </row>
    <row r="965722" spans="21:28">
      <c r="U965722" s="5"/>
      <c r="AA965722" s="94"/>
      <c r="AB965722" s="5"/>
    </row>
    <row r="965723" spans="21:28">
      <c r="U965723" s="5"/>
      <c r="AA965723" s="94"/>
      <c r="AB965723" s="5"/>
    </row>
    <row r="965740" spans="21:28">
      <c r="U965740" s="5"/>
      <c r="AA965740" s="94"/>
      <c r="AB965740" s="5"/>
    </row>
    <row r="965742" spans="21:28">
      <c r="U965742" s="5"/>
      <c r="AA965742" s="458"/>
      <c r="AB965742" s="5"/>
    </row>
    <row r="965743" spans="21:28">
      <c r="U965743" s="5"/>
      <c r="AA965743" s="458"/>
      <c r="AB965743" s="5"/>
    </row>
    <row r="965744" spans="21:28">
      <c r="U965744" s="5"/>
      <c r="AA965744" s="93"/>
      <c r="AB965744" s="5"/>
    </row>
    <row r="965745" spans="21:28">
      <c r="U965745" s="5"/>
      <c r="AA965745" s="94"/>
      <c r="AB965745" s="5"/>
    </row>
    <row r="965748" spans="21:28">
      <c r="U965748" s="5"/>
      <c r="AA965748" s="94"/>
      <c r="AB965748" s="5"/>
    </row>
    <row r="965798" spans="21:28">
      <c r="U965798" s="5"/>
      <c r="AA965798" s="94"/>
      <c r="AB965798" s="5"/>
    </row>
    <row r="965868" spans="21:28">
      <c r="U965868" s="5"/>
      <c r="AA965868" s="94"/>
      <c r="AB965868" s="5"/>
    </row>
    <row r="965869" spans="21:28">
      <c r="U965869" s="5"/>
      <c r="AA965869" s="94"/>
      <c r="AB965869" s="5"/>
    </row>
    <row r="965886" spans="21:28">
      <c r="U965886" s="5"/>
      <c r="AA965886" s="94"/>
      <c r="AB965886" s="5"/>
    </row>
    <row r="965888" spans="21:28">
      <c r="U965888" s="5"/>
      <c r="AA965888" s="458"/>
      <c r="AB965888" s="5"/>
    </row>
    <row r="965889" spans="21:28">
      <c r="U965889" s="5"/>
      <c r="AA965889" s="458"/>
      <c r="AB965889" s="5"/>
    </row>
    <row r="965890" spans="21:28">
      <c r="U965890" s="5"/>
      <c r="AA965890" s="93"/>
      <c r="AB965890" s="5"/>
    </row>
    <row r="965891" spans="21:28">
      <c r="U965891" s="5"/>
      <c r="AA965891" s="94"/>
      <c r="AB965891" s="5"/>
    </row>
    <row r="965894" spans="21:28">
      <c r="U965894" s="5"/>
      <c r="AA965894" s="94"/>
      <c r="AB965894" s="5"/>
    </row>
    <row r="965944" spans="21:28">
      <c r="U965944" s="5"/>
      <c r="AA965944" s="94"/>
      <c r="AB965944" s="5"/>
    </row>
    <row r="966014" spans="21:28">
      <c r="U966014" s="5"/>
      <c r="AA966014" s="94"/>
      <c r="AB966014" s="5"/>
    </row>
    <row r="966015" spans="21:28">
      <c r="U966015" s="5"/>
      <c r="AA966015" s="94"/>
      <c r="AB966015" s="5"/>
    </row>
    <row r="966032" spans="21:28">
      <c r="U966032" s="5"/>
      <c r="AA966032" s="94"/>
      <c r="AB966032" s="5"/>
    </row>
    <row r="966034" spans="21:28">
      <c r="U966034" s="5"/>
      <c r="AA966034" s="458"/>
      <c r="AB966034" s="5"/>
    </row>
    <row r="966035" spans="21:28">
      <c r="U966035" s="5"/>
      <c r="AA966035" s="458"/>
      <c r="AB966035" s="5"/>
    </row>
    <row r="966036" spans="21:28">
      <c r="U966036" s="5"/>
      <c r="AA966036" s="93"/>
      <c r="AB966036" s="5"/>
    </row>
    <row r="966037" spans="21:28">
      <c r="U966037" s="5"/>
      <c r="AA966037" s="94"/>
      <c r="AB966037" s="5"/>
    </row>
    <row r="966040" spans="21:28">
      <c r="U966040" s="5"/>
      <c r="AA966040" s="94"/>
      <c r="AB966040" s="5"/>
    </row>
    <row r="966090" spans="21:28">
      <c r="U966090" s="5"/>
      <c r="AA966090" s="94"/>
      <c r="AB966090" s="5"/>
    </row>
    <row r="966160" spans="21:28">
      <c r="U966160" s="5"/>
      <c r="AA966160" s="94"/>
      <c r="AB966160" s="5"/>
    </row>
    <row r="966161" spans="21:28">
      <c r="U966161" s="5"/>
      <c r="AA966161" s="94"/>
      <c r="AB966161" s="5"/>
    </row>
    <row r="966178" spans="21:28">
      <c r="U966178" s="5"/>
      <c r="AA966178" s="94"/>
      <c r="AB966178" s="5"/>
    </row>
    <row r="966180" spans="21:28">
      <c r="U966180" s="5"/>
      <c r="AA966180" s="458"/>
      <c r="AB966180" s="5"/>
    </row>
    <row r="966181" spans="21:28">
      <c r="U966181" s="5"/>
      <c r="AA966181" s="458"/>
      <c r="AB966181" s="5"/>
    </row>
    <row r="966182" spans="21:28">
      <c r="U966182" s="5"/>
      <c r="AA966182" s="93"/>
      <c r="AB966182" s="5"/>
    </row>
    <row r="966183" spans="21:28">
      <c r="U966183" s="5"/>
      <c r="AA966183" s="94"/>
      <c r="AB966183" s="5"/>
    </row>
    <row r="966186" spans="21:28">
      <c r="U966186" s="5"/>
      <c r="AA966186" s="94"/>
      <c r="AB966186" s="5"/>
    </row>
    <row r="966236" spans="21:28">
      <c r="U966236" s="5"/>
      <c r="AA966236" s="94"/>
      <c r="AB966236" s="5"/>
    </row>
    <row r="966306" spans="21:28">
      <c r="U966306" s="5"/>
      <c r="AA966306" s="94"/>
      <c r="AB966306" s="5"/>
    </row>
    <row r="966307" spans="21:28">
      <c r="U966307" s="5"/>
      <c r="AA966307" s="94"/>
      <c r="AB966307" s="5"/>
    </row>
    <row r="966324" spans="21:28">
      <c r="U966324" s="5"/>
      <c r="AA966324" s="94"/>
      <c r="AB966324" s="5"/>
    </row>
    <row r="966326" spans="21:28">
      <c r="U966326" s="5"/>
      <c r="AA966326" s="458"/>
      <c r="AB966326" s="5"/>
    </row>
    <row r="966327" spans="21:28">
      <c r="U966327" s="5"/>
      <c r="AA966327" s="458"/>
      <c r="AB966327" s="5"/>
    </row>
    <row r="966328" spans="21:28">
      <c r="U966328" s="5"/>
      <c r="AA966328" s="93"/>
      <c r="AB966328" s="5"/>
    </row>
    <row r="966329" spans="21:28">
      <c r="U966329" s="5"/>
      <c r="AA966329" s="94"/>
      <c r="AB966329" s="5"/>
    </row>
    <row r="966332" spans="21:28">
      <c r="U966332" s="5"/>
      <c r="AA966332" s="94"/>
      <c r="AB966332" s="5"/>
    </row>
    <row r="966382" spans="21:28">
      <c r="U966382" s="5"/>
      <c r="AA966382" s="94"/>
      <c r="AB966382" s="5"/>
    </row>
    <row r="966452" spans="21:28">
      <c r="U966452" s="5"/>
      <c r="AA966452" s="94"/>
      <c r="AB966452" s="5"/>
    </row>
    <row r="966453" spans="21:28">
      <c r="U966453" s="5"/>
      <c r="AA966453" s="94"/>
      <c r="AB966453" s="5"/>
    </row>
    <row r="966470" spans="21:28">
      <c r="U966470" s="5"/>
      <c r="AA966470" s="94"/>
      <c r="AB966470" s="5"/>
    </row>
    <row r="966472" spans="21:28">
      <c r="U966472" s="5"/>
      <c r="AA966472" s="458"/>
      <c r="AB966472" s="5"/>
    </row>
    <row r="966473" spans="21:28">
      <c r="U966473" s="5"/>
      <c r="AA966473" s="458"/>
      <c r="AB966473" s="5"/>
    </row>
    <row r="966474" spans="21:28">
      <c r="U966474" s="5"/>
      <c r="AA966474" s="93"/>
      <c r="AB966474" s="5"/>
    </row>
    <row r="966475" spans="21:28">
      <c r="U966475" s="5"/>
      <c r="AA966475" s="94"/>
      <c r="AB966475" s="5"/>
    </row>
    <row r="966478" spans="21:28">
      <c r="U966478" s="5"/>
      <c r="AA966478" s="94"/>
      <c r="AB966478" s="5"/>
    </row>
    <row r="966528" spans="21:28">
      <c r="U966528" s="5"/>
      <c r="AA966528" s="94"/>
      <c r="AB966528" s="5"/>
    </row>
    <row r="966598" spans="21:28">
      <c r="U966598" s="5"/>
      <c r="AA966598" s="94"/>
      <c r="AB966598" s="5"/>
    </row>
    <row r="966599" spans="21:28">
      <c r="U966599" s="5"/>
      <c r="AA966599" s="94"/>
      <c r="AB966599" s="5"/>
    </row>
    <row r="966616" spans="21:28">
      <c r="U966616" s="5"/>
      <c r="AA966616" s="94"/>
      <c r="AB966616" s="5"/>
    </row>
    <row r="966618" spans="21:28">
      <c r="U966618" s="5"/>
      <c r="AA966618" s="458"/>
      <c r="AB966618" s="5"/>
    </row>
    <row r="966619" spans="21:28">
      <c r="U966619" s="5"/>
      <c r="AA966619" s="458"/>
      <c r="AB966619" s="5"/>
    </row>
    <row r="966620" spans="21:28">
      <c r="U966620" s="5"/>
      <c r="AA966620" s="93"/>
      <c r="AB966620" s="5"/>
    </row>
    <row r="966621" spans="21:28">
      <c r="U966621" s="5"/>
      <c r="AA966621" s="94"/>
      <c r="AB966621" s="5"/>
    </row>
    <row r="966624" spans="21:28">
      <c r="U966624" s="5"/>
      <c r="AA966624" s="94"/>
      <c r="AB966624" s="5"/>
    </row>
    <row r="966674" spans="21:28">
      <c r="U966674" s="5"/>
      <c r="AA966674" s="94"/>
      <c r="AB966674" s="5"/>
    </row>
    <row r="966744" spans="21:28">
      <c r="U966744" s="5"/>
      <c r="AA966744" s="94"/>
      <c r="AB966744" s="5"/>
    </row>
    <row r="966745" spans="21:28">
      <c r="U966745" s="5"/>
      <c r="AA966745" s="94"/>
      <c r="AB966745" s="5"/>
    </row>
    <row r="966762" spans="21:28">
      <c r="U966762" s="5"/>
      <c r="AA966762" s="94"/>
      <c r="AB966762" s="5"/>
    </row>
    <row r="966764" spans="21:28">
      <c r="U966764" s="5"/>
      <c r="AA966764" s="458"/>
      <c r="AB966764" s="5"/>
    </row>
    <row r="966765" spans="21:28">
      <c r="U966765" s="5"/>
      <c r="AA966765" s="458"/>
      <c r="AB966765" s="5"/>
    </row>
    <row r="966766" spans="21:28">
      <c r="U966766" s="5"/>
      <c r="AA966766" s="93"/>
      <c r="AB966766" s="5"/>
    </row>
    <row r="966767" spans="21:28">
      <c r="U966767" s="5"/>
      <c r="AA966767" s="94"/>
      <c r="AB966767" s="5"/>
    </row>
    <row r="966770" spans="21:28">
      <c r="U966770" s="5"/>
      <c r="AA966770" s="94"/>
      <c r="AB966770" s="5"/>
    </row>
    <row r="966820" spans="21:28">
      <c r="U966820" s="5"/>
      <c r="AA966820" s="94"/>
      <c r="AB966820" s="5"/>
    </row>
    <row r="966890" spans="21:28">
      <c r="U966890" s="5"/>
      <c r="AA966890" s="94"/>
      <c r="AB966890" s="5"/>
    </row>
    <row r="966891" spans="21:28">
      <c r="U966891" s="5"/>
      <c r="AA966891" s="94"/>
      <c r="AB966891" s="5"/>
    </row>
    <row r="966908" spans="21:28">
      <c r="U966908" s="5"/>
      <c r="AA966908" s="94"/>
      <c r="AB966908" s="5"/>
    </row>
    <row r="966910" spans="21:28">
      <c r="U966910" s="5"/>
      <c r="AA966910" s="458"/>
      <c r="AB966910" s="5"/>
    </row>
    <row r="966911" spans="21:28">
      <c r="U966911" s="5"/>
      <c r="AA966911" s="458"/>
      <c r="AB966911" s="5"/>
    </row>
    <row r="966912" spans="21:28">
      <c r="U966912" s="5"/>
      <c r="AA966912" s="93"/>
      <c r="AB966912" s="5"/>
    </row>
    <row r="966913" spans="21:28">
      <c r="U966913" s="5"/>
      <c r="AA966913" s="94"/>
      <c r="AB966913" s="5"/>
    </row>
    <row r="966916" spans="21:28">
      <c r="U966916" s="5"/>
      <c r="AA966916" s="94"/>
      <c r="AB966916" s="5"/>
    </row>
    <row r="966966" spans="21:28">
      <c r="U966966" s="5"/>
      <c r="AA966966" s="94"/>
      <c r="AB966966" s="5"/>
    </row>
    <row r="967036" spans="21:28">
      <c r="U967036" s="5"/>
      <c r="AA967036" s="94"/>
      <c r="AB967036" s="5"/>
    </row>
    <row r="967037" spans="21:28">
      <c r="U967037" s="5"/>
      <c r="AA967037" s="94"/>
      <c r="AB967037" s="5"/>
    </row>
    <row r="967054" spans="21:28">
      <c r="U967054" s="5"/>
      <c r="AA967054" s="94"/>
      <c r="AB967054" s="5"/>
    </row>
    <row r="967056" spans="21:28">
      <c r="U967056" s="5"/>
      <c r="AA967056" s="458"/>
      <c r="AB967056" s="5"/>
    </row>
    <row r="967057" spans="21:28">
      <c r="U967057" s="5"/>
      <c r="AA967057" s="458"/>
      <c r="AB967057" s="5"/>
    </row>
    <row r="967058" spans="21:28">
      <c r="U967058" s="5"/>
      <c r="AA967058" s="93"/>
      <c r="AB967058" s="5"/>
    </row>
    <row r="967059" spans="21:28">
      <c r="U967059" s="5"/>
      <c r="AA967059" s="94"/>
      <c r="AB967059" s="5"/>
    </row>
    <row r="967062" spans="21:28">
      <c r="U967062" s="5"/>
      <c r="AA967062" s="94"/>
      <c r="AB967062" s="5"/>
    </row>
    <row r="967112" spans="21:28">
      <c r="U967112" s="5"/>
      <c r="AA967112" s="94"/>
      <c r="AB967112" s="5"/>
    </row>
    <row r="967182" spans="21:28">
      <c r="U967182" s="5"/>
      <c r="AA967182" s="94"/>
      <c r="AB967182" s="5"/>
    </row>
    <row r="967183" spans="21:28">
      <c r="U967183" s="5"/>
      <c r="AA967183" s="94"/>
      <c r="AB967183" s="5"/>
    </row>
    <row r="967200" spans="21:28">
      <c r="U967200" s="5"/>
      <c r="AA967200" s="94"/>
      <c r="AB967200" s="5"/>
    </row>
    <row r="967202" spans="21:28">
      <c r="U967202" s="5"/>
      <c r="AA967202" s="458"/>
      <c r="AB967202" s="5"/>
    </row>
    <row r="967203" spans="21:28">
      <c r="U967203" s="5"/>
      <c r="AA967203" s="458"/>
      <c r="AB967203" s="5"/>
    </row>
    <row r="967204" spans="21:28">
      <c r="U967204" s="5"/>
      <c r="AA967204" s="93"/>
      <c r="AB967204" s="5"/>
    </row>
    <row r="967205" spans="21:28">
      <c r="U967205" s="5"/>
      <c r="AA967205" s="94"/>
      <c r="AB967205" s="5"/>
    </row>
    <row r="967208" spans="21:28">
      <c r="U967208" s="5"/>
      <c r="AA967208" s="94"/>
      <c r="AB967208" s="5"/>
    </row>
    <row r="967258" spans="21:28">
      <c r="U967258" s="5"/>
      <c r="AA967258" s="94"/>
      <c r="AB967258" s="5"/>
    </row>
    <row r="967328" spans="21:28">
      <c r="U967328" s="5"/>
      <c r="AA967328" s="94"/>
      <c r="AB967328" s="5"/>
    </row>
    <row r="967329" spans="21:28">
      <c r="U967329" s="5"/>
      <c r="AA967329" s="94"/>
      <c r="AB967329" s="5"/>
    </row>
    <row r="967346" spans="21:28">
      <c r="U967346" s="5"/>
      <c r="AA967346" s="94"/>
      <c r="AB967346" s="5"/>
    </row>
    <row r="967348" spans="21:28">
      <c r="U967348" s="5"/>
      <c r="AA967348" s="458"/>
      <c r="AB967348" s="5"/>
    </row>
    <row r="967349" spans="21:28">
      <c r="U967349" s="5"/>
      <c r="AA967349" s="458"/>
      <c r="AB967349" s="5"/>
    </row>
    <row r="967350" spans="21:28">
      <c r="U967350" s="5"/>
      <c r="AA967350" s="93"/>
      <c r="AB967350" s="5"/>
    </row>
    <row r="967351" spans="21:28">
      <c r="U967351" s="5"/>
      <c r="AA967351" s="94"/>
      <c r="AB967351" s="5"/>
    </row>
    <row r="967354" spans="21:28">
      <c r="U967354" s="5"/>
      <c r="AA967354" s="94"/>
      <c r="AB967354" s="5"/>
    </row>
    <row r="967404" spans="21:28">
      <c r="U967404" s="5"/>
      <c r="AA967404" s="94"/>
      <c r="AB967404" s="5"/>
    </row>
    <row r="967474" spans="21:28">
      <c r="U967474" s="5"/>
      <c r="AA967474" s="94"/>
      <c r="AB967474" s="5"/>
    </row>
    <row r="967475" spans="21:28">
      <c r="U967475" s="5"/>
      <c r="AA967475" s="94"/>
      <c r="AB967475" s="5"/>
    </row>
    <row r="967492" spans="21:28">
      <c r="U967492" s="5"/>
      <c r="AA967492" s="94"/>
      <c r="AB967492" s="5"/>
    </row>
    <row r="967494" spans="21:28">
      <c r="U967494" s="5"/>
      <c r="AA967494" s="458"/>
      <c r="AB967494" s="5"/>
    </row>
    <row r="967495" spans="21:28">
      <c r="U967495" s="5"/>
      <c r="AA967495" s="458"/>
      <c r="AB967495" s="5"/>
    </row>
    <row r="967496" spans="21:28">
      <c r="U967496" s="5"/>
      <c r="AA967496" s="93"/>
      <c r="AB967496" s="5"/>
    </row>
    <row r="967497" spans="21:28">
      <c r="U967497" s="5"/>
      <c r="AA967497" s="94"/>
      <c r="AB967497" s="5"/>
    </row>
    <row r="967500" spans="21:28">
      <c r="U967500" s="5"/>
      <c r="AA967500" s="94"/>
      <c r="AB967500" s="5"/>
    </row>
    <row r="967550" spans="21:28">
      <c r="U967550" s="5"/>
      <c r="AA967550" s="94"/>
      <c r="AB967550" s="5"/>
    </row>
    <row r="967620" spans="21:28">
      <c r="U967620" s="5"/>
      <c r="AA967620" s="94"/>
      <c r="AB967620" s="5"/>
    </row>
    <row r="967621" spans="21:28">
      <c r="U967621" s="5"/>
      <c r="AA967621" s="94"/>
      <c r="AB967621" s="5"/>
    </row>
    <row r="967638" spans="21:28">
      <c r="U967638" s="5"/>
      <c r="AA967638" s="94"/>
      <c r="AB967638" s="5"/>
    </row>
    <row r="967640" spans="21:28">
      <c r="U967640" s="5"/>
      <c r="AA967640" s="458"/>
      <c r="AB967640" s="5"/>
    </row>
    <row r="967641" spans="21:28">
      <c r="U967641" s="5"/>
      <c r="AA967641" s="458"/>
      <c r="AB967641" s="5"/>
    </row>
    <row r="967642" spans="21:28">
      <c r="U967642" s="5"/>
      <c r="AA967642" s="93"/>
      <c r="AB967642" s="5"/>
    </row>
    <row r="967643" spans="21:28">
      <c r="U967643" s="5"/>
      <c r="AA967643" s="94"/>
      <c r="AB967643" s="5"/>
    </row>
    <row r="967646" spans="21:28">
      <c r="U967646" s="5"/>
      <c r="AA967646" s="94"/>
      <c r="AB967646" s="5"/>
    </row>
    <row r="967696" spans="21:28">
      <c r="U967696" s="5"/>
      <c r="AA967696" s="94"/>
      <c r="AB967696" s="5"/>
    </row>
    <row r="967766" spans="21:28">
      <c r="U967766" s="5"/>
      <c r="AA967766" s="94"/>
      <c r="AB967766" s="5"/>
    </row>
    <row r="967767" spans="21:28">
      <c r="U967767" s="5"/>
      <c r="AA967767" s="94"/>
      <c r="AB967767" s="5"/>
    </row>
    <row r="967784" spans="21:28">
      <c r="U967784" s="5"/>
      <c r="AA967784" s="94"/>
      <c r="AB967784" s="5"/>
    </row>
    <row r="967786" spans="21:28">
      <c r="U967786" s="5"/>
      <c r="AA967786" s="458"/>
      <c r="AB967786" s="5"/>
    </row>
    <row r="967787" spans="21:28">
      <c r="U967787" s="5"/>
      <c r="AA967787" s="458"/>
      <c r="AB967787" s="5"/>
    </row>
    <row r="967788" spans="21:28">
      <c r="U967788" s="5"/>
      <c r="AA967788" s="93"/>
      <c r="AB967788" s="5"/>
    </row>
    <row r="967789" spans="21:28">
      <c r="U967789" s="5"/>
      <c r="AA967789" s="94"/>
      <c r="AB967789" s="5"/>
    </row>
    <row r="967792" spans="21:28">
      <c r="U967792" s="5"/>
      <c r="AA967792" s="94"/>
      <c r="AB967792" s="5"/>
    </row>
    <row r="967842" spans="21:28">
      <c r="U967842" s="5"/>
      <c r="AA967842" s="94"/>
      <c r="AB967842" s="5"/>
    </row>
    <row r="967912" spans="21:28">
      <c r="U967912" s="5"/>
      <c r="AA967912" s="94"/>
      <c r="AB967912" s="5"/>
    </row>
    <row r="967913" spans="21:28">
      <c r="U967913" s="5"/>
      <c r="AA967913" s="94"/>
      <c r="AB967913" s="5"/>
    </row>
    <row r="967930" spans="21:28">
      <c r="U967930" s="5"/>
      <c r="AA967930" s="94"/>
      <c r="AB967930" s="5"/>
    </row>
    <row r="967932" spans="21:28">
      <c r="U967932" s="5"/>
      <c r="AA967932" s="458"/>
      <c r="AB967932" s="5"/>
    </row>
    <row r="967933" spans="21:28">
      <c r="U967933" s="5"/>
      <c r="AA967933" s="458"/>
      <c r="AB967933" s="5"/>
    </row>
    <row r="967934" spans="21:28">
      <c r="U967934" s="5"/>
      <c r="AA967934" s="93"/>
      <c r="AB967934" s="5"/>
    </row>
    <row r="967935" spans="21:28">
      <c r="U967935" s="5"/>
      <c r="AA967935" s="94"/>
      <c r="AB967935" s="5"/>
    </row>
    <row r="967938" spans="21:28">
      <c r="U967938" s="5"/>
      <c r="AA967938" s="94"/>
      <c r="AB967938" s="5"/>
    </row>
    <row r="967988" spans="21:28">
      <c r="U967988" s="5"/>
      <c r="AA967988" s="94"/>
      <c r="AB967988" s="5"/>
    </row>
    <row r="968058" spans="21:28">
      <c r="U968058" s="5"/>
      <c r="AA968058" s="94"/>
      <c r="AB968058" s="5"/>
    </row>
    <row r="968059" spans="21:28">
      <c r="U968059" s="5"/>
      <c r="AA968059" s="94"/>
      <c r="AB968059" s="5"/>
    </row>
    <row r="968076" spans="21:28">
      <c r="U968076" s="5"/>
      <c r="AA968076" s="94"/>
      <c r="AB968076" s="5"/>
    </row>
    <row r="968078" spans="21:28">
      <c r="U968078" s="5"/>
      <c r="AA968078" s="458"/>
      <c r="AB968078" s="5"/>
    </row>
    <row r="968079" spans="21:28">
      <c r="U968079" s="5"/>
      <c r="AA968079" s="458"/>
      <c r="AB968079" s="5"/>
    </row>
    <row r="968080" spans="21:28">
      <c r="U968080" s="5"/>
      <c r="AA968080" s="93"/>
      <c r="AB968080" s="5"/>
    </row>
    <row r="968081" spans="21:28">
      <c r="U968081" s="5"/>
      <c r="AA968081" s="94"/>
      <c r="AB968081" s="5"/>
    </row>
    <row r="968084" spans="21:28">
      <c r="U968084" s="5"/>
      <c r="AA968084" s="94"/>
      <c r="AB968084" s="5"/>
    </row>
    <row r="968134" spans="21:28">
      <c r="U968134" s="5"/>
      <c r="AA968134" s="94"/>
      <c r="AB968134" s="5"/>
    </row>
    <row r="968204" spans="21:28">
      <c r="U968204" s="5"/>
      <c r="AA968204" s="94"/>
      <c r="AB968204" s="5"/>
    </row>
    <row r="968205" spans="21:28">
      <c r="U968205" s="5"/>
      <c r="AA968205" s="94"/>
      <c r="AB968205" s="5"/>
    </row>
    <row r="968222" spans="21:28">
      <c r="U968222" s="5"/>
      <c r="AA968222" s="94"/>
      <c r="AB968222" s="5"/>
    </row>
    <row r="968224" spans="21:28">
      <c r="U968224" s="5"/>
      <c r="AA968224" s="458"/>
      <c r="AB968224" s="5"/>
    </row>
    <row r="968225" spans="21:28">
      <c r="U968225" s="5"/>
      <c r="AA968225" s="458"/>
      <c r="AB968225" s="5"/>
    </row>
    <row r="968226" spans="21:28">
      <c r="U968226" s="5"/>
      <c r="AA968226" s="93"/>
      <c r="AB968226" s="5"/>
    </row>
    <row r="968227" spans="21:28">
      <c r="U968227" s="5"/>
      <c r="AA968227" s="94"/>
      <c r="AB968227" s="5"/>
    </row>
    <row r="968230" spans="21:28">
      <c r="U968230" s="5"/>
      <c r="AA968230" s="94"/>
      <c r="AB968230" s="5"/>
    </row>
    <row r="968280" spans="21:28">
      <c r="U968280" s="5"/>
      <c r="AA968280" s="94"/>
      <c r="AB968280" s="5"/>
    </row>
    <row r="968350" spans="21:28">
      <c r="U968350" s="5"/>
      <c r="AA968350" s="94"/>
      <c r="AB968350" s="5"/>
    </row>
    <row r="968351" spans="21:28">
      <c r="U968351" s="5"/>
      <c r="AA968351" s="94"/>
      <c r="AB968351" s="5"/>
    </row>
    <row r="968368" spans="21:28">
      <c r="U968368" s="5"/>
      <c r="AA968368" s="94"/>
      <c r="AB968368" s="5"/>
    </row>
    <row r="968370" spans="21:28">
      <c r="U968370" s="5"/>
      <c r="AA968370" s="458"/>
      <c r="AB968370" s="5"/>
    </row>
    <row r="968371" spans="21:28">
      <c r="U968371" s="5"/>
      <c r="AA968371" s="458"/>
      <c r="AB968371" s="5"/>
    </row>
    <row r="968372" spans="21:28">
      <c r="U968372" s="5"/>
      <c r="AA968372" s="93"/>
      <c r="AB968372" s="5"/>
    </row>
    <row r="968373" spans="21:28">
      <c r="U968373" s="5"/>
      <c r="AA968373" s="94"/>
      <c r="AB968373" s="5"/>
    </row>
    <row r="968376" spans="21:28">
      <c r="U968376" s="5"/>
      <c r="AA968376" s="94"/>
      <c r="AB968376" s="5"/>
    </row>
    <row r="968426" spans="21:28">
      <c r="U968426" s="5"/>
      <c r="AA968426" s="94"/>
      <c r="AB968426" s="5"/>
    </row>
    <row r="968496" spans="21:28">
      <c r="U968496" s="5"/>
      <c r="AA968496" s="94"/>
      <c r="AB968496" s="5"/>
    </row>
    <row r="968497" spans="21:28">
      <c r="U968497" s="5"/>
      <c r="AA968497" s="94"/>
      <c r="AB968497" s="5"/>
    </row>
    <row r="968514" spans="21:28">
      <c r="U968514" s="5"/>
      <c r="AA968514" s="94"/>
      <c r="AB968514" s="5"/>
    </row>
    <row r="968516" spans="21:28">
      <c r="U968516" s="5"/>
      <c r="AA968516" s="458"/>
      <c r="AB968516" s="5"/>
    </row>
    <row r="968517" spans="21:28">
      <c r="U968517" s="5"/>
      <c r="AA968517" s="458"/>
      <c r="AB968517" s="5"/>
    </row>
    <row r="968518" spans="21:28">
      <c r="U968518" s="5"/>
      <c r="AA968518" s="93"/>
      <c r="AB968518" s="5"/>
    </row>
    <row r="968519" spans="21:28">
      <c r="U968519" s="5"/>
      <c r="AA968519" s="94"/>
      <c r="AB968519" s="5"/>
    </row>
    <row r="968522" spans="21:28">
      <c r="U968522" s="5"/>
      <c r="AA968522" s="94"/>
      <c r="AB968522" s="5"/>
    </row>
    <row r="968572" spans="21:28">
      <c r="U968572" s="5"/>
      <c r="AA968572" s="94"/>
      <c r="AB968572" s="5"/>
    </row>
    <row r="968642" spans="21:28">
      <c r="U968642" s="5"/>
      <c r="AA968642" s="94"/>
      <c r="AB968642" s="5"/>
    </row>
    <row r="968643" spans="21:28">
      <c r="U968643" s="5"/>
      <c r="AA968643" s="94"/>
      <c r="AB968643" s="5"/>
    </row>
    <row r="968660" spans="21:28">
      <c r="U968660" s="5"/>
      <c r="AA968660" s="94"/>
      <c r="AB968660" s="5"/>
    </row>
    <row r="968662" spans="21:28">
      <c r="U968662" s="5"/>
      <c r="AA968662" s="458"/>
      <c r="AB968662" s="5"/>
    </row>
    <row r="968663" spans="21:28">
      <c r="U968663" s="5"/>
      <c r="AA968663" s="458"/>
      <c r="AB968663" s="5"/>
    </row>
    <row r="968664" spans="21:28">
      <c r="U968664" s="5"/>
      <c r="AA968664" s="93"/>
      <c r="AB968664" s="5"/>
    </row>
    <row r="968665" spans="21:28">
      <c r="U968665" s="5"/>
      <c r="AA968665" s="94"/>
      <c r="AB968665" s="5"/>
    </row>
    <row r="968668" spans="21:28">
      <c r="U968668" s="5"/>
      <c r="AA968668" s="94"/>
      <c r="AB968668" s="5"/>
    </row>
    <row r="968718" spans="21:28">
      <c r="U968718" s="5"/>
      <c r="AA968718" s="94"/>
      <c r="AB968718" s="5"/>
    </row>
    <row r="968788" spans="21:28">
      <c r="U968788" s="5"/>
      <c r="AA968788" s="94"/>
      <c r="AB968788" s="5"/>
    </row>
    <row r="968789" spans="21:28">
      <c r="U968789" s="5"/>
      <c r="AA968789" s="94"/>
      <c r="AB968789" s="5"/>
    </row>
    <row r="968806" spans="21:28">
      <c r="U968806" s="5"/>
      <c r="AA968806" s="94"/>
      <c r="AB968806" s="5"/>
    </row>
    <row r="968808" spans="21:28">
      <c r="U968808" s="5"/>
      <c r="AA968808" s="458"/>
      <c r="AB968808" s="5"/>
    </row>
    <row r="968809" spans="21:28">
      <c r="U968809" s="5"/>
      <c r="AA968809" s="458"/>
      <c r="AB968809" s="5"/>
    </row>
    <row r="968810" spans="21:28">
      <c r="U968810" s="5"/>
      <c r="AA968810" s="93"/>
      <c r="AB968810" s="5"/>
    </row>
    <row r="968811" spans="21:28">
      <c r="U968811" s="5"/>
      <c r="AA968811" s="94"/>
      <c r="AB968811" s="5"/>
    </row>
    <row r="968814" spans="21:28">
      <c r="U968814" s="5"/>
      <c r="AA968814" s="94"/>
      <c r="AB968814" s="5"/>
    </row>
    <row r="968864" spans="21:28">
      <c r="U968864" s="5"/>
      <c r="AA968864" s="94"/>
      <c r="AB968864" s="5"/>
    </row>
    <row r="968934" spans="21:28">
      <c r="U968934" s="5"/>
      <c r="AA968934" s="94"/>
      <c r="AB968934" s="5"/>
    </row>
    <row r="968935" spans="21:28">
      <c r="U968935" s="5"/>
      <c r="AA968935" s="94"/>
      <c r="AB968935" s="5"/>
    </row>
    <row r="968952" spans="21:28">
      <c r="U968952" s="5"/>
      <c r="AA968952" s="94"/>
      <c r="AB968952" s="5"/>
    </row>
    <row r="968954" spans="21:28">
      <c r="U968954" s="5"/>
      <c r="AA968954" s="458"/>
      <c r="AB968954" s="5"/>
    </row>
    <row r="968955" spans="21:28">
      <c r="U968955" s="5"/>
      <c r="AA968955" s="458"/>
      <c r="AB968955" s="5"/>
    </row>
    <row r="968956" spans="21:28">
      <c r="U968956" s="5"/>
      <c r="AA968956" s="93"/>
      <c r="AB968956" s="5"/>
    </row>
    <row r="968957" spans="21:28">
      <c r="U968957" s="5"/>
      <c r="AA968957" s="94"/>
      <c r="AB968957" s="5"/>
    </row>
    <row r="968960" spans="21:28">
      <c r="U968960" s="5"/>
      <c r="AA968960" s="94"/>
      <c r="AB968960" s="5"/>
    </row>
    <row r="969010" spans="21:28">
      <c r="U969010" s="5"/>
      <c r="AA969010" s="94"/>
      <c r="AB969010" s="5"/>
    </row>
    <row r="969080" spans="21:28">
      <c r="U969080" s="5"/>
      <c r="AA969080" s="94"/>
      <c r="AB969080" s="5"/>
    </row>
    <row r="969081" spans="21:28">
      <c r="U969081" s="5"/>
      <c r="AA969081" s="94"/>
      <c r="AB969081" s="5"/>
    </row>
    <row r="969098" spans="21:28">
      <c r="U969098" s="5"/>
      <c r="AA969098" s="94"/>
      <c r="AB969098" s="5"/>
    </row>
    <row r="969100" spans="21:28">
      <c r="U969100" s="5"/>
      <c r="AA969100" s="458"/>
      <c r="AB969100" s="5"/>
    </row>
    <row r="969101" spans="21:28">
      <c r="U969101" s="5"/>
      <c r="AA969101" s="458"/>
      <c r="AB969101" s="5"/>
    </row>
    <row r="969102" spans="21:28">
      <c r="U969102" s="5"/>
      <c r="AA969102" s="93"/>
      <c r="AB969102" s="5"/>
    </row>
    <row r="969103" spans="21:28">
      <c r="U969103" s="5"/>
      <c r="AA969103" s="94"/>
      <c r="AB969103" s="5"/>
    </row>
    <row r="969106" spans="21:28">
      <c r="U969106" s="5"/>
      <c r="AA969106" s="94"/>
      <c r="AB969106" s="5"/>
    </row>
    <row r="969156" spans="21:28">
      <c r="U969156" s="5"/>
      <c r="AA969156" s="94"/>
      <c r="AB969156" s="5"/>
    </row>
    <row r="969226" spans="21:28">
      <c r="U969226" s="5"/>
      <c r="AA969226" s="94"/>
      <c r="AB969226" s="5"/>
    </row>
    <row r="969227" spans="21:28">
      <c r="U969227" s="5"/>
      <c r="AA969227" s="94"/>
      <c r="AB969227" s="5"/>
    </row>
    <row r="969244" spans="21:28">
      <c r="U969244" s="5"/>
      <c r="AA969244" s="94"/>
      <c r="AB969244" s="5"/>
    </row>
    <row r="969246" spans="21:28">
      <c r="U969246" s="5"/>
      <c r="AA969246" s="458"/>
      <c r="AB969246" s="5"/>
    </row>
    <row r="969247" spans="21:28">
      <c r="U969247" s="5"/>
      <c r="AA969247" s="458"/>
      <c r="AB969247" s="5"/>
    </row>
    <row r="969248" spans="21:28">
      <c r="U969248" s="5"/>
      <c r="AA969248" s="93"/>
      <c r="AB969248" s="5"/>
    </row>
    <row r="969249" spans="21:28">
      <c r="U969249" s="5"/>
      <c r="AA969249" s="94"/>
      <c r="AB969249" s="5"/>
    </row>
    <row r="969252" spans="21:28">
      <c r="U969252" s="5"/>
      <c r="AA969252" s="94"/>
      <c r="AB969252" s="5"/>
    </row>
    <row r="969302" spans="21:28">
      <c r="U969302" s="5"/>
      <c r="AA969302" s="94"/>
      <c r="AB969302" s="5"/>
    </row>
    <row r="969372" spans="21:28">
      <c r="U969372" s="5"/>
      <c r="AA969372" s="94"/>
      <c r="AB969372" s="5"/>
    </row>
    <row r="969373" spans="21:28">
      <c r="U969373" s="5"/>
      <c r="AA969373" s="94"/>
      <c r="AB969373" s="5"/>
    </row>
    <row r="969390" spans="21:28">
      <c r="U969390" s="5"/>
      <c r="AA969390" s="94"/>
      <c r="AB969390" s="5"/>
    </row>
    <row r="969392" spans="21:28">
      <c r="U969392" s="5"/>
      <c r="AA969392" s="458"/>
      <c r="AB969392" s="5"/>
    </row>
    <row r="969393" spans="21:28">
      <c r="U969393" s="5"/>
      <c r="AA969393" s="458"/>
      <c r="AB969393" s="5"/>
    </row>
    <row r="969394" spans="21:28">
      <c r="U969394" s="5"/>
      <c r="AA969394" s="93"/>
      <c r="AB969394" s="5"/>
    </row>
    <row r="969395" spans="21:28">
      <c r="U969395" s="5"/>
      <c r="AA969395" s="94"/>
      <c r="AB969395" s="5"/>
    </row>
    <row r="969398" spans="21:28">
      <c r="U969398" s="5"/>
      <c r="AA969398" s="94"/>
      <c r="AB969398" s="5"/>
    </row>
    <row r="969448" spans="21:28">
      <c r="U969448" s="5"/>
      <c r="AA969448" s="94"/>
      <c r="AB969448" s="5"/>
    </row>
    <row r="969518" spans="21:28">
      <c r="U969518" s="5"/>
      <c r="AA969518" s="94"/>
      <c r="AB969518" s="5"/>
    </row>
    <row r="969519" spans="21:28">
      <c r="U969519" s="5"/>
      <c r="AA969519" s="94"/>
      <c r="AB969519" s="5"/>
    </row>
    <row r="969536" spans="21:28">
      <c r="U969536" s="5"/>
      <c r="AA969536" s="94"/>
      <c r="AB969536" s="5"/>
    </row>
    <row r="969538" spans="21:28">
      <c r="U969538" s="5"/>
      <c r="AA969538" s="458"/>
      <c r="AB969538" s="5"/>
    </row>
    <row r="969539" spans="21:28">
      <c r="U969539" s="5"/>
      <c r="AA969539" s="458"/>
      <c r="AB969539" s="5"/>
    </row>
    <row r="969540" spans="21:28">
      <c r="U969540" s="5"/>
      <c r="AA969540" s="93"/>
      <c r="AB969540" s="5"/>
    </row>
    <row r="969541" spans="21:28">
      <c r="U969541" s="5"/>
      <c r="AA969541" s="94"/>
      <c r="AB969541" s="5"/>
    </row>
    <row r="969544" spans="21:28">
      <c r="U969544" s="5"/>
      <c r="AA969544" s="94"/>
      <c r="AB969544" s="5"/>
    </row>
    <row r="969594" spans="21:28">
      <c r="U969594" s="5"/>
      <c r="AA969594" s="94"/>
      <c r="AB969594" s="5"/>
    </row>
    <row r="969664" spans="21:28">
      <c r="U969664" s="5"/>
      <c r="AA969664" s="94"/>
      <c r="AB969664" s="5"/>
    </row>
    <row r="969665" spans="21:28">
      <c r="U969665" s="5"/>
      <c r="AA969665" s="94"/>
      <c r="AB969665" s="5"/>
    </row>
    <row r="969682" spans="21:28">
      <c r="U969682" s="5"/>
      <c r="AA969682" s="94"/>
      <c r="AB969682" s="5"/>
    </row>
    <row r="969684" spans="21:28">
      <c r="U969684" s="5"/>
      <c r="AA969684" s="458"/>
      <c r="AB969684" s="5"/>
    </row>
    <row r="969685" spans="21:28">
      <c r="U969685" s="5"/>
      <c r="AA969685" s="458"/>
      <c r="AB969685" s="5"/>
    </row>
    <row r="969686" spans="21:28">
      <c r="U969686" s="5"/>
      <c r="AA969686" s="93"/>
      <c r="AB969686" s="5"/>
    </row>
    <row r="969687" spans="21:28">
      <c r="U969687" s="5"/>
      <c r="AA969687" s="94"/>
      <c r="AB969687" s="5"/>
    </row>
    <row r="969690" spans="21:28">
      <c r="U969690" s="5"/>
      <c r="AA969690" s="94"/>
      <c r="AB969690" s="5"/>
    </row>
    <row r="969740" spans="21:28">
      <c r="U969740" s="5"/>
      <c r="AA969740" s="94"/>
      <c r="AB969740" s="5"/>
    </row>
    <row r="969810" spans="21:28">
      <c r="U969810" s="5"/>
      <c r="AA969810" s="94"/>
      <c r="AB969810" s="5"/>
    </row>
    <row r="969811" spans="21:28">
      <c r="U969811" s="5"/>
      <c r="AA969811" s="94"/>
      <c r="AB969811" s="5"/>
    </row>
    <row r="969828" spans="21:28">
      <c r="U969828" s="5"/>
      <c r="AA969828" s="94"/>
      <c r="AB969828" s="5"/>
    </row>
    <row r="969830" spans="21:28">
      <c r="U969830" s="5"/>
      <c r="AA969830" s="458"/>
      <c r="AB969830" s="5"/>
    </row>
    <row r="969831" spans="21:28">
      <c r="U969831" s="5"/>
      <c r="AA969831" s="458"/>
      <c r="AB969831" s="5"/>
    </row>
    <row r="969832" spans="21:28">
      <c r="U969832" s="5"/>
      <c r="AA969832" s="93"/>
      <c r="AB969832" s="5"/>
    </row>
    <row r="969833" spans="21:28">
      <c r="U969833" s="5"/>
      <c r="AA969833" s="94"/>
      <c r="AB969833" s="5"/>
    </row>
    <row r="969836" spans="21:28">
      <c r="U969836" s="5"/>
      <c r="AA969836" s="94"/>
      <c r="AB969836" s="5"/>
    </row>
    <row r="969886" spans="21:28">
      <c r="U969886" s="5"/>
      <c r="AA969886" s="94"/>
      <c r="AB969886" s="5"/>
    </row>
    <row r="969956" spans="21:28">
      <c r="U969956" s="5"/>
      <c r="AA969956" s="94"/>
      <c r="AB969956" s="5"/>
    </row>
    <row r="969957" spans="21:28">
      <c r="U969957" s="5"/>
      <c r="AA969957" s="94"/>
      <c r="AB969957" s="5"/>
    </row>
    <row r="969974" spans="21:28">
      <c r="U969974" s="5"/>
      <c r="AA969974" s="94"/>
      <c r="AB969974" s="5"/>
    </row>
    <row r="969976" spans="21:28">
      <c r="U969976" s="5"/>
      <c r="AA969976" s="458"/>
      <c r="AB969976" s="5"/>
    </row>
    <row r="969977" spans="21:28">
      <c r="U969977" s="5"/>
      <c r="AA969977" s="458"/>
      <c r="AB969977" s="5"/>
    </row>
    <row r="969978" spans="21:28">
      <c r="U969978" s="5"/>
      <c r="AA969978" s="93"/>
      <c r="AB969978" s="5"/>
    </row>
    <row r="969979" spans="21:28">
      <c r="U969979" s="5"/>
      <c r="AA969979" s="94"/>
      <c r="AB969979" s="5"/>
    </row>
    <row r="969982" spans="21:28">
      <c r="U969982" s="5"/>
      <c r="AA969982" s="94"/>
      <c r="AB969982" s="5"/>
    </row>
    <row r="970032" spans="21:28">
      <c r="U970032" s="5"/>
      <c r="AA970032" s="94"/>
      <c r="AB970032" s="5"/>
    </row>
    <row r="970102" spans="21:28">
      <c r="U970102" s="5"/>
      <c r="AA970102" s="94"/>
      <c r="AB970102" s="5"/>
    </row>
    <row r="970103" spans="21:28">
      <c r="U970103" s="5"/>
      <c r="AA970103" s="94"/>
      <c r="AB970103" s="5"/>
    </row>
    <row r="970120" spans="21:28">
      <c r="U970120" s="5"/>
      <c r="AA970120" s="94"/>
      <c r="AB970120" s="5"/>
    </row>
    <row r="970122" spans="21:28">
      <c r="U970122" s="5"/>
      <c r="AA970122" s="458"/>
      <c r="AB970122" s="5"/>
    </row>
    <row r="970123" spans="21:28">
      <c r="U970123" s="5"/>
      <c r="AA970123" s="458"/>
      <c r="AB970123" s="5"/>
    </row>
    <row r="970124" spans="21:28">
      <c r="U970124" s="5"/>
      <c r="AA970124" s="93"/>
      <c r="AB970124" s="5"/>
    </row>
    <row r="970125" spans="21:28">
      <c r="U970125" s="5"/>
      <c r="AA970125" s="94"/>
      <c r="AB970125" s="5"/>
    </row>
    <row r="970128" spans="21:28">
      <c r="U970128" s="5"/>
      <c r="AA970128" s="94"/>
      <c r="AB970128" s="5"/>
    </row>
    <row r="970178" spans="21:28">
      <c r="U970178" s="5"/>
      <c r="AA970178" s="94"/>
      <c r="AB970178" s="5"/>
    </row>
    <row r="970248" spans="21:28">
      <c r="U970248" s="5"/>
      <c r="AA970248" s="94"/>
      <c r="AB970248" s="5"/>
    </row>
    <row r="970249" spans="21:28">
      <c r="U970249" s="5"/>
      <c r="AA970249" s="94"/>
      <c r="AB970249" s="5"/>
    </row>
    <row r="970266" spans="21:28">
      <c r="U970266" s="5"/>
      <c r="AA970266" s="94"/>
      <c r="AB970266" s="5"/>
    </row>
    <row r="970268" spans="21:28">
      <c r="U970268" s="5"/>
      <c r="AA970268" s="458"/>
      <c r="AB970268" s="5"/>
    </row>
    <row r="970269" spans="21:28">
      <c r="U970269" s="5"/>
      <c r="AA970269" s="458"/>
      <c r="AB970269" s="5"/>
    </row>
    <row r="970270" spans="21:28">
      <c r="U970270" s="5"/>
      <c r="AA970270" s="93"/>
      <c r="AB970270" s="5"/>
    </row>
    <row r="970271" spans="21:28">
      <c r="U970271" s="5"/>
      <c r="AA970271" s="94"/>
      <c r="AB970271" s="5"/>
    </row>
    <row r="970274" spans="21:28">
      <c r="U970274" s="5"/>
      <c r="AA970274" s="94"/>
      <c r="AB970274" s="5"/>
    </row>
    <row r="970324" spans="21:28">
      <c r="U970324" s="5"/>
      <c r="AA970324" s="94"/>
      <c r="AB970324" s="5"/>
    </row>
    <row r="970394" spans="21:28">
      <c r="U970394" s="5"/>
      <c r="AA970394" s="94"/>
      <c r="AB970394" s="5"/>
    </row>
    <row r="970395" spans="21:28">
      <c r="U970395" s="5"/>
      <c r="AA970395" s="94"/>
      <c r="AB970395" s="5"/>
    </row>
    <row r="970412" spans="21:28">
      <c r="U970412" s="5"/>
      <c r="AA970412" s="94"/>
      <c r="AB970412" s="5"/>
    </row>
    <row r="970414" spans="21:28">
      <c r="U970414" s="5"/>
      <c r="AA970414" s="458"/>
      <c r="AB970414" s="5"/>
    </row>
    <row r="970415" spans="21:28">
      <c r="U970415" s="5"/>
      <c r="AA970415" s="458"/>
      <c r="AB970415" s="5"/>
    </row>
    <row r="970416" spans="21:28">
      <c r="U970416" s="5"/>
      <c r="AA970416" s="93"/>
      <c r="AB970416" s="5"/>
    </row>
    <row r="970417" spans="21:28">
      <c r="U970417" s="5"/>
      <c r="AA970417" s="94"/>
      <c r="AB970417" s="5"/>
    </row>
    <row r="970420" spans="21:28">
      <c r="U970420" s="5"/>
      <c r="AA970420" s="94"/>
      <c r="AB970420" s="5"/>
    </row>
    <row r="970470" spans="21:28">
      <c r="U970470" s="5"/>
      <c r="AA970470" s="94"/>
      <c r="AB970470" s="5"/>
    </row>
    <row r="970540" spans="21:28">
      <c r="U970540" s="5"/>
      <c r="AA970540" s="94"/>
      <c r="AB970540" s="5"/>
    </row>
    <row r="970541" spans="21:28">
      <c r="U970541" s="5"/>
      <c r="AA970541" s="94"/>
      <c r="AB970541" s="5"/>
    </row>
    <row r="970558" spans="21:28">
      <c r="U970558" s="5"/>
      <c r="AA970558" s="94"/>
      <c r="AB970558" s="5"/>
    </row>
    <row r="970560" spans="21:28">
      <c r="U970560" s="5"/>
      <c r="AA970560" s="458"/>
      <c r="AB970560" s="5"/>
    </row>
    <row r="970561" spans="21:28">
      <c r="U970561" s="5"/>
      <c r="AA970561" s="458"/>
      <c r="AB970561" s="5"/>
    </row>
    <row r="970562" spans="21:28">
      <c r="U970562" s="5"/>
      <c r="AA970562" s="93"/>
      <c r="AB970562" s="5"/>
    </row>
    <row r="970563" spans="21:28">
      <c r="U970563" s="5"/>
      <c r="AA970563" s="94"/>
      <c r="AB970563" s="5"/>
    </row>
    <row r="970566" spans="21:28">
      <c r="U970566" s="5"/>
      <c r="AA970566" s="94"/>
      <c r="AB970566" s="5"/>
    </row>
    <row r="970616" spans="21:28">
      <c r="U970616" s="5"/>
      <c r="AA970616" s="94"/>
      <c r="AB970616" s="5"/>
    </row>
    <row r="970686" spans="21:28">
      <c r="U970686" s="5"/>
      <c r="AA970686" s="94"/>
      <c r="AB970686" s="5"/>
    </row>
    <row r="970687" spans="21:28">
      <c r="U970687" s="5"/>
      <c r="AA970687" s="94"/>
      <c r="AB970687" s="5"/>
    </row>
    <row r="970704" spans="21:28">
      <c r="U970704" s="5"/>
      <c r="AA970704" s="94"/>
      <c r="AB970704" s="5"/>
    </row>
    <row r="970706" spans="21:28">
      <c r="U970706" s="5"/>
      <c r="AA970706" s="458"/>
      <c r="AB970706" s="5"/>
    </row>
    <row r="970707" spans="21:28">
      <c r="U970707" s="5"/>
      <c r="AA970707" s="458"/>
      <c r="AB970707" s="5"/>
    </row>
    <row r="970708" spans="21:28">
      <c r="U970708" s="5"/>
      <c r="AA970708" s="93"/>
      <c r="AB970708" s="5"/>
    </row>
    <row r="970709" spans="21:28">
      <c r="U970709" s="5"/>
      <c r="AA970709" s="94"/>
      <c r="AB970709" s="5"/>
    </row>
    <row r="970712" spans="21:28">
      <c r="U970712" s="5"/>
      <c r="AA970712" s="94"/>
      <c r="AB970712" s="5"/>
    </row>
    <row r="970762" spans="21:28">
      <c r="U970762" s="5"/>
      <c r="AA970762" s="94"/>
      <c r="AB970762" s="5"/>
    </row>
    <row r="970832" spans="21:28">
      <c r="U970832" s="5"/>
      <c r="AA970832" s="94"/>
      <c r="AB970832" s="5"/>
    </row>
    <row r="970833" spans="21:28">
      <c r="U970833" s="5"/>
      <c r="AA970833" s="94"/>
      <c r="AB970833" s="5"/>
    </row>
    <row r="970850" spans="21:28">
      <c r="U970850" s="5"/>
      <c r="AA970850" s="94"/>
      <c r="AB970850" s="5"/>
    </row>
    <row r="970852" spans="21:28">
      <c r="U970852" s="5"/>
      <c r="AA970852" s="458"/>
      <c r="AB970852" s="5"/>
    </row>
    <row r="970853" spans="21:28">
      <c r="U970853" s="5"/>
      <c r="AA970853" s="458"/>
      <c r="AB970853" s="5"/>
    </row>
    <row r="970854" spans="21:28">
      <c r="U970854" s="5"/>
      <c r="AA970854" s="93"/>
      <c r="AB970854" s="5"/>
    </row>
    <row r="970855" spans="21:28">
      <c r="U970855" s="5"/>
      <c r="AA970855" s="94"/>
      <c r="AB970855" s="5"/>
    </row>
    <row r="970858" spans="21:28">
      <c r="U970858" s="5"/>
      <c r="AA970858" s="94"/>
      <c r="AB970858" s="5"/>
    </row>
    <row r="970908" spans="21:28">
      <c r="U970908" s="5"/>
      <c r="AA970908" s="94"/>
      <c r="AB970908" s="5"/>
    </row>
    <row r="970978" spans="21:28">
      <c r="U970978" s="5"/>
      <c r="AA970978" s="94"/>
      <c r="AB970978" s="5"/>
    </row>
    <row r="970979" spans="21:28">
      <c r="U970979" s="5"/>
      <c r="AA970979" s="94"/>
      <c r="AB970979" s="5"/>
    </row>
    <row r="970996" spans="21:28">
      <c r="U970996" s="5"/>
      <c r="AA970996" s="94"/>
      <c r="AB970996" s="5"/>
    </row>
    <row r="970998" spans="21:28">
      <c r="U970998" s="5"/>
      <c r="AA970998" s="458"/>
      <c r="AB970998" s="5"/>
    </row>
    <row r="970999" spans="21:28">
      <c r="U970999" s="5"/>
      <c r="AA970999" s="458"/>
      <c r="AB970999" s="5"/>
    </row>
    <row r="971000" spans="21:28">
      <c r="U971000" s="5"/>
      <c r="AA971000" s="93"/>
      <c r="AB971000" s="5"/>
    </row>
    <row r="971001" spans="21:28">
      <c r="U971001" s="5"/>
      <c r="AA971001" s="94"/>
      <c r="AB971001" s="5"/>
    </row>
    <row r="971004" spans="21:28">
      <c r="U971004" s="5"/>
      <c r="AA971004" s="94"/>
      <c r="AB971004" s="5"/>
    </row>
    <row r="971054" spans="21:28">
      <c r="U971054" s="5"/>
      <c r="AA971054" s="94"/>
      <c r="AB971054" s="5"/>
    </row>
    <row r="971124" spans="21:28">
      <c r="U971124" s="5"/>
      <c r="AA971124" s="94"/>
      <c r="AB971124" s="5"/>
    </row>
    <row r="971125" spans="21:28">
      <c r="U971125" s="5"/>
      <c r="AA971125" s="94"/>
      <c r="AB971125" s="5"/>
    </row>
    <row r="971142" spans="21:28">
      <c r="U971142" s="5"/>
      <c r="AA971142" s="94"/>
      <c r="AB971142" s="5"/>
    </row>
    <row r="971144" spans="21:28">
      <c r="U971144" s="5"/>
      <c r="AA971144" s="458"/>
      <c r="AB971144" s="5"/>
    </row>
    <row r="971145" spans="21:28">
      <c r="U971145" s="5"/>
      <c r="AA971145" s="458"/>
      <c r="AB971145" s="5"/>
    </row>
    <row r="971146" spans="21:28">
      <c r="U971146" s="5"/>
      <c r="AA971146" s="93"/>
      <c r="AB971146" s="5"/>
    </row>
    <row r="971147" spans="21:28">
      <c r="U971147" s="5"/>
      <c r="AA971147" s="94"/>
      <c r="AB971147" s="5"/>
    </row>
    <row r="971150" spans="21:28">
      <c r="U971150" s="5"/>
      <c r="AA971150" s="94"/>
      <c r="AB971150" s="5"/>
    </row>
    <row r="971200" spans="21:28">
      <c r="U971200" s="5"/>
      <c r="AA971200" s="94"/>
      <c r="AB971200" s="5"/>
    </row>
    <row r="971270" spans="21:28">
      <c r="U971270" s="5"/>
      <c r="AA971270" s="94"/>
      <c r="AB971270" s="5"/>
    </row>
    <row r="971271" spans="21:28">
      <c r="U971271" s="5"/>
      <c r="AA971271" s="94"/>
      <c r="AB971271" s="5"/>
    </row>
    <row r="971288" spans="21:28">
      <c r="U971288" s="5"/>
      <c r="AA971288" s="94"/>
      <c r="AB971288" s="5"/>
    </row>
    <row r="971290" spans="21:28">
      <c r="U971290" s="5"/>
      <c r="AA971290" s="458"/>
      <c r="AB971290" s="5"/>
    </row>
    <row r="971291" spans="21:28">
      <c r="U971291" s="5"/>
      <c r="AA971291" s="458"/>
      <c r="AB971291" s="5"/>
    </row>
    <row r="971292" spans="21:28">
      <c r="U971292" s="5"/>
      <c r="AA971292" s="93"/>
      <c r="AB971292" s="5"/>
    </row>
    <row r="971293" spans="21:28">
      <c r="U971293" s="5"/>
      <c r="AA971293" s="94"/>
      <c r="AB971293" s="5"/>
    </row>
    <row r="971296" spans="21:28">
      <c r="U971296" s="5"/>
      <c r="AA971296" s="94"/>
      <c r="AB971296" s="5"/>
    </row>
    <row r="971346" spans="21:28">
      <c r="U971346" s="5"/>
      <c r="AA971346" s="94"/>
      <c r="AB971346" s="5"/>
    </row>
    <row r="971416" spans="21:28">
      <c r="U971416" s="5"/>
      <c r="AA971416" s="94"/>
      <c r="AB971416" s="5"/>
    </row>
    <row r="971417" spans="21:28">
      <c r="U971417" s="5"/>
      <c r="AA971417" s="94"/>
      <c r="AB971417" s="5"/>
    </row>
    <row r="971434" spans="21:28">
      <c r="U971434" s="5"/>
      <c r="AA971434" s="94"/>
      <c r="AB971434" s="5"/>
    </row>
    <row r="971436" spans="21:28">
      <c r="U971436" s="5"/>
      <c r="AA971436" s="458"/>
      <c r="AB971436" s="5"/>
    </row>
    <row r="971437" spans="21:28">
      <c r="U971437" s="5"/>
      <c r="AA971437" s="458"/>
      <c r="AB971437" s="5"/>
    </row>
    <row r="971438" spans="21:28">
      <c r="U971438" s="5"/>
      <c r="AA971438" s="93"/>
      <c r="AB971438" s="5"/>
    </row>
    <row r="971439" spans="21:28">
      <c r="U971439" s="5"/>
      <c r="AA971439" s="94"/>
      <c r="AB971439" s="5"/>
    </row>
    <row r="971442" spans="21:28">
      <c r="U971442" s="5"/>
      <c r="AA971442" s="94"/>
      <c r="AB971442" s="5"/>
    </row>
    <row r="971492" spans="21:28">
      <c r="U971492" s="5"/>
      <c r="AA971492" s="94"/>
      <c r="AB971492" s="5"/>
    </row>
    <row r="971562" spans="21:28">
      <c r="U971562" s="5"/>
      <c r="AA971562" s="94"/>
      <c r="AB971562" s="5"/>
    </row>
    <row r="971563" spans="21:28">
      <c r="U971563" s="5"/>
      <c r="AA971563" s="94"/>
      <c r="AB971563" s="5"/>
    </row>
    <row r="971580" spans="21:28">
      <c r="U971580" s="5"/>
      <c r="AA971580" s="94"/>
      <c r="AB971580" s="5"/>
    </row>
    <row r="971582" spans="21:28">
      <c r="U971582" s="5"/>
      <c r="AA971582" s="458"/>
      <c r="AB971582" s="5"/>
    </row>
    <row r="971583" spans="21:28">
      <c r="U971583" s="5"/>
      <c r="AA971583" s="458"/>
      <c r="AB971583" s="5"/>
    </row>
    <row r="971584" spans="21:28">
      <c r="U971584" s="5"/>
      <c r="AA971584" s="93"/>
      <c r="AB971584" s="5"/>
    </row>
    <row r="971585" spans="21:28">
      <c r="U971585" s="5"/>
      <c r="AA971585" s="94"/>
      <c r="AB971585" s="5"/>
    </row>
    <row r="971588" spans="21:28">
      <c r="U971588" s="5"/>
      <c r="AA971588" s="94"/>
      <c r="AB971588" s="5"/>
    </row>
    <row r="971638" spans="21:28">
      <c r="U971638" s="5"/>
      <c r="AA971638" s="94"/>
      <c r="AB971638" s="5"/>
    </row>
    <row r="971708" spans="21:28">
      <c r="U971708" s="5"/>
      <c r="AA971708" s="94"/>
      <c r="AB971708" s="5"/>
    </row>
    <row r="971709" spans="21:28">
      <c r="U971709" s="5"/>
      <c r="AA971709" s="94"/>
      <c r="AB971709" s="5"/>
    </row>
    <row r="971726" spans="21:28">
      <c r="U971726" s="5"/>
      <c r="AA971726" s="94"/>
      <c r="AB971726" s="5"/>
    </row>
    <row r="971728" spans="21:28">
      <c r="U971728" s="5"/>
      <c r="AA971728" s="458"/>
      <c r="AB971728" s="5"/>
    </row>
    <row r="971729" spans="21:28">
      <c r="U971729" s="5"/>
      <c r="AA971729" s="458"/>
      <c r="AB971729" s="5"/>
    </row>
    <row r="971730" spans="21:28">
      <c r="U971730" s="5"/>
      <c r="AA971730" s="93"/>
      <c r="AB971730" s="5"/>
    </row>
    <row r="971731" spans="21:28">
      <c r="U971731" s="5"/>
      <c r="AA971731" s="94"/>
      <c r="AB971731" s="5"/>
    </row>
    <row r="971734" spans="21:28">
      <c r="U971734" s="5"/>
      <c r="AA971734" s="94"/>
      <c r="AB971734" s="5"/>
    </row>
    <row r="971784" spans="21:28">
      <c r="U971784" s="5"/>
      <c r="AA971784" s="94"/>
      <c r="AB971784" s="5"/>
    </row>
    <row r="971854" spans="21:28">
      <c r="U971854" s="5"/>
      <c r="AA971854" s="94"/>
      <c r="AB971854" s="5"/>
    </row>
    <row r="971855" spans="21:28">
      <c r="U971855" s="5"/>
      <c r="AA971855" s="94"/>
      <c r="AB971855" s="5"/>
    </row>
    <row r="971872" spans="21:28">
      <c r="U971872" s="5"/>
      <c r="AA971872" s="94"/>
      <c r="AB971872" s="5"/>
    </row>
    <row r="971874" spans="21:28">
      <c r="U971874" s="5"/>
      <c r="AA971874" s="458"/>
      <c r="AB971874" s="5"/>
    </row>
    <row r="971875" spans="21:28">
      <c r="U971875" s="5"/>
      <c r="AA971875" s="458"/>
      <c r="AB971875" s="5"/>
    </row>
    <row r="971876" spans="21:28">
      <c r="U971876" s="5"/>
      <c r="AA971876" s="93"/>
      <c r="AB971876" s="5"/>
    </row>
    <row r="971877" spans="21:28">
      <c r="U971877" s="5"/>
      <c r="AA971877" s="94"/>
      <c r="AB971877" s="5"/>
    </row>
    <row r="971880" spans="21:28">
      <c r="U971880" s="5"/>
      <c r="AA971880" s="94"/>
      <c r="AB971880" s="5"/>
    </row>
    <row r="971930" spans="21:28">
      <c r="U971930" s="5"/>
      <c r="AA971930" s="94"/>
      <c r="AB971930" s="5"/>
    </row>
    <row r="972000" spans="21:28">
      <c r="U972000" s="5"/>
      <c r="AA972000" s="94"/>
      <c r="AB972000" s="5"/>
    </row>
    <row r="972001" spans="21:28">
      <c r="U972001" s="5"/>
      <c r="AA972001" s="94"/>
      <c r="AB972001" s="5"/>
    </row>
    <row r="972018" spans="21:28">
      <c r="U972018" s="5"/>
      <c r="AA972018" s="94"/>
      <c r="AB972018" s="5"/>
    </row>
    <row r="972020" spans="21:28">
      <c r="U972020" s="5"/>
      <c r="AA972020" s="458"/>
      <c r="AB972020" s="5"/>
    </row>
    <row r="972021" spans="21:28">
      <c r="U972021" s="5"/>
      <c r="AA972021" s="458"/>
      <c r="AB972021" s="5"/>
    </row>
    <row r="972022" spans="21:28">
      <c r="U972022" s="5"/>
      <c r="AA972022" s="93"/>
      <c r="AB972022" s="5"/>
    </row>
    <row r="972023" spans="21:28">
      <c r="U972023" s="5"/>
      <c r="AA972023" s="94"/>
      <c r="AB972023" s="5"/>
    </row>
    <row r="972026" spans="21:28">
      <c r="U972026" s="5"/>
      <c r="AA972026" s="94"/>
      <c r="AB972026" s="5"/>
    </row>
    <row r="972076" spans="21:28">
      <c r="U972076" s="5"/>
      <c r="AA972076" s="94"/>
      <c r="AB972076" s="5"/>
    </row>
    <row r="972146" spans="21:28">
      <c r="U972146" s="5"/>
      <c r="AA972146" s="94"/>
      <c r="AB972146" s="5"/>
    </row>
    <row r="972147" spans="21:28">
      <c r="U972147" s="5"/>
      <c r="AA972147" s="94"/>
      <c r="AB972147" s="5"/>
    </row>
    <row r="972164" spans="21:28">
      <c r="U972164" s="5"/>
      <c r="AA972164" s="94"/>
      <c r="AB972164" s="5"/>
    </row>
    <row r="972166" spans="21:28">
      <c r="U972166" s="5"/>
      <c r="AA972166" s="458"/>
      <c r="AB972166" s="5"/>
    </row>
    <row r="972167" spans="21:28">
      <c r="U972167" s="5"/>
      <c r="AA972167" s="458"/>
      <c r="AB972167" s="5"/>
    </row>
    <row r="972168" spans="21:28">
      <c r="U972168" s="5"/>
      <c r="AA972168" s="93"/>
      <c r="AB972168" s="5"/>
    </row>
    <row r="972169" spans="21:28">
      <c r="U972169" s="5"/>
      <c r="AA972169" s="94"/>
      <c r="AB972169" s="5"/>
    </row>
    <row r="972172" spans="21:28">
      <c r="U972172" s="5"/>
      <c r="AA972172" s="94"/>
      <c r="AB972172" s="5"/>
    </row>
    <row r="972222" spans="21:28">
      <c r="U972222" s="5"/>
      <c r="AA972222" s="94"/>
      <c r="AB972222" s="5"/>
    </row>
    <row r="972292" spans="21:28">
      <c r="U972292" s="5"/>
      <c r="AA972292" s="94"/>
      <c r="AB972292" s="5"/>
    </row>
    <row r="972293" spans="21:28">
      <c r="U972293" s="5"/>
      <c r="AA972293" s="94"/>
      <c r="AB972293" s="5"/>
    </row>
    <row r="972310" spans="21:28">
      <c r="U972310" s="5"/>
      <c r="AA972310" s="94"/>
      <c r="AB972310" s="5"/>
    </row>
    <row r="972312" spans="21:28">
      <c r="U972312" s="5"/>
      <c r="AA972312" s="458"/>
      <c r="AB972312" s="5"/>
    </row>
    <row r="972313" spans="21:28">
      <c r="U972313" s="5"/>
      <c r="AA972313" s="458"/>
      <c r="AB972313" s="5"/>
    </row>
    <row r="972314" spans="21:28">
      <c r="U972314" s="5"/>
      <c r="AA972314" s="93"/>
      <c r="AB972314" s="5"/>
    </row>
    <row r="972315" spans="21:28">
      <c r="U972315" s="5"/>
      <c r="AA972315" s="94"/>
      <c r="AB972315" s="5"/>
    </row>
    <row r="972318" spans="21:28">
      <c r="U972318" s="5"/>
      <c r="AA972318" s="94"/>
      <c r="AB972318" s="5"/>
    </row>
    <row r="972368" spans="21:28">
      <c r="U972368" s="5"/>
      <c r="AA972368" s="94"/>
      <c r="AB972368" s="5"/>
    </row>
    <row r="972438" spans="21:28">
      <c r="U972438" s="5"/>
      <c r="AA972438" s="94"/>
      <c r="AB972438" s="5"/>
    </row>
    <row r="972439" spans="21:28">
      <c r="U972439" s="5"/>
      <c r="AA972439" s="94"/>
      <c r="AB972439" s="5"/>
    </row>
    <row r="972456" spans="21:28">
      <c r="U972456" s="5"/>
      <c r="AA972456" s="94"/>
      <c r="AB972456" s="5"/>
    </row>
    <row r="972458" spans="21:28">
      <c r="U972458" s="5"/>
      <c r="AA972458" s="458"/>
      <c r="AB972458" s="5"/>
    </row>
    <row r="972459" spans="21:28">
      <c r="U972459" s="5"/>
      <c r="AA972459" s="458"/>
      <c r="AB972459" s="5"/>
    </row>
    <row r="972460" spans="21:28">
      <c r="U972460" s="5"/>
      <c r="AA972460" s="93"/>
      <c r="AB972460" s="5"/>
    </row>
    <row r="972461" spans="21:28">
      <c r="U972461" s="5"/>
      <c r="AA972461" s="94"/>
      <c r="AB972461" s="5"/>
    </row>
    <row r="972464" spans="21:28">
      <c r="U972464" s="5"/>
      <c r="AA972464" s="94"/>
      <c r="AB972464" s="5"/>
    </row>
    <row r="972514" spans="21:28">
      <c r="U972514" s="5"/>
      <c r="AA972514" s="94"/>
      <c r="AB972514" s="5"/>
    </row>
    <row r="972584" spans="21:28">
      <c r="U972584" s="5"/>
      <c r="AA972584" s="94"/>
      <c r="AB972584" s="5"/>
    </row>
    <row r="972585" spans="21:28">
      <c r="U972585" s="5"/>
      <c r="AA972585" s="94"/>
      <c r="AB972585" s="5"/>
    </row>
    <row r="972602" spans="21:28">
      <c r="U972602" s="5"/>
      <c r="AA972602" s="94"/>
      <c r="AB972602" s="5"/>
    </row>
    <row r="972604" spans="21:28">
      <c r="U972604" s="5"/>
      <c r="AA972604" s="458"/>
      <c r="AB972604" s="5"/>
    </row>
    <row r="972605" spans="21:28">
      <c r="U972605" s="5"/>
      <c r="AA972605" s="458"/>
      <c r="AB972605" s="5"/>
    </row>
    <row r="972606" spans="21:28">
      <c r="U972606" s="5"/>
      <c r="AA972606" s="93"/>
      <c r="AB972606" s="5"/>
    </row>
    <row r="972607" spans="21:28">
      <c r="U972607" s="5"/>
      <c r="AA972607" s="94"/>
      <c r="AB972607" s="5"/>
    </row>
    <row r="972610" spans="21:28">
      <c r="U972610" s="5"/>
      <c r="AA972610" s="94"/>
      <c r="AB972610" s="5"/>
    </row>
    <row r="972660" spans="21:28">
      <c r="U972660" s="5"/>
      <c r="AA972660" s="94"/>
      <c r="AB972660" s="5"/>
    </row>
    <row r="972730" spans="21:28">
      <c r="U972730" s="5"/>
      <c r="AA972730" s="94"/>
      <c r="AB972730" s="5"/>
    </row>
    <row r="972731" spans="21:28">
      <c r="U972731" s="5"/>
      <c r="AA972731" s="94"/>
      <c r="AB972731" s="5"/>
    </row>
    <row r="972748" spans="21:28">
      <c r="U972748" s="5"/>
      <c r="AA972748" s="94"/>
      <c r="AB972748" s="5"/>
    </row>
    <row r="972750" spans="21:28">
      <c r="U972750" s="5"/>
      <c r="AA972750" s="458"/>
      <c r="AB972750" s="5"/>
    </row>
    <row r="972751" spans="21:28">
      <c r="U972751" s="5"/>
      <c r="AA972751" s="458"/>
      <c r="AB972751" s="5"/>
    </row>
    <row r="972752" spans="21:28">
      <c r="U972752" s="5"/>
      <c r="AA972752" s="93"/>
      <c r="AB972752" s="5"/>
    </row>
    <row r="972753" spans="21:28">
      <c r="U972753" s="5"/>
      <c r="AA972753" s="94"/>
      <c r="AB972753" s="5"/>
    </row>
    <row r="972756" spans="21:28">
      <c r="U972756" s="5"/>
      <c r="AA972756" s="94"/>
      <c r="AB972756" s="5"/>
    </row>
    <row r="972806" spans="21:28">
      <c r="U972806" s="5"/>
      <c r="AA972806" s="94"/>
      <c r="AB972806" s="5"/>
    </row>
    <row r="972876" spans="21:28">
      <c r="U972876" s="5"/>
      <c r="AA972876" s="94"/>
      <c r="AB972876" s="5"/>
    </row>
    <row r="972877" spans="21:28">
      <c r="U972877" s="5"/>
      <c r="AA972877" s="94"/>
      <c r="AB972877" s="5"/>
    </row>
    <row r="972894" spans="21:28">
      <c r="U972894" s="5"/>
      <c r="AA972894" s="94"/>
      <c r="AB972894" s="5"/>
    </row>
    <row r="972896" spans="21:28">
      <c r="U972896" s="5"/>
      <c r="AA972896" s="458"/>
      <c r="AB972896" s="5"/>
    </row>
    <row r="972897" spans="21:28">
      <c r="U972897" s="5"/>
      <c r="AA972897" s="458"/>
      <c r="AB972897" s="5"/>
    </row>
    <row r="972898" spans="21:28">
      <c r="U972898" s="5"/>
      <c r="AA972898" s="93"/>
      <c r="AB972898" s="5"/>
    </row>
    <row r="972899" spans="21:28">
      <c r="U972899" s="5"/>
      <c r="AA972899" s="94"/>
      <c r="AB972899" s="5"/>
    </row>
    <row r="972902" spans="21:28">
      <c r="U972902" s="5"/>
      <c r="AA972902" s="94"/>
      <c r="AB972902" s="5"/>
    </row>
    <row r="972952" spans="21:28">
      <c r="U972952" s="5"/>
      <c r="AA972952" s="94"/>
      <c r="AB972952" s="5"/>
    </row>
    <row r="973022" spans="21:28">
      <c r="U973022" s="5"/>
      <c r="AA973022" s="94"/>
      <c r="AB973022" s="5"/>
    </row>
    <row r="973023" spans="21:28">
      <c r="U973023" s="5"/>
      <c r="AA973023" s="94"/>
      <c r="AB973023" s="5"/>
    </row>
    <row r="973040" spans="21:28">
      <c r="U973040" s="5"/>
      <c r="AA973040" s="94"/>
      <c r="AB973040" s="5"/>
    </row>
    <row r="973042" spans="21:28">
      <c r="U973042" s="5"/>
      <c r="AA973042" s="458"/>
      <c r="AB973042" s="5"/>
    </row>
    <row r="973043" spans="21:28">
      <c r="U973043" s="5"/>
      <c r="AA973043" s="458"/>
      <c r="AB973043" s="5"/>
    </row>
    <row r="973044" spans="21:28">
      <c r="U973044" s="5"/>
      <c r="AA973044" s="93"/>
      <c r="AB973044" s="5"/>
    </row>
    <row r="973045" spans="21:28">
      <c r="U973045" s="5"/>
      <c r="AA973045" s="94"/>
      <c r="AB973045" s="5"/>
    </row>
    <row r="973048" spans="21:28">
      <c r="U973048" s="5"/>
      <c r="AA973048" s="94"/>
      <c r="AB973048" s="5"/>
    </row>
    <row r="973098" spans="21:28">
      <c r="U973098" s="5"/>
      <c r="AA973098" s="94"/>
      <c r="AB973098" s="5"/>
    </row>
    <row r="973168" spans="21:28">
      <c r="U973168" s="5"/>
      <c r="AA973168" s="94"/>
      <c r="AB973168" s="5"/>
    </row>
    <row r="973169" spans="21:28">
      <c r="U973169" s="5"/>
      <c r="AA973169" s="94"/>
      <c r="AB973169" s="5"/>
    </row>
    <row r="973186" spans="21:28">
      <c r="U973186" s="5"/>
      <c r="AA973186" s="94"/>
      <c r="AB973186" s="5"/>
    </row>
    <row r="973188" spans="21:28">
      <c r="U973188" s="5"/>
      <c r="AA973188" s="458"/>
      <c r="AB973188" s="5"/>
    </row>
    <row r="973189" spans="21:28">
      <c r="U973189" s="5"/>
      <c r="AA973189" s="458"/>
      <c r="AB973189" s="5"/>
    </row>
    <row r="973190" spans="21:28">
      <c r="U973190" s="5"/>
      <c r="AA973190" s="93"/>
      <c r="AB973190" s="5"/>
    </row>
    <row r="973191" spans="21:28">
      <c r="U973191" s="5"/>
      <c r="AA973191" s="94"/>
      <c r="AB973191" s="5"/>
    </row>
    <row r="973194" spans="21:28">
      <c r="U973194" s="5"/>
      <c r="AA973194" s="94"/>
      <c r="AB973194" s="5"/>
    </row>
    <row r="973244" spans="21:28">
      <c r="U973244" s="5"/>
      <c r="AA973244" s="94"/>
      <c r="AB973244" s="5"/>
    </row>
    <row r="973314" spans="21:28">
      <c r="U973314" s="5"/>
      <c r="AA973314" s="94"/>
      <c r="AB973314" s="5"/>
    </row>
    <row r="973315" spans="21:28">
      <c r="U973315" s="5"/>
      <c r="AA973315" s="94"/>
      <c r="AB973315" s="5"/>
    </row>
    <row r="973332" spans="21:28">
      <c r="U973332" s="5"/>
      <c r="AA973332" s="94"/>
      <c r="AB973332" s="5"/>
    </row>
    <row r="973334" spans="21:28">
      <c r="U973334" s="5"/>
      <c r="AA973334" s="458"/>
      <c r="AB973334" s="5"/>
    </row>
    <row r="973335" spans="21:28">
      <c r="U973335" s="5"/>
      <c r="AA973335" s="458"/>
      <c r="AB973335" s="5"/>
    </row>
    <row r="973336" spans="21:28">
      <c r="U973336" s="5"/>
      <c r="AA973336" s="93"/>
      <c r="AB973336" s="5"/>
    </row>
    <row r="973337" spans="21:28">
      <c r="U973337" s="5"/>
      <c r="AA973337" s="94"/>
      <c r="AB973337" s="5"/>
    </row>
    <row r="973340" spans="21:28">
      <c r="U973340" s="5"/>
      <c r="AA973340" s="94"/>
      <c r="AB973340" s="5"/>
    </row>
    <row r="973390" spans="21:28">
      <c r="U973390" s="5"/>
      <c r="AA973390" s="94"/>
      <c r="AB973390" s="5"/>
    </row>
    <row r="973460" spans="21:28">
      <c r="U973460" s="5"/>
      <c r="AA973460" s="94"/>
      <c r="AB973460" s="5"/>
    </row>
    <row r="973461" spans="21:28">
      <c r="U973461" s="5"/>
      <c r="AA973461" s="94"/>
      <c r="AB973461" s="5"/>
    </row>
    <row r="973478" spans="21:28">
      <c r="U973478" s="5"/>
      <c r="AA973478" s="94"/>
      <c r="AB973478" s="5"/>
    </row>
    <row r="973480" spans="21:28">
      <c r="U973480" s="5"/>
      <c r="AA973480" s="458"/>
      <c r="AB973480" s="5"/>
    </row>
    <row r="973481" spans="21:28">
      <c r="U973481" s="5"/>
      <c r="AA973481" s="458"/>
      <c r="AB973481" s="5"/>
    </row>
    <row r="973482" spans="21:28">
      <c r="U973482" s="5"/>
      <c r="AA973482" s="93"/>
      <c r="AB973482" s="5"/>
    </row>
    <row r="973483" spans="21:28">
      <c r="U973483" s="5"/>
      <c r="AA973483" s="94"/>
      <c r="AB973483" s="5"/>
    </row>
    <row r="973486" spans="21:28">
      <c r="U973486" s="5"/>
      <c r="AA973486" s="94"/>
      <c r="AB973486" s="5"/>
    </row>
    <row r="973536" spans="21:28">
      <c r="U973536" s="5"/>
      <c r="AA973536" s="94"/>
      <c r="AB973536" s="5"/>
    </row>
    <row r="973606" spans="21:28">
      <c r="U973606" s="5"/>
      <c r="AA973606" s="94"/>
      <c r="AB973606" s="5"/>
    </row>
    <row r="973607" spans="21:28">
      <c r="U973607" s="5"/>
      <c r="AA973607" s="94"/>
      <c r="AB973607" s="5"/>
    </row>
    <row r="973624" spans="21:28">
      <c r="U973624" s="5"/>
      <c r="AA973624" s="94"/>
      <c r="AB973624" s="5"/>
    </row>
    <row r="973626" spans="21:28">
      <c r="U973626" s="5"/>
      <c r="AA973626" s="458"/>
      <c r="AB973626" s="5"/>
    </row>
    <row r="973627" spans="21:28">
      <c r="U973627" s="5"/>
      <c r="AA973627" s="458"/>
      <c r="AB973627" s="5"/>
    </row>
    <row r="973628" spans="21:28">
      <c r="U973628" s="5"/>
      <c r="AA973628" s="93"/>
      <c r="AB973628" s="5"/>
    </row>
    <row r="973629" spans="21:28">
      <c r="U973629" s="5"/>
      <c r="AA973629" s="94"/>
      <c r="AB973629" s="5"/>
    </row>
    <row r="973632" spans="21:28">
      <c r="U973632" s="5"/>
      <c r="AA973632" s="94"/>
      <c r="AB973632" s="5"/>
    </row>
    <row r="973682" spans="21:28">
      <c r="U973682" s="5"/>
      <c r="AA973682" s="94"/>
      <c r="AB973682" s="5"/>
    </row>
    <row r="973752" spans="21:28">
      <c r="U973752" s="5"/>
      <c r="AA973752" s="94"/>
      <c r="AB973752" s="5"/>
    </row>
    <row r="973753" spans="21:28">
      <c r="U973753" s="5"/>
      <c r="AA973753" s="94"/>
      <c r="AB973753" s="5"/>
    </row>
    <row r="973770" spans="21:28">
      <c r="U973770" s="5"/>
      <c r="AA973770" s="94"/>
      <c r="AB973770" s="5"/>
    </row>
    <row r="973772" spans="21:28">
      <c r="U973772" s="5"/>
      <c r="AA973772" s="458"/>
      <c r="AB973772" s="5"/>
    </row>
    <row r="973773" spans="21:28">
      <c r="U973773" s="5"/>
      <c r="AA973773" s="458"/>
      <c r="AB973773" s="5"/>
    </row>
    <row r="973774" spans="21:28">
      <c r="U973774" s="5"/>
      <c r="AA973774" s="93"/>
      <c r="AB973774" s="5"/>
    </row>
    <row r="973775" spans="21:28">
      <c r="U973775" s="5"/>
      <c r="AA973775" s="94"/>
      <c r="AB973775" s="5"/>
    </row>
    <row r="973778" spans="21:28">
      <c r="U973778" s="5"/>
      <c r="AA973778" s="94"/>
      <c r="AB973778" s="5"/>
    </row>
    <row r="973828" spans="21:28">
      <c r="U973828" s="5"/>
      <c r="AA973828" s="94"/>
      <c r="AB973828" s="5"/>
    </row>
    <row r="973898" spans="21:28">
      <c r="U973898" s="5"/>
      <c r="AA973898" s="94"/>
      <c r="AB973898" s="5"/>
    </row>
    <row r="973899" spans="21:28">
      <c r="U973899" s="5"/>
      <c r="AA973899" s="94"/>
      <c r="AB973899" s="5"/>
    </row>
    <row r="973916" spans="21:28">
      <c r="U973916" s="5"/>
      <c r="AA973916" s="94"/>
      <c r="AB973916" s="5"/>
    </row>
    <row r="973918" spans="21:28">
      <c r="U973918" s="5"/>
      <c r="AA973918" s="458"/>
      <c r="AB973918" s="5"/>
    </row>
    <row r="973919" spans="21:28">
      <c r="U973919" s="5"/>
      <c r="AA973919" s="458"/>
      <c r="AB973919" s="5"/>
    </row>
    <row r="973920" spans="21:28">
      <c r="U973920" s="5"/>
      <c r="AA973920" s="93"/>
      <c r="AB973920" s="5"/>
    </row>
    <row r="973921" spans="21:28">
      <c r="U973921" s="5"/>
      <c r="AA973921" s="94"/>
      <c r="AB973921" s="5"/>
    </row>
    <row r="973924" spans="21:28">
      <c r="U973924" s="5"/>
      <c r="AA973924" s="94"/>
      <c r="AB973924" s="5"/>
    </row>
    <row r="973974" spans="21:28">
      <c r="U973974" s="5"/>
      <c r="AA973974" s="94"/>
      <c r="AB973974" s="5"/>
    </row>
    <row r="974044" spans="21:28">
      <c r="U974044" s="5"/>
      <c r="AA974044" s="94"/>
      <c r="AB974044" s="5"/>
    </row>
    <row r="974045" spans="21:28">
      <c r="U974045" s="5"/>
      <c r="AA974045" s="94"/>
      <c r="AB974045" s="5"/>
    </row>
    <row r="974062" spans="21:28">
      <c r="U974062" s="5"/>
      <c r="AA974062" s="94"/>
      <c r="AB974062" s="5"/>
    </row>
    <row r="974064" spans="21:28">
      <c r="U974064" s="5"/>
      <c r="AA974064" s="458"/>
      <c r="AB974064" s="5"/>
    </row>
    <row r="974065" spans="21:28">
      <c r="U974065" s="5"/>
      <c r="AA974065" s="458"/>
      <c r="AB974065" s="5"/>
    </row>
    <row r="974066" spans="21:28">
      <c r="U974066" s="5"/>
      <c r="AA974066" s="93"/>
      <c r="AB974066" s="5"/>
    </row>
    <row r="974067" spans="21:28">
      <c r="U974067" s="5"/>
      <c r="AA974067" s="94"/>
      <c r="AB974067" s="5"/>
    </row>
    <row r="974070" spans="21:28">
      <c r="U974070" s="5"/>
      <c r="AA974070" s="94"/>
      <c r="AB974070" s="5"/>
    </row>
    <row r="974120" spans="21:28">
      <c r="U974120" s="5"/>
      <c r="AA974120" s="94"/>
      <c r="AB974120" s="5"/>
    </row>
    <row r="974190" spans="21:28">
      <c r="U974190" s="5"/>
      <c r="AA974190" s="94"/>
      <c r="AB974190" s="5"/>
    </row>
    <row r="974191" spans="21:28">
      <c r="U974191" s="5"/>
      <c r="AA974191" s="94"/>
      <c r="AB974191" s="5"/>
    </row>
    <row r="974208" spans="21:28">
      <c r="U974208" s="5"/>
      <c r="AA974208" s="94"/>
      <c r="AB974208" s="5"/>
    </row>
    <row r="974210" spans="21:28">
      <c r="U974210" s="5"/>
      <c r="AA974210" s="458"/>
      <c r="AB974210" s="5"/>
    </row>
    <row r="974211" spans="21:28">
      <c r="U974211" s="5"/>
      <c r="AA974211" s="458"/>
      <c r="AB974211" s="5"/>
    </row>
    <row r="974212" spans="21:28">
      <c r="U974212" s="5"/>
      <c r="AA974212" s="93"/>
      <c r="AB974212" s="5"/>
    </row>
    <row r="974213" spans="21:28">
      <c r="U974213" s="5"/>
      <c r="AA974213" s="94"/>
      <c r="AB974213" s="5"/>
    </row>
    <row r="974216" spans="21:28">
      <c r="U974216" s="5"/>
      <c r="AA974216" s="94"/>
      <c r="AB974216" s="5"/>
    </row>
    <row r="974266" spans="21:28">
      <c r="U974266" s="5"/>
      <c r="AA974266" s="94"/>
      <c r="AB974266" s="5"/>
    </row>
    <row r="974336" spans="21:28">
      <c r="U974336" s="5"/>
      <c r="AA974336" s="94"/>
      <c r="AB974336" s="5"/>
    </row>
    <row r="974337" spans="21:28">
      <c r="U974337" s="5"/>
      <c r="AA974337" s="94"/>
      <c r="AB974337" s="5"/>
    </row>
    <row r="974354" spans="21:28">
      <c r="U974354" s="5"/>
      <c r="AA974354" s="94"/>
      <c r="AB974354" s="5"/>
    </row>
    <row r="974356" spans="21:28">
      <c r="U974356" s="5"/>
      <c r="AA974356" s="458"/>
      <c r="AB974356" s="5"/>
    </row>
    <row r="974357" spans="21:28">
      <c r="U974357" s="5"/>
      <c r="AA974357" s="458"/>
      <c r="AB974357" s="5"/>
    </row>
    <row r="974358" spans="21:28">
      <c r="U974358" s="5"/>
      <c r="AA974358" s="93"/>
      <c r="AB974358" s="5"/>
    </row>
    <row r="974359" spans="21:28">
      <c r="U974359" s="5"/>
      <c r="AA974359" s="94"/>
      <c r="AB974359" s="5"/>
    </row>
    <row r="974362" spans="21:28">
      <c r="U974362" s="5"/>
      <c r="AA974362" s="94"/>
      <c r="AB974362" s="5"/>
    </row>
    <row r="974412" spans="21:28">
      <c r="U974412" s="5"/>
      <c r="AA974412" s="94"/>
      <c r="AB974412" s="5"/>
    </row>
    <row r="974482" spans="21:28">
      <c r="U974482" s="5"/>
      <c r="AA974482" s="94"/>
      <c r="AB974482" s="5"/>
    </row>
    <row r="974483" spans="21:28">
      <c r="U974483" s="5"/>
      <c r="AA974483" s="94"/>
      <c r="AB974483" s="5"/>
    </row>
    <row r="974500" spans="21:28">
      <c r="U974500" s="5"/>
      <c r="AA974500" s="94"/>
      <c r="AB974500" s="5"/>
    </row>
    <row r="974502" spans="21:28">
      <c r="U974502" s="5"/>
      <c r="AA974502" s="458"/>
      <c r="AB974502" s="5"/>
    </row>
    <row r="974503" spans="21:28">
      <c r="U974503" s="5"/>
      <c r="AA974503" s="458"/>
      <c r="AB974503" s="5"/>
    </row>
    <row r="974504" spans="21:28">
      <c r="U974504" s="5"/>
      <c r="AA974504" s="93"/>
      <c r="AB974504" s="5"/>
    </row>
    <row r="974505" spans="21:28">
      <c r="U974505" s="5"/>
      <c r="AA974505" s="94"/>
      <c r="AB974505" s="5"/>
    </row>
    <row r="974508" spans="21:28">
      <c r="U974508" s="5"/>
      <c r="AA974508" s="94"/>
      <c r="AB974508" s="5"/>
    </row>
    <row r="974558" spans="21:28">
      <c r="U974558" s="5"/>
      <c r="AA974558" s="94"/>
      <c r="AB974558" s="5"/>
    </row>
    <row r="974628" spans="21:28">
      <c r="U974628" s="5"/>
      <c r="AA974628" s="94"/>
      <c r="AB974628" s="5"/>
    </row>
    <row r="974629" spans="21:28">
      <c r="U974629" s="5"/>
      <c r="AA974629" s="94"/>
      <c r="AB974629" s="5"/>
    </row>
    <row r="974646" spans="21:28">
      <c r="U974646" s="5"/>
      <c r="AA974646" s="94"/>
      <c r="AB974646" s="5"/>
    </row>
    <row r="974648" spans="21:28">
      <c r="U974648" s="5"/>
      <c r="AA974648" s="458"/>
      <c r="AB974648" s="5"/>
    </row>
    <row r="974649" spans="21:28">
      <c r="U974649" s="5"/>
      <c r="AA974649" s="458"/>
      <c r="AB974649" s="5"/>
    </row>
    <row r="974650" spans="21:28">
      <c r="U974650" s="5"/>
      <c r="AA974650" s="93"/>
      <c r="AB974650" s="5"/>
    </row>
    <row r="974651" spans="21:28">
      <c r="U974651" s="5"/>
      <c r="AA974651" s="94"/>
      <c r="AB974651" s="5"/>
    </row>
    <row r="974654" spans="21:28">
      <c r="U974654" s="5"/>
      <c r="AA974654" s="94"/>
      <c r="AB974654" s="5"/>
    </row>
    <row r="974704" spans="21:28">
      <c r="U974704" s="5"/>
      <c r="AA974704" s="94"/>
      <c r="AB974704" s="5"/>
    </row>
    <row r="974774" spans="21:28">
      <c r="U974774" s="5"/>
      <c r="AA974774" s="94"/>
      <c r="AB974774" s="5"/>
    </row>
    <row r="974775" spans="21:28">
      <c r="U974775" s="5"/>
      <c r="AA974775" s="94"/>
      <c r="AB974775" s="5"/>
    </row>
    <row r="974792" spans="21:28">
      <c r="U974792" s="5"/>
      <c r="AA974792" s="94"/>
      <c r="AB974792" s="5"/>
    </row>
    <row r="974794" spans="21:28">
      <c r="U974794" s="5"/>
      <c r="AA974794" s="458"/>
      <c r="AB974794" s="5"/>
    </row>
    <row r="974795" spans="21:28">
      <c r="U974795" s="5"/>
      <c r="AA974795" s="458"/>
      <c r="AB974795" s="5"/>
    </row>
    <row r="974796" spans="21:28">
      <c r="U974796" s="5"/>
      <c r="AA974796" s="93"/>
      <c r="AB974796" s="5"/>
    </row>
    <row r="974797" spans="21:28">
      <c r="U974797" s="5"/>
      <c r="AA974797" s="94"/>
      <c r="AB974797" s="5"/>
    </row>
    <row r="974800" spans="21:28">
      <c r="U974800" s="5"/>
      <c r="AA974800" s="94"/>
      <c r="AB974800" s="5"/>
    </row>
    <row r="974850" spans="21:28">
      <c r="U974850" s="5"/>
      <c r="AA974850" s="94"/>
      <c r="AB974850" s="5"/>
    </row>
    <row r="974920" spans="21:28">
      <c r="U974920" s="5"/>
      <c r="AA974920" s="94"/>
      <c r="AB974920" s="5"/>
    </row>
    <row r="974921" spans="21:28">
      <c r="U974921" s="5"/>
      <c r="AA974921" s="94"/>
      <c r="AB974921" s="5"/>
    </row>
    <row r="974938" spans="21:28">
      <c r="U974938" s="5"/>
      <c r="AA974938" s="94"/>
      <c r="AB974938" s="5"/>
    </row>
    <row r="974940" spans="21:28">
      <c r="U974940" s="5"/>
      <c r="AA974940" s="458"/>
      <c r="AB974940" s="5"/>
    </row>
    <row r="974941" spans="21:28">
      <c r="U974941" s="5"/>
      <c r="AA974941" s="458"/>
      <c r="AB974941" s="5"/>
    </row>
    <row r="974942" spans="21:28">
      <c r="U974942" s="5"/>
      <c r="AA974942" s="93"/>
      <c r="AB974942" s="5"/>
    </row>
    <row r="974943" spans="21:28">
      <c r="U974943" s="5"/>
      <c r="AA974943" s="94"/>
      <c r="AB974943" s="5"/>
    </row>
    <row r="974946" spans="21:28">
      <c r="U974946" s="5"/>
      <c r="AA974946" s="94"/>
      <c r="AB974946" s="5"/>
    </row>
    <row r="974996" spans="21:28">
      <c r="U974996" s="5"/>
      <c r="AA974996" s="94"/>
      <c r="AB974996" s="5"/>
    </row>
    <row r="975066" spans="21:28">
      <c r="U975066" s="5"/>
      <c r="AA975066" s="94"/>
      <c r="AB975066" s="5"/>
    </row>
    <row r="975067" spans="21:28">
      <c r="U975067" s="5"/>
      <c r="AA975067" s="94"/>
      <c r="AB975067" s="5"/>
    </row>
    <row r="975084" spans="21:28">
      <c r="U975084" s="5"/>
      <c r="AA975084" s="94"/>
      <c r="AB975084" s="5"/>
    </row>
    <row r="975086" spans="21:28">
      <c r="U975086" s="5"/>
      <c r="AA975086" s="458"/>
      <c r="AB975086" s="5"/>
    </row>
    <row r="975087" spans="21:28">
      <c r="U975087" s="5"/>
      <c r="AA975087" s="458"/>
      <c r="AB975087" s="5"/>
    </row>
    <row r="975088" spans="21:28">
      <c r="U975088" s="5"/>
      <c r="AA975088" s="93"/>
      <c r="AB975088" s="5"/>
    </row>
    <row r="975089" spans="21:28">
      <c r="U975089" s="5"/>
      <c r="AA975089" s="94"/>
      <c r="AB975089" s="5"/>
    </row>
    <row r="975092" spans="21:28">
      <c r="U975092" s="5"/>
      <c r="AA975092" s="94"/>
      <c r="AB975092" s="5"/>
    </row>
    <row r="975142" spans="21:28">
      <c r="U975142" s="5"/>
      <c r="AA975142" s="94"/>
      <c r="AB975142" s="5"/>
    </row>
    <row r="975212" spans="21:28">
      <c r="U975212" s="5"/>
      <c r="AA975212" s="94"/>
      <c r="AB975212" s="5"/>
    </row>
    <row r="975213" spans="21:28">
      <c r="U975213" s="5"/>
      <c r="AA975213" s="94"/>
      <c r="AB975213" s="5"/>
    </row>
    <row r="975230" spans="21:28">
      <c r="U975230" s="5"/>
      <c r="AA975230" s="94"/>
      <c r="AB975230" s="5"/>
    </row>
    <row r="975232" spans="21:28">
      <c r="U975232" s="5"/>
      <c r="AA975232" s="458"/>
      <c r="AB975232" s="5"/>
    </row>
    <row r="975233" spans="21:28">
      <c r="U975233" s="5"/>
      <c r="AA975233" s="458"/>
      <c r="AB975233" s="5"/>
    </row>
    <row r="975234" spans="21:28">
      <c r="U975234" s="5"/>
      <c r="AA975234" s="93"/>
      <c r="AB975234" s="5"/>
    </row>
    <row r="975235" spans="21:28">
      <c r="U975235" s="5"/>
      <c r="AA975235" s="94"/>
      <c r="AB975235" s="5"/>
    </row>
    <row r="975238" spans="21:28">
      <c r="U975238" s="5"/>
      <c r="AA975238" s="94"/>
      <c r="AB975238" s="5"/>
    </row>
    <row r="975288" spans="21:28">
      <c r="U975288" s="5"/>
      <c r="AA975288" s="94"/>
      <c r="AB975288" s="5"/>
    </row>
    <row r="975358" spans="21:28">
      <c r="U975358" s="5"/>
      <c r="AA975358" s="94"/>
      <c r="AB975358" s="5"/>
    </row>
    <row r="975359" spans="21:28">
      <c r="U975359" s="5"/>
      <c r="AA975359" s="94"/>
      <c r="AB975359" s="5"/>
    </row>
    <row r="975376" spans="21:28">
      <c r="U975376" s="5"/>
      <c r="AA975376" s="94"/>
      <c r="AB975376" s="5"/>
    </row>
    <row r="975378" spans="21:28">
      <c r="U975378" s="5"/>
      <c r="AA975378" s="458"/>
      <c r="AB975378" s="5"/>
    </row>
    <row r="975379" spans="21:28">
      <c r="U975379" s="5"/>
      <c r="AA975379" s="458"/>
      <c r="AB975379" s="5"/>
    </row>
    <row r="975380" spans="21:28">
      <c r="U975380" s="5"/>
      <c r="AA975380" s="93"/>
      <c r="AB975380" s="5"/>
    </row>
    <row r="975381" spans="21:28">
      <c r="U975381" s="5"/>
      <c r="AA975381" s="94"/>
      <c r="AB975381" s="5"/>
    </row>
    <row r="975384" spans="21:28">
      <c r="U975384" s="5"/>
      <c r="AA975384" s="94"/>
      <c r="AB975384" s="5"/>
    </row>
    <row r="975434" spans="21:28">
      <c r="U975434" s="5"/>
      <c r="AA975434" s="94"/>
      <c r="AB975434" s="5"/>
    </row>
    <row r="975504" spans="21:28">
      <c r="U975504" s="5"/>
      <c r="AA975504" s="94"/>
      <c r="AB975504" s="5"/>
    </row>
    <row r="975505" spans="21:28">
      <c r="U975505" s="5"/>
      <c r="AA975505" s="94"/>
      <c r="AB975505" s="5"/>
    </row>
    <row r="975522" spans="21:28">
      <c r="U975522" s="5"/>
      <c r="AA975522" s="94"/>
      <c r="AB975522" s="5"/>
    </row>
    <row r="975524" spans="21:28">
      <c r="U975524" s="5"/>
      <c r="AA975524" s="458"/>
      <c r="AB975524" s="5"/>
    </row>
    <row r="975525" spans="21:28">
      <c r="U975525" s="5"/>
      <c r="AA975525" s="458"/>
      <c r="AB975525" s="5"/>
    </row>
    <row r="975526" spans="21:28">
      <c r="U975526" s="5"/>
      <c r="AA975526" s="93"/>
      <c r="AB975526" s="5"/>
    </row>
    <row r="975527" spans="21:28">
      <c r="U975527" s="5"/>
      <c r="AA975527" s="94"/>
      <c r="AB975527" s="5"/>
    </row>
    <row r="975530" spans="21:28">
      <c r="U975530" s="5"/>
      <c r="AA975530" s="94"/>
      <c r="AB975530" s="5"/>
    </row>
    <row r="975580" spans="21:28">
      <c r="U975580" s="5"/>
      <c r="AA975580" s="94"/>
      <c r="AB975580" s="5"/>
    </row>
    <row r="975650" spans="21:28">
      <c r="U975650" s="5"/>
      <c r="AA975650" s="94"/>
      <c r="AB975650" s="5"/>
    </row>
    <row r="975651" spans="21:28">
      <c r="U975651" s="5"/>
      <c r="AA975651" s="94"/>
      <c r="AB975651" s="5"/>
    </row>
    <row r="975668" spans="21:28">
      <c r="U975668" s="5"/>
      <c r="AA975668" s="94"/>
      <c r="AB975668" s="5"/>
    </row>
    <row r="975670" spans="21:28">
      <c r="U975670" s="5"/>
      <c r="AA975670" s="458"/>
      <c r="AB975670" s="5"/>
    </row>
    <row r="975671" spans="21:28">
      <c r="U975671" s="5"/>
      <c r="AA975671" s="458"/>
      <c r="AB975671" s="5"/>
    </row>
    <row r="975672" spans="21:28">
      <c r="U975672" s="5"/>
      <c r="AA975672" s="93"/>
      <c r="AB975672" s="5"/>
    </row>
    <row r="975673" spans="21:28">
      <c r="U975673" s="5"/>
      <c r="AA975673" s="94"/>
      <c r="AB975673" s="5"/>
    </row>
    <row r="975676" spans="21:28">
      <c r="U975676" s="5"/>
      <c r="AA975676" s="94"/>
      <c r="AB975676" s="5"/>
    </row>
    <row r="975726" spans="21:28">
      <c r="U975726" s="5"/>
      <c r="AA975726" s="94"/>
      <c r="AB975726" s="5"/>
    </row>
    <row r="975796" spans="21:28">
      <c r="U975796" s="5"/>
      <c r="AA975796" s="94"/>
      <c r="AB975796" s="5"/>
    </row>
    <row r="975797" spans="21:28">
      <c r="U975797" s="5"/>
      <c r="AA975797" s="94"/>
      <c r="AB975797" s="5"/>
    </row>
    <row r="975814" spans="21:28">
      <c r="U975814" s="5"/>
      <c r="AA975814" s="94"/>
      <c r="AB975814" s="5"/>
    </row>
    <row r="975816" spans="21:28">
      <c r="U975816" s="5"/>
      <c r="AA975816" s="458"/>
      <c r="AB975816" s="5"/>
    </row>
    <row r="975817" spans="21:28">
      <c r="U975817" s="5"/>
      <c r="AA975817" s="458"/>
      <c r="AB975817" s="5"/>
    </row>
    <row r="975818" spans="21:28">
      <c r="U975818" s="5"/>
      <c r="AA975818" s="93"/>
      <c r="AB975818" s="5"/>
    </row>
    <row r="975819" spans="21:28">
      <c r="U975819" s="5"/>
      <c r="AA975819" s="94"/>
      <c r="AB975819" s="5"/>
    </row>
    <row r="975822" spans="21:28">
      <c r="U975822" s="5"/>
      <c r="AA975822" s="94"/>
      <c r="AB975822" s="5"/>
    </row>
    <row r="975872" spans="21:28">
      <c r="U975872" s="5"/>
      <c r="AA975872" s="94"/>
      <c r="AB975872" s="5"/>
    </row>
    <row r="975942" spans="21:28">
      <c r="U975942" s="5"/>
      <c r="AA975942" s="94"/>
      <c r="AB975942" s="5"/>
    </row>
    <row r="975943" spans="21:28">
      <c r="U975943" s="5"/>
      <c r="AA975943" s="94"/>
      <c r="AB975943" s="5"/>
    </row>
    <row r="975960" spans="21:28">
      <c r="U975960" s="5"/>
      <c r="AA975960" s="94"/>
      <c r="AB975960" s="5"/>
    </row>
    <row r="975962" spans="21:28">
      <c r="U975962" s="5"/>
      <c r="AA975962" s="458"/>
      <c r="AB975962" s="5"/>
    </row>
    <row r="975963" spans="21:28">
      <c r="U975963" s="5"/>
      <c r="AA975963" s="458"/>
      <c r="AB975963" s="5"/>
    </row>
    <row r="975964" spans="21:28">
      <c r="U975964" s="5"/>
      <c r="AA975964" s="93"/>
      <c r="AB975964" s="5"/>
    </row>
    <row r="975965" spans="21:28">
      <c r="U975965" s="5"/>
      <c r="AA975965" s="94"/>
      <c r="AB975965" s="5"/>
    </row>
    <row r="975968" spans="21:28">
      <c r="U975968" s="5"/>
      <c r="AA975968" s="94"/>
      <c r="AB975968" s="5"/>
    </row>
    <row r="976018" spans="21:28">
      <c r="U976018" s="5"/>
      <c r="AA976018" s="94"/>
      <c r="AB976018" s="5"/>
    </row>
    <row r="976088" spans="21:28">
      <c r="U976088" s="5"/>
      <c r="AA976088" s="94"/>
      <c r="AB976088" s="5"/>
    </row>
    <row r="976089" spans="21:28">
      <c r="U976089" s="5"/>
      <c r="AA976089" s="94"/>
      <c r="AB976089" s="5"/>
    </row>
    <row r="976106" spans="21:28">
      <c r="U976106" s="5"/>
      <c r="AA976106" s="94"/>
      <c r="AB976106" s="5"/>
    </row>
    <row r="976108" spans="21:28">
      <c r="U976108" s="5"/>
      <c r="AA976108" s="458"/>
      <c r="AB976108" s="5"/>
    </row>
    <row r="976109" spans="21:28">
      <c r="U976109" s="5"/>
      <c r="AA976109" s="458"/>
      <c r="AB976109" s="5"/>
    </row>
    <row r="976110" spans="21:28">
      <c r="U976110" s="5"/>
      <c r="AA976110" s="93"/>
      <c r="AB976110" s="5"/>
    </row>
    <row r="976111" spans="21:28">
      <c r="U976111" s="5"/>
      <c r="AA976111" s="94"/>
      <c r="AB976111" s="5"/>
    </row>
    <row r="976114" spans="21:28">
      <c r="U976114" s="5"/>
      <c r="AA976114" s="94"/>
      <c r="AB976114" s="5"/>
    </row>
    <row r="976164" spans="21:28">
      <c r="U976164" s="5"/>
      <c r="AA976164" s="94"/>
      <c r="AB976164" s="5"/>
    </row>
    <row r="976234" spans="21:28">
      <c r="U976234" s="5"/>
      <c r="AA976234" s="94"/>
      <c r="AB976234" s="5"/>
    </row>
    <row r="976235" spans="21:28">
      <c r="U976235" s="5"/>
      <c r="AA976235" s="94"/>
      <c r="AB976235" s="5"/>
    </row>
    <row r="976252" spans="21:28">
      <c r="U976252" s="5"/>
      <c r="AA976252" s="94"/>
      <c r="AB976252" s="5"/>
    </row>
    <row r="976254" spans="21:28">
      <c r="U976254" s="5"/>
      <c r="AA976254" s="458"/>
      <c r="AB976254" s="5"/>
    </row>
    <row r="976255" spans="21:28">
      <c r="U976255" s="5"/>
      <c r="AA976255" s="458"/>
      <c r="AB976255" s="5"/>
    </row>
    <row r="976256" spans="21:28">
      <c r="U976256" s="5"/>
      <c r="AA976256" s="93"/>
      <c r="AB976256" s="5"/>
    </row>
    <row r="976257" spans="21:28">
      <c r="U976257" s="5"/>
      <c r="AA976257" s="94"/>
      <c r="AB976257" s="5"/>
    </row>
    <row r="976260" spans="21:28">
      <c r="U976260" s="5"/>
      <c r="AA976260" s="94"/>
      <c r="AB976260" s="5"/>
    </row>
    <row r="976310" spans="21:28">
      <c r="U976310" s="5"/>
      <c r="AA976310" s="94"/>
      <c r="AB976310" s="5"/>
    </row>
    <row r="976380" spans="21:28">
      <c r="U976380" s="5"/>
      <c r="AA976380" s="94"/>
      <c r="AB976380" s="5"/>
    </row>
    <row r="976381" spans="21:28">
      <c r="U976381" s="5"/>
      <c r="AA976381" s="94"/>
      <c r="AB976381" s="5"/>
    </row>
    <row r="976398" spans="21:28">
      <c r="U976398" s="5"/>
      <c r="AA976398" s="94"/>
      <c r="AB976398" s="5"/>
    </row>
    <row r="976400" spans="21:28">
      <c r="U976400" s="5"/>
      <c r="AA976400" s="458"/>
      <c r="AB976400" s="5"/>
    </row>
    <row r="976401" spans="21:28">
      <c r="U976401" s="5"/>
      <c r="AA976401" s="458"/>
      <c r="AB976401" s="5"/>
    </row>
    <row r="976402" spans="21:28">
      <c r="U976402" s="5"/>
      <c r="AA976402" s="93"/>
      <c r="AB976402" s="5"/>
    </row>
    <row r="976403" spans="21:28">
      <c r="U976403" s="5"/>
      <c r="AA976403" s="94"/>
      <c r="AB976403" s="5"/>
    </row>
    <row r="976406" spans="21:28">
      <c r="U976406" s="5"/>
      <c r="AA976406" s="94"/>
      <c r="AB976406" s="5"/>
    </row>
    <row r="976456" spans="21:28">
      <c r="U976456" s="5"/>
      <c r="AA976456" s="94"/>
      <c r="AB976456" s="5"/>
    </row>
    <row r="976526" spans="21:28">
      <c r="U976526" s="5"/>
      <c r="AA976526" s="94"/>
      <c r="AB976526" s="5"/>
    </row>
    <row r="976527" spans="21:28">
      <c r="U976527" s="5"/>
      <c r="AA976527" s="94"/>
      <c r="AB976527" s="5"/>
    </row>
    <row r="976544" spans="21:28">
      <c r="U976544" s="5"/>
      <c r="AA976544" s="94"/>
      <c r="AB976544" s="5"/>
    </row>
    <row r="976546" spans="21:28">
      <c r="U976546" s="5"/>
      <c r="AA976546" s="458"/>
      <c r="AB976546" s="5"/>
    </row>
    <row r="976547" spans="21:28">
      <c r="U976547" s="5"/>
      <c r="AA976547" s="458"/>
      <c r="AB976547" s="5"/>
    </row>
    <row r="976548" spans="21:28">
      <c r="U976548" s="5"/>
      <c r="AA976548" s="93"/>
      <c r="AB976548" s="5"/>
    </row>
    <row r="976549" spans="21:28">
      <c r="U976549" s="5"/>
      <c r="AA976549" s="94"/>
      <c r="AB976549" s="5"/>
    </row>
    <row r="976552" spans="21:28">
      <c r="U976552" s="5"/>
      <c r="AA976552" s="94"/>
      <c r="AB976552" s="5"/>
    </row>
    <row r="976602" spans="21:28">
      <c r="U976602" s="5"/>
      <c r="AA976602" s="94"/>
      <c r="AB976602" s="5"/>
    </row>
    <row r="976672" spans="21:28">
      <c r="U976672" s="5"/>
      <c r="AA976672" s="94"/>
      <c r="AB976672" s="5"/>
    </row>
    <row r="976673" spans="21:28">
      <c r="U976673" s="5"/>
      <c r="AA976673" s="94"/>
      <c r="AB976673" s="5"/>
    </row>
    <row r="976690" spans="21:28">
      <c r="U976690" s="5"/>
      <c r="AA976690" s="94"/>
      <c r="AB976690" s="5"/>
    </row>
    <row r="976692" spans="21:28">
      <c r="U976692" s="5"/>
      <c r="AA976692" s="458"/>
      <c r="AB976692" s="5"/>
    </row>
    <row r="976693" spans="21:28">
      <c r="U976693" s="5"/>
      <c r="AA976693" s="458"/>
      <c r="AB976693" s="5"/>
    </row>
    <row r="976694" spans="21:28">
      <c r="U976694" s="5"/>
      <c r="AA976694" s="93"/>
      <c r="AB976694" s="5"/>
    </row>
    <row r="976695" spans="21:28">
      <c r="U976695" s="5"/>
      <c r="AA976695" s="94"/>
      <c r="AB976695" s="5"/>
    </row>
    <row r="976698" spans="21:28">
      <c r="U976698" s="5"/>
      <c r="AA976698" s="94"/>
      <c r="AB976698" s="5"/>
    </row>
    <row r="976748" spans="21:28">
      <c r="U976748" s="5"/>
      <c r="AA976748" s="94"/>
      <c r="AB976748" s="5"/>
    </row>
    <row r="976818" spans="21:28">
      <c r="U976818" s="5"/>
      <c r="AA976818" s="94"/>
      <c r="AB976818" s="5"/>
    </row>
    <row r="976819" spans="21:28">
      <c r="U976819" s="5"/>
      <c r="AA976819" s="94"/>
      <c r="AB976819" s="5"/>
    </row>
    <row r="976836" spans="21:28">
      <c r="U976836" s="5"/>
      <c r="AA976836" s="94"/>
      <c r="AB976836" s="5"/>
    </row>
    <row r="976838" spans="21:28">
      <c r="U976838" s="5"/>
      <c r="AA976838" s="458"/>
      <c r="AB976838" s="5"/>
    </row>
    <row r="976839" spans="21:28">
      <c r="U976839" s="5"/>
      <c r="AA976839" s="458"/>
      <c r="AB976839" s="5"/>
    </row>
    <row r="976840" spans="21:28">
      <c r="U976840" s="5"/>
      <c r="AA976840" s="93"/>
      <c r="AB976840" s="5"/>
    </row>
    <row r="976841" spans="21:28">
      <c r="U976841" s="5"/>
      <c r="AA976841" s="94"/>
      <c r="AB976841" s="5"/>
    </row>
    <row r="976844" spans="21:28">
      <c r="U976844" s="5"/>
      <c r="AA976844" s="94"/>
      <c r="AB976844" s="5"/>
    </row>
    <row r="976894" spans="21:28">
      <c r="U976894" s="5"/>
      <c r="AA976894" s="94"/>
      <c r="AB976894" s="5"/>
    </row>
    <row r="976964" spans="21:28">
      <c r="U976964" s="5"/>
      <c r="AA976964" s="94"/>
      <c r="AB976964" s="5"/>
    </row>
    <row r="976965" spans="21:28">
      <c r="U976965" s="5"/>
      <c r="AA976965" s="94"/>
      <c r="AB976965" s="5"/>
    </row>
    <row r="976982" spans="21:28">
      <c r="U976982" s="5"/>
      <c r="AA976982" s="94"/>
      <c r="AB976982" s="5"/>
    </row>
    <row r="976984" spans="21:28">
      <c r="U976984" s="5"/>
      <c r="AA976984" s="458"/>
      <c r="AB976984" s="5"/>
    </row>
    <row r="976985" spans="21:28">
      <c r="U976985" s="5"/>
      <c r="AA976985" s="458"/>
      <c r="AB976985" s="5"/>
    </row>
    <row r="976986" spans="21:28">
      <c r="U976986" s="5"/>
      <c r="AA976986" s="93"/>
      <c r="AB976986" s="5"/>
    </row>
    <row r="976987" spans="21:28">
      <c r="U976987" s="5"/>
      <c r="AA976987" s="94"/>
      <c r="AB976987" s="5"/>
    </row>
    <row r="976990" spans="21:28">
      <c r="U976990" s="5"/>
      <c r="AA976990" s="94"/>
      <c r="AB976990" s="5"/>
    </row>
    <row r="977040" spans="21:28">
      <c r="U977040" s="5"/>
      <c r="AA977040" s="94"/>
      <c r="AB977040" s="5"/>
    </row>
    <row r="977110" spans="21:28">
      <c r="U977110" s="5"/>
      <c r="AA977110" s="94"/>
      <c r="AB977110" s="5"/>
    </row>
    <row r="977111" spans="21:28">
      <c r="U977111" s="5"/>
      <c r="AA977111" s="94"/>
      <c r="AB977111" s="5"/>
    </row>
    <row r="977128" spans="21:28">
      <c r="U977128" s="5"/>
      <c r="AA977128" s="94"/>
      <c r="AB977128" s="5"/>
    </row>
    <row r="977130" spans="21:28">
      <c r="U977130" s="5"/>
      <c r="AA977130" s="458"/>
      <c r="AB977130" s="5"/>
    </row>
    <row r="977131" spans="21:28">
      <c r="U977131" s="5"/>
      <c r="AA977131" s="458"/>
      <c r="AB977131" s="5"/>
    </row>
    <row r="977132" spans="21:28">
      <c r="U977132" s="5"/>
      <c r="AA977132" s="93"/>
      <c r="AB977132" s="5"/>
    </row>
    <row r="977133" spans="21:28">
      <c r="U977133" s="5"/>
      <c r="AA977133" s="94"/>
      <c r="AB977133" s="5"/>
    </row>
    <row r="977136" spans="21:28">
      <c r="U977136" s="5"/>
      <c r="AA977136" s="94"/>
      <c r="AB977136" s="5"/>
    </row>
    <row r="977186" spans="21:28">
      <c r="U977186" s="5"/>
      <c r="AA977186" s="94"/>
      <c r="AB977186" s="5"/>
    </row>
    <row r="977256" spans="21:28">
      <c r="U977256" s="5"/>
      <c r="AA977256" s="94"/>
      <c r="AB977256" s="5"/>
    </row>
    <row r="977257" spans="21:28">
      <c r="U977257" s="5"/>
      <c r="AA977257" s="94"/>
      <c r="AB977257" s="5"/>
    </row>
    <row r="977274" spans="21:28">
      <c r="U977274" s="5"/>
      <c r="AA977274" s="94"/>
      <c r="AB977274" s="5"/>
    </row>
    <row r="977276" spans="21:28">
      <c r="U977276" s="5"/>
      <c r="AA977276" s="458"/>
      <c r="AB977276" s="5"/>
    </row>
    <row r="977277" spans="21:28">
      <c r="U977277" s="5"/>
      <c r="AA977277" s="458"/>
      <c r="AB977277" s="5"/>
    </row>
    <row r="977278" spans="21:28">
      <c r="U977278" s="5"/>
      <c r="AA977278" s="93"/>
      <c r="AB977278" s="5"/>
    </row>
    <row r="977279" spans="21:28">
      <c r="U977279" s="5"/>
      <c r="AA977279" s="94"/>
      <c r="AB977279" s="5"/>
    </row>
    <row r="977282" spans="21:28">
      <c r="U977282" s="5"/>
      <c r="AA977282" s="94"/>
      <c r="AB977282" s="5"/>
    </row>
    <row r="977332" spans="21:28">
      <c r="U977332" s="5"/>
      <c r="AA977332" s="94"/>
      <c r="AB977332" s="5"/>
    </row>
    <row r="977402" spans="21:28">
      <c r="U977402" s="5"/>
      <c r="AA977402" s="94"/>
      <c r="AB977402" s="5"/>
    </row>
    <row r="977403" spans="21:28">
      <c r="U977403" s="5"/>
      <c r="AA977403" s="94"/>
      <c r="AB977403" s="5"/>
    </row>
    <row r="977420" spans="21:28">
      <c r="U977420" s="5"/>
      <c r="AA977420" s="94"/>
      <c r="AB977420" s="5"/>
    </row>
    <row r="977422" spans="21:28">
      <c r="U977422" s="5"/>
      <c r="AA977422" s="458"/>
      <c r="AB977422" s="5"/>
    </row>
    <row r="977423" spans="21:28">
      <c r="U977423" s="5"/>
      <c r="AA977423" s="458"/>
      <c r="AB977423" s="5"/>
    </row>
    <row r="977424" spans="21:28">
      <c r="U977424" s="5"/>
      <c r="AA977424" s="93"/>
      <c r="AB977424" s="5"/>
    </row>
    <row r="977425" spans="21:28">
      <c r="U977425" s="5"/>
      <c r="AA977425" s="94"/>
      <c r="AB977425" s="5"/>
    </row>
    <row r="977428" spans="21:28">
      <c r="U977428" s="5"/>
      <c r="AA977428" s="94"/>
      <c r="AB977428" s="5"/>
    </row>
    <row r="977478" spans="21:28">
      <c r="U977478" s="5"/>
      <c r="AA977478" s="94"/>
      <c r="AB977478" s="5"/>
    </row>
    <row r="977548" spans="21:28">
      <c r="U977548" s="5"/>
      <c r="AA977548" s="94"/>
      <c r="AB977548" s="5"/>
    </row>
    <row r="977549" spans="21:28">
      <c r="U977549" s="5"/>
      <c r="AA977549" s="94"/>
      <c r="AB977549" s="5"/>
    </row>
    <row r="977566" spans="21:28">
      <c r="U977566" s="5"/>
      <c r="AA977566" s="94"/>
      <c r="AB977566" s="5"/>
    </row>
    <row r="977568" spans="21:28">
      <c r="U977568" s="5"/>
      <c r="AA977568" s="458"/>
      <c r="AB977568" s="5"/>
    </row>
    <row r="977569" spans="21:28">
      <c r="U977569" s="5"/>
      <c r="AA977569" s="458"/>
      <c r="AB977569" s="5"/>
    </row>
    <row r="977570" spans="21:28">
      <c r="U977570" s="5"/>
      <c r="AA977570" s="93"/>
      <c r="AB977570" s="5"/>
    </row>
    <row r="977571" spans="21:28">
      <c r="U977571" s="5"/>
      <c r="AA977571" s="94"/>
      <c r="AB977571" s="5"/>
    </row>
    <row r="977574" spans="21:28">
      <c r="U977574" s="5"/>
      <c r="AA977574" s="94"/>
      <c r="AB977574" s="5"/>
    </row>
    <row r="977624" spans="21:28">
      <c r="U977624" s="5"/>
      <c r="AA977624" s="94"/>
      <c r="AB977624" s="5"/>
    </row>
    <row r="977694" spans="21:28">
      <c r="U977694" s="5"/>
      <c r="AA977694" s="94"/>
      <c r="AB977694" s="5"/>
    </row>
    <row r="977695" spans="21:28">
      <c r="U977695" s="5"/>
      <c r="AA977695" s="94"/>
      <c r="AB977695" s="5"/>
    </row>
    <row r="977712" spans="21:28">
      <c r="U977712" s="5"/>
      <c r="AA977712" s="94"/>
      <c r="AB977712" s="5"/>
    </row>
    <row r="977714" spans="21:28">
      <c r="U977714" s="5"/>
      <c r="AA977714" s="458"/>
      <c r="AB977714" s="5"/>
    </row>
    <row r="977715" spans="21:28">
      <c r="U977715" s="5"/>
      <c r="AA977715" s="458"/>
      <c r="AB977715" s="5"/>
    </row>
    <row r="977716" spans="21:28">
      <c r="U977716" s="5"/>
      <c r="AA977716" s="93"/>
      <c r="AB977716" s="5"/>
    </row>
    <row r="977717" spans="21:28">
      <c r="U977717" s="5"/>
      <c r="AA977717" s="94"/>
      <c r="AB977717" s="5"/>
    </row>
    <row r="977720" spans="21:28">
      <c r="U977720" s="5"/>
      <c r="AA977720" s="94"/>
      <c r="AB977720" s="5"/>
    </row>
    <row r="977770" spans="21:28">
      <c r="U977770" s="5"/>
      <c r="AA977770" s="94"/>
      <c r="AB977770" s="5"/>
    </row>
    <row r="977840" spans="21:28">
      <c r="U977840" s="5"/>
      <c r="AA977840" s="94"/>
      <c r="AB977840" s="5"/>
    </row>
    <row r="977841" spans="21:28">
      <c r="U977841" s="5"/>
      <c r="AA977841" s="94"/>
      <c r="AB977841" s="5"/>
    </row>
    <row r="977858" spans="21:28">
      <c r="U977858" s="5"/>
      <c r="AA977858" s="94"/>
      <c r="AB977858" s="5"/>
    </row>
    <row r="977860" spans="21:28">
      <c r="U977860" s="5"/>
      <c r="AA977860" s="458"/>
      <c r="AB977860" s="5"/>
    </row>
    <row r="977861" spans="21:28">
      <c r="U977861" s="5"/>
      <c r="AA977861" s="458"/>
      <c r="AB977861" s="5"/>
    </row>
    <row r="977862" spans="21:28">
      <c r="U977862" s="5"/>
      <c r="AA977862" s="93"/>
      <c r="AB977862" s="5"/>
    </row>
    <row r="977863" spans="21:28">
      <c r="U977863" s="5"/>
      <c r="AA977863" s="94"/>
      <c r="AB977863" s="5"/>
    </row>
    <row r="977866" spans="21:28">
      <c r="U977866" s="5"/>
      <c r="AA977866" s="94"/>
      <c r="AB977866" s="5"/>
    </row>
    <row r="977916" spans="21:28">
      <c r="U977916" s="5"/>
      <c r="AA977916" s="94"/>
      <c r="AB977916" s="5"/>
    </row>
    <row r="977986" spans="21:28">
      <c r="U977986" s="5"/>
      <c r="AA977986" s="94"/>
      <c r="AB977986" s="5"/>
    </row>
    <row r="977987" spans="21:28">
      <c r="U977987" s="5"/>
      <c r="AA977987" s="94"/>
      <c r="AB977987" s="5"/>
    </row>
    <row r="978004" spans="21:28">
      <c r="U978004" s="5"/>
      <c r="AA978004" s="94"/>
      <c r="AB978004" s="5"/>
    </row>
    <row r="978006" spans="21:28">
      <c r="U978006" s="5"/>
      <c r="AA978006" s="458"/>
      <c r="AB978006" s="5"/>
    </row>
    <row r="978007" spans="21:28">
      <c r="U978007" s="5"/>
      <c r="AA978007" s="458"/>
      <c r="AB978007" s="5"/>
    </row>
    <row r="978008" spans="21:28">
      <c r="U978008" s="5"/>
      <c r="AA978008" s="93"/>
      <c r="AB978008" s="5"/>
    </row>
    <row r="978009" spans="21:28">
      <c r="U978009" s="5"/>
      <c r="AA978009" s="94"/>
      <c r="AB978009" s="5"/>
    </row>
    <row r="978012" spans="21:28">
      <c r="U978012" s="5"/>
      <c r="AA978012" s="94"/>
      <c r="AB978012" s="5"/>
    </row>
    <row r="978062" spans="21:28">
      <c r="U978062" s="5"/>
      <c r="AA978062" s="94"/>
      <c r="AB978062" s="5"/>
    </row>
    <row r="978132" spans="21:28">
      <c r="U978132" s="5"/>
      <c r="AA978132" s="94"/>
      <c r="AB978132" s="5"/>
    </row>
    <row r="978133" spans="21:28">
      <c r="U978133" s="5"/>
      <c r="AA978133" s="94"/>
      <c r="AB978133" s="5"/>
    </row>
    <row r="978150" spans="21:28">
      <c r="U978150" s="5"/>
      <c r="AA978150" s="94"/>
      <c r="AB978150" s="5"/>
    </row>
    <row r="978152" spans="21:28">
      <c r="U978152" s="5"/>
      <c r="AA978152" s="458"/>
      <c r="AB978152" s="5"/>
    </row>
    <row r="978153" spans="21:28">
      <c r="U978153" s="5"/>
      <c r="AA978153" s="458"/>
      <c r="AB978153" s="5"/>
    </row>
    <row r="978154" spans="21:28">
      <c r="U978154" s="5"/>
      <c r="AA978154" s="93"/>
      <c r="AB978154" s="5"/>
    </row>
    <row r="978155" spans="21:28">
      <c r="U978155" s="5"/>
      <c r="AA978155" s="94"/>
      <c r="AB978155" s="5"/>
    </row>
    <row r="978158" spans="21:28">
      <c r="U978158" s="5"/>
      <c r="AA978158" s="94"/>
      <c r="AB978158" s="5"/>
    </row>
    <row r="978208" spans="21:28">
      <c r="U978208" s="5"/>
      <c r="AA978208" s="94"/>
      <c r="AB978208" s="5"/>
    </row>
    <row r="978278" spans="21:28">
      <c r="U978278" s="5"/>
      <c r="AA978278" s="94"/>
      <c r="AB978278" s="5"/>
    </row>
    <row r="978279" spans="21:28">
      <c r="U978279" s="5"/>
      <c r="AA978279" s="94"/>
      <c r="AB978279" s="5"/>
    </row>
    <row r="978296" spans="21:28">
      <c r="U978296" s="5"/>
      <c r="AA978296" s="94"/>
      <c r="AB978296" s="5"/>
    </row>
    <row r="978298" spans="21:28">
      <c r="U978298" s="5"/>
      <c r="AA978298" s="458"/>
      <c r="AB978298" s="5"/>
    </row>
    <row r="978299" spans="21:28">
      <c r="U978299" s="5"/>
      <c r="AA978299" s="458"/>
      <c r="AB978299" s="5"/>
    </row>
    <row r="978300" spans="21:28">
      <c r="U978300" s="5"/>
      <c r="AA978300" s="93"/>
      <c r="AB978300" s="5"/>
    </row>
    <row r="978301" spans="21:28">
      <c r="U978301" s="5"/>
      <c r="AA978301" s="94"/>
      <c r="AB978301" s="5"/>
    </row>
    <row r="978304" spans="21:28">
      <c r="U978304" s="5"/>
      <c r="AA978304" s="94"/>
      <c r="AB978304" s="5"/>
    </row>
    <row r="978354" spans="21:28">
      <c r="U978354" s="5"/>
      <c r="AA978354" s="94"/>
      <c r="AB978354" s="5"/>
    </row>
    <row r="978424" spans="21:28">
      <c r="U978424" s="5"/>
      <c r="AA978424" s="94"/>
      <c r="AB978424" s="5"/>
    </row>
    <row r="978425" spans="21:28">
      <c r="U978425" s="5"/>
      <c r="AA978425" s="94"/>
      <c r="AB978425" s="5"/>
    </row>
    <row r="978442" spans="21:28">
      <c r="U978442" s="5"/>
      <c r="AA978442" s="94"/>
      <c r="AB978442" s="5"/>
    </row>
    <row r="978444" spans="21:28">
      <c r="U978444" s="5"/>
      <c r="AA978444" s="458"/>
      <c r="AB978444" s="5"/>
    </row>
    <row r="978445" spans="21:28">
      <c r="U978445" s="5"/>
      <c r="AA978445" s="458"/>
      <c r="AB978445" s="5"/>
    </row>
    <row r="978446" spans="21:28">
      <c r="U978446" s="5"/>
      <c r="AA978446" s="93"/>
      <c r="AB978446" s="5"/>
    </row>
    <row r="978447" spans="21:28">
      <c r="U978447" s="5"/>
      <c r="AA978447" s="94"/>
      <c r="AB978447" s="5"/>
    </row>
    <row r="978450" spans="21:28">
      <c r="U978450" s="5"/>
      <c r="AA978450" s="94"/>
      <c r="AB978450" s="5"/>
    </row>
    <row r="978500" spans="21:28">
      <c r="U978500" s="5"/>
      <c r="AA978500" s="94"/>
      <c r="AB978500" s="5"/>
    </row>
    <row r="978570" spans="21:28">
      <c r="U978570" s="5"/>
      <c r="AA978570" s="94"/>
      <c r="AB978570" s="5"/>
    </row>
    <row r="978571" spans="21:28">
      <c r="U978571" s="5"/>
      <c r="AA978571" s="94"/>
      <c r="AB978571" s="5"/>
    </row>
    <row r="978588" spans="21:28">
      <c r="U978588" s="5"/>
      <c r="AA978588" s="94"/>
      <c r="AB978588" s="5"/>
    </row>
    <row r="978590" spans="21:28">
      <c r="U978590" s="5"/>
      <c r="AA978590" s="458"/>
      <c r="AB978590" s="5"/>
    </row>
    <row r="978591" spans="21:28">
      <c r="U978591" s="5"/>
      <c r="AA978591" s="458"/>
      <c r="AB978591" s="5"/>
    </row>
    <row r="978592" spans="21:28">
      <c r="U978592" s="5"/>
      <c r="AA978592" s="93"/>
      <c r="AB978592" s="5"/>
    </row>
    <row r="978593" spans="21:28">
      <c r="U978593" s="5"/>
      <c r="AA978593" s="94"/>
      <c r="AB978593" s="5"/>
    </row>
    <row r="978596" spans="21:28">
      <c r="U978596" s="5"/>
      <c r="AA978596" s="94"/>
      <c r="AB978596" s="5"/>
    </row>
    <row r="978646" spans="21:28">
      <c r="U978646" s="5"/>
      <c r="AA978646" s="94"/>
      <c r="AB978646" s="5"/>
    </row>
    <row r="978716" spans="21:28">
      <c r="U978716" s="5"/>
      <c r="AA978716" s="94"/>
      <c r="AB978716" s="5"/>
    </row>
    <row r="978717" spans="21:28">
      <c r="U978717" s="5"/>
      <c r="AA978717" s="94"/>
      <c r="AB978717" s="5"/>
    </row>
    <row r="978734" spans="21:28">
      <c r="U978734" s="5"/>
      <c r="AA978734" s="94"/>
      <c r="AB978734" s="5"/>
    </row>
    <row r="978736" spans="21:28">
      <c r="U978736" s="5"/>
      <c r="AA978736" s="458"/>
      <c r="AB978736" s="5"/>
    </row>
    <row r="978737" spans="21:28">
      <c r="U978737" s="5"/>
      <c r="AA978737" s="458"/>
      <c r="AB978737" s="5"/>
    </row>
    <row r="978738" spans="21:28">
      <c r="U978738" s="5"/>
      <c r="AA978738" s="93"/>
      <c r="AB978738" s="5"/>
    </row>
    <row r="978739" spans="21:28">
      <c r="U978739" s="5"/>
      <c r="AA978739" s="94"/>
      <c r="AB978739" s="5"/>
    </row>
    <row r="978742" spans="21:28">
      <c r="U978742" s="5"/>
      <c r="AA978742" s="94"/>
      <c r="AB978742" s="5"/>
    </row>
    <row r="978792" spans="21:28">
      <c r="U978792" s="5"/>
      <c r="AA978792" s="94"/>
      <c r="AB978792" s="5"/>
    </row>
    <row r="978862" spans="21:28">
      <c r="U978862" s="5"/>
      <c r="AA978862" s="94"/>
      <c r="AB978862" s="5"/>
    </row>
    <row r="978863" spans="21:28">
      <c r="U978863" s="5"/>
      <c r="AA978863" s="94"/>
      <c r="AB978863" s="5"/>
    </row>
    <row r="978880" spans="21:28">
      <c r="U978880" s="5"/>
      <c r="AA978880" s="94"/>
      <c r="AB978880" s="5"/>
    </row>
    <row r="978882" spans="21:28">
      <c r="U978882" s="5"/>
      <c r="AA978882" s="458"/>
      <c r="AB978882" s="5"/>
    </row>
    <row r="978883" spans="21:28">
      <c r="U978883" s="5"/>
      <c r="AA978883" s="458"/>
      <c r="AB978883" s="5"/>
    </row>
    <row r="978884" spans="21:28">
      <c r="U978884" s="5"/>
      <c r="AA978884" s="93"/>
      <c r="AB978884" s="5"/>
    </row>
    <row r="978885" spans="21:28">
      <c r="U978885" s="5"/>
      <c r="AA978885" s="94"/>
      <c r="AB978885" s="5"/>
    </row>
    <row r="978888" spans="21:28">
      <c r="U978888" s="5"/>
      <c r="AA978888" s="94"/>
      <c r="AB978888" s="5"/>
    </row>
    <row r="978938" spans="21:28">
      <c r="U978938" s="5"/>
      <c r="AA978938" s="94"/>
      <c r="AB978938" s="5"/>
    </row>
    <row r="979008" spans="21:28">
      <c r="U979008" s="5"/>
      <c r="AA979008" s="94"/>
      <c r="AB979008" s="5"/>
    </row>
    <row r="979009" spans="21:28">
      <c r="U979009" s="5"/>
      <c r="AA979009" s="94"/>
      <c r="AB979009" s="5"/>
    </row>
    <row r="979026" spans="21:28">
      <c r="U979026" s="5"/>
      <c r="AA979026" s="94"/>
      <c r="AB979026" s="5"/>
    </row>
    <row r="979028" spans="21:28">
      <c r="U979028" s="5"/>
      <c r="AA979028" s="458"/>
      <c r="AB979028" s="5"/>
    </row>
    <row r="979029" spans="21:28">
      <c r="U979029" s="5"/>
      <c r="AA979029" s="458"/>
      <c r="AB979029" s="5"/>
    </row>
    <row r="979030" spans="21:28">
      <c r="U979030" s="5"/>
      <c r="AA979030" s="93"/>
      <c r="AB979030" s="5"/>
    </row>
    <row r="979031" spans="21:28">
      <c r="U979031" s="5"/>
      <c r="AA979031" s="94"/>
      <c r="AB979031" s="5"/>
    </row>
    <row r="979034" spans="21:28">
      <c r="U979034" s="5"/>
      <c r="AA979034" s="94"/>
      <c r="AB979034" s="5"/>
    </row>
    <row r="979084" spans="21:28">
      <c r="U979084" s="5"/>
      <c r="AA979084" s="94"/>
      <c r="AB979084" s="5"/>
    </row>
    <row r="979154" spans="21:28">
      <c r="U979154" s="5"/>
      <c r="AA979154" s="94"/>
      <c r="AB979154" s="5"/>
    </row>
    <row r="979155" spans="21:28">
      <c r="U979155" s="5"/>
      <c r="AA979155" s="94"/>
      <c r="AB979155" s="5"/>
    </row>
    <row r="979172" spans="21:28">
      <c r="U979172" s="5"/>
      <c r="AA979172" s="94"/>
      <c r="AB979172" s="5"/>
    </row>
    <row r="979174" spans="21:28">
      <c r="U979174" s="5"/>
      <c r="AA979174" s="458"/>
      <c r="AB979174" s="5"/>
    </row>
    <row r="979175" spans="21:28">
      <c r="U979175" s="5"/>
      <c r="AA979175" s="458"/>
      <c r="AB979175" s="5"/>
    </row>
    <row r="979176" spans="21:28">
      <c r="U979176" s="5"/>
      <c r="AA979176" s="93"/>
      <c r="AB979176" s="5"/>
    </row>
    <row r="979177" spans="21:28">
      <c r="U979177" s="5"/>
      <c r="AA979177" s="94"/>
      <c r="AB979177" s="5"/>
    </row>
    <row r="979180" spans="21:28">
      <c r="U979180" s="5"/>
      <c r="AA979180" s="94"/>
      <c r="AB979180" s="5"/>
    </row>
    <row r="979230" spans="21:28">
      <c r="U979230" s="5"/>
      <c r="AA979230" s="94"/>
      <c r="AB979230" s="5"/>
    </row>
    <row r="979300" spans="21:28">
      <c r="U979300" s="5"/>
      <c r="AA979300" s="94"/>
      <c r="AB979300" s="5"/>
    </row>
    <row r="979301" spans="21:28">
      <c r="U979301" s="5"/>
      <c r="AA979301" s="94"/>
      <c r="AB979301" s="5"/>
    </row>
    <row r="979318" spans="21:28">
      <c r="U979318" s="5"/>
      <c r="AA979318" s="94"/>
      <c r="AB979318" s="5"/>
    </row>
    <row r="979320" spans="21:28">
      <c r="U979320" s="5"/>
      <c r="AA979320" s="458"/>
      <c r="AB979320" s="5"/>
    </row>
    <row r="979321" spans="21:28">
      <c r="U979321" s="5"/>
      <c r="AA979321" s="458"/>
      <c r="AB979321" s="5"/>
    </row>
    <row r="979322" spans="21:28">
      <c r="U979322" s="5"/>
      <c r="AA979322" s="93"/>
      <c r="AB979322" s="5"/>
    </row>
    <row r="979323" spans="21:28">
      <c r="U979323" s="5"/>
      <c r="AA979323" s="94"/>
      <c r="AB979323" s="5"/>
    </row>
    <row r="979326" spans="21:28">
      <c r="U979326" s="5"/>
      <c r="AA979326" s="94"/>
      <c r="AB979326" s="5"/>
    </row>
    <row r="979376" spans="21:28">
      <c r="U979376" s="5"/>
      <c r="AA979376" s="94"/>
      <c r="AB979376" s="5"/>
    </row>
    <row r="979446" spans="21:28">
      <c r="U979446" s="5"/>
      <c r="AA979446" s="94"/>
      <c r="AB979446" s="5"/>
    </row>
    <row r="979447" spans="21:28">
      <c r="U979447" s="5"/>
      <c r="AA979447" s="94"/>
      <c r="AB979447" s="5"/>
    </row>
    <row r="979464" spans="21:28">
      <c r="U979464" s="5"/>
      <c r="AA979464" s="94"/>
      <c r="AB979464" s="5"/>
    </row>
    <row r="979466" spans="21:28">
      <c r="U979466" s="5"/>
      <c r="AA979466" s="458"/>
      <c r="AB979466" s="5"/>
    </row>
    <row r="979467" spans="21:28">
      <c r="U979467" s="5"/>
      <c r="AA979467" s="458"/>
      <c r="AB979467" s="5"/>
    </row>
    <row r="979468" spans="21:28">
      <c r="U979468" s="5"/>
      <c r="AA979468" s="93"/>
      <c r="AB979468" s="5"/>
    </row>
    <row r="979469" spans="21:28">
      <c r="U979469" s="5"/>
      <c r="AA979469" s="94"/>
      <c r="AB979469" s="5"/>
    </row>
    <row r="979472" spans="21:28">
      <c r="U979472" s="5"/>
      <c r="AA979472" s="94"/>
      <c r="AB979472" s="5"/>
    </row>
    <row r="979522" spans="21:28">
      <c r="U979522" s="5"/>
      <c r="AA979522" s="94"/>
      <c r="AB979522" s="5"/>
    </row>
    <row r="979592" spans="21:28">
      <c r="U979592" s="5"/>
      <c r="AA979592" s="94"/>
      <c r="AB979592" s="5"/>
    </row>
    <row r="979593" spans="21:28">
      <c r="U979593" s="5"/>
      <c r="AA979593" s="94"/>
      <c r="AB979593" s="5"/>
    </row>
    <row r="979610" spans="21:28">
      <c r="U979610" s="5"/>
      <c r="AA979610" s="94"/>
      <c r="AB979610" s="5"/>
    </row>
    <row r="979612" spans="21:28">
      <c r="U979612" s="5"/>
      <c r="AA979612" s="458"/>
      <c r="AB979612" s="5"/>
    </row>
    <row r="979613" spans="21:28">
      <c r="U979613" s="5"/>
      <c r="AA979613" s="458"/>
      <c r="AB979613" s="5"/>
    </row>
    <row r="979614" spans="21:28">
      <c r="U979614" s="5"/>
      <c r="AA979614" s="93"/>
      <c r="AB979614" s="5"/>
    </row>
    <row r="979615" spans="21:28">
      <c r="U979615" s="5"/>
      <c r="AA979615" s="94"/>
      <c r="AB979615" s="5"/>
    </row>
    <row r="979618" spans="21:28">
      <c r="U979618" s="5"/>
      <c r="AA979618" s="94"/>
      <c r="AB979618" s="5"/>
    </row>
    <row r="979668" spans="21:28">
      <c r="U979668" s="5"/>
      <c r="AA979668" s="94"/>
      <c r="AB979668" s="5"/>
    </row>
    <row r="979738" spans="21:28">
      <c r="U979738" s="5"/>
      <c r="AA979738" s="94"/>
      <c r="AB979738" s="5"/>
    </row>
    <row r="979739" spans="21:28">
      <c r="U979739" s="5"/>
      <c r="AA979739" s="94"/>
      <c r="AB979739" s="5"/>
    </row>
    <row r="979756" spans="21:28">
      <c r="U979756" s="5"/>
      <c r="AA979756" s="94"/>
      <c r="AB979756" s="5"/>
    </row>
    <row r="979758" spans="21:28">
      <c r="U979758" s="5"/>
      <c r="AA979758" s="458"/>
      <c r="AB979758" s="5"/>
    </row>
    <row r="979759" spans="21:28">
      <c r="U979759" s="5"/>
      <c r="AA979759" s="458"/>
      <c r="AB979759" s="5"/>
    </row>
    <row r="979760" spans="21:28">
      <c r="U979760" s="5"/>
      <c r="AA979760" s="93"/>
      <c r="AB979760" s="5"/>
    </row>
    <row r="979761" spans="21:28">
      <c r="U979761" s="5"/>
      <c r="AA979761" s="94"/>
      <c r="AB979761" s="5"/>
    </row>
    <row r="979764" spans="21:28">
      <c r="U979764" s="5"/>
      <c r="AA979764" s="94"/>
      <c r="AB979764" s="5"/>
    </row>
    <row r="979814" spans="21:28">
      <c r="U979814" s="5"/>
      <c r="AA979814" s="94"/>
      <c r="AB979814" s="5"/>
    </row>
    <row r="979884" spans="21:28">
      <c r="U979884" s="5"/>
      <c r="AA979884" s="94"/>
      <c r="AB979884" s="5"/>
    </row>
    <row r="979885" spans="21:28">
      <c r="U979885" s="5"/>
      <c r="AA979885" s="94"/>
      <c r="AB979885" s="5"/>
    </row>
    <row r="979902" spans="21:28">
      <c r="U979902" s="5"/>
      <c r="AA979902" s="94"/>
      <c r="AB979902" s="5"/>
    </row>
    <row r="979904" spans="21:28">
      <c r="U979904" s="5"/>
      <c r="AA979904" s="458"/>
      <c r="AB979904" s="5"/>
    </row>
    <row r="979905" spans="21:28">
      <c r="U979905" s="5"/>
      <c r="AA979905" s="458"/>
      <c r="AB979905" s="5"/>
    </row>
    <row r="979906" spans="21:28">
      <c r="U979906" s="5"/>
      <c r="AA979906" s="93"/>
      <c r="AB979906" s="5"/>
    </row>
    <row r="979907" spans="21:28">
      <c r="U979907" s="5"/>
      <c r="AA979907" s="94"/>
      <c r="AB979907" s="5"/>
    </row>
    <row r="979910" spans="21:28">
      <c r="U979910" s="5"/>
      <c r="AA979910" s="94"/>
      <c r="AB979910" s="5"/>
    </row>
    <row r="979960" spans="21:28">
      <c r="U979960" s="5"/>
      <c r="AA979960" s="94"/>
      <c r="AB979960" s="5"/>
    </row>
    <row r="980030" spans="21:28">
      <c r="U980030" s="5"/>
      <c r="AA980030" s="94"/>
      <c r="AB980030" s="5"/>
    </row>
    <row r="980031" spans="21:28">
      <c r="U980031" s="5"/>
      <c r="AA980031" s="94"/>
      <c r="AB980031" s="5"/>
    </row>
    <row r="980048" spans="21:28">
      <c r="U980048" s="5"/>
      <c r="AA980048" s="94"/>
      <c r="AB980048" s="5"/>
    </row>
    <row r="980050" spans="21:28">
      <c r="U980050" s="5"/>
      <c r="AA980050" s="458"/>
      <c r="AB980050" s="5"/>
    </row>
    <row r="980051" spans="21:28">
      <c r="U980051" s="5"/>
      <c r="AA980051" s="458"/>
      <c r="AB980051" s="5"/>
    </row>
    <row r="980052" spans="21:28">
      <c r="U980052" s="5"/>
      <c r="AA980052" s="93"/>
      <c r="AB980052" s="5"/>
    </row>
    <row r="980053" spans="21:28">
      <c r="U980053" s="5"/>
      <c r="AA980053" s="94"/>
      <c r="AB980053" s="5"/>
    </row>
    <row r="980056" spans="21:28">
      <c r="U980056" s="5"/>
      <c r="AA980056" s="94"/>
      <c r="AB980056" s="5"/>
    </row>
    <row r="980106" spans="21:28">
      <c r="U980106" s="5"/>
      <c r="AA980106" s="94"/>
      <c r="AB980106" s="5"/>
    </row>
    <row r="980176" spans="21:28">
      <c r="U980176" s="5"/>
      <c r="AA980176" s="94"/>
      <c r="AB980176" s="5"/>
    </row>
    <row r="980177" spans="21:28">
      <c r="U980177" s="5"/>
      <c r="AA980177" s="94"/>
      <c r="AB980177" s="5"/>
    </row>
    <row r="980194" spans="21:28">
      <c r="U980194" s="5"/>
      <c r="AA980194" s="94"/>
      <c r="AB980194" s="5"/>
    </row>
    <row r="980196" spans="21:28">
      <c r="U980196" s="5"/>
      <c r="AA980196" s="458"/>
      <c r="AB980196" s="5"/>
    </row>
    <row r="980197" spans="21:28">
      <c r="U980197" s="5"/>
      <c r="AA980197" s="458"/>
      <c r="AB980197" s="5"/>
    </row>
    <row r="980198" spans="21:28">
      <c r="U980198" s="5"/>
      <c r="AA980198" s="93"/>
      <c r="AB980198" s="5"/>
    </row>
    <row r="980199" spans="21:28">
      <c r="U980199" s="5"/>
      <c r="AA980199" s="94"/>
      <c r="AB980199" s="5"/>
    </row>
    <row r="980202" spans="21:28">
      <c r="U980202" s="5"/>
      <c r="AA980202" s="94"/>
      <c r="AB980202" s="5"/>
    </row>
    <row r="980252" spans="21:28">
      <c r="U980252" s="5"/>
      <c r="AA980252" s="94"/>
      <c r="AB980252" s="5"/>
    </row>
    <row r="980322" spans="21:28">
      <c r="U980322" s="5"/>
      <c r="AA980322" s="94"/>
      <c r="AB980322" s="5"/>
    </row>
    <row r="980323" spans="21:28">
      <c r="U980323" s="5"/>
      <c r="AA980323" s="94"/>
      <c r="AB980323" s="5"/>
    </row>
    <row r="980340" spans="21:28">
      <c r="U980340" s="5"/>
      <c r="AA980340" s="94"/>
      <c r="AB980340" s="5"/>
    </row>
    <row r="980342" spans="21:28">
      <c r="U980342" s="5"/>
      <c r="AA980342" s="458"/>
      <c r="AB980342" s="5"/>
    </row>
    <row r="980343" spans="21:28">
      <c r="U980343" s="5"/>
      <c r="AA980343" s="458"/>
      <c r="AB980343" s="5"/>
    </row>
    <row r="980344" spans="21:28">
      <c r="U980344" s="5"/>
      <c r="AA980344" s="93"/>
      <c r="AB980344" s="5"/>
    </row>
    <row r="980345" spans="21:28">
      <c r="U980345" s="5"/>
      <c r="AA980345" s="94"/>
      <c r="AB980345" s="5"/>
    </row>
    <row r="980348" spans="21:28">
      <c r="U980348" s="5"/>
      <c r="AA980348" s="94"/>
      <c r="AB980348" s="5"/>
    </row>
    <row r="980398" spans="21:28">
      <c r="U980398" s="5"/>
      <c r="AA980398" s="94"/>
      <c r="AB980398" s="5"/>
    </row>
    <row r="980468" spans="21:28">
      <c r="U980468" s="5"/>
      <c r="AA980468" s="94"/>
      <c r="AB980468" s="5"/>
    </row>
    <row r="980469" spans="21:28">
      <c r="U980469" s="5"/>
      <c r="AA980469" s="94"/>
      <c r="AB980469" s="5"/>
    </row>
    <row r="980486" spans="21:28">
      <c r="U980486" s="5"/>
      <c r="AA980486" s="94"/>
      <c r="AB980486" s="5"/>
    </row>
    <row r="980488" spans="21:28">
      <c r="U980488" s="5"/>
      <c r="AA980488" s="458"/>
      <c r="AB980488" s="5"/>
    </row>
    <row r="980489" spans="21:28">
      <c r="U980489" s="5"/>
      <c r="AA980489" s="458"/>
      <c r="AB980489" s="5"/>
    </row>
    <row r="980490" spans="21:28">
      <c r="U980490" s="5"/>
      <c r="AA980490" s="93"/>
      <c r="AB980490" s="5"/>
    </row>
    <row r="980491" spans="21:28">
      <c r="U980491" s="5"/>
      <c r="AA980491" s="94"/>
      <c r="AB980491" s="5"/>
    </row>
    <row r="980494" spans="21:28">
      <c r="U980494" s="5"/>
      <c r="AA980494" s="94"/>
      <c r="AB980494" s="5"/>
    </row>
    <row r="980544" spans="21:28">
      <c r="U980544" s="5"/>
      <c r="AA980544" s="94"/>
      <c r="AB980544" s="5"/>
    </row>
    <row r="980614" spans="21:28">
      <c r="U980614" s="5"/>
      <c r="AA980614" s="94"/>
      <c r="AB980614" s="5"/>
    </row>
    <row r="980615" spans="21:28">
      <c r="U980615" s="5"/>
      <c r="AA980615" s="94"/>
      <c r="AB980615" s="5"/>
    </row>
    <row r="980632" spans="21:28">
      <c r="U980632" s="5"/>
      <c r="AA980632" s="94"/>
      <c r="AB980632" s="5"/>
    </row>
    <row r="980634" spans="21:28">
      <c r="U980634" s="5"/>
      <c r="AA980634" s="458"/>
      <c r="AB980634" s="5"/>
    </row>
    <row r="980635" spans="21:28">
      <c r="U980635" s="5"/>
      <c r="AA980635" s="458"/>
      <c r="AB980635" s="5"/>
    </row>
    <row r="980636" spans="21:28">
      <c r="U980636" s="5"/>
      <c r="AA980636" s="93"/>
      <c r="AB980636" s="5"/>
    </row>
    <row r="980637" spans="21:28">
      <c r="U980637" s="5"/>
      <c r="AA980637" s="94"/>
      <c r="AB980637" s="5"/>
    </row>
    <row r="980640" spans="21:28">
      <c r="U980640" s="5"/>
      <c r="AA980640" s="94"/>
      <c r="AB980640" s="5"/>
    </row>
    <row r="980690" spans="21:28">
      <c r="U980690" s="5"/>
      <c r="AA980690" s="94"/>
      <c r="AB980690" s="5"/>
    </row>
    <row r="980760" spans="21:28">
      <c r="U980760" s="5"/>
      <c r="AA980760" s="94"/>
      <c r="AB980760" s="5"/>
    </row>
    <row r="980761" spans="21:28">
      <c r="U980761" s="5"/>
      <c r="AA980761" s="94"/>
      <c r="AB980761" s="5"/>
    </row>
    <row r="980778" spans="21:28">
      <c r="U980778" s="5"/>
      <c r="AA980778" s="94"/>
      <c r="AB980778" s="5"/>
    </row>
    <row r="980780" spans="21:28">
      <c r="U980780" s="5"/>
      <c r="AA980780" s="458"/>
      <c r="AB980780" s="5"/>
    </row>
    <row r="980781" spans="21:28">
      <c r="U980781" s="5"/>
      <c r="AA980781" s="458"/>
      <c r="AB980781" s="5"/>
    </row>
    <row r="980782" spans="21:28">
      <c r="U980782" s="5"/>
      <c r="AA980782" s="93"/>
      <c r="AB980782" s="5"/>
    </row>
    <row r="980783" spans="21:28">
      <c r="U980783" s="5"/>
      <c r="AA980783" s="94"/>
      <c r="AB980783" s="5"/>
    </row>
    <row r="980786" spans="21:28">
      <c r="U980786" s="5"/>
      <c r="AA980786" s="94"/>
      <c r="AB980786" s="5"/>
    </row>
    <row r="980836" spans="21:28">
      <c r="U980836" s="5"/>
      <c r="AA980836" s="94"/>
      <c r="AB980836" s="5"/>
    </row>
    <row r="980906" spans="21:28">
      <c r="U980906" s="5"/>
      <c r="AA980906" s="94"/>
      <c r="AB980906" s="5"/>
    </row>
    <row r="980907" spans="21:28">
      <c r="U980907" s="5"/>
      <c r="AA980907" s="94"/>
      <c r="AB980907" s="5"/>
    </row>
    <row r="980924" spans="21:28">
      <c r="U980924" s="5"/>
      <c r="AA980924" s="94"/>
      <c r="AB980924" s="5"/>
    </row>
    <row r="980926" spans="21:28">
      <c r="U980926" s="5"/>
      <c r="AA980926" s="458"/>
      <c r="AB980926" s="5"/>
    </row>
    <row r="980927" spans="21:28">
      <c r="U980927" s="5"/>
      <c r="AA980927" s="458"/>
      <c r="AB980927" s="5"/>
    </row>
    <row r="980928" spans="21:28">
      <c r="U980928" s="5"/>
      <c r="AA980928" s="93"/>
      <c r="AB980928" s="5"/>
    </row>
    <row r="980929" spans="21:28">
      <c r="U980929" s="5"/>
      <c r="AA980929" s="94"/>
      <c r="AB980929" s="5"/>
    </row>
    <row r="980932" spans="21:28">
      <c r="U980932" s="5"/>
      <c r="AA980932" s="94"/>
      <c r="AB980932" s="5"/>
    </row>
    <row r="980982" spans="21:28">
      <c r="U980982" s="5"/>
      <c r="AA980982" s="94"/>
      <c r="AB980982" s="5"/>
    </row>
    <row r="981052" spans="21:28">
      <c r="U981052" s="5"/>
      <c r="AA981052" s="94"/>
      <c r="AB981052" s="5"/>
    </row>
    <row r="981053" spans="21:28">
      <c r="U981053" s="5"/>
      <c r="AA981053" s="94"/>
      <c r="AB981053" s="5"/>
    </row>
    <row r="981070" spans="21:28">
      <c r="U981070" s="5"/>
      <c r="AA981070" s="94"/>
      <c r="AB981070" s="5"/>
    </row>
    <row r="981072" spans="21:28">
      <c r="U981072" s="5"/>
      <c r="AA981072" s="458"/>
      <c r="AB981072" s="5"/>
    </row>
    <row r="981073" spans="21:28">
      <c r="U981073" s="5"/>
      <c r="AA981073" s="458"/>
      <c r="AB981073" s="5"/>
    </row>
    <row r="981074" spans="21:28">
      <c r="U981074" s="5"/>
      <c r="AA981074" s="93"/>
      <c r="AB981074" s="5"/>
    </row>
    <row r="981075" spans="21:28">
      <c r="U981075" s="5"/>
      <c r="AA981075" s="94"/>
      <c r="AB981075" s="5"/>
    </row>
    <row r="981078" spans="21:28">
      <c r="U981078" s="5"/>
      <c r="AA981078" s="94"/>
      <c r="AB981078" s="5"/>
    </row>
    <row r="981128" spans="21:28">
      <c r="U981128" s="5"/>
      <c r="AA981128" s="94"/>
      <c r="AB981128" s="5"/>
    </row>
    <row r="981198" spans="21:28">
      <c r="U981198" s="5"/>
      <c r="AA981198" s="94"/>
      <c r="AB981198" s="5"/>
    </row>
    <row r="981199" spans="21:28">
      <c r="U981199" s="5"/>
      <c r="AA981199" s="94"/>
      <c r="AB981199" s="5"/>
    </row>
    <row r="981216" spans="21:28">
      <c r="U981216" s="5"/>
      <c r="AA981216" s="94"/>
      <c r="AB981216" s="5"/>
    </row>
    <row r="981218" spans="21:28">
      <c r="U981218" s="5"/>
      <c r="AA981218" s="458"/>
      <c r="AB981218" s="5"/>
    </row>
    <row r="981219" spans="21:28">
      <c r="U981219" s="5"/>
      <c r="AA981219" s="458"/>
      <c r="AB981219" s="5"/>
    </row>
    <row r="981220" spans="21:28">
      <c r="U981220" s="5"/>
      <c r="AA981220" s="93"/>
      <c r="AB981220" s="5"/>
    </row>
    <row r="981221" spans="21:28">
      <c r="U981221" s="5"/>
      <c r="AA981221" s="94"/>
      <c r="AB981221" s="5"/>
    </row>
    <row r="981224" spans="21:28">
      <c r="U981224" s="5"/>
      <c r="AA981224" s="94"/>
      <c r="AB981224" s="5"/>
    </row>
    <row r="981274" spans="21:28">
      <c r="U981274" s="5"/>
      <c r="AA981274" s="94"/>
      <c r="AB981274" s="5"/>
    </row>
    <row r="981344" spans="21:28">
      <c r="U981344" s="5"/>
      <c r="AA981344" s="94"/>
      <c r="AB981344" s="5"/>
    </row>
    <row r="981345" spans="21:28">
      <c r="U981345" s="5"/>
      <c r="AA981345" s="94"/>
      <c r="AB981345" s="5"/>
    </row>
    <row r="981362" spans="21:28">
      <c r="U981362" s="5"/>
      <c r="AA981362" s="94"/>
      <c r="AB981362" s="5"/>
    </row>
    <row r="981364" spans="21:28">
      <c r="U981364" s="5"/>
      <c r="AA981364" s="458"/>
      <c r="AB981364" s="5"/>
    </row>
    <row r="981365" spans="21:28">
      <c r="U981365" s="5"/>
      <c r="AA981365" s="458"/>
      <c r="AB981365" s="5"/>
    </row>
    <row r="981366" spans="21:28">
      <c r="U981366" s="5"/>
      <c r="AA981366" s="93"/>
      <c r="AB981366" s="5"/>
    </row>
    <row r="981367" spans="21:28">
      <c r="U981367" s="5"/>
      <c r="AA981367" s="94"/>
      <c r="AB981367" s="5"/>
    </row>
    <row r="981370" spans="21:28">
      <c r="U981370" s="5"/>
      <c r="AA981370" s="94"/>
      <c r="AB981370" s="5"/>
    </row>
    <row r="981420" spans="21:28">
      <c r="U981420" s="5"/>
      <c r="AA981420" s="94"/>
      <c r="AB981420" s="5"/>
    </row>
    <row r="981490" spans="21:28">
      <c r="U981490" s="5"/>
      <c r="AA981490" s="94"/>
      <c r="AB981490" s="5"/>
    </row>
    <row r="981491" spans="21:28">
      <c r="U981491" s="5"/>
      <c r="AA981491" s="94"/>
      <c r="AB981491" s="5"/>
    </row>
    <row r="981508" spans="21:28">
      <c r="U981508" s="5"/>
      <c r="AA981508" s="94"/>
      <c r="AB981508" s="5"/>
    </row>
    <row r="981510" spans="21:28">
      <c r="U981510" s="5"/>
      <c r="AA981510" s="458"/>
      <c r="AB981510" s="5"/>
    </row>
    <row r="981511" spans="21:28">
      <c r="U981511" s="5"/>
      <c r="AA981511" s="458"/>
      <c r="AB981511" s="5"/>
    </row>
    <row r="981512" spans="21:28">
      <c r="U981512" s="5"/>
      <c r="AA981512" s="93"/>
      <c r="AB981512" s="5"/>
    </row>
    <row r="981513" spans="21:28">
      <c r="U981513" s="5"/>
      <c r="AA981513" s="94"/>
      <c r="AB981513" s="5"/>
    </row>
    <row r="981516" spans="21:28">
      <c r="U981516" s="5"/>
      <c r="AA981516" s="94"/>
      <c r="AB981516" s="5"/>
    </row>
    <row r="981566" spans="21:28">
      <c r="U981566" s="5"/>
      <c r="AA981566" s="94"/>
      <c r="AB981566" s="5"/>
    </row>
    <row r="981636" spans="21:28">
      <c r="U981636" s="5"/>
      <c r="AA981636" s="94"/>
      <c r="AB981636" s="5"/>
    </row>
    <row r="981637" spans="21:28">
      <c r="U981637" s="5"/>
      <c r="AA981637" s="94"/>
      <c r="AB981637" s="5"/>
    </row>
    <row r="981654" spans="21:28">
      <c r="U981654" s="5"/>
      <c r="AA981654" s="94"/>
      <c r="AB981654" s="5"/>
    </row>
    <row r="981656" spans="21:28">
      <c r="U981656" s="5"/>
      <c r="AA981656" s="458"/>
      <c r="AB981656" s="5"/>
    </row>
    <row r="981657" spans="21:28">
      <c r="U981657" s="5"/>
      <c r="AA981657" s="458"/>
      <c r="AB981657" s="5"/>
    </row>
    <row r="981658" spans="21:28">
      <c r="U981658" s="5"/>
      <c r="AA981658" s="93"/>
      <c r="AB981658" s="5"/>
    </row>
    <row r="981659" spans="21:28">
      <c r="U981659" s="5"/>
      <c r="AA981659" s="94"/>
      <c r="AB981659" s="5"/>
    </row>
    <row r="981662" spans="21:28">
      <c r="U981662" s="5"/>
      <c r="AA981662" s="94"/>
      <c r="AB981662" s="5"/>
    </row>
    <row r="981712" spans="21:28">
      <c r="U981712" s="5"/>
      <c r="AA981712" s="94"/>
      <c r="AB981712" s="5"/>
    </row>
    <row r="981782" spans="21:28">
      <c r="U981782" s="5"/>
      <c r="AA981782" s="94"/>
      <c r="AB981782" s="5"/>
    </row>
    <row r="981783" spans="21:28">
      <c r="U981783" s="5"/>
      <c r="AA981783" s="94"/>
      <c r="AB981783" s="5"/>
    </row>
    <row r="981800" spans="21:28">
      <c r="U981800" s="5"/>
      <c r="AA981800" s="94"/>
      <c r="AB981800" s="5"/>
    </row>
    <row r="981802" spans="21:28">
      <c r="U981802" s="5"/>
      <c r="AA981802" s="458"/>
      <c r="AB981802" s="5"/>
    </row>
    <row r="981803" spans="21:28">
      <c r="U981803" s="5"/>
      <c r="AA981803" s="458"/>
      <c r="AB981803" s="5"/>
    </row>
    <row r="981804" spans="21:28">
      <c r="U981804" s="5"/>
      <c r="AA981804" s="93"/>
      <c r="AB981804" s="5"/>
    </row>
    <row r="981805" spans="21:28">
      <c r="U981805" s="5"/>
      <c r="AA981805" s="94"/>
      <c r="AB981805" s="5"/>
    </row>
    <row r="981808" spans="21:28">
      <c r="U981808" s="5"/>
      <c r="AA981808" s="94"/>
      <c r="AB981808" s="5"/>
    </row>
    <row r="981858" spans="21:28">
      <c r="U981858" s="5"/>
      <c r="AA981858" s="94"/>
      <c r="AB981858" s="5"/>
    </row>
    <row r="981928" spans="21:28">
      <c r="U981928" s="5"/>
      <c r="AA981928" s="94"/>
      <c r="AB981928" s="5"/>
    </row>
    <row r="981929" spans="21:28">
      <c r="U981929" s="5"/>
      <c r="AA981929" s="94"/>
      <c r="AB981929" s="5"/>
    </row>
    <row r="981946" spans="21:28">
      <c r="U981946" s="5"/>
      <c r="AA981946" s="94"/>
      <c r="AB981946" s="5"/>
    </row>
    <row r="981948" spans="21:28">
      <c r="U981948" s="5"/>
      <c r="AA981948" s="458"/>
      <c r="AB981948" s="5"/>
    </row>
    <row r="981949" spans="21:28">
      <c r="U981949" s="5"/>
      <c r="AA981949" s="458"/>
      <c r="AB981949" s="5"/>
    </row>
    <row r="981950" spans="21:28">
      <c r="U981950" s="5"/>
      <c r="AA981950" s="93"/>
      <c r="AB981950" s="5"/>
    </row>
    <row r="981951" spans="21:28">
      <c r="U981951" s="5"/>
      <c r="AA981951" s="94"/>
      <c r="AB981951" s="5"/>
    </row>
    <row r="981954" spans="21:28">
      <c r="U981954" s="5"/>
      <c r="AA981954" s="94"/>
      <c r="AB981954" s="5"/>
    </row>
    <row r="982004" spans="21:28">
      <c r="U982004" s="5"/>
      <c r="AA982004" s="94"/>
      <c r="AB982004" s="5"/>
    </row>
    <row r="982074" spans="21:28">
      <c r="U982074" s="5"/>
      <c r="AA982074" s="94"/>
      <c r="AB982074" s="5"/>
    </row>
    <row r="982075" spans="21:28">
      <c r="U982075" s="5"/>
      <c r="AA982075" s="94"/>
      <c r="AB982075" s="5"/>
    </row>
    <row r="982092" spans="21:28">
      <c r="U982092" s="5"/>
      <c r="AA982092" s="94"/>
      <c r="AB982092" s="5"/>
    </row>
    <row r="982094" spans="21:28">
      <c r="U982094" s="5"/>
      <c r="AA982094" s="458"/>
      <c r="AB982094" s="5"/>
    </row>
    <row r="982095" spans="21:28">
      <c r="U982095" s="5"/>
      <c r="AA982095" s="458"/>
      <c r="AB982095" s="5"/>
    </row>
    <row r="982096" spans="21:28">
      <c r="U982096" s="5"/>
      <c r="AA982096" s="93"/>
      <c r="AB982096" s="5"/>
    </row>
    <row r="982097" spans="21:28">
      <c r="U982097" s="5"/>
      <c r="AA982097" s="94"/>
      <c r="AB982097" s="5"/>
    </row>
    <row r="982100" spans="21:28">
      <c r="U982100" s="5"/>
      <c r="AA982100" s="94"/>
      <c r="AB982100" s="5"/>
    </row>
    <row r="982150" spans="21:28">
      <c r="U982150" s="5"/>
      <c r="AA982150" s="94"/>
      <c r="AB982150" s="5"/>
    </row>
    <row r="982220" spans="21:28">
      <c r="U982220" s="5"/>
      <c r="AA982220" s="94"/>
      <c r="AB982220" s="5"/>
    </row>
    <row r="982221" spans="21:28">
      <c r="U982221" s="5"/>
      <c r="AA982221" s="94"/>
      <c r="AB982221" s="5"/>
    </row>
    <row r="982238" spans="21:28">
      <c r="U982238" s="5"/>
      <c r="AA982238" s="94"/>
      <c r="AB982238" s="5"/>
    </row>
    <row r="982240" spans="21:28">
      <c r="U982240" s="5"/>
      <c r="AA982240" s="458"/>
      <c r="AB982240" s="5"/>
    </row>
    <row r="982241" spans="21:28">
      <c r="U982241" s="5"/>
      <c r="AA982241" s="458"/>
      <c r="AB982241" s="5"/>
    </row>
    <row r="982242" spans="21:28">
      <c r="U982242" s="5"/>
      <c r="AA982242" s="93"/>
      <c r="AB982242" s="5"/>
    </row>
    <row r="982243" spans="21:28">
      <c r="U982243" s="5"/>
      <c r="AA982243" s="94"/>
      <c r="AB982243" s="5"/>
    </row>
    <row r="982246" spans="21:28">
      <c r="U982246" s="5"/>
      <c r="AA982246" s="94"/>
      <c r="AB982246" s="5"/>
    </row>
    <row r="982296" spans="21:28">
      <c r="U982296" s="5"/>
      <c r="AA982296" s="94"/>
      <c r="AB982296" s="5"/>
    </row>
    <row r="982366" spans="21:28">
      <c r="U982366" s="5"/>
      <c r="AA982366" s="94"/>
      <c r="AB982366" s="5"/>
    </row>
    <row r="982367" spans="21:28">
      <c r="U982367" s="5"/>
      <c r="AA982367" s="94"/>
      <c r="AB982367" s="5"/>
    </row>
    <row r="982384" spans="21:28">
      <c r="U982384" s="5"/>
      <c r="AA982384" s="94"/>
      <c r="AB982384" s="5"/>
    </row>
    <row r="982386" spans="21:28">
      <c r="U982386" s="5"/>
      <c r="AA982386" s="458"/>
      <c r="AB982386" s="5"/>
    </row>
    <row r="982387" spans="21:28">
      <c r="U982387" s="5"/>
      <c r="AA982387" s="458"/>
      <c r="AB982387" s="5"/>
    </row>
    <row r="982388" spans="21:28">
      <c r="U982388" s="5"/>
      <c r="AA982388" s="93"/>
      <c r="AB982388" s="5"/>
    </row>
    <row r="982389" spans="21:28">
      <c r="U982389" s="5"/>
      <c r="AA982389" s="94"/>
      <c r="AB982389" s="5"/>
    </row>
    <row r="982392" spans="21:28">
      <c r="U982392" s="5"/>
      <c r="AA982392" s="94"/>
      <c r="AB982392" s="5"/>
    </row>
    <row r="982442" spans="21:28">
      <c r="U982442" s="5"/>
      <c r="AA982442" s="94"/>
      <c r="AB982442" s="5"/>
    </row>
    <row r="982512" spans="21:28">
      <c r="U982512" s="5"/>
      <c r="AA982512" s="94"/>
      <c r="AB982512" s="5"/>
    </row>
    <row r="982513" spans="21:28">
      <c r="U982513" s="5"/>
      <c r="AA982513" s="94"/>
      <c r="AB982513" s="5"/>
    </row>
    <row r="982530" spans="21:28">
      <c r="U982530" s="5"/>
      <c r="AA982530" s="94"/>
      <c r="AB982530" s="5"/>
    </row>
    <row r="982532" spans="21:28">
      <c r="U982532" s="5"/>
      <c r="AA982532" s="458"/>
      <c r="AB982532" s="5"/>
    </row>
    <row r="982533" spans="21:28">
      <c r="U982533" s="5"/>
      <c r="AA982533" s="458"/>
      <c r="AB982533" s="5"/>
    </row>
    <row r="982534" spans="21:28">
      <c r="U982534" s="5"/>
      <c r="AA982534" s="93"/>
      <c r="AB982534" s="5"/>
    </row>
    <row r="982535" spans="21:28">
      <c r="U982535" s="5"/>
      <c r="AA982535" s="94"/>
      <c r="AB982535" s="5"/>
    </row>
    <row r="982538" spans="21:28">
      <c r="U982538" s="5"/>
      <c r="AA982538" s="94"/>
      <c r="AB982538" s="5"/>
    </row>
    <row r="982588" spans="21:28">
      <c r="U982588" s="5"/>
      <c r="AA982588" s="94"/>
      <c r="AB982588" s="5"/>
    </row>
    <row r="982658" spans="21:28">
      <c r="U982658" s="5"/>
      <c r="AA982658" s="94"/>
      <c r="AB982658" s="5"/>
    </row>
    <row r="982659" spans="21:28">
      <c r="U982659" s="5"/>
      <c r="AA982659" s="94"/>
      <c r="AB982659" s="5"/>
    </row>
    <row r="982676" spans="21:28">
      <c r="U982676" s="5"/>
      <c r="AA982676" s="94"/>
      <c r="AB982676" s="5"/>
    </row>
    <row r="982678" spans="21:28">
      <c r="U982678" s="5"/>
      <c r="AA982678" s="458"/>
      <c r="AB982678" s="5"/>
    </row>
    <row r="982679" spans="21:28">
      <c r="U982679" s="5"/>
      <c r="AA982679" s="458"/>
      <c r="AB982679" s="5"/>
    </row>
    <row r="982680" spans="21:28">
      <c r="U982680" s="5"/>
      <c r="AA982680" s="93"/>
      <c r="AB982680" s="5"/>
    </row>
    <row r="982681" spans="21:28">
      <c r="U982681" s="5"/>
      <c r="AA982681" s="94"/>
      <c r="AB982681" s="5"/>
    </row>
    <row r="982684" spans="21:28">
      <c r="U982684" s="5"/>
      <c r="AA982684" s="94"/>
      <c r="AB982684" s="5"/>
    </row>
    <row r="982734" spans="21:28">
      <c r="U982734" s="5"/>
      <c r="AA982734" s="94"/>
      <c r="AB982734" s="5"/>
    </row>
    <row r="982804" spans="21:28">
      <c r="U982804" s="5"/>
      <c r="AA982804" s="94"/>
      <c r="AB982804" s="5"/>
    </row>
    <row r="982805" spans="21:28">
      <c r="U982805" s="5"/>
      <c r="AA982805" s="94"/>
      <c r="AB982805" s="5"/>
    </row>
    <row r="982822" spans="21:28">
      <c r="U982822" s="5"/>
      <c r="AA982822" s="94"/>
      <c r="AB982822" s="5"/>
    </row>
    <row r="982824" spans="21:28">
      <c r="U982824" s="5"/>
      <c r="AA982824" s="458"/>
      <c r="AB982824" s="5"/>
    </row>
    <row r="982825" spans="21:28">
      <c r="U982825" s="5"/>
      <c r="AA982825" s="458"/>
      <c r="AB982825" s="5"/>
    </row>
    <row r="982826" spans="21:28">
      <c r="U982826" s="5"/>
      <c r="AA982826" s="93"/>
      <c r="AB982826" s="5"/>
    </row>
    <row r="982827" spans="21:28">
      <c r="U982827" s="5"/>
      <c r="AA982827" s="94"/>
      <c r="AB982827" s="5"/>
    </row>
    <row r="982830" spans="21:28">
      <c r="U982830" s="5"/>
      <c r="AA982830" s="94"/>
      <c r="AB982830" s="5"/>
    </row>
    <row r="982880" spans="21:28">
      <c r="U982880" s="5"/>
      <c r="AA982880" s="94"/>
      <c r="AB982880" s="5"/>
    </row>
    <row r="982950" spans="21:28">
      <c r="U982950" s="5"/>
      <c r="AA982950" s="94"/>
      <c r="AB982950" s="5"/>
    </row>
    <row r="982951" spans="21:28">
      <c r="U982951" s="5"/>
      <c r="AA982951" s="94"/>
      <c r="AB982951" s="5"/>
    </row>
    <row r="982968" spans="21:28">
      <c r="U982968" s="5"/>
      <c r="AA982968" s="94"/>
      <c r="AB982968" s="5"/>
    </row>
    <row r="982970" spans="21:28">
      <c r="U982970" s="5"/>
      <c r="AA982970" s="458"/>
      <c r="AB982970" s="5"/>
    </row>
    <row r="982971" spans="21:28">
      <c r="U982971" s="5"/>
      <c r="AA982971" s="458"/>
      <c r="AB982971" s="5"/>
    </row>
    <row r="982972" spans="21:28">
      <c r="U982972" s="5"/>
      <c r="AA982972" s="93"/>
      <c r="AB982972" s="5"/>
    </row>
    <row r="982973" spans="21:28">
      <c r="U982973" s="5"/>
      <c r="AA982973" s="94"/>
      <c r="AB982973" s="5"/>
    </row>
    <row r="982976" spans="21:28">
      <c r="U982976" s="5"/>
      <c r="AA982976" s="94"/>
      <c r="AB982976" s="5"/>
    </row>
    <row r="983026" spans="21:28">
      <c r="U983026" s="5"/>
      <c r="AA983026" s="94"/>
      <c r="AB983026" s="5"/>
    </row>
    <row r="983096" spans="21:28">
      <c r="U983096" s="5"/>
      <c r="AA983096" s="94"/>
      <c r="AB983096" s="5"/>
    </row>
    <row r="983097" spans="21:28">
      <c r="U983097" s="5"/>
      <c r="AA983097" s="94"/>
      <c r="AB983097" s="5"/>
    </row>
    <row r="983114" spans="21:28">
      <c r="U983114" s="5"/>
      <c r="AA983114" s="94"/>
      <c r="AB983114" s="5"/>
    </row>
    <row r="983116" spans="21:28">
      <c r="U983116" s="5"/>
      <c r="AA983116" s="458"/>
      <c r="AB983116" s="5"/>
    </row>
    <row r="983117" spans="21:28">
      <c r="U983117" s="5"/>
      <c r="AA983117" s="458"/>
      <c r="AB983117" s="5"/>
    </row>
    <row r="983118" spans="21:28">
      <c r="U983118" s="5"/>
      <c r="AA983118" s="93"/>
      <c r="AB983118" s="5"/>
    </row>
    <row r="983119" spans="21:28">
      <c r="U983119" s="5"/>
      <c r="AA983119" s="94"/>
      <c r="AB983119" s="5"/>
    </row>
    <row r="983122" spans="21:28">
      <c r="U983122" s="5"/>
      <c r="AA983122" s="94"/>
      <c r="AB983122" s="5"/>
    </row>
    <row r="983172" spans="21:28">
      <c r="U983172" s="5"/>
      <c r="AA983172" s="94"/>
      <c r="AB983172" s="5"/>
    </row>
    <row r="983242" spans="21:28">
      <c r="U983242" s="5"/>
      <c r="AA983242" s="94"/>
      <c r="AB983242" s="5"/>
    </row>
    <row r="983243" spans="21:28">
      <c r="U983243" s="5"/>
      <c r="AA983243" s="94"/>
      <c r="AB983243" s="5"/>
    </row>
    <row r="983260" spans="21:28">
      <c r="U983260" s="5"/>
      <c r="AA983260" s="94"/>
      <c r="AB983260" s="5"/>
    </row>
    <row r="983262" spans="21:28">
      <c r="U983262" s="5"/>
      <c r="AA983262" s="458"/>
      <c r="AB983262" s="5"/>
    </row>
    <row r="983263" spans="21:28">
      <c r="U983263" s="5"/>
      <c r="AA983263" s="458"/>
      <c r="AB983263" s="5"/>
    </row>
    <row r="983264" spans="21:28">
      <c r="U983264" s="5"/>
      <c r="AA983264" s="93"/>
      <c r="AB983264" s="5"/>
    </row>
    <row r="983265" spans="21:28">
      <c r="U983265" s="5"/>
      <c r="AA983265" s="94"/>
      <c r="AB983265" s="5"/>
    </row>
    <row r="983268" spans="21:28">
      <c r="U983268" s="5"/>
      <c r="AA983268" s="94"/>
      <c r="AB983268" s="5"/>
    </row>
    <row r="983318" spans="21:28">
      <c r="U983318" s="5"/>
      <c r="AA983318" s="94"/>
      <c r="AB983318" s="5"/>
    </row>
    <row r="983388" spans="21:28">
      <c r="U983388" s="5"/>
      <c r="AA983388" s="94"/>
      <c r="AB983388" s="5"/>
    </row>
    <row r="983389" spans="21:28">
      <c r="U983389" s="5"/>
      <c r="AA983389" s="94"/>
      <c r="AB983389" s="5"/>
    </row>
    <row r="983406" spans="21:28">
      <c r="U983406" s="5"/>
      <c r="AA983406" s="94"/>
      <c r="AB983406" s="5"/>
    </row>
    <row r="983408" spans="21:28">
      <c r="U983408" s="5"/>
      <c r="AA983408" s="458"/>
      <c r="AB983408" s="5"/>
    </row>
    <row r="983409" spans="21:28">
      <c r="U983409" s="5"/>
      <c r="AA983409" s="458"/>
      <c r="AB983409" s="5"/>
    </row>
    <row r="983410" spans="21:28">
      <c r="U983410" s="5"/>
      <c r="AA983410" s="93"/>
      <c r="AB983410" s="5"/>
    </row>
    <row r="983411" spans="21:28">
      <c r="U983411" s="5"/>
      <c r="AA983411" s="94"/>
      <c r="AB983411" s="5"/>
    </row>
    <row r="983414" spans="21:28">
      <c r="U983414" s="5"/>
      <c r="AA983414" s="94"/>
      <c r="AB983414" s="5"/>
    </row>
    <row r="983464" spans="21:28">
      <c r="U983464" s="5"/>
      <c r="AA983464" s="94"/>
      <c r="AB983464" s="5"/>
    </row>
    <row r="983534" spans="21:28">
      <c r="U983534" s="5"/>
      <c r="AA983534" s="94"/>
      <c r="AB983534" s="5"/>
    </row>
    <row r="983535" spans="21:28">
      <c r="U983535" s="5"/>
      <c r="AA983535" s="94"/>
      <c r="AB983535" s="5"/>
    </row>
    <row r="983552" spans="21:28">
      <c r="U983552" s="5"/>
      <c r="AA983552" s="94"/>
      <c r="AB983552" s="5"/>
    </row>
    <row r="983554" spans="21:28">
      <c r="U983554" s="5"/>
      <c r="AA983554" s="458"/>
      <c r="AB983554" s="5"/>
    </row>
    <row r="983555" spans="21:28">
      <c r="U983555" s="5"/>
      <c r="AA983555" s="458"/>
      <c r="AB983555" s="5"/>
    </row>
    <row r="983556" spans="21:28">
      <c r="U983556" s="5"/>
      <c r="AA983556" s="93"/>
      <c r="AB983556" s="5"/>
    </row>
    <row r="983557" spans="21:28">
      <c r="U983557" s="5"/>
      <c r="AA983557" s="94"/>
      <c r="AB983557" s="5"/>
    </row>
    <row r="983560" spans="21:28">
      <c r="U983560" s="5"/>
      <c r="AA983560" s="94"/>
      <c r="AB983560" s="5"/>
    </row>
    <row r="983610" spans="21:28">
      <c r="U983610" s="5"/>
      <c r="AA983610" s="94"/>
      <c r="AB983610" s="5"/>
    </row>
    <row r="983680" spans="21:28">
      <c r="U983680" s="5"/>
      <c r="AA983680" s="94"/>
      <c r="AB983680" s="5"/>
    </row>
    <row r="983681" spans="21:28">
      <c r="U983681" s="5"/>
      <c r="AA983681" s="94"/>
      <c r="AB983681" s="5"/>
    </row>
    <row r="983698" spans="21:28">
      <c r="U983698" s="5"/>
      <c r="AA983698" s="94"/>
      <c r="AB983698" s="5"/>
    </row>
    <row r="983700" spans="21:28">
      <c r="U983700" s="5"/>
      <c r="AA983700" s="458"/>
      <c r="AB983700" s="5"/>
    </row>
    <row r="983701" spans="21:28">
      <c r="U983701" s="5"/>
      <c r="AA983701" s="458"/>
      <c r="AB983701" s="5"/>
    </row>
    <row r="983702" spans="21:28">
      <c r="U983702" s="5"/>
      <c r="AA983702" s="93"/>
      <c r="AB983702" s="5"/>
    </row>
    <row r="983703" spans="21:28">
      <c r="U983703" s="5"/>
      <c r="AA983703" s="94"/>
      <c r="AB983703" s="5"/>
    </row>
    <row r="983706" spans="21:28">
      <c r="U983706" s="5"/>
      <c r="AA983706" s="94"/>
      <c r="AB983706" s="5"/>
    </row>
    <row r="983756" spans="21:28">
      <c r="U983756" s="5"/>
      <c r="AA983756" s="94"/>
      <c r="AB983756" s="5"/>
    </row>
    <row r="983826" spans="21:28">
      <c r="U983826" s="5"/>
      <c r="AA983826" s="94"/>
      <c r="AB983826" s="5"/>
    </row>
    <row r="983827" spans="21:28">
      <c r="U983827" s="5"/>
      <c r="AA983827" s="94"/>
      <c r="AB983827" s="5"/>
    </row>
    <row r="983844" spans="21:28">
      <c r="U983844" s="5"/>
      <c r="AA983844" s="94"/>
      <c r="AB983844" s="5"/>
    </row>
    <row r="983846" spans="21:28">
      <c r="U983846" s="5"/>
      <c r="AA983846" s="458"/>
      <c r="AB983846" s="5"/>
    </row>
    <row r="983847" spans="21:28">
      <c r="U983847" s="5"/>
      <c r="AA983847" s="458"/>
      <c r="AB983847" s="5"/>
    </row>
    <row r="983848" spans="21:28">
      <c r="U983848" s="5"/>
      <c r="AA983848" s="93"/>
      <c r="AB983848" s="5"/>
    </row>
    <row r="983849" spans="21:28">
      <c r="U983849" s="5"/>
      <c r="AA983849" s="94"/>
      <c r="AB983849" s="5"/>
    </row>
    <row r="983852" spans="21:28">
      <c r="U983852" s="5"/>
      <c r="AA983852" s="94"/>
      <c r="AB983852" s="5"/>
    </row>
    <row r="983902" spans="21:28">
      <c r="U983902" s="5"/>
      <c r="AA983902" s="94"/>
      <c r="AB983902" s="5"/>
    </row>
    <row r="983972" spans="21:28">
      <c r="U983972" s="5"/>
      <c r="AA983972" s="94"/>
      <c r="AB983972" s="5"/>
    </row>
    <row r="983973" spans="21:28">
      <c r="U983973" s="5"/>
      <c r="AA983973" s="94"/>
      <c r="AB983973" s="5"/>
    </row>
    <row r="983990" spans="21:28">
      <c r="U983990" s="5"/>
      <c r="AA983990" s="94"/>
      <c r="AB983990" s="5"/>
    </row>
    <row r="983992" spans="21:28">
      <c r="U983992" s="5"/>
      <c r="AA983992" s="458"/>
      <c r="AB983992" s="5"/>
    </row>
    <row r="983993" spans="21:28">
      <c r="U983993" s="5"/>
      <c r="AA983993" s="458"/>
      <c r="AB983993" s="5"/>
    </row>
    <row r="983994" spans="21:28">
      <c r="U983994" s="5"/>
      <c r="AA983994" s="93"/>
      <c r="AB983994" s="5"/>
    </row>
    <row r="983995" spans="21:28">
      <c r="U983995" s="5"/>
      <c r="AA983995" s="94"/>
      <c r="AB983995" s="5"/>
    </row>
    <row r="983998" spans="21:28">
      <c r="U983998" s="5"/>
      <c r="AA983998" s="94"/>
      <c r="AB983998" s="5"/>
    </row>
    <row r="984048" spans="21:28">
      <c r="U984048" s="5"/>
      <c r="AA984048" s="94"/>
      <c r="AB984048" s="5"/>
    </row>
    <row r="984118" spans="21:28">
      <c r="U984118" s="5"/>
      <c r="AA984118" s="94"/>
      <c r="AB984118" s="5"/>
    </row>
    <row r="984119" spans="21:28">
      <c r="U984119" s="5"/>
      <c r="AA984119" s="94"/>
      <c r="AB984119" s="5"/>
    </row>
    <row r="984136" spans="21:28">
      <c r="U984136" s="5"/>
      <c r="AA984136" s="94"/>
      <c r="AB984136" s="5"/>
    </row>
    <row r="984138" spans="21:28">
      <c r="U984138" s="5"/>
      <c r="AA984138" s="458"/>
      <c r="AB984138" s="5"/>
    </row>
    <row r="984139" spans="21:28">
      <c r="U984139" s="5"/>
      <c r="AA984139" s="458"/>
      <c r="AB984139" s="5"/>
    </row>
    <row r="984140" spans="21:28">
      <c r="U984140" s="5"/>
      <c r="AA984140" s="93"/>
      <c r="AB984140" s="5"/>
    </row>
    <row r="984141" spans="21:28">
      <c r="U984141" s="5"/>
      <c r="AA984141" s="94"/>
      <c r="AB984141" s="5"/>
    </row>
    <row r="984144" spans="21:28">
      <c r="U984144" s="5"/>
      <c r="AA984144" s="94"/>
      <c r="AB984144" s="5"/>
    </row>
    <row r="984194" spans="21:28">
      <c r="U984194" s="5"/>
      <c r="AA984194" s="94"/>
      <c r="AB984194" s="5"/>
    </row>
    <row r="984264" spans="21:28">
      <c r="U984264" s="5"/>
      <c r="AA984264" s="94"/>
      <c r="AB984264" s="5"/>
    </row>
    <row r="984265" spans="21:28">
      <c r="U984265" s="5"/>
      <c r="AA984265" s="94"/>
      <c r="AB984265" s="5"/>
    </row>
    <row r="984282" spans="21:28">
      <c r="U984282" s="5"/>
      <c r="AA984282" s="94"/>
      <c r="AB984282" s="5"/>
    </row>
    <row r="984284" spans="21:28">
      <c r="U984284" s="5"/>
      <c r="AA984284" s="458"/>
      <c r="AB984284" s="5"/>
    </row>
    <row r="984285" spans="21:28">
      <c r="U984285" s="5"/>
      <c r="AA984285" s="458"/>
      <c r="AB984285" s="5"/>
    </row>
    <row r="984286" spans="21:28">
      <c r="U984286" s="5"/>
      <c r="AA984286" s="93"/>
      <c r="AB984286" s="5"/>
    </row>
    <row r="984287" spans="21:28">
      <c r="U984287" s="5"/>
      <c r="AA984287" s="94"/>
      <c r="AB984287" s="5"/>
    </row>
    <row r="984290" spans="21:28">
      <c r="U984290" s="5"/>
      <c r="AA984290" s="94"/>
      <c r="AB984290" s="5"/>
    </row>
    <row r="984340" spans="21:28">
      <c r="U984340" s="5"/>
      <c r="AA984340" s="94"/>
      <c r="AB984340" s="5"/>
    </row>
    <row r="984410" spans="21:28">
      <c r="U984410" s="5"/>
      <c r="AA984410" s="94"/>
      <c r="AB984410" s="5"/>
    </row>
    <row r="984411" spans="21:28">
      <c r="U984411" s="5"/>
      <c r="AA984411" s="94"/>
      <c r="AB984411" s="5"/>
    </row>
    <row r="984428" spans="21:28">
      <c r="U984428" s="5"/>
      <c r="AA984428" s="94"/>
      <c r="AB984428" s="5"/>
    </row>
    <row r="984430" spans="21:28">
      <c r="U984430" s="5"/>
      <c r="AA984430" s="458"/>
      <c r="AB984430" s="5"/>
    </row>
    <row r="984431" spans="21:28">
      <c r="U984431" s="5"/>
      <c r="AA984431" s="458"/>
      <c r="AB984431" s="5"/>
    </row>
    <row r="984432" spans="21:28">
      <c r="U984432" s="5"/>
      <c r="AA984432" s="93"/>
      <c r="AB984432" s="5"/>
    </row>
    <row r="984433" spans="21:28">
      <c r="U984433" s="5"/>
      <c r="AA984433" s="94"/>
      <c r="AB984433" s="5"/>
    </row>
    <row r="984436" spans="21:28">
      <c r="U984436" s="5"/>
      <c r="AA984436" s="94"/>
      <c r="AB984436" s="5"/>
    </row>
    <row r="984486" spans="21:28">
      <c r="U984486" s="5"/>
      <c r="AA984486" s="94"/>
      <c r="AB984486" s="5"/>
    </row>
    <row r="984556" spans="21:28">
      <c r="U984556" s="5"/>
      <c r="AA984556" s="94"/>
      <c r="AB984556" s="5"/>
    </row>
    <row r="984557" spans="21:28">
      <c r="U984557" s="5"/>
      <c r="AA984557" s="94"/>
      <c r="AB984557" s="5"/>
    </row>
    <row r="984574" spans="21:28">
      <c r="U984574" s="5"/>
      <c r="AA984574" s="94"/>
      <c r="AB984574" s="5"/>
    </row>
    <row r="984576" spans="21:28">
      <c r="U984576" s="5"/>
      <c r="AA984576" s="458"/>
      <c r="AB984576" s="5"/>
    </row>
    <row r="984577" spans="21:28">
      <c r="U984577" s="5"/>
      <c r="AA984577" s="458"/>
      <c r="AB984577" s="5"/>
    </row>
    <row r="984578" spans="21:28">
      <c r="U984578" s="5"/>
      <c r="AA984578" s="93"/>
      <c r="AB984578" s="5"/>
    </row>
    <row r="984579" spans="21:28">
      <c r="U984579" s="5"/>
      <c r="AA984579" s="94"/>
      <c r="AB984579" s="5"/>
    </row>
    <row r="984582" spans="21:28">
      <c r="U984582" s="5"/>
      <c r="AA984582" s="94"/>
      <c r="AB984582" s="5"/>
    </row>
    <row r="984632" spans="21:28">
      <c r="U984632" s="5"/>
      <c r="AA984632" s="94"/>
      <c r="AB984632" s="5"/>
    </row>
    <row r="984702" spans="21:28">
      <c r="U984702" s="5"/>
      <c r="AA984702" s="94"/>
      <c r="AB984702" s="5"/>
    </row>
    <row r="984703" spans="21:28">
      <c r="U984703" s="5"/>
      <c r="AA984703" s="94"/>
      <c r="AB984703" s="5"/>
    </row>
    <row r="984720" spans="21:28">
      <c r="U984720" s="5"/>
      <c r="AA984720" s="94"/>
      <c r="AB984720" s="5"/>
    </row>
    <row r="984722" spans="21:28">
      <c r="U984722" s="5"/>
      <c r="AA984722" s="458"/>
      <c r="AB984722" s="5"/>
    </row>
    <row r="984723" spans="21:28">
      <c r="U984723" s="5"/>
      <c r="AA984723" s="458"/>
      <c r="AB984723" s="5"/>
    </row>
    <row r="984724" spans="21:28">
      <c r="U984724" s="5"/>
      <c r="AA984724" s="93"/>
      <c r="AB984724" s="5"/>
    </row>
    <row r="984725" spans="21:28">
      <c r="U984725" s="5"/>
      <c r="AA984725" s="94"/>
      <c r="AB984725" s="5"/>
    </row>
    <row r="984728" spans="21:28">
      <c r="U984728" s="5"/>
      <c r="AA984728" s="94"/>
      <c r="AB984728" s="5"/>
    </row>
    <row r="984778" spans="21:28">
      <c r="U984778" s="5"/>
      <c r="AA984778" s="94"/>
      <c r="AB984778" s="5"/>
    </row>
    <row r="984848" spans="21:28">
      <c r="U984848" s="5"/>
      <c r="AA984848" s="94"/>
      <c r="AB984848" s="5"/>
    </row>
    <row r="984849" spans="21:28">
      <c r="U984849" s="5"/>
      <c r="AA984849" s="94"/>
      <c r="AB984849" s="5"/>
    </row>
    <row r="984866" spans="21:28">
      <c r="U984866" s="5"/>
      <c r="AA984866" s="94"/>
      <c r="AB984866" s="5"/>
    </row>
    <row r="984868" spans="21:28">
      <c r="U984868" s="5"/>
      <c r="AA984868" s="458"/>
      <c r="AB984868" s="5"/>
    </row>
    <row r="984869" spans="21:28">
      <c r="U984869" s="5"/>
      <c r="AA984869" s="458"/>
      <c r="AB984869" s="5"/>
    </row>
    <row r="984870" spans="21:28">
      <c r="U984870" s="5"/>
      <c r="AA984870" s="93"/>
      <c r="AB984870" s="5"/>
    </row>
    <row r="984871" spans="21:28">
      <c r="U984871" s="5"/>
      <c r="AA984871" s="94"/>
      <c r="AB984871" s="5"/>
    </row>
    <row r="984874" spans="21:28">
      <c r="U984874" s="5"/>
      <c r="AA984874" s="94"/>
      <c r="AB984874" s="5"/>
    </row>
    <row r="984924" spans="21:28">
      <c r="U984924" s="5"/>
      <c r="AA984924" s="94"/>
      <c r="AB984924" s="5"/>
    </row>
    <row r="984994" spans="21:28">
      <c r="U984994" s="5"/>
      <c r="AA984994" s="94"/>
      <c r="AB984994" s="5"/>
    </row>
    <row r="984995" spans="21:28">
      <c r="U984995" s="5"/>
      <c r="AA984995" s="94"/>
      <c r="AB984995" s="5"/>
    </row>
    <row r="985012" spans="21:28">
      <c r="U985012" s="5"/>
      <c r="AA985012" s="94"/>
      <c r="AB985012" s="5"/>
    </row>
    <row r="985014" spans="21:28">
      <c r="U985014" s="5"/>
      <c r="AA985014" s="458"/>
      <c r="AB985014" s="5"/>
    </row>
    <row r="985015" spans="21:28">
      <c r="U985015" s="5"/>
      <c r="AA985015" s="458"/>
      <c r="AB985015" s="5"/>
    </row>
    <row r="985016" spans="21:28">
      <c r="U985016" s="5"/>
      <c r="AA985016" s="93"/>
      <c r="AB985016" s="5"/>
    </row>
    <row r="985017" spans="21:28">
      <c r="U985017" s="5"/>
      <c r="AA985017" s="94"/>
      <c r="AB985017" s="5"/>
    </row>
    <row r="985020" spans="21:28">
      <c r="U985020" s="5"/>
      <c r="AA985020" s="94"/>
      <c r="AB985020" s="5"/>
    </row>
    <row r="985070" spans="21:28">
      <c r="U985070" s="5"/>
      <c r="AA985070" s="94"/>
      <c r="AB985070" s="5"/>
    </row>
    <row r="985140" spans="21:28">
      <c r="U985140" s="5"/>
      <c r="AA985140" s="94"/>
      <c r="AB985140" s="5"/>
    </row>
    <row r="985141" spans="21:28">
      <c r="U985141" s="5"/>
      <c r="AA985141" s="94"/>
      <c r="AB985141" s="5"/>
    </row>
    <row r="985158" spans="21:28">
      <c r="U985158" s="5"/>
      <c r="AA985158" s="94"/>
      <c r="AB985158" s="5"/>
    </row>
    <row r="985160" spans="21:28">
      <c r="U985160" s="5"/>
      <c r="AA985160" s="458"/>
      <c r="AB985160" s="5"/>
    </row>
    <row r="985161" spans="21:28">
      <c r="U985161" s="5"/>
      <c r="AA985161" s="458"/>
      <c r="AB985161" s="5"/>
    </row>
    <row r="985162" spans="21:28">
      <c r="U985162" s="5"/>
      <c r="AA985162" s="93"/>
      <c r="AB985162" s="5"/>
    </row>
    <row r="985163" spans="21:28">
      <c r="U985163" s="5"/>
      <c r="AA985163" s="94"/>
      <c r="AB985163" s="5"/>
    </row>
    <row r="985166" spans="21:28">
      <c r="U985166" s="5"/>
      <c r="AA985166" s="94"/>
      <c r="AB985166" s="5"/>
    </row>
    <row r="985216" spans="21:28">
      <c r="U985216" s="5"/>
      <c r="AA985216" s="94"/>
      <c r="AB985216" s="5"/>
    </row>
    <row r="985286" spans="21:28">
      <c r="U985286" s="5"/>
      <c r="AA985286" s="94"/>
      <c r="AB985286" s="5"/>
    </row>
    <row r="985287" spans="21:28">
      <c r="U985287" s="5"/>
      <c r="AA985287" s="94"/>
      <c r="AB985287" s="5"/>
    </row>
    <row r="985304" spans="21:28">
      <c r="U985304" s="5"/>
      <c r="AA985304" s="94"/>
      <c r="AB985304" s="5"/>
    </row>
    <row r="985306" spans="21:28">
      <c r="U985306" s="5"/>
      <c r="AA985306" s="458"/>
      <c r="AB985306" s="5"/>
    </row>
    <row r="985307" spans="21:28">
      <c r="U985307" s="5"/>
      <c r="AA985307" s="458"/>
      <c r="AB985307" s="5"/>
    </row>
    <row r="985308" spans="21:28">
      <c r="U985308" s="5"/>
      <c r="AA985308" s="93"/>
      <c r="AB985308" s="5"/>
    </row>
    <row r="985309" spans="21:28">
      <c r="U985309" s="5"/>
      <c r="AA985309" s="94"/>
      <c r="AB985309" s="5"/>
    </row>
    <row r="985312" spans="21:28">
      <c r="U985312" s="5"/>
      <c r="AA985312" s="94"/>
      <c r="AB985312" s="5"/>
    </row>
    <row r="985362" spans="21:28">
      <c r="U985362" s="5"/>
      <c r="AA985362" s="94"/>
      <c r="AB985362" s="5"/>
    </row>
    <row r="985432" spans="21:28">
      <c r="U985432" s="5"/>
      <c r="AA985432" s="94"/>
      <c r="AB985432" s="5"/>
    </row>
    <row r="985433" spans="21:28">
      <c r="U985433" s="5"/>
      <c r="AA985433" s="94"/>
      <c r="AB985433" s="5"/>
    </row>
    <row r="985450" spans="21:28">
      <c r="U985450" s="5"/>
      <c r="AA985450" s="94"/>
      <c r="AB985450" s="5"/>
    </row>
    <row r="985452" spans="21:28">
      <c r="U985452" s="5"/>
      <c r="AA985452" s="458"/>
      <c r="AB985452" s="5"/>
    </row>
    <row r="985453" spans="21:28">
      <c r="U985453" s="5"/>
      <c r="AA985453" s="458"/>
      <c r="AB985453" s="5"/>
    </row>
    <row r="985454" spans="21:28">
      <c r="U985454" s="5"/>
      <c r="AA985454" s="93"/>
      <c r="AB985454" s="5"/>
    </row>
    <row r="985455" spans="21:28">
      <c r="U985455" s="5"/>
      <c r="AA985455" s="94"/>
      <c r="AB985455" s="5"/>
    </row>
    <row r="985458" spans="21:28">
      <c r="U985458" s="5"/>
      <c r="AA985458" s="94"/>
      <c r="AB985458" s="5"/>
    </row>
    <row r="985508" spans="21:28">
      <c r="U985508" s="5"/>
      <c r="AA985508" s="94"/>
      <c r="AB985508" s="5"/>
    </row>
    <row r="985578" spans="21:28">
      <c r="U985578" s="5"/>
      <c r="AA985578" s="94"/>
      <c r="AB985578" s="5"/>
    </row>
    <row r="985579" spans="21:28">
      <c r="U985579" s="5"/>
      <c r="AA985579" s="94"/>
      <c r="AB985579" s="5"/>
    </row>
    <row r="985596" spans="21:28">
      <c r="U985596" s="5"/>
      <c r="AA985596" s="94"/>
      <c r="AB985596" s="5"/>
    </row>
    <row r="985598" spans="21:28">
      <c r="U985598" s="5"/>
      <c r="AA985598" s="458"/>
      <c r="AB985598" s="5"/>
    </row>
    <row r="985599" spans="21:28">
      <c r="U985599" s="5"/>
      <c r="AA985599" s="458"/>
      <c r="AB985599" s="5"/>
    </row>
    <row r="985600" spans="21:28">
      <c r="U985600" s="5"/>
      <c r="AA985600" s="93"/>
      <c r="AB985600" s="5"/>
    </row>
    <row r="985601" spans="21:28">
      <c r="U985601" s="5"/>
      <c r="AA985601" s="94"/>
      <c r="AB985601" s="5"/>
    </row>
    <row r="985604" spans="21:28">
      <c r="U985604" s="5"/>
      <c r="AA985604" s="94"/>
      <c r="AB985604" s="5"/>
    </row>
    <row r="985654" spans="21:28">
      <c r="U985654" s="5"/>
      <c r="AA985654" s="94"/>
      <c r="AB985654" s="5"/>
    </row>
    <row r="985724" spans="21:28">
      <c r="U985724" s="5"/>
      <c r="AA985724" s="94"/>
      <c r="AB985724" s="5"/>
    </row>
    <row r="985725" spans="21:28">
      <c r="U985725" s="5"/>
      <c r="AA985725" s="94"/>
      <c r="AB985725" s="5"/>
    </row>
    <row r="985742" spans="21:28">
      <c r="U985742" s="5"/>
      <c r="AA985742" s="94"/>
      <c r="AB985742" s="5"/>
    </row>
    <row r="985744" spans="21:28">
      <c r="U985744" s="5"/>
      <c r="AA985744" s="458"/>
      <c r="AB985744" s="5"/>
    </row>
    <row r="985745" spans="21:28">
      <c r="U985745" s="5"/>
      <c r="AA985745" s="458"/>
      <c r="AB985745" s="5"/>
    </row>
    <row r="985746" spans="21:28">
      <c r="U985746" s="5"/>
      <c r="AA985746" s="93"/>
      <c r="AB985746" s="5"/>
    </row>
    <row r="985747" spans="21:28">
      <c r="U985747" s="5"/>
      <c r="AA985747" s="94"/>
      <c r="AB985747" s="5"/>
    </row>
    <row r="985750" spans="21:28">
      <c r="U985750" s="5"/>
      <c r="AA985750" s="94"/>
      <c r="AB985750" s="5"/>
    </row>
    <row r="985800" spans="21:28">
      <c r="U985800" s="5"/>
      <c r="AA985800" s="94"/>
      <c r="AB985800" s="5"/>
    </row>
    <row r="985870" spans="21:28">
      <c r="U985870" s="5"/>
      <c r="AA985870" s="94"/>
      <c r="AB985870" s="5"/>
    </row>
    <row r="985871" spans="21:28">
      <c r="U985871" s="5"/>
      <c r="AA985871" s="94"/>
      <c r="AB985871" s="5"/>
    </row>
    <row r="985888" spans="21:28">
      <c r="U985888" s="5"/>
      <c r="AA985888" s="94"/>
      <c r="AB985888" s="5"/>
    </row>
    <row r="985890" spans="21:28">
      <c r="U985890" s="5"/>
      <c r="AA985890" s="458"/>
      <c r="AB985890" s="5"/>
    </row>
    <row r="985891" spans="21:28">
      <c r="U985891" s="5"/>
      <c r="AA985891" s="458"/>
      <c r="AB985891" s="5"/>
    </row>
    <row r="985892" spans="21:28">
      <c r="U985892" s="5"/>
      <c r="AA985892" s="93"/>
      <c r="AB985892" s="5"/>
    </row>
    <row r="985893" spans="21:28">
      <c r="U985893" s="5"/>
      <c r="AA985893" s="94"/>
      <c r="AB985893" s="5"/>
    </row>
    <row r="985896" spans="21:28">
      <c r="U985896" s="5"/>
      <c r="AA985896" s="94"/>
      <c r="AB985896" s="5"/>
    </row>
    <row r="985946" spans="21:28">
      <c r="U985946" s="5"/>
      <c r="AA985946" s="94"/>
      <c r="AB985946" s="5"/>
    </row>
    <row r="986016" spans="21:28">
      <c r="U986016" s="5"/>
      <c r="AA986016" s="94"/>
      <c r="AB986016" s="5"/>
    </row>
    <row r="986017" spans="21:28">
      <c r="U986017" s="5"/>
      <c r="AA986017" s="94"/>
      <c r="AB986017" s="5"/>
    </row>
    <row r="986034" spans="21:28">
      <c r="U986034" s="5"/>
      <c r="AA986034" s="94"/>
      <c r="AB986034" s="5"/>
    </row>
    <row r="986036" spans="21:28">
      <c r="U986036" s="5"/>
      <c r="AA986036" s="458"/>
      <c r="AB986036" s="5"/>
    </row>
    <row r="986037" spans="21:28">
      <c r="U986037" s="5"/>
      <c r="AA986037" s="458"/>
      <c r="AB986037" s="5"/>
    </row>
    <row r="986038" spans="21:28">
      <c r="U986038" s="5"/>
      <c r="AA986038" s="93"/>
      <c r="AB986038" s="5"/>
    </row>
    <row r="986039" spans="21:28">
      <c r="U986039" s="5"/>
      <c r="AA986039" s="94"/>
      <c r="AB986039" s="5"/>
    </row>
    <row r="986042" spans="21:28">
      <c r="U986042" s="5"/>
      <c r="AA986042" s="94"/>
      <c r="AB986042" s="5"/>
    </row>
    <row r="986092" spans="21:28">
      <c r="U986092" s="5"/>
      <c r="AA986092" s="94"/>
      <c r="AB986092" s="5"/>
    </row>
    <row r="986162" spans="21:28">
      <c r="U986162" s="5"/>
      <c r="AA986162" s="94"/>
      <c r="AB986162" s="5"/>
    </row>
    <row r="986163" spans="21:28">
      <c r="U986163" s="5"/>
      <c r="AA986163" s="94"/>
      <c r="AB986163" s="5"/>
    </row>
    <row r="986180" spans="21:28">
      <c r="U986180" s="5"/>
      <c r="AA986180" s="94"/>
      <c r="AB986180" s="5"/>
    </row>
    <row r="986182" spans="21:28">
      <c r="U986182" s="5"/>
      <c r="AA986182" s="458"/>
      <c r="AB986182" s="5"/>
    </row>
    <row r="986183" spans="21:28">
      <c r="U986183" s="5"/>
      <c r="AA986183" s="458"/>
      <c r="AB986183" s="5"/>
    </row>
    <row r="986184" spans="21:28">
      <c r="U986184" s="5"/>
      <c r="AA986184" s="93"/>
      <c r="AB986184" s="5"/>
    </row>
    <row r="986185" spans="21:28">
      <c r="U986185" s="5"/>
      <c r="AA986185" s="94"/>
      <c r="AB986185" s="5"/>
    </row>
    <row r="986188" spans="21:28">
      <c r="U986188" s="5"/>
      <c r="AA986188" s="94"/>
      <c r="AB986188" s="5"/>
    </row>
    <row r="986238" spans="21:28">
      <c r="U986238" s="5"/>
      <c r="AA986238" s="94"/>
      <c r="AB986238" s="5"/>
    </row>
    <row r="986308" spans="21:28">
      <c r="U986308" s="5"/>
      <c r="AA986308" s="94"/>
      <c r="AB986308" s="5"/>
    </row>
    <row r="986309" spans="21:28">
      <c r="U986309" s="5"/>
      <c r="AA986309" s="94"/>
      <c r="AB986309" s="5"/>
    </row>
    <row r="986326" spans="21:28">
      <c r="U986326" s="5"/>
      <c r="AA986326" s="94"/>
      <c r="AB986326" s="5"/>
    </row>
    <row r="986328" spans="21:28">
      <c r="U986328" s="5"/>
      <c r="AA986328" s="458"/>
      <c r="AB986328" s="5"/>
    </row>
    <row r="986329" spans="21:28">
      <c r="U986329" s="5"/>
      <c r="AA986329" s="458"/>
      <c r="AB986329" s="5"/>
    </row>
    <row r="986330" spans="21:28">
      <c r="U986330" s="5"/>
      <c r="AA986330" s="93"/>
      <c r="AB986330" s="5"/>
    </row>
    <row r="986331" spans="21:28">
      <c r="U986331" s="5"/>
      <c r="AA986331" s="94"/>
      <c r="AB986331" s="5"/>
    </row>
    <row r="986334" spans="21:28">
      <c r="U986334" s="5"/>
      <c r="AA986334" s="94"/>
      <c r="AB986334" s="5"/>
    </row>
    <row r="986384" spans="21:28">
      <c r="U986384" s="5"/>
      <c r="AA986384" s="94"/>
      <c r="AB986384" s="5"/>
    </row>
    <row r="986454" spans="21:28">
      <c r="U986454" s="5"/>
      <c r="AA986454" s="94"/>
      <c r="AB986454" s="5"/>
    </row>
    <row r="986455" spans="21:28">
      <c r="U986455" s="5"/>
      <c r="AA986455" s="94"/>
      <c r="AB986455" s="5"/>
    </row>
    <row r="986472" spans="21:28">
      <c r="U986472" s="5"/>
      <c r="AA986472" s="94"/>
      <c r="AB986472" s="5"/>
    </row>
    <row r="986474" spans="21:28">
      <c r="U986474" s="5"/>
      <c r="AA986474" s="458"/>
      <c r="AB986474" s="5"/>
    </row>
    <row r="986475" spans="21:28">
      <c r="U986475" s="5"/>
      <c r="AA986475" s="458"/>
      <c r="AB986475" s="5"/>
    </row>
    <row r="986476" spans="21:28">
      <c r="U986476" s="5"/>
      <c r="AA986476" s="93"/>
      <c r="AB986476" s="5"/>
    </row>
    <row r="986477" spans="21:28">
      <c r="U986477" s="5"/>
      <c r="AA986477" s="94"/>
      <c r="AB986477" s="5"/>
    </row>
    <row r="986480" spans="21:28">
      <c r="U986480" s="5"/>
      <c r="AA986480" s="94"/>
      <c r="AB986480" s="5"/>
    </row>
    <row r="986530" spans="21:28">
      <c r="U986530" s="5"/>
      <c r="AA986530" s="94"/>
      <c r="AB986530" s="5"/>
    </row>
    <row r="986600" spans="21:28">
      <c r="U986600" s="5"/>
      <c r="AA986600" s="94"/>
      <c r="AB986600" s="5"/>
    </row>
    <row r="986601" spans="21:28">
      <c r="U986601" s="5"/>
      <c r="AA986601" s="94"/>
      <c r="AB986601" s="5"/>
    </row>
    <row r="986618" spans="21:28">
      <c r="U986618" s="5"/>
      <c r="AA986618" s="94"/>
      <c r="AB986618" s="5"/>
    </row>
    <row r="986620" spans="21:28">
      <c r="U986620" s="5"/>
      <c r="AA986620" s="458"/>
      <c r="AB986620" s="5"/>
    </row>
    <row r="986621" spans="21:28">
      <c r="U986621" s="5"/>
      <c r="AA986621" s="458"/>
      <c r="AB986621" s="5"/>
    </row>
    <row r="986622" spans="21:28">
      <c r="U986622" s="5"/>
      <c r="AA986622" s="93"/>
      <c r="AB986622" s="5"/>
    </row>
    <row r="986623" spans="21:28">
      <c r="U986623" s="5"/>
      <c r="AA986623" s="94"/>
      <c r="AB986623" s="5"/>
    </row>
    <row r="986626" spans="21:28">
      <c r="U986626" s="5"/>
      <c r="AA986626" s="94"/>
      <c r="AB986626" s="5"/>
    </row>
    <row r="986676" spans="21:28">
      <c r="U986676" s="5"/>
      <c r="AA986676" s="94"/>
      <c r="AB986676" s="5"/>
    </row>
    <row r="986746" spans="21:28">
      <c r="U986746" s="5"/>
      <c r="AA986746" s="94"/>
      <c r="AB986746" s="5"/>
    </row>
    <row r="986747" spans="21:28">
      <c r="U986747" s="5"/>
      <c r="AA986747" s="94"/>
      <c r="AB986747" s="5"/>
    </row>
    <row r="986764" spans="21:28">
      <c r="U986764" s="5"/>
      <c r="AA986764" s="94"/>
      <c r="AB986764" s="5"/>
    </row>
    <row r="986766" spans="21:28">
      <c r="U986766" s="5"/>
      <c r="AA986766" s="458"/>
      <c r="AB986766" s="5"/>
    </row>
    <row r="986767" spans="21:28">
      <c r="U986767" s="5"/>
      <c r="AA986767" s="458"/>
      <c r="AB986767" s="5"/>
    </row>
    <row r="986768" spans="21:28">
      <c r="U986768" s="5"/>
      <c r="AA986768" s="93"/>
      <c r="AB986768" s="5"/>
    </row>
    <row r="986769" spans="21:28">
      <c r="U986769" s="5"/>
      <c r="AA986769" s="94"/>
      <c r="AB986769" s="5"/>
    </row>
    <row r="986772" spans="21:28">
      <c r="U986772" s="5"/>
      <c r="AA986772" s="94"/>
      <c r="AB986772" s="5"/>
    </row>
    <row r="986822" spans="21:28">
      <c r="U986822" s="5"/>
      <c r="AA986822" s="94"/>
      <c r="AB986822" s="5"/>
    </row>
    <row r="986892" spans="21:28">
      <c r="U986892" s="5"/>
      <c r="AA986892" s="94"/>
      <c r="AB986892" s="5"/>
    </row>
    <row r="986893" spans="21:28">
      <c r="U986893" s="5"/>
      <c r="AA986893" s="94"/>
      <c r="AB986893" s="5"/>
    </row>
    <row r="986910" spans="21:28">
      <c r="U986910" s="5"/>
      <c r="AA986910" s="94"/>
      <c r="AB986910" s="5"/>
    </row>
    <row r="986912" spans="21:28">
      <c r="U986912" s="5"/>
      <c r="AA986912" s="458"/>
      <c r="AB986912" s="5"/>
    </row>
    <row r="986913" spans="21:28">
      <c r="U986913" s="5"/>
      <c r="AA986913" s="458"/>
      <c r="AB986913" s="5"/>
    </row>
    <row r="986914" spans="21:28">
      <c r="U986914" s="5"/>
      <c r="AA986914" s="93"/>
      <c r="AB986914" s="5"/>
    </row>
    <row r="986915" spans="21:28">
      <c r="U986915" s="5"/>
      <c r="AA986915" s="94"/>
      <c r="AB986915" s="5"/>
    </row>
    <row r="986918" spans="21:28">
      <c r="U986918" s="5"/>
      <c r="AA986918" s="94"/>
      <c r="AB986918" s="5"/>
    </row>
    <row r="986968" spans="21:28">
      <c r="U986968" s="5"/>
      <c r="AA986968" s="94"/>
      <c r="AB986968" s="5"/>
    </row>
    <row r="987038" spans="21:28">
      <c r="U987038" s="5"/>
      <c r="AA987038" s="94"/>
      <c r="AB987038" s="5"/>
    </row>
    <row r="987039" spans="21:28">
      <c r="U987039" s="5"/>
      <c r="AA987039" s="94"/>
      <c r="AB987039" s="5"/>
    </row>
    <row r="987056" spans="21:28">
      <c r="U987056" s="5"/>
      <c r="AA987056" s="94"/>
      <c r="AB987056" s="5"/>
    </row>
    <row r="987058" spans="21:28">
      <c r="U987058" s="5"/>
      <c r="AA987058" s="458"/>
      <c r="AB987058" s="5"/>
    </row>
    <row r="987059" spans="21:28">
      <c r="U987059" s="5"/>
      <c r="AA987059" s="458"/>
      <c r="AB987059" s="5"/>
    </row>
    <row r="987060" spans="21:28">
      <c r="U987060" s="5"/>
      <c r="AA987060" s="93"/>
      <c r="AB987060" s="5"/>
    </row>
    <row r="987061" spans="21:28">
      <c r="U987061" s="5"/>
      <c r="AA987061" s="94"/>
      <c r="AB987061" s="5"/>
    </row>
    <row r="987064" spans="21:28">
      <c r="U987064" s="5"/>
      <c r="AA987064" s="94"/>
      <c r="AB987064" s="5"/>
    </row>
    <row r="987114" spans="21:28">
      <c r="U987114" s="5"/>
      <c r="AA987114" s="94"/>
      <c r="AB987114" s="5"/>
    </row>
    <row r="987184" spans="21:28">
      <c r="U987184" s="5"/>
      <c r="AA987184" s="94"/>
      <c r="AB987184" s="5"/>
    </row>
    <row r="987185" spans="21:28">
      <c r="U987185" s="5"/>
      <c r="AA987185" s="94"/>
      <c r="AB987185" s="5"/>
    </row>
    <row r="987202" spans="21:28">
      <c r="U987202" s="5"/>
      <c r="AA987202" s="94"/>
      <c r="AB987202" s="5"/>
    </row>
    <row r="987204" spans="21:28">
      <c r="U987204" s="5"/>
      <c r="AA987204" s="458"/>
      <c r="AB987204" s="5"/>
    </row>
    <row r="987205" spans="21:28">
      <c r="U987205" s="5"/>
      <c r="AA987205" s="458"/>
      <c r="AB987205" s="5"/>
    </row>
    <row r="987206" spans="21:28">
      <c r="U987206" s="5"/>
      <c r="AA987206" s="93"/>
      <c r="AB987206" s="5"/>
    </row>
    <row r="987207" spans="21:28">
      <c r="U987207" s="5"/>
      <c r="AA987207" s="94"/>
      <c r="AB987207" s="5"/>
    </row>
    <row r="987210" spans="21:28">
      <c r="U987210" s="5"/>
      <c r="AA987210" s="94"/>
      <c r="AB987210" s="5"/>
    </row>
    <row r="987260" spans="21:28">
      <c r="U987260" s="5"/>
      <c r="AA987260" s="94"/>
      <c r="AB987260" s="5"/>
    </row>
    <row r="987330" spans="21:28">
      <c r="U987330" s="5"/>
      <c r="AA987330" s="94"/>
      <c r="AB987330" s="5"/>
    </row>
    <row r="987331" spans="21:28">
      <c r="U987331" s="5"/>
      <c r="AA987331" s="94"/>
      <c r="AB987331" s="5"/>
    </row>
    <row r="987348" spans="21:28">
      <c r="U987348" s="5"/>
      <c r="AA987348" s="94"/>
      <c r="AB987348" s="5"/>
    </row>
    <row r="987350" spans="21:28">
      <c r="U987350" s="5"/>
      <c r="AA987350" s="458"/>
      <c r="AB987350" s="5"/>
    </row>
    <row r="987351" spans="21:28">
      <c r="U987351" s="5"/>
      <c r="AA987351" s="458"/>
      <c r="AB987351" s="5"/>
    </row>
    <row r="987352" spans="21:28">
      <c r="U987352" s="5"/>
      <c r="AA987352" s="93"/>
      <c r="AB987352" s="5"/>
    </row>
    <row r="987353" spans="21:28">
      <c r="U987353" s="5"/>
      <c r="AA987353" s="94"/>
      <c r="AB987353" s="5"/>
    </row>
    <row r="987356" spans="21:28">
      <c r="U987356" s="5"/>
      <c r="AA987356" s="94"/>
      <c r="AB987356" s="5"/>
    </row>
    <row r="987406" spans="21:28">
      <c r="U987406" s="5"/>
      <c r="AA987406" s="94"/>
      <c r="AB987406" s="5"/>
    </row>
    <row r="987476" spans="21:28">
      <c r="U987476" s="5"/>
      <c r="AA987476" s="94"/>
      <c r="AB987476" s="5"/>
    </row>
    <row r="987477" spans="21:28">
      <c r="U987477" s="5"/>
      <c r="AA987477" s="94"/>
      <c r="AB987477" s="5"/>
    </row>
    <row r="987494" spans="21:28">
      <c r="U987494" s="5"/>
      <c r="AA987494" s="94"/>
      <c r="AB987494" s="5"/>
    </row>
    <row r="987496" spans="21:28">
      <c r="U987496" s="5"/>
      <c r="AA987496" s="458"/>
      <c r="AB987496" s="5"/>
    </row>
    <row r="987497" spans="21:28">
      <c r="U987497" s="5"/>
      <c r="AA987497" s="458"/>
      <c r="AB987497" s="5"/>
    </row>
    <row r="987498" spans="21:28">
      <c r="U987498" s="5"/>
      <c r="AA987498" s="93"/>
      <c r="AB987498" s="5"/>
    </row>
    <row r="987499" spans="21:28">
      <c r="U987499" s="5"/>
      <c r="AA987499" s="94"/>
      <c r="AB987499" s="5"/>
    </row>
    <row r="987502" spans="21:28">
      <c r="U987502" s="5"/>
      <c r="AA987502" s="94"/>
      <c r="AB987502" s="5"/>
    </row>
    <row r="987552" spans="21:28">
      <c r="U987552" s="5"/>
      <c r="AA987552" s="94"/>
      <c r="AB987552" s="5"/>
    </row>
    <row r="987622" spans="21:28">
      <c r="U987622" s="5"/>
      <c r="AA987622" s="94"/>
      <c r="AB987622" s="5"/>
    </row>
    <row r="987623" spans="21:28">
      <c r="U987623" s="5"/>
      <c r="AA987623" s="94"/>
      <c r="AB987623" s="5"/>
    </row>
    <row r="987640" spans="21:28">
      <c r="U987640" s="5"/>
      <c r="AA987640" s="94"/>
      <c r="AB987640" s="5"/>
    </row>
    <row r="987642" spans="21:28">
      <c r="U987642" s="5"/>
      <c r="AA987642" s="458"/>
      <c r="AB987642" s="5"/>
    </row>
    <row r="987643" spans="21:28">
      <c r="U987643" s="5"/>
      <c r="AA987643" s="458"/>
      <c r="AB987643" s="5"/>
    </row>
    <row r="987644" spans="21:28">
      <c r="U987644" s="5"/>
      <c r="AA987644" s="93"/>
      <c r="AB987644" s="5"/>
    </row>
    <row r="987645" spans="21:28">
      <c r="U987645" s="5"/>
      <c r="AA987645" s="94"/>
      <c r="AB987645" s="5"/>
    </row>
    <row r="987648" spans="21:28">
      <c r="U987648" s="5"/>
      <c r="AA987648" s="94"/>
      <c r="AB987648" s="5"/>
    </row>
    <row r="987698" spans="21:28">
      <c r="U987698" s="5"/>
      <c r="AA987698" s="94"/>
      <c r="AB987698" s="5"/>
    </row>
    <row r="987768" spans="21:28">
      <c r="U987768" s="5"/>
      <c r="AA987768" s="94"/>
      <c r="AB987768" s="5"/>
    </row>
    <row r="987769" spans="21:28">
      <c r="U987769" s="5"/>
      <c r="AA987769" s="94"/>
      <c r="AB987769" s="5"/>
    </row>
    <row r="987786" spans="21:28">
      <c r="U987786" s="5"/>
      <c r="AA987786" s="94"/>
      <c r="AB987786" s="5"/>
    </row>
    <row r="987788" spans="21:28">
      <c r="U987788" s="5"/>
      <c r="AA987788" s="458"/>
      <c r="AB987788" s="5"/>
    </row>
    <row r="987789" spans="21:28">
      <c r="U987789" s="5"/>
      <c r="AA987789" s="458"/>
      <c r="AB987789" s="5"/>
    </row>
    <row r="987790" spans="21:28">
      <c r="U987790" s="5"/>
      <c r="AA987790" s="93"/>
      <c r="AB987790" s="5"/>
    </row>
    <row r="987791" spans="21:28">
      <c r="U987791" s="5"/>
      <c r="AA987791" s="94"/>
      <c r="AB987791" s="5"/>
    </row>
    <row r="987794" spans="21:28">
      <c r="U987794" s="5"/>
      <c r="AA987794" s="94"/>
      <c r="AB987794" s="5"/>
    </row>
    <row r="987844" spans="21:28">
      <c r="U987844" s="5"/>
      <c r="AA987844" s="94"/>
      <c r="AB987844" s="5"/>
    </row>
    <row r="987914" spans="21:28">
      <c r="U987914" s="5"/>
      <c r="AA987914" s="94"/>
      <c r="AB987914" s="5"/>
    </row>
    <row r="987915" spans="21:28">
      <c r="U987915" s="5"/>
      <c r="AA987915" s="94"/>
      <c r="AB987915" s="5"/>
    </row>
    <row r="987932" spans="21:28">
      <c r="U987932" s="5"/>
      <c r="AA987932" s="94"/>
      <c r="AB987932" s="5"/>
    </row>
    <row r="987934" spans="21:28">
      <c r="U987934" s="5"/>
      <c r="AA987934" s="458"/>
      <c r="AB987934" s="5"/>
    </row>
    <row r="987935" spans="21:28">
      <c r="U987935" s="5"/>
      <c r="AA987935" s="458"/>
      <c r="AB987935" s="5"/>
    </row>
    <row r="987936" spans="21:28">
      <c r="U987936" s="5"/>
      <c r="AA987936" s="93"/>
      <c r="AB987936" s="5"/>
    </row>
    <row r="987937" spans="21:28">
      <c r="U987937" s="5"/>
      <c r="AA987937" s="94"/>
      <c r="AB987937" s="5"/>
    </row>
    <row r="987940" spans="21:28">
      <c r="U987940" s="5"/>
      <c r="AA987940" s="94"/>
      <c r="AB987940" s="5"/>
    </row>
    <row r="987990" spans="21:28">
      <c r="U987990" s="5"/>
      <c r="AA987990" s="94"/>
      <c r="AB987990" s="5"/>
    </row>
    <row r="988060" spans="21:28">
      <c r="U988060" s="5"/>
      <c r="AA988060" s="94"/>
      <c r="AB988060" s="5"/>
    </row>
    <row r="988061" spans="21:28">
      <c r="U988061" s="5"/>
      <c r="AA988061" s="94"/>
      <c r="AB988061" s="5"/>
    </row>
    <row r="988078" spans="21:28">
      <c r="U988078" s="5"/>
      <c r="AA988078" s="94"/>
      <c r="AB988078" s="5"/>
    </row>
    <row r="988080" spans="21:28">
      <c r="U988080" s="5"/>
      <c r="AA988080" s="458"/>
      <c r="AB988080" s="5"/>
    </row>
    <row r="988081" spans="21:28">
      <c r="U988081" s="5"/>
      <c r="AA988081" s="458"/>
      <c r="AB988081" s="5"/>
    </row>
    <row r="988082" spans="21:28">
      <c r="U988082" s="5"/>
      <c r="AA988082" s="93"/>
      <c r="AB988082" s="5"/>
    </row>
    <row r="988083" spans="21:28">
      <c r="U988083" s="5"/>
      <c r="AA988083" s="94"/>
      <c r="AB988083" s="5"/>
    </row>
    <row r="988086" spans="21:28">
      <c r="U988086" s="5"/>
      <c r="AA988086" s="94"/>
      <c r="AB988086" s="5"/>
    </row>
    <row r="988136" spans="21:28">
      <c r="U988136" s="5"/>
      <c r="AA988136" s="94"/>
      <c r="AB988136" s="5"/>
    </row>
    <row r="988206" spans="21:28">
      <c r="U988206" s="5"/>
      <c r="AA988206" s="94"/>
      <c r="AB988206" s="5"/>
    </row>
    <row r="988207" spans="21:28">
      <c r="U988207" s="5"/>
      <c r="AA988207" s="94"/>
      <c r="AB988207" s="5"/>
    </row>
    <row r="988224" spans="21:28">
      <c r="U988224" s="5"/>
      <c r="AA988224" s="94"/>
      <c r="AB988224" s="5"/>
    </row>
    <row r="988226" spans="21:28">
      <c r="U988226" s="5"/>
      <c r="AA988226" s="458"/>
      <c r="AB988226" s="5"/>
    </row>
    <row r="988227" spans="21:28">
      <c r="U988227" s="5"/>
      <c r="AA988227" s="458"/>
      <c r="AB988227" s="5"/>
    </row>
    <row r="988228" spans="21:28">
      <c r="U988228" s="5"/>
      <c r="AA988228" s="93"/>
      <c r="AB988228" s="5"/>
    </row>
    <row r="988229" spans="21:28">
      <c r="U988229" s="5"/>
      <c r="AA988229" s="94"/>
      <c r="AB988229" s="5"/>
    </row>
    <row r="988232" spans="21:28">
      <c r="U988232" s="5"/>
      <c r="AA988232" s="94"/>
      <c r="AB988232" s="5"/>
    </row>
    <row r="988282" spans="21:28">
      <c r="U988282" s="5"/>
      <c r="AA988282" s="94"/>
      <c r="AB988282" s="5"/>
    </row>
    <row r="988352" spans="21:28">
      <c r="U988352" s="5"/>
      <c r="AA988352" s="94"/>
      <c r="AB988352" s="5"/>
    </row>
    <row r="988353" spans="21:28">
      <c r="U988353" s="5"/>
      <c r="AA988353" s="94"/>
      <c r="AB988353" s="5"/>
    </row>
    <row r="988370" spans="21:28">
      <c r="U988370" s="5"/>
      <c r="AA988370" s="94"/>
      <c r="AB988370" s="5"/>
    </row>
    <row r="988372" spans="21:28">
      <c r="U988372" s="5"/>
      <c r="AA988372" s="458"/>
      <c r="AB988372" s="5"/>
    </row>
    <row r="988373" spans="21:28">
      <c r="U988373" s="5"/>
      <c r="AA988373" s="458"/>
      <c r="AB988373" s="5"/>
    </row>
    <row r="988374" spans="21:28">
      <c r="U988374" s="5"/>
      <c r="AA988374" s="93"/>
      <c r="AB988374" s="5"/>
    </row>
    <row r="988375" spans="21:28">
      <c r="U988375" s="5"/>
      <c r="AA988375" s="94"/>
      <c r="AB988375" s="5"/>
    </row>
    <row r="988378" spans="21:28">
      <c r="U988378" s="5"/>
      <c r="AA988378" s="94"/>
      <c r="AB988378" s="5"/>
    </row>
    <row r="988428" spans="21:28">
      <c r="U988428" s="5"/>
      <c r="AA988428" s="94"/>
      <c r="AB988428" s="5"/>
    </row>
    <row r="988498" spans="21:28">
      <c r="U988498" s="5"/>
      <c r="AA988498" s="94"/>
      <c r="AB988498" s="5"/>
    </row>
    <row r="988499" spans="21:28">
      <c r="U988499" s="5"/>
      <c r="AA988499" s="94"/>
      <c r="AB988499" s="5"/>
    </row>
    <row r="988516" spans="21:28">
      <c r="U988516" s="5"/>
      <c r="AA988516" s="94"/>
      <c r="AB988516" s="5"/>
    </row>
    <row r="988518" spans="21:28">
      <c r="U988518" s="5"/>
      <c r="AA988518" s="458"/>
      <c r="AB988518" s="5"/>
    </row>
    <row r="988519" spans="21:28">
      <c r="U988519" s="5"/>
      <c r="AA988519" s="458"/>
      <c r="AB988519" s="5"/>
    </row>
    <row r="988520" spans="21:28">
      <c r="U988520" s="5"/>
      <c r="AA988520" s="93"/>
      <c r="AB988520" s="5"/>
    </row>
    <row r="988521" spans="21:28">
      <c r="U988521" s="5"/>
      <c r="AA988521" s="94"/>
      <c r="AB988521" s="5"/>
    </row>
    <row r="988524" spans="21:28">
      <c r="U988524" s="5"/>
      <c r="AA988524" s="94"/>
      <c r="AB988524" s="5"/>
    </row>
    <row r="988574" spans="21:28">
      <c r="U988574" s="5"/>
      <c r="AA988574" s="94"/>
      <c r="AB988574" s="5"/>
    </row>
    <row r="988644" spans="21:28">
      <c r="U988644" s="5"/>
      <c r="AA988644" s="94"/>
      <c r="AB988644" s="5"/>
    </row>
    <row r="988645" spans="21:28">
      <c r="U988645" s="5"/>
      <c r="AA988645" s="94"/>
      <c r="AB988645" s="5"/>
    </row>
    <row r="988662" spans="21:28">
      <c r="U988662" s="5"/>
      <c r="AA988662" s="94"/>
      <c r="AB988662" s="5"/>
    </row>
    <row r="988664" spans="21:28">
      <c r="U988664" s="5"/>
      <c r="AA988664" s="458"/>
      <c r="AB988664" s="5"/>
    </row>
    <row r="988665" spans="21:28">
      <c r="U988665" s="5"/>
      <c r="AA988665" s="458"/>
      <c r="AB988665" s="5"/>
    </row>
    <row r="988666" spans="21:28">
      <c r="U988666" s="5"/>
      <c r="AA988666" s="93"/>
      <c r="AB988666" s="5"/>
    </row>
    <row r="988667" spans="21:28">
      <c r="U988667" s="5"/>
      <c r="AA988667" s="94"/>
      <c r="AB988667" s="5"/>
    </row>
    <row r="988670" spans="21:28">
      <c r="U988670" s="5"/>
      <c r="AA988670" s="94"/>
      <c r="AB988670" s="5"/>
    </row>
    <row r="988720" spans="21:28">
      <c r="U988720" s="5"/>
      <c r="AA988720" s="94"/>
      <c r="AB988720" s="5"/>
    </row>
    <row r="988790" spans="21:28">
      <c r="U988790" s="5"/>
      <c r="AA988790" s="94"/>
      <c r="AB988790" s="5"/>
    </row>
    <row r="988791" spans="21:28">
      <c r="U988791" s="5"/>
      <c r="AA988791" s="94"/>
      <c r="AB988791" s="5"/>
    </row>
    <row r="988808" spans="21:28">
      <c r="U988808" s="5"/>
      <c r="AA988808" s="94"/>
      <c r="AB988808" s="5"/>
    </row>
    <row r="988810" spans="21:28">
      <c r="U988810" s="5"/>
      <c r="AA988810" s="458"/>
      <c r="AB988810" s="5"/>
    </row>
    <row r="988811" spans="21:28">
      <c r="U988811" s="5"/>
      <c r="AA988811" s="458"/>
      <c r="AB988811" s="5"/>
    </row>
    <row r="988812" spans="21:28">
      <c r="U988812" s="5"/>
      <c r="AA988812" s="93"/>
      <c r="AB988812" s="5"/>
    </row>
    <row r="988813" spans="21:28">
      <c r="U988813" s="5"/>
      <c r="AA988813" s="94"/>
      <c r="AB988813" s="5"/>
    </row>
    <row r="988816" spans="21:28">
      <c r="U988816" s="5"/>
      <c r="AA988816" s="94"/>
      <c r="AB988816" s="5"/>
    </row>
    <row r="988866" spans="21:28">
      <c r="U988866" s="5"/>
      <c r="AA988866" s="94"/>
      <c r="AB988866" s="5"/>
    </row>
    <row r="988936" spans="21:28">
      <c r="U988936" s="5"/>
      <c r="AA988936" s="94"/>
      <c r="AB988936" s="5"/>
    </row>
    <row r="988937" spans="21:28">
      <c r="U988937" s="5"/>
      <c r="AA988937" s="94"/>
      <c r="AB988937" s="5"/>
    </row>
    <row r="988954" spans="21:28">
      <c r="U988954" s="5"/>
      <c r="AA988954" s="94"/>
      <c r="AB988954" s="5"/>
    </row>
    <row r="988956" spans="21:28">
      <c r="U988956" s="5"/>
      <c r="AA988956" s="458"/>
      <c r="AB988956" s="5"/>
    </row>
    <row r="988957" spans="21:28">
      <c r="U988957" s="5"/>
      <c r="AA988957" s="458"/>
      <c r="AB988957" s="5"/>
    </row>
    <row r="988958" spans="21:28">
      <c r="U988958" s="5"/>
      <c r="AA988958" s="93"/>
      <c r="AB988958" s="5"/>
    </row>
    <row r="988959" spans="21:28">
      <c r="U988959" s="5"/>
      <c r="AA988959" s="94"/>
      <c r="AB988959" s="5"/>
    </row>
    <row r="988962" spans="21:28">
      <c r="U988962" s="5"/>
      <c r="AA988962" s="94"/>
      <c r="AB988962" s="5"/>
    </row>
    <row r="989012" spans="21:28">
      <c r="U989012" s="5"/>
      <c r="AA989012" s="94"/>
      <c r="AB989012" s="5"/>
    </row>
    <row r="989082" spans="21:28">
      <c r="U989082" s="5"/>
      <c r="AA989082" s="94"/>
      <c r="AB989082" s="5"/>
    </row>
    <row r="989083" spans="21:28">
      <c r="U989083" s="5"/>
      <c r="AA989083" s="94"/>
      <c r="AB989083" s="5"/>
    </row>
    <row r="989100" spans="21:28">
      <c r="U989100" s="5"/>
      <c r="AA989100" s="94"/>
      <c r="AB989100" s="5"/>
    </row>
    <row r="989102" spans="21:28">
      <c r="U989102" s="5"/>
      <c r="AA989102" s="458"/>
      <c r="AB989102" s="5"/>
    </row>
    <row r="989103" spans="21:28">
      <c r="U989103" s="5"/>
      <c r="AA989103" s="458"/>
      <c r="AB989103" s="5"/>
    </row>
    <row r="989104" spans="21:28">
      <c r="U989104" s="5"/>
      <c r="AA989104" s="93"/>
      <c r="AB989104" s="5"/>
    </row>
    <row r="989105" spans="21:28">
      <c r="U989105" s="5"/>
      <c r="AA989105" s="94"/>
      <c r="AB989105" s="5"/>
    </row>
    <row r="989108" spans="21:28">
      <c r="U989108" s="5"/>
      <c r="AA989108" s="94"/>
      <c r="AB989108" s="5"/>
    </row>
    <row r="989158" spans="21:28">
      <c r="U989158" s="5"/>
      <c r="AA989158" s="94"/>
      <c r="AB989158" s="5"/>
    </row>
    <row r="989228" spans="21:28">
      <c r="U989228" s="5"/>
      <c r="AA989228" s="94"/>
      <c r="AB989228" s="5"/>
    </row>
    <row r="989229" spans="21:28">
      <c r="U989229" s="5"/>
      <c r="AA989229" s="94"/>
      <c r="AB989229" s="5"/>
    </row>
    <row r="989246" spans="21:28">
      <c r="U989246" s="5"/>
      <c r="AA989246" s="94"/>
      <c r="AB989246" s="5"/>
    </row>
    <row r="989248" spans="21:28">
      <c r="U989248" s="5"/>
      <c r="AA989248" s="458"/>
      <c r="AB989248" s="5"/>
    </row>
    <row r="989249" spans="21:28">
      <c r="U989249" s="5"/>
      <c r="AA989249" s="458"/>
      <c r="AB989249" s="5"/>
    </row>
    <row r="989250" spans="21:28">
      <c r="U989250" s="5"/>
      <c r="AA989250" s="93"/>
      <c r="AB989250" s="5"/>
    </row>
    <row r="989251" spans="21:28">
      <c r="U989251" s="5"/>
      <c r="AA989251" s="94"/>
      <c r="AB989251" s="5"/>
    </row>
    <row r="989254" spans="21:28">
      <c r="U989254" s="5"/>
      <c r="AA989254" s="94"/>
      <c r="AB989254" s="5"/>
    </row>
    <row r="989304" spans="21:28">
      <c r="U989304" s="5"/>
      <c r="AA989304" s="94"/>
      <c r="AB989304" s="5"/>
    </row>
    <row r="989374" spans="21:28">
      <c r="U989374" s="5"/>
      <c r="AA989374" s="94"/>
      <c r="AB989374" s="5"/>
    </row>
    <row r="989375" spans="21:28">
      <c r="U989375" s="5"/>
      <c r="AA989375" s="94"/>
      <c r="AB989375" s="5"/>
    </row>
    <row r="989392" spans="21:28">
      <c r="U989392" s="5"/>
      <c r="AA989392" s="94"/>
      <c r="AB989392" s="5"/>
    </row>
    <row r="989394" spans="21:28">
      <c r="U989394" s="5"/>
      <c r="AA989394" s="458"/>
      <c r="AB989394" s="5"/>
    </row>
    <row r="989395" spans="21:28">
      <c r="U989395" s="5"/>
      <c r="AA989395" s="458"/>
      <c r="AB989395" s="5"/>
    </row>
    <row r="989396" spans="21:28">
      <c r="U989396" s="5"/>
      <c r="AA989396" s="93"/>
      <c r="AB989396" s="5"/>
    </row>
    <row r="989397" spans="21:28">
      <c r="U989397" s="5"/>
      <c r="AA989397" s="94"/>
      <c r="AB989397" s="5"/>
    </row>
    <row r="989400" spans="21:28">
      <c r="U989400" s="5"/>
      <c r="AA989400" s="94"/>
      <c r="AB989400" s="5"/>
    </row>
    <row r="989450" spans="21:28">
      <c r="U989450" s="5"/>
      <c r="AA989450" s="94"/>
      <c r="AB989450" s="5"/>
    </row>
    <row r="989520" spans="21:28">
      <c r="U989520" s="5"/>
      <c r="AA989520" s="94"/>
      <c r="AB989520" s="5"/>
    </row>
    <row r="989521" spans="21:28">
      <c r="U989521" s="5"/>
      <c r="AA989521" s="94"/>
      <c r="AB989521" s="5"/>
    </row>
    <row r="989538" spans="21:28">
      <c r="U989538" s="5"/>
      <c r="AA989538" s="94"/>
      <c r="AB989538" s="5"/>
    </row>
    <row r="989540" spans="21:28">
      <c r="U989540" s="5"/>
      <c r="AA989540" s="458"/>
      <c r="AB989540" s="5"/>
    </row>
    <row r="989541" spans="21:28">
      <c r="U989541" s="5"/>
      <c r="AA989541" s="458"/>
      <c r="AB989541" s="5"/>
    </row>
    <row r="989542" spans="21:28">
      <c r="U989542" s="5"/>
      <c r="AA989542" s="93"/>
      <c r="AB989542" s="5"/>
    </row>
    <row r="989543" spans="21:28">
      <c r="U989543" s="5"/>
      <c r="AA989543" s="94"/>
      <c r="AB989543" s="5"/>
    </row>
    <row r="989546" spans="21:28">
      <c r="U989546" s="5"/>
      <c r="AA989546" s="94"/>
      <c r="AB989546" s="5"/>
    </row>
    <row r="989596" spans="21:28">
      <c r="U989596" s="5"/>
      <c r="AA989596" s="94"/>
      <c r="AB989596" s="5"/>
    </row>
    <row r="989666" spans="21:28">
      <c r="U989666" s="5"/>
      <c r="AA989666" s="94"/>
      <c r="AB989666" s="5"/>
    </row>
    <row r="989667" spans="21:28">
      <c r="U989667" s="5"/>
      <c r="AA989667" s="94"/>
      <c r="AB989667" s="5"/>
    </row>
    <row r="989684" spans="21:28">
      <c r="U989684" s="5"/>
      <c r="AA989684" s="94"/>
      <c r="AB989684" s="5"/>
    </row>
    <row r="989686" spans="21:28">
      <c r="U989686" s="5"/>
      <c r="AA989686" s="458"/>
      <c r="AB989686" s="5"/>
    </row>
    <row r="989687" spans="21:28">
      <c r="U989687" s="5"/>
      <c r="AA989687" s="458"/>
      <c r="AB989687" s="5"/>
    </row>
    <row r="989688" spans="21:28">
      <c r="U989688" s="5"/>
      <c r="AA989688" s="93"/>
      <c r="AB989688" s="5"/>
    </row>
    <row r="989689" spans="21:28">
      <c r="U989689" s="5"/>
      <c r="AA989689" s="94"/>
      <c r="AB989689" s="5"/>
    </row>
    <row r="989692" spans="21:28">
      <c r="U989692" s="5"/>
      <c r="AA989692" s="94"/>
      <c r="AB989692" s="5"/>
    </row>
    <row r="989742" spans="21:28">
      <c r="U989742" s="5"/>
      <c r="AA989742" s="94"/>
      <c r="AB989742" s="5"/>
    </row>
    <row r="989812" spans="21:28">
      <c r="U989812" s="5"/>
      <c r="AA989812" s="94"/>
      <c r="AB989812" s="5"/>
    </row>
    <row r="989813" spans="21:28">
      <c r="U989813" s="5"/>
      <c r="AA989813" s="94"/>
      <c r="AB989813" s="5"/>
    </row>
    <row r="989830" spans="21:28">
      <c r="U989830" s="5"/>
      <c r="AA989830" s="94"/>
      <c r="AB989830" s="5"/>
    </row>
    <row r="989832" spans="21:28">
      <c r="U989832" s="5"/>
      <c r="AA989832" s="458"/>
      <c r="AB989832" s="5"/>
    </row>
    <row r="989833" spans="21:28">
      <c r="U989833" s="5"/>
      <c r="AA989833" s="458"/>
      <c r="AB989833" s="5"/>
    </row>
    <row r="989834" spans="21:28">
      <c r="U989834" s="5"/>
      <c r="AA989834" s="93"/>
      <c r="AB989834" s="5"/>
    </row>
    <row r="989835" spans="21:28">
      <c r="U989835" s="5"/>
      <c r="AA989835" s="94"/>
      <c r="AB989835" s="5"/>
    </row>
    <row r="989838" spans="21:28">
      <c r="U989838" s="5"/>
      <c r="AA989838" s="94"/>
      <c r="AB989838" s="5"/>
    </row>
    <row r="989888" spans="21:28">
      <c r="U989888" s="5"/>
      <c r="AA989888" s="94"/>
      <c r="AB989888" s="5"/>
    </row>
    <row r="989958" spans="21:28">
      <c r="U989958" s="5"/>
      <c r="AA989958" s="94"/>
      <c r="AB989958" s="5"/>
    </row>
    <row r="989959" spans="21:28">
      <c r="U989959" s="5"/>
      <c r="AA989959" s="94"/>
      <c r="AB989959" s="5"/>
    </row>
    <row r="989976" spans="21:28">
      <c r="U989976" s="5"/>
      <c r="AA989976" s="94"/>
      <c r="AB989976" s="5"/>
    </row>
    <row r="989978" spans="21:28">
      <c r="U989978" s="5"/>
      <c r="AA989978" s="458"/>
      <c r="AB989978" s="5"/>
    </row>
    <row r="989979" spans="21:28">
      <c r="U989979" s="5"/>
      <c r="AA989979" s="458"/>
      <c r="AB989979" s="5"/>
    </row>
    <row r="989980" spans="21:28">
      <c r="U989980" s="5"/>
      <c r="AA989980" s="93"/>
      <c r="AB989980" s="5"/>
    </row>
    <row r="989981" spans="21:28">
      <c r="U989981" s="5"/>
      <c r="AA989981" s="94"/>
      <c r="AB989981" s="5"/>
    </row>
    <row r="989984" spans="21:28">
      <c r="U989984" s="5"/>
      <c r="AA989984" s="94"/>
      <c r="AB989984" s="5"/>
    </row>
    <row r="990034" spans="21:28">
      <c r="U990034" s="5"/>
      <c r="AA990034" s="94"/>
      <c r="AB990034" s="5"/>
    </row>
    <row r="990104" spans="21:28">
      <c r="U990104" s="5"/>
      <c r="AA990104" s="94"/>
      <c r="AB990104" s="5"/>
    </row>
    <row r="990105" spans="21:28">
      <c r="U990105" s="5"/>
      <c r="AA990105" s="94"/>
      <c r="AB990105" s="5"/>
    </row>
    <row r="990122" spans="21:28">
      <c r="U990122" s="5"/>
      <c r="AA990122" s="94"/>
      <c r="AB990122" s="5"/>
    </row>
    <row r="990124" spans="21:28">
      <c r="U990124" s="5"/>
      <c r="AA990124" s="458"/>
      <c r="AB990124" s="5"/>
    </row>
    <row r="990125" spans="21:28">
      <c r="U990125" s="5"/>
      <c r="AA990125" s="458"/>
      <c r="AB990125" s="5"/>
    </row>
    <row r="990126" spans="21:28">
      <c r="U990126" s="5"/>
      <c r="AA990126" s="93"/>
      <c r="AB990126" s="5"/>
    </row>
    <row r="990127" spans="21:28">
      <c r="U990127" s="5"/>
      <c r="AA990127" s="94"/>
      <c r="AB990127" s="5"/>
    </row>
    <row r="990130" spans="21:28">
      <c r="U990130" s="5"/>
      <c r="AA990130" s="94"/>
      <c r="AB990130" s="5"/>
    </row>
    <row r="990180" spans="21:28">
      <c r="U990180" s="5"/>
      <c r="AA990180" s="94"/>
      <c r="AB990180" s="5"/>
    </row>
    <row r="990250" spans="21:28">
      <c r="U990250" s="5"/>
      <c r="AA990250" s="94"/>
      <c r="AB990250" s="5"/>
    </row>
    <row r="990251" spans="21:28">
      <c r="U990251" s="5"/>
      <c r="AA990251" s="94"/>
      <c r="AB990251" s="5"/>
    </row>
    <row r="990268" spans="21:28">
      <c r="U990268" s="5"/>
      <c r="AA990268" s="94"/>
      <c r="AB990268" s="5"/>
    </row>
    <row r="990270" spans="21:28">
      <c r="U990270" s="5"/>
      <c r="AA990270" s="458"/>
      <c r="AB990270" s="5"/>
    </row>
    <row r="990271" spans="21:28">
      <c r="U990271" s="5"/>
      <c r="AA990271" s="458"/>
      <c r="AB990271" s="5"/>
    </row>
    <row r="990272" spans="21:28">
      <c r="U990272" s="5"/>
      <c r="AA990272" s="93"/>
      <c r="AB990272" s="5"/>
    </row>
    <row r="990273" spans="21:28">
      <c r="U990273" s="5"/>
      <c r="AA990273" s="94"/>
      <c r="AB990273" s="5"/>
    </row>
    <row r="990276" spans="21:28">
      <c r="U990276" s="5"/>
      <c r="AA990276" s="94"/>
      <c r="AB990276" s="5"/>
    </row>
    <row r="990326" spans="21:28">
      <c r="U990326" s="5"/>
      <c r="AA990326" s="94"/>
      <c r="AB990326" s="5"/>
    </row>
    <row r="990396" spans="21:28">
      <c r="U990396" s="5"/>
      <c r="AA990396" s="94"/>
      <c r="AB990396" s="5"/>
    </row>
    <row r="990397" spans="21:28">
      <c r="U990397" s="5"/>
      <c r="AA990397" s="94"/>
      <c r="AB990397" s="5"/>
    </row>
    <row r="990414" spans="21:28">
      <c r="U990414" s="5"/>
      <c r="AA990414" s="94"/>
      <c r="AB990414" s="5"/>
    </row>
    <row r="990416" spans="21:28">
      <c r="U990416" s="5"/>
      <c r="AA990416" s="458"/>
      <c r="AB990416" s="5"/>
    </row>
    <row r="990417" spans="21:28">
      <c r="U990417" s="5"/>
      <c r="AA990417" s="458"/>
      <c r="AB990417" s="5"/>
    </row>
    <row r="990418" spans="21:28">
      <c r="U990418" s="5"/>
      <c r="AA990418" s="93"/>
      <c r="AB990418" s="5"/>
    </row>
    <row r="990419" spans="21:28">
      <c r="U990419" s="5"/>
      <c r="AA990419" s="94"/>
      <c r="AB990419" s="5"/>
    </row>
    <row r="990422" spans="21:28">
      <c r="U990422" s="5"/>
      <c r="AA990422" s="94"/>
      <c r="AB990422" s="5"/>
    </row>
    <row r="990472" spans="21:28">
      <c r="U990472" s="5"/>
      <c r="AA990472" s="94"/>
      <c r="AB990472" s="5"/>
    </row>
    <row r="990542" spans="21:28">
      <c r="U990542" s="5"/>
      <c r="AA990542" s="94"/>
      <c r="AB990542" s="5"/>
    </row>
    <row r="990543" spans="21:28">
      <c r="U990543" s="5"/>
      <c r="AA990543" s="94"/>
      <c r="AB990543" s="5"/>
    </row>
    <row r="990560" spans="21:28">
      <c r="U990560" s="5"/>
      <c r="AA990560" s="94"/>
      <c r="AB990560" s="5"/>
    </row>
    <row r="990562" spans="21:28">
      <c r="U990562" s="5"/>
      <c r="AA990562" s="458"/>
      <c r="AB990562" s="5"/>
    </row>
    <row r="990563" spans="21:28">
      <c r="U990563" s="5"/>
      <c r="AA990563" s="458"/>
      <c r="AB990563" s="5"/>
    </row>
    <row r="990564" spans="21:28">
      <c r="U990564" s="5"/>
      <c r="AA990564" s="93"/>
      <c r="AB990564" s="5"/>
    </row>
    <row r="990565" spans="21:28">
      <c r="U990565" s="5"/>
      <c r="AA990565" s="94"/>
      <c r="AB990565" s="5"/>
    </row>
    <row r="990568" spans="21:28">
      <c r="U990568" s="5"/>
      <c r="AA990568" s="94"/>
      <c r="AB990568" s="5"/>
    </row>
    <row r="990618" spans="21:28">
      <c r="U990618" s="5"/>
      <c r="AA990618" s="94"/>
      <c r="AB990618" s="5"/>
    </row>
    <row r="990688" spans="21:28">
      <c r="U990688" s="5"/>
      <c r="AA990688" s="94"/>
      <c r="AB990688" s="5"/>
    </row>
    <row r="990689" spans="21:28">
      <c r="U990689" s="5"/>
      <c r="AA990689" s="94"/>
      <c r="AB990689" s="5"/>
    </row>
    <row r="990706" spans="21:28">
      <c r="U990706" s="5"/>
      <c r="AA990706" s="94"/>
      <c r="AB990706" s="5"/>
    </row>
    <row r="990708" spans="21:28">
      <c r="U990708" s="5"/>
      <c r="AA990708" s="458"/>
      <c r="AB990708" s="5"/>
    </row>
    <row r="990709" spans="21:28">
      <c r="U990709" s="5"/>
      <c r="AA990709" s="458"/>
      <c r="AB990709" s="5"/>
    </row>
    <row r="990710" spans="21:28">
      <c r="U990710" s="5"/>
      <c r="AA990710" s="93"/>
      <c r="AB990710" s="5"/>
    </row>
    <row r="990711" spans="21:28">
      <c r="U990711" s="5"/>
      <c r="AA990711" s="94"/>
      <c r="AB990711" s="5"/>
    </row>
    <row r="990714" spans="21:28">
      <c r="U990714" s="5"/>
      <c r="AA990714" s="94"/>
      <c r="AB990714" s="5"/>
    </row>
    <row r="990764" spans="21:28">
      <c r="U990764" s="5"/>
      <c r="AA990764" s="94"/>
      <c r="AB990764" s="5"/>
    </row>
    <row r="990834" spans="21:28">
      <c r="U990834" s="5"/>
      <c r="AA990834" s="94"/>
      <c r="AB990834" s="5"/>
    </row>
    <row r="990835" spans="21:28">
      <c r="U990835" s="5"/>
      <c r="AA990835" s="94"/>
      <c r="AB990835" s="5"/>
    </row>
    <row r="990852" spans="21:28">
      <c r="U990852" s="5"/>
      <c r="AA990852" s="94"/>
      <c r="AB990852" s="5"/>
    </row>
    <row r="990854" spans="21:28">
      <c r="U990854" s="5"/>
      <c r="AA990854" s="458"/>
      <c r="AB990854" s="5"/>
    </row>
    <row r="990855" spans="21:28">
      <c r="U990855" s="5"/>
      <c r="AA990855" s="458"/>
      <c r="AB990855" s="5"/>
    </row>
    <row r="990856" spans="21:28">
      <c r="U990856" s="5"/>
      <c r="AA990856" s="93"/>
      <c r="AB990856" s="5"/>
    </row>
    <row r="990857" spans="21:28">
      <c r="U990857" s="5"/>
      <c r="AA990857" s="94"/>
      <c r="AB990857" s="5"/>
    </row>
    <row r="990860" spans="21:28">
      <c r="U990860" s="5"/>
      <c r="AA990860" s="94"/>
      <c r="AB990860" s="5"/>
    </row>
    <row r="990910" spans="21:28">
      <c r="U990910" s="5"/>
      <c r="AA990910" s="94"/>
      <c r="AB990910" s="5"/>
    </row>
    <row r="990980" spans="21:28">
      <c r="U990980" s="5"/>
      <c r="AA990980" s="94"/>
      <c r="AB990980" s="5"/>
    </row>
    <row r="990981" spans="21:28">
      <c r="U990981" s="5"/>
      <c r="AA990981" s="94"/>
      <c r="AB990981" s="5"/>
    </row>
    <row r="990998" spans="21:28">
      <c r="U990998" s="5"/>
      <c r="AA990998" s="94"/>
      <c r="AB990998" s="5"/>
    </row>
    <row r="991000" spans="21:28">
      <c r="U991000" s="5"/>
      <c r="AA991000" s="458"/>
      <c r="AB991000" s="5"/>
    </row>
    <row r="991001" spans="21:28">
      <c r="U991001" s="5"/>
      <c r="AA991001" s="458"/>
      <c r="AB991001" s="5"/>
    </row>
    <row r="991002" spans="21:28">
      <c r="U991002" s="5"/>
      <c r="AA991002" s="93"/>
      <c r="AB991002" s="5"/>
    </row>
    <row r="991003" spans="21:28">
      <c r="U991003" s="5"/>
      <c r="AA991003" s="94"/>
      <c r="AB991003" s="5"/>
    </row>
    <row r="991006" spans="21:28">
      <c r="U991006" s="5"/>
      <c r="AA991006" s="94"/>
      <c r="AB991006" s="5"/>
    </row>
    <row r="991056" spans="21:28">
      <c r="U991056" s="5"/>
      <c r="AA991056" s="94"/>
      <c r="AB991056" s="5"/>
    </row>
    <row r="991126" spans="21:28">
      <c r="U991126" s="5"/>
      <c r="AA991126" s="94"/>
      <c r="AB991126" s="5"/>
    </row>
    <row r="991127" spans="21:28">
      <c r="U991127" s="5"/>
      <c r="AA991127" s="94"/>
      <c r="AB991127" s="5"/>
    </row>
    <row r="991144" spans="21:28">
      <c r="U991144" s="5"/>
      <c r="AA991144" s="94"/>
      <c r="AB991144" s="5"/>
    </row>
    <row r="991146" spans="21:28">
      <c r="U991146" s="5"/>
      <c r="AA991146" s="458"/>
      <c r="AB991146" s="5"/>
    </row>
    <row r="991147" spans="21:28">
      <c r="U991147" s="5"/>
      <c r="AA991147" s="458"/>
      <c r="AB991147" s="5"/>
    </row>
    <row r="991148" spans="21:28">
      <c r="U991148" s="5"/>
      <c r="AA991148" s="93"/>
      <c r="AB991148" s="5"/>
    </row>
    <row r="991149" spans="21:28">
      <c r="U991149" s="5"/>
      <c r="AA991149" s="94"/>
      <c r="AB991149" s="5"/>
    </row>
    <row r="991152" spans="21:28">
      <c r="U991152" s="5"/>
      <c r="AA991152" s="94"/>
      <c r="AB991152" s="5"/>
    </row>
    <row r="991202" spans="21:28">
      <c r="U991202" s="5"/>
      <c r="AA991202" s="94"/>
      <c r="AB991202" s="5"/>
    </row>
    <row r="991272" spans="21:28">
      <c r="U991272" s="5"/>
      <c r="AA991272" s="94"/>
      <c r="AB991272" s="5"/>
    </row>
    <row r="991273" spans="21:28">
      <c r="U991273" s="5"/>
      <c r="AA991273" s="94"/>
      <c r="AB991273" s="5"/>
    </row>
    <row r="991290" spans="21:28">
      <c r="U991290" s="5"/>
      <c r="AA991290" s="94"/>
      <c r="AB991290" s="5"/>
    </row>
    <row r="991292" spans="21:28">
      <c r="U991292" s="5"/>
      <c r="AA991292" s="458"/>
      <c r="AB991292" s="5"/>
    </row>
    <row r="991293" spans="21:28">
      <c r="U991293" s="5"/>
      <c r="AA991293" s="458"/>
      <c r="AB991293" s="5"/>
    </row>
    <row r="991294" spans="21:28">
      <c r="U991294" s="5"/>
      <c r="AA991294" s="93"/>
      <c r="AB991294" s="5"/>
    </row>
    <row r="991295" spans="21:28">
      <c r="U991295" s="5"/>
      <c r="AA991295" s="94"/>
      <c r="AB991295" s="5"/>
    </row>
    <row r="991298" spans="21:28">
      <c r="U991298" s="5"/>
      <c r="AA991298" s="94"/>
      <c r="AB991298" s="5"/>
    </row>
    <row r="991348" spans="21:28">
      <c r="U991348" s="5"/>
      <c r="AA991348" s="94"/>
      <c r="AB991348" s="5"/>
    </row>
    <row r="991418" spans="21:28">
      <c r="U991418" s="5"/>
      <c r="AA991418" s="94"/>
      <c r="AB991418" s="5"/>
    </row>
    <row r="991419" spans="21:28">
      <c r="U991419" s="5"/>
      <c r="AA991419" s="94"/>
      <c r="AB991419" s="5"/>
    </row>
    <row r="991436" spans="21:28">
      <c r="U991436" s="5"/>
      <c r="AA991436" s="94"/>
      <c r="AB991436" s="5"/>
    </row>
    <row r="991438" spans="21:28">
      <c r="U991438" s="5"/>
      <c r="AA991438" s="458"/>
      <c r="AB991438" s="5"/>
    </row>
    <row r="991439" spans="21:28">
      <c r="U991439" s="5"/>
      <c r="AA991439" s="458"/>
      <c r="AB991439" s="5"/>
    </row>
    <row r="991440" spans="21:28">
      <c r="U991440" s="5"/>
      <c r="AA991440" s="93"/>
      <c r="AB991440" s="5"/>
    </row>
    <row r="991441" spans="21:28">
      <c r="U991441" s="5"/>
      <c r="AA991441" s="94"/>
      <c r="AB991441" s="5"/>
    </row>
    <row r="991444" spans="21:28">
      <c r="U991444" s="5"/>
      <c r="AA991444" s="94"/>
      <c r="AB991444" s="5"/>
    </row>
    <row r="991494" spans="21:28">
      <c r="U991494" s="5"/>
      <c r="AA991494" s="94"/>
      <c r="AB991494" s="5"/>
    </row>
    <row r="991564" spans="21:28">
      <c r="U991564" s="5"/>
      <c r="AA991564" s="94"/>
      <c r="AB991564" s="5"/>
    </row>
    <row r="991565" spans="21:28">
      <c r="U991565" s="5"/>
      <c r="AA991565" s="94"/>
      <c r="AB991565" s="5"/>
    </row>
    <row r="991582" spans="21:28">
      <c r="U991582" s="5"/>
      <c r="AA991582" s="94"/>
      <c r="AB991582" s="5"/>
    </row>
    <row r="991584" spans="21:28">
      <c r="U991584" s="5"/>
      <c r="AA991584" s="458"/>
      <c r="AB991584" s="5"/>
    </row>
    <row r="991585" spans="21:28">
      <c r="U991585" s="5"/>
      <c r="AA991585" s="458"/>
      <c r="AB991585" s="5"/>
    </row>
    <row r="991586" spans="21:28">
      <c r="U991586" s="5"/>
      <c r="AA991586" s="93"/>
      <c r="AB991586" s="5"/>
    </row>
    <row r="991587" spans="21:28">
      <c r="U991587" s="5"/>
      <c r="AA991587" s="94"/>
      <c r="AB991587" s="5"/>
    </row>
    <row r="991590" spans="21:28">
      <c r="U991590" s="5"/>
      <c r="AA991590" s="94"/>
      <c r="AB991590" s="5"/>
    </row>
    <row r="991640" spans="21:28">
      <c r="U991640" s="5"/>
      <c r="AA991640" s="94"/>
      <c r="AB991640" s="5"/>
    </row>
    <row r="991710" spans="21:28">
      <c r="U991710" s="5"/>
      <c r="AA991710" s="94"/>
      <c r="AB991710" s="5"/>
    </row>
    <row r="991711" spans="21:28">
      <c r="U991711" s="5"/>
      <c r="AA991711" s="94"/>
      <c r="AB991711" s="5"/>
    </row>
    <row r="991728" spans="21:28">
      <c r="U991728" s="5"/>
      <c r="AA991728" s="94"/>
      <c r="AB991728" s="5"/>
    </row>
    <row r="991730" spans="21:28">
      <c r="U991730" s="5"/>
      <c r="AA991730" s="458"/>
      <c r="AB991730" s="5"/>
    </row>
    <row r="991731" spans="21:28">
      <c r="U991731" s="5"/>
      <c r="AA991731" s="458"/>
      <c r="AB991731" s="5"/>
    </row>
    <row r="991732" spans="21:28">
      <c r="U991732" s="5"/>
      <c r="AA991732" s="93"/>
      <c r="AB991732" s="5"/>
    </row>
    <row r="991733" spans="21:28">
      <c r="U991733" s="5"/>
      <c r="AA991733" s="94"/>
      <c r="AB991733" s="5"/>
    </row>
    <row r="991736" spans="21:28">
      <c r="U991736" s="5"/>
      <c r="AA991736" s="94"/>
      <c r="AB991736" s="5"/>
    </row>
    <row r="991786" spans="21:28">
      <c r="U991786" s="5"/>
      <c r="AA991786" s="94"/>
      <c r="AB991786" s="5"/>
    </row>
    <row r="991856" spans="21:28">
      <c r="U991856" s="5"/>
      <c r="AA991856" s="94"/>
      <c r="AB991856" s="5"/>
    </row>
    <row r="991857" spans="21:28">
      <c r="U991857" s="5"/>
      <c r="AA991857" s="94"/>
      <c r="AB991857" s="5"/>
    </row>
    <row r="991874" spans="21:28">
      <c r="U991874" s="5"/>
      <c r="AA991874" s="94"/>
      <c r="AB991874" s="5"/>
    </row>
    <row r="991876" spans="21:28">
      <c r="U991876" s="5"/>
      <c r="AA991876" s="458"/>
      <c r="AB991876" s="5"/>
    </row>
    <row r="991877" spans="21:28">
      <c r="U991877" s="5"/>
      <c r="AA991877" s="458"/>
      <c r="AB991877" s="5"/>
    </row>
    <row r="991878" spans="21:28">
      <c r="U991878" s="5"/>
      <c r="AA991878" s="93"/>
      <c r="AB991878" s="5"/>
    </row>
    <row r="991879" spans="21:28">
      <c r="U991879" s="5"/>
      <c r="AA991879" s="94"/>
      <c r="AB991879" s="5"/>
    </row>
    <row r="991882" spans="21:28">
      <c r="U991882" s="5"/>
      <c r="AA991882" s="94"/>
      <c r="AB991882" s="5"/>
    </row>
    <row r="991932" spans="21:28">
      <c r="U991932" s="5"/>
      <c r="AA991932" s="94"/>
      <c r="AB991932" s="5"/>
    </row>
    <row r="992002" spans="21:28">
      <c r="U992002" s="5"/>
      <c r="AA992002" s="94"/>
      <c r="AB992002" s="5"/>
    </row>
    <row r="992003" spans="21:28">
      <c r="U992003" s="5"/>
      <c r="AA992003" s="94"/>
      <c r="AB992003" s="5"/>
    </row>
    <row r="992020" spans="21:28">
      <c r="U992020" s="5"/>
      <c r="AA992020" s="94"/>
      <c r="AB992020" s="5"/>
    </row>
    <row r="992022" spans="21:28">
      <c r="U992022" s="5"/>
      <c r="AA992022" s="458"/>
      <c r="AB992022" s="5"/>
    </row>
    <row r="992023" spans="21:28">
      <c r="U992023" s="5"/>
      <c r="AA992023" s="458"/>
      <c r="AB992023" s="5"/>
    </row>
    <row r="992024" spans="21:28">
      <c r="U992024" s="5"/>
      <c r="AA992024" s="93"/>
      <c r="AB992024" s="5"/>
    </row>
    <row r="992025" spans="21:28">
      <c r="U992025" s="5"/>
      <c r="AA992025" s="94"/>
      <c r="AB992025" s="5"/>
    </row>
    <row r="992028" spans="21:28">
      <c r="U992028" s="5"/>
      <c r="AA992028" s="94"/>
      <c r="AB992028" s="5"/>
    </row>
    <row r="992078" spans="21:28">
      <c r="U992078" s="5"/>
      <c r="AA992078" s="94"/>
      <c r="AB992078" s="5"/>
    </row>
    <row r="992148" spans="21:28">
      <c r="U992148" s="5"/>
      <c r="AA992148" s="94"/>
      <c r="AB992148" s="5"/>
    </row>
    <row r="992149" spans="21:28">
      <c r="U992149" s="5"/>
      <c r="AA992149" s="94"/>
      <c r="AB992149" s="5"/>
    </row>
    <row r="992166" spans="21:28">
      <c r="U992166" s="5"/>
      <c r="AA992166" s="94"/>
      <c r="AB992166" s="5"/>
    </row>
    <row r="992168" spans="21:28">
      <c r="U992168" s="5"/>
      <c r="AA992168" s="458"/>
      <c r="AB992168" s="5"/>
    </row>
    <row r="992169" spans="21:28">
      <c r="U992169" s="5"/>
      <c r="AA992169" s="458"/>
      <c r="AB992169" s="5"/>
    </row>
    <row r="992170" spans="21:28">
      <c r="U992170" s="5"/>
      <c r="AA992170" s="93"/>
      <c r="AB992170" s="5"/>
    </row>
    <row r="992171" spans="21:28">
      <c r="U992171" s="5"/>
      <c r="AA992171" s="94"/>
      <c r="AB992171" s="5"/>
    </row>
    <row r="992174" spans="21:28">
      <c r="U992174" s="5"/>
      <c r="AA992174" s="94"/>
      <c r="AB992174" s="5"/>
    </row>
    <row r="992224" spans="21:28">
      <c r="U992224" s="5"/>
      <c r="AA992224" s="94"/>
      <c r="AB992224" s="5"/>
    </row>
    <row r="992294" spans="21:28">
      <c r="U992294" s="5"/>
      <c r="AA992294" s="94"/>
      <c r="AB992294" s="5"/>
    </row>
    <row r="992295" spans="21:28">
      <c r="U992295" s="5"/>
      <c r="AA992295" s="94"/>
      <c r="AB992295" s="5"/>
    </row>
    <row r="992312" spans="21:28">
      <c r="U992312" s="5"/>
      <c r="AA992312" s="94"/>
      <c r="AB992312" s="5"/>
    </row>
    <row r="992314" spans="21:28">
      <c r="U992314" s="5"/>
      <c r="AA992314" s="458"/>
      <c r="AB992314" s="5"/>
    </row>
    <row r="992315" spans="21:28">
      <c r="U992315" s="5"/>
      <c r="AA992315" s="458"/>
      <c r="AB992315" s="5"/>
    </row>
    <row r="992316" spans="21:28">
      <c r="U992316" s="5"/>
      <c r="AA992316" s="93"/>
      <c r="AB992316" s="5"/>
    </row>
    <row r="992317" spans="21:28">
      <c r="U992317" s="5"/>
      <c r="AA992317" s="94"/>
      <c r="AB992317" s="5"/>
    </row>
    <row r="992320" spans="21:28">
      <c r="U992320" s="5"/>
      <c r="AA992320" s="94"/>
      <c r="AB992320" s="5"/>
    </row>
    <row r="992370" spans="21:28">
      <c r="U992370" s="5"/>
      <c r="AA992370" s="94"/>
      <c r="AB992370" s="5"/>
    </row>
    <row r="992440" spans="21:28">
      <c r="U992440" s="5"/>
      <c r="AA992440" s="94"/>
      <c r="AB992440" s="5"/>
    </row>
    <row r="992441" spans="21:28">
      <c r="U992441" s="5"/>
      <c r="AA992441" s="94"/>
      <c r="AB992441" s="5"/>
    </row>
    <row r="992458" spans="21:28">
      <c r="U992458" s="5"/>
      <c r="AA992458" s="94"/>
      <c r="AB992458" s="5"/>
    </row>
    <row r="992460" spans="21:28">
      <c r="U992460" s="5"/>
      <c r="AA992460" s="458"/>
      <c r="AB992460" s="5"/>
    </row>
    <row r="992461" spans="21:28">
      <c r="U992461" s="5"/>
      <c r="AA992461" s="458"/>
      <c r="AB992461" s="5"/>
    </row>
    <row r="992462" spans="21:28">
      <c r="U992462" s="5"/>
      <c r="AA992462" s="93"/>
      <c r="AB992462" s="5"/>
    </row>
    <row r="992463" spans="21:28">
      <c r="U992463" s="5"/>
      <c r="AA992463" s="94"/>
      <c r="AB992463" s="5"/>
    </row>
    <row r="992466" spans="21:28">
      <c r="U992466" s="5"/>
      <c r="AA992466" s="94"/>
      <c r="AB992466" s="5"/>
    </row>
    <row r="992516" spans="21:28">
      <c r="U992516" s="5"/>
      <c r="AA992516" s="94"/>
      <c r="AB992516" s="5"/>
    </row>
    <row r="992586" spans="21:28">
      <c r="U992586" s="5"/>
      <c r="AA992586" s="94"/>
      <c r="AB992586" s="5"/>
    </row>
    <row r="992587" spans="21:28">
      <c r="U992587" s="5"/>
      <c r="AA992587" s="94"/>
      <c r="AB992587" s="5"/>
    </row>
    <row r="992604" spans="21:28">
      <c r="U992604" s="5"/>
      <c r="AA992604" s="94"/>
      <c r="AB992604" s="5"/>
    </row>
    <row r="992606" spans="21:28">
      <c r="U992606" s="5"/>
      <c r="AA992606" s="458"/>
      <c r="AB992606" s="5"/>
    </row>
    <row r="992607" spans="21:28">
      <c r="U992607" s="5"/>
      <c r="AA992607" s="458"/>
      <c r="AB992607" s="5"/>
    </row>
    <row r="992608" spans="21:28">
      <c r="U992608" s="5"/>
      <c r="AA992608" s="93"/>
      <c r="AB992608" s="5"/>
    </row>
    <row r="992609" spans="21:28">
      <c r="U992609" s="5"/>
      <c r="AA992609" s="94"/>
      <c r="AB992609" s="5"/>
    </row>
    <row r="992612" spans="21:28">
      <c r="U992612" s="5"/>
      <c r="AA992612" s="94"/>
      <c r="AB992612" s="5"/>
    </row>
    <row r="992662" spans="21:28">
      <c r="U992662" s="5"/>
      <c r="AA992662" s="94"/>
      <c r="AB992662" s="5"/>
    </row>
    <row r="992732" spans="21:28">
      <c r="U992732" s="5"/>
      <c r="AA992732" s="94"/>
      <c r="AB992732" s="5"/>
    </row>
    <row r="992733" spans="21:28">
      <c r="U992733" s="5"/>
      <c r="AA992733" s="94"/>
      <c r="AB992733" s="5"/>
    </row>
    <row r="992750" spans="21:28">
      <c r="U992750" s="5"/>
      <c r="AA992750" s="94"/>
      <c r="AB992750" s="5"/>
    </row>
    <row r="992752" spans="21:28">
      <c r="U992752" s="5"/>
      <c r="AA992752" s="458"/>
      <c r="AB992752" s="5"/>
    </row>
    <row r="992753" spans="21:28">
      <c r="U992753" s="5"/>
      <c r="AA992753" s="458"/>
      <c r="AB992753" s="5"/>
    </row>
    <row r="992754" spans="21:28">
      <c r="U992754" s="5"/>
      <c r="AA992754" s="93"/>
      <c r="AB992754" s="5"/>
    </row>
    <row r="992755" spans="21:28">
      <c r="U992755" s="5"/>
      <c r="AA992755" s="94"/>
      <c r="AB992755" s="5"/>
    </row>
    <row r="992758" spans="21:28">
      <c r="U992758" s="5"/>
      <c r="AA992758" s="94"/>
      <c r="AB992758" s="5"/>
    </row>
    <row r="992808" spans="21:28">
      <c r="U992808" s="5"/>
      <c r="AA992808" s="94"/>
      <c r="AB992808" s="5"/>
    </row>
    <row r="992878" spans="21:28">
      <c r="U992878" s="5"/>
      <c r="AA992878" s="94"/>
      <c r="AB992878" s="5"/>
    </row>
    <row r="992879" spans="21:28">
      <c r="U992879" s="5"/>
      <c r="AA992879" s="94"/>
      <c r="AB992879" s="5"/>
    </row>
    <row r="992896" spans="21:28">
      <c r="U992896" s="5"/>
      <c r="AA992896" s="94"/>
      <c r="AB992896" s="5"/>
    </row>
    <row r="992898" spans="21:28">
      <c r="U992898" s="5"/>
      <c r="AA992898" s="458"/>
      <c r="AB992898" s="5"/>
    </row>
    <row r="992899" spans="21:28">
      <c r="U992899" s="5"/>
      <c r="AA992899" s="458"/>
      <c r="AB992899" s="5"/>
    </row>
    <row r="992900" spans="21:28">
      <c r="U992900" s="5"/>
      <c r="AA992900" s="93"/>
      <c r="AB992900" s="5"/>
    </row>
    <row r="992901" spans="21:28">
      <c r="U992901" s="5"/>
      <c r="AA992901" s="94"/>
      <c r="AB992901" s="5"/>
    </row>
    <row r="992904" spans="21:28">
      <c r="U992904" s="5"/>
      <c r="AA992904" s="94"/>
      <c r="AB992904" s="5"/>
    </row>
    <row r="992954" spans="21:28">
      <c r="U992954" s="5"/>
      <c r="AA992954" s="94"/>
      <c r="AB992954" s="5"/>
    </row>
    <row r="993024" spans="21:28">
      <c r="U993024" s="5"/>
      <c r="AA993024" s="94"/>
      <c r="AB993024" s="5"/>
    </row>
    <row r="993025" spans="21:28">
      <c r="U993025" s="5"/>
      <c r="AA993025" s="94"/>
      <c r="AB993025" s="5"/>
    </row>
    <row r="993042" spans="21:28">
      <c r="U993042" s="5"/>
      <c r="AA993042" s="94"/>
      <c r="AB993042" s="5"/>
    </row>
    <row r="993044" spans="21:28">
      <c r="U993044" s="5"/>
      <c r="AA993044" s="458"/>
      <c r="AB993044" s="5"/>
    </row>
    <row r="993045" spans="21:28">
      <c r="U993045" s="5"/>
      <c r="AA993045" s="458"/>
      <c r="AB993045" s="5"/>
    </row>
    <row r="993046" spans="21:28">
      <c r="U993046" s="5"/>
      <c r="AA993046" s="93"/>
      <c r="AB993046" s="5"/>
    </row>
    <row r="993047" spans="21:28">
      <c r="U993047" s="5"/>
      <c r="AA993047" s="94"/>
      <c r="AB993047" s="5"/>
    </row>
    <row r="993050" spans="21:28">
      <c r="U993050" s="5"/>
      <c r="AA993050" s="94"/>
      <c r="AB993050" s="5"/>
    </row>
    <row r="993100" spans="21:28">
      <c r="U993100" s="5"/>
      <c r="AA993100" s="94"/>
      <c r="AB993100" s="5"/>
    </row>
    <row r="993170" spans="21:28">
      <c r="U993170" s="5"/>
      <c r="AA993170" s="94"/>
      <c r="AB993170" s="5"/>
    </row>
    <row r="993171" spans="21:28">
      <c r="U993171" s="5"/>
      <c r="AA993171" s="94"/>
      <c r="AB993171" s="5"/>
    </row>
    <row r="993188" spans="21:28">
      <c r="U993188" s="5"/>
      <c r="AA993188" s="94"/>
      <c r="AB993188" s="5"/>
    </row>
    <row r="993190" spans="21:28">
      <c r="U993190" s="5"/>
      <c r="AA993190" s="458"/>
      <c r="AB993190" s="5"/>
    </row>
    <row r="993191" spans="21:28">
      <c r="U993191" s="5"/>
      <c r="AA993191" s="458"/>
      <c r="AB993191" s="5"/>
    </row>
    <row r="993192" spans="21:28">
      <c r="U993192" s="5"/>
      <c r="AA993192" s="93"/>
      <c r="AB993192" s="5"/>
    </row>
    <row r="993193" spans="21:28">
      <c r="U993193" s="5"/>
      <c r="AA993193" s="94"/>
      <c r="AB993193" s="5"/>
    </row>
    <row r="993196" spans="21:28">
      <c r="U993196" s="5"/>
      <c r="AA993196" s="94"/>
      <c r="AB993196" s="5"/>
    </row>
    <row r="993246" spans="21:28">
      <c r="U993246" s="5"/>
      <c r="AA993246" s="94"/>
      <c r="AB993246" s="5"/>
    </row>
    <row r="993316" spans="21:28">
      <c r="U993316" s="5"/>
      <c r="AA993316" s="94"/>
      <c r="AB993316" s="5"/>
    </row>
    <row r="993317" spans="21:28">
      <c r="U993317" s="5"/>
      <c r="AA993317" s="94"/>
      <c r="AB993317" s="5"/>
    </row>
    <row r="993334" spans="21:28">
      <c r="U993334" s="5"/>
      <c r="AA993334" s="94"/>
      <c r="AB993334" s="5"/>
    </row>
    <row r="993336" spans="21:28">
      <c r="U993336" s="5"/>
      <c r="AA993336" s="458"/>
      <c r="AB993336" s="5"/>
    </row>
    <row r="993337" spans="21:28">
      <c r="U993337" s="5"/>
      <c r="AA993337" s="458"/>
      <c r="AB993337" s="5"/>
    </row>
    <row r="993338" spans="21:28">
      <c r="U993338" s="5"/>
      <c r="AA993338" s="93"/>
      <c r="AB993338" s="5"/>
    </row>
    <row r="993339" spans="21:28">
      <c r="U993339" s="5"/>
      <c r="AA993339" s="94"/>
      <c r="AB993339" s="5"/>
    </row>
    <row r="993342" spans="21:28">
      <c r="U993342" s="5"/>
      <c r="AA993342" s="94"/>
      <c r="AB993342" s="5"/>
    </row>
    <row r="993392" spans="21:28">
      <c r="U993392" s="5"/>
      <c r="AA993392" s="94"/>
      <c r="AB993392" s="5"/>
    </row>
    <row r="993462" spans="21:28">
      <c r="U993462" s="5"/>
      <c r="AA993462" s="94"/>
      <c r="AB993462" s="5"/>
    </row>
    <row r="993463" spans="21:28">
      <c r="U993463" s="5"/>
      <c r="AA993463" s="94"/>
      <c r="AB993463" s="5"/>
    </row>
    <row r="993480" spans="21:28">
      <c r="U993480" s="5"/>
      <c r="AA993480" s="94"/>
      <c r="AB993480" s="5"/>
    </row>
    <row r="993482" spans="21:28">
      <c r="U993482" s="5"/>
      <c r="AA993482" s="458"/>
      <c r="AB993482" s="5"/>
    </row>
    <row r="993483" spans="21:28">
      <c r="U993483" s="5"/>
      <c r="AA993483" s="458"/>
      <c r="AB993483" s="5"/>
    </row>
    <row r="993484" spans="21:28">
      <c r="U993484" s="5"/>
      <c r="AA993484" s="93"/>
      <c r="AB993484" s="5"/>
    </row>
    <row r="993485" spans="21:28">
      <c r="U993485" s="5"/>
      <c r="AA993485" s="94"/>
      <c r="AB993485" s="5"/>
    </row>
    <row r="993488" spans="21:28">
      <c r="U993488" s="5"/>
      <c r="AA993488" s="94"/>
      <c r="AB993488" s="5"/>
    </row>
    <row r="993538" spans="21:28">
      <c r="U993538" s="5"/>
      <c r="AA993538" s="94"/>
      <c r="AB993538" s="5"/>
    </row>
    <row r="993608" spans="21:28">
      <c r="U993608" s="5"/>
      <c r="AA993608" s="94"/>
      <c r="AB993608" s="5"/>
    </row>
    <row r="993609" spans="21:28">
      <c r="U993609" s="5"/>
      <c r="AA993609" s="94"/>
      <c r="AB993609" s="5"/>
    </row>
    <row r="993626" spans="21:28">
      <c r="U993626" s="5"/>
      <c r="AA993626" s="94"/>
      <c r="AB993626" s="5"/>
    </row>
    <row r="993628" spans="21:28">
      <c r="U993628" s="5"/>
      <c r="AA993628" s="458"/>
      <c r="AB993628" s="5"/>
    </row>
    <row r="993629" spans="21:28">
      <c r="U993629" s="5"/>
      <c r="AA993629" s="458"/>
      <c r="AB993629" s="5"/>
    </row>
    <row r="993630" spans="21:28">
      <c r="U993630" s="5"/>
      <c r="AA993630" s="93"/>
      <c r="AB993630" s="5"/>
    </row>
    <row r="993631" spans="21:28">
      <c r="U993631" s="5"/>
      <c r="AA993631" s="94"/>
      <c r="AB993631" s="5"/>
    </row>
    <row r="993634" spans="21:28">
      <c r="U993634" s="5"/>
      <c r="AA993634" s="94"/>
      <c r="AB993634" s="5"/>
    </row>
    <row r="993684" spans="21:28">
      <c r="U993684" s="5"/>
      <c r="AA993684" s="94"/>
      <c r="AB993684" s="5"/>
    </row>
    <row r="993754" spans="21:28">
      <c r="U993754" s="5"/>
      <c r="AA993754" s="94"/>
      <c r="AB993754" s="5"/>
    </row>
    <row r="993755" spans="21:28">
      <c r="U993755" s="5"/>
      <c r="AA993755" s="94"/>
      <c r="AB993755" s="5"/>
    </row>
    <row r="993772" spans="21:28">
      <c r="U993772" s="5"/>
      <c r="AA993772" s="94"/>
      <c r="AB993772" s="5"/>
    </row>
    <row r="993774" spans="21:28">
      <c r="U993774" s="5"/>
      <c r="AA993774" s="458"/>
      <c r="AB993774" s="5"/>
    </row>
    <row r="993775" spans="21:28">
      <c r="U993775" s="5"/>
      <c r="AA993775" s="458"/>
      <c r="AB993775" s="5"/>
    </row>
    <row r="993776" spans="21:28">
      <c r="U993776" s="5"/>
      <c r="AA993776" s="93"/>
      <c r="AB993776" s="5"/>
    </row>
    <row r="993777" spans="21:28">
      <c r="U993777" s="5"/>
      <c r="AA993777" s="94"/>
      <c r="AB993777" s="5"/>
    </row>
    <row r="993780" spans="21:28">
      <c r="U993780" s="5"/>
      <c r="AA993780" s="94"/>
      <c r="AB993780" s="5"/>
    </row>
    <row r="993830" spans="21:28">
      <c r="U993830" s="5"/>
      <c r="AA993830" s="94"/>
      <c r="AB993830" s="5"/>
    </row>
    <row r="993900" spans="21:28">
      <c r="U993900" s="5"/>
      <c r="AA993900" s="94"/>
      <c r="AB993900" s="5"/>
    </row>
    <row r="993901" spans="21:28">
      <c r="U993901" s="5"/>
      <c r="AA993901" s="94"/>
      <c r="AB993901" s="5"/>
    </row>
    <row r="993918" spans="21:28">
      <c r="U993918" s="5"/>
      <c r="AA993918" s="94"/>
      <c r="AB993918" s="5"/>
    </row>
    <row r="993920" spans="21:28">
      <c r="U993920" s="5"/>
      <c r="AA993920" s="458"/>
      <c r="AB993920" s="5"/>
    </row>
    <row r="993921" spans="21:28">
      <c r="U993921" s="5"/>
      <c r="AA993921" s="458"/>
      <c r="AB993921" s="5"/>
    </row>
    <row r="993922" spans="21:28">
      <c r="U993922" s="5"/>
      <c r="AA993922" s="93"/>
      <c r="AB993922" s="5"/>
    </row>
    <row r="993923" spans="21:28">
      <c r="U993923" s="5"/>
      <c r="AA993923" s="94"/>
      <c r="AB993923" s="5"/>
    </row>
    <row r="993926" spans="21:28">
      <c r="U993926" s="5"/>
      <c r="AA993926" s="94"/>
      <c r="AB993926" s="5"/>
    </row>
    <row r="993976" spans="21:28">
      <c r="U993976" s="5"/>
      <c r="AA993976" s="94"/>
      <c r="AB993976" s="5"/>
    </row>
    <row r="994046" spans="21:28">
      <c r="U994046" s="5"/>
      <c r="AA994046" s="94"/>
      <c r="AB994046" s="5"/>
    </row>
    <row r="994047" spans="21:28">
      <c r="U994047" s="5"/>
      <c r="AA994047" s="94"/>
      <c r="AB994047" s="5"/>
    </row>
    <row r="994064" spans="21:28">
      <c r="U994064" s="5"/>
      <c r="AA994064" s="94"/>
      <c r="AB994064" s="5"/>
    </row>
    <row r="994066" spans="21:28">
      <c r="U994066" s="5"/>
      <c r="AA994066" s="458"/>
      <c r="AB994066" s="5"/>
    </row>
    <row r="994067" spans="21:28">
      <c r="U994067" s="5"/>
      <c r="AA994067" s="458"/>
      <c r="AB994067" s="5"/>
    </row>
    <row r="994068" spans="21:28">
      <c r="U994068" s="5"/>
      <c r="AA994068" s="93"/>
      <c r="AB994068" s="5"/>
    </row>
    <row r="994069" spans="21:28">
      <c r="U994069" s="5"/>
      <c r="AA994069" s="94"/>
      <c r="AB994069" s="5"/>
    </row>
    <row r="994072" spans="21:28">
      <c r="U994072" s="5"/>
      <c r="AA994072" s="94"/>
      <c r="AB994072" s="5"/>
    </row>
    <row r="994122" spans="21:28">
      <c r="U994122" s="5"/>
      <c r="AA994122" s="94"/>
      <c r="AB994122" s="5"/>
    </row>
    <row r="994192" spans="21:28">
      <c r="U994192" s="5"/>
      <c r="AA994192" s="94"/>
      <c r="AB994192" s="5"/>
    </row>
    <row r="994193" spans="21:28">
      <c r="U994193" s="5"/>
      <c r="AA994193" s="94"/>
      <c r="AB994193" s="5"/>
    </row>
    <row r="994210" spans="21:28">
      <c r="U994210" s="5"/>
      <c r="AA994210" s="94"/>
      <c r="AB994210" s="5"/>
    </row>
    <row r="994212" spans="21:28">
      <c r="U994212" s="5"/>
      <c r="AA994212" s="458"/>
      <c r="AB994212" s="5"/>
    </row>
    <row r="994213" spans="21:28">
      <c r="U994213" s="5"/>
      <c r="AA994213" s="458"/>
      <c r="AB994213" s="5"/>
    </row>
    <row r="994214" spans="21:28">
      <c r="U994214" s="5"/>
      <c r="AA994214" s="93"/>
      <c r="AB994214" s="5"/>
    </row>
    <row r="994215" spans="21:28">
      <c r="U994215" s="5"/>
      <c r="AA994215" s="94"/>
      <c r="AB994215" s="5"/>
    </row>
    <row r="994218" spans="21:28">
      <c r="U994218" s="5"/>
      <c r="AA994218" s="94"/>
      <c r="AB994218" s="5"/>
    </row>
    <row r="994268" spans="21:28">
      <c r="U994268" s="5"/>
      <c r="AA994268" s="94"/>
      <c r="AB994268" s="5"/>
    </row>
    <row r="994338" spans="21:28">
      <c r="U994338" s="5"/>
      <c r="AA994338" s="94"/>
      <c r="AB994338" s="5"/>
    </row>
    <row r="994339" spans="21:28">
      <c r="U994339" s="5"/>
      <c r="AA994339" s="94"/>
      <c r="AB994339" s="5"/>
    </row>
    <row r="994356" spans="21:28">
      <c r="U994356" s="5"/>
      <c r="AA994356" s="94"/>
      <c r="AB994356" s="5"/>
    </row>
    <row r="994358" spans="21:28">
      <c r="U994358" s="5"/>
      <c r="AA994358" s="458"/>
      <c r="AB994358" s="5"/>
    </row>
    <row r="994359" spans="21:28">
      <c r="U994359" s="5"/>
      <c r="AA994359" s="458"/>
      <c r="AB994359" s="5"/>
    </row>
    <row r="994360" spans="21:28">
      <c r="U994360" s="5"/>
      <c r="AA994360" s="93"/>
      <c r="AB994360" s="5"/>
    </row>
    <row r="994361" spans="21:28">
      <c r="U994361" s="5"/>
      <c r="AA994361" s="94"/>
      <c r="AB994361" s="5"/>
    </row>
    <row r="994364" spans="21:28">
      <c r="U994364" s="5"/>
      <c r="AA994364" s="94"/>
      <c r="AB994364" s="5"/>
    </row>
    <row r="994414" spans="21:28">
      <c r="U994414" s="5"/>
      <c r="AA994414" s="94"/>
      <c r="AB994414" s="5"/>
    </row>
    <row r="994484" spans="21:28">
      <c r="U994484" s="5"/>
      <c r="AA994484" s="94"/>
      <c r="AB994484" s="5"/>
    </row>
    <row r="994485" spans="21:28">
      <c r="U994485" s="5"/>
      <c r="AA994485" s="94"/>
      <c r="AB994485" s="5"/>
    </row>
    <row r="994502" spans="21:28">
      <c r="U994502" s="5"/>
      <c r="AA994502" s="94"/>
      <c r="AB994502" s="5"/>
    </row>
    <row r="994504" spans="21:28">
      <c r="U994504" s="5"/>
      <c r="AA994504" s="458"/>
      <c r="AB994504" s="5"/>
    </row>
    <row r="994505" spans="21:28">
      <c r="U994505" s="5"/>
      <c r="AA994505" s="458"/>
      <c r="AB994505" s="5"/>
    </row>
    <row r="994506" spans="21:28">
      <c r="U994506" s="5"/>
      <c r="AA994506" s="93"/>
      <c r="AB994506" s="5"/>
    </row>
    <row r="994507" spans="21:28">
      <c r="U994507" s="5"/>
      <c r="AA994507" s="94"/>
      <c r="AB994507" s="5"/>
    </row>
    <row r="994510" spans="21:28">
      <c r="U994510" s="5"/>
      <c r="AA994510" s="94"/>
      <c r="AB994510" s="5"/>
    </row>
    <row r="994560" spans="21:28">
      <c r="U994560" s="5"/>
      <c r="AA994560" s="94"/>
      <c r="AB994560" s="5"/>
    </row>
    <row r="994630" spans="21:28">
      <c r="U994630" s="5"/>
      <c r="AA994630" s="94"/>
      <c r="AB994630" s="5"/>
    </row>
    <row r="994631" spans="21:28">
      <c r="U994631" s="5"/>
      <c r="AA994631" s="94"/>
      <c r="AB994631" s="5"/>
    </row>
    <row r="994648" spans="21:28">
      <c r="U994648" s="5"/>
      <c r="AA994648" s="94"/>
      <c r="AB994648" s="5"/>
    </row>
    <row r="994650" spans="21:28">
      <c r="U994650" s="5"/>
      <c r="AA994650" s="458"/>
      <c r="AB994650" s="5"/>
    </row>
    <row r="994651" spans="21:28">
      <c r="U994651" s="5"/>
      <c r="AA994651" s="458"/>
      <c r="AB994651" s="5"/>
    </row>
    <row r="994652" spans="21:28">
      <c r="U994652" s="5"/>
      <c r="AA994652" s="93"/>
      <c r="AB994652" s="5"/>
    </row>
    <row r="994653" spans="21:28">
      <c r="U994653" s="5"/>
      <c r="AA994653" s="94"/>
      <c r="AB994653" s="5"/>
    </row>
    <row r="994656" spans="21:28">
      <c r="U994656" s="5"/>
      <c r="AA994656" s="94"/>
      <c r="AB994656" s="5"/>
    </row>
    <row r="994706" spans="21:28">
      <c r="U994706" s="5"/>
      <c r="AA994706" s="94"/>
      <c r="AB994706" s="5"/>
    </row>
    <row r="994776" spans="21:28">
      <c r="U994776" s="5"/>
      <c r="AA994776" s="94"/>
      <c r="AB994776" s="5"/>
    </row>
    <row r="994777" spans="21:28">
      <c r="U994777" s="5"/>
      <c r="AA994777" s="94"/>
      <c r="AB994777" s="5"/>
    </row>
    <row r="994794" spans="21:28">
      <c r="U994794" s="5"/>
      <c r="AA994794" s="94"/>
      <c r="AB994794" s="5"/>
    </row>
    <row r="994796" spans="21:28">
      <c r="U994796" s="5"/>
      <c r="AA994796" s="458"/>
      <c r="AB994796" s="5"/>
    </row>
    <row r="994797" spans="21:28">
      <c r="U994797" s="5"/>
      <c r="AA994797" s="458"/>
      <c r="AB994797" s="5"/>
    </row>
    <row r="994798" spans="21:28">
      <c r="U994798" s="5"/>
      <c r="AA994798" s="93"/>
      <c r="AB994798" s="5"/>
    </row>
    <row r="994799" spans="21:28">
      <c r="U994799" s="5"/>
      <c r="AA994799" s="94"/>
      <c r="AB994799" s="5"/>
    </row>
    <row r="994802" spans="21:28">
      <c r="U994802" s="5"/>
      <c r="AA994802" s="94"/>
      <c r="AB994802" s="5"/>
    </row>
    <row r="994852" spans="21:28">
      <c r="U994852" s="5"/>
      <c r="AA994852" s="94"/>
      <c r="AB994852" s="5"/>
    </row>
    <row r="994922" spans="21:28">
      <c r="U994922" s="5"/>
      <c r="AA994922" s="94"/>
      <c r="AB994922" s="5"/>
    </row>
    <row r="994923" spans="21:28">
      <c r="U994923" s="5"/>
      <c r="AA994923" s="94"/>
      <c r="AB994923" s="5"/>
    </row>
    <row r="994940" spans="21:28">
      <c r="U994940" s="5"/>
      <c r="AA994940" s="94"/>
      <c r="AB994940" s="5"/>
    </row>
    <row r="994942" spans="21:28">
      <c r="U994942" s="5"/>
      <c r="AA994942" s="458"/>
      <c r="AB994942" s="5"/>
    </row>
    <row r="994943" spans="21:28">
      <c r="U994943" s="5"/>
      <c r="AA994943" s="458"/>
      <c r="AB994943" s="5"/>
    </row>
    <row r="994944" spans="21:28">
      <c r="U994944" s="5"/>
      <c r="AA994944" s="93"/>
      <c r="AB994944" s="5"/>
    </row>
    <row r="994945" spans="21:28">
      <c r="U994945" s="5"/>
      <c r="AA994945" s="94"/>
      <c r="AB994945" s="5"/>
    </row>
    <row r="994948" spans="21:28">
      <c r="U994948" s="5"/>
      <c r="AA994948" s="94"/>
      <c r="AB994948" s="5"/>
    </row>
    <row r="994998" spans="21:28">
      <c r="U994998" s="5"/>
      <c r="AA994998" s="94"/>
      <c r="AB994998" s="5"/>
    </row>
    <row r="995068" spans="21:28">
      <c r="U995068" s="5"/>
      <c r="AA995068" s="94"/>
      <c r="AB995068" s="5"/>
    </row>
    <row r="995069" spans="21:28">
      <c r="U995069" s="5"/>
      <c r="AA995069" s="94"/>
      <c r="AB995069" s="5"/>
    </row>
    <row r="995086" spans="21:28">
      <c r="U995086" s="5"/>
      <c r="AA995086" s="94"/>
      <c r="AB995086" s="5"/>
    </row>
    <row r="995088" spans="21:28">
      <c r="U995088" s="5"/>
      <c r="AA995088" s="458"/>
      <c r="AB995088" s="5"/>
    </row>
    <row r="995089" spans="21:28">
      <c r="U995089" s="5"/>
      <c r="AA995089" s="458"/>
      <c r="AB995089" s="5"/>
    </row>
    <row r="995090" spans="21:28">
      <c r="U995090" s="5"/>
      <c r="AA995090" s="93"/>
      <c r="AB995090" s="5"/>
    </row>
    <row r="995091" spans="21:28">
      <c r="U995091" s="5"/>
      <c r="AA995091" s="94"/>
      <c r="AB995091" s="5"/>
    </row>
    <row r="995094" spans="21:28">
      <c r="U995094" s="5"/>
      <c r="AA995094" s="94"/>
      <c r="AB995094" s="5"/>
    </row>
    <row r="995144" spans="21:28">
      <c r="U995144" s="5"/>
      <c r="AA995144" s="94"/>
      <c r="AB995144" s="5"/>
    </row>
    <row r="995214" spans="21:28">
      <c r="U995214" s="5"/>
      <c r="AA995214" s="94"/>
      <c r="AB995214" s="5"/>
    </row>
    <row r="995215" spans="21:28">
      <c r="U995215" s="5"/>
      <c r="AA995215" s="94"/>
      <c r="AB995215" s="5"/>
    </row>
    <row r="995232" spans="21:28">
      <c r="U995232" s="5"/>
      <c r="AA995232" s="94"/>
      <c r="AB995232" s="5"/>
    </row>
    <row r="995234" spans="21:28">
      <c r="U995234" s="5"/>
      <c r="AA995234" s="458"/>
      <c r="AB995234" s="5"/>
    </row>
    <row r="995235" spans="21:28">
      <c r="U995235" s="5"/>
      <c r="AA995235" s="458"/>
      <c r="AB995235" s="5"/>
    </row>
    <row r="995236" spans="21:28">
      <c r="U995236" s="5"/>
      <c r="AA995236" s="93"/>
      <c r="AB995236" s="5"/>
    </row>
    <row r="995237" spans="21:28">
      <c r="U995237" s="5"/>
      <c r="AA995237" s="94"/>
      <c r="AB995237" s="5"/>
    </row>
    <row r="995240" spans="21:28">
      <c r="U995240" s="5"/>
      <c r="AA995240" s="94"/>
      <c r="AB995240" s="5"/>
    </row>
    <row r="995290" spans="21:28">
      <c r="U995290" s="5"/>
      <c r="AA995290" s="94"/>
      <c r="AB995290" s="5"/>
    </row>
    <row r="995360" spans="21:28">
      <c r="U995360" s="5"/>
      <c r="AA995360" s="94"/>
      <c r="AB995360" s="5"/>
    </row>
    <row r="995361" spans="21:28">
      <c r="U995361" s="5"/>
      <c r="AA995361" s="94"/>
      <c r="AB995361" s="5"/>
    </row>
    <row r="995378" spans="21:28">
      <c r="U995378" s="5"/>
      <c r="AA995378" s="94"/>
      <c r="AB995378" s="5"/>
    </row>
    <row r="995380" spans="21:28">
      <c r="U995380" s="5"/>
      <c r="AA995380" s="458"/>
      <c r="AB995380" s="5"/>
    </row>
    <row r="995381" spans="21:28">
      <c r="U995381" s="5"/>
      <c r="AA995381" s="458"/>
      <c r="AB995381" s="5"/>
    </row>
    <row r="995382" spans="21:28">
      <c r="U995382" s="5"/>
      <c r="AA995382" s="93"/>
      <c r="AB995382" s="5"/>
    </row>
    <row r="995383" spans="21:28">
      <c r="U995383" s="5"/>
      <c r="AA995383" s="94"/>
      <c r="AB995383" s="5"/>
    </row>
    <row r="995386" spans="21:28">
      <c r="U995386" s="5"/>
      <c r="AA995386" s="94"/>
      <c r="AB995386" s="5"/>
    </row>
    <row r="995436" spans="21:28">
      <c r="U995436" s="5"/>
      <c r="AA995436" s="94"/>
      <c r="AB995436" s="5"/>
    </row>
    <row r="995506" spans="21:28">
      <c r="U995506" s="5"/>
      <c r="AA995506" s="94"/>
      <c r="AB995506" s="5"/>
    </row>
    <row r="995507" spans="21:28">
      <c r="U995507" s="5"/>
      <c r="AA995507" s="94"/>
      <c r="AB995507" s="5"/>
    </row>
    <row r="995524" spans="21:28">
      <c r="U995524" s="5"/>
      <c r="AA995524" s="94"/>
      <c r="AB995524" s="5"/>
    </row>
    <row r="995526" spans="21:28">
      <c r="U995526" s="5"/>
      <c r="AA995526" s="458"/>
      <c r="AB995526" s="5"/>
    </row>
    <row r="995527" spans="21:28">
      <c r="U995527" s="5"/>
      <c r="AA995527" s="458"/>
      <c r="AB995527" s="5"/>
    </row>
    <row r="995528" spans="21:28">
      <c r="U995528" s="5"/>
      <c r="AA995528" s="93"/>
      <c r="AB995528" s="5"/>
    </row>
    <row r="995529" spans="21:28">
      <c r="U995529" s="5"/>
      <c r="AA995529" s="94"/>
      <c r="AB995529" s="5"/>
    </row>
    <row r="995532" spans="21:28">
      <c r="U995532" s="5"/>
      <c r="AA995532" s="94"/>
      <c r="AB995532" s="5"/>
    </row>
    <row r="995582" spans="21:28">
      <c r="U995582" s="5"/>
      <c r="AA995582" s="94"/>
      <c r="AB995582" s="5"/>
    </row>
    <row r="995652" spans="21:28">
      <c r="U995652" s="5"/>
      <c r="AA995652" s="94"/>
      <c r="AB995652" s="5"/>
    </row>
    <row r="995653" spans="21:28">
      <c r="U995653" s="5"/>
      <c r="AA995653" s="94"/>
      <c r="AB995653" s="5"/>
    </row>
    <row r="995670" spans="21:28">
      <c r="U995670" s="5"/>
      <c r="AA995670" s="94"/>
      <c r="AB995670" s="5"/>
    </row>
    <row r="995672" spans="21:28">
      <c r="U995672" s="5"/>
      <c r="AA995672" s="458"/>
      <c r="AB995672" s="5"/>
    </row>
    <row r="995673" spans="21:28">
      <c r="U995673" s="5"/>
      <c r="AA995673" s="458"/>
      <c r="AB995673" s="5"/>
    </row>
    <row r="995674" spans="21:28">
      <c r="U995674" s="5"/>
      <c r="AA995674" s="93"/>
      <c r="AB995674" s="5"/>
    </row>
    <row r="995675" spans="21:28">
      <c r="U995675" s="5"/>
      <c r="AA995675" s="94"/>
      <c r="AB995675" s="5"/>
    </row>
    <row r="995678" spans="21:28">
      <c r="U995678" s="5"/>
      <c r="AA995678" s="94"/>
      <c r="AB995678" s="5"/>
    </row>
    <row r="995728" spans="21:28">
      <c r="U995728" s="5"/>
      <c r="AA995728" s="94"/>
      <c r="AB995728" s="5"/>
    </row>
    <row r="995798" spans="21:28">
      <c r="U995798" s="5"/>
      <c r="AA995798" s="94"/>
      <c r="AB995798" s="5"/>
    </row>
    <row r="995799" spans="21:28">
      <c r="U995799" s="5"/>
      <c r="AA995799" s="94"/>
      <c r="AB995799" s="5"/>
    </row>
    <row r="995816" spans="21:28">
      <c r="U995816" s="5"/>
      <c r="AA995816" s="94"/>
      <c r="AB995816" s="5"/>
    </row>
    <row r="995818" spans="21:28">
      <c r="U995818" s="5"/>
      <c r="AA995818" s="458"/>
      <c r="AB995818" s="5"/>
    </row>
    <row r="995819" spans="21:28">
      <c r="U995819" s="5"/>
      <c r="AA995819" s="458"/>
      <c r="AB995819" s="5"/>
    </row>
    <row r="995820" spans="21:28">
      <c r="U995820" s="5"/>
      <c r="AA995820" s="93"/>
      <c r="AB995820" s="5"/>
    </row>
    <row r="995821" spans="21:28">
      <c r="U995821" s="5"/>
      <c r="AA995821" s="94"/>
      <c r="AB995821" s="5"/>
    </row>
    <row r="995824" spans="21:28">
      <c r="U995824" s="5"/>
      <c r="AA995824" s="94"/>
      <c r="AB995824" s="5"/>
    </row>
    <row r="995874" spans="21:28">
      <c r="U995874" s="5"/>
      <c r="AA995874" s="94"/>
      <c r="AB995874" s="5"/>
    </row>
    <row r="995944" spans="21:28">
      <c r="U995944" s="5"/>
      <c r="AA995944" s="94"/>
      <c r="AB995944" s="5"/>
    </row>
    <row r="995945" spans="21:28">
      <c r="U995945" s="5"/>
      <c r="AA995945" s="94"/>
      <c r="AB995945" s="5"/>
    </row>
    <row r="995962" spans="21:28">
      <c r="U995962" s="5"/>
      <c r="AA995962" s="94"/>
      <c r="AB995962" s="5"/>
    </row>
    <row r="995964" spans="21:28">
      <c r="U995964" s="5"/>
      <c r="AA995964" s="458"/>
      <c r="AB995964" s="5"/>
    </row>
    <row r="995965" spans="21:28">
      <c r="U995965" s="5"/>
      <c r="AA995965" s="458"/>
      <c r="AB995965" s="5"/>
    </row>
    <row r="995966" spans="21:28">
      <c r="U995966" s="5"/>
      <c r="AA995966" s="93"/>
      <c r="AB995966" s="5"/>
    </row>
    <row r="995967" spans="21:28">
      <c r="U995967" s="5"/>
      <c r="AA995967" s="94"/>
      <c r="AB995967" s="5"/>
    </row>
    <row r="995970" spans="21:28">
      <c r="U995970" s="5"/>
      <c r="AA995970" s="94"/>
      <c r="AB995970" s="5"/>
    </row>
    <row r="996020" spans="21:28">
      <c r="U996020" s="5"/>
      <c r="AA996020" s="94"/>
      <c r="AB996020" s="5"/>
    </row>
    <row r="996090" spans="21:28">
      <c r="U996090" s="5"/>
      <c r="AA996090" s="94"/>
      <c r="AB996090" s="5"/>
    </row>
    <row r="996091" spans="21:28">
      <c r="U996091" s="5"/>
      <c r="AA996091" s="94"/>
      <c r="AB996091" s="5"/>
    </row>
    <row r="996108" spans="21:28">
      <c r="U996108" s="5"/>
      <c r="AA996108" s="94"/>
      <c r="AB996108" s="5"/>
    </row>
    <row r="996110" spans="21:28">
      <c r="U996110" s="5"/>
      <c r="AA996110" s="458"/>
      <c r="AB996110" s="5"/>
    </row>
    <row r="996111" spans="21:28">
      <c r="U996111" s="5"/>
      <c r="AA996111" s="458"/>
      <c r="AB996111" s="5"/>
    </row>
    <row r="996112" spans="21:28">
      <c r="U996112" s="5"/>
      <c r="AA996112" s="93"/>
      <c r="AB996112" s="5"/>
    </row>
    <row r="996113" spans="21:28">
      <c r="U996113" s="5"/>
      <c r="AA996113" s="94"/>
      <c r="AB996113" s="5"/>
    </row>
    <row r="996116" spans="21:28">
      <c r="U996116" s="5"/>
      <c r="AA996116" s="94"/>
      <c r="AB996116" s="5"/>
    </row>
    <row r="996166" spans="21:28">
      <c r="U996166" s="5"/>
      <c r="AA996166" s="94"/>
      <c r="AB996166" s="5"/>
    </row>
    <row r="996236" spans="21:28">
      <c r="U996236" s="5"/>
      <c r="AA996236" s="94"/>
      <c r="AB996236" s="5"/>
    </row>
    <row r="996237" spans="21:28">
      <c r="U996237" s="5"/>
      <c r="AA996237" s="94"/>
      <c r="AB996237" s="5"/>
    </row>
    <row r="996254" spans="21:28">
      <c r="U996254" s="5"/>
      <c r="AA996254" s="94"/>
      <c r="AB996254" s="5"/>
    </row>
    <row r="996256" spans="21:28">
      <c r="U996256" s="5"/>
      <c r="AA996256" s="458"/>
      <c r="AB996256" s="5"/>
    </row>
    <row r="996257" spans="21:28">
      <c r="U996257" s="5"/>
      <c r="AA996257" s="458"/>
      <c r="AB996257" s="5"/>
    </row>
    <row r="996258" spans="21:28">
      <c r="U996258" s="5"/>
      <c r="AA996258" s="93"/>
      <c r="AB996258" s="5"/>
    </row>
    <row r="996259" spans="21:28">
      <c r="U996259" s="5"/>
      <c r="AA996259" s="94"/>
      <c r="AB996259" s="5"/>
    </row>
    <row r="996262" spans="21:28">
      <c r="U996262" s="5"/>
      <c r="AA996262" s="94"/>
      <c r="AB996262" s="5"/>
    </row>
    <row r="996312" spans="21:28">
      <c r="U996312" s="5"/>
      <c r="AA996312" s="94"/>
      <c r="AB996312" s="5"/>
    </row>
    <row r="996382" spans="21:28">
      <c r="U996382" s="5"/>
      <c r="AA996382" s="94"/>
      <c r="AB996382" s="5"/>
    </row>
    <row r="996383" spans="21:28">
      <c r="U996383" s="5"/>
      <c r="AA996383" s="94"/>
      <c r="AB996383" s="5"/>
    </row>
    <row r="996400" spans="21:28">
      <c r="U996400" s="5"/>
      <c r="AA996400" s="94"/>
      <c r="AB996400" s="5"/>
    </row>
    <row r="996402" spans="21:28">
      <c r="U996402" s="5"/>
      <c r="AA996402" s="458"/>
      <c r="AB996402" s="5"/>
    </row>
    <row r="996403" spans="21:28">
      <c r="U996403" s="5"/>
      <c r="AA996403" s="458"/>
      <c r="AB996403" s="5"/>
    </row>
    <row r="996404" spans="21:28">
      <c r="U996404" s="5"/>
      <c r="AA996404" s="93"/>
      <c r="AB996404" s="5"/>
    </row>
    <row r="996405" spans="21:28">
      <c r="U996405" s="5"/>
      <c r="AA996405" s="94"/>
      <c r="AB996405" s="5"/>
    </row>
    <row r="996408" spans="21:28">
      <c r="U996408" s="5"/>
      <c r="AA996408" s="94"/>
      <c r="AB996408" s="5"/>
    </row>
    <row r="996458" spans="21:28">
      <c r="U996458" s="5"/>
      <c r="AA996458" s="94"/>
      <c r="AB996458" s="5"/>
    </row>
    <row r="996528" spans="21:28">
      <c r="U996528" s="5"/>
      <c r="AA996528" s="94"/>
      <c r="AB996528" s="5"/>
    </row>
    <row r="996529" spans="21:28">
      <c r="U996529" s="5"/>
      <c r="AA996529" s="94"/>
      <c r="AB996529" s="5"/>
    </row>
    <row r="996546" spans="21:28">
      <c r="U996546" s="5"/>
      <c r="AA996546" s="94"/>
      <c r="AB996546" s="5"/>
    </row>
    <row r="996548" spans="21:28">
      <c r="U996548" s="5"/>
      <c r="AA996548" s="458"/>
      <c r="AB996548" s="5"/>
    </row>
    <row r="996549" spans="21:28">
      <c r="U996549" s="5"/>
      <c r="AA996549" s="458"/>
      <c r="AB996549" s="5"/>
    </row>
    <row r="996550" spans="21:28">
      <c r="U996550" s="5"/>
      <c r="AA996550" s="93"/>
      <c r="AB996550" s="5"/>
    </row>
    <row r="996551" spans="21:28">
      <c r="U996551" s="5"/>
      <c r="AA996551" s="94"/>
      <c r="AB996551" s="5"/>
    </row>
    <row r="996554" spans="21:28">
      <c r="U996554" s="5"/>
      <c r="AA996554" s="94"/>
      <c r="AB996554" s="5"/>
    </row>
    <row r="996604" spans="21:28">
      <c r="U996604" s="5"/>
      <c r="AA996604" s="94"/>
      <c r="AB996604" s="5"/>
    </row>
    <row r="996674" spans="21:28">
      <c r="U996674" s="5"/>
      <c r="AA996674" s="94"/>
      <c r="AB996674" s="5"/>
    </row>
    <row r="996675" spans="21:28">
      <c r="U996675" s="5"/>
      <c r="AA996675" s="94"/>
      <c r="AB996675" s="5"/>
    </row>
    <row r="996692" spans="21:28">
      <c r="U996692" s="5"/>
      <c r="AA996692" s="94"/>
      <c r="AB996692" s="5"/>
    </row>
    <row r="996694" spans="21:28">
      <c r="U996694" s="5"/>
      <c r="AA996694" s="458"/>
      <c r="AB996694" s="5"/>
    </row>
    <row r="996695" spans="21:28">
      <c r="U996695" s="5"/>
      <c r="AA996695" s="458"/>
      <c r="AB996695" s="5"/>
    </row>
    <row r="996696" spans="21:28">
      <c r="U996696" s="5"/>
      <c r="AA996696" s="93"/>
      <c r="AB996696" s="5"/>
    </row>
    <row r="996697" spans="21:28">
      <c r="U996697" s="5"/>
      <c r="AA996697" s="94"/>
      <c r="AB996697" s="5"/>
    </row>
    <row r="996700" spans="21:28">
      <c r="U996700" s="5"/>
      <c r="AA996700" s="94"/>
      <c r="AB996700" s="5"/>
    </row>
    <row r="996750" spans="21:28">
      <c r="U996750" s="5"/>
      <c r="AA996750" s="94"/>
      <c r="AB996750" s="5"/>
    </row>
    <row r="996820" spans="21:28">
      <c r="U996820" s="5"/>
      <c r="AA996820" s="94"/>
      <c r="AB996820" s="5"/>
    </row>
    <row r="996821" spans="21:28">
      <c r="U996821" s="5"/>
      <c r="AA996821" s="94"/>
      <c r="AB996821" s="5"/>
    </row>
    <row r="996838" spans="21:28">
      <c r="U996838" s="5"/>
      <c r="AA996838" s="94"/>
      <c r="AB996838" s="5"/>
    </row>
    <row r="996840" spans="21:28">
      <c r="U996840" s="5"/>
      <c r="AA996840" s="458"/>
      <c r="AB996840" s="5"/>
    </row>
    <row r="996841" spans="21:28">
      <c r="U996841" s="5"/>
      <c r="AA996841" s="458"/>
      <c r="AB996841" s="5"/>
    </row>
    <row r="996842" spans="21:28">
      <c r="U996842" s="5"/>
      <c r="AA996842" s="93"/>
      <c r="AB996842" s="5"/>
    </row>
    <row r="996843" spans="21:28">
      <c r="U996843" s="5"/>
      <c r="AA996843" s="94"/>
      <c r="AB996843" s="5"/>
    </row>
    <row r="996846" spans="21:28">
      <c r="U996846" s="5"/>
      <c r="AA996846" s="94"/>
      <c r="AB996846" s="5"/>
    </row>
    <row r="996896" spans="21:28">
      <c r="U996896" s="5"/>
      <c r="AA996896" s="94"/>
      <c r="AB996896" s="5"/>
    </row>
    <row r="996966" spans="21:28">
      <c r="U996966" s="5"/>
      <c r="AA996966" s="94"/>
      <c r="AB996966" s="5"/>
    </row>
    <row r="996967" spans="21:28">
      <c r="U996967" s="5"/>
      <c r="AA996967" s="94"/>
      <c r="AB996967" s="5"/>
    </row>
    <row r="996984" spans="21:28">
      <c r="U996984" s="5"/>
      <c r="AA996984" s="94"/>
      <c r="AB996984" s="5"/>
    </row>
    <row r="996986" spans="21:28">
      <c r="U996986" s="5"/>
      <c r="AA996986" s="458"/>
      <c r="AB996986" s="5"/>
    </row>
    <row r="996987" spans="21:28">
      <c r="U996987" s="5"/>
      <c r="AA996987" s="458"/>
      <c r="AB996987" s="5"/>
    </row>
    <row r="996988" spans="21:28">
      <c r="U996988" s="5"/>
      <c r="AA996988" s="93"/>
      <c r="AB996988" s="5"/>
    </row>
    <row r="996989" spans="21:28">
      <c r="U996989" s="5"/>
      <c r="AA996989" s="94"/>
      <c r="AB996989" s="5"/>
    </row>
    <row r="996992" spans="21:28">
      <c r="U996992" s="5"/>
      <c r="AA996992" s="94"/>
      <c r="AB996992" s="5"/>
    </row>
    <row r="997042" spans="21:28">
      <c r="U997042" s="5"/>
      <c r="AA997042" s="94"/>
      <c r="AB997042" s="5"/>
    </row>
    <row r="997112" spans="21:28">
      <c r="U997112" s="5"/>
      <c r="AA997112" s="94"/>
      <c r="AB997112" s="5"/>
    </row>
    <row r="997113" spans="21:28">
      <c r="U997113" s="5"/>
      <c r="AA997113" s="94"/>
      <c r="AB997113" s="5"/>
    </row>
    <row r="997130" spans="21:28">
      <c r="U997130" s="5"/>
      <c r="AA997130" s="94"/>
      <c r="AB997130" s="5"/>
    </row>
    <row r="997132" spans="21:28">
      <c r="U997132" s="5"/>
      <c r="AA997132" s="458"/>
      <c r="AB997132" s="5"/>
    </row>
    <row r="997133" spans="21:28">
      <c r="U997133" s="5"/>
      <c r="AA997133" s="458"/>
      <c r="AB997133" s="5"/>
    </row>
    <row r="997134" spans="21:28">
      <c r="U997134" s="5"/>
      <c r="AA997134" s="93"/>
      <c r="AB997134" s="5"/>
    </row>
    <row r="997135" spans="21:28">
      <c r="U997135" s="5"/>
      <c r="AA997135" s="94"/>
      <c r="AB997135" s="5"/>
    </row>
    <row r="997138" spans="21:28">
      <c r="U997138" s="5"/>
      <c r="AA997138" s="94"/>
      <c r="AB997138" s="5"/>
    </row>
    <row r="997188" spans="21:28">
      <c r="U997188" s="5"/>
      <c r="AA997188" s="94"/>
      <c r="AB997188" s="5"/>
    </row>
    <row r="997258" spans="21:28">
      <c r="U997258" s="5"/>
      <c r="AA997258" s="94"/>
      <c r="AB997258" s="5"/>
    </row>
    <row r="997259" spans="21:28">
      <c r="U997259" s="5"/>
      <c r="AA997259" s="94"/>
      <c r="AB997259" s="5"/>
    </row>
    <row r="997276" spans="21:28">
      <c r="U997276" s="5"/>
      <c r="AA997276" s="94"/>
      <c r="AB997276" s="5"/>
    </row>
    <row r="997278" spans="21:28">
      <c r="U997278" s="5"/>
      <c r="AA997278" s="458"/>
      <c r="AB997278" s="5"/>
    </row>
    <row r="997279" spans="21:28">
      <c r="U997279" s="5"/>
      <c r="AA997279" s="458"/>
      <c r="AB997279" s="5"/>
    </row>
    <row r="997280" spans="21:28">
      <c r="U997280" s="5"/>
      <c r="AA997280" s="93"/>
      <c r="AB997280" s="5"/>
    </row>
    <row r="997281" spans="21:28">
      <c r="U997281" s="5"/>
      <c r="AA997281" s="94"/>
      <c r="AB997281" s="5"/>
    </row>
    <row r="997284" spans="21:28">
      <c r="U997284" s="5"/>
      <c r="AA997284" s="94"/>
      <c r="AB997284" s="5"/>
    </row>
    <row r="997334" spans="21:28">
      <c r="U997334" s="5"/>
      <c r="AA997334" s="94"/>
      <c r="AB997334" s="5"/>
    </row>
    <row r="997404" spans="21:28">
      <c r="U997404" s="5"/>
      <c r="AA997404" s="94"/>
      <c r="AB997404" s="5"/>
    </row>
    <row r="997405" spans="21:28">
      <c r="U997405" s="5"/>
      <c r="AA997405" s="94"/>
      <c r="AB997405" s="5"/>
    </row>
    <row r="997422" spans="21:28">
      <c r="U997422" s="5"/>
      <c r="AA997422" s="94"/>
      <c r="AB997422" s="5"/>
    </row>
    <row r="997424" spans="21:28">
      <c r="U997424" s="5"/>
      <c r="AA997424" s="458"/>
      <c r="AB997424" s="5"/>
    </row>
    <row r="997425" spans="21:28">
      <c r="U997425" s="5"/>
      <c r="AA997425" s="458"/>
      <c r="AB997425" s="5"/>
    </row>
    <row r="997426" spans="21:28">
      <c r="U997426" s="5"/>
      <c r="AA997426" s="93"/>
      <c r="AB997426" s="5"/>
    </row>
    <row r="997427" spans="21:28">
      <c r="U997427" s="5"/>
      <c r="AA997427" s="94"/>
      <c r="AB997427" s="5"/>
    </row>
    <row r="997430" spans="21:28">
      <c r="U997430" s="5"/>
      <c r="AA997430" s="94"/>
      <c r="AB997430" s="5"/>
    </row>
    <row r="997480" spans="21:28">
      <c r="U997480" s="5"/>
      <c r="AA997480" s="94"/>
      <c r="AB997480" s="5"/>
    </row>
    <row r="997550" spans="21:28">
      <c r="U997550" s="5"/>
      <c r="AA997550" s="94"/>
      <c r="AB997550" s="5"/>
    </row>
    <row r="997551" spans="21:28">
      <c r="U997551" s="5"/>
      <c r="AA997551" s="94"/>
      <c r="AB997551" s="5"/>
    </row>
    <row r="997568" spans="21:28">
      <c r="U997568" s="5"/>
      <c r="AA997568" s="94"/>
      <c r="AB997568" s="5"/>
    </row>
    <row r="997570" spans="21:28">
      <c r="U997570" s="5"/>
      <c r="AA997570" s="458"/>
      <c r="AB997570" s="5"/>
    </row>
    <row r="997571" spans="21:28">
      <c r="U997571" s="5"/>
      <c r="AA997571" s="458"/>
      <c r="AB997571" s="5"/>
    </row>
    <row r="997572" spans="21:28">
      <c r="U997572" s="5"/>
      <c r="AA997572" s="93"/>
      <c r="AB997572" s="5"/>
    </row>
    <row r="997573" spans="21:28">
      <c r="U997573" s="5"/>
      <c r="AA997573" s="94"/>
      <c r="AB997573" s="5"/>
    </row>
    <row r="997576" spans="21:28">
      <c r="U997576" s="5"/>
      <c r="AA997576" s="94"/>
      <c r="AB997576" s="5"/>
    </row>
    <row r="997626" spans="21:28">
      <c r="U997626" s="5"/>
      <c r="AA997626" s="94"/>
      <c r="AB997626" s="5"/>
    </row>
    <row r="997696" spans="21:28">
      <c r="U997696" s="5"/>
      <c r="AA997696" s="94"/>
      <c r="AB997696" s="5"/>
    </row>
    <row r="997697" spans="21:28">
      <c r="U997697" s="5"/>
      <c r="AA997697" s="94"/>
      <c r="AB997697" s="5"/>
    </row>
    <row r="997714" spans="21:28">
      <c r="U997714" s="5"/>
      <c r="AA997714" s="94"/>
      <c r="AB997714" s="5"/>
    </row>
    <row r="997716" spans="21:28">
      <c r="U997716" s="5"/>
      <c r="AA997716" s="458"/>
      <c r="AB997716" s="5"/>
    </row>
    <row r="997717" spans="21:28">
      <c r="U997717" s="5"/>
      <c r="AA997717" s="458"/>
      <c r="AB997717" s="5"/>
    </row>
    <row r="997718" spans="21:28">
      <c r="U997718" s="5"/>
      <c r="AA997718" s="93"/>
      <c r="AB997718" s="5"/>
    </row>
    <row r="997719" spans="21:28">
      <c r="U997719" s="5"/>
      <c r="AA997719" s="94"/>
      <c r="AB997719" s="5"/>
    </row>
    <row r="997722" spans="21:28">
      <c r="U997722" s="5"/>
      <c r="AA997722" s="94"/>
      <c r="AB997722" s="5"/>
    </row>
    <row r="997772" spans="21:28">
      <c r="U997772" s="5"/>
      <c r="AA997772" s="94"/>
      <c r="AB997772" s="5"/>
    </row>
    <row r="997842" spans="21:28">
      <c r="U997842" s="5"/>
      <c r="AA997842" s="94"/>
      <c r="AB997842" s="5"/>
    </row>
    <row r="997843" spans="21:28">
      <c r="U997843" s="5"/>
      <c r="AA997843" s="94"/>
      <c r="AB997843" s="5"/>
    </row>
    <row r="997860" spans="21:28">
      <c r="U997860" s="5"/>
      <c r="AA997860" s="94"/>
      <c r="AB997860" s="5"/>
    </row>
    <row r="997862" spans="21:28">
      <c r="U997862" s="5"/>
      <c r="AA997862" s="458"/>
      <c r="AB997862" s="5"/>
    </row>
    <row r="997863" spans="21:28">
      <c r="U997863" s="5"/>
      <c r="AA997863" s="458"/>
      <c r="AB997863" s="5"/>
    </row>
    <row r="997864" spans="21:28">
      <c r="U997864" s="5"/>
      <c r="AA997864" s="93"/>
      <c r="AB997864" s="5"/>
    </row>
    <row r="997865" spans="21:28">
      <c r="U997865" s="5"/>
      <c r="AA997865" s="94"/>
      <c r="AB997865" s="5"/>
    </row>
    <row r="997868" spans="21:28">
      <c r="U997868" s="5"/>
      <c r="AA997868" s="94"/>
      <c r="AB997868" s="5"/>
    </row>
    <row r="997918" spans="21:28">
      <c r="U997918" s="5"/>
      <c r="AA997918" s="94"/>
      <c r="AB997918" s="5"/>
    </row>
    <row r="997988" spans="21:28">
      <c r="U997988" s="5"/>
      <c r="AA997988" s="94"/>
      <c r="AB997988" s="5"/>
    </row>
    <row r="997989" spans="21:28">
      <c r="U997989" s="5"/>
      <c r="AA997989" s="94"/>
      <c r="AB997989" s="5"/>
    </row>
    <row r="998006" spans="21:28">
      <c r="U998006" s="5"/>
      <c r="AA998006" s="94"/>
      <c r="AB998006" s="5"/>
    </row>
    <row r="998008" spans="21:28">
      <c r="U998008" s="5"/>
      <c r="AA998008" s="458"/>
      <c r="AB998008" s="5"/>
    </row>
    <row r="998009" spans="21:28">
      <c r="U998009" s="5"/>
      <c r="AA998009" s="458"/>
      <c r="AB998009" s="5"/>
    </row>
    <row r="998010" spans="21:28">
      <c r="U998010" s="5"/>
      <c r="AA998010" s="93"/>
      <c r="AB998010" s="5"/>
    </row>
    <row r="998011" spans="21:28">
      <c r="U998011" s="5"/>
      <c r="AA998011" s="94"/>
      <c r="AB998011" s="5"/>
    </row>
    <row r="998014" spans="21:28">
      <c r="U998014" s="5"/>
      <c r="AA998014" s="94"/>
      <c r="AB998014" s="5"/>
    </row>
    <row r="998064" spans="21:28">
      <c r="U998064" s="5"/>
      <c r="AA998064" s="94"/>
      <c r="AB998064" s="5"/>
    </row>
    <row r="998134" spans="21:28">
      <c r="U998134" s="5"/>
      <c r="AA998134" s="94"/>
      <c r="AB998134" s="5"/>
    </row>
    <row r="998135" spans="21:28">
      <c r="U998135" s="5"/>
      <c r="AA998135" s="94"/>
      <c r="AB998135" s="5"/>
    </row>
    <row r="998152" spans="21:28">
      <c r="U998152" s="5"/>
      <c r="AA998152" s="94"/>
      <c r="AB998152" s="5"/>
    </row>
    <row r="998154" spans="21:28">
      <c r="U998154" s="5"/>
      <c r="AA998154" s="458"/>
      <c r="AB998154" s="5"/>
    </row>
    <row r="998155" spans="21:28">
      <c r="U998155" s="5"/>
      <c r="AA998155" s="458"/>
      <c r="AB998155" s="5"/>
    </row>
    <row r="998156" spans="21:28">
      <c r="U998156" s="5"/>
      <c r="AA998156" s="93"/>
      <c r="AB998156" s="5"/>
    </row>
    <row r="998157" spans="21:28">
      <c r="U998157" s="5"/>
      <c r="AA998157" s="94"/>
      <c r="AB998157" s="5"/>
    </row>
    <row r="998160" spans="21:28">
      <c r="U998160" s="5"/>
      <c r="AA998160" s="94"/>
      <c r="AB998160" s="5"/>
    </row>
    <row r="998210" spans="21:28">
      <c r="U998210" s="5"/>
      <c r="AA998210" s="94"/>
      <c r="AB998210" s="5"/>
    </row>
    <row r="998280" spans="21:28">
      <c r="U998280" s="5"/>
      <c r="AA998280" s="94"/>
      <c r="AB998280" s="5"/>
    </row>
    <row r="998281" spans="21:28">
      <c r="U998281" s="5"/>
      <c r="AA998281" s="94"/>
      <c r="AB998281" s="5"/>
    </row>
    <row r="998298" spans="21:28">
      <c r="U998298" s="5"/>
      <c r="AA998298" s="94"/>
      <c r="AB998298" s="5"/>
    </row>
    <row r="998300" spans="21:28">
      <c r="U998300" s="5"/>
      <c r="AA998300" s="458"/>
      <c r="AB998300" s="5"/>
    </row>
    <row r="998301" spans="21:28">
      <c r="U998301" s="5"/>
      <c r="AA998301" s="458"/>
      <c r="AB998301" s="5"/>
    </row>
    <row r="998302" spans="21:28">
      <c r="U998302" s="5"/>
      <c r="AA998302" s="93"/>
      <c r="AB998302" s="5"/>
    </row>
    <row r="998303" spans="21:28">
      <c r="U998303" s="5"/>
      <c r="AA998303" s="94"/>
      <c r="AB998303" s="5"/>
    </row>
    <row r="998306" spans="21:28">
      <c r="U998306" s="5"/>
      <c r="AA998306" s="94"/>
      <c r="AB998306" s="5"/>
    </row>
    <row r="998356" spans="21:28">
      <c r="U998356" s="5"/>
      <c r="AA998356" s="94"/>
      <c r="AB998356" s="5"/>
    </row>
    <row r="998426" spans="21:28">
      <c r="U998426" s="5"/>
      <c r="AA998426" s="94"/>
      <c r="AB998426" s="5"/>
    </row>
    <row r="998427" spans="21:28">
      <c r="U998427" s="5"/>
      <c r="AA998427" s="94"/>
      <c r="AB998427" s="5"/>
    </row>
    <row r="998444" spans="21:28">
      <c r="U998444" s="5"/>
      <c r="AA998444" s="94"/>
      <c r="AB998444" s="5"/>
    </row>
    <row r="998446" spans="21:28">
      <c r="U998446" s="5"/>
      <c r="AA998446" s="458"/>
      <c r="AB998446" s="5"/>
    </row>
    <row r="998447" spans="21:28">
      <c r="U998447" s="5"/>
      <c r="AA998447" s="458"/>
      <c r="AB998447" s="5"/>
    </row>
    <row r="998448" spans="21:28">
      <c r="U998448" s="5"/>
      <c r="AA998448" s="93"/>
      <c r="AB998448" s="5"/>
    </row>
    <row r="998449" spans="21:28">
      <c r="U998449" s="5"/>
      <c r="AA998449" s="94"/>
      <c r="AB998449" s="5"/>
    </row>
    <row r="998452" spans="21:28">
      <c r="U998452" s="5"/>
      <c r="AA998452" s="94"/>
      <c r="AB998452" s="5"/>
    </row>
    <row r="998502" spans="21:28">
      <c r="U998502" s="5"/>
      <c r="AA998502" s="94"/>
      <c r="AB998502" s="5"/>
    </row>
    <row r="998572" spans="21:28">
      <c r="U998572" s="5"/>
      <c r="AA998572" s="94"/>
      <c r="AB998572" s="5"/>
    </row>
    <row r="998573" spans="21:28">
      <c r="U998573" s="5"/>
      <c r="AA998573" s="94"/>
      <c r="AB998573" s="5"/>
    </row>
    <row r="998590" spans="21:28">
      <c r="U998590" s="5"/>
      <c r="AA998590" s="94"/>
      <c r="AB998590" s="5"/>
    </row>
    <row r="998592" spans="21:28">
      <c r="U998592" s="5"/>
      <c r="AA998592" s="458"/>
      <c r="AB998592" s="5"/>
    </row>
    <row r="998593" spans="21:28">
      <c r="U998593" s="5"/>
      <c r="AA998593" s="458"/>
      <c r="AB998593" s="5"/>
    </row>
    <row r="998594" spans="21:28">
      <c r="U998594" s="5"/>
      <c r="AA998594" s="93"/>
      <c r="AB998594" s="5"/>
    </row>
    <row r="998595" spans="21:28">
      <c r="U998595" s="5"/>
      <c r="AA998595" s="94"/>
      <c r="AB998595" s="5"/>
    </row>
    <row r="998598" spans="21:28">
      <c r="U998598" s="5"/>
      <c r="AA998598" s="94"/>
      <c r="AB998598" s="5"/>
    </row>
    <row r="998648" spans="21:28">
      <c r="U998648" s="5"/>
      <c r="AA998648" s="94"/>
      <c r="AB998648" s="5"/>
    </row>
    <row r="998718" spans="21:28">
      <c r="U998718" s="5"/>
      <c r="AA998718" s="94"/>
      <c r="AB998718" s="5"/>
    </row>
    <row r="998719" spans="21:28">
      <c r="U998719" s="5"/>
      <c r="AA998719" s="94"/>
      <c r="AB998719" s="5"/>
    </row>
    <row r="998736" spans="21:28">
      <c r="U998736" s="5"/>
      <c r="AA998736" s="94"/>
      <c r="AB998736" s="5"/>
    </row>
    <row r="998738" spans="21:28">
      <c r="U998738" s="5"/>
      <c r="AA998738" s="458"/>
      <c r="AB998738" s="5"/>
    </row>
    <row r="998739" spans="21:28">
      <c r="U998739" s="5"/>
      <c r="AA998739" s="458"/>
      <c r="AB998739" s="5"/>
    </row>
    <row r="998740" spans="21:28">
      <c r="U998740" s="5"/>
      <c r="AA998740" s="93"/>
      <c r="AB998740" s="5"/>
    </row>
    <row r="998741" spans="21:28">
      <c r="U998741" s="5"/>
      <c r="AA998741" s="94"/>
      <c r="AB998741" s="5"/>
    </row>
    <row r="998744" spans="21:28">
      <c r="U998744" s="5"/>
      <c r="AA998744" s="94"/>
      <c r="AB998744" s="5"/>
    </row>
    <row r="998794" spans="21:28">
      <c r="U998794" s="5"/>
      <c r="AA998794" s="94"/>
      <c r="AB998794" s="5"/>
    </row>
    <row r="998864" spans="21:28">
      <c r="U998864" s="5"/>
      <c r="AA998864" s="94"/>
      <c r="AB998864" s="5"/>
    </row>
    <row r="998865" spans="21:28">
      <c r="U998865" s="5"/>
      <c r="AA998865" s="94"/>
      <c r="AB998865" s="5"/>
    </row>
    <row r="998882" spans="21:28">
      <c r="U998882" s="5"/>
      <c r="AA998882" s="94"/>
      <c r="AB998882" s="5"/>
    </row>
    <row r="998884" spans="21:28">
      <c r="U998884" s="5"/>
      <c r="AA998884" s="458"/>
      <c r="AB998884" s="5"/>
    </row>
    <row r="998885" spans="21:28">
      <c r="U998885" s="5"/>
      <c r="AA998885" s="458"/>
      <c r="AB998885" s="5"/>
    </row>
    <row r="998886" spans="21:28">
      <c r="U998886" s="5"/>
      <c r="AA998886" s="93"/>
      <c r="AB998886" s="5"/>
    </row>
    <row r="998887" spans="21:28">
      <c r="U998887" s="5"/>
      <c r="AA998887" s="94"/>
      <c r="AB998887" s="5"/>
    </row>
    <row r="998890" spans="21:28">
      <c r="U998890" s="5"/>
      <c r="AA998890" s="94"/>
      <c r="AB998890" s="5"/>
    </row>
    <row r="998940" spans="21:28">
      <c r="U998940" s="5"/>
      <c r="AA998940" s="94"/>
      <c r="AB998940" s="5"/>
    </row>
    <row r="999010" spans="21:28">
      <c r="U999010" s="5"/>
      <c r="AA999010" s="94"/>
      <c r="AB999010" s="5"/>
    </row>
    <row r="999011" spans="21:28">
      <c r="U999011" s="5"/>
      <c r="AA999011" s="94"/>
      <c r="AB999011" s="5"/>
    </row>
    <row r="999028" spans="21:28">
      <c r="U999028" s="5"/>
      <c r="AA999028" s="94"/>
      <c r="AB999028" s="5"/>
    </row>
    <row r="999030" spans="21:28">
      <c r="U999030" s="5"/>
      <c r="AA999030" s="458"/>
      <c r="AB999030" s="5"/>
    </row>
    <row r="999031" spans="21:28">
      <c r="U999031" s="5"/>
      <c r="AA999031" s="458"/>
      <c r="AB999031" s="5"/>
    </row>
    <row r="999032" spans="21:28">
      <c r="U999032" s="5"/>
      <c r="AA999032" s="93"/>
      <c r="AB999032" s="5"/>
    </row>
    <row r="999033" spans="21:28">
      <c r="U999033" s="5"/>
      <c r="AA999033" s="94"/>
      <c r="AB999033" s="5"/>
    </row>
    <row r="999036" spans="21:28">
      <c r="U999036" s="5"/>
      <c r="AA999036" s="94"/>
      <c r="AB999036" s="5"/>
    </row>
    <row r="999086" spans="21:28">
      <c r="U999086" s="5"/>
      <c r="AA999086" s="94"/>
      <c r="AB999086" s="5"/>
    </row>
    <row r="999156" spans="21:28">
      <c r="U999156" s="5"/>
      <c r="AA999156" s="94"/>
      <c r="AB999156" s="5"/>
    </row>
    <row r="999157" spans="21:28">
      <c r="U999157" s="5"/>
      <c r="AA999157" s="94"/>
      <c r="AB999157" s="5"/>
    </row>
    <row r="999174" spans="21:28">
      <c r="U999174" s="5"/>
      <c r="AA999174" s="94"/>
      <c r="AB999174" s="5"/>
    </row>
    <row r="999176" spans="21:28">
      <c r="U999176" s="5"/>
      <c r="AA999176" s="458"/>
      <c r="AB999176" s="5"/>
    </row>
    <row r="999177" spans="21:28">
      <c r="U999177" s="5"/>
      <c r="AA999177" s="458"/>
      <c r="AB999177" s="5"/>
    </row>
    <row r="999178" spans="21:28">
      <c r="U999178" s="5"/>
      <c r="AA999178" s="93"/>
      <c r="AB999178" s="5"/>
    </row>
    <row r="999179" spans="21:28">
      <c r="U999179" s="5"/>
      <c r="AA999179" s="94"/>
      <c r="AB999179" s="5"/>
    </row>
    <row r="999182" spans="21:28">
      <c r="U999182" s="5"/>
      <c r="AA999182" s="94"/>
      <c r="AB999182" s="5"/>
    </row>
    <row r="999232" spans="21:28">
      <c r="U999232" s="5"/>
      <c r="AA999232" s="94"/>
      <c r="AB999232" s="5"/>
    </row>
    <row r="999302" spans="21:28">
      <c r="U999302" s="5"/>
      <c r="AA999302" s="94"/>
      <c r="AB999302" s="5"/>
    </row>
    <row r="999303" spans="21:28">
      <c r="U999303" s="5"/>
      <c r="AA999303" s="94"/>
      <c r="AB999303" s="5"/>
    </row>
    <row r="999320" spans="21:28">
      <c r="U999320" s="5"/>
      <c r="AA999320" s="94"/>
      <c r="AB999320" s="5"/>
    </row>
    <row r="999322" spans="21:28">
      <c r="U999322" s="5"/>
      <c r="AA999322" s="458"/>
      <c r="AB999322" s="5"/>
    </row>
    <row r="999323" spans="21:28">
      <c r="U999323" s="5"/>
      <c r="AA999323" s="458"/>
      <c r="AB999323" s="5"/>
    </row>
    <row r="999324" spans="21:28">
      <c r="U999324" s="5"/>
      <c r="AA999324" s="93"/>
      <c r="AB999324" s="5"/>
    </row>
    <row r="999325" spans="21:28">
      <c r="U999325" s="5"/>
      <c r="AA999325" s="94"/>
      <c r="AB999325" s="5"/>
    </row>
    <row r="999328" spans="21:28">
      <c r="U999328" s="5"/>
      <c r="AA999328" s="94"/>
      <c r="AB999328" s="5"/>
    </row>
    <row r="999378" spans="21:28">
      <c r="U999378" s="5"/>
      <c r="AA999378" s="94"/>
      <c r="AB999378" s="5"/>
    </row>
    <row r="999448" spans="21:28">
      <c r="U999448" s="5"/>
      <c r="AA999448" s="94"/>
      <c r="AB999448" s="5"/>
    </row>
    <row r="999449" spans="21:28">
      <c r="U999449" s="5"/>
      <c r="AA999449" s="94"/>
      <c r="AB999449" s="5"/>
    </row>
    <row r="999466" spans="21:28">
      <c r="U999466" s="5"/>
      <c r="AA999466" s="94"/>
      <c r="AB999466" s="5"/>
    </row>
    <row r="999468" spans="21:28">
      <c r="U999468" s="5"/>
      <c r="AA999468" s="458"/>
      <c r="AB999468" s="5"/>
    </row>
    <row r="999469" spans="21:28">
      <c r="U999469" s="5"/>
      <c r="AA999469" s="458"/>
      <c r="AB999469" s="5"/>
    </row>
    <row r="999470" spans="21:28">
      <c r="U999470" s="5"/>
      <c r="AA999470" s="93"/>
      <c r="AB999470" s="5"/>
    </row>
    <row r="999471" spans="21:28">
      <c r="U999471" s="5"/>
      <c r="AA999471" s="94"/>
      <c r="AB999471" s="5"/>
    </row>
    <row r="999474" spans="21:28">
      <c r="U999474" s="5"/>
      <c r="AA999474" s="94"/>
      <c r="AB999474" s="5"/>
    </row>
    <row r="999524" spans="21:28">
      <c r="U999524" s="5"/>
      <c r="AA999524" s="94"/>
      <c r="AB999524" s="5"/>
    </row>
    <row r="999594" spans="21:28">
      <c r="U999594" s="5"/>
      <c r="AA999594" s="94"/>
      <c r="AB999594" s="5"/>
    </row>
    <row r="999595" spans="21:28">
      <c r="U999595" s="5"/>
      <c r="AA999595" s="94"/>
      <c r="AB999595" s="5"/>
    </row>
    <row r="999612" spans="21:28">
      <c r="U999612" s="5"/>
      <c r="AA999612" s="94"/>
      <c r="AB999612" s="5"/>
    </row>
    <row r="999614" spans="21:28">
      <c r="U999614" s="5"/>
      <c r="AA999614" s="458"/>
      <c r="AB999614" s="5"/>
    </row>
    <row r="999615" spans="21:28">
      <c r="U999615" s="5"/>
      <c r="AA999615" s="458"/>
      <c r="AB999615" s="5"/>
    </row>
    <row r="999616" spans="21:28">
      <c r="U999616" s="5"/>
      <c r="AA999616" s="93"/>
      <c r="AB999616" s="5"/>
    </row>
    <row r="999617" spans="21:28">
      <c r="U999617" s="5"/>
      <c r="AA999617" s="94"/>
      <c r="AB999617" s="5"/>
    </row>
    <row r="999620" spans="21:28">
      <c r="U999620" s="5"/>
      <c r="AA999620" s="94"/>
      <c r="AB999620" s="5"/>
    </row>
    <row r="999670" spans="21:28">
      <c r="U999670" s="5"/>
      <c r="AA999670" s="94"/>
      <c r="AB999670" s="5"/>
    </row>
    <row r="999740" spans="21:28">
      <c r="U999740" s="5"/>
      <c r="AA999740" s="94"/>
      <c r="AB999740" s="5"/>
    </row>
    <row r="999741" spans="21:28">
      <c r="U999741" s="5"/>
      <c r="AA999741" s="94"/>
      <c r="AB999741" s="5"/>
    </row>
    <row r="999758" spans="21:28">
      <c r="U999758" s="5"/>
      <c r="AA999758" s="94"/>
      <c r="AB999758" s="5"/>
    </row>
    <row r="999760" spans="21:28">
      <c r="U999760" s="5"/>
      <c r="AA999760" s="458"/>
      <c r="AB999760" s="5"/>
    </row>
    <row r="999761" spans="21:28">
      <c r="U999761" s="5"/>
      <c r="AA999761" s="458"/>
      <c r="AB999761" s="5"/>
    </row>
    <row r="999762" spans="21:28">
      <c r="U999762" s="5"/>
      <c r="AA999762" s="93"/>
      <c r="AB999762" s="5"/>
    </row>
    <row r="999763" spans="21:28">
      <c r="U999763" s="5"/>
      <c r="AA999763" s="94"/>
      <c r="AB999763" s="5"/>
    </row>
    <row r="999766" spans="21:28">
      <c r="U999766" s="5"/>
      <c r="AA999766" s="94"/>
      <c r="AB999766" s="5"/>
    </row>
    <row r="999816" spans="21:28">
      <c r="U999816" s="5"/>
      <c r="AA999816" s="94"/>
      <c r="AB999816" s="5"/>
    </row>
    <row r="999886" spans="21:28">
      <c r="U999886" s="5"/>
      <c r="AA999886" s="94"/>
      <c r="AB999886" s="5"/>
    </row>
    <row r="999887" spans="21:28">
      <c r="U999887" s="5"/>
      <c r="AA999887" s="94"/>
      <c r="AB999887" s="5"/>
    </row>
    <row r="999904" spans="21:28">
      <c r="U999904" s="5"/>
      <c r="AA999904" s="94"/>
      <c r="AB999904" s="5"/>
    </row>
    <row r="999906" spans="21:28">
      <c r="U999906" s="5"/>
      <c r="AA999906" s="458"/>
      <c r="AB999906" s="5"/>
    </row>
    <row r="999907" spans="21:28">
      <c r="U999907" s="5"/>
      <c r="AA999907" s="458"/>
      <c r="AB999907" s="5"/>
    </row>
    <row r="999908" spans="21:28">
      <c r="U999908" s="5"/>
      <c r="AA999908" s="93"/>
      <c r="AB999908" s="5"/>
    </row>
    <row r="999909" spans="21:28">
      <c r="U999909" s="5"/>
      <c r="AA999909" s="94"/>
      <c r="AB999909" s="5"/>
    </row>
    <row r="999912" spans="21:28">
      <c r="U999912" s="5"/>
      <c r="AA999912" s="94"/>
      <c r="AB999912" s="5"/>
    </row>
    <row r="999962" spans="21:28">
      <c r="U999962" s="5"/>
      <c r="AA999962" s="94"/>
      <c r="AB999962" s="5"/>
    </row>
    <row r="1000032" spans="21:28">
      <c r="U1000032" s="5"/>
      <c r="AA1000032" s="94"/>
      <c r="AB1000032" s="5"/>
    </row>
    <row r="1000033" spans="21:28">
      <c r="U1000033" s="5"/>
      <c r="AA1000033" s="94"/>
      <c r="AB1000033" s="5"/>
    </row>
    <row r="1000050" spans="21:28">
      <c r="U1000050" s="5"/>
      <c r="AA1000050" s="94"/>
      <c r="AB1000050" s="5"/>
    </row>
    <row r="1000052" spans="21:28">
      <c r="U1000052" s="5"/>
      <c r="AA1000052" s="458"/>
      <c r="AB1000052" s="5"/>
    </row>
    <row r="1000053" spans="21:28">
      <c r="U1000053" s="5"/>
      <c r="AA1000053" s="458"/>
      <c r="AB1000053" s="5"/>
    </row>
    <row r="1000054" spans="21:28">
      <c r="U1000054" s="5"/>
      <c r="AA1000054" s="93"/>
      <c r="AB1000054" s="5"/>
    </row>
    <row r="1000055" spans="21:28">
      <c r="U1000055" s="5"/>
      <c r="AA1000055" s="94"/>
      <c r="AB1000055" s="5"/>
    </row>
    <row r="1000058" spans="21:28">
      <c r="U1000058" s="5"/>
      <c r="AA1000058" s="94"/>
      <c r="AB1000058" s="5"/>
    </row>
    <row r="1000108" spans="21:28">
      <c r="U1000108" s="5"/>
      <c r="AA1000108" s="94"/>
      <c r="AB1000108" s="5"/>
    </row>
    <row r="1000178" spans="21:28">
      <c r="U1000178" s="5"/>
      <c r="AA1000178" s="94"/>
      <c r="AB1000178" s="5"/>
    </row>
    <row r="1000179" spans="21:28">
      <c r="U1000179" s="5"/>
      <c r="AA1000179" s="94"/>
      <c r="AB1000179" s="5"/>
    </row>
    <row r="1000196" spans="21:28">
      <c r="U1000196" s="5"/>
      <c r="AA1000196" s="94"/>
      <c r="AB1000196" s="5"/>
    </row>
    <row r="1000198" spans="21:28">
      <c r="U1000198" s="5"/>
      <c r="AA1000198" s="458"/>
      <c r="AB1000198" s="5"/>
    </row>
    <row r="1000199" spans="21:28">
      <c r="U1000199" s="5"/>
      <c r="AA1000199" s="458"/>
      <c r="AB1000199" s="5"/>
    </row>
    <row r="1000200" spans="21:28">
      <c r="U1000200" s="5"/>
      <c r="AA1000200" s="93"/>
      <c r="AB1000200" s="5"/>
    </row>
    <row r="1000201" spans="21:28">
      <c r="U1000201" s="5"/>
      <c r="AA1000201" s="94"/>
      <c r="AB1000201" s="5"/>
    </row>
    <row r="1000204" spans="21:28">
      <c r="U1000204" s="5"/>
      <c r="AA1000204" s="94"/>
      <c r="AB1000204" s="5"/>
    </row>
    <row r="1000254" spans="21:28">
      <c r="U1000254" s="5"/>
      <c r="AA1000254" s="94"/>
      <c r="AB1000254" s="5"/>
    </row>
    <row r="1000324" spans="21:28">
      <c r="U1000324" s="5"/>
      <c r="AA1000324" s="94"/>
      <c r="AB1000324" s="5"/>
    </row>
    <row r="1000325" spans="21:28">
      <c r="U1000325" s="5"/>
      <c r="AA1000325" s="94"/>
      <c r="AB1000325" s="5"/>
    </row>
    <row r="1000342" spans="21:28">
      <c r="U1000342" s="5"/>
      <c r="AA1000342" s="94"/>
      <c r="AB1000342" s="5"/>
    </row>
    <row r="1000344" spans="21:28">
      <c r="U1000344" s="5"/>
      <c r="AA1000344" s="458"/>
      <c r="AB1000344" s="5"/>
    </row>
    <row r="1000345" spans="21:28">
      <c r="U1000345" s="5"/>
      <c r="AA1000345" s="458"/>
      <c r="AB1000345" s="5"/>
    </row>
    <row r="1000346" spans="21:28">
      <c r="U1000346" s="5"/>
      <c r="AA1000346" s="93"/>
      <c r="AB1000346" s="5"/>
    </row>
    <row r="1000347" spans="21:28">
      <c r="U1000347" s="5"/>
      <c r="AA1000347" s="94"/>
      <c r="AB1000347" s="5"/>
    </row>
    <row r="1000350" spans="21:28">
      <c r="U1000350" s="5"/>
      <c r="AA1000350" s="94"/>
      <c r="AB1000350" s="5"/>
    </row>
    <row r="1000400" spans="21:28">
      <c r="U1000400" s="5"/>
      <c r="AA1000400" s="94"/>
      <c r="AB1000400" s="5"/>
    </row>
    <row r="1000470" spans="21:28">
      <c r="U1000470" s="5"/>
      <c r="AA1000470" s="94"/>
      <c r="AB1000470" s="5"/>
    </row>
    <row r="1000471" spans="21:28">
      <c r="U1000471" s="5"/>
      <c r="AA1000471" s="94"/>
      <c r="AB1000471" s="5"/>
    </row>
    <row r="1000488" spans="21:28">
      <c r="U1000488" s="5"/>
      <c r="AA1000488" s="94"/>
      <c r="AB1000488" s="5"/>
    </row>
    <row r="1000490" spans="21:28">
      <c r="U1000490" s="5"/>
      <c r="AA1000490" s="458"/>
      <c r="AB1000490" s="5"/>
    </row>
    <row r="1000491" spans="21:28">
      <c r="U1000491" s="5"/>
      <c r="AA1000491" s="458"/>
      <c r="AB1000491" s="5"/>
    </row>
    <row r="1000492" spans="21:28">
      <c r="U1000492" s="5"/>
      <c r="AA1000492" s="93"/>
      <c r="AB1000492" s="5"/>
    </row>
    <row r="1000493" spans="21:28">
      <c r="U1000493" s="5"/>
      <c r="AA1000493" s="94"/>
      <c r="AB1000493" s="5"/>
    </row>
    <row r="1000496" spans="21:28">
      <c r="U1000496" s="5"/>
      <c r="AA1000496" s="94"/>
      <c r="AB1000496" s="5"/>
    </row>
    <row r="1000546" spans="21:28">
      <c r="U1000546" s="5"/>
      <c r="AA1000546" s="94"/>
      <c r="AB1000546" s="5"/>
    </row>
    <row r="1000616" spans="21:28">
      <c r="U1000616" s="5"/>
      <c r="AA1000616" s="94"/>
      <c r="AB1000616" s="5"/>
    </row>
    <row r="1000617" spans="21:28">
      <c r="U1000617" s="5"/>
      <c r="AA1000617" s="94"/>
      <c r="AB1000617" s="5"/>
    </row>
    <row r="1000634" spans="21:28">
      <c r="U1000634" s="5"/>
      <c r="AA1000634" s="94"/>
      <c r="AB1000634" s="5"/>
    </row>
    <row r="1000636" spans="21:28">
      <c r="U1000636" s="5"/>
      <c r="AA1000636" s="458"/>
      <c r="AB1000636" s="5"/>
    </row>
    <row r="1000637" spans="21:28">
      <c r="U1000637" s="5"/>
      <c r="AA1000637" s="458"/>
      <c r="AB1000637" s="5"/>
    </row>
    <row r="1000638" spans="21:28">
      <c r="U1000638" s="5"/>
      <c r="AA1000638" s="93"/>
      <c r="AB1000638" s="5"/>
    </row>
    <row r="1000639" spans="21:28">
      <c r="U1000639" s="5"/>
      <c r="AA1000639" s="94"/>
      <c r="AB1000639" s="5"/>
    </row>
    <row r="1000642" spans="21:28">
      <c r="U1000642" s="5"/>
      <c r="AA1000642" s="94"/>
      <c r="AB1000642" s="5"/>
    </row>
    <row r="1000692" spans="21:28">
      <c r="U1000692" s="5"/>
      <c r="AA1000692" s="94"/>
      <c r="AB1000692" s="5"/>
    </row>
    <row r="1000762" spans="21:28">
      <c r="U1000762" s="5"/>
      <c r="AA1000762" s="94"/>
      <c r="AB1000762" s="5"/>
    </row>
    <row r="1000763" spans="21:28">
      <c r="U1000763" s="5"/>
      <c r="AA1000763" s="94"/>
      <c r="AB1000763" s="5"/>
    </row>
    <row r="1000780" spans="21:28">
      <c r="U1000780" s="5"/>
      <c r="AA1000780" s="94"/>
      <c r="AB1000780" s="5"/>
    </row>
    <row r="1000782" spans="21:28">
      <c r="U1000782" s="5"/>
      <c r="AA1000782" s="458"/>
      <c r="AB1000782" s="5"/>
    </row>
    <row r="1000783" spans="21:28">
      <c r="U1000783" s="5"/>
      <c r="AA1000783" s="458"/>
      <c r="AB1000783" s="5"/>
    </row>
    <row r="1000784" spans="21:28">
      <c r="U1000784" s="5"/>
      <c r="AA1000784" s="93"/>
      <c r="AB1000784" s="5"/>
    </row>
    <row r="1000785" spans="21:28">
      <c r="U1000785" s="5"/>
      <c r="AA1000785" s="94"/>
      <c r="AB1000785" s="5"/>
    </row>
    <row r="1000788" spans="21:28">
      <c r="U1000788" s="5"/>
      <c r="AA1000788" s="94"/>
      <c r="AB1000788" s="5"/>
    </row>
    <row r="1000838" spans="21:28">
      <c r="U1000838" s="5"/>
      <c r="AA1000838" s="94"/>
      <c r="AB1000838" s="5"/>
    </row>
    <row r="1000908" spans="21:28">
      <c r="U1000908" s="5"/>
      <c r="AA1000908" s="94"/>
      <c r="AB1000908" s="5"/>
    </row>
    <row r="1000909" spans="21:28">
      <c r="U1000909" s="5"/>
      <c r="AA1000909" s="94"/>
      <c r="AB1000909" s="5"/>
    </row>
    <row r="1000926" spans="21:28">
      <c r="U1000926" s="5"/>
      <c r="AA1000926" s="94"/>
      <c r="AB1000926" s="5"/>
    </row>
    <row r="1000928" spans="21:28">
      <c r="U1000928" s="5"/>
      <c r="AA1000928" s="458"/>
      <c r="AB1000928" s="5"/>
    </row>
    <row r="1000929" spans="21:28">
      <c r="U1000929" s="5"/>
      <c r="AA1000929" s="458"/>
      <c r="AB1000929" s="5"/>
    </row>
    <row r="1000930" spans="21:28">
      <c r="U1000930" s="5"/>
      <c r="AA1000930" s="93"/>
      <c r="AB1000930" s="5"/>
    </row>
    <row r="1000931" spans="21:28">
      <c r="U1000931" s="5"/>
      <c r="AA1000931" s="94"/>
      <c r="AB1000931" s="5"/>
    </row>
    <row r="1000934" spans="21:28">
      <c r="U1000934" s="5"/>
      <c r="AA1000934" s="94"/>
      <c r="AB1000934" s="5"/>
    </row>
    <row r="1000984" spans="21:28">
      <c r="U1000984" s="5"/>
      <c r="AA1000984" s="94"/>
      <c r="AB1000984" s="5"/>
    </row>
    <row r="1001054" spans="21:28">
      <c r="U1001054" s="5"/>
      <c r="AA1001054" s="94"/>
      <c r="AB1001054" s="5"/>
    </row>
    <row r="1001055" spans="21:28">
      <c r="U1001055" s="5"/>
      <c r="AA1001055" s="94"/>
      <c r="AB1001055" s="5"/>
    </row>
    <row r="1001072" spans="21:28">
      <c r="U1001072" s="5"/>
      <c r="AA1001072" s="94"/>
      <c r="AB1001072" s="5"/>
    </row>
    <row r="1001074" spans="21:28">
      <c r="U1001074" s="5"/>
      <c r="AA1001074" s="458"/>
      <c r="AB1001074" s="5"/>
    </row>
    <row r="1001075" spans="21:28">
      <c r="U1001075" s="5"/>
      <c r="AA1001075" s="458"/>
      <c r="AB1001075" s="5"/>
    </row>
    <row r="1001076" spans="21:28">
      <c r="U1001076" s="5"/>
      <c r="AA1001076" s="93"/>
      <c r="AB1001076" s="5"/>
    </row>
    <row r="1001077" spans="21:28">
      <c r="U1001077" s="5"/>
      <c r="AA1001077" s="94"/>
      <c r="AB1001077" s="5"/>
    </row>
    <row r="1001080" spans="21:28">
      <c r="U1001080" s="5"/>
      <c r="AA1001080" s="94"/>
      <c r="AB1001080" s="5"/>
    </row>
    <row r="1001130" spans="21:28">
      <c r="U1001130" s="5"/>
      <c r="AA1001130" s="94"/>
      <c r="AB1001130" s="5"/>
    </row>
    <row r="1001200" spans="21:28">
      <c r="U1001200" s="5"/>
      <c r="AA1001200" s="94"/>
      <c r="AB1001200" s="5"/>
    </row>
    <row r="1001201" spans="21:28">
      <c r="U1001201" s="5"/>
      <c r="AA1001201" s="94"/>
      <c r="AB1001201" s="5"/>
    </row>
    <row r="1001218" spans="21:28">
      <c r="U1001218" s="5"/>
      <c r="AA1001218" s="94"/>
      <c r="AB1001218" s="5"/>
    </row>
    <row r="1001220" spans="21:28">
      <c r="U1001220" s="5"/>
      <c r="AA1001220" s="458"/>
      <c r="AB1001220" s="5"/>
    </row>
    <row r="1001221" spans="21:28">
      <c r="U1001221" s="5"/>
      <c r="AA1001221" s="458"/>
      <c r="AB1001221" s="5"/>
    </row>
    <row r="1001222" spans="21:28">
      <c r="U1001222" s="5"/>
      <c r="AA1001222" s="93"/>
      <c r="AB1001222" s="5"/>
    </row>
    <row r="1001223" spans="21:28">
      <c r="U1001223" s="5"/>
      <c r="AA1001223" s="94"/>
      <c r="AB1001223" s="5"/>
    </row>
    <row r="1001226" spans="21:28">
      <c r="U1001226" s="5"/>
      <c r="AA1001226" s="94"/>
      <c r="AB1001226" s="5"/>
    </row>
    <row r="1001276" spans="21:28">
      <c r="U1001276" s="5"/>
      <c r="AA1001276" s="94"/>
      <c r="AB1001276" s="5"/>
    </row>
    <row r="1001346" spans="21:28">
      <c r="U1001346" s="5"/>
      <c r="AA1001346" s="94"/>
      <c r="AB1001346" s="5"/>
    </row>
    <row r="1001347" spans="21:28">
      <c r="U1001347" s="5"/>
      <c r="AA1001347" s="94"/>
      <c r="AB1001347" s="5"/>
    </row>
    <row r="1001364" spans="21:28">
      <c r="U1001364" s="5"/>
      <c r="AA1001364" s="94"/>
      <c r="AB1001364" s="5"/>
    </row>
    <row r="1001366" spans="21:28">
      <c r="U1001366" s="5"/>
      <c r="AA1001366" s="458"/>
      <c r="AB1001366" s="5"/>
    </row>
    <row r="1001367" spans="21:28">
      <c r="U1001367" s="5"/>
      <c r="AA1001367" s="458"/>
      <c r="AB1001367" s="5"/>
    </row>
    <row r="1001368" spans="21:28">
      <c r="U1001368" s="5"/>
      <c r="AA1001368" s="93"/>
      <c r="AB1001368" s="5"/>
    </row>
    <row r="1001369" spans="21:28">
      <c r="U1001369" s="5"/>
      <c r="AA1001369" s="94"/>
      <c r="AB1001369" s="5"/>
    </row>
    <row r="1001372" spans="21:28">
      <c r="U1001372" s="5"/>
      <c r="AA1001372" s="94"/>
      <c r="AB1001372" s="5"/>
    </row>
    <row r="1001422" spans="21:28">
      <c r="U1001422" s="5"/>
      <c r="AA1001422" s="94"/>
      <c r="AB1001422" s="5"/>
    </row>
    <row r="1001492" spans="21:28">
      <c r="U1001492" s="5"/>
      <c r="AA1001492" s="94"/>
      <c r="AB1001492" s="5"/>
    </row>
    <row r="1001493" spans="21:28">
      <c r="U1001493" s="5"/>
      <c r="AA1001493" s="94"/>
      <c r="AB1001493" s="5"/>
    </row>
    <row r="1001510" spans="21:28">
      <c r="U1001510" s="5"/>
      <c r="AA1001510" s="94"/>
      <c r="AB1001510" s="5"/>
    </row>
    <row r="1001512" spans="21:28">
      <c r="U1001512" s="5"/>
      <c r="AA1001512" s="458"/>
      <c r="AB1001512" s="5"/>
    </row>
    <row r="1001513" spans="21:28">
      <c r="U1001513" s="5"/>
      <c r="AA1001513" s="458"/>
      <c r="AB1001513" s="5"/>
    </row>
    <row r="1001514" spans="21:28">
      <c r="U1001514" s="5"/>
      <c r="AA1001514" s="93"/>
      <c r="AB1001514" s="5"/>
    </row>
    <row r="1001515" spans="21:28">
      <c r="U1001515" s="5"/>
      <c r="AA1001515" s="94"/>
      <c r="AB1001515" s="5"/>
    </row>
    <row r="1001518" spans="21:28">
      <c r="U1001518" s="5"/>
      <c r="AA1001518" s="94"/>
      <c r="AB1001518" s="5"/>
    </row>
    <row r="1001568" spans="21:28">
      <c r="U1001568" s="5"/>
      <c r="AA1001568" s="94"/>
      <c r="AB1001568" s="5"/>
    </row>
    <row r="1001638" spans="21:28">
      <c r="U1001638" s="5"/>
      <c r="AA1001638" s="94"/>
      <c r="AB1001638" s="5"/>
    </row>
    <row r="1001639" spans="21:28">
      <c r="U1001639" s="5"/>
      <c r="AA1001639" s="94"/>
      <c r="AB1001639" s="5"/>
    </row>
    <row r="1001656" spans="21:28">
      <c r="U1001656" s="5"/>
      <c r="AA1001656" s="94"/>
      <c r="AB1001656" s="5"/>
    </row>
    <row r="1001658" spans="21:28">
      <c r="U1001658" s="5"/>
      <c r="AA1001658" s="458"/>
      <c r="AB1001658" s="5"/>
    </row>
    <row r="1001659" spans="21:28">
      <c r="U1001659" s="5"/>
      <c r="AA1001659" s="458"/>
      <c r="AB1001659" s="5"/>
    </row>
    <row r="1001660" spans="21:28">
      <c r="U1001660" s="5"/>
      <c r="AA1001660" s="93"/>
      <c r="AB1001660" s="5"/>
    </row>
    <row r="1001661" spans="21:28">
      <c r="U1001661" s="5"/>
      <c r="AA1001661" s="94"/>
      <c r="AB1001661" s="5"/>
    </row>
    <row r="1001664" spans="21:28">
      <c r="U1001664" s="5"/>
      <c r="AA1001664" s="94"/>
      <c r="AB1001664" s="5"/>
    </row>
    <row r="1001714" spans="21:28">
      <c r="U1001714" s="5"/>
      <c r="AA1001714" s="94"/>
      <c r="AB1001714" s="5"/>
    </row>
    <row r="1001784" spans="21:28">
      <c r="U1001784" s="5"/>
      <c r="AA1001784" s="94"/>
      <c r="AB1001784" s="5"/>
    </row>
    <row r="1001785" spans="21:28">
      <c r="U1001785" s="5"/>
      <c r="AA1001785" s="94"/>
      <c r="AB1001785" s="5"/>
    </row>
    <row r="1001802" spans="21:28">
      <c r="U1001802" s="5"/>
      <c r="AA1001802" s="94"/>
      <c r="AB1001802" s="5"/>
    </row>
    <row r="1001804" spans="21:28">
      <c r="U1001804" s="5"/>
      <c r="AA1001804" s="458"/>
      <c r="AB1001804" s="5"/>
    </row>
    <row r="1001805" spans="21:28">
      <c r="U1001805" s="5"/>
      <c r="AA1001805" s="458"/>
      <c r="AB1001805" s="5"/>
    </row>
    <row r="1001806" spans="21:28">
      <c r="U1001806" s="5"/>
      <c r="AA1001806" s="93"/>
      <c r="AB1001806" s="5"/>
    </row>
    <row r="1001807" spans="21:28">
      <c r="U1001807" s="5"/>
      <c r="AA1001807" s="94"/>
      <c r="AB1001807" s="5"/>
    </row>
    <row r="1001810" spans="21:28">
      <c r="U1001810" s="5"/>
      <c r="AA1001810" s="94"/>
      <c r="AB1001810" s="5"/>
    </row>
    <row r="1001860" spans="21:28">
      <c r="U1001860" s="5"/>
      <c r="AA1001860" s="94"/>
      <c r="AB1001860" s="5"/>
    </row>
    <row r="1001930" spans="21:28">
      <c r="U1001930" s="5"/>
      <c r="AA1001930" s="94"/>
      <c r="AB1001930" s="5"/>
    </row>
    <row r="1001931" spans="21:28">
      <c r="U1001931" s="5"/>
      <c r="AA1001931" s="94"/>
      <c r="AB1001931" s="5"/>
    </row>
    <row r="1001948" spans="21:28">
      <c r="U1001948" s="5"/>
      <c r="AA1001948" s="94"/>
      <c r="AB1001948" s="5"/>
    </row>
    <row r="1001950" spans="21:28">
      <c r="U1001950" s="5"/>
      <c r="AA1001950" s="458"/>
      <c r="AB1001950" s="5"/>
    </row>
    <row r="1001951" spans="21:28">
      <c r="U1001951" s="5"/>
      <c r="AA1001951" s="458"/>
      <c r="AB1001951" s="5"/>
    </row>
    <row r="1001952" spans="21:28">
      <c r="U1001952" s="5"/>
      <c r="AA1001952" s="93"/>
      <c r="AB1001952" s="5"/>
    </row>
    <row r="1001953" spans="21:28">
      <c r="U1001953" s="5"/>
      <c r="AA1001953" s="94"/>
      <c r="AB1001953" s="5"/>
    </row>
    <row r="1001956" spans="21:28">
      <c r="U1001956" s="5"/>
      <c r="AA1001956" s="94"/>
      <c r="AB1001956" s="5"/>
    </row>
    <row r="1002006" spans="21:28">
      <c r="U1002006" s="5"/>
      <c r="AA1002006" s="94"/>
      <c r="AB1002006" s="5"/>
    </row>
    <row r="1002076" spans="21:28">
      <c r="U1002076" s="5"/>
      <c r="AA1002076" s="94"/>
      <c r="AB1002076" s="5"/>
    </row>
    <row r="1002077" spans="21:28">
      <c r="U1002077" s="5"/>
      <c r="AA1002077" s="94"/>
      <c r="AB1002077" s="5"/>
    </row>
    <row r="1002094" spans="21:28">
      <c r="U1002094" s="5"/>
      <c r="AA1002094" s="94"/>
      <c r="AB1002094" s="5"/>
    </row>
    <row r="1002096" spans="21:28">
      <c r="U1002096" s="5"/>
      <c r="AA1002096" s="458"/>
      <c r="AB1002096" s="5"/>
    </row>
    <row r="1002097" spans="21:28">
      <c r="U1002097" s="5"/>
      <c r="AA1002097" s="458"/>
      <c r="AB1002097" s="5"/>
    </row>
    <row r="1002098" spans="21:28">
      <c r="U1002098" s="5"/>
      <c r="AA1002098" s="93"/>
      <c r="AB1002098" s="5"/>
    </row>
    <row r="1002099" spans="21:28">
      <c r="U1002099" s="5"/>
      <c r="AA1002099" s="94"/>
      <c r="AB1002099" s="5"/>
    </row>
    <row r="1002102" spans="21:28">
      <c r="U1002102" s="5"/>
      <c r="AA1002102" s="94"/>
      <c r="AB1002102" s="5"/>
    </row>
    <row r="1002152" spans="21:28">
      <c r="U1002152" s="5"/>
      <c r="AA1002152" s="94"/>
      <c r="AB1002152" s="5"/>
    </row>
    <row r="1002222" spans="21:28">
      <c r="U1002222" s="5"/>
      <c r="AA1002222" s="94"/>
      <c r="AB1002222" s="5"/>
    </row>
    <row r="1002223" spans="21:28">
      <c r="U1002223" s="5"/>
      <c r="AA1002223" s="94"/>
      <c r="AB1002223" s="5"/>
    </row>
    <row r="1002240" spans="21:28">
      <c r="U1002240" s="5"/>
      <c r="AA1002240" s="94"/>
      <c r="AB1002240" s="5"/>
    </row>
    <row r="1002242" spans="21:28">
      <c r="U1002242" s="5"/>
      <c r="AA1002242" s="458"/>
      <c r="AB1002242" s="5"/>
    </row>
    <row r="1002243" spans="21:28">
      <c r="U1002243" s="5"/>
      <c r="AA1002243" s="458"/>
      <c r="AB1002243" s="5"/>
    </row>
    <row r="1002244" spans="21:28">
      <c r="U1002244" s="5"/>
      <c r="AA1002244" s="93"/>
      <c r="AB1002244" s="5"/>
    </row>
    <row r="1002245" spans="21:28">
      <c r="U1002245" s="5"/>
      <c r="AA1002245" s="94"/>
      <c r="AB1002245" s="5"/>
    </row>
    <row r="1002248" spans="21:28">
      <c r="U1002248" s="5"/>
      <c r="AA1002248" s="94"/>
      <c r="AB1002248" s="5"/>
    </row>
    <row r="1002298" spans="21:28">
      <c r="U1002298" s="5"/>
      <c r="AA1002298" s="94"/>
      <c r="AB1002298" s="5"/>
    </row>
    <row r="1002368" spans="21:28">
      <c r="U1002368" s="5"/>
      <c r="AA1002368" s="94"/>
      <c r="AB1002368" s="5"/>
    </row>
    <row r="1002369" spans="21:28">
      <c r="U1002369" s="5"/>
      <c r="AA1002369" s="94"/>
      <c r="AB1002369" s="5"/>
    </row>
    <row r="1002386" spans="21:28">
      <c r="U1002386" s="5"/>
      <c r="AA1002386" s="94"/>
      <c r="AB1002386" s="5"/>
    </row>
    <row r="1002388" spans="21:28">
      <c r="U1002388" s="5"/>
      <c r="AA1002388" s="458"/>
      <c r="AB1002388" s="5"/>
    </row>
    <row r="1002389" spans="21:28">
      <c r="U1002389" s="5"/>
      <c r="AA1002389" s="458"/>
      <c r="AB1002389" s="5"/>
    </row>
    <row r="1002390" spans="21:28">
      <c r="U1002390" s="5"/>
      <c r="AA1002390" s="93"/>
      <c r="AB1002390" s="5"/>
    </row>
    <row r="1002391" spans="21:28">
      <c r="U1002391" s="5"/>
      <c r="AA1002391" s="94"/>
      <c r="AB1002391" s="5"/>
    </row>
    <row r="1002394" spans="21:28">
      <c r="U1002394" s="5"/>
      <c r="AA1002394" s="94"/>
      <c r="AB1002394" s="5"/>
    </row>
    <row r="1002444" spans="21:28">
      <c r="U1002444" s="5"/>
      <c r="AA1002444" s="94"/>
      <c r="AB1002444" s="5"/>
    </row>
    <row r="1002514" spans="21:28">
      <c r="U1002514" s="5"/>
      <c r="AA1002514" s="94"/>
      <c r="AB1002514" s="5"/>
    </row>
    <row r="1002515" spans="21:28">
      <c r="U1002515" s="5"/>
      <c r="AA1002515" s="94"/>
      <c r="AB1002515" s="5"/>
    </row>
    <row r="1002532" spans="21:28">
      <c r="U1002532" s="5"/>
      <c r="AA1002532" s="94"/>
      <c r="AB1002532" s="5"/>
    </row>
    <row r="1002534" spans="21:28">
      <c r="U1002534" s="5"/>
      <c r="AA1002534" s="458"/>
      <c r="AB1002534" s="5"/>
    </row>
    <row r="1002535" spans="21:28">
      <c r="U1002535" s="5"/>
      <c r="AA1002535" s="458"/>
      <c r="AB1002535" s="5"/>
    </row>
    <row r="1002536" spans="21:28">
      <c r="U1002536" s="5"/>
      <c r="AA1002536" s="93"/>
      <c r="AB1002536" s="5"/>
    </row>
    <row r="1002537" spans="21:28">
      <c r="U1002537" s="5"/>
      <c r="AA1002537" s="94"/>
      <c r="AB1002537" s="5"/>
    </row>
    <row r="1002540" spans="21:28">
      <c r="U1002540" s="5"/>
      <c r="AA1002540" s="94"/>
      <c r="AB1002540" s="5"/>
    </row>
    <row r="1002590" spans="21:28">
      <c r="U1002590" s="5"/>
      <c r="AA1002590" s="94"/>
      <c r="AB1002590" s="5"/>
    </row>
    <row r="1002660" spans="21:28">
      <c r="U1002660" s="5"/>
      <c r="AA1002660" s="94"/>
      <c r="AB1002660" s="5"/>
    </row>
    <row r="1002661" spans="21:28">
      <c r="U1002661" s="5"/>
      <c r="AA1002661" s="94"/>
      <c r="AB1002661" s="5"/>
    </row>
    <row r="1002678" spans="21:28">
      <c r="U1002678" s="5"/>
      <c r="AA1002678" s="94"/>
      <c r="AB1002678" s="5"/>
    </row>
    <row r="1002680" spans="21:28">
      <c r="U1002680" s="5"/>
      <c r="AA1002680" s="458"/>
      <c r="AB1002680" s="5"/>
    </row>
    <row r="1002681" spans="21:28">
      <c r="U1002681" s="5"/>
      <c r="AA1002681" s="458"/>
      <c r="AB1002681" s="5"/>
    </row>
    <row r="1002682" spans="21:28">
      <c r="U1002682" s="5"/>
      <c r="AA1002682" s="93"/>
      <c r="AB1002682" s="5"/>
    </row>
    <row r="1002683" spans="21:28">
      <c r="U1002683" s="5"/>
      <c r="AA1002683" s="94"/>
      <c r="AB1002683" s="5"/>
    </row>
    <row r="1002686" spans="21:28">
      <c r="U1002686" s="5"/>
      <c r="AA1002686" s="94"/>
      <c r="AB1002686" s="5"/>
    </row>
    <row r="1002736" spans="21:28">
      <c r="U1002736" s="5"/>
      <c r="AA1002736" s="94"/>
      <c r="AB1002736" s="5"/>
    </row>
    <row r="1002806" spans="21:28">
      <c r="U1002806" s="5"/>
      <c r="AA1002806" s="94"/>
      <c r="AB1002806" s="5"/>
    </row>
    <row r="1002807" spans="21:28">
      <c r="U1002807" s="5"/>
      <c r="AA1002807" s="94"/>
      <c r="AB1002807" s="5"/>
    </row>
    <row r="1002824" spans="21:28">
      <c r="U1002824" s="5"/>
      <c r="AA1002824" s="94"/>
      <c r="AB1002824" s="5"/>
    </row>
    <row r="1002826" spans="21:28">
      <c r="U1002826" s="5"/>
      <c r="AA1002826" s="458"/>
      <c r="AB1002826" s="5"/>
    </row>
    <row r="1002827" spans="21:28">
      <c r="U1002827" s="5"/>
      <c r="AA1002827" s="458"/>
      <c r="AB1002827" s="5"/>
    </row>
    <row r="1002828" spans="21:28">
      <c r="U1002828" s="5"/>
      <c r="AA1002828" s="93"/>
      <c r="AB1002828" s="5"/>
    </row>
    <row r="1002829" spans="21:28">
      <c r="U1002829" s="5"/>
      <c r="AA1002829" s="94"/>
      <c r="AB1002829" s="5"/>
    </row>
    <row r="1002832" spans="21:28">
      <c r="U1002832" s="5"/>
      <c r="AA1002832" s="94"/>
      <c r="AB1002832" s="5"/>
    </row>
    <row r="1002882" spans="21:28">
      <c r="U1002882" s="5"/>
      <c r="AA1002882" s="94"/>
      <c r="AB1002882" s="5"/>
    </row>
    <row r="1002952" spans="21:28">
      <c r="U1002952" s="5"/>
      <c r="AA1002952" s="94"/>
      <c r="AB1002952" s="5"/>
    </row>
    <row r="1002953" spans="21:28">
      <c r="U1002953" s="5"/>
      <c r="AA1002953" s="94"/>
      <c r="AB1002953" s="5"/>
    </row>
    <row r="1002970" spans="21:28">
      <c r="U1002970" s="5"/>
      <c r="AA1002970" s="94"/>
      <c r="AB1002970" s="5"/>
    </row>
    <row r="1002972" spans="21:28">
      <c r="U1002972" s="5"/>
      <c r="AA1002972" s="458"/>
      <c r="AB1002972" s="5"/>
    </row>
    <row r="1002973" spans="21:28">
      <c r="U1002973" s="5"/>
      <c r="AA1002973" s="458"/>
      <c r="AB1002973" s="5"/>
    </row>
    <row r="1002974" spans="21:28">
      <c r="U1002974" s="5"/>
      <c r="AA1002974" s="93"/>
      <c r="AB1002974" s="5"/>
    </row>
    <row r="1002975" spans="21:28">
      <c r="U1002975" s="5"/>
      <c r="AA1002975" s="94"/>
      <c r="AB1002975" s="5"/>
    </row>
    <row r="1002978" spans="21:28">
      <c r="U1002978" s="5"/>
      <c r="AA1002978" s="94"/>
      <c r="AB1002978" s="5"/>
    </row>
    <row r="1003028" spans="21:28">
      <c r="U1003028" s="5"/>
      <c r="AA1003028" s="94"/>
      <c r="AB1003028" s="5"/>
    </row>
    <row r="1003098" spans="21:28">
      <c r="U1003098" s="5"/>
      <c r="AA1003098" s="94"/>
      <c r="AB1003098" s="5"/>
    </row>
    <row r="1003099" spans="21:28">
      <c r="U1003099" s="5"/>
      <c r="AA1003099" s="94"/>
      <c r="AB1003099" s="5"/>
    </row>
    <row r="1003116" spans="21:28">
      <c r="U1003116" s="5"/>
      <c r="AA1003116" s="94"/>
      <c r="AB1003116" s="5"/>
    </row>
    <row r="1003118" spans="21:28">
      <c r="U1003118" s="5"/>
      <c r="AA1003118" s="458"/>
      <c r="AB1003118" s="5"/>
    </row>
    <row r="1003119" spans="21:28">
      <c r="U1003119" s="5"/>
      <c r="AA1003119" s="458"/>
      <c r="AB1003119" s="5"/>
    </row>
    <row r="1003120" spans="21:28">
      <c r="U1003120" s="5"/>
      <c r="AA1003120" s="93"/>
      <c r="AB1003120" s="5"/>
    </row>
    <row r="1003121" spans="21:28">
      <c r="U1003121" s="5"/>
      <c r="AA1003121" s="94"/>
      <c r="AB1003121" s="5"/>
    </row>
    <row r="1003124" spans="21:28">
      <c r="U1003124" s="5"/>
      <c r="AA1003124" s="94"/>
      <c r="AB1003124" s="5"/>
    </row>
    <row r="1003174" spans="21:28">
      <c r="U1003174" s="5"/>
      <c r="AA1003174" s="94"/>
      <c r="AB1003174" s="5"/>
    </row>
    <row r="1003244" spans="21:28">
      <c r="U1003244" s="5"/>
      <c r="AA1003244" s="94"/>
      <c r="AB1003244" s="5"/>
    </row>
    <row r="1003245" spans="21:28">
      <c r="U1003245" s="5"/>
      <c r="AA1003245" s="94"/>
      <c r="AB1003245" s="5"/>
    </row>
    <row r="1003262" spans="21:28">
      <c r="U1003262" s="5"/>
      <c r="AA1003262" s="94"/>
      <c r="AB1003262" s="5"/>
    </row>
    <row r="1003264" spans="21:28">
      <c r="U1003264" s="5"/>
      <c r="AA1003264" s="458"/>
      <c r="AB1003264" s="5"/>
    </row>
    <row r="1003265" spans="21:28">
      <c r="U1003265" s="5"/>
      <c r="AA1003265" s="458"/>
      <c r="AB1003265" s="5"/>
    </row>
    <row r="1003266" spans="21:28">
      <c r="U1003266" s="5"/>
      <c r="AA1003266" s="93"/>
      <c r="AB1003266" s="5"/>
    </row>
    <row r="1003267" spans="21:28">
      <c r="U1003267" s="5"/>
      <c r="AA1003267" s="94"/>
      <c r="AB1003267" s="5"/>
    </row>
    <row r="1003270" spans="21:28">
      <c r="U1003270" s="5"/>
      <c r="AA1003270" s="94"/>
      <c r="AB1003270" s="5"/>
    </row>
    <row r="1003320" spans="21:28">
      <c r="U1003320" s="5"/>
      <c r="AA1003320" s="94"/>
      <c r="AB1003320" s="5"/>
    </row>
    <row r="1003390" spans="21:28">
      <c r="U1003390" s="5"/>
      <c r="AA1003390" s="94"/>
      <c r="AB1003390" s="5"/>
    </row>
    <row r="1003391" spans="21:28">
      <c r="U1003391" s="5"/>
      <c r="AA1003391" s="94"/>
      <c r="AB1003391" s="5"/>
    </row>
    <row r="1003408" spans="21:28">
      <c r="U1003408" s="5"/>
      <c r="AA1003408" s="94"/>
      <c r="AB1003408" s="5"/>
    </row>
    <row r="1003410" spans="21:28">
      <c r="U1003410" s="5"/>
      <c r="AA1003410" s="458"/>
      <c r="AB1003410" s="5"/>
    </row>
    <row r="1003411" spans="21:28">
      <c r="U1003411" s="5"/>
      <c r="AA1003411" s="458"/>
      <c r="AB1003411" s="5"/>
    </row>
    <row r="1003412" spans="21:28">
      <c r="U1003412" s="5"/>
      <c r="AA1003412" s="93"/>
      <c r="AB1003412" s="5"/>
    </row>
    <row r="1003413" spans="21:28">
      <c r="U1003413" s="5"/>
      <c r="AA1003413" s="94"/>
      <c r="AB1003413" s="5"/>
    </row>
    <row r="1003416" spans="21:28">
      <c r="U1003416" s="5"/>
      <c r="AA1003416" s="94"/>
      <c r="AB1003416" s="5"/>
    </row>
    <row r="1003466" spans="21:28">
      <c r="U1003466" s="5"/>
      <c r="AA1003466" s="94"/>
      <c r="AB1003466" s="5"/>
    </row>
    <row r="1003536" spans="21:28">
      <c r="U1003536" s="5"/>
      <c r="AA1003536" s="94"/>
      <c r="AB1003536" s="5"/>
    </row>
    <row r="1003537" spans="21:28">
      <c r="U1003537" s="5"/>
      <c r="AA1003537" s="94"/>
      <c r="AB1003537" s="5"/>
    </row>
    <row r="1003554" spans="21:28">
      <c r="U1003554" s="5"/>
      <c r="AA1003554" s="94"/>
      <c r="AB1003554" s="5"/>
    </row>
    <row r="1003556" spans="21:28">
      <c r="U1003556" s="5"/>
      <c r="AA1003556" s="458"/>
      <c r="AB1003556" s="5"/>
    </row>
    <row r="1003557" spans="21:28">
      <c r="U1003557" s="5"/>
      <c r="AA1003557" s="458"/>
      <c r="AB1003557" s="5"/>
    </row>
    <row r="1003558" spans="21:28">
      <c r="U1003558" s="5"/>
      <c r="AA1003558" s="93"/>
      <c r="AB1003558" s="5"/>
    </row>
    <row r="1003559" spans="21:28">
      <c r="U1003559" s="5"/>
      <c r="AA1003559" s="94"/>
      <c r="AB1003559" s="5"/>
    </row>
    <row r="1003562" spans="21:28">
      <c r="U1003562" s="5"/>
      <c r="AA1003562" s="94"/>
      <c r="AB1003562" s="5"/>
    </row>
    <row r="1003612" spans="21:28">
      <c r="U1003612" s="5"/>
      <c r="AA1003612" s="94"/>
      <c r="AB1003612" s="5"/>
    </row>
    <row r="1003682" spans="21:28">
      <c r="U1003682" s="5"/>
      <c r="AA1003682" s="94"/>
      <c r="AB1003682" s="5"/>
    </row>
    <row r="1003683" spans="21:28">
      <c r="U1003683" s="5"/>
      <c r="AA1003683" s="94"/>
      <c r="AB1003683" s="5"/>
    </row>
    <row r="1003700" spans="21:28">
      <c r="U1003700" s="5"/>
      <c r="AA1003700" s="94"/>
      <c r="AB1003700" s="5"/>
    </row>
    <row r="1003702" spans="21:28">
      <c r="U1003702" s="5"/>
      <c r="AA1003702" s="458"/>
      <c r="AB1003702" s="5"/>
    </row>
    <row r="1003703" spans="21:28">
      <c r="U1003703" s="5"/>
      <c r="AA1003703" s="458"/>
      <c r="AB1003703" s="5"/>
    </row>
    <row r="1003704" spans="21:28">
      <c r="U1003704" s="5"/>
      <c r="AA1003704" s="93"/>
      <c r="AB1003704" s="5"/>
    </row>
    <row r="1003705" spans="21:28">
      <c r="U1003705" s="5"/>
      <c r="AA1003705" s="94"/>
      <c r="AB1003705" s="5"/>
    </row>
    <row r="1003708" spans="21:28">
      <c r="U1003708" s="5"/>
      <c r="AA1003708" s="94"/>
      <c r="AB1003708" s="5"/>
    </row>
    <row r="1003758" spans="21:28">
      <c r="U1003758" s="5"/>
      <c r="AA1003758" s="94"/>
      <c r="AB1003758" s="5"/>
    </row>
    <row r="1003828" spans="21:28">
      <c r="U1003828" s="5"/>
      <c r="AA1003828" s="94"/>
      <c r="AB1003828" s="5"/>
    </row>
    <row r="1003829" spans="21:28">
      <c r="U1003829" s="5"/>
      <c r="AA1003829" s="94"/>
      <c r="AB1003829" s="5"/>
    </row>
    <row r="1003846" spans="21:28">
      <c r="U1003846" s="5"/>
      <c r="AA1003846" s="94"/>
      <c r="AB1003846" s="5"/>
    </row>
    <row r="1003848" spans="21:28">
      <c r="U1003848" s="5"/>
      <c r="AA1003848" s="458"/>
      <c r="AB1003848" s="5"/>
    </row>
    <row r="1003849" spans="21:28">
      <c r="U1003849" s="5"/>
      <c r="AA1003849" s="458"/>
      <c r="AB1003849" s="5"/>
    </row>
    <row r="1003850" spans="21:28">
      <c r="U1003850" s="5"/>
      <c r="AA1003850" s="93"/>
      <c r="AB1003850" s="5"/>
    </row>
    <row r="1003851" spans="21:28">
      <c r="U1003851" s="5"/>
      <c r="AA1003851" s="94"/>
      <c r="AB1003851" s="5"/>
    </row>
    <row r="1003854" spans="21:28">
      <c r="U1003854" s="5"/>
      <c r="AA1003854" s="94"/>
      <c r="AB1003854" s="5"/>
    </row>
    <row r="1003904" spans="21:28">
      <c r="U1003904" s="5"/>
      <c r="AA1003904" s="94"/>
      <c r="AB1003904" s="5"/>
    </row>
    <row r="1003974" spans="21:28">
      <c r="U1003974" s="5"/>
      <c r="AA1003974" s="94"/>
      <c r="AB1003974" s="5"/>
    </row>
    <row r="1003975" spans="21:28">
      <c r="U1003975" s="5"/>
      <c r="AA1003975" s="94"/>
      <c r="AB1003975" s="5"/>
    </row>
    <row r="1003992" spans="21:28">
      <c r="U1003992" s="5"/>
      <c r="AA1003992" s="94"/>
      <c r="AB1003992" s="5"/>
    </row>
    <row r="1003994" spans="21:28">
      <c r="U1003994" s="5"/>
      <c r="AA1003994" s="458"/>
      <c r="AB1003994" s="5"/>
    </row>
    <row r="1003995" spans="21:28">
      <c r="U1003995" s="5"/>
      <c r="AA1003995" s="458"/>
      <c r="AB1003995" s="5"/>
    </row>
    <row r="1003996" spans="21:28">
      <c r="U1003996" s="5"/>
      <c r="AA1003996" s="93"/>
      <c r="AB1003996" s="5"/>
    </row>
    <row r="1003997" spans="21:28">
      <c r="U1003997" s="5"/>
      <c r="AA1003997" s="94"/>
      <c r="AB1003997" s="5"/>
    </row>
    <row r="1004000" spans="21:28">
      <c r="U1004000" s="5"/>
      <c r="AA1004000" s="94"/>
      <c r="AB1004000" s="5"/>
    </row>
    <row r="1004050" spans="21:28">
      <c r="U1004050" s="5"/>
      <c r="AA1004050" s="94"/>
      <c r="AB1004050" s="5"/>
    </row>
    <row r="1004120" spans="21:28">
      <c r="U1004120" s="5"/>
      <c r="AA1004120" s="94"/>
      <c r="AB1004120" s="5"/>
    </row>
    <row r="1004121" spans="21:28">
      <c r="U1004121" s="5"/>
      <c r="AA1004121" s="94"/>
      <c r="AB1004121" s="5"/>
    </row>
    <row r="1004138" spans="21:28">
      <c r="U1004138" s="5"/>
      <c r="AA1004138" s="94"/>
      <c r="AB1004138" s="5"/>
    </row>
    <row r="1004140" spans="21:28">
      <c r="U1004140" s="5"/>
      <c r="AA1004140" s="458"/>
      <c r="AB1004140" s="5"/>
    </row>
    <row r="1004141" spans="21:28">
      <c r="U1004141" s="5"/>
      <c r="AA1004141" s="458"/>
      <c r="AB1004141" s="5"/>
    </row>
    <row r="1004142" spans="21:28">
      <c r="U1004142" s="5"/>
      <c r="AA1004142" s="93"/>
      <c r="AB1004142" s="5"/>
    </row>
    <row r="1004143" spans="21:28">
      <c r="U1004143" s="5"/>
      <c r="AA1004143" s="94"/>
      <c r="AB1004143" s="5"/>
    </row>
    <row r="1004146" spans="21:28">
      <c r="U1004146" s="5"/>
      <c r="AA1004146" s="94"/>
      <c r="AB1004146" s="5"/>
    </row>
    <row r="1004196" spans="21:28">
      <c r="U1004196" s="5"/>
      <c r="AA1004196" s="94"/>
      <c r="AB1004196" s="5"/>
    </row>
    <row r="1004266" spans="21:28">
      <c r="U1004266" s="5"/>
      <c r="AA1004266" s="94"/>
      <c r="AB1004266" s="5"/>
    </row>
    <row r="1004267" spans="21:28">
      <c r="U1004267" s="5"/>
      <c r="AA1004267" s="94"/>
      <c r="AB1004267" s="5"/>
    </row>
    <row r="1004284" spans="21:28">
      <c r="U1004284" s="5"/>
      <c r="AA1004284" s="94"/>
      <c r="AB1004284" s="5"/>
    </row>
    <row r="1004286" spans="21:28">
      <c r="U1004286" s="5"/>
      <c r="AA1004286" s="458"/>
      <c r="AB1004286" s="5"/>
    </row>
    <row r="1004287" spans="21:28">
      <c r="U1004287" s="5"/>
      <c r="AA1004287" s="458"/>
      <c r="AB1004287" s="5"/>
    </row>
    <row r="1004288" spans="21:28">
      <c r="U1004288" s="5"/>
      <c r="AA1004288" s="93"/>
      <c r="AB1004288" s="5"/>
    </row>
    <row r="1004289" spans="21:28">
      <c r="U1004289" s="5"/>
      <c r="AA1004289" s="94"/>
      <c r="AB1004289" s="5"/>
    </row>
    <row r="1004292" spans="21:28">
      <c r="U1004292" s="5"/>
      <c r="AA1004292" s="94"/>
      <c r="AB1004292" s="5"/>
    </row>
    <row r="1004342" spans="21:28">
      <c r="U1004342" s="5"/>
      <c r="AA1004342" s="94"/>
      <c r="AB1004342" s="5"/>
    </row>
    <row r="1004412" spans="21:28">
      <c r="U1004412" s="5"/>
      <c r="AA1004412" s="94"/>
      <c r="AB1004412" s="5"/>
    </row>
    <row r="1004413" spans="21:28">
      <c r="U1004413" s="5"/>
      <c r="AA1004413" s="94"/>
      <c r="AB1004413" s="5"/>
    </row>
    <row r="1004430" spans="21:28">
      <c r="U1004430" s="5"/>
      <c r="AA1004430" s="94"/>
      <c r="AB1004430" s="5"/>
    </row>
    <row r="1004432" spans="21:28">
      <c r="U1004432" s="5"/>
      <c r="AA1004432" s="458"/>
      <c r="AB1004432" s="5"/>
    </row>
    <row r="1004433" spans="21:28">
      <c r="U1004433" s="5"/>
      <c r="AA1004433" s="458"/>
      <c r="AB1004433" s="5"/>
    </row>
    <row r="1004434" spans="21:28">
      <c r="U1004434" s="5"/>
      <c r="AA1004434" s="93"/>
      <c r="AB1004434" s="5"/>
    </row>
    <row r="1004435" spans="21:28">
      <c r="U1004435" s="5"/>
      <c r="AA1004435" s="94"/>
      <c r="AB1004435" s="5"/>
    </row>
    <row r="1004438" spans="21:28">
      <c r="U1004438" s="5"/>
      <c r="AA1004438" s="94"/>
      <c r="AB1004438" s="5"/>
    </row>
    <row r="1004488" spans="21:28">
      <c r="U1004488" s="5"/>
      <c r="AA1004488" s="94"/>
      <c r="AB1004488" s="5"/>
    </row>
    <row r="1004558" spans="21:28">
      <c r="U1004558" s="5"/>
      <c r="AA1004558" s="94"/>
      <c r="AB1004558" s="5"/>
    </row>
    <row r="1004559" spans="21:28">
      <c r="U1004559" s="5"/>
      <c r="AA1004559" s="94"/>
      <c r="AB1004559" s="5"/>
    </row>
    <row r="1004576" spans="21:28">
      <c r="U1004576" s="5"/>
      <c r="AA1004576" s="94"/>
      <c r="AB1004576" s="5"/>
    </row>
    <row r="1004578" spans="21:28">
      <c r="U1004578" s="5"/>
      <c r="AA1004578" s="458"/>
      <c r="AB1004578" s="5"/>
    </row>
    <row r="1004579" spans="21:28">
      <c r="U1004579" s="5"/>
      <c r="AA1004579" s="458"/>
      <c r="AB1004579" s="5"/>
    </row>
    <row r="1004580" spans="21:28">
      <c r="U1004580" s="5"/>
      <c r="AA1004580" s="93"/>
      <c r="AB1004580" s="5"/>
    </row>
    <row r="1004581" spans="21:28">
      <c r="U1004581" s="5"/>
      <c r="AA1004581" s="94"/>
      <c r="AB1004581" s="5"/>
    </row>
    <row r="1004584" spans="21:28">
      <c r="U1004584" s="5"/>
      <c r="AA1004584" s="94"/>
      <c r="AB1004584" s="5"/>
    </row>
    <row r="1004634" spans="21:28">
      <c r="U1004634" s="5"/>
      <c r="AA1004634" s="94"/>
      <c r="AB1004634" s="5"/>
    </row>
    <row r="1004704" spans="21:28">
      <c r="U1004704" s="5"/>
      <c r="AA1004704" s="94"/>
      <c r="AB1004704" s="5"/>
    </row>
    <row r="1004705" spans="21:28">
      <c r="U1004705" s="5"/>
      <c r="AA1004705" s="94"/>
      <c r="AB1004705" s="5"/>
    </row>
    <row r="1004722" spans="21:28">
      <c r="U1004722" s="5"/>
      <c r="AA1004722" s="94"/>
      <c r="AB1004722" s="5"/>
    </row>
    <row r="1004724" spans="21:28">
      <c r="U1004724" s="5"/>
      <c r="AA1004724" s="458"/>
      <c r="AB1004724" s="5"/>
    </row>
    <row r="1004725" spans="21:28">
      <c r="U1004725" s="5"/>
      <c r="AA1004725" s="458"/>
      <c r="AB1004725" s="5"/>
    </row>
    <row r="1004726" spans="21:28">
      <c r="U1004726" s="5"/>
      <c r="AA1004726" s="93"/>
      <c r="AB1004726" s="5"/>
    </row>
    <row r="1004727" spans="21:28">
      <c r="U1004727" s="5"/>
      <c r="AA1004727" s="94"/>
      <c r="AB1004727" s="5"/>
    </row>
    <row r="1004730" spans="21:28">
      <c r="U1004730" s="5"/>
      <c r="AA1004730" s="94"/>
      <c r="AB1004730" s="5"/>
    </row>
    <row r="1004780" spans="21:28">
      <c r="U1004780" s="5"/>
      <c r="AA1004780" s="94"/>
      <c r="AB1004780" s="5"/>
    </row>
    <row r="1004850" spans="21:28">
      <c r="U1004850" s="5"/>
      <c r="AA1004850" s="94"/>
      <c r="AB1004850" s="5"/>
    </row>
    <row r="1004851" spans="21:28">
      <c r="U1004851" s="5"/>
      <c r="AA1004851" s="94"/>
      <c r="AB1004851" s="5"/>
    </row>
    <row r="1004868" spans="21:28">
      <c r="U1004868" s="5"/>
      <c r="AA1004868" s="94"/>
      <c r="AB1004868" s="5"/>
    </row>
    <row r="1004870" spans="21:28">
      <c r="U1004870" s="5"/>
      <c r="AA1004870" s="458"/>
      <c r="AB1004870" s="5"/>
    </row>
    <row r="1004871" spans="21:28">
      <c r="U1004871" s="5"/>
      <c r="AA1004871" s="458"/>
      <c r="AB1004871" s="5"/>
    </row>
    <row r="1004872" spans="21:28">
      <c r="U1004872" s="5"/>
      <c r="AA1004872" s="93"/>
      <c r="AB1004872" s="5"/>
    </row>
    <row r="1004873" spans="21:28">
      <c r="U1004873" s="5"/>
      <c r="AA1004873" s="94"/>
      <c r="AB1004873" s="5"/>
    </row>
    <row r="1004876" spans="21:28">
      <c r="U1004876" s="5"/>
      <c r="AA1004876" s="94"/>
      <c r="AB1004876" s="5"/>
    </row>
    <row r="1004926" spans="21:28">
      <c r="U1004926" s="5"/>
      <c r="AA1004926" s="94"/>
      <c r="AB1004926" s="5"/>
    </row>
    <row r="1004996" spans="21:28">
      <c r="U1004996" s="5"/>
      <c r="AA1004996" s="94"/>
      <c r="AB1004996" s="5"/>
    </row>
    <row r="1004997" spans="21:28">
      <c r="U1004997" s="5"/>
      <c r="AA1004997" s="94"/>
      <c r="AB1004997" s="5"/>
    </row>
    <row r="1005014" spans="21:28">
      <c r="U1005014" s="5"/>
      <c r="AA1005014" s="94"/>
      <c r="AB1005014" s="5"/>
    </row>
    <row r="1005016" spans="21:28">
      <c r="U1005016" s="5"/>
      <c r="AA1005016" s="458"/>
      <c r="AB1005016" s="5"/>
    </row>
    <row r="1005017" spans="21:28">
      <c r="U1005017" s="5"/>
      <c r="AA1005017" s="458"/>
      <c r="AB1005017" s="5"/>
    </row>
    <row r="1005018" spans="21:28">
      <c r="U1005018" s="5"/>
      <c r="AA1005018" s="93"/>
      <c r="AB1005018" s="5"/>
    </row>
    <row r="1005019" spans="21:28">
      <c r="U1005019" s="5"/>
      <c r="AA1005019" s="94"/>
      <c r="AB1005019" s="5"/>
    </row>
    <row r="1005022" spans="21:28">
      <c r="U1005022" s="5"/>
      <c r="AA1005022" s="94"/>
      <c r="AB1005022" s="5"/>
    </row>
    <row r="1005072" spans="21:28">
      <c r="U1005072" s="5"/>
      <c r="AA1005072" s="94"/>
      <c r="AB1005072" s="5"/>
    </row>
    <row r="1005142" spans="21:28">
      <c r="U1005142" s="5"/>
      <c r="AA1005142" s="94"/>
      <c r="AB1005142" s="5"/>
    </row>
    <row r="1005143" spans="21:28">
      <c r="U1005143" s="5"/>
      <c r="AA1005143" s="94"/>
      <c r="AB1005143" s="5"/>
    </row>
    <row r="1005160" spans="21:28">
      <c r="U1005160" s="5"/>
      <c r="AA1005160" s="94"/>
      <c r="AB1005160" s="5"/>
    </row>
    <row r="1005162" spans="21:28">
      <c r="U1005162" s="5"/>
      <c r="AA1005162" s="458"/>
      <c r="AB1005162" s="5"/>
    </row>
    <row r="1005163" spans="21:28">
      <c r="U1005163" s="5"/>
      <c r="AA1005163" s="458"/>
      <c r="AB1005163" s="5"/>
    </row>
    <row r="1005164" spans="21:28">
      <c r="U1005164" s="5"/>
      <c r="AA1005164" s="93"/>
      <c r="AB1005164" s="5"/>
    </row>
    <row r="1005165" spans="21:28">
      <c r="U1005165" s="5"/>
      <c r="AA1005165" s="94"/>
      <c r="AB1005165" s="5"/>
    </row>
    <row r="1005168" spans="21:28">
      <c r="U1005168" s="5"/>
      <c r="AA1005168" s="94"/>
      <c r="AB1005168" s="5"/>
    </row>
    <row r="1005218" spans="21:28">
      <c r="U1005218" s="5"/>
      <c r="AA1005218" s="94"/>
      <c r="AB1005218" s="5"/>
    </row>
    <row r="1005288" spans="21:28">
      <c r="U1005288" s="5"/>
      <c r="AA1005288" s="94"/>
      <c r="AB1005288" s="5"/>
    </row>
    <row r="1005289" spans="21:28">
      <c r="U1005289" s="5"/>
      <c r="AA1005289" s="94"/>
      <c r="AB1005289" s="5"/>
    </row>
    <row r="1005306" spans="21:28">
      <c r="U1005306" s="5"/>
      <c r="AA1005306" s="94"/>
      <c r="AB1005306" s="5"/>
    </row>
    <row r="1005308" spans="21:28">
      <c r="U1005308" s="5"/>
      <c r="AA1005308" s="458"/>
      <c r="AB1005308" s="5"/>
    </row>
    <row r="1005309" spans="21:28">
      <c r="U1005309" s="5"/>
      <c r="AA1005309" s="458"/>
      <c r="AB1005309" s="5"/>
    </row>
    <row r="1005310" spans="21:28">
      <c r="U1005310" s="5"/>
      <c r="AA1005310" s="93"/>
      <c r="AB1005310" s="5"/>
    </row>
    <row r="1005311" spans="21:28">
      <c r="U1005311" s="5"/>
      <c r="AA1005311" s="94"/>
      <c r="AB1005311" s="5"/>
    </row>
    <row r="1005314" spans="21:28">
      <c r="U1005314" s="5"/>
      <c r="AA1005314" s="94"/>
      <c r="AB1005314" s="5"/>
    </row>
    <row r="1005364" spans="21:28">
      <c r="U1005364" s="5"/>
      <c r="AA1005364" s="94"/>
      <c r="AB1005364" s="5"/>
    </row>
    <row r="1005434" spans="21:28">
      <c r="U1005434" s="5"/>
      <c r="AA1005434" s="94"/>
      <c r="AB1005434" s="5"/>
    </row>
    <row r="1005435" spans="21:28">
      <c r="U1005435" s="5"/>
      <c r="AA1005435" s="94"/>
      <c r="AB1005435" s="5"/>
    </row>
    <row r="1005452" spans="21:28">
      <c r="U1005452" s="5"/>
      <c r="AA1005452" s="94"/>
      <c r="AB1005452" s="5"/>
    </row>
    <row r="1005454" spans="21:28">
      <c r="U1005454" s="5"/>
      <c r="AA1005454" s="458"/>
      <c r="AB1005454" s="5"/>
    </row>
    <row r="1005455" spans="21:28">
      <c r="U1005455" s="5"/>
      <c r="AA1005455" s="458"/>
      <c r="AB1005455" s="5"/>
    </row>
    <row r="1005456" spans="21:28">
      <c r="U1005456" s="5"/>
      <c r="AA1005456" s="93"/>
      <c r="AB1005456" s="5"/>
    </row>
    <row r="1005457" spans="21:28">
      <c r="U1005457" s="5"/>
      <c r="AA1005457" s="94"/>
      <c r="AB1005457" s="5"/>
    </row>
    <row r="1005460" spans="21:28">
      <c r="U1005460" s="5"/>
      <c r="AA1005460" s="94"/>
      <c r="AB1005460" s="5"/>
    </row>
    <row r="1005510" spans="21:28">
      <c r="U1005510" s="5"/>
      <c r="AA1005510" s="94"/>
      <c r="AB1005510" s="5"/>
    </row>
    <row r="1005580" spans="21:28">
      <c r="U1005580" s="5"/>
      <c r="AA1005580" s="94"/>
      <c r="AB1005580" s="5"/>
    </row>
    <row r="1005581" spans="21:28">
      <c r="U1005581" s="5"/>
      <c r="AA1005581" s="94"/>
      <c r="AB1005581" s="5"/>
    </row>
    <row r="1005598" spans="21:28">
      <c r="U1005598" s="5"/>
      <c r="AA1005598" s="94"/>
      <c r="AB1005598" s="5"/>
    </row>
    <row r="1005600" spans="21:28">
      <c r="U1005600" s="5"/>
      <c r="AA1005600" s="458"/>
      <c r="AB1005600" s="5"/>
    </row>
    <row r="1005601" spans="21:28">
      <c r="U1005601" s="5"/>
      <c r="AA1005601" s="458"/>
      <c r="AB1005601" s="5"/>
    </row>
    <row r="1005602" spans="21:28">
      <c r="U1005602" s="5"/>
      <c r="AA1005602" s="93"/>
      <c r="AB1005602" s="5"/>
    </row>
    <row r="1005603" spans="21:28">
      <c r="U1005603" s="5"/>
      <c r="AA1005603" s="94"/>
      <c r="AB1005603" s="5"/>
    </row>
    <row r="1005606" spans="21:28">
      <c r="U1005606" s="5"/>
      <c r="AA1005606" s="94"/>
      <c r="AB1005606" s="5"/>
    </row>
    <row r="1005656" spans="21:28">
      <c r="U1005656" s="5"/>
      <c r="AA1005656" s="94"/>
      <c r="AB1005656" s="5"/>
    </row>
    <row r="1005726" spans="21:28">
      <c r="U1005726" s="5"/>
      <c r="AA1005726" s="94"/>
      <c r="AB1005726" s="5"/>
    </row>
    <row r="1005727" spans="21:28">
      <c r="U1005727" s="5"/>
      <c r="AA1005727" s="94"/>
      <c r="AB1005727" s="5"/>
    </row>
    <row r="1005744" spans="21:28">
      <c r="U1005744" s="5"/>
      <c r="AA1005744" s="94"/>
      <c r="AB1005744" s="5"/>
    </row>
    <row r="1005746" spans="21:28">
      <c r="U1005746" s="5"/>
      <c r="AA1005746" s="458"/>
      <c r="AB1005746" s="5"/>
    </row>
    <row r="1005747" spans="21:28">
      <c r="U1005747" s="5"/>
      <c r="AA1005747" s="458"/>
      <c r="AB1005747" s="5"/>
    </row>
    <row r="1005748" spans="21:28">
      <c r="U1005748" s="5"/>
      <c r="AA1005748" s="93"/>
      <c r="AB1005748" s="5"/>
    </row>
    <row r="1005749" spans="21:28">
      <c r="U1005749" s="5"/>
      <c r="AA1005749" s="94"/>
      <c r="AB1005749" s="5"/>
    </row>
    <row r="1005752" spans="21:28">
      <c r="U1005752" s="5"/>
      <c r="AA1005752" s="94"/>
      <c r="AB1005752" s="5"/>
    </row>
    <row r="1005802" spans="21:28">
      <c r="U1005802" s="5"/>
      <c r="AA1005802" s="94"/>
      <c r="AB1005802" s="5"/>
    </row>
    <row r="1005872" spans="21:28">
      <c r="U1005872" s="5"/>
      <c r="AA1005872" s="94"/>
      <c r="AB1005872" s="5"/>
    </row>
    <row r="1005873" spans="21:28">
      <c r="U1005873" s="5"/>
      <c r="AA1005873" s="94"/>
      <c r="AB1005873" s="5"/>
    </row>
    <row r="1005890" spans="21:28">
      <c r="U1005890" s="5"/>
      <c r="AA1005890" s="94"/>
      <c r="AB1005890" s="5"/>
    </row>
    <row r="1005892" spans="21:28">
      <c r="U1005892" s="5"/>
      <c r="AA1005892" s="458"/>
      <c r="AB1005892" s="5"/>
    </row>
    <row r="1005893" spans="21:28">
      <c r="U1005893" s="5"/>
      <c r="AA1005893" s="458"/>
      <c r="AB1005893" s="5"/>
    </row>
    <row r="1005894" spans="21:28">
      <c r="U1005894" s="5"/>
      <c r="AA1005894" s="93"/>
      <c r="AB1005894" s="5"/>
    </row>
    <row r="1005895" spans="21:28">
      <c r="U1005895" s="5"/>
      <c r="AA1005895" s="94"/>
      <c r="AB1005895" s="5"/>
    </row>
    <row r="1005898" spans="21:28">
      <c r="U1005898" s="5"/>
      <c r="AA1005898" s="94"/>
      <c r="AB1005898" s="5"/>
    </row>
    <row r="1005948" spans="21:28">
      <c r="U1005948" s="5"/>
      <c r="AA1005948" s="94"/>
      <c r="AB1005948" s="5"/>
    </row>
    <row r="1006018" spans="21:28">
      <c r="U1006018" s="5"/>
      <c r="AA1006018" s="94"/>
      <c r="AB1006018" s="5"/>
    </row>
    <row r="1006019" spans="21:28">
      <c r="U1006019" s="5"/>
      <c r="AA1006019" s="94"/>
      <c r="AB1006019" s="5"/>
    </row>
    <row r="1006036" spans="21:28">
      <c r="U1006036" s="5"/>
      <c r="AA1006036" s="94"/>
      <c r="AB1006036" s="5"/>
    </row>
    <row r="1006038" spans="21:28">
      <c r="U1006038" s="5"/>
      <c r="AA1006038" s="458"/>
      <c r="AB1006038" s="5"/>
    </row>
    <row r="1006039" spans="21:28">
      <c r="U1006039" s="5"/>
      <c r="AA1006039" s="458"/>
      <c r="AB1006039" s="5"/>
    </row>
    <row r="1006040" spans="21:28">
      <c r="U1006040" s="5"/>
      <c r="AA1006040" s="93"/>
      <c r="AB1006040" s="5"/>
    </row>
    <row r="1006041" spans="21:28">
      <c r="U1006041" s="5"/>
      <c r="AA1006041" s="94"/>
      <c r="AB1006041" s="5"/>
    </row>
    <row r="1006044" spans="21:28">
      <c r="U1006044" s="5"/>
      <c r="AA1006044" s="94"/>
      <c r="AB1006044" s="5"/>
    </row>
    <row r="1006094" spans="21:28">
      <c r="U1006094" s="5"/>
      <c r="AA1006094" s="94"/>
      <c r="AB1006094" s="5"/>
    </row>
    <row r="1006164" spans="21:28">
      <c r="U1006164" s="5"/>
      <c r="AA1006164" s="94"/>
      <c r="AB1006164" s="5"/>
    </row>
    <row r="1006165" spans="21:28">
      <c r="U1006165" s="5"/>
      <c r="AA1006165" s="94"/>
      <c r="AB1006165" s="5"/>
    </row>
    <row r="1006182" spans="21:28">
      <c r="U1006182" s="5"/>
      <c r="AA1006182" s="94"/>
      <c r="AB1006182" s="5"/>
    </row>
    <row r="1006184" spans="21:28">
      <c r="U1006184" s="5"/>
      <c r="AA1006184" s="458"/>
      <c r="AB1006184" s="5"/>
    </row>
    <row r="1006185" spans="21:28">
      <c r="U1006185" s="5"/>
      <c r="AA1006185" s="458"/>
      <c r="AB1006185" s="5"/>
    </row>
    <row r="1006186" spans="21:28">
      <c r="U1006186" s="5"/>
      <c r="AA1006186" s="93"/>
      <c r="AB1006186" s="5"/>
    </row>
    <row r="1006187" spans="21:28">
      <c r="U1006187" s="5"/>
      <c r="AA1006187" s="94"/>
      <c r="AB1006187" s="5"/>
    </row>
    <row r="1006190" spans="21:28">
      <c r="U1006190" s="5"/>
      <c r="AA1006190" s="94"/>
      <c r="AB1006190" s="5"/>
    </row>
    <row r="1006240" spans="21:28">
      <c r="U1006240" s="5"/>
      <c r="AA1006240" s="94"/>
      <c r="AB1006240" s="5"/>
    </row>
    <row r="1006310" spans="21:28">
      <c r="U1006310" s="5"/>
      <c r="AA1006310" s="94"/>
      <c r="AB1006310" s="5"/>
    </row>
    <row r="1006311" spans="21:28">
      <c r="U1006311" s="5"/>
      <c r="AA1006311" s="94"/>
      <c r="AB1006311" s="5"/>
    </row>
    <row r="1006328" spans="21:28">
      <c r="U1006328" s="5"/>
      <c r="AA1006328" s="94"/>
      <c r="AB1006328" s="5"/>
    </row>
    <row r="1006330" spans="21:28">
      <c r="U1006330" s="5"/>
      <c r="AA1006330" s="458"/>
      <c r="AB1006330" s="5"/>
    </row>
    <row r="1006331" spans="21:28">
      <c r="U1006331" s="5"/>
      <c r="AA1006331" s="458"/>
      <c r="AB1006331" s="5"/>
    </row>
    <row r="1006332" spans="21:28">
      <c r="U1006332" s="5"/>
      <c r="AA1006332" s="93"/>
      <c r="AB1006332" s="5"/>
    </row>
    <row r="1006333" spans="21:28">
      <c r="U1006333" s="5"/>
      <c r="AA1006333" s="94"/>
      <c r="AB1006333" s="5"/>
    </row>
    <row r="1006336" spans="21:28">
      <c r="U1006336" s="5"/>
      <c r="AA1006336" s="94"/>
      <c r="AB1006336" s="5"/>
    </row>
    <row r="1006386" spans="21:28">
      <c r="U1006386" s="5"/>
      <c r="AA1006386" s="94"/>
      <c r="AB1006386" s="5"/>
    </row>
    <row r="1006456" spans="21:28">
      <c r="U1006456" s="5"/>
      <c r="AA1006456" s="94"/>
      <c r="AB1006456" s="5"/>
    </row>
    <row r="1006457" spans="21:28">
      <c r="U1006457" s="5"/>
      <c r="AA1006457" s="94"/>
      <c r="AB1006457" s="5"/>
    </row>
    <row r="1006474" spans="21:28">
      <c r="U1006474" s="5"/>
      <c r="AA1006474" s="94"/>
      <c r="AB1006474" s="5"/>
    </row>
    <row r="1006476" spans="21:28">
      <c r="U1006476" s="5"/>
      <c r="AA1006476" s="458"/>
      <c r="AB1006476" s="5"/>
    </row>
    <row r="1006477" spans="21:28">
      <c r="U1006477" s="5"/>
      <c r="AA1006477" s="458"/>
      <c r="AB1006477" s="5"/>
    </row>
    <row r="1006478" spans="21:28">
      <c r="U1006478" s="5"/>
      <c r="AA1006478" s="93"/>
      <c r="AB1006478" s="5"/>
    </row>
    <row r="1006479" spans="21:28">
      <c r="U1006479" s="5"/>
      <c r="AA1006479" s="94"/>
      <c r="AB1006479" s="5"/>
    </row>
    <row r="1006482" spans="21:28">
      <c r="U1006482" s="5"/>
      <c r="AA1006482" s="94"/>
      <c r="AB1006482" s="5"/>
    </row>
    <row r="1006532" spans="21:28">
      <c r="U1006532" s="5"/>
      <c r="AA1006532" s="94"/>
      <c r="AB1006532" s="5"/>
    </row>
    <row r="1006602" spans="21:28">
      <c r="U1006602" s="5"/>
      <c r="AA1006602" s="94"/>
      <c r="AB1006602" s="5"/>
    </row>
    <row r="1006603" spans="21:28">
      <c r="U1006603" s="5"/>
      <c r="AA1006603" s="94"/>
      <c r="AB1006603" s="5"/>
    </row>
    <row r="1006620" spans="21:28">
      <c r="U1006620" s="5"/>
      <c r="AA1006620" s="94"/>
      <c r="AB1006620" s="5"/>
    </row>
    <row r="1006622" spans="21:28">
      <c r="U1006622" s="5"/>
      <c r="AA1006622" s="458"/>
      <c r="AB1006622" s="5"/>
    </row>
    <row r="1006623" spans="21:28">
      <c r="U1006623" s="5"/>
      <c r="AA1006623" s="458"/>
      <c r="AB1006623" s="5"/>
    </row>
    <row r="1006624" spans="21:28">
      <c r="U1006624" s="5"/>
      <c r="AA1006624" s="93"/>
      <c r="AB1006624" s="5"/>
    </row>
    <row r="1006625" spans="21:28">
      <c r="U1006625" s="5"/>
      <c r="AA1006625" s="94"/>
      <c r="AB1006625" s="5"/>
    </row>
    <row r="1006628" spans="21:28">
      <c r="U1006628" s="5"/>
      <c r="AA1006628" s="94"/>
      <c r="AB1006628" s="5"/>
    </row>
    <row r="1006678" spans="21:28">
      <c r="U1006678" s="5"/>
      <c r="AA1006678" s="94"/>
      <c r="AB1006678" s="5"/>
    </row>
    <row r="1006748" spans="21:28">
      <c r="U1006748" s="5"/>
      <c r="AA1006748" s="94"/>
      <c r="AB1006748" s="5"/>
    </row>
    <row r="1006749" spans="21:28">
      <c r="U1006749" s="5"/>
      <c r="AA1006749" s="94"/>
      <c r="AB1006749" s="5"/>
    </row>
    <row r="1006766" spans="21:28">
      <c r="U1006766" s="5"/>
      <c r="AA1006766" s="94"/>
      <c r="AB1006766" s="5"/>
    </row>
    <row r="1006768" spans="21:28">
      <c r="U1006768" s="5"/>
      <c r="AA1006768" s="458"/>
      <c r="AB1006768" s="5"/>
    </row>
    <row r="1006769" spans="21:28">
      <c r="U1006769" s="5"/>
      <c r="AA1006769" s="458"/>
      <c r="AB1006769" s="5"/>
    </row>
    <row r="1006770" spans="21:28">
      <c r="U1006770" s="5"/>
      <c r="AA1006770" s="93"/>
      <c r="AB1006770" s="5"/>
    </row>
    <row r="1006771" spans="21:28">
      <c r="U1006771" s="5"/>
      <c r="AA1006771" s="94"/>
      <c r="AB1006771" s="5"/>
    </row>
    <row r="1006774" spans="21:28">
      <c r="U1006774" s="5"/>
      <c r="AA1006774" s="94"/>
      <c r="AB1006774" s="5"/>
    </row>
    <row r="1006824" spans="21:28">
      <c r="U1006824" s="5"/>
      <c r="AA1006824" s="94"/>
      <c r="AB1006824" s="5"/>
    </row>
    <row r="1006894" spans="21:28">
      <c r="U1006894" s="5"/>
      <c r="AA1006894" s="94"/>
      <c r="AB1006894" s="5"/>
    </row>
    <row r="1006895" spans="21:28">
      <c r="U1006895" s="5"/>
      <c r="AA1006895" s="94"/>
      <c r="AB1006895" s="5"/>
    </row>
    <row r="1006912" spans="21:28">
      <c r="U1006912" s="5"/>
      <c r="AA1006912" s="94"/>
      <c r="AB1006912" s="5"/>
    </row>
    <row r="1006914" spans="21:28">
      <c r="U1006914" s="5"/>
      <c r="AA1006914" s="458"/>
      <c r="AB1006914" s="5"/>
    </row>
    <row r="1006915" spans="21:28">
      <c r="U1006915" s="5"/>
      <c r="AA1006915" s="458"/>
      <c r="AB1006915" s="5"/>
    </row>
    <row r="1006916" spans="21:28">
      <c r="U1006916" s="5"/>
      <c r="AA1006916" s="93"/>
      <c r="AB1006916" s="5"/>
    </row>
    <row r="1006917" spans="21:28">
      <c r="U1006917" s="5"/>
      <c r="AA1006917" s="94"/>
      <c r="AB1006917" s="5"/>
    </row>
    <row r="1006920" spans="21:28">
      <c r="U1006920" s="5"/>
      <c r="AA1006920" s="94"/>
      <c r="AB1006920" s="5"/>
    </row>
    <row r="1006970" spans="21:28">
      <c r="U1006970" s="5"/>
      <c r="AA1006970" s="94"/>
      <c r="AB1006970" s="5"/>
    </row>
    <row r="1007040" spans="21:28">
      <c r="U1007040" s="5"/>
      <c r="AA1007040" s="94"/>
      <c r="AB1007040" s="5"/>
    </row>
    <row r="1007041" spans="21:28">
      <c r="U1007041" s="5"/>
      <c r="AA1007041" s="94"/>
      <c r="AB1007041" s="5"/>
    </row>
    <row r="1007058" spans="21:28">
      <c r="U1007058" s="5"/>
      <c r="AA1007058" s="94"/>
      <c r="AB1007058" s="5"/>
    </row>
    <row r="1007060" spans="21:28">
      <c r="U1007060" s="5"/>
      <c r="AA1007060" s="458"/>
      <c r="AB1007060" s="5"/>
    </row>
    <row r="1007061" spans="21:28">
      <c r="U1007061" s="5"/>
      <c r="AA1007061" s="458"/>
      <c r="AB1007061" s="5"/>
    </row>
    <row r="1007062" spans="21:28">
      <c r="U1007062" s="5"/>
      <c r="AA1007062" s="93"/>
      <c r="AB1007062" s="5"/>
    </row>
    <row r="1007063" spans="21:28">
      <c r="U1007063" s="5"/>
      <c r="AA1007063" s="94"/>
      <c r="AB1007063" s="5"/>
    </row>
    <row r="1007066" spans="21:28">
      <c r="U1007066" s="5"/>
      <c r="AA1007066" s="94"/>
      <c r="AB1007066" s="5"/>
    </row>
    <row r="1007116" spans="21:28">
      <c r="U1007116" s="5"/>
      <c r="AA1007116" s="94"/>
      <c r="AB1007116" s="5"/>
    </row>
    <row r="1007186" spans="21:28">
      <c r="U1007186" s="5"/>
      <c r="AA1007186" s="94"/>
      <c r="AB1007186" s="5"/>
    </row>
    <row r="1007187" spans="21:28">
      <c r="U1007187" s="5"/>
      <c r="AA1007187" s="94"/>
      <c r="AB1007187" s="5"/>
    </row>
    <row r="1007204" spans="21:28">
      <c r="U1007204" s="5"/>
      <c r="AA1007204" s="94"/>
      <c r="AB1007204" s="5"/>
    </row>
    <row r="1007206" spans="21:28">
      <c r="U1007206" s="5"/>
      <c r="AA1007206" s="458"/>
      <c r="AB1007206" s="5"/>
    </row>
    <row r="1007207" spans="21:28">
      <c r="U1007207" s="5"/>
      <c r="AA1007207" s="458"/>
      <c r="AB1007207" s="5"/>
    </row>
    <row r="1007208" spans="21:28">
      <c r="U1007208" s="5"/>
      <c r="AA1007208" s="93"/>
      <c r="AB1007208" s="5"/>
    </row>
    <row r="1007209" spans="21:28">
      <c r="U1007209" s="5"/>
      <c r="AA1007209" s="94"/>
      <c r="AB1007209" s="5"/>
    </row>
    <row r="1007212" spans="21:28">
      <c r="U1007212" s="5"/>
      <c r="AA1007212" s="94"/>
      <c r="AB1007212" s="5"/>
    </row>
    <row r="1007262" spans="21:28">
      <c r="U1007262" s="5"/>
      <c r="AA1007262" s="94"/>
      <c r="AB1007262" s="5"/>
    </row>
    <row r="1007332" spans="21:28">
      <c r="U1007332" s="5"/>
      <c r="AA1007332" s="94"/>
      <c r="AB1007332" s="5"/>
    </row>
    <row r="1007333" spans="21:28">
      <c r="U1007333" s="5"/>
      <c r="AA1007333" s="94"/>
      <c r="AB1007333" s="5"/>
    </row>
    <row r="1007350" spans="21:28">
      <c r="U1007350" s="5"/>
      <c r="AA1007350" s="94"/>
      <c r="AB1007350" s="5"/>
    </row>
    <row r="1007352" spans="21:28">
      <c r="U1007352" s="5"/>
      <c r="AA1007352" s="458"/>
      <c r="AB1007352" s="5"/>
    </row>
    <row r="1007353" spans="21:28">
      <c r="U1007353" s="5"/>
      <c r="AA1007353" s="458"/>
      <c r="AB1007353" s="5"/>
    </row>
    <row r="1007354" spans="21:28">
      <c r="U1007354" s="5"/>
      <c r="AA1007354" s="93"/>
      <c r="AB1007354" s="5"/>
    </row>
    <row r="1007355" spans="21:28">
      <c r="U1007355" s="5"/>
      <c r="AA1007355" s="94"/>
      <c r="AB1007355" s="5"/>
    </row>
    <row r="1007358" spans="21:28">
      <c r="U1007358" s="5"/>
      <c r="AA1007358" s="94"/>
      <c r="AB1007358" s="5"/>
    </row>
    <row r="1007408" spans="21:28">
      <c r="U1007408" s="5"/>
      <c r="AA1007408" s="94"/>
      <c r="AB1007408" s="5"/>
    </row>
    <row r="1007478" spans="21:28">
      <c r="U1007478" s="5"/>
      <c r="AA1007478" s="94"/>
      <c r="AB1007478" s="5"/>
    </row>
    <row r="1007479" spans="21:28">
      <c r="U1007479" s="5"/>
      <c r="AA1007479" s="94"/>
      <c r="AB1007479" s="5"/>
    </row>
    <row r="1007496" spans="21:28">
      <c r="U1007496" s="5"/>
      <c r="AA1007496" s="94"/>
      <c r="AB1007496" s="5"/>
    </row>
    <row r="1007498" spans="21:28">
      <c r="U1007498" s="5"/>
      <c r="AA1007498" s="458"/>
      <c r="AB1007498" s="5"/>
    </row>
    <row r="1007499" spans="21:28">
      <c r="U1007499" s="5"/>
      <c r="AA1007499" s="458"/>
      <c r="AB1007499" s="5"/>
    </row>
    <row r="1007500" spans="21:28">
      <c r="U1007500" s="5"/>
      <c r="AA1007500" s="93"/>
      <c r="AB1007500" s="5"/>
    </row>
    <row r="1007501" spans="21:28">
      <c r="U1007501" s="5"/>
      <c r="AA1007501" s="94"/>
      <c r="AB1007501" s="5"/>
    </row>
    <row r="1007504" spans="21:28">
      <c r="U1007504" s="5"/>
      <c r="AA1007504" s="94"/>
      <c r="AB1007504" s="5"/>
    </row>
    <row r="1007554" spans="21:28">
      <c r="U1007554" s="5"/>
      <c r="AA1007554" s="94"/>
      <c r="AB1007554" s="5"/>
    </row>
    <row r="1007624" spans="21:28">
      <c r="U1007624" s="5"/>
      <c r="AA1007624" s="94"/>
      <c r="AB1007624" s="5"/>
    </row>
    <row r="1007625" spans="21:28">
      <c r="U1007625" s="5"/>
      <c r="AA1007625" s="94"/>
      <c r="AB1007625" s="5"/>
    </row>
    <row r="1007642" spans="21:28">
      <c r="U1007642" s="5"/>
      <c r="AA1007642" s="94"/>
      <c r="AB1007642" s="5"/>
    </row>
    <row r="1007644" spans="21:28">
      <c r="U1007644" s="5"/>
      <c r="AA1007644" s="458"/>
      <c r="AB1007644" s="5"/>
    </row>
    <row r="1007645" spans="21:28">
      <c r="U1007645" s="5"/>
      <c r="AA1007645" s="458"/>
      <c r="AB1007645" s="5"/>
    </row>
    <row r="1007646" spans="21:28">
      <c r="U1007646" s="5"/>
      <c r="AA1007646" s="93"/>
      <c r="AB1007646" s="5"/>
    </row>
    <row r="1007647" spans="21:28">
      <c r="U1007647" s="5"/>
      <c r="AA1007647" s="94"/>
      <c r="AB1007647" s="5"/>
    </row>
    <row r="1007650" spans="21:28">
      <c r="U1007650" s="5"/>
      <c r="AA1007650" s="94"/>
      <c r="AB1007650" s="5"/>
    </row>
    <row r="1007700" spans="21:28">
      <c r="U1007700" s="5"/>
      <c r="AA1007700" s="94"/>
      <c r="AB1007700" s="5"/>
    </row>
    <row r="1007770" spans="21:28">
      <c r="U1007770" s="5"/>
      <c r="AA1007770" s="94"/>
      <c r="AB1007770" s="5"/>
    </row>
    <row r="1007771" spans="21:28">
      <c r="U1007771" s="5"/>
      <c r="AA1007771" s="94"/>
      <c r="AB1007771" s="5"/>
    </row>
    <row r="1007788" spans="21:28">
      <c r="U1007788" s="5"/>
      <c r="AA1007788" s="94"/>
      <c r="AB1007788" s="5"/>
    </row>
    <row r="1007790" spans="21:28">
      <c r="U1007790" s="5"/>
      <c r="AA1007790" s="458"/>
      <c r="AB1007790" s="5"/>
    </row>
    <row r="1007791" spans="21:28">
      <c r="U1007791" s="5"/>
      <c r="AA1007791" s="458"/>
      <c r="AB1007791" s="5"/>
    </row>
    <row r="1007792" spans="21:28">
      <c r="U1007792" s="5"/>
      <c r="AA1007792" s="93"/>
      <c r="AB1007792" s="5"/>
    </row>
    <row r="1007793" spans="21:28">
      <c r="U1007793" s="5"/>
      <c r="AA1007793" s="94"/>
      <c r="AB1007793" s="5"/>
    </row>
    <row r="1007796" spans="21:28">
      <c r="U1007796" s="5"/>
      <c r="AA1007796" s="94"/>
      <c r="AB1007796" s="5"/>
    </row>
    <row r="1007846" spans="21:28">
      <c r="U1007846" s="5"/>
      <c r="AA1007846" s="94"/>
      <c r="AB1007846" s="5"/>
    </row>
    <row r="1007916" spans="21:28">
      <c r="U1007916" s="5"/>
      <c r="AA1007916" s="94"/>
      <c r="AB1007916" s="5"/>
    </row>
    <row r="1007917" spans="21:28">
      <c r="U1007917" s="5"/>
      <c r="AA1007917" s="94"/>
      <c r="AB1007917" s="5"/>
    </row>
    <row r="1007934" spans="21:28">
      <c r="U1007934" s="5"/>
      <c r="AA1007934" s="94"/>
      <c r="AB1007934" s="5"/>
    </row>
    <row r="1007936" spans="21:28">
      <c r="U1007936" s="5"/>
      <c r="AA1007936" s="458"/>
      <c r="AB1007936" s="5"/>
    </row>
    <row r="1007937" spans="21:28">
      <c r="U1007937" s="5"/>
      <c r="AA1007937" s="458"/>
      <c r="AB1007937" s="5"/>
    </row>
    <row r="1007938" spans="21:28">
      <c r="U1007938" s="5"/>
      <c r="AA1007938" s="93"/>
      <c r="AB1007938" s="5"/>
    </row>
    <row r="1007939" spans="21:28">
      <c r="U1007939" s="5"/>
      <c r="AA1007939" s="94"/>
      <c r="AB1007939" s="5"/>
    </row>
    <row r="1007942" spans="21:28">
      <c r="U1007942" s="5"/>
      <c r="AA1007942" s="94"/>
      <c r="AB1007942" s="5"/>
    </row>
    <row r="1007992" spans="21:28">
      <c r="U1007992" s="5"/>
      <c r="AA1007992" s="94"/>
      <c r="AB1007992" s="5"/>
    </row>
    <row r="1008062" spans="21:28">
      <c r="U1008062" s="5"/>
      <c r="AA1008062" s="94"/>
      <c r="AB1008062" s="5"/>
    </row>
    <row r="1008063" spans="21:28">
      <c r="U1008063" s="5"/>
      <c r="AA1008063" s="94"/>
      <c r="AB1008063" s="5"/>
    </row>
    <row r="1008080" spans="21:28">
      <c r="U1008080" s="5"/>
      <c r="AA1008080" s="94"/>
      <c r="AB1008080" s="5"/>
    </row>
    <row r="1008082" spans="21:28">
      <c r="U1008082" s="5"/>
      <c r="AA1008082" s="458"/>
      <c r="AB1008082" s="5"/>
    </row>
    <row r="1008083" spans="21:28">
      <c r="U1008083" s="5"/>
      <c r="AA1008083" s="458"/>
      <c r="AB1008083" s="5"/>
    </row>
    <row r="1008084" spans="21:28">
      <c r="U1008084" s="5"/>
      <c r="AA1008084" s="93"/>
      <c r="AB1008084" s="5"/>
    </row>
    <row r="1008085" spans="21:28">
      <c r="U1008085" s="5"/>
      <c r="AA1008085" s="94"/>
      <c r="AB1008085" s="5"/>
    </row>
    <row r="1008088" spans="21:28">
      <c r="U1008088" s="5"/>
      <c r="AA1008088" s="94"/>
      <c r="AB1008088" s="5"/>
    </row>
    <row r="1008138" spans="21:28">
      <c r="U1008138" s="5"/>
      <c r="AA1008138" s="94"/>
      <c r="AB1008138" s="5"/>
    </row>
    <row r="1008208" spans="21:28">
      <c r="U1008208" s="5"/>
      <c r="AA1008208" s="94"/>
      <c r="AB1008208" s="5"/>
    </row>
    <row r="1008209" spans="21:28">
      <c r="U1008209" s="5"/>
      <c r="AA1008209" s="94"/>
      <c r="AB1008209" s="5"/>
    </row>
    <row r="1008226" spans="21:28">
      <c r="U1008226" s="5"/>
      <c r="AA1008226" s="94"/>
      <c r="AB1008226" s="5"/>
    </row>
    <row r="1008228" spans="21:28">
      <c r="U1008228" s="5"/>
      <c r="AA1008228" s="458"/>
      <c r="AB1008228" s="5"/>
    </row>
    <row r="1008229" spans="21:28">
      <c r="U1008229" s="5"/>
      <c r="AA1008229" s="458"/>
      <c r="AB1008229" s="5"/>
    </row>
    <row r="1008230" spans="21:28">
      <c r="U1008230" s="5"/>
      <c r="AA1008230" s="93"/>
      <c r="AB1008230" s="5"/>
    </row>
    <row r="1008231" spans="21:28">
      <c r="U1008231" s="5"/>
      <c r="AA1008231" s="94"/>
      <c r="AB1008231" s="5"/>
    </row>
    <row r="1008234" spans="21:28">
      <c r="U1008234" s="5"/>
      <c r="AA1008234" s="94"/>
      <c r="AB1008234" s="5"/>
    </row>
    <row r="1008284" spans="21:28">
      <c r="U1008284" s="5"/>
      <c r="AA1008284" s="94"/>
      <c r="AB1008284" s="5"/>
    </row>
    <row r="1008354" spans="21:28">
      <c r="U1008354" s="5"/>
      <c r="AA1008354" s="94"/>
      <c r="AB1008354" s="5"/>
    </row>
    <row r="1008355" spans="21:28">
      <c r="U1008355" s="5"/>
      <c r="AA1008355" s="94"/>
      <c r="AB1008355" s="5"/>
    </row>
    <row r="1008372" spans="21:28">
      <c r="U1008372" s="5"/>
      <c r="AA1008372" s="94"/>
      <c r="AB1008372" s="5"/>
    </row>
    <row r="1008374" spans="21:28">
      <c r="U1008374" s="5"/>
      <c r="AA1008374" s="458"/>
      <c r="AB1008374" s="5"/>
    </row>
    <row r="1008375" spans="21:28">
      <c r="U1008375" s="5"/>
      <c r="AA1008375" s="458"/>
      <c r="AB1008375" s="5"/>
    </row>
    <row r="1008376" spans="21:28">
      <c r="U1008376" s="5"/>
      <c r="AA1008376" s="93"/>
      <c r="AB1008376" s="5"/>
    </row>
    <row r="1008377" spans="21:28">
      <c r="U1008377" s="5"/>
      <c r="AA1008377" s="94"/>
      <c r="AB1008377" s="5"/>
    </row>
    <row r="1008380" spans="21:28">
      <c r="U1008380" s="5"/>
      <c r="AA1008380" s="94"/>
      <c r="AB1008380" s="5"/>
    </row>
    <row r="1008430" spans="21:28">
      <c r="U1008430" s="5"/>
      <c r="AA1008430" s="94"/>
      <c r="AB1008430" s="5"/>
    </row>
    <row r="1008500" spans="21:28">
      <c r="U1008500" s="5"/>
      <c r="AA1008500" s="94"/>
      <c r="AB1008500" s="5"/>
    </row>
    <row r="1008501" spans="21:28">
      <c r="U1008501" s="5"/>
      <c r="AA1008501" s="94"/>
      <c r="AB1008501" s="5"/>
    </row>
    <row r="1008518" spans="21:28">
      <c r="U1008518" s="5"/>
      <c r="AA1008518" s="94"/>
      <c r="AB1008518" s="5"/>
    </row>
    <row r="1008520" spans="21:28">
      <c r="U1008520" s="5"/>
      <c r="AA1008520" s="458"/>
      <c r="AB1008520" s="5"/>
    </row>
    <row r="1008521" spans="21:28">
      <c r="U1008521" s="5"/>
      <c r="AA1008521" s="458"/>
      <c r="AB1008521" s="5"/>
    </row>
    <row r="1008522" spans="21:28">
      <c r="U1008522" s="5"/>
      <c r="AA1008522" s="93"/>
      <c r="AB1008522" s="5"/>
    </row>
    <row r="1008523" spans="21:28">
      <c r="U1008523" s="5"/>
      <c r="AA1008523" s="94"/>
      <c r="AB1008523" s="5"/>
    </row>
    <row r="1008526" spans="21:28">
      <c r="U1008526" s="5"/>
      <c r="AA1008526" s="94"/>
      <c r="AB1008526" s="5"/>
    </row>
    <row r="1008576" spans="21:28">
      <c r="U1008576" s="5"/>
      <c r="AA1008576" s="94"/>
      <c r="AB1008576" s="5"/>
    </row>
    <row r="1008646" spans="21:28">
      <c r="U1008646" s="5"/>
      <c r="AA1008646" s="94"/>
      <c r="AB1008646" s="5"/>
    </row>
    <row r="1008647" spans="21:28">
      <c r="U1008647" s="5"/>
      <c r="AA1008647" s="94"/>
      <c r="AB1008647" s="5"/>
    </row>
    <row r="1008664" spans="21:28">
      <c r="U1008664" s="5"/>
      <c r="AA1008664" s="94"/>
      <c r="AB1008664" s="5"/>
    </row>
    <row r="1008666" spans="21:28">
      <c r="U1008666" s="5"/>
      <c r="AA1008666" s="458"/>
      <c r="AB1008666" s="5"/>
    </row>
    <row r="1008667" spans="21:28">
      <c r="U1008667" s="5"/>
      <c r="AA1008667" s="458"/>
      <c r="AB1008667" s="5"/>
    </row>
    <row r="1008668" spans="21:28">
      <c r="U1008668" s="5"/>
      <c r="AA1008668" s="93"/>
      <c r="AB1008668" s="5"/>
    </row>
    <row r="1008669" spans="21:28">
      <c r="U1008669" s="5"/>
      <c r="AA1008669" s="94"/>
      <c r="AB1008669" s="5"/>
    </row>
    <row r="1008672" spans="21:28">
      <c r="U1008672" s="5"/>
      <c r="AA1008672" s="94"/>
      <c r="AB1008672" s="5"/>
    </row>
    <row r="1008722" spans="21:28">
      <c r="U1008722" s="5"/>
      <c r="AA1008722" s="94"/>
      <c r="AB1008722" s="5"/>
    </row>
    <row r="1008792" spans="21:28">
      <c r="U1008792" s="5"/>
      <c r="AA1008792" s="94"/>
      <c r="AB1008792" s="5"/>
    </row>
    <row r="1008793" spans="21:28">
      <c r="U1008793" s="5"/>
      <c r="AA1008793" s="94"/>
      <c r="AB1008793" s="5"/>
    </row>
    <row r="1008810" spans="21:28">
      <c r="U1008810" s="5"/>
      <c r="AA1008810" s="94"/>
      <c r="AB1008810" s="5"/>
    </row>
    <row r="1008812" spans="21:28">
      <c r="U1008812" s="5"/>
      <c r="AA1008812" s="458"/>
      <c r="AB1008812" s="5"/>
    </row>
    <row r="1008813" spans="21:28">
      <c r="U1008813" s="5"/>
      <c r="AA1008813" s="458"/>
      <c r="AB1008813" s="5"/>
    </row>
    <row r="1008814" spans="21:28">
      <c r="U1008814" s="5"/>
      <c r="AA1008814" s="93"/>
      <c r="AB1008814" s="5"/>
    </row>
    <row r="1008815" spans="21:28">
      <c r="U1008815" s="5"/>
      <c r="AA1008815" s="94"/>
      <c r="AB1008815" s="5"/>
    </row>
    <row r="1008818" spans="21:28">
      <c r="U1008818" s="5"/>
      <c r="AA1008818" s="94"/>
      <c r="AB1008818" s="5"/>
    </row>
    <row r="1008868" spans="21:28">
      <c r="U1008868" s="5"/>
      <c r="AA1008868" s="94"/>
      <c r="AB1008868" s="5"/>
    </row>
    <row r="1008938" spans="21:28">
      <c r="U1008938" s="5"/>
      <c r="AA1008938" s="94"/>
      <c r="AB1008938" s="5"/>
    </row>
    <row r="1008939" spans="21:28">
      <c r="U1008939" s="5"/>
      <c r="AA1008939" s="94"/>
      <c r="AB1008939" s="5"/>
    </row>
    <row r="1008956" spans="21:28">
      <c r="U1008956" s="5"/>
      <c r="AA1008956" s="94"/>
      <c r="AB1008956" s="5"/>
    </row>
    <row r="1008958" spans="21:28">
      <c r="U1008958" s="5"/>
      <c r="AA1008958" s="458"/>
      <c r="AB1008958" s="5"/>
    </row>
    <row r="1008959" spans="21:28">
      <c r="U1008959" s="5"/>
      <c r="AA1008959" s="458"/>
      <c r="AB1008959" s="5"/>
    </row>
    <row r="1008960" spans="21:28">
      <c r="U1008960" s="5"/>
      <c r="AA1008960" s="93"/>
      <c r="AB1008960" s="5"/>
    </row>
    <row r="1008961" spans="21:28">
      <c r="U1008961" s="5"/>
      <c r="AA1008961" s="94"/>
      <c r="AB1008961" s="5"/>
    </row>
    <row r="1008964" spans="21:28">
      <c r="U1008964" s="5"/>
      <c r="AA1008964" s="94"/>
      <c r="AB1008964" s="5"/>
    </row>
    <row r="1009014" spans="21:28">
      <c r="U1009014" s="5"/>
      <c r="AA1009014" s="94"/>
      <c r="AB1009014" s="5"/>
    </row>
    <row r="1009084" spans="21:28">
      <c r="U1009084" s="5"/>
      <c r="AA1009084" s="94"/>
      <c r="AB1009084" s="5"/>
    </row>
    <row r="1009085" spans="21:28">
      <c r="U1009085" s="5"/>
      <c r="AA1009085" s="94"/>
      <c r="AB1009085" s="5"/>
    </row>
    <row r="1009102" spans="21:28">
      <c r="U1009102" s="5"/>
      <c r="AA1009102" s="94"/>
      <c r="AB1009102" s="5"/>
    </row>
    <row r="1009104" spans="21:28">
      <c r="U1009104" s="5"/>
      <c r="AA1009104" s="458"/>
      <c r="AB1009104" s="5"/>
    </row>
    <row r="1009105" spans="21:28">
      <c r="U1009105" s="5"/>
      <c r="AA1009105" s="458"/>
      <c r="AB1009105" s="5"/>
    </row>
    <row r="1009106" spans="21:28">
      <c r="U1009106" s="5"/>
      <c r="AA1009106" s="93"/>
      <c r="AB1009106" s="5"/>
    </row>
    <row r="1009107" spans="21:28">
      <c r="U1009107" s="5"/>
      <c r="AA1009107" s="94"/>
      <c r="AB1009107" s="5"/>
    </row>
    <row r="1009110" spans="21:28">
      <c r="U1009110" s="5"/>
      <c r="AA1009110" s="94"/>
      <c r="AB1009110" s="5"/>
    </row>
    <row r="1009160" spans="21:28">
      <c r="U1009160" s="5"/>
      <c r="AA1009160" s="94"/>
      <c r="AB1009160" s="5"/>
    </row>
    <row r="1009230" spans="21:28">
      <c r="U1009230" s="5"/>
      <c r="AA1009230" s="94"/>
      <c r="AB1009230" s="5"/>
    </row>
    <row r="1009231" spans="21:28">
      <c r="U1009231" s="5"/>
      <c r="AA1009231" s="94"/>
      <c r="AB1009231" s="5"/>
    </row>
    <row r="1009248" spans="21:28">
      <c r="U1009248" s="5"/>
      <c r="AA1009248" s="94"/>
      <c r="AB1009248" s="5"/>
    </row>
    <row r="1009250" spans="21:28">
      <c r="U1009250" s="5"/>
      <c r="AA1009250" s="458"/>
      <c r="AB1009250" s="5"/>
    </row>
    <row r="1009251" spans="21:28">
      <c r="U1009251" s="5"/>
      <c r="AA1009251" s="458"/>
      <c r="AB1009251" s="5"/>
    </row>
    <row r="1009252" spans="21:28">
      <c r="U1009252" s="5"/>
      <c r="AA1009252" s="93"/>
      <c r="AB1009252" s="5"/>
    </row>
    <row r="1009253" spans="21:28">
      <c r="U1009253" s="5"/>
      <c r="AA1009253" s="94"/>
      <c r="AB1009253" s="5"/>
    </row>
    <row r="1009256" spans="21:28">
      <c r="U1009256" s="5"/>
      <c r="AA1009256" s="94"/>
      <c r="AB1009256" s="5"/>
    </row>
    <row r="1009306" spans="21:28">
      <c r="U1009306" s="5"/>
      <c r="AA1009306" s="94"/>
      <c r="AB1009306" s="5"/>
    </row>
    <row r="1009376" spans="21:28">
      <c r="U1009376" s="5"/>
      <c r="AA1009376" s="94"/>
      <c r="AB1009376" s="5"/>
    </row>
    <row r="1009377" spans="21:28">
      <c r="U1009377" s="5"/>
      <c r="AA1009377" s="94"/>
      <c r="AB1009377" s="5"/>
    </row>
    <row r="1009394" spans="21:28">
      <c r="U1009394" s="5"/>
      <c r="AA1009394" s="94"/>
      <c r="AB1009394" s="5"/>
    </row>
    <row r="1009396" spans="21:28">
      <c r="U1009396" s="5"/>
      <c r="AA1009396" s="458"/>
      <c r="AB1009396" s="5"/>
    </row>
    <row r="1009397" spans="21:28">
      <c r="U1009397" s="5"/>
      <c r="AA1009397" s="458"/>
      <c r="AB1009397" s="5"/>
    </row>
    <row r="1009398" spans="21:28">
      <c r="U1009398" s="5"/>
      <c r="AA1009398" s="93"/>
      <c r="AB1009398" s="5"/>
    </row>
    <row r="1009399" spans="21:28">
      <c r="U1009399" s="5"/>
      <c r="AA1009399" s="94"/>
      <c r="AB1009399" s="5"/>
    </row>
    <row r="1009402" spans="21:28">
      <c r="U1009402" s="5"/>
      <c r="AA1009402" s="94"/>
      <c r="AB1009402" s="5"/>
    </row>
    <row r="1009452" spans="21:28">
      <c r="U1009452" s="5"/>
      <c r="AA1009452" s="94"/>
      <c r="AB1009452" s="5"/>
    </row>
    <row r="1009522" spans="21:28">
      <c r="U1009522" s="5"/>
      <c r="AA1009522" s="94"/>
      <c r="AB1009522" s="5"/>
    </row>
    <row r="1009523" spans="21:28">
      <c r="U1009523" s="5"/>
      <c r="AA1009523" s="94"/>
      <c r="AB1009523" s="5"/>
    </row>
    <row r="1009540" spans="21:28">
      <c r="U1009540" s="5"/>
      <c r="AA1009540" s="94"/>
      <c r="AB1009540" s="5"/>
    </row>
    <row r="1009542" spans="21:28">
      <c r="U1009542" s="5"/>
      <c r="AA1009542" s="458"/>
      <c r="AB1009542" s="5"/>
    </row>
    <row r="1009543" spans="21:28">
      <c r="U1009543" s="5"/>
      <c r="AA1009543" s="458"/>
      <c r="AB1009543" s="5"/>
    </row>
    <row r="1009544" spans="21:28">
      <c r="U1009544" s="5"/>
      <c r="AA1009544" s="93"/>
      <c r="AB1009544" s="5"/>
    </row>
    <row r="1009545" spans="21:28">
      <c r="U1009545" s="5"/>
      <c r="AA1009545" s="94"/>
      <c r="AB1009545" s="5"/>
    </row>
    <row r="1009548" spans="21:28">
      <c r="U1009548" s="5"/>
      <c r="AA1009548" s="94"/>
      <c r="AB1009548" s="5"/>
    </row>
    <row r="1009598" spans="21:28">
      <c r="U1009598" s="5"/>
      <c r="AA1009598" s="94"/>
      <c r="AB1009598" s="5"/>
    </row>
    <row r="1009668" spans="21:28">
      <c r="U1009668" s="5"/>
      <c r="AA1009668" s="94"/>
      <c r="AB1009668" s="5"/>
    </row>
    <row r="1009669" spans="21:28">
      <c r="U1009669" s="5"/>
      <c r="AA1009669" s="94"/>
      <c r="AB1009669" s="5"/>
    </row>
    <row r="1009686" spans="21:28">
      <c r="U1009686" s="5"/>
      <c r="AA1009686" s="94"/>
      <c r="AB1009686" s="5"/>
    </row>
    <row r="1009688" spans="21:28">
      <c r="U1009688" s="5"/>
      <c r="AA1009688" s="458"/>
      <c r="AB1009688" s="5"/>
    </row>
    <row r="1009689" spans="21:28">
      <c r="U1009689" s="5"/>
      <c r="AA1009689" s="458"/>
      <c r="AB1009689" s="5"/>
    </row>
    <row r="1009690" spans="21:28">
      <c r="U1009690" s="5"/>
      <c r="AA1009690" s="93"/>
      <c r="AB1009690" s="5"/>
    </row>
    <row r="1009691" spans="21:28">
      <c r="U1009691" s="5"/>
      <c r="AA1009691" s="94"/>
      <c r="AB1009691" s="5"/>
    </row>
    <row r="1009694" spans="21:28">
      <c r="U1009694" s="5"/>
      <c r="AA1009694" s="94"/>
      <c r="AB1009694" s="5"/>
    </row>
    <row r="1009744" spans="21:28">
      <c r="U1009744" s="5"/>
      <c r="AA1009744" s="94"/>
      <c r="AB1009744" s="5"/>
    </row>
    <row r="1009814" spans="21:28">
      <c r="U1009814" s="5"/>
      <c r="AA1009814" s="94"/>
      <c r="AB1009814" s="5"/>
    </row>
    <row r="1009815" spans="21:28">
      <c r="U1009815" s="5"/>
      <c r="AA1009815" s="94"/>
      <c r="AB1009815" s="5"/>
    </row>
    <row r="1009832" spans="21:28">
      <c r="U1009832" s="5"/>
      <c r="AA1009832" s="94"/>
      <c r="AB1009832" s="5"/>
    </row>
    <row r="1009834" spans="21:28">
      <c r="U1009834" s="5"/>
      <c r="AA1009834" s="458"/>
      <c r="AB1009834" s="5"/>
    </row>
    <row r="1009835" spans="21:28">
      <c r="U1009835" s="5"/>
      <c r="AA1009835" s="458"/>
      <c r="AB1009835" s="5"/>
    </row>
    <row r="1009836" spans="21:28">
      <c r="U1009836" s="5"/>
      <c r="AA1009836" s="93"/>
      <c r="AB1009836" s="5"/>
    </row>
    <row r="1009837" spans="21:28">
      <c r="U1009837" s="5"/>
      <c r="AA1009837" s="94"/>
      <c r="AB1009837" s="5"/>
    </row>
    <row r="1009840" spans="21:28">
      <c r="U1009840" s="5"/>
      <c r="AA1009840" s="94"/>
      <c r="AB1009840" s="5"/>
    </row>
    <row r="1009890" spans="21:28">
      <c r="U1009890" s="5"/>
      <c r="AA1009890" s="94"/>
      <c r="AB1009890" s="5"/>
    </row>
    <row r="1009960" spans="21:28">
      <c r="U1009960" s="5"/>
      <c r="AA1009960" s="94"/>
      <c r="AB1009960" s="5"/>
    </row>
    <row r="1009961" spans="21:28">
      <c r="U1009961" s="5"/>
      <c r="AA1009961" s="94"/>
      <c r="AB1009961" s="5"/>
    </row>
    <row r="1009978" spans="21:28">
      <c r="U1009978" s="5"/>
      <c r="AA1009978" s="94"/>
      <c r="AB1009978" s="5"/>
    </row>
    <row r="1009980" spans="21:28">
      <c r="U1009980" s="5"/>
      <c r="AA1009980" s="458"/>
      <c r="AB1009980" s="5"/>
    </row>
    <row r="1009981" spans="21:28">
      <c r="U1009981" s="5"/>
      <c r="AA1009981" s="458"/>
      <c r="AB1009981" s="5"/>
    </row>
    <row r="1009982" spans="21:28">
      <c r="U1009982" s="5"/>
      <c r="AA1009982" s="93"/>
      <c r="AB1009982" s="5"/>
    </row>
    <row r="1009983" spans="21:28">
      <c r="U1009983" s="5"/>
      <c r="AA1009983" s="94"/>
      <c r="AB1009983" s="5"/>
    </row>
    <row r="1009986" spans="21:28">
      <c r="U1009986" s="5"/>
      <c r="AA1009986" s="94"/>
      <c r="AB1009986" s="5"/>
    </row>
    <row r="1010036" spans="21:28">
      <c r="U1010036" s="5"/>
      <c r="AA1010036" s="94"/>
      <c r="AB1010036" s="5"/>
    </row>
    <row r="1010106" spans="21:28">
      <c r="U1010106" s="5"/>
      <c r="AA1010106" s="94"/>
      <c r="AB1010106" s="5"/>
    </row>
    <row r="1010107" spans="21:28">
      <c r="U1010107" s="5"/>
      <c r="AA1010107" s="94"/>
      <c r="AB1010107" s="5"/>
    </row>
    <row r="1010124" spans="21:28">
      <c r="U1010124" s="5"/>
      <c r="AA1010124" s="94"/>
      <c r="AB1010124" s="5"/>
    </row>
    <row r="1010126" spans="21:28">
      <c r="U1010126" s="5"/>
      <c r="AA1010126" s="458"/>
      <c r="AB1010126" s="5"/>
    </row>
    <row r="1010127" spans="21:28">
      <c r="U1010127" s="5"/>
      <c r="AA1010127" s="458"/>
      <c r="AB1010127" s="5"/>
    </row>
    <row r="1010128" spans="21:28">
      <c r="U1010128" s="5"/>
      <c r="AA1010128" s="93"/>
      <c r="AB1010128" s="5"/>
    </row>
    <row r="1010129" spans="21:28">
      <c r="U1010129" s="5"/>
      <c r="AA1010129" s="94"/>
      <c r="AB1010129" s="5"/>
    </row>
    <row r="1010132" spans="21:28">
      <c r="U1010132" s="5"/>
      <c r="AA1010132" s="94"/>
      <c r="AB1010132" s="5"/>
    </row>
    <row r="1010182" spans="21:28">
      <c r="U1010182" s="5"/>
      <c r="AA1010182" s="94"/>
      <c r="AB1010182" s="5"/>
    </row>
    <row r="1010252" spans="21:28">
      <c r="U1010252" s="5"/>
      <c r="AA1010252" s="94"/>
      <c r="AB1010252" s="5"/>
    </row>
    <row r="1010253" spans="21:28">
      <c r="U1010253" s="5"/>
      <c r="AA1010253" s="94"/>
      <c r="AB1010253" s="5"/>
    </row>
    <row r="1010270" spans="21:28">
      <c r="U1010270" s="5"/>
      <c r="AA1010270" s="94"/>
      <c r="AB1010270" s="5"/>
    </row>
    <row r="1010272" spans="21:28">
      <c r="U1010272" s="5"/>
      <c r="AA1010272" s="458"/>
      <c r="AB1010272" s="5"/>
    </row>
    <row r="1010273" spans="21:28">
      <c r="U1010273" s="5"/>
      <c r="AA1010273" s="458"/>
      <c r="AB1010273" s="5"/>
    </row>
    <row r="1010274" spans="21:28">
      <c r="U1010274" s="5"/>
      <c r="AA1010274" s="93"/>
      <c r="AB1010274" s="5"/>
    </row>
    <row r="1010275" spans="21:28">
      <c r="U1010275" s="5"/>
      <c r="AA1010275" s="94"/>
      <c r="AB1010275" s="5"/>
    </row>
    <row r="1010278" spans="21:28">
      <c r="U1010278" s="5"/>
      <c r="AA1010278" s="94"/>
      <c r="AB1010278" s="5"/>
    </row>
    <row r="1010328" spans="21:28">
      <c r="U1010328" s="5"/>
      <c r="AA1010328" s="94"/>
      <c r="AB1010328" s="5"/>
    </row>
    <row r="1010398" spans="21:28">
      <c r="U1010398" s="5"/>
      <c r="AA1010398" s="94"/>
      <c r="AB1010398" s="5"/>
    </row>
    <row r="1010399" spans="21:28">
      <c r="U1010399" s="5"/>
      <c r="AA1010399" s="94"/>
      <c r="AB1010399" s="5"/>
    </row>
    <row r="1010416" spans="21:28">
      <c r="U1010416" s="5"/>
      <c r="AA1010416" s="94"/>
      <c r="AB1010416" s="5"/>
    </row>
    <row r="1010418" spans="21:28">
      <c r="U1010418" s="5"/>
      <c r="AA1010418" s="458"/>
      <c r="AB1010418" s="5"/>
    </row>
    <row r="1010419" spans="21:28">
      <c r="U1010419" s="5"/>
      <c r="AA1010419" s="458"/>
      <c r="AB1010419" s="5"/>
    </row>
    <row r="1010420" spans="21:28">
      <c r="U1010420" s="5"/>
      <c r="AA1010420" s="93"/>
      <c r="AB1010420" s="5"/>
    </row>
    <row r="1010421" spans="21:28">
      <c r="U1010421" s="5"/>
      <c r="AA1010421" s="94"/>
      <c r="AB1010421" s="5"/>
    </row>
    <row r="1010424" spans="21:28">
      <c r="U1010424" s="5"/>
      <c r="AA1010424" s="94"/>
      <c r="AB1010424" s="5"/>
    </row>
    <row r="1010474" spans="21:28">
      <c r="U1010474" s="5"/>
      <c r="AA1010474" s="94"/>
      <c r="AB1010474" s="5"/>
    </row>
    <row r="1010544" spans="21:28">
      <c r="U1010544" s="5"/>
      <c r="AA1010544" s="94"/>
      <c r="AB1010544" s="5"/>
    </row>
    <row r="1010545" spans="21:28">
      <c r="U1010545" s="5"/>
      <c r="AA1010545" s="94"/>
      <c r="AB1010545" s="5"/>
    </row>
    <row r="1010562" spans="21:28">
      <c r="U1010562" s="5"/>
      <c r="AA1010562" s="94"/>
      <c r="AB1010562" s="5"/>
    </row>
    <row r="1010564" spans="21:28">
      <c r="U1010564" s="5"/>
      <c r="AA1010564" s="458"/>
      <c r="AB1010564" s="5"/>
    </row>
    <row r="1010565" spans="21:28">
      <c r="U1010565" s="5"/>
      <c r="AA1010565" s="458"/>
      <c r="AB1010565" s="5"/>
    </row>
    <row r="1010566" spans="21:28">
      <c r="U1010566" s="5"/>
      <c r="AA1010566" s="93"/>
      <c r="AB1010566" s="5"/>
    </row>
    <row r="1010567" spans="21:28">
      <c r="U1010567" s="5"/>
      <c r="AA1010567" s="94"/>
      <c r="AB1010567" s="5"/>
    </row>
    <row r="1010570" spans="21:28">
      <c r="U1010570" s="5"/>
      <c r="AA1010570" s="94"/>
      <c r="AB1010570" s="5"/>
    </row>
    <row r="1010620" spans="21:28">
      <c r="U1010620" s="5"/>
      <c r="AA1010620" s="94"/>
      <c r="AB1010620" s="5"/>
    </row>
    <row r="1010690" spans="21:28">
      <c r="U1010690" s="5"/>
      <c r="AA1010690" s="94"/>
      <c r="AB1010690" s="5"/>
    </row>
    <row r="1010691" spans="21:28">
      <c r="U1010691" s="5"/>
      <c r="AA1010691" s="94"/>
      <c r="AB1010691" s="5"/>
    </row>
    <row r="1010708" spans="21:28">
      <c r="U1010708" s="5"/>
      <c r="AA1010708" s="94"/>
      <c r="AB1010708" s="5"/>
    </row>
    <row r="1010710" spans="21:28">
      <c r="U1010710" s="5"/>
      <c r="AA1010710" s="458"/>
      <c r="AB1010710" s="5"/>
    </row>
    <row r="1010711" spans="21:28">
      <c r="U1010711" s="5"/>
      <c r="AA1010711" s="458"/>
      <c r="AB1010711" s="5"/>
    </row>
    <row r="1010712" spans="21:28">
      <c r="U1010712" s="5"/>
      <c r="AA1010712" s="93"/>
      <c r="AB1010712" s="5"/>
    </row>
    <row r="1010713" spans="21:28">
      <c r="U1010713" s="5"/>
      <c r="AA1010713" s="94"/>
      <c r="AB1010713" s="5"/>
    </row>
    <row r="1010716" spans="21:28">
      <c r="U1010716" s="5"/>
      <c r="AA1010716" s="94"/>
      <c r="AB1010716" s="5"/>
    </row>
    <row r="1010766" spans="21:28">
      <c r="U1010766" s="5"/>
      <c r="AA1010766" s="94"/>
      <c r="AB1010766" s="5"/>
    </row>
    <row r="1010836" spans="21:28">
      <c r="U1010836" s="5"/>
      <c r="AA1010836" s="94"/>
      <c r="AB1010836" s="5"/>
    </row>
    <row r="1010837" spans="21:28">
      <c r="U1010837" s="5"/>
      <c r="AA1010837" s="94"/>
      <c r="AB1010837" s="5"/>
    </row>
    <row r="1010854" spans="21:28">
      <c r="U1010854" s="5"/>
      <c r="AA1010854" s="94"/>
      <c r="AB1010854" s="5"/>
    </row>
    <row r="1010856" spans="21:28">
      <c r="U1010856" s="5"/>
      <c r="AA1010856" s="458"/>
      <c r="AB1010856" s="5"/>
    </row>
    <row r="1010857" spans="21:28">
      <c r="U1010857" s="5"/>
      <c r="AA1010857" s="458"/>
      <c r="AB1010857" s="5"/>
    </row>
    <row r="1010858" spans="21:28">
      <c r="U1010858" s="5"/>
      <c r="AA1010858" s="93"/>
      <c r="AB1010858" s="5"/>
    </row>
    <row r="1010859" spans="21:28">
      <c r="U1010859" s="5"/>
      <c r="AA1010859" s="94"/>
      <c r="AB1010859" s="5"/>
    </row>
    <row r="1010862" spans="21:28">
      <c r="U1010862" s="5"/>
      <c r="AA1010862" s="94"/>
      <c r="AB1010862" s="5"/>
    </row>
    <row r="1010912" spans="21:28">
      <c r="U1010912" s="5"/>
      <c r="AA1010912" s="94"/>
      <c r="AB1010912" s="5"/>
    </row>
    <row r="1010982" spans="21:28">
      <c r="U1010982" s="5"/>
      <c r="AA1010982" s="94"/>
      <c r="AB1010982" s="5"/>
    </row>
    <row r="1010983" spans="21:28">
      <c r="U1010983" s="5"/>
      <c r="AA1010983" s="94"/>
      <c r="AB1010983" s="5"/>
    </row>
    <row r="1011000" spans="21:28">
      <c r="U1011000" s="5"/>
      <c r="AA1011000" s="94"/>
      <c r="AB1011000" s="5"/>
    </row>
    <row r="1011002" spans="21:28">
      <c r="U1011002" s="5"/>
      <c r="AA1011002" s="458"/>
      <c r="AB1011002" s="5"/>
    </row>
    <row r="1011003" spans="21:28">
      <c r="U1011003" s="5"/>
      <c r="AA1011003" s="458"/>
      <c r="AB1011003" s="5"/>
    </row>
    <row r="1011004" spans="21:28">
      <c r="U1011004" s="5"/>
      <c r="AA1011004" s="93"/>
      <c r="AB1011004" s="5"/>
    </row>
    <row r="1011005" spans="21:28">
      <c r="U1011005" s="5"/>
      <c r="AA1011005" s="94"/>
      <c r="AB1011005" s="5"/>
    </row>
    <row r="1011008" spans="21:28">
      <c r="U1011008" s="5"/>
      <c r="AA1011008" s="94"/>
      <c r="AB1011008" s="5"/>
    </row>
    <row r="1011058" spans="21:28">
      <c r="U1011058" s="5"/>
      <c r="AA1011058" s="94"/>
      <c r="AB1011058" s="5"/>
    </row>
    <row r="1011128" spans="21:28">
      <c r="U1011128" s="5"/>
      <c r="AA1011128" s="94"/>
      <c r="AB1011128" s="5"/>
    </row>
    <row r="1011129" spans="21:28">
      <c r="U1011129" s="5"/>
      <c r="AA1011129" s="94"/>
      <c r="AB1011129" s="5"/>
    </row>
    <row r="1011146" spans="21:28">
      <c r="U1011146" s="5"/>
      <c r="AA1011146" s="94"/>
      <c r="AB1011146" s="5"/>
    </row>
    <row r="1011148" spans="21:28">
      <c r="U1011148" s="5"/>
      <c r="AA1011148" s="458"/>
      <c r="AB1011148" s="5"/>
    </row>
    <row r="1011149" spans="21:28">
      <c r="U1011149" s="5"/>
      <c r="AA1011149" s="458"/>
      <c r="AB1011149" s="5"/>
    </row>
    <row r="1011150" spans="21:28">
      <c r="U1011150" s="5"/>
      <c r="AA1011150" s="93"/>
      <c r="AB1011150" s="5"/>
    </row>
    <row r="1011151" spans="21:28">
      <c r="U1011151" s="5"/>
      <c r="AA1011151" s="94"/>
      <c r="AB1011151" s="5"/>
    </row>
    <row r="1011154" spans="21:28">
      <c r="U1011154" s="5"/>
      <c r="AA1011154" s="94"/>
      <c r="AB1011154" s="5"/>
    </row>
    <row r="1011204" spans="21:28">
      <c r="U1011204" s="5"/>
      <c r="AA1011204" s="94"/>
      <c r="AB1011204" s="5"/>
    </row>
    <row r="1011274" spans="21:28">
      <c r="U1011274" s="5"/>
      <c r="AA1011274" s="94"/>
      <c r="AB1011274" s="5"/>
    </row>
    <row r="1011275" spans="21:28">
      <c r="U1011275" s="5"/>
      <c r="AA1011275" s="94"/>
      <c r="AB1011275" s="5"/>
    </row>
    <row r="1011292" spans="21:28">
      <c r="U1011292" s="5"/>
      <c r="AA1011292" s="94"/>
      <c r="AB1011292" s="5"/>
    </row>
    <row r="1011294" spans="21:28">
      <c r="U1011294" s="5"/>
      <c r="AA1011294" s="458"/>
      <c r="AB1011294" s="5"/>
    </row>
    <row r="1011295" spans="21:28">
      <c r="U1011295" s="5"/>
      <c r="AA1011295" s="458"/>
      <c r="AB1011295" s="5"/>
    </row>
    <row r="1011296" spans="21:28">
      <c r="U1011296" s="5"/>
      <c r="AA1011296" s="93"/>
      <c r="AB1011296" s="5"/>
    </row>
    <row r="1011297" spans="21:28">
      <c r="U1011297" s="5"/>
      <c r="AA1011297" s="94"/>
      <c r="AB1011297" s="5"/>
    </row>
    <row r="1011300" spans="21:28">
      <c r="U1011300" s="5"/>
      <c r="AA1011300" s="94"/>
      <c r="AB1011300" s="5"/>
    </row>
    <row r="1011350" spans="21:28">
      <c r="U1011350" s="5"/>
      <c r="AA1011350" s="94"/>
      <c r="AB1011350" s="5"/>
    </row>
    <row r="1011420" spans="21:28">
      <c r="U1011420" s="5"/>
      <c r="AA1011420" s="94"/>
      <c r="AB1011420" s="5"/>
    </row>
    <row r="1011421" spans="21:28">
      <c r="U1011421" s="5"/>
      <c r="AA1011421" s="94"/>
      <c r="AB1011421" s="5"/>
    </row>
    <row r="1011438" spans="21:28">
      <c r="U1011438" s="5"/>
      <c r="AA1011438" s="94"/>
      <c r="AB1011438" s="5"/>
    </row>
    <row r="1011440" spans="21:28">
      <c r="U1011440" s="5"/>
      <c r="AA1011440" s="458"/>
      <c r="AB1011440" s="5"/>
    </row>
    <row r="1011441" spans="21:28">
      <c r="U1011441" s="5"/>
      <c r="AA1011441" s="458"/>
      <c r="AB1011441" s="5"/>
    </row>
    <row r="1011442" spans="21:28">
      <c r="U1011442" s="5"/>
      <c r="AA1011442" s="93"/>
      <c r="AB1011442" s="5"/>
    </row>
    <row r="1011443" spans="21:28">
      <c r="U1011443" s="5"/>
      <c r="AA1011443" s="94"/>
      <c r="AB1011443" s="5"/>
    </row>
    <row r="1011446" spans="21:28">
      <c r="U1011446" s="5"/>
      <c r="AA1011446" s="94"/>
      <c r="AB1011446" s="5"/>
    </row>
    <row r="1011496" spans="21:28">
      <c r="U1011496" s="5"/>
      <c r="AA1011496" s="94"/>
      <c r="AB1011496" s="5"/>
    </row>
    <row r="1011566" spans="21:28">
      <c r="U1011566" s="5"/>
      <c r="AA1011566" s="94"/>
      <c r="AB1011566" s="5"/>
    </row>
    <row r="1011567" spans="21:28">
      <c r="U1011567" s="5"/>
      <c r="AA1011567" s="94"/>
      <c r="AB1011567" s="5"/>
    </row>
    <row r="1011584" spans="21:28">
      <c r="U1011584" s="5"/>
      <c r="AA1011584" s="94"/>
      <c r="AB1011584" s="5"/>
    </row>
    <row r="1011586" spans="21:28">
      <c r="U1011586" s="5"/>
      <c r="AA1011586" s="458"/>
      <c r="AB1011586" s="5"/>
    </row>
    <row r="1011587" spans="21:28">
      <c r="U1011587" s="5"/>
      <c r="AA1011587" s="458"/>
      <c r="AB1011587" s="5"/>
    </row>
    <row r="1011588" spans="21:28">
      <c r="U1011588" s="5"/>
      <c r="AA1011588" s="93"/>
      <c r="AB1011588" s="5"/>
    </row>
    <row r="1011589" spans="21:28">
      <c r="U1011589" s="5"/>
      <c r="AA1011589" s="94"/>
      <c r="AB1011589" s="5"/>
    </row>
    <row r="1011592" spans="21:28">
      <c r="U1011592" s="5"/>
      <c r="AA1011592" s="94"/>
      <c r="AB1011592" s="5"/>
    </row>
    <row r="1011642" spans="21:28">
      <c r="U1011642" s="5"/>
      <c r="AA1011642" s="94"/>
      <c r="AB1011642" s="5"/>
    </row>
    <row r="1011712" spans="21:28">
      <c r="U1011712" s="5"/>
      <c r="AA1011712" s="94"/>
      <c r="AB1011712" s="5"/>
    </row>
    <row r="1011713" spans="21:28">
      <c r="U1011713" s="5"/>
      <c r="AA1011713" s="94"/>
      <c r="AB1011713" s="5"/>
    </row>
    <row r="1011730" spans="21:28">
      <c r="U1011730" s="5"/>
      <c r="AA1011730" s="94"/>
      <c r="AB1011730" s="5"/>
    </row>
    <row r="1011732" spans="21:28">
      <c r="U1011732" s="5"/>
      <c r="AA1011732" s="458"/>
      <c r="AB1011732" s="5"/>
    </row>
    <row r="1011733" spans="21:28">
      <c r="U1011733" s="5"/>
      <c r="AA1011733" s="458"/>
      <c r="AB1011733" s="5"/>
    </row>
    <row r="1011734" spans="21:28">
      <c r="U1011734" s="5"/>
      <c r="AA1011734" s="93"/>
      <c r="AB1011734" s="5"/>
    </row>
    <row r="1011735" spans="21:28">
      <c r="U1011735" s="5"/>
      <c r="AA1011735" s="94"/>
      <c r="AB1011735" s="5"/>
    </row>
    <row r="1011738" spans="21:28">
      <c r="U1011738" s="5"/>
      <c r="AA1011738" s="94"/>
      <c r="AB1011738" s="5"/>
    </row>
    <row r="1011788" spans="21:28">
      <c r="U1011788" s="5"/>
      <c r="AA1011788" s="94"/>
      <c r="AB1011788" s="5"/>
    </row>
    <row r="1011858" spans="21:28">
      <c r="U1011858" s="5"/>
      <c r="AA1011858" s="94"/>
      <c r="AB1011858" s="5"/>
    </row>
    <row r="1011859" spans="21:28">
      <c r="U1011859" s="5"/>
      <c r="AA1011859" s="94"/>
      <c r="AB1011859" s="5"/>
    </row>
    <row r="1011876" spans="21:28">
      <c r="U1011876" s="5"/>
      <c r="AA1011876" s="94"/>
      <c r="AB1011876" s="5"/>
    </row>
    <row r="1011878" spans="21:28">
      <c r="U1011878" s="5"/>
      <c r="AA1011878" s="458"/>
      <c r="AB1011878" s="5"/>
    </row>
    <row r="1011879" spans="21:28">
      <c r="U1011879" s="5"/>
      <c r="AA1011879" s="458"/>
      <c r="AB1011879" s="5"/>
    </row>
    <row r="1011880" spans="21:28">
      <c r="U1011880" s="5"/>
      <c r="AA1011880" s="93"/>
      <c r="AB1011880" s="5"/>
    </row>
    <row r="1011881" spans="21:28">
      <c r="U1011881" s="5"/>
      <c r="AA1011881" s="94"/>
      <c r="AB1011881" s="5"/>
    </row>
    <row r="1011884" spans="21:28">
      <c r="U1011884" s="5"/>
      <c r="AA1011884" s="94"/>
      <c r="AB1011884" s="5"/>
    </row>
    <row r="1011934" spans="21:28">
      <c r="U1011934" s="5"/>
      <c r="AA1011934" s="94"/>
      <c r="AB1011934" s="5"/>
    </row>
    <row r="1012004" spans="21:28">
      <c r="U1012004" s="5"/>
      <c r="AA1012004" s="94"/>
      <c r="AB1012004" s="5"/>
    </row>
    <row r="1012005" spans="21:28">
      <c r="U1012005" s="5"/>
      <c r="AA1012005" s="94"/>
      <c r="AB1012005" s="5"/>
    </row>
    <row r="1012022" spans="21:28">
      <c r="U1012022" s="5"/>
      <c r="AA1012022" s="94"/>
      <c r="AB1012022" s="5"/>
    </row>
    <row r="1012024" spans="21:28">
      <c r="U1012024" s="5"/>
      <c r="AA1012024" s="458"/>
      <c r="AB1012024" s="5"/>
    </row>
    <row r="1012025" spans="21:28">
      <c r="U1012025" s="5"/>
      <c r="AA1012025" s="458"/>
      <c r="AB1012025" s="5"/>
    </row>
    <row r="1012026" spans="21:28">
      <c r="U1012026" s="5"/>
      <c r="AA1012026" s="93"/>
      <c r="AB1012026" s="5"/>
    </row>
    <row r="1012027" spans="21:28">
      <c r="U1012027" s="5"/>
      <c r="AA1012027" s="94"/>
      <c r="AB1012027" s="5"/>
    </row>
    <row r="1012030" spans="21:28">
      <c r="U1012030" s="5"/>
      <c r="AA1012030" s="94"/>
      <c r="AB1012030" s="5"/>
    </row>
    <row r="1012080" spans="21:28">
      <c r="U1012080" s="5"/>
      <c r="AA1012080" s="94"/>
      <c r="AB1012080" s="5"/>
    </row>
    <row r="1012150" spans="21:28">
      <c r="U1012150" s="5"/>
      <c r="AA1012150" s="94"/>
      <c r="AB1012150" s="5"/>
    </row>
    <row r="1012151" spans="21:28">
      <c r="U1012151" s="5"/>
      <c r="AA1012151" s="94"/>
      <c r="AB1012151" s="5"/>
    </row>
    <row r="1012168" spans="21:28">
      <c r="U1012168" s="5"/>
      <c r="AA1012168" s="94"/>
      <c r="AB1012168" s="5"/>
    </row>
    <row r="1012170" spans="21:28">
      <c r="U1012170" s="5"/>
      <c r="AA1012170" s="458"/>
      <c r="AB1012170" s="5"/>
    </row>
    <row r="1012171" spans="21:28">
      <c r="U1012171" s="5"/>
      <c r="AA1012171" s="458"/>
      <c r="AB1012171" s="5"/>
    </row>
    <row r="1012172" spans="21:28">
      <c r="U1012172" s="5"/>
      <c r="AA1012172" s="93"/>
      <c r="AB1012172" s="5"/>
    </row>
    <row r="1012173" spans="21:28">
      <c r="U1012173" s="5"/>
      <c r="AA1012173" s="94"/>
      <c r="AB1012173" s="5"/>
    </row>
    <row r="1012176" spans="21:28">
      <c r="U1012176" s="5"/>
      <c r="AA1012176" s="94"/>
      <c r="AB1012176" s="5"/>
    </row>
    <row r="1012226" spans="21:28">
      <c r="U1012226" s="5"/>
      <c r="AA1012226" s="94"/>
      <c r="AB1012226" s="5"/>
    </row>
    <row r="1012296" spans="21:28">
      <c r="U1012296" s="5"/>
      <c r="AA1012296" s="94"/>
      <c r="AB1012296" s="5"/>
    </row>
    <row r="1012297" spans="21:28">
      <c r="U1012297" s="5"/>
      <c r="AA1012297" s="94"/>
      <c r="AB1012297" s="5"/>
    </row>
    <row r="1012314" spans="21:28">
      <c r="U1012314" s="5"/>
      <c r="AA1012314" s="94"/>
      <c r="AB1012314" s="5"/>
    </row>
    <row r="1012316" spans="21:28">
      <c r="U1012316" s="5"/>
      <c r="AA1012316" s="458"/>
      <c r="AB1012316" s="5"/>
    </row>
    <row r="1012317" spans="21:28">
      <c r="U1012317" s="5"/>
      <c r="AA1012317" s="458"/>
      <c r="AB1012317" s="5"/>
    </row>
    <row r="1012318" spans="21:28">
      <c r="U1012318" s="5"/>
      <c r="AA1012318" s="93"/>
      <c r="AB1012318" s="5"/>
    </row>
    <row r="1012319" spans="21:28">
      <c r="U1012319" s="5"/>
      <c r="AA1012319" s="94"/>
      <c r="AB1012319" s="5"/>
    </row>
    <row r="1012322" spans="21:28">
      <c r="U1012322" s="5"/>
      <c r="AA1012322" s="94"/>
      <c r="AB1012322" s="5"/>
    </row>
    <row r="1012372" spans="21:28">
      <c r="U1012372" s="5"/>
      <c r="AA1012372" s="94"/>
      <c r="AB1012372" s="5"/>
    </row>
    <row r="1012442" spans="21:28">
      <c r="U1012442" s="5"/>
      <c r="AA1012442" s="94"/>
      <c r="AB1012442" s="5"/>
    </row>
    <row r="1012443" spans="21:28">
      <c r="U1012443" s="5"/>
      <c r="AA1012443" s="94"/>
      <c r="AB1012443" s="5"/>
    </row>
    <row r="1012460" spans="21:28">
      <c r="U1012460" s="5"/>
      <c r="AA1012460" s="94"/>
      <c r="AB1012460" s="5"/>
    </row>
    <row r="1012462" spans="21:28">
      <c r="U1012462" s="5"/>
      <c r="AA1012462" s="458"/>
      <c r="AB1012462" s="5"/>
    </row>
    <row r="1012463" spans="21:28">
      <c r="U1012463" s="5"/>
      <c r="AA1012463" s="458"/>
      <c r="AB1012463" s="5"/>
    </row>
    <row r="1012464" spans="21:28">
      <c r="U1012464" s="5"/>
      <c r="AA1012464" s="93"/>
      <c r="AB1012464" s="5"/>
    </row>
    <row r="1012465" spans="21:28">
      <c r="U1012465" s="5"/>
      <c r="AA1012465" s="94"/>
      <c r="AB1012465" s="5"/>
    </row>
    <row r="1012468" spans="21:28">
      <c r="U1012468" s="5"/>
      <c r="AA1012468" s="94"/>
      <c r="AB1012468" s="5"/>
    </row>
    <row r="1012518" spans="21:28">
      <c r="U1012518" s="5"/>
      <c r="AA1012518" s="94"/>
      <c r="AB1012518" s="5"/>
    </row>
    <row r="1012588" spans="21:28">
      <c r="U1012588" s="5"/>
      <c r="AA1012588" s="94"/>
      <c r="AB1012588" s="5"/>
    </row>
    <row r="1012589" spans="21:28">
      <c r="U1012589" s="5"/>
      <c r="AA1012589" s="94"/>
      <c r="AB1012589" s="5"/>
    </row>
    <row r="1012606" spans="21:28">
      <c r="U1012606" s="5"/>
      <c r="AA1012606" s="94"/>
      <c r="AB1012606" s="5"/>
    </row>
    <row r="1012608" spans="21:28">
      <c r="U1012608" s="5"/>
      <c r="AA1012608" s="458"/>
      <c r="AB1012608" s="5"/>
    </row>
    <row r="1012609" spans="21:28">
      <c r="U1012609" s="5"/>
      <c r="AA1012609" s="458"/>
      <c r="AB1012609" s="5"/>
    </row>
    <row r="1012610" spans="21:28">
      <c r="U1012610" s="5"/>
      <c r="AA1012610" s="93"/>
      <c r="AB1012610" s="5"/>
    </row>
    <row r="1012611" spans="21:28">
      <c r="U1012611" s="5"/>
      <c r="AA1012611" s="94"/>
      <c r="AB1012611" s="5"/>
    </row>
    <row r="1012614" spans="21:28">
      <c r="U1012614" s="5"/>
      <c r="AA1012614" s="94"/>
      <c r="AB1012614" s="5"/>
    </row>
    <row r="1012664" spans="21:28">
      <c r="U1012664" s="5"/>
      <c r="AA1012664" s="94"/>
      <c r="AB1012664" s="5"/>
    </row>
    <row r="1012734" spans="21:28">
      <c r="U1012734" s="5"/>
      <c r="AA1012734" s="94"/>
      <c r="AB1012734" s="5"/>
    </row>
    <row r="1012735" spans="21:28">
      <c r="U1012735" s="5"/>
      <c r="AA1012735" s="94"/>
      <c r="AB1012735" s="5"/>
    </row>
    <row r="1012752" spans="21:28">
      <c r="U1012752" s="5"/>
      <c r="AA1012752" s="94"/>
      <c r="AB1012752" s="5"/>
    </row>
    <row r="1012754" spans="21:28">
      <c r="U1012754" s="5"/>
      <c r="AA1012754" s="458"/>
      <c r="AB1012754" s="5"/>
    </row>
    <row r="1012755" spans="21:28">
      <c r="U1012755" s="5"/>
      <c r="AA1012755" s="458"/>
      <c r="AB1012755" s="5"/>
    </row>
    <row r="1012756" spans="21:28">
      <c r="U1012756" s="5"/>
      <c r="AA1012756" s="93"/>
      <c r="AB1012756" s="5"/>
    </row>
    <row r="1012757" spans="21:28">
      <c r="U1012757" s="5"/>
      <c r="AA1012757" s="94"/>
      <c r="AB1012757" s="5"/>
    </row>
    <row r="1012760" spans="21:28">
      <c r="U1012760" s="5"/>
      <c r="AA1012760" s="94"/>
      <c r="AB1012760" s="5"/>
    </row>
    <row r="1012810" spans="21:28">
      <c r="U1012810" s="5"/>
      <c r="AA1012810" s="94"/>
      <c r="AB1012810" s="5"/>
    </row>
    <row r="1012880" spans="21:28">
      <c r="U1012880" s="5"/>
      <c r="AA1012880" s="94"/>
      <c r="AB1012880" s="5"/>
    </row>
    <row r="1012881" spans="21:28">
      <c r="U1012881" s="5"/>
      <c r="AA1012881" s="94"/>
      <c r="AB1012881" s="5"/>
    </row>
    <row r="1012898" spans="21:28">
      <c r="U1012898" s="5"/>
      <c r="AA1012898" s="94"/>
      <c r="AB1012898" s="5"/>
    </row>
    <row r="1012900" spans="21:28">
      <c r="U1012900" s="5"/>
      <c r="AA1012900" s="458"/>
      <c r="AB1012900" s="5"/>
    </row>
    <row r="1012901" spans="21:28">
      <c r="U1012901" s="5"/>
      <c r="AA1012901" s="458"/>
      <c r="AB1012901" s="5"/>
    </row>
    <row r="1012902" spans="21:28">
      <c r="U1012902" s="5"/>
      <c r="AA1012902" s="93"/>
      <c r="AB1012902" s="5"/>
    </row>
    <row r="1012903" spans="21:28">
      <c r="U1012903" s="5"/>
      <c r="AA1012903" s="94"/>
      <c r="AB1012903" s="5"/>
    </row>
    <row r="1012906" spans="21:28">
      <c r="U1012906" s="5"/>
      <c r="AA1012906" s="94"/>
      <c r="AB1012906" s="5"/>
    </row>
    <row r="1012956" spans="21:28">
      <c r="U1012956" s="5"/>
      <c r="AA1012956" s="94"/>
      <c r="AB1012956" s="5"/>
    </row>
    <row r="1013026" spans="21:28">
      <c r="U1013026" s="5"/>
      <c r="AA1013026" s="94"/>
      <c r="AB1013026" s="5"/>
    </row>
    <row r="1013027" spans="21:28">
      <c r="U1013027" s="5"/>
      <c r="AA1013027" s="94"/>
      <c r="AB1013027" s="5"/>
    </row>
    <row r="1013044" spans="21:28">
      <c r="U1013044" s="5"/>
      <c r="AA1013044" s="94"/>
      <c r="AB1013044" s="5"/>
    </row>
    <row r="1013046" spans="21:28">
      <c r="U1013046" s="5"/>
      <c r="AA1013046" s="458"/>
      <c r="AB1013046" s="5"/>
    </row>
    <row r="1013047" spans="21:28">
      <c r="U1013047" s="5"/>
      <c r="AA1013047" s="458"/>
      <c r="AB1013047" s="5"/>
    </row>
    <row r="1013048" spans="21:28">
      <c r="U1013048" s="5"/>
      <c r="AA1013048" s="93"/>
      <c r="AB1013048" s="5"/>
    </row>
    <row r="1013049" spans="21:28">
      <c r="U1013049" s="5"/>
      <c r="AA1013049" s="94"/>
      <c r="AB1013049" s="5"/>
    </row>
    <row r="1013052" spans="21:28">
      <c r="U1013052" s="5"/>
      <c r="AA1013052" s="94"/>
      <c r="AB1013052" s="5"/>
    </row>
    <row r="1013102" spans="21:28">
      <c r="U1013102" s="5"/>
      <c r="AA1013102" s="94"/>
      <c r="AB1013102" s="5"/>
    </row>
    <row r="1013172" spans="21:28">
      <c r="U1013172" s="5"/>
      <c r="AA1013172" s="94"/>
      <c r="AB1013172" s="5"/>
    </row>
    <row r="1013173" spans="21:28">
      <c r="U1013173" s="5"/>
      <c r="AA1013173" s="94"/>
      <c r="AB1013173" s="5"/>
    </row>
    <row r="1013190" spans="21:28">
      <c r="U1013190" s="5"/>
      <c r="AA1013190" s="94"/>
      <c r="AB1013190" s="5"/>
    </row>
    <row r="1013192" spans="21:28">
      <c r="U1013192" s="5"/>
      <c r="AA1013192" s="458"/>
      <c r="AB1013192" s="5"/>
    </row>
    <row r="1013193" spans="21:28">
      <c r="U1013193" s="5"/>
      <c r="AA1013193" s="458"/>
      <c r="AB1013193" s="5"/>
    </row>
    <row r="1013194" spans="21:28">
      <c r="U1013194" s="5"/>
      <c r="AA1013194" s="93"/>
      <c r="AB1013194" s="5"/>
    </row>
    <row r="1013195" spans="21:28">
      <c r="U1013195" s="5"/>
      <c r="AA1013195" s="94"/>
      <c r="AB1013195" s="5"/>
    </row>
    <row r="1013198" spans="21:28">
      <c r="U1013198" s="5"/>
      <c r="AA1013198" s="94"/>
      <c r="AB1013198" s="5"/>
    </row>
    <row r="1013248" spans="21:28">
      <c r="U1013248" s="5"/>
      <c r="AA1013248" s="94"/>
      <c r="AB1013248" s="5"/>
    </row>
    <row r="1013318" spans="21:28">
      <c r="U1013318" s="5"/>
      <c r="AA1013318" s="94"/>
      <c r="AB1013318" s="5"/>
    </row>
    <row r="1013319" spans="21:28">
      <c r="U1013319" s="5"/>
      <c r="AA1013319" s="94"/>
      <c r="AB1013319" s="5"/>
    </row>
    <row r="1013336" spans="21:28">
      <c r="U1013336" s="5"/>
      <c r="AA1013336" s="94"/>
      <c r="AB1013336" s="5"/>
    </row>
    <row r="1013338" spans="21:28">
      <c r="U1013338" s="5"/>
      <c r="AA1013338" s="458"/>
      <c r="AB1013338" s="5"/>
    </row>
    <row r="1013339" spans="21:28">
      <c r="U1013339" s="5"/>
      <c r="AA1013339" s="458"/>
      <c r="AB1013339" s="5"/>
    </row>
    <row r="1013340" spans="21:28">
      <c r="U1013340" s="5"/>
      <c r="AA1013340" s="93"/>
      <c r="AB1013340" s="5"/>
    </row>
    <row r="1013341" spans="21:28">
      <c r="U1013341" s="5"/>
      <c r="AA1013341" s="94"/>
      <c r="AB1013341" s="5"/>
    </row>
    <row r="1013344" spans="21:28">
      <c r="U1013344" s="5"/>
      <c r="AA1013344" s="94"/>
      <c r="AB1013344" s="5"/>
    </row>
    <row r="1013394" spans="21:28">
      <c r="U1013394" s="5"/>
      <c r="AA1013394" s="94"/>
      <c r="AB1013394" s="5"/>
    </row>
    <row r="1013464" spans="21:28">
      <c r="U1013464" s="5"/>
      <c r="AA1013464" s="94"/>
      <c r="AB1013464" s="5"/>
    </row>
    <row r="1013465" spans="21:28">
      <c r="U1013465" s="5"/>
      <c r="AA1013465" s="94"/>
      <c r="AB1013465" s="5"/>
    </row>
    <row r="1013482" spans="21:28">
      <c r="U1013482" s="5"/>
      <c r="AA1013482" s="94"/>
      <c r="AB1013482" s="5"/>
    </row>
    <row r="1013484" spans="21:28">
      <c r="U1013484" s="5"/>
      <c r="AA1013484" s="458"/>
      <c r="AB1013484" s="5"/>
    </row>
    <row r="1013485" spans="21:28">
      <c r="U1013485" s="5"/>
      <c r="AA1013485" s="458"/>
      <c r="AB1013485" s="5"/>
    </row>
    <row r="1013486" spans="21:28">
      <c r="U1013486" s="5"/>
      <c r="AA1013486" s="93"/>
      <c r="AB1013486" s="5"/>
    </row>
    <row r="1013487" spans="21:28">
      <c r="U1013487" s="5"/>
      <c r="AA1013487" s="94"/>
      <c r="AB1013487" s="5"/>
    </row>
    <row r="1013490" spans="21:28">
      <c r="U1013490" s="5"/>
      <c r="AA1013490" s="94"/>
      <c r="AB1013490" s="5"/>
    </row>
    <row r="1013540" spans="21:28">
      <c r="U1013540" s="5"/>
      <c r="AA1013540" s="94"/>
      <c r="AB1013540" s="5"/>
    </row>
    <row r="1013610" spans="21:28">
      <c r="U1013610" s="5"/>
      <c r="AA1013610" s="94"/>
      <c r="AB1013610" s="5"/>
    </row>
    <row r="1013611" spans="21:28">
      <c r="U1013611" s="5"/>
      <c r="AA1013611" s="94"/>
      <c r="AB1013611" s="5"/>
    </row>
    <row r="1013628" spans="21:28">
      <c r="U1013628" s="5"/>
      <c r="AA1013628" s="94"/>
      <c r="AB1013628" s="5"/>
    </row>
    <row r="1013630" spans="21:28">
      <c r="U1013630" s="5"/>
      <c r="AA1013630" s="458"/>
      <c r="AB1013630" s="5"/>
    </row>
    <row r="1013631" spans="21:28">
      <c r="U1013631" s="5"/>
      <c r="AA1013631" s="458"/>
      <c r="AB1013631" s="5"/>
    </row>
    <row r="1013632" spans="21:28">
      <c r="U1013632" s="5"/>
      <c r="AA1013632" s="93"/>
      <c r="AB1013632" s="5"/>
    </row>
    <row r="1013633" spans="21:28">
      <c r="U1013633" s="5"/>
      <c r="AA1013633" s="94"/>
      <c r="AB1013633" s="5"/>
    </row>
    <row r="1013636" spans="21:28">
      <c r="U1013636" s="5"/>
      <c r="AA1013636" s="94"/>
      <c r="AB1013636" s="5"/>
    </row>
    <row r="1013686" spans="21:28">
      <c r="U1013686" s="5"/>
      <c r="AA1013686" s="94"/>
      <c r="AB1013686" s="5"/>
    </row>
    <row r="1013756" spans="21:28">
      <c r="U1013756" s="5"/>
      <c r="AA1013756" s="94"/>
      <c r="AB1013756" s="5"/>
    </row>
    <row r="1013757" spans="21:28">
      <c r="U1013757" s="5"/>
      <c r="AA1013757" s="94"/>
      <c r="AB1013757" s="5"/>
    </row>
    <row r="1013774" spans="21:28">
      <c r="U1013774" s="5"/>
      <c r="AA1013774" s="94"/>
      <c r="AB1013774" s="5"/>
    </row>
    <row r="1013776" spans="21:28">
      <c r="U1013776" s="5"/>
      <c r="AA1013776" s="458"/>
      <c r="AB1013776" s="5"/>
    </row>
    <row r="1013777" spans="21:28">
      <c r="U1013777" s="5"/>
      <c r="AA1013777" s="458"/>
      <c r="AB1013777" s="5"/>
    </row>
    <row r="1013778" spans="21:28">
      <c r="U1013778" s="5"/>
      <c r="AA1013778" s="93"/>
      <c r="AB1013778" s="5"/>
    </row>
    <row r="1013779" spans="21:28">
      <c r="U1013779" s="5"/>
      <c r="AA1013779" s="94"/>
      <c r="AB1013779" s="5"/>
    </row>
    <row r="1013782" spans="21:28">
      <c r="U1013782" s="5"/>
      <c r="AA1013782" s="94"/>
      <c r="AB1013782" s="5"/>
    </row>
    <row r="1013832" spans="21:28">
      <c r="U1013832" s="5"/>
      <c r="AA1013832" s="94"/>
      <c r="AB1013832" s="5"/>
    </row>
    <row r="1013902" spans="21:28">
      <c r="U1013902" s="5"/>
      <c r="AA1013902" s="94"/>
      <c r="AB1013902" s="5"/>
    </row>
    <row r="1013903" spans="21:28">
      <c r="U1013903" s="5"/>
      <c r="AA1013903" s="94"/>
      <c r="AB1013903" s="5"/>
    </row>
    <row r="1013920" spans="21:28">
      <c r="U1013920" s="5"/>
      <c r="AA1013920" s="94"/>
      <c r="AB1013920" s="5"/>
    </row>
    <row r="1013922" spans="21:28">
      <c r="U1013922" s="5"/>
      <c r="AA1013922" s="458"/>
      <c r="AB1013922" s="5"/>
    </row>
    <row r="1013923" spans="21:28">
      <c r="U1013923" s="5"/>
      <c r="AA1013923" s="458"/>
      <c r="AB1013923" s="5"/>
    </row>
    <row r="1013924" spans="21:28">
      <c r="U1013924" s="5"/>
      <c r="AA1013924" s="93"/>
      <c r="AB1013924" s="5"/>
    </row>
    <row r="1013925" spans="21:28">
      <c r="U1013925" s="5"/>
      <c r="AA1013925" s="94"/>
      <c r="AB1013925" s="5"/>
    </row>
    <row r="1013928" spans="21:28">
      <c r="U1013928" s="5"/>
      <c r="AA1013928" s="94"/>
      <c r="AB1013928" s="5"/>
    </row>
    <row r="1013978" spans="21:28">
      <c r="U1013978" s="5"/>
      <c r="AA1013978" s="94"/>
      <c r="AB1013978" s="5"/>
    </row>
    <row r="1014048" spans="21:28">
      <c r="U1014048" s="5"/>
      <c r="AA1014048" s="94"/>
      <c r="AB1014048" s="5"/>
    </row>
    <row r="1014049" spans="21:28">
      <c r="U1014049" s="5"/>
      <c r="AA1014049" s="94"/>
      <c r="AB1014049" s="5"/>
    </row>
    <row r="1014066" spans="21:28">
      <c r="U1014066" s="5"/>
      <c r="AA1014066" s="94"/>
      <c r="AB1014066" s="5"/>
    </row>
    <row r="1014068" spans="21:28">
      <c r="U1014068" s="5"/>
      <c r="AA1014068" s="458"/>
      <c r="AB1014068" s="5"/>
    </row>
    <row r="1014069" spans="21:28">
      <c r="U1014069" s="5"/>
      <c r="AA1014069" s="458"/>
      <c r="AB1014069" s="5"/>
    </row>
    <row r="1014070" spans="21:28">
      <c r="U1014070" s="5"/>
      <c r="AA1014070" s="93"/>
      <c r="AB1014070" s="5"/>
    </row>
    <row r="1014071" spans="21:28">
      <c r="U1014071" s="5"/>
      <c r="AA1014071" s="94"/>
      <c r="AB1014071" s="5"/>
    </row>
    <row r="1014074" spans="21:28">
      <c r="U1014074" s="5"/>
      <c r="AA1014074" s="94"/>
      <c r="AB1014074" s="5"/>
    </row>
    <row r="1014124" spans="21:28">
      <c r="U1014124" s="5"/>
      <c r="AA1014124" s="94"/>
      <c r="AB1014124" s="5"/>
    </row>
    <row r="1014194" spans="21:28">
      <c r="U1014194" s="5"/>
      <c r="AA1014194" s="94"/>
      <c r="AB1014194" s="5"/>
    </row>
    <row r="1014195" spans="21:28">
      <c r="U1014195" s="5"/>
      <c r="AA1014195" s="94"/>
      <c r="AB1014195" s="5"/>
    </row>
    <row r="1014212" spans="21:28">
      <c r="U1014212" s="5"/>
      <c r="AA1014212" s="94"/>
      <c r="AB1014212" s="5"/>
    </row>
    <row r="1014214" spans="21:28">
      <c r="U1014214" s="5"/>
      <c r="AA1014214" s="458"/>
      <c r="AB1014214" s="5"/>
    </row>
    <row r="1014215" spans="21:28">
      <c r="U1014215" s="5"/>
      <c r="AA1014215" s="458"/>
      <c r="AB1014215" s="5"/>
    </row>
    <row r="1014216" spans="21:28">
      <c r="U1014216" s="5"/>
      <c r="AA1014216" s="93"/>
      <c r="AB1014216" s="5"/>
    </row>
    <row r="1014217" spans="21:28">
      <c r="U1014217" s="5"/>
      <c r="AA1014217" s="94"/>
      <c r="AB1014217" s="5"/>
    </row>
    <row r="1014220" spans="21:28">
      <c r="U1014220" s="5"/>
      <c r="AA1014220" s="94"/>
      <c r="AB1014220" s="5"/>
    </row>
    <row r="1014270" spans="21:28">
      <c r="U1014270" s="5"/>
      <c r="AA1014270" s="94"/>
      <c r="AB1014270" s="5"/>
    </row>
    <row r="1014340" spans="21:28">
      <c r="U1014340" s="5"/>
      <c r="AA1014340" s="94"/>
      <c r="AB1014340" s="5"/>
    </row>
    <row r="1014341" spans="21:28">
      <c r="U1014341" s="5"/>
      <c r="AA1014341" s="94"/>
      <c r="AB1014341" s="5"/>
    </row>
    <row r="1014358" spans="21:28">
      <c r="U1014358" s="5"/>
      <c r="AA1014358" s="94"/>
      <c r="AB1014358" s="5"/>
    </row>
    <row r="1014360" spans="21:28">
      <c r="U1014360" s="5"/>
      <c r="AA1014360" s="458"/>
      <c r="AB1014360" s="5"/>
    </row>
    <row r="1014361" spans="21:28">
      <c r="U1014361" s="5"/>
      <c r="AA1014361" s="458"/>
      <c r="AB1014361" s="5"/>
    </row>
    <row r="1014362" spans="21:28">
      <c r="U1014362" s="5"/>
      <c r="AA1014362" s="93"/>
      <c r="AB1014362" s="5"/>
    </row>
    <row r="1014363" spans="21:28">
      <c r="U1014363" s="5"/>
      <c r="AA1014363" s="94"/>
      <c r="AB1014363" s="5"/>
    </row>
    <row r="1014366" spans="21:28">
      <c r="U1014366" s="5"/>
      <c r="AA1014366" s="94"/>
      <c r="AB1014366" s="5"/>
    </row>
    <row r="1014416" spans="21:28">
      <c r="U1014416" s="5"/>
      <c r="AA1014416" s="94"/>
      <c r="AB1014416" s="5"/>
    </row>
    <row r="1014486" spans="21:28">
      <c r="U1014486" s="5"/>
      <c r="AA1014486" s="94"/>
      <c r="AB1014486" s="5"/>
    </row>
    <row r="1014487" spans="21:28">
      <c r="U1014487" s="5"/>
      <c r="AA1014487" s="94"/>
      <c r="AB1014487" s="5"/>
    </row>
    <row r="1014504" spans="21:28">
      <c r="U1014504" s="5"/>
      <c r="AA1014504" s="94"/>
      <c r="AB1014504" s="5"/>
    </row>
    <row r="1014506" spans="21:28">
      <c r="U1014506" s="5"/>
      <c r="AA1014506" s="458"/>
      <c r="AB1014506" s="5"/>
    </row>
    <row r="1014507" spans="21:28">
      <c r="U1014507" s="5"/>
      <c r="AA1014507" s="458"/>
      <c r="AB1014507" s="5"/>
    </row>
    <row r="1014508" spans="21:28">
      <c r="U1014508" s="5"/>
      <c r="AA1014508" s="93"/>
      <c r="AB1014508" s="5"/>
    </row>
    <row r="1014509" spans="21:28">
      <c r="U1014509" s="5"/>
      <c r="AA1014509" s="94"/>
      <c r="AB1014509" s="5"/>
    </row>
    <row r="1014512" spans="21:28">
      <c r="U1014512" s="5"/>
      <c r="AA1014512" s="94"/>
      <c r="AB1014512" s="5"/>
    </row>
    <row r="1014562" spans="21:28">
      <c r="U1014562" s="5"/>
      <c r="AA1014562" s="94"/>
      <c r="AB1014562" s="5"/>
    </row>
    <row r="1014632" spans="21:28">
      <c r="U1014632" s="5"/>
      <c r="AA1014632" s="94"/>
      <c r="AB1014632" s="5"/>
    </row>
    <row r="1014633" spans="21:28">
      <c r="U1014633" s="5"/>
      <c r="AA1014633" s="94"/>
      <c r="AB1014633" s="5"/>
    </row>
    <row r="1014650" spans="21:28">
      <c r="U1014650" s="5"/>
      <c r="AA1014650" s="94"/>
      <c r="AB1014650" s="5"/>
    </row>
    <row r="1014652" spans="21:28">
      <c r="U1014652" s="5"/>
      <c r="AA1014652" s="458"/>
      <c r="AB1014652" s="5"/>
    </row>
    <row r="1014653" spans="21:28">
      <c r="U1014653" s="5"/>
      <c r="AA1014653" s="458"/>
      <c r="AB1014653" s="5"/>
    </row>
    <row r="1014654" spans="21:28">
      <c r="U1014654" s="5"/>
      <c r="AA1014654" s="93"/>
      <c r="AB1014654" s="5"/>
    </row>
    <row r="1014655" spans="21:28">
      <c r="U1014655" s="5"/>
      <c r="AA1014655" s="94"/>
      <c r="AB1014655" s="5"/>
    </row>
    <row r="1014658" spans="21:28">
      <c r="U1014658" s="5"/>
      <c r="AA1014658" s="94"/>
      <c r="AB1014658" s="5"/>
    </row>
    <row r="1014708" spans="21:28">
      <c r="U1014708" s="5"/>
      <c r="AA1014708" s="94"/>
      <c r="AB1014708" s="5"/>
    </row>
    <row r="1014778" spans="21:28">
      <c r="U1014778" s="5"/>
      <c r="AA1014778" s="94"/>
      <c r="AB1014778" s="5"/>
    </row>
    <row r="1014779" spans="21:28">
      <c r="U1014779" s="5"/>
      <c r="AA1014779" s="94"/>
      <c r="AB1014779" s="5"/>
    </row>
    <row r="1014796" spans="21:28">
      <c r="U1014796" s="5"/>
      <c r="AA1014796" s="94"/>
      <c r="AB1014796" s="5"/>
    </row>
    <row r="1014798" spans="21:28">
      <c r="U1014798" s="5"/>
      <c r="AA1014798" s="458"/>
      <c r="AB1014798" s="5"/>
    </row>
    <row r="1014799" spans="21:28">
      <c r="U1014799" s="5"/>
      <c r="AA1014799" s="458"/>
      <c r="AB1014799" s="5"/>
    </row>
    <row r="1014800" spans="21:28">
      <c r="U1014800" s="5"/>
      <c r="AA1014800" s="93"/>
      <c r="AB1014800" s="5"/>
    </row>
    <row r="1014801" spans="21:28">
      <c r="U1014801" s="5"/>
      <c r="AA1014801" s="94"/>
      <c r="AB1014801" s="5"/>
    </row>
    <row r="1014804" spans="21:28">
      <c r="U1014804" s="5"/>
      <c r="AA1014804" s="94"/>
      <c r="AB1014804" s="5"/>
    </row>
    <row r="1014854" spans="21:28">
      <c r="U1014854" s="5"/>
      <c r="AA1014854" s="94"/>
      <c r="AB1014854" s="5"/>
    </row>
    <row r="1014924" spans="21:28">
      <c r="U1014924" s="5"/>
      <c r="AA1014924" s="94"/>
      <c r="AB1014924" s="5"/>
    </row>
    <row r="1014925" spans="21:28">
      <c r="U1014925" s="5"/>
      <c r="AA1014925" s="94"/>
      <c r="AB1014925" s="5"/>
    </row>
    <row r="1014942" spans="21:28">
      <c r="U1014942" s="5"/>
      <c r="AA1014942" s="94"/>
      <c r="AB1014942" s="5"/>
    </row>
    <row r="1014944" spans="21:28">
      <c r="U1014944" s="5"/>
      <c r="AA1014944" s="458"/>
      <c r="AB1014944" s="5"/>
    </row>
    <row r="1014945" spans="21:28">
      <c r="U1014945" s="5"/>
      <c r="AA1014945" s="458"/>
      <c r="AB1014945" s="5"/>
    </row>
    <row r="1014946" spans="21:28">
      <c r="U1014946" s="5"/>
      <c r="AA1014946" s="93"/>
      <c r="AB1014946" s="5"/>
    </row>
    <row r="1014947" spans="21:28">
      <c r="U1014947" s="5"/>
      <c r="AA1014947" s="94"/>
      <c r="AB1014947" s="5"/>
    </row>
    <row r="1014950" spans="21:28">
      <c r="U1014950" s="5"/>
      <c r="AA1014950" s="94"/>
      <c r="AB1014950" s="5"/>
    </row>
    <row r="1015000" spans="21:28">
      <c r="U1015000" s="5"/>
      <c r="AA1015000" s="94"/>
      <c r="AB1015000" s="5"/>
    </row>
    <row r="1015070" spans="21:28">
      <c r="U1015070" s="5"/>
      <c r="AA1015070" s="94"/>
      <c r="AB1015070" s="5"/>
    </row>
    <row r="1015071" spans="21:28">
      <c r="U1015071" s="5"/>
      <c r="AA1015071" s="94"/>
      <c r="AB1015071" s="5"/>
    </row>
    <row r="1015088" spans="21:28">
      <c r="U1015088" s="5"/>
      <c r="AA1015088" s="94"/>
      <c r="AB1015088" s="5"/>
    </row>
    <row r="1015090" spans="21:28">
      <c r="U1015090" s="5"/>
      <c r="AA1015090" s="458"/>
      <c r="AB1015090" s="5"/>
    </row>
    <row r="1015091" spans="21:28">
      <c r="U1015091" s="5"/>
      <c r="AA1015091" s="458"/>
      <c r="AB1015091" s="5"/>
    </row>
    <row r="1015092" spans="21:28">
      <c r="U1015092" s="5"/>
      <c r="AA1015092" s="93"/>
      <c r="AB1015092" s="5"/>
    </row>
    <row r="1015093" spans="21:28">
      <c r="U1015093" s="5"/>
      <c r="AA1015093" s="94"/>
      <c r="AB1015093" s="5"/>
    </row>
    <row r="1015096" spans="21:28">
      <c r="U1015096" s="5"/>
      <c r="AA1015096" s="94"/>
      <c r="AB1015096" s="5"/>
    </row>
    <row r="1015146" spans="21:28">
      <c r="U1015146" s="5"/>
      <c r="AA1015146" s="94"/>
      <c r="AB1015146" s="5"/>
    </row>
    <row r="1015216" spans="21:28">
      <c r="U1015216" s="5"/>
      <c r="AA1015216" s="94"/>
      <c r="AB1015216" s="5"/>
    </row>
    <row r="1015217" spans="21:28">
      <c r="U1015217" s="5"/>
      <c r="AA1015217" s="94"/>
      <c r="AB1015217" s="5"/>
    </row>
    <row r="1015234" spans="21:28">
      <c r="U1015234" s="5"/>
      <c r="AA1015234" s="94"/>
      <c r="AB1015234" s="5"/>
    </row>
    <row r="1015236" spans="21:28">
      <c r="U1015236" s="5"/>
      <c r="AA1015236" s="458"/>
      <c r="AB1015236" s="5"/>
    </row>
    <row r="1015237" spans="21:28">
      <c r="U1015237" s="5"/>
      <c r="AA1015237" s="458"/>
      <c r="AB1015237" s="5"/>
    </row>
    <row r="1015238" spans="21:28">
      <c r="U1015238" s="5"/>
      <c r="AA1015238" s="93"/>
      <c r="AB1015238" s="5"/>
    </row>
    <row r="1015239" spans="21:28">
      <c r="U1015239" s="5"/>
      <c r="AA1015239" s="94"/>
      <c r="AB1015239" s="5"/>
    </row>
    <row r="1015242" spans="21:28">
      <c r="U1015242" s="5"/>
      <c r="AA1015242" s="94"/>
      <c r="AB1015242" s="5"/>
    </row>
    <row r="1015292" spans="21:28">
      <c r="U1015292" s="5"/>
      <c r="AA1015292" s="94"/>
      <c r="AB1015292" s="5"/>
    </row>
    <row r="1015362" spans="21:28">
      <c r="U1015362" s="5"/>
      <c r="AA1015362" s="94"/>
      <c r="AB1015362" s="5"/>
    </row>
    <row r="1015363" spans="21:28">
      <c r="U1015363" s="5"/>
      <c r="AA1015363" s="94"/>
      <c r="AB1015363" s="5"/>
    </row>
    <row r="1015380" spans="21:28">
      <c r="U1015380" s="5"/>
      <c r="AA1015380" s="94"/>
      <c r="AB1015380" s="5"/>
    </row>
    <row r="1015382" spans="21:28">
      <c r="U1015382" s="5"/>
      <c r="AA1015382" s="458"/>
      <c r="AB1015382" s="5"/>
    </row>
    <row r="1015383" spans="21:28">
      <c r="U1015383" s="5"/>
      <c r="AA1015383" s="458"/>
      <c r="AB1015383" s="5"/>
    </row>
    <row r="1015384" spans="21:28">
      <c r="U1015384" s="5"/>
      <c r="AA1015384" s="93"/>
      <c r="AB1015384" s="5"/>
    </row>
    <row r="1015385" spans="21:28">
      <c r="U1015385" s="5"/>
      <c r="AA1015385" s="94"/>
      <c r="AB1015385" s="5"/>
    </row>
    <row r="1015388" spans="21:28">
      <c r="U1015388" s="5"/>
      <c r="AA1015388" s="94"/>
      <c r="AB1015388" s="5"/>
    </row>
    <row r="1015438" spans="21:28">
      <c r="U1015438" s="5"/>
      <c r="AA1015438" s="94"/>
      <c r="AB1015438" s="5"/>
    </row>
    <row r="1015508" spans="21:28">
      <c r="U1015508" s="5"/>
      <c r="AA1015508" s="94"/>
      <c r="AB1015508" s="5"/>
    </row>
    <row r="1015509" spans="21:28">
      <c r="U1015509" s="5"/>
      <c r="AA1015509" s="94"/>
      <c r="AB1015509" s="5"/>
    </row>
    <row r="1015526" spans="21:28">
      <c r="U1015526" s="5"/>
      <c r="AA1015526" s="94"/>
      <c r="AB1015526" s="5"/>
    </row>
    <row r="1015528" spans="21:28">
      <c r="U1015528" s="5"/>
      <c r="AA1015528" s="458"/>
      <c r="AB1015528" s="5"/>
    </row>
    <row r="1015529" spans="21:28">
      <c r="U1015529" s="5"/>
      <c r="AA1015529" s="458"/>
      <c r="AB1015529" s="5"/>
    </row>
    <row r="1015530" spans="21:28">
      <c r="U1015530" s="5"/>
      <c r="AA1015530" s="93"/>
      <c r="AB1015530" s="5"/>
    </row>
    <row r="1015531" spans="21:28">
      <c r="U1015531" s="5"/>
      <c r="AA1015531" s="94"/>
      <c r="AB1015531" s="5"/>
    </row>
    <row r="1015534" spans="21:28">
      <c r="U1015534" s="5"/>
      <c r="AA1015534" s="94"/>
      <c r="AB1015534" s="5"/>
    </row>
    <row r="1015584" spans="21:28">
      <c r="U1015584" s="5"/>
      <c r="AA1015584" s="94"/>
      <c r="AB1015584" s="5"/>
    </row>
    <row r="1015654" spans="21:28">
      <c r="U1015654" s="5"/>
      <c r="AA1015654" s="94"/>
      <c r="AB1015654" s="5"/>
    </row>
    <row r="1015655" spans="21:28">
      <c r="U1015655" s="5"/>
      <c r="AA1015655" s="94"/>
      <c r="AB1015655" s="5"/>
    </row>
    <row r="1015672" spans="21:28">
      <c r="U1015672" s="5"/>
      <c r="AA1015672" s="94"/>
      <c r="AB1015672" s="5"/>
    </row>
    <row r="1015674" spans="21:28">
      <c r="U1015674" s="5"/>
      <c r="AA1015674" s="458"/>
      <c r="AB1015674" s="5"/>
    </row>
    <row r="1015675" spans="21:28">
      <c r="U1015675" s="5"/>
      <c r="AA1015675" s="458"/>
      <c r="AB1015675" s="5"/>
    </row>
    <row r="1015676" spans="21:28">
      <c r="U1015676" s="5"/>
      <c r="AA1015676" s="93"/>
      <c r="AB1015676" s="5"/>
    </row>
    <row r="1015677" spans="21:28">
      <c r="U1015677" s="5"/>
      <c r="AA1015677" s="94"/>
      <c r="AB1015677" s="5"/>
    </row>
    <row r="1015680" spans="21:28">
      <c r="U1015680" s="5"/>
      <c r="AA1015680" s="94"/>
      <c r="AB1015680" s="5"/>
    </row>
    <row r="1015730" spans="21:28">
      <c r="U1015730" s="5"/>
      <c r="AA1015730" s="94"/>
      <c r="AB1015730" s="5"/>
    </row>
    <row r="1015800" spans="21:28">
      <c r="U1015800" s="5"/>
      <c r="AA1015800" s="94"/>
      <c r="AB1015800" s="5"/>
    </row>
    <row r="1015801" spans="21:28">
      <c r="U1015801" s="5"/>
      <c r="AA1015801" s="94"/>
      <c r="AB1015801" s="5"/>
    </row>
    <row r="1015818" spans="21:28">
      <c r="U1015818" s="5"/>
      <c r="AA1015818" s="94"/>
      <c r="AB1015818" s="5"/>
    </row>
    <row r="1015820" spans="21:28">
      <c r="U1015820" s="5"/>
      <c r="AA1015820" s="458"/>
      <c r="AB1015820" s="5"/>
    </row>
    <row r="1015821" spans="21:28">
      <c r="U1015821" s="5"/>
      <c r="AA1015821" s="458"/>
      <c r="AB1015821" s="5"/>
    </row>
    <row r="1015822" spans="21:28">
      <c r="U1015822" s="5"/>
      <c r="AA1015822" s="93"/>
      <c r="AB1015822" s="5"/>
    </row>
    <row r="1015823" spans="21:28">
      <c r="U1015823" s="5"/>
      <c r="AA1015823" s="94"/>
      <c r="AB1015823" s="5"/>
    </row>
    <row r="1015826" spans="21:28">
      <c r="U1015826" s="5"/>
      <c r="AA1015826" s="94"/>
      <c r="AB1015826" s="5"/>
    </row>
    <row r="1015876" spans="21:28">
      <c r="U1015876" s="5"/>
      <c r="AA1015876" s="94"/>
      <c r="AB1015876" s="5"/>
    </row>
    <row r="1015946" spans="21:28">
      <c r="U1015946" s="5"/>
      <c r="AA1015946" s="94"/>
      <c r="AB1015946" s="5"/>
    </row>
    <row r="1015947" spans="21:28">
      <c r="U1015947" s="5"/>
      <c r="AA1015947" s="94"/>
      <c r="AB1015947" s="5"/>
    </row>
    <row r="1015964" spans="21:28">
      <c r="U1015964" s="5"/>
      <c r="AA1015964" s="94"/>
      <c r="AB1015964" s="5"/>
    </row>
    <row r="1015966" spans="21:28">
      <c r="U1015966" s="5"/>
      <c r="AA1015966" s="458"/>
      <c r="AB1015966" s="5"/>
    </row>
    <row r="1015967" spans="21:28">
      <c r="U1015967" s="5"/>
      <c r="AA1015967" s="458"/>
      <c r="AB1015967" s="5"/>
    </row>
    <row r="1015968" spans="21:28">
      <c r="U1015968" s="5"/>
      <c r="AA1015968" s="93"/>
      <c r="AB1015968" s="5"/>
    </row>
    <row r="1015969" spans="21:28">
      <c r="U1015969" s="5"/>
      <c r="AA1015969" s="94"/>
      <c r="AB1015969" s="5"/>
    </row>
    <row r="1015972" spans="21:28">
      <c r="U1015972" s="5"/>
      <c r="AA1015972" s="94"/>
      <c r="AB1015972" s="5"/>
    </row>
    <row r="1016022" spans="21:28">
      <c r="U1016022" s="5"/>
      <c r="AA1016022" s="94"/>
      <c r="AB1016022" s="5"/>
    </row>
    <row r="1016092" spans="21:28">
      <c r="U1016092" s="5"/>
      <c r="AA1016092" s="94"/>
      <c r="AB1016092" s="5"/>
    </row>
    <row r="1016093" spans="21:28">
      <c r="U1016093" s="5"/>
      <c r="AA1016093" s="94"/>
      <c r="AB1016093" s="5"/>
    </row>
    <row r="1016110" spans="21:28">
      <c r="U1016110" s="5"/>
      <c r="AA1016110" s="94"/>
      <c r="AB1016110" s="5"/>
    </row>
    <row r="1016112" spans="21:28">
      <c r="U1016112" s="5"/>
      <c r="AA1016112" s="458"/>
      <c r="AB1016112" s="5"/>
    </row>
    <row r="1016113" spans="21:28">
      <c r="U1016113" s="5"/>
      <c r="AA1016113" s="458"/>
      <c r="AB1016113" s="5"/>
    </row>
    <row r="1016114" spans="21:28">
      <c r="U1016114" s="5"/>
      <c r="AA1016114" s="93"/>
      <c r="AB1016114" s="5"/>
    </row>
    <row r="1016115" spans="21:28">
      <c r="U1016115" s="5"/>
      <c r="AA1016115" s="94"/>
      <c r="AB1016115" s="5"/>
    </row>
    <row r="1016118" spans="21:28">
      <c r="U1016118" s="5"/>
      <c r="AA1016118" s="94"/>
      <c r="AB1016118" s="5"/>
    </row>
    <row r="1016168" spans="21:28">
      <c r="U1016168" s="5"/>
      <c r="AA1016168" s="94"/>
      <c r="AB1016168" s="5"/>
    </row>
    <row r="1016238" spans="21:28">
      <c r="U1016238" s="5"/>
      <c r="AA1016238" s="94"/>
      <c r="AB1016238" s="5"/>
    </row>
    <row r="1016239" spans="21:28">
      <c r="U1016239" s="5"/>
      <c r="AA1016239" s="94"/>
      <c r="AB1016239" s="5"/>
    </row>
    <row r="1016256" spans="21:28">
      <c r="U1016256" s="5"/>
      <c r="AA1016256" s="94"/>
      <c r="AB1016256" s="5"/>
    </row>
    <row r="1016258" spans="21:28">
      <c r="U1016258" s="5"/>
      <c r="AA1016258" s="458"/>
      <c r="AB1016258" s="5"/>
    </row>
    <row r="1016259" spans="21:28">
      <c r="U1016259" s="5"/>
      <c r="AA1016259" s="458"/>
      <c r="AB1016259" s="5"/>
    </row>
    <row r="1016260" spans="21:28">
      <c r="U1016260" s="5"/>
      <c r="AA1016260" s="93"/>
      <c r="AB1016260" s="5"/>
    </row>
    <row r="1016261" spans="21:28">
      <c r="U1016261" s="5"/>
      <c r="AA1016261" s="94"/>
      <c r="AB1016261" s="5"/>
    </row>
    <row r="1016264" spans="21:28">
      <c r="U1016264" s="5"/>
      <c r="AA1016264" s="94"/>
      <c r="AB1016264" s="5"/>
    </row>
    <row r="1016314" spans="21:28">
      <c r="U1016314" s="5"/>
      <c r="AA1016314" s="94"/>
      <c r="AB1016314" s="5"/>
    </row>
    <row r="1016384" spans="21:28">
      <c r="U1016384" s="5"/>
      <c r="AA1016384" s="94"/>
      <c r="AB1016384" s="5"/>
    </row>
    <row r="1016385" spans="21:28">
      <c r="U1016385" s="5"/>
      <c r="AA1016385" s="94"/>
      <c r="AB1016385" s="5"/>
    </row>
    <row r="1016402" spans="21:28">
      <c r="U1016402" s="5"/>
      <c r="AA1016402" s="94"/>
      <c r="AB1016402" s="5"/>
    </row>
    <row r="1016404" spans="21:28">
      <c r="U1016404" s="5"/>
      <c r="AA1016404" s="458"/>
      <c r="AB1016404" s="5"/>
    </row>
    <row r="1016405" spans="21:28">
      <c r="U1016405" s="5"/>
      <c r="AA1016405" s="458"/>
      <c r="AB1016405" s="5"/>
    </row>
    <row r="1016406" spans="21:28">
      <c r="U1016406" s="5"/>
      <c r="AA1016406" s="93"/>
      <c r="AB1016406" s="5"/>
    </row>
    <row r="1016407" spans="21:28">
      <c r="U1016407" s="5"/>
      <c r="AA1016407" s="94"/>
      <c r="AB1016407" s="5"/>
    </row>
    <row r="1016410" spans="21:28">
      <c r="U1016410" s="5"/>
      <c r="AA1016410" s="94"/>
      <c r="AB1016410" s="5"/>
    </row>
    <row r="1016460" spans="21:28">
      <c r="U1016460" s="5"/>
      <c r="AA1016460" s="94"/>
      <c r="AB1016460" s="5"/>
    </row>
    <row r="1016530" spans="21:28">
      <c r="U1016530" s="5"/>
      <c r="AA1016530" s="94"/>
      <c r="AB1016530" s="5"/>
    </row>
    <row r="1016531" spans="21:28">
      <c r="U1016531" s="5"/>
      <c r="AA1016531" s="94"/>
      <c r="AB1016531" s="5"/>
    </row>
    <row r="1016548" spans="21:28">
      <c r="U1016548" s="5"/>
      <c r="AA1016548" s="94"/>
      <c r="AB1016548" s="5"/>
    </row>
    <row r="1016550" spans="21:28">
      <c r="U1016550" s="5"/>
      <c r="AA1016550" s="458"/>
      <c r="AB1016550" s="5"/>
    </row>
    <row r="1016551" spans="21:28">
      <c r="U1016551" s="5"/>
      <c r="AA1016551" s="458"/>
      <c r="AB1016551" s="5"/>
    </row>
    <row r="1016552" spans="21:28">
      <c r="U1016552" s="5"/>
      <c r="AA1016552" s="93"/>
      <c r="AB1016552" s="5"/>
    </row>
    <row r="1016553" spans="21:28">
      <c r="U1016553" s="5"/>
      <c r="AA1016553" s="94"/>
      <c r="AB1016553" s="5"/>
    </row>
    <row r="1016556" spans="21:28">
      <c r="U1016556" s="5"/>
      <c r="AA1016556" s="94"/>
      <c r="AB1016556" s="5"/>
    </row>
    <row r="1016606" spans="21:28">
      <c r="U1016606" s="5"/>
      <c r="AA1016606" s="94"/>
      <c r="AB1016606" s="5"/>
    </row>
    <row r="1016676" spans="21:28">
      <c r="U1016676" s="5"/>
      <c r="AA1016676" s="94"/>
      <c r="AB1016676" s="5"/>
    </row>
    <row r="1016677" spans="21:28">
      <c r="U1016677" s="5"/>
      <c r="AA1016677" s="94"/>
      <c r="AB1016677" s="5"/>
    </row>
    <row r="1016694" spans="21:28">
      <c r="U1016694" s="5"/>
      <c r="AA1016694" s="94"/>
      <c r="AB1016694" s="5"/>
    </row>
    <row r="1016696" spans="21:28">
      <c r="U1016696" s="5"/>
      <c r="AA1016696" s="458"/>
      <c r="AB1016696" s="5"/>
    </row>
    <row r="1016697" spans="21:28">
      <c r="U1016697" s="5"/>
      <c r="AA1016697" s="458"/>
      <c r="AB1016697" s="5"/>
    </row>
    <row r="1016698" spans="21:28">
      <c r="U1016698" s="5"/>
      <c r="AA1016698" s="93"/>
      <c r="AB1016698" s="5"/>
    </row>
    <row r="1016699" spans="21:28">
      <c r="U1016699" s="5"/>
      <c r="AA1016699" s="94"/>
      <c r="AB1016699" s="5"/>
    </row>
    <row r="1016702" spans="21:28">
      <c r="U1016702" s="5"/>
      <c r="AA1016702" s="94"/>
      <c r="AB1016702" s="5"/>
    </row>
    <row r="1016752" spans="21:28">
      <c r="U1016752" s="5"/>
      <c r="AA1016752" s="94"/>
      <c r="AB1016752" s="5"/>
    </row>
    <row r="1016822" spans="21:28">
      <c r="U1016822" s="5"/>
      <c r="AA1016822" s="94"/>
      <c r="AB1016822" s="5"/>
    </row>
    <row r="1016823" spans="21:28">
      <c r="U1016823" s="5"/>
      <c r="AA1016823" s="94"/>
      <c r="AB1016823" s="5"/>
    </row>
    <row r="1016840" spans="21:28">
      <c r="U1016840" s="5"/>
      <c r="AA1016840" s="94"/>
      <c r="AB1016840" s="5"/>
    </row>
    <row r="1016842" spans="21:28">
      <c r="U1016842" s="5"/>
      <c r="AA1016842" s="458"/>
      <c r="AB1016842" s="5"/>
    </row>
    <row r="1016843" spans="21:28">
      <c r="U1016843" s="5"/>
      <c r="AA1016843" s="458"/>
      <c r="AB1016843" s="5"/>
    </row>
    <row r="1016844" spans="21:28">
      <c r="U1016844" s="5"/>
      <c r="AA1016844" s="93"/>
      <c r="AB1016844" s="5"/>
    </row>
    <row r="1016845" spans="21:28">
      <c r="U1016845" s="5"/>
      <c r="AA1016845" s="94"/>
      <c r="AB1016845" s="5"/>
    </row>
    <row r="1016848" spans="21:28">
      <c r="U1016848" s="5"/>
      <c r="AA1016848" s="94"/>
      <c r="AB1016848" s="5"/>
    </row>
    <row r="1016898" spans="21:28">
      <c r="U1016898" s="5"/>
      <c r="AA1016898" s="94"/>
      <c r="AB1016898" s="5"/>
    </row>
    <row r="1016968" spans="21:28">
      <c r="U1016968" s="5"/>
      <c r="AA1016968" s="94"/>
      <c r="AB1016968" s="5"/>
    </row>
    <row r="1016969" spans="21:28">
      <c r="U1016969" s="5"/>
      <c r="AA1016969" s="94"/>
      <c r="AB1016969" s="5"/>
    </row>
    <row r="1016986" spans="21:28">
      <c r="U1016986" s="5"/>
      <c r="AA1016986" s="94"/>
      <c r="AB1016986" s="5"/>
    </row>
    <row r="1016988" spans="21:28">
      <c r="U1016988" s="5"/>
      <c r="AA1016988" s="458"/>
      <c r="AB1016988" s="5"/>
    </row>
    <row r="1016989" spans="21:28">
      <c r="U1016989" s="5"/>
      <c r="AA1016989" s="458"/>
      <c r="AB1016989" s="5"/>
    </row>
    <row r="1016990" spans="21:28">
      <c r="U1016990" s="5"/>
      <c r="AA1016990" s="93"/>
      <c r="AB1016990" s="5"/>
    </row>
    <row r="1016991" spans="21:28">
      <c r="U1016991" s="5"/>
      <c r="AA1016991" s="94"/>
      <c r="AB1016991" s="5"/>
    </row>
    <row r="1016994" spans="21:28">
      <c r="U1016994" s="5"/>
      <c r="AA1016994" s="94"/>
      <c r="AB1016994" s="5"/>
    </row>
    <row r="1017044" spans="21:28">
      <c r="U1017044" s="5"/>
      <c r="AA1017044" s="94"/>
      <c r="AB1017044" s="5"/>
    </row>
    <row r="1017114" spans="21:28">
      <c r="U1017114" s="5"/>
      <c r="AA1017114" s="94"/>
      <c r="AB1017114" s="5"/>
    </row>
    <row r="1017115" spans="21:28">
      <c r="U1017115" s="5"/>
      <c r="AA1017115" s="94"/>
      <c r="AB1017115" s="5"/>
    </row>
    <row r="1017132" spans="21:28">
      <c r="U1017132" s="5"/>
      <c r="AA1017132" s="94"/>
      <c r="AB1017132" s="5"/>
    </row>
    <row r="1017134" spans="21:28">
      <c r="U1017134" s="5"/>
      <c r="AA1017134" s="458"/>
      <c r="AB1017134" s="5"/>
    </row>
    <row r="1017135" spans="21:28">
      <c r="U1017135" s="5"/>
      <c r="AA1017135" s="458"/>
      <c r="AB1017135" s="5"/>
    </row>
    <row r="1017136" spans="21:28">
      <c r="U1017136" s="5"/>
      <c r="AA1017136" s="93"/>
      <c r="AB1017136" s="5"/>
    </row>
    <row r="1017137" spans="21:28">
      <c r="U1017137" s="5"/>
      <c r="AA1017137" s="94"/>
      <c r="AB1017137" s="5"/>
    </row>
    <row r="1017140" spans="21:28">
      <c r="U1017140" s="5"/>
      <c r="AA1017140" s="94"/>
      <c r="AB1017140" s="5"/>
    </row>
    <row r="1017190" spans="21:28">
      <c r="U1017190" s="5"/>
      <c r="AA1017190" s="94"/>
      <c r="AB1017190" s="5"/>
    </row>
    <row r="1017260" spans="21:28">
      <c r="U1017260" s="5"/>
      <c r="AA1017260" s="94"/>
      <c r="AB1017260" s="5"/>
    </row>
    <row r="1017261" spans="21:28">
      <c r="U1017261" s="5"/>
      <c r="AA1017261" s="94"/>
      <c r="AB1017261" s="5"/>
    </row>
    <row r="1017278" spans="21:28">
      <c r="U1017278" s="5"/>
      <c r="AA1017278" s="94"/>
      <c r="AB1017278" s="5"/>
    </row>
    <row r="1017280" spans="21:28">
      <c r="U1017280" s="5"/>
      <c r="AA1017280" s="458"/>
      <c r="AB1017280" s="5"/>
    </row>
    <row r="1017281" spans="21:28">
      <c r="U1017281" s="5"/>
      <c r="AA1017281" s="458"/>
      <c r="AB1017281" s="5"/>
    </row>
    <row r="1017282" spans="21:28">
      <c r="U1017282" s="5"/>
      <c r="AA1017282" s="93"/>
      <c r="AB1017282" s="5"/>
    </row>
    <row r="1017283" spans="21:28">
      <c r="U1017283" s="5"/>
      <c r="AA1017283" s="94"/>
      <c r="AB1017283" s="5"/>
    </row>
    <row r="1017286" spans="21:28">
      <c r="U1017286" s="5"/>
      <c r="AA1017286" s="94"/>
      <c r="AB1017286" s="5"/>
    </row>
    <row r="1017336" spans="21:28">
      <c r="U1017336" s="5"/>
      <c r="AA1017336" s="94"/>
      <c r="AB1017336" s="5"/>
    </row>
    <row r="1017406" spans="21:28">
      <c r="U1017406" s="5"/>
      <c r="AA1017406" s="94"/>
      <c r="AB1017406" s="5"/>
    </row>
    <row r="1017407" spans="21:28">
      <c r="U1017407" s="5"/>
      <c r="AA1017407" s="94"/>
      <c r="AB1017407" s="5"/>
    </row>
    <row r="1017424" spans="21:28">
      <c r="U1017424" s="5"/>
      <c r="AA1017424" s="94"/>
      <c r="AB1017424" s="5"/>
    </row>
    <row r="1017426" spans="21:28">
      <c r="U1017426" s="5"/>
      <c r="AA1017426" s="458"/>
      <c r="AB1017426" s="5"/>
    </row>
    <row r="1017427" spans="21:28">
      <c r="U1017427" s="5"/>
      <c r="AA1017427" s="458"/>
      <c r="AB1017427" s="5"/>
    </row>
    <row r="1017428" spans="21:28">
      <c r="U1017428" s="5"/>
      <c r="AA1017428" s="93"/>
      <c r="AB1017428" s="5"/>
    </row>
    <row r="1017429" spans="21:28">
      <c r="U1017429" s="5"/>
      <c r="AA1017429" s="94"/>
      <c r="AB1017429" s="5"/>
    </row>
    <row r="1017432" spans="21:28">
      <c r="U1017432" s="5"/>
      <c r="AA1017432" s="94"/>
      <c r="AB1017432" s="5"/>
    </row>
    <row r="1017482" spans="21:28">
      <c r="U1017482" s="5"/>
      <c r="AA1017482" s="94"/>
      <c r="AB1017482" s="5"/>
    </row>
    <row r="1017552" spans="21:28">
      <c r="U1017552" s="5"/>
      <c r="AA1017552" s="94"/>
      <c r="AB1017552" s="5"/>
    </row>
    <row r="1017553" spans="21:28">
      <c r="U1017553" s="5"/>
      <c r="AA1017553" s="94"/>
      <c r="AB1017553" s="5"/>
    </row>
    <row r="1017570" spans="21:28">
      <c r="U1017570" s="5"/>
      <c r="AA1017570" s="94"/>
      <c r="AB1017570" s="5"/>
    </row>
    <row r="1017572" spans="21:28">
      <c r="U1017572" s="5"/>
      <c r="AA1017572" s="458"/>
      <c r="AB1017572" s="5"/>
    </row>
    <row r="1017573" spans="21:28">
      <c r="U1017573" s="5"/>
      <c r="AA1017573" s="458"/>
      <c r="AB1017573" s="5"/>
    </row>
    <row r="1017574" spans="21:28">
      <c r="U1017574" s="5"/>
      <c r="AA1017574" s="93"/>
      <c r="AB1017574" s="5"/>
    </row>
    <row r="1017575" spans="21:28">
      <c r="U1017575" s="5"/>
      <c r="AA1017575" s="94"/>
      <c r="AB1017575" s="5"/>
    </row>
    <row r="1017578" spans="21:28">
      <c r="U1017578" s="5"/>
      <c r="AA1017578" s="94"/>
      <c r="AB1017578" s="5"/>
    </row>
    <row r="1017628" spans="21:28">
      <c r="U1017628" s="5"/>
      <c r="AA1017628" s="94"/>
      <c r="AB1017628" s="5"/>
    </row>
    <row r="1017698" spans="21:28">
      <c r="U1017698" s="5"/>
      <c r="AA1017698" s="94"/>
      <c r="AB1017698" s="5"/>
    </row>
    <row r="1017699" spans="21:28">
      <c r="U1017699" s="5"/>
      <c r="AA1017699" s="94"/>
      <c r="AB1017699" s="5"/>
    </row>
    <row r="1017716" spans="21:28">
      <c r="U1017716" s="5"/>
      <c r="AA1017716" s="94"/>
      <c r="AB1017716" s="5"/>
    </row>
    <row r="1017718" spans="21:28">
      <c r="U1017718" s="5"/>
      <c r="AA1017718" s="458"/>
      <c r="AB1017718" s="5"/>
    </row>
    <row r="1017719" spans="21:28">
      <c r="U1017719" s="5"/>
      <c r="AA1017719" s="458"/>
      <c r="AB1017719" s="5"/>
    </row>
    <row r="1017720" spans="21:28">
      <c r="U1017720" s="5"/>
      <c r="AA1017720" s="93"/>
      <c r="AB1017720" s="5"/>
    </row>
    <row r="1017721" spans="21:28">
      <c r="U1017721" s="5"/>
      <c r="AA1017721" s="94"/>
      <c r="AB1017721" s="5"/>
    </row>
    <row r="1017724" spans="21:28">
      <c r="U1017724" s="5"/>
      <c r="AA1017724" s="94"/>
      <c r="AB1017724" s="5"/>
    </row>
    <row r="1017774" spans="21:28">
      <c r="U1017774" s="5"/>
      <c r="AA1017774" s="94"/>
      <c r="AB1017774" s="5"/>
    </row>
    <row r="1017844" spans="21:28">
      <c r="U1017844" s="5"/>
      <c r="AA1017844" s="94"/>
      <c r="AB1017844" s="5"/>
    </row>
    <row r="1017845" spans="21:28">
      <c r="U1017845" s="5"/>
      <c r="AA1017845" s="94"/>
      <c r="AB1017845" s="5"/>
    </row>
    <row r="1017862" spans="21:28">
      <c r="U1017862" s="5"/>
      <c r="AA1017862" s="94"/>
      <c r="AB1017862" s="5"/>
    </row>
    <row r="1017864" spans="21:28">
      <c r="U1017864" s="5"/>
      <c r="AA1017864" s="458"/>
      <c r="AB1017864" s="5"/>
    </row>
    <row r="1017865" spans="21:28">
      <c r="U1017865" s="5"/>
      <c r="AA1017865" s="458"/>
      <c r="AB1017865" s="5"/>
    </row>
    <row r="1017866" spans="21:28">
      <c r="U1017866" s="5"/>
      <c r="AA1017866" s="93"/>
      <c r="AB1017866" s="5"/>
    </row>
    <row r="1017867" spans="21:28">
      <c r="U1017867" s="5"/>
      <c r="AA1017867" s="94"/>
      <c r="AB1017867" s="5"/>
    </row>
    <row r="1017870" spans="21:28">
      <c r="U1017870" s="5"/>
      <c r="AA1017870" s="94"/>
      <c r="AB1017870" s="5"/>
    </row>
    <row r="1017920" spans="21:28">
      <c r="U1017920" s="5"/>
      <c r="AA1017920" s="94"/>
      <c r="AB1017920" s="5"/>
    </row>
    <row r="1017990" spans="21:28">
      <c r="U1017990" s="5"/>
      <c r="AA1017990" s="94"/>
      <c r="AB1017990" s="5"/>
    </row>
    <row r="1017991" spans="21:28">
      <c r="U1017991" s="5"/>
      <c r="AA1017991" s="94"/>
      <c r="AB1017991" s="5"/>
    </row>
    <row r="1018008" spans="21:28">
      <c r="U1018008" s="5"/>
      <c r="AA1018008" s="94"/>
      <c r="AB1018008" s="5"/>
    </row>
    <row r="1018010" spans="21:28">
      <c r="U1018010" s="5"/>
      <c r="AA1018010" s="458"/>
      <c r="AB1018010" s="5"/>
    </row>
    <row r="1018011" spans="21:28">
      <c r="U1018011" s="5"/>
      <c r="AA1018011" s="458"/>
      <c r="AB1018011" s="5"/>
    </row>
    <row r="1018012" spans="21:28">
      <c r="U1018012" s="5"/>
      <c r="AA1018012" s="93"/>
      <c r="AB1018012" s="5"/>
    </row>
    <row r="1018013" spans="21:28">
      <c r="U1018013" s="5"/>
      <c r="AA1018013" s="94"/>
      <c r="AB1018013" s="5"/>
    </row>
    <row r="1018016" spans="21:28">
      <c r="U1018016" s="5"/>
      <c r="AA1018016" s="94"/>
      <c r="AB1018016" s="5"/>
    </row>
    <row r="1018066" spans="21:28">
      <c r="U1018066" s="5"/>
      <c r="AA1018066" s="94"/>
      <c r="AB1018066" s="5"/>
    </row>
    <row r="1018136" spans="21:28">
      <c r="U1018136" s="5"/>
      <c r="AA1018136" s="94"/>
      <c r="AB1018136" s="5"/>
    </row>
    <row r="1018137" spans="21:28">
      <c r="U1018137" s="5"/>
      <c r="AA1018137" s="94"/>
      <c r="AB1018137" s="5"/>
    </row>
    <row r="1018154" spans="21:28">
      <c r="U1018154" s="5"/>
      <c r="AA1018154" s="94"/>
      <c r="AB1018154" s="5"/>
    </row>
    <row r="1018156" spans="21:28">
      <c r="U1018156" s="5"/>
      <c r="AA1018156" s="458"/>
      <c r="AB1018156" s="5"/>
    </row>
    <row r="1018157" spans="21:28">
      <c r="U1018157" s="5"/>
      <c r="AA1018157" s="458"/>
      <c r="AB1018157" s="5"/>
    </row>
    <row r="1018158" spans="21:28">
      <c r="U1018158" s="5"/>
      <c r="AA1018158" s="93"/>
      <c r="AB1018158" s="5"/>
    </row>
    <row r="1018159" spans="21:28">
      <c r="U1018159" s="5"/>
      <c r="AA1018159" s="94"/>
      <c r="AB1018159" s="5"/>
    </row>
    <row r="1018162" spans="21:28">
      <c r="U1018162" s="5"/>
      <c r="AA1018162" s="94"/>
      <c r="AB1018162" s="5"/>
    </row>
    <row r="1018212" spans="21:28">
      <c r="U1018212" s="5"/>
      <c r="AA1018212" s="94"/>
      <c r="AB1018212" s="5"/>
    </row>
    <row r="1018282" spans="21:28">
      <c r="U1018282" s="5"/>
      <c r="AA1018282" s="94"/>
      <c r="AB1018282" s="5"/>
    </row>
    <row r="1018283" spans="21:28">
      <c r="U1018283" s="5"/>
      <c r="AA1018283" s="94"/>
      <c r="AB1018283" s="5"/>
    </row>
    <row r="1018300" spans="21:28">
      <c r="U1018300" s="5"/>
      <c r="AA1018300" s="94"/>
      <c r="AB1018300" s="5"/>
    </row>
    <row r="1018302" spans="21:28">
      <c r="U1018302" s="5"/>
      <c r="AA1018302" s="458"/>
      <c r="AB1018302" s="5"/>
    </row>
    <row r="1018303" spans="21:28">
      <c r="U1018303" s="5"/>
      <c r="AA1018303" s="458"/>
      <c r="AB1018303" s="5"/>
    </row>
    <row r="1018304" spans="21:28">
      <c r="U1018304" s="5"/>
      <c r="AA1018304" s="93"/>
      <c r="AB1018304" s="5"/>
    </row>
    <row r="1018305" spans="21:28">
      <c r="U1018305" s="5"/>
      <c r="AA1018305" s="94"/>
      <c r="AB1018305" s="5"/>
    </row>
    <row r="1018308" spans="21:28">
      <c r="U1018308" s="5"/>
      <c r="AA1018308" s="94"/>
      <c r="AB1018308" s="5"/>
    </row>
    <row r="1018358" spans="21:28">
      <c r="U1018358" s="5"/>
      <c r="AA1018358" s="94"/>
      <c r="AB1018358" s="5"/>
    </row>
    <row r="1018428" spans="21:28">
      <c r="U1018428" s="5"/>
      <c r="AA1018428" s="94"/>
      <c r="AB1018428" s="5"/>
    </row>
    <row r="1018429" spans="21:28">
      <c r="U1018429" s="5"/>
      <c r="AA1018429" s="94"/>
      <c r="AB1018429" s="5"/>
    </row>
    <row r="1018446" spans="21:28">
      <c r="U1018446" s="5"/>
      <c r="AA1018446" s="94"/>
      <c r="AB1018446" s="5"/>
    </row>
    <row r="1018448" spans="21:28">
      <c r="U1018448" s="5"/>
      <c r="AA1018448" s="458"/>
      <c r="AB1018448" s="5"/>
    </row>
    <row r="1018449" spans="21:28">
      <c r="U1018449" s="5"/>
      <c r="AA1018449" s="458"/>
      <c r="AB1018449" s="5"/>
    </row>
    <row r="1018450" spans="21:28">
      <c r="U1018450" s="5"/>
      <c r="AA1018450" s="93"/>
      <c r="AB1018450" s="5"/>
    </row>
    <row r="1018451" spans="21:28">
      <c r="U1018451" s="5"/>
      <c r="AA1018451" s="94"/>
      <c r="AB1018451" s="5"/>
    </row>
    <row r="1018454" spans="21:28">
      <c r="U1018454" s="5"/>
      <c r="AA1018454" s="94"/>
      <c r="AB1018454" s="5"/>
    </row>
    <row r="1018504" spans="21:28">
      <c r="U1018504" s="5"/>
      <c r="AA1018504" s="94"/>
      <c r="AB1018504" s="5"/>
    </row>
    <row r="1018574" spans="21:28">
      <c r="U1018574" s="5"/>
      <c r="AA1018574" s="94"/>
      <c r="AB1018574" s="5"/>
    </row>
    <row r="1018575" spans="21:28">
      <c r="U1018575" s="5"/>
      <c r="AA1018575" s="94"/>
      <c r="AB1018575" s="5"/>
    </row>
    <row r="1018592" spans="21:28">
      <c r="U1018592" s="5"/>
      <c r="AA1018592" s="94"/>
      <c r="AB1018592" s="5"/>
    </row>
    <row r="1018594" spans="21:28">
      <c r="U1018594" s="5"/>
      <c r="AA1018594" s="458"/>
      <c r="AB1018594" s="5"/>
    </row>
    <row r="1018595" spans="21:28">
      <c r="U1018595" s="5"/>
      <c r="AA1018595" s="458"/>
      <c r="AB1018595" s="5"/>
    </row>
    <row r="1018596" spans="21:28">
      <c r="U1018596" s="5"/>
      <c r="AA1018596" s="93"/>
      <c r="AB1018596" s="5"/>
    </row>
    <row r="1018597" spans="21:28">
      <c r="U1018597" s="5"/>
      <c r="AA1018597" s="94"/>
      <c r="AB1018597" s="5"/>
    </row>
    <row r="1018600" spans="21:28">
      <c r="U1018600" s="5"/>
      <c r="AA1018600" s="94"/>
      <c r="AB1018600" s="5"/>
    </row>
    <row r="1018650" spans="21:28">
      <c r="U1018650" s="5"/>
      <c r="AA1018650" s="94"/>
      <c r="AB1018650" s="5"/>
    </row>
    <row r="1018720" spans="21:28">
      <c r="U1018720" s="5"/>
      <c r="AA1018720" s="94"/>
      <c r="AB1018720" s="5"/>
    </row>
    <row r="1018721" spans="21:28">
      <c r="U1018721" s="5"/>
      <c r="AA1018721" s="94"/>
      <c r="AB1018721" s="5"/>
    </row>
    <row r="1018738" spans="21:28">
      <c r="U1018738" s="5"/>
      <c r="AA1018738" s="94"/>
      <c r="AB1018738" s="5"/>
    </row>
    <row r="1018740" spans="21:28">
      <c r="U1018740" s="5"/>
      <c r="AA1018740" s="458"/>
      <c r="AB1018740" s="5"/>
    </row>
    <row r="1018741" spans="21:28">
      <c r="U1018741" s="5"/>
      <c r="AA1018741" s="458"/>
      <c r="AB1018741" s="5"/>
    </row>
    <row r="1018742" spans="21:28">
      <c r="U1018742" s="5"/>
      <c r="AA1018742" s="93"/>
      <c r="AB1018742" s="5"/>
    </row>
    <row r="1018743" spans="21:28">
      <c r="U1018743" s="5"/>
      <c r="AA1018743" s="94"/>
      <c r="AB1018743" s="5"/>
    </row>
    <row r="1018746" spans="21:28">
      <c r="U1018746" s="5"/>
      <c r="AA1018746" s="94"/>
      <c r="AB1018746" s="5"/>
    </row>
    <row r="1018796" spans="21:28">
      <c r="U1018796" s="5"/>
      <c r="AA1018796" s="94"/>
      <c r="AB1018796" s="5"/>
    </row>
    <row r="1018866" spans="21:28">
      <c r="U1018866" s="5"/>
      <c r="AA1018866" s="94"/>
      <c r="AB1018866" s="5"/>
    </row>
    <row r="1018867" spans="21:28">
      <c r="U1018867" s="5"/>
      <c r="AA1018867" s="94"/>
      <c r="AB1018867" s="5"/>
    </row>
    <row r="1018884" spans="21:28">
      <c r="U1018884" s="5"/>
      <c r="AA1018884" s="94"/>
      <c r="AB1018884" s="5"/>
    </row>
    <row r="1018886" spans="21:28">
      <c r="U1018886" s="5"/>
      <c r="AA1018886" s="458"/>
      <c r="AB1018886" s="5"/>
    </row>
    <row r="1018887" spans="21:28">
      <c r="U1018887" s="5"/>
      <c r="AA1018887" s="458"/>
      <c r="AB1018887" s="5"/>
    </row>
    <row r="1018888" spans="21:28">
      <c r="U1018888" s="5"/>
      <c r="AA1018888" s="93"/>
      <c r="AB1018888" s="5"/>
    </row>
    <row r="1018889" spans="21:28">
      <c r="U1018889" s="5"/>
      <c r="AA1018889" s="94"/>
      <c r="AB1018889" s="5"/>
    </row>
    <row r="1018892" spans="21:28">
      <c r="U1018892" s="5"/>
      <c r="AA1018892" s="94"/>
      <c r="AB1018892" s="5"/>
    </row>
    <row r="1018942" spans="21:28">
      <c r="U1018942" s="5"/>
      <c r="AA1018942" s="94"/>
      <c r="AB1018942" s="5"/>
    </row>
    <row r="1019012" spans="21:28">
      <c r="U1019012" s="5"/>
      <c r="AA1019012" s="94"/>
      <c r="AB1019012" s="5"/>
    </row>
    <row r="1019013" spans="21:28">
      <c r="U1019013" s="5"/>
      <c r="AA1019013" s="94"/>
      <c r="AB1019013" s="5"/>
    </row>
    <row r="1019030" spans="21:28">
      <c r="U1019030" s="5"/>
      <c r="AA1019030" s="94"/>
      <c r="AB1019030" s="5"/>
    </row>
    <row r="1019032" spans="21:28">
      <c r="U1019032" s="5"/>
      <c r="AA1019032" s="458"/>
      <c r="AB1019032" s="5"/>
    </row>
    <row r="1019033" spans="21:28">
      <c r="U1019033" s="5"/>
      <c r="AA1019033" s="458"/>
      <c r="AB1019033" s="5"/>
    </row>
    <row r="1019034" spans="21:28">
      <c r="U1019034" s="5"/>
      <c r="AA1019034" s="93"/>
      <c r="AB1019034" s="5"/>
    </row>
    <row r="1019035" spans="21:28">
      <c r="U1019035" s="5"/>
      <c r="AA1019035" s="94"/>
      <c r="AB1019035" s="5"/>
    </row>
    <row r="1019038" spans="21:28">
      <c r="U1019038" s="5"/>
      <c r="AA1019038" s="94"/>
      <c r="AB1019038" s="5"/>
    </row>
    <row r="1019088" spans="21:28">
      <c r="U1019088" s="5"/>
      <c r="AA1019088" s="94"/>
      <c r="AB1019088" s="5"/>
    </row>
    <row r="1019158" spans="21:28">
      <c r="U1019158" s="5"/>
      <c r="AA1019158" s="94"/>
      <c r="AB1019158" s="5"/>
    </row>
    <row r="1019159" spans="21:28">
      <c r="U1019159" s="5"/>
      <c r="AA1019159" s="94"/>
      <c r="AB1019159" s="5"/>
    </row>
    <row r="1019176" spans="21:28">
      <c r="U1019176" s="5"/>
      <c r="AA1019176" s="94"/>
      <c r="AB1019176" s="5"/>
    </row>
    <row r="1019178" spans="21:28">
      <c r="U1019178" s="5"/>
      <c r="AA1019178" s="458"/>
      <c r="AB1019178" s="5"/>
    </row>
    <row r="1019179" spans="21:28">
      <c r="U1019179" s="5"/>
      <c r="AA1019179" s="458"/>
      <c r="AB1019179" s="5"/>
    </row>
    <row r="1019180" spans="21:28">
      <c r="U1019180" s="5"/>
      <c r="AA1019180" s="93"/>
      <c r="AB1019180" s="5"/>
    </row>
    <row r="1019181" spans="21:28">
      <c r="U1019181" s="5"/>
      <c r="AA1019181" s="94"/>
      <c r="AB1019181" s="5"/>
    </row>
    <row r="1019184" spans="21:28">
      <c r="U1019184" s="5"/>
      <c r="AA1019184" s="94"/>
      <c r="AB1019184" s="5"/>
    </row>
    <row r="1019234" spans="21:28">
      <c r="U1019234" s="5"/>
      <c r="AA1019234" s="94"/>
      <c r="AB1019234" s="5"/>
    </row>
    <row r="1019304" spans="21:28">
      <c r="U1019304" s="5"/>
      <c r="AA1019304" s="94"/>
      <c r="AB1019304" s="5"/>
    </row>
    <row r="1019305" spans="21:28">
      <c r="U1019305" s="5"/>
      <c r="AA1019305" s="94"/>
      <c r="AB1019305" s="5"/>
    </row>
    <row r="1019322" spans="21:28">
      <c r="U1019322" s="5"/>
      <c r="AA1019322" s="94"/>
      <c r="AB1019322" s="5"/>
    </row>
    <row r="1019324" spans="21:28">
      <c r="U1019324" s="5"/>
      <c r="AA1019324" s="458"/>
      <c r="AB1019324" s="5"/>
    </row>
    <row r="1019325" spans="21:28">
      <c r="U1019325" s="5"/>
      <c r="AA1019325" s="458"/>
      <c r="AB1019325" s="5"/>
    </row>
    <row r="1019326" spans="21:28">
      <c r="U1019326" s="5"/>
      <c r="AA1019326" s="93"/>
      <c r="AB1019326" s="5"/>
    </row>
    <row r="1019327" spans="21:28">
      <c r="U1019327" s="5"/>
      <c r="AA1019327" s="94"/>
      <c r="AB1019327" s="5"/>
    </row>
    <row r="1019330" spans="21:28">
      <c r="U1019330" s="5"/>
      <c r="AA1019330" s="94"/>
      <c r="AB1019330" s="5"/>
    </row>
    <row r="1019380" spans="21:28">
      <c r="U1019380" s="5"/>
      <c r="AA1019380" s="94"/>
      <c r="AB1019380" s="5"/>
    </row>
    <row r="1019450" spans="21:28">
      <c r="U1019450" s="5"/>
      <c r="AA1019450" s="94"/>
      <c r="AB1019450" s="5"/>
    </row>
    <row r="1019451" spans="21:28">
      <c r="U1019451" s="5"/>
      <c r="AA1019451" s="94"/>
      <c r="AB1019451" s="5"/>
    </row>
    <row r="1019468" spans="21:28">
      <c r="U1019468" s="5"/>
      <c r="AA1019468" s="94"/>
      <c r="AB1019468" s="5"/>
    </row>
    <row r="1019470" spans="21:28">
      <c r="U1019470" s="5"/>
      <c r="AA1019470" s="458"/>
      <c r="AB1019470" s="5"/>
    </row>
    <row r="1019471" spans="21:28">
      <c r="U1019471" s="5"/>
      <c r="AA1019471" s="458"/>
      <c r="AB1019471" s="5"/>
    </row>
    <row r="1019472" spans="21:28">
      <c r="U1019472" s="5"/>
      <c r="AA1019472" s="93"/>
      <c r="AB1019472" s="5"/>
    </row>
    <row r="1019473" spans="21:28">
      <c r="U1019473" s="5"/>
      <c r="AA1019473" s="94"/>
      <c r="AB1019473" s="5"/>
    </row>
    <row r="1019476" spans="21:28">
      <c r="U1019476" s="5"/>
      <c r="AA1019476" s="94"/>
      <c r="AB1019476" s="5"/>
    </row>
    <row r="1019526" spans="21:28">
      <c r="U1019526" s="5"/>
      <c r="AA1019526" s="94"/>
      <c r="AB1019526" s="5"/>
    </row>
    <row r="1019596" spans="21:28">
      <c r="U1019596" s="5"/>
      <c r="AA1019596" s="94"/>
      <c r="AB1019596" s="5"/>
    </row>
    <row r="1019597" spans="21:28">
      <c r="U1019597" s="5"/>
      <c r="AA1019597" s="94"/>
      <c r="AB1019597" s="5"/>
    </row>
    <row r="1019614" spans="21:28">
      <c r="U1019614" s="5"/>
      <c r="AA1019614" s="94"/>
      <c r="AB1019614" s="5"/>
    </row>
    <row r="1019616" spans="21:28">
      <c r="U1019616" s="5"/>
      <c r="AA1019616" s="458"/>
      <c r="AB1019616" s="5"/>
    </row>
    <row r="1019617" spans="21:28">
      <c r="U1019617" s="5"/>
      <c r="AA1019617" s="458"/>
      <c r="AB1019617" s="5"/>
    </row>
    <row r="1019618" spans="21:28">
      <c r="U1019618" s="5"/>
      <c r="AA1019618" s="93"/>
      <c r="AB1019618" s="5"/>
    </row>
    <row r="1019619" spans="21:28">
      <c r="U1019619" s="5"/>
      <c r="AA1019619" s="94"/>
      <c r="AB1019619" s="5"/>
    </row>
    <row r="1019622" spans="21:28">
      <c r="U1019622" s="5"/>
      <c r="AA1019622" s="94"/>
      <c r="AB1019622" s="5"/>
    </row>
    <row r="1019672" spans="21:28">
      <c r="U1019672" s="5"/>
      <c r="AA1019672" s="94"/>
      <c r="AB1019672" s="5"/>
    </row>
    <row r="1019742" spans="21:28">
      <c r="U1019742" s="5"/>
      <c r="AA1019742" s="94"/>
      <c r="AB1019742" s="5"/>
    </row>
    <row r="1019743" spans="21:28">
      <c r="U1019743" s="5"/>
      <c r="AA1019743" s="94"/>
      <c r="AB1019743" s="5"/>
    </row>
    <row r="1019760" spans="21:28">
      <c r="U1019760" s="5"/>
      <c r="AA1019760" s="94"/>
      <c r="AB1019760" s="5"/>
    </row>
    <row r="1019762" spans="21:28">
      <c r="U1019762" s="5"/>
      <c r="AA1019762" s="458"/>
      <c r="AB1019762" s="5"/>
    </row>
    <row r="1019763" spans="21:28">
      <c r="U1019763" s="5"/>
      <c r="AA1019763" s="458"/>
      <c r="AB1019763" s="5"/>
    </row>
    <row r="1019764" spans="21:28">
      <c r="U1019764" s="5"/>
      <c r="AA1019764" s="93"/>
      <c r="AB1019764" s="5"/>
    </row>
    <row r="1019765" spans="21:28">
      <c r="U1019765" s="5"/>
      <c r="AA1019765" s="94"/>
      <c r="AB1019765" s="5"/>
    </row>
    <row r="1019768" spans="21:28">
      <c r="U1019768" s="5"/>
      <c r="AA1019768" s="94"/>
      <c r="AB1019768" s="5"/>
    </row>
    <row r="1019818" spans="21:28">
      <c r="U1019818" s="5"/>
      <c r="AA1019818" s="94"/>
      <c r="AB1019818" s="5"/>
    </row>
    <row r="1019888" spans="21:28">
      <c r="U1019888" s="5"/>
      <c r="AA1019888" s="94"/>
      <c r="AB1019888" s="5"/>
    </row>
    <row r="1019889" spans="21:28">
      <c r="U1019889" s="5"/>
      <c r="AA1019889" s="94"/>
      <c r="AB1019889" s="5"/>
    </row>
    <row r="1019906" spans="21:28">
      <c r="U1019906" s="5"/>
      <c r="AA1019906" s="94"/>
      <c r="AB1019906" s="5"/>
    </row>
    <row r="1019908" spans="21:28">
      <c r="U1019908" s="5"/>
      <c r="AA1019908" s="458"/>
      <c r="AB1019908" s="5"/>
    </row>
    <row r="1019909" spans="21:28">
      <c r="U1019909" s="5"/>
      <c r="AA1019909" s="458"/>
      <c r="AB1019909" s="5"/>
    </row>
    <row r="1019910" spans="21:28">
      <c r="U1019910" s="5"/>
      <c r="AA1019910" s="93"/>
      <c r="AB1019910" s="5"/>
    </row>
    <row r="1019911" spans="21:28">
      <c r="U1019911" s="5"/>
      <c r="AA1019911" s="94"/>
      <c r="AB1019911" s="5"/>
    </row>
    <row r="1019914" spans="21:28">
      <c r="U1019914" s="5"/>
      <c r="AA1019914" s="94"/>
      <c r="AB1019914" s="5"/>
    </row>
    <row r="1019964" spans="21:28">
      <c r="U1019964" s="5"/>
      <c r="AA1019964" s="94"/>
      <c r="AB1019964" s="5"/>
    </row>
    <row r="1020034" spans="21:28">
      <c r="U1020034" s="5"/>
      <c r="AA1020034" s="94"/>
      <c r="AB1020034" s="5"/>
    </row>
    <row r="1020035" spans="21:28">
      <c r="U1020035" s="5"/>
      <c r="AA1020035" s="94"/>
      <c r="AB1020035" s="5"/>
    </row>
    <row r="1020052" spans="21:28">
      <c r="U1020052" s="5"/>
      <c r="AA1020052" s="94"/>
      <c r="AB1020052" s="5"/>
    </row>
    <row r="1020054" spans="21:28">
      <c r="U1020054" s="5"/>
      <c r="AA1020054" s="458"/>
      <c r="AB1020054" s="5"/>
    </row>
    <row r="1020055" spans="21:28">
      <c r="U1020055" s="5"/>
      <c r="AA1020055" s="458"/>
      <c r="AB1020055" s="5"/>
    </row>
    <row r="1020056" spans="21:28">
      <c r="U1020056" s="5"/>
      <c r="AA1020056" s="93"/>
      <c r="AB1020056" s="5"/>
    </row>
    <row r="1020057" spans="21:28">
      <c r="U1020057" s="5"/>
      <c r="AA1020057" s="94"/>
      <c r="AB1020057" s="5"/>
    </row>
    <row r="1020060" spans="21:28">
      <c r="U1020060" s="5"/>
      <c r="AA1020060" s="94"/>
      <c r="AB1020060" s="5"/>
    </row>
    <row r="1020110" spans="21:28">
      <c r="U1020110" s="5"/>
      <c r="AA1020110" s="94"/>
      <c r="AB1020110" s="5"/>
    </row>
    <row r="1020180" spans="21:28">
      <c r="U1020180" s="5"/>
      <c r="AA1020180" s="94"/>
      <c r="AB1020180" s="5"/>
    </row>
    <row r="1020181" spans="21:28">
      <c r="U1020181" s="5"/>
      <c r="AA1020181" s="94"/>
      <c r="AB1020181" s="5"/>
    </row>
    <row r="1020198" spans="21:28">
      <c r="U1020198" s="5"/>
      <c r="AA1020198" s="94"/>
      <c r="AB1020198" s="5"/>
    </row>
    <row r="1020200" spans="21:28">
      <c r="U1020200" s="5"/>
      <c r="AA1020200" s="458"/>
      <c r="AB1020200" s="5"/>
    </row>
    <row r="1020201" spans="21:28">
      <c r="U1020201" s="5"/>
      <c r="AA1020201" s="458"/>
      <c r="AB1020201" s="5"/>
    </row>
    <row r="1020202" spans="21:28">
      <c r="U1020202" s="5"/>
      <c r="AA1020202" s="93"/>
      <c r="AB1020202" s="5"/>
    </row>
    <row r="1020203" spans="21:28">
      <c r="U1020203" s="5"/>
      <c r="AA1020203" s="94"/>
      <c r="AB1020203" s="5"/>
    </row>
    <row r="1020206" spans="21:28">
      <c r="U1020206" s="5"/>
      <c r="AA1020206" s="94"/>
      <c r="AB1020206" s="5"/>
    </row>
    <row r="1020256" spans="21:28">
      <c r="U1020256" s="5"/>
      <c r="AA1020256" s="94"/>
      <c r="AB1020256" s="5"/>
    </row>
    <row r="1020326" spans="21:28">
      <c r="U1020326" s="5"/>
      <c r="AA1020326" s="94"/>
      <c r="AB1020326" s="5"/>
    </row>
    <row r="1020327" spans="21:28">
      <c r="U1020327" s="5"/>
      <c r="AA1020327" s="94"/>
      <c r="AB1020327" s="5"/>
    </row>
    <row r="1020344" spans="21:28">
      <c r="U1020344" s="5"/>
      <c r="AA1020344" s="94"/>
      <c r="AB1020344" s="5"/>
    </row>
    <row r="1020346" spans="21:28">
      <c r="U1020346" s="5"/>
      <c r="AA1020346" s="458"/>
      <c r="AB1020346" s="5"/>
    </row>
    <row r="1020347" spans="21:28">
      <c r="U1020347" s="5"/>
      <c r="AA1020347" s="458"/>
      <c r="AB1020347" s="5"/>
    </row>
    <row r="1020348" spans="21:28">
      <c r="U1020348" s="5"/>
      <c r="AA1020348" s="93"/>
      <c r="AB1020348" s="5"/>
    </row>
    <row r="1020349" spans="21:28">
      <c r="U1020349" s="5"/>
      <c r="AA1020349" s="94"/>
      <c r="AB1020349" s="5"/>
    </row>
    <row r="1020352" spans="21:28">
      <c r="U1020352" s="5"/>
      <c r="AA1020352" s="94"/>
      <c r="AB1020352" s="5"/>
    </row>
    <row r="1020402" spans="21:28">
      <c r="U1020402" s="5"/>
      <c r="AA1020402" s="94"/>
      <c r="AB1020402" s="5"/>
    </row>
    <row r="1020472" spans="21:28">
      <c r="U1020472" s="5"/>
      <c r="AA1020472" s="94"/>
      <c r="AB1020472" s="5"/>
    </row>
    <row r="1020473" spans="21:28">
      <c r="U1020473" s="5"/>
      <c r="AA1020473" s="94"/>
      <c r="AB1020473" s="5"/>
    </row>
    <row r="1020490" spans="21:28">
      <c r="U1020490" s="5"/>
      <c r="AA1020490" s="94"/>
      <c r="AB1020490" s="5"/>
    </row>
    <row r="1020492" spans="21:28">
      <c r="U1020492" s="5"/>
      <c r="AA1020492" s="458"/>
      <c r="AB1020492" s="5"/>
    </row>
    <row r="1020493" spans="21:28">
      <c r="U1020493" s="5"/>
      <c r="AA1020493" s="458"/>
      <c r="AB1020493" s="5"/>
    </row>
    <row r="1020494" spans="21:28">
      <c r="U1020494" s="5"/>
      <c r="AA1020494" s="93"/>
      <c r="AB1020494" s="5"/>
    </row>
    <row r="1020495" spans="21:28">
      <c r="U1020495" s="5"/>
      <c r="AA1020495" s="94"/>
      <c r="AB1020495" s="5"/>
    </row>
    <row r="1020498" spans="21:28">
      <c r="U1020498" s="5"/>
      <c r="AA1020498" s="94"/>
      <c r="AB1020498" s="5"/>
    </row>
    <row r="1020548" spans="21:28">
      <c r="U1020548" s="5"/>
      <c r="AA1020548" s="94"/>
      <c r="AB1020548" s="5"/>
    </row>
    <row r="1020618" spans="21:28">
      <c r="U1020618" s="5"/>
      <c r="AA1020618" s="94"/>
      <c r="AB1020618" s="5"/>
    </row>
    <row r="1020619" spans="21:28">
      <c r="U1020619" s="5"/>
      <c r="AA1020619" s="94"/>
      <c r="AB1020619" s="5"/>
    </row>
    <row r="1020636" spans="21:28">
      <c r="U1020636" s="5"/>
      <c r="AA1020636" s="94"/>
      <c r="AB1020636" s="5"/>
    </row>
    <row r="1020638" spans="21:28">
      <c r="U1020638" s="5"/>
      <c r="AA1020638" s="458"/>
      <c r="AB1020638" s="5"/>
    </row>
    <row r="1020639" spans="21:28">
      <c r="U1020639" s="5"/>
      <c r="AA1020639" s="458"/>
      <c r="AB1020639" s="5"/>
    </row>
    <row r="1020640" spans="21:28">
      <c r="U1020640" s="5"/>
      <c r="AA1020640" s="93"/>
      <c r="AB1020640" s="5"/>
    </row>
    <row r="1020641" spans="21:28">
      <c r="U1020641" s="5"/>
      <c r="AA1020641" s="94"/>
      <c r="AB1020641" s="5"/>
    </row>
    <row r="1020644" spans="21:28">
      <c r="U1020644" s="5"/>
      <c r="AA1020644" s="94"/>
      <c r="AB1020644" s="5"/>
    </row>
    <row r="1020694" spans="21:28">
      <c r="U1020694" s="5"/>
      <c r="AA1020694" s="94"/>
      <c r="AB1020694" s="5"/>
    </row>
    <row r="1020764" spans="21:28">
      <c r="U1020764" s="5"/>
      <c r="AA1020764" s="94"/>
      <c r="AB1020764" s="5"/>
    </row>
    <row r="1020765" spans="21:28">
      <c r="U1020765" s="5"/>
      <c r="AA1020765" s="94"/>
      <c r="AB1020765" s="5"/>
    </row>
    <row r="1020782" spans="21:28">
      <c r="U1020782" s="5"/>
      <c r="AA1020782" s="94"/>
      <c r="AB1020782" s="5"/>
    </row>
    <row r="1020784" spans="21:28">
      <c r="U1020784" s="5"/>
      <c r="AA1020784" s="458"/>
      <c r="AB1020784" s="5"/>
    </row>
    <row r="1020785" spans="21:28">
      <c r="U1020785" s="5"/>
      <c r="AA1020785" s="458"/>
      <c r="AB1020785" s="5"/>
    </row>
    <row r="1020786" spans="21:28">
      <c r="U1020786" s="5"/>
      <c r="AA1020786" s="93"/>
      <c r="AB1020786" s="5"/>
    </row>
    <row r="1020787" spans="21:28">
      <c r="U1020787" s="5"/>
      <c r="AA1020787" s="94"/>
      <c r="AB1020787" s="5"/>
    </row>
    <row r="1020790" spans="21:28">
      <c r="U1020790" s="5"/>
      <c r="AA1020790" s="94"/>
      <c r="AB1020790" s="5"/>
    </row>
    <row r="1020840" spans="21:28">
      <c r="U1020840" s="5"/>
      <c r="AA1020840" s="94"/>
      <c r="AB1020840" s="5"/>
    </row>
    <row r="1020910" spans="21:28">
      <c r="U1020910" s="5"/>
      <c r="AA1020910" s="94"/>
      <c r="AB1020910" s="5"/>
    </row>
    <row r="1020911" spans="21:28">
      <c r="U1020911" s="5"/>
      <c r="AA1020911" s="94"/>
      <c r="AB1020911" s="5"/>
    </row>
    <row r="1020928" spans="21:28">
      <c r="U1020928" s="5"/>
      <c r="AA1020928" s="94"/>
      <c r="AB1020928" s="5"/>
    </row>
    <row r="1020930" spans="21:28">
      <c r="U1020930" s="5"/>
      <c r="AA1020930" s="458"/>
      <c r="AB1020930" s="5"/>
    </row>
    <row r="1020931" spans="21:28">
      <c r="U1020931" s="5"/>
      <c r="AA1020931" s="458"/>
      <c r="AB1020931" s="5"/>
    </row>
    <row r="1020932" spans="21:28">
      <c r="U1020932" s="5"/>
      <c r="AA1020932" s="93"/>
      <c r="AB1020932" s="5"/>
    </row>
    <row r="1020933" spans="21:28">
      <c r="U1020933" s="5"/>
      <c r="AA1020933" s="94"/>
      <c r="AB1020933" s="5"/>
    </row>
    <row r="1020936" spans="21:28">
      <c r="U1020936" s="5"/>
      <c r="AA1020936" s="94"/>
      <c r="AB1020936" s="5"/>
    </row>
    <row r="1020986" spans="21:28">
      <c r="U1020986" s="5"/>
      <c r="AA1020986" s="94"/>
      <c r="AB1020986" s="5"/>
    </row>
    <row r="1021056" spans="21:28">
      <c r="U1021056" s="5"/>
      <c r="AA1021056" s="94"/>
      <c r="AB1021056" s="5"/>
    </row>
    <row r="1021057" spans="21:28">
      <c r="U1021057" s="5"/>
      <c r="AA1021057" s="94"/>
      <c r="AB1021057" s="5"/>
    </row>
    <row r="1021074" spans="21:28">
      <c r="U1021074" s="5"/>
      <c r="AA1021074" s="94"/>
      <c r="AB1021074" s="5"/>
    </row>
    <row r="1021076" spans="21:28">
      <c r="U1021076" s="5"/>
      <c r="AA1021076" s="458"/>
      <c r="AB1021076" s="5"/>
    </row>
    <row r="1021077" spans="21:28">
      <c r="U1021077" s="5"/>
      <c r="AA1021077" s="458"/>
      <c r="AB1021077" s="5"/>
    </row>
    <row r="1021078" spans="21:28">
      <c r="U1021078" s="5"/>
      <c r="AA1021078" s="93"/>
      <c r="AB1021078" s="5"/>
    </row>
    <row r="1021079" spans="21:28">
      <c r="U1021079" s="5"/>
      <c r="AA1021079" s="94"/>
      <c r="AB1021079" s="5"/>
    </row>
    <row r="1021082" spans="21:28">
      <c r="U1021082" s="5"/>
      <c r="AA1021082" s="94"/>
      <c r="AB1021082" s="5"/>
    </row>
    <row r="1021132" spans="21:28">
      <c r="U1021132" s="5"/>
      <c r="AA1021132" s="94"/>
      <c r="AB1021132" s="5"/>
    </row>
    <row r="1021202" spans="21:28">
      <c r="U1021202" s="5"/>
      <c r="AA1021202" s="94"/>
      <c r="AB1021202" s="5"/>
    </row>
    <row r="1021203" spans="21:28">
      <c r="U1021203" s="5"/>
      <c r="AA1021203" s="94"/>
      <c r="AB1021203" s="5"/>
    </row>
    <row r="1021220" spans="21:28">
      <c r="U1021220" s="5"/>
      <c r="AA1021220" s="94"/>
      <c r="AB1021220" s="5"/>
    </row>
    <row r="1021222" spans="21:28">
      <c r="U1021222" s="5"/>
      <c r="AA1021222" s="458"/>
      <c r="AB1021222" s="5"/>
    </row>
    <row r="1021223" spans="21:28">
      <c r="U1021223" s="5"/>
      <c r="AA1021223" s="458"/>
      <c r="AB1021223" s="5"/>
    </row>
    <row r="1021224" spans="21:28">
      <c r="U1021224" s="5"/>
      <c r="AA1021224" s="93"/>
      <c r="AB1021224" s="5"/>
    </row>
    <row r="1021225" spans="21:28">
      <c r="U1021225" s="5"/>
      <c r="AA1021225" s="94"/>
      <c r="AB1021225" s="5"/>
    </row>
    <row r="1021228" spans="21:28">
      <c r="U1021228" s="5"/>
      <c r="AA1021228" s="94"/>
      <c r="AB1021228" s="5"/>
    </row>
    <row r="1021278" spans="21:28">
      <c r="U1021278" s="5"/>
      <c r="AA1021278" s="94"/>
      <c r="AB1021278" s="5"/>
    </row>
    <row r="1021348" spans="21:28">
      <c r="U1021348" s="5"/>
      <c r="AA1021348" s="94"/>
      <c r="AB1021348" s="5"/>
    </row>
    <row r="1021349" spans="21:28">
      <c r="U1021349" s="5"/>
      <c r="AA1021349" s="94"/>
      <c r="AB1021349" s="5"/>
    </row>
    <row r="1021366" spans="21:28">
      <c r="U1021366" s="5"/>
      <c r="AA1021366" s="94"/>
      <c r="AB1021366" s="5"/>
    </row>
    <row r="1021368" spans="21:28">
      <c r="U1021368" s="5"/>
      <c r="AA1021368" s="458"/>
      <c r="AB1021368" s="5"/>
    </row>
    <row r="1021369" spans="21:28">
      <c r="U1021369" s="5"/>
      <c r="AA1021369" s="458"/>
      <c r="AB1021369" s="5"/>
    </row>
    <row r="1021370" spans="21:28">
      <c r="U1021370" s="5"/>
      <c r="AA1021370" s="93"/>
      <c r="AB1021370" s="5"/>
    </row>
    <row r="1021371" spans="21:28">
      <c r="U1021371" s="5"/>
      <c r="AA1021371" s="94"/>
      <c r="AB1021371" s="5"/>
    </row>
    <row r="1021374" spans="21:28">
      <c r="U1021374" s="5"/>
      <c r="AA1021374" s="94"/>
      <c r="AB1021374" s="5"/>
    </row>
    <row r="1021424" spans="21:28">
      <c r="U1021424" s="5"/>
      <c r="AA1021424" s="94"/>
      <c r="AB1021424" s="5"/>
    </row>
    <row r="1021494" spans="21:28">
      <c r="U1021494" s="5"/>
      <c r="AA1021494" s="94"/>
      <c r="AB1021494" s="5"/>
    </row>
    <row r="1021495" spans="21:28">
      <c r="U1021495" s="5"/>
      <c r="AA1021495" s="94"/>
      <c r="AB1021495" s="5"/>
    </row>
    <row r="1021512" spans="21:28">
      <c r="U1021512" s="5"/>
      <c r="AA1021512" s="94"/>
      <c r="AB1021512" s="5"/>
    </row>
    <row r="1021514" spans="21:28">
      <c r="U1021514" s="5"/>
      <c r="AA1021514" s="458"/>
      <c r="AB1021514" s="5"/>
    </row>
    <row r="1021515" spans="21:28">
      <c r="U1021515" s="5"/>
      <c r="AA1021515" s="458"/>
      <c r="AB1021515" s="5"/>
    </row>
    <row r="1021516" spans="21:28">
      <c r="U1021516" s="5"/>
      <c r="AA1021516" s="93"/>
      <c r="AB1021516" s="5"/>
    </row>
    <row r="1021517" spans="21:28">
      <c r="U1021517" s="5"/>
      <c r="AA1021517" s="94"/>
      <c r="AB1021517" s="5"/>
    </row>
    <row r="1021520" spans="21:28">
      <c r="U1021520" s="5"/>
      <c r="AA1021520" s="94"/>
      <c r="AB1021520" s="5"/>
    </row>
    <row r="1021570" spans="21:28">
      <c r="U1021570" s="5"/>
      <c r="AA1021570" s="94"/>
      <c r="AB1021570" s="5"/>
    </row>
    <row r="1021640" spans="21:28">
      <c r="U1021640" s="5"/>
      <c r="AA1021640" s="94"/>
      <c r="AB1021640" s="5"/>
    </row>
    <row r="1021641" spans="21:28">
      <c r="U1021641" s="5"/>
      <c r="AA1021641" s="94"/>
      <c r="AB1021641" s="5"/>
    </row>
    <row r="1021658" spans="21:28">
      <c r="U1021658" s="5"/>
      <c r="AA1021658" s="94"/>
      <c r="AB1021658" s="5"/>
    </row>
    <row r="1021660" spans="21:28">
      <c r="U1021660" s="5"/>
      <c r="AA1021660" s="458"/>
      <c r="AB1021660" s="5"/>
    </row>
    <row r="1021661" spans="21:28">
      <c r="U1021661" s="5"/>
      <c r="AA1021661" s="458"/>
      <c r="AB1021661" s="5"/>
    </row>
    <row r="1021662" spans="21:28">
      <c r="U1021662" s="5"/>
      <c r="AA1021662" s="93"/>
      <c r="AB1021662" s="5"/>
    </row>
    <row r="1021663" spans="21:28">
      <c r="U1021663" s="5"/>
      <c r="AA1021663" s="94"/>
      <c r="AB1021663" s="5"/>
    </row>
    <row r="1021666" spans="21:28">
      <c r="U1021666" s="5"/>
      <c r="AA1021666" s="94"/>
      <c r="AB1021666" s="5"/>
    </row>
    <row r="1021716" spans="21:28">
      <c r="U1021716" s="5"/>
      <c r="AA1021716" s="94"/>
      <c r="AB1021716" s="5"/>
    </row>
    <row r="1021786" spans="21:28">
      <c r="U1021786" s="5"/>
      <c r="AA1021786" s="94"/>
      <c r="AB1021786" s="5"/>
    </row>
    <row r="1021787" spans="21:28">
      <c r="U1021787" s="5"/>
      <c r="AA1021787" s="94"/>
      <c r="AB1021787" s="5"/>
    </row>
    <row r="1021804" spans="21:28">
      <c r="U1021804" s="5"/>
      <c r="AA1021804" s="94"/>
      <c r="AB1021804" s="5"/>
    </row>
    <row r="1021806" spans="21:28">
      <c r="U1021806" s="5"/>
      <c r="AA1021806" s="458"/>
      <c r="AB1021806" s="5"/>
    </row>
    <row r="1021807" spans="21:28">
      <c r="U1021807" s="5"/>
      <c r="AA1021807" s="458"/>
      <c r="AB1021807" s="5"/>
    </row>
    <row r="1021808" spans="21:28">
      <c r="U1021808" s="5"/>
      <c r="AA1021808" s="93"/>
      <c r="AB1021808" s="5"/>
    </row>
    <row r="1021809" spans="21:28">
      <c r="U1021809" s="5"/>
      <c r="AA1021809" s="94"/>
      <c r="AB1021809" s="5"/>
    </row>
    <row r="1021812" spans="21:28">
      <c r="U1021812" s="5"/>
      <c r="AA1021812" s="94"/>
      <c r="AB1021812" s="5"/>
    </row>
    <row r="1021862" spans="21:28">
      <c r="U1021862" s="5"/>
      <c r="AA1021862" s="94"/>
      <c r="AB1021862" s="5"/>
    </row>
    <row r="1021932" spans="21:28">
      <c r="U1021932" s="5"/>
      <c r="AA1021932" s="94"/>
      <c r="AB1021932" s="5"/>
    </row>
    <row r="1021933" spans="21:28">
      <c r="U1021933" s="5"/>
      <c r="AA1021933" s="94"/>
      <c r="AB1021933" s="5"/>
    </row>
    <row r="1021950" spans="21:28">
      <c r="U1021950" s="5"/>
      <c r="AA1021950" s="94"/>
      <c r="AB1021950" s="5"/>
    </row>
    <row r="1021952" spans="21:28">
      <c r="U1021952" s="5"/>
      <c r="AA1021952" s="458"/>
      <c r="AB1021952" s="5"/>
    </row>
    <row r="1021953" spans="21:28">
      <c r="U1021953" s="5"/>
      <c r="AA1021953" s="458"/>
      <c r="AB1021953" s="5"/>
    </row>
    <row r="1021954" spans="21:28">
      <c r="U1021954" s="5"/>
      <c r="AA1021954" s="93"/>
      <c r="AB1021954" s="5"/>
    </row>
    <row r="1021955" spans="21:28">
      <c r="U1021955" s="5"/>
      <c r="AA1021955" s="94"/>
      <c r="AB1021955" s="5"/>
    </row>
    <row r="1021958" spans="21:28">
      <c r="U1021958" s="5"/>
      <c r="AA1021958" s="94"/>
      <c r="AB1021958" s="5"/>
    </row>
    <row r="1022008" spans="21:28">
      <c r="U1022008" s="5"/>
      <c r="AA1022008" s="94"/>
      <c r="AB1022008" s="5"/>
    </row>
    <row r="1022078" spans="21:28">
      <c r="U1022078" s="5"/>
      <c r="AA1022078" s="94"/>
      <c r="AB1022078" s="5"/>
    </row>
    <row r="1022079" spans="21:28">
      <c r="U1022079" s="5"/>
      <c r="AA1022079" s="94"/>
      <c r="AB1022079" s="5"/>
    </row>
    <row r="1022096" spans="21:28">
      <c r="U1022096" s="5"/>
      <c r="AA1022096" s="94"/>
      <c r="AB1022096" s="5"/>
    </row>
    <row r="1022098" spans="21:28">
      <c r="U1022098" s="5"/>
      <c r="AA1022098" s="458"/>
      <c r="AB1022098" s="5"/>
    </row>
    <row r="1022099" spans="21:28">
      <c r="U1022099" s="5"/>
      <c r="AA1022099" s="458"/>
      <c r="AB1022099" s="5"/>
    </row>
    <row r="1022100" spans="21:28">
      <c r="U1022100" s="5"/>
      <c r="AA1022100" s="93"/>
      <c r="AB1022100" s="5"/>
    </row>
    <row r="1022101" spans="21:28">
      <c r="U1022101" s="5"/>
      <c r="AA1022101" s="94"/>
      <c r="AB1022101" s="5"/>
    </row>
    <row r="1022104" spans="21:28">
      <c r="U1022104" s="5"/>
      <c r="AA1022104" s="94"/>
      <c r="AB1022104" s="5"/>
    </row>
    <row r="1022154" spans="21:28">
      <c r="U1022154" s="5"/>
      <c r="AA1022154" s="94"/>
      <c r="AB1022154" s="5"/>
    </row>
    <row r="1022224" spans="21:28">
      <c r="U1022224" s="5"/>
      <c r="AA1022224" s="94"/>
      <c r="AB1022224" s="5"/>
    </row>
    <row r="1022225" spans="21:28">
      <c r="U1022225" s="5"/>
      <c r="AA1022225" s="94"/>
      <c r="AB1022225" s="5"/>
    </row>
    <row r="1022242" spans="21:28">
      <c r="U1022242" s="5"/>
      <c r="AA1022242" s="94"/>
      <c r="AB1022242" s="5"/>
    </row>
    <row r="1022244" spans="21:28">
      <c r="U1022244" s="5"/>
      <c r="AA1022244" s="458"/>
      <c r="AB1022244" s="5"/>
    </row>
    <row r="1022245" spans="21:28">
      <c r="U1022245" s="5"/>
      <c r="AA1022245" s="458"/>
      <c r="AB1022245" s="5"/>
    </row>
    <row r="1022246" spans="21:28">
      <c r="U1022246" s="5"/>
      <c r="AA1022246" s="93"/>
      <c r="AB1022246" s="5"/>
    </row>
    <row r="1022247" spans="21:28">
      <c r="U1022247" s="5"/>
      <c r="AA1022247" s="94"/>
      <c r="AB1022247" s="5"/>
    </row>
    <row r="1022250" spans="21:28">
      <c r="U1022250" s="5"/>
      <c r="AA1022250" s="94"/>
      <c r="AB1022250" s="5"/>
    </row>
    <row r="1022300" spans="21:28">
      <c r="U1022300" s="5"/>
      <c r="AA1022300" s="94"/>
      <c r="AB1022300" s="5"/>
    </row>
    <row r="1022370" spans="21:28">
      <c r="U1022370" s="5"/>
      <c r="AA1022370" s="94"/>
      <c r="AB1022370" s="5"/>
    </row>
    <row r="1022371" spans="21:28">
      <c r="U1022371" s="5"/>
      <c r="AA1022371" s="94"/>
      <c r="AB1022371" s="5"/>
    </row>
    <row r="1022388" spans="21:28">
      <c r="U1022388" s="5"/>
      <c r="AA1022388" s="94"/>
      <c r="AB1022388" s="5"/>
    </row>
    <row r="1022390" spans="21:28">
      <c r="U1022390" s="5"/>
      <c r="AA1022390" s="458"/>
      <c r="AB1022390" s="5"/>
    </row>
    <row r="1022391" spans="21:28">
      <c r="U1022391" s="5"/>
      <c r="AA1022391" s="458"/>
      <c r="AB1022391" s="5"/>
    </row>
    <row r="1022392" spans="21:28">
      <c r="U1022392" s="5"/>
      <c r="AA1022392" s="93"/>
      <c r="AB1022392" s="5"/>
    </row>
    <row r="1022393" spans="21:28">
      <c r="U1022393" s="5"/>
      <c r="AA1022393" s="94"/>
      <c r="AB1022393" s="5"/>
    </row>
    <row r="1022396" spans="21:28">
      <c r="U1022396" s="5"/>
      <c r="AA1022396" s="94"/>
      <c r="AB1022396" s="5"/>
    </row>
    <row r="1022446" spans="21:28">
      <c r="U1022446" s="5"/>
      <c r="AA1022446" s="94"/>
      <c r="AB1022446" s="5"/>
    </row>
    <row r="1022516" spans="21:28">
      <c r="U1022516" s="5"/>
      <c r="AA1022516" s="94"/>
      <c r="AB1022516" s="5"/>
    </row>
    <row r="1022517" spans="21:28">
      <c r="U1022517" s="5"/>
      <c r="AA1022517" s="94"/>
      <c r="AB1022517" s="5"/>
    </row>
    <row r="1022534" spans="21:28">
      <c r="U1022534" s="5"/>
      <c r="AA1022534" s="94"/>
      <c r="AB1022534" s="5"/>
    </row>
    <row r="1022536" spans="21:28">
      <c r="U1022536" s="5"/>
      <c r="AA1022536" s="458"/>
      <c r="AB1022536" s="5"/>
    </row>
    <row r="1022537" spans="21:28">
      <c r="U1022537" s="5"/>
      <c r="AA1022537" s="458"/>
      <c r="AB1022537" s="5"/>
    </row>
    <row r="1022538" spans="21:28">
      <c r="U1022538" s="5"/>
      <c r="AA1022538" s="93"/>
      <c r="AB1022538" s="5"/>
    </row>
    <row r="1022539" spans="21:28">
      <c r="U1022539" s="5"/>
      <c r="AA1022539" s="94"/>
      <c r="AB1022539" s="5"/>
    </row>
    <row r="1022542" spans="21:28">
      <c r="U1022542" s="5"/>
      <c r="AA1022542" s="94"/>
      <c r="AB1022542" s="5"/>
    </row>
    <row r="1022592" spans="21:28">
      <c r="U1022592" s="5"/>
      <c r="AA1022592" s="94"/>
      <c r="AB1022592" s="5"/>
    </row>
    <row r="1022662" spans="21:28">
      <c r="U1022662" s="5"/>
      <c r="AA1022662" s="94"/>
      <c r="AB1022662" s="5"/>
    </row>
    <row r="1022663" spans="21:28">
      <c r="U1022663" s="5"/>
      <c r="AA1022663" s="94"/>
      <c r="AB1022663" s="5"/>
    </row>
    <row r="1022680" spans="21:28">
      <c r="U1022680" s="5"/>
      <c r="AA1022680" s="94"/>
      <c r="AB1022680" s="5"/>
    </row>
    <row r="1022682" spans="21:28">
      <c r="U1022682" s="5"/>
      <c r="AA1022682" s="458"/>
      <c r="AB1022682" s="5"/>
    </row>
    <row r="1022683" spans="21:28">
      <c r="U1022683" s="5"/>
      <c r="AA1022683" s="458"/>
      <c r="AB1022683" s="5"/>
    </row>
    <row r="1022684" spans="21:28">
      <c r="U1022684" s="5"/>
      <c r="AA1022684" s="93"/>
      <c r="AB1022684" s="5"/>
    </row>
    <row r="1022685" spans="21:28">
      <c r="U1022685" s="5"/>
      <c r="AA1022685" s="94"/>
      <c r="AB1022685" s="5"/>
    </row>
    <row r="1022688" spans="21:28">
      <c r="U1022688" s="5"/>
      <c r="AA1022688" s="94"/>
      <c r="AB1022688" s="5"/>
    </row>
    <row r="1022738" spans="21:28">
      <c r="U1022738" s="5"/>
      <c r="AA1022738" s="94"/>
      <c r="AB1022738" s="5"/>
    </row>
    <row r="1022808" spans="21:28">
      <c r="U1022808" s="5"/>
      <c r="AA1022808" s="94"/>
      <c r="AB1022808" s="5"/>
    </row>
    <row r="1022809" spans="21:28">
      <c r="U1022809" s="5"/>
      <c r="AA1022809" s="94"/>
      <c r="AB1022809" s="5"/>
    </row>
    <row r="1022826" spans="21:28">
      <c r="U1022826" s="5"/>
      <c r="AA1022826" s="94"/>
      <c r="AB1022826" s="5"/>
    </row>
    <row r="1022828" spans="21:28">
      <c r="U1022828" s="5"/>
      <c r="AA1022828" s="458"/>
      <c r="AB1022828" s="5"/>
    </row>
    <row r="1022829" spans="21:28">
      <c r="U1022829" s="5"/>
      <c r="AA1022829" s="458"/>
      <c r="AB1022829" s="5"/>
    </row>
    <row r="1022830" spans="21:28">
      <c r="U1022830" s="5"/>
      <c r="AA1022830" s="93"/>
      <c r="AB1022830" s="5"/>
    </row>
    <row r="1022831" spans="21:28">
      <c r="U1022831" s="5"/>
      <c r="AA1022831" s="94"/>
      <c r="AB1022831" s="5"/>
    </row>
    <row r="1022834" spans="21:28">
      <c r="U1022834" s="5"/>
      <c r="AA1022834" s="94"/>
      <c r="AB1022834" s="5"/>
    </row>
    <row r="1022884" spans="21:28">
      <c r="U1022884" s="5"/>
      <c r="AA1022884" s="94"/>
      <c r="AB1022884" s="5"/>
    </row>
    <row r="1022954" spans="21:28">
      <c r="U1022954" s="5"/>
      <c r="AA1022954" s="94"/>
      <c r="AB1022954" s="5"/>
    </row>
    <row r="1022955" spans="21:28">
      <c r="U1022955" s="5"/>
      <c r="AA1022955" s="94"/>
      <c r="AB1022955" s="5"/>
    </row>
    <row r="1022972" spans="21:28">
      <c r="U1022972" s="5"/>
      <c r="AA1022972" s="94"/>
      <c r="AB1022972" s="5"/>
    </row>
    <row r="1022974" spans="21:28">
      <c r="U1022974" s="5"/>
      <c r="AA1022974" s="458"/>
      <c r="AB1022974" s="5"/>
    </row>
    <row r="1022975" spans="21:28">
      <c r="U1022975" s="5"/>
      <c r="AA1022975" s="458"/>
      <c r="AB1022975" s="5"/>
    </row>
    <row r="1022976" spans="21:28">
      <c r="U1022976" s="5"/>
      <c r="AA1022976" s="93"/>
      <c r="AB1022976" s="5"/>
    </row>
    <row r="1022977" spans="21:28">
      <c r="U1022977" s="5"/>
      <c r="AA1022977" s="94"/>
      <c r="AB1022977" s="5"/>
    </row>
    <row r="1022980" spans="21:28">
      <c r="U1022980" s="5"/>
      <c r="AA1022980" s="94"/>
      <c r="AB1022980" s="5"/>
    </row>
    <row r="1023030" spans="21:28">
      <c r="U1023030" s="5"/>
      <c r="AA1023030" s="94"/>
      <c r="AB1023030" s="5"/>
    </row>
    <row r="1023100" spans="21:28">
      <c r="U1023100" s="5"/>
      <c r="AA1023100" s="94"/>
      <c r="AB1023100" s="5"/>
    </row>
    <row r="1023101" spans="21:28">
      <c r="U1023101" s="5"/>
      <c r="AA1023101" s="94"/>
      <c r="AB1023101" s="5"/>
    </row>
    <row r="1023118" spans="21:28">
      <c r="U1023118" s="5"/>
      <c r="AA1023118" s="94"/>
      <c r="AB1023118" s="5"/>
    </row>
    <row r="1023120" spans="21:28">
      <c r="U1023120" s="5"/>
      <c r="AA1023120" s="458"/>
      <c r="AB1023120" s="5"/>
    </row>
    <row r="1023121" spans="21:28">
      <c r="U1023121" s="5"/>
      <c r="AA1023121" s="458"/>
      <c r="AB1023121" s="5"/>
    </row>
    <row r="1023122" spans="21:28">
      <c r="U1023122" s="5"/>
      <c r="AA1023122" s="93"/>
      <c r="AB1023122" s="5"/>
    </row>
    <row r="1023123" spans="21:28">
      <c r="U1023123" s="5"/>
      <c r="AA1023123" s="94"/>
      <c r="AB1023123" s="5"/>
    </row>
    <row r="1023126" spans="21:28">
      <c r="U1023126" s="5"/>
      <c r="AA1023126" s="94"/>
      <c r="AB1023126" s="5"/>
    </row>
    <row r="1023176" spans="21:28">
      <c r="U1023176" s="5"/>
      <c r="AA1023176" s="94"/>
      <c r="AB1023176" s="5"/>
    </row>
    <row r="1023246" spans="21:28">
      <c r="U1023246" s="5"/>
      <c r="AA1023246" s="94"/>
      <c r="AB1023246" s="5"/>
    </row>
    <row r="1023247" spans="21:28">
      <c r="U1023247" s="5"/>
      <c r="AA1023247" s="94"/>
      <c r="AB1023247" s="5"/>
    </row>
    <row r="1023264" spans="21:28">
      <c r="U1023264" s="5"/>
      <c r="AA1023264" s="94"/>
      <c r="AB1023264" s="5"/>
    </row>
    <row r="1023266" spans="21:28">
      <c r="U1023266" s="5"/>
      <c r="AA1023266" s="458"/>
      <c r="AB1023266" s="5"/>
    </row>
    <row r="1023267" spans="21:28">
      <c r="U1023267" s="5"/>
      <c r="AA1023267" s="458"/>
      <c r="AB1023267" s="5"/>
    </row>
    <row r="1023268" spans="21:28">
      <c r="U1023268" s="5"/>
      <c r="AA1023268" s="93"/>
      <c r="AB1023268" s="5"/>
    </row>
    <row r="1023269" spans="21:28">
      <c r="U1023269" s="5"/>
      <c r="AA1023269" s="94"/>
      <c r="AB1023269" s="5"/>
    </row>
    <row r="1023272" spans="21:28">
      <c r="U1023272" s="5"/>
      <c r="AA1023272" s="94"/>
      <c r="AB1023272" s="5"/>
    </row>
    <row r="1023322" spans="21:28">
      <c r="U1023322" s="5"/>
      <c r="AA1023322" s="94"/>
      <c r="AB1023322" s="5"/>
    </row>
    <row r="1023392" spans="21:28">
      <c r="U1023392" s="5"/>
      <c r="AA1023392" s="94"/>
      <c r="AB1023392" s="5"/>
    </row>
    <row r="1023393" spans="21:28">
      <c r="U1023393" s="5"/>
      <c r="AA1023393" s="94"/>
      <c r="AB1023393" s="5"/>
    </row>
    <row r="1023410" spans="21:28">
      <c r="U1023410" s="5"/>
      <c r="AA1023410" s="94"/>
      <c r="AB1023410" s="5"/>
    </row>
    <row r="1023412" spans="21:28">
      <c r="U1023412" s="5"/>
      <c r="AA1023412" s="458"/>
      <c r="AB1023412" s="5"/>
    </row>
    <row r="1023413" spans="21:28">
      <c r="U1023413" s="5"/>
      <c r="AA1023413" s="458"/>
      <c r="AB1023413" s="5"/>
    </row>
    <row r="1023414" spans="21:28">
      <c r="U1023414" s="5"/>
      <c r="AA1023414" s="93"/>
      <c r="AB1023414" s="5"/>
    </row>
    <row r="1023415" spans="21:28">
      <c r="U1023415" s="5"/>
      <c r="AA1023415" s="94"/>
      <c r="AB1023415" s="5"/>
    </row>
    <row r="1023418" spans="21:28">
      <c r="U1023418" s="5"/>
      <c r="AA1023418" s="94"/>
      <c r="AB1023418" s="5"/>
    </row>
    <row r="1023468" spans="21:28">
      <c r="U1023468" s="5"/>
      <c r="AA1023468" s="94"/>
      <c r="AB1023468" s="5"/>
    </row>
    <row r="1023538" spans="21:28">
      <c r="U1023538" s="5"/>
      <c r="AA1023538" s="94"/>
      <c r="AB1023538" s="5"/>
    </row>
    <row r="1023539" spans="21:28">
      <c r="U1023539" s="5"/>
      <c r="AA1023539" s="94"/>
      <c r="AB1023539" s="5"/>
    </row>
    <row r="1023556" spans="21:28">
      <c r="U1023556" s="5"/>
      <c r="AA1023556" s="94"/>
      <c r="AB1023556" s="5"/>
    </row>
    <row r="1023558" spans="21:28">
      <c r="U1023558" s="5"/>
      <c r="AA1023558" s="458"/>
      <c r="AB1023558" s="5"/>
    </row>
    <row r="1023559" spans="21:28">
      <c r="U1023559" s="5"/>
      <c r="AA1023559" s="458"/>
      <c r="AB1023559" s="5"/>
    </row>
    <row r="1023560" spans="21:28">
      <c r="U1023560" s="5"/>
      <c r="AA1023560" s="93"/>
      <c r="AB1023560" s="5"/>
    </row>
    <row r="1023561" spans="21:28">
      <c r="U1023561" s="5"/>
      <c r="AA1023561" s="94"/>
      <c r="AB1023561" s="5"/>
    </row>
    <row r="1023564" spans="21:28">
      <c r="U1023564" s="5"/>
      <c r="AA1023564" s="94"/>
      <c r="AB1023564" s="5"/>
    </row>
    <row r="1023614" spans="21:28">
      <c r="U1023614" s="5"/>
      <c r="AA1023614" s="94"/>
      <c r="AB1023614" s="5"/>
    </row>
    <row r="1023684" spans="21:28">
      <c r="U1023684" s="5"/>
      <c r="AA1023684" s="94"/>
      <c r="AB1023684" s="5"/>
    </row>
    <row r="1023685" spans="21:28">
      <c r="U1023685" s="5"/>
      <c r="AA1023685" s="94"/>
      <c r="AB1023685" s="5"/>
    </row>
    <row r="1023702" spans="21:28">
      <c r="U1023702" s="5"/>
      <c r="AA1023702" s="94"/>
      <c r="AB1023702" s="5"/>
    </row>
    <row r="1023704" spans="21:28">
      <c r="U1023704" s="5"/>
      <c r="AA1023704" s="458"/>
      <c r="AB1023704" s="5"/>
    </row>
    <row r="1023705" spans="21:28">
      <c r="U1023705" s="5"/>
      <c r="AA1023705" s="458"/>
      <c r="AB1023705" s="5"/>
    </row>
    <row r="1023706" spans="21:28">
      <c r="U1023706" s="5"/>
      <c r="AA1023706" s="93"/>
      <c r="AB1023706" s="5"/>
    </row>
    <row r="1023707" spans="21:28">
      <c r="U1023707" s="5"/>
      <c r="AA1023707" s="94"/>
      <c r="AB1023707" s="5"/>
    </row>
    <row r="1023710" spans="21:28">
      <c r="U1023710" s="5"/>
      <c r="AA1023710" s="94"/>
      <c r="AB1023710" s="5"/>
    </row>
    <row r="1023760" spans="21:28">
      <c r="U1023760" s="5"/>
      <c r="AA1023760" s="94"/>
      <c r="AB1023760" s="5"/>
    </row>
    <row r="1023830" spans="21:28">
      <c r="U1023830" s="5"/>
      <c r="AA1023830" s="94"/>
      <c r="AB1023830" s="5"/>
    </row>
    <row r="1023831" spans="21:28">
      <c r="U1023831" s="5"/>
      <c r="AA1023831" s="94"/>
      <c r="AB1023831" s="5"/>
    </row>
    <row r="1023848" spans="21:28">
      <c r="U1023848" s="5"/>
      <c r="AA1023848" s="94"/>
      <c r="AB1023848" s="5"/>
    </row>
    <row r="1023850" spans="21:28">
      <c r="U1023850" s="5"/>
      <c r="AA1023850" s="458"/>
      <c r="AB1023850" s="5"/>
    </row>
    <row r="1023851" spans="21:28">
      <c r="U1023851" s="5"/>
      <c r="AA1023851" s="458"/>
      <c r="AB1023851" s="5"/>
    </row>
    <row r="1023852" spans="21:28">
      <c r="U1023852" s="5"/>
      <c r="AA1023852" s="93"/>
      <c r="AB1023852" s="5"/>
    </row>
    <row r="1023853" spans="21:28">
      <c r="U1023853" s="5"/>
      <c r="AA1023853" s="94"/>
      <c r="AB1023853" s="5"/>
    </row>
    <row r="1023856" spans="21:28">
      <c r="U1023856" s="5"/>
      <c r="AA1023856" s="94"/>
      <c r="AB1023856" s="5"/>
    </row>
    <row r="1023906" spans="21:28">
      <c r="U1023906" s="5"/>
      <c r="AA1023906" s="94"/>
      <c r="AB1023906" s="5"/>
    </row>
    <row r="1023976" spans="21:28">
      <c r="U1023976" s="5"/>
      <c r="AA1023976" s="94"/>
      <c r="AB1023976" s="5"/>
    </row>
    <row r="1023977" spans="21:28">
      <c r="U1023977" s="5"/>
      <c r="AA1023977" s="94"/>
      <c r="AB1023977" s="5"/>
    </row>
    <row r="1023994" spans="21:28">
      <c r="U1023994" s="5"/>
      <c r="AA1023994" s="94"/>
      <c r="AB1023994" s="5"/>
    </row>
    <row r="1023996" spans="21:28">
      <c r="U1023996" s="5"/>
      <c r="AA1023996" s="458"/>
      <c r="AB1023996" s="5"/>
    </row>
    <row r="1023997" spans="21:28">
      <c r="U1023997" s="5"/>
      <c r="AA1023997" s="458"/>
      <c r="AB1023997" s="5"/>
    </row>
    <row r="1023998" spans="21:28">
      <c r="U1023998" s="5"/>
      <c r="AA1023998" s="93"/>
      <c r="AB1023998" s="5"/>
    </row>
    <row r="1023999" spans="21:28">
      <c r="U1023999" s="5"/>
      <c r="AA1023999" s="94"/>
      <c r="AB1023999" s="5"/>
    </row>
    <row r="1024002" spans="21:28">
      <c r="U1024002" s="5"/>
      <c r="AA1024002" s="94"/>
      <c r="AB1024002" s="5"/>
    </row>
    <row r="1024052" spans="21:28">
      <c r="U1024052" s="5"/>
      <c r="AA1024052" s="94"/>
      <c r="AB1024052" s="5"/>
    </row>
    <row r="1024122" spans="21:28">
      <c r="U1024122" s="5"/>
      <c r="AA1024122" s="94"/>
      <c r="AB1024122" s="5"/>
    </row>
    <row r="1024123" spans="21:28">
      <c r="U1024123" s="5"/>
      <c r="AA1024123" s="94"/>
      <c r="AB1024123" s="5"/>
    </row>
    <row r="1024140" spans="21:28">
      <c r="U1024140" s="5"/>
      <c r="AA1024140" s="94"/>
      <c r="AB1024140" s="5"/>
    </row>
    <row r="1024142" spans="21:28">
      <c r="U1024142" s="5"/>
      <c r="AA1024142" s="458"/>
      <c r="AB1024142" s="5"/>
    </row>
    <row r="1024143" spans="21:28">
      <c r="U1024143" s="5"/>
      <c r="AA1024143" s="458"/>
      <c r="AB1024143" s="5"/>
    </row>
    <row r="1024144" spans="21:28">
      <c r="U1024144" s="5"/>
      <c r="AA1024144" s="93"/>
      <c r="AB1024144" s="5"/>
    </row>
    <row r="1024145" spans="21:28">
      <c r="U1024145" s="5"/>
      <c r="AA1024145" s="94"/>
      <c r="AB1024145" s="5"/>
    </row>
    <row r="1024148" spans="21:28">
      <c r="U1024148" s="5"/>
      <c r="AA1024148" s="94"/>
      <c r="AB1024148" s="5"/>
    </row>
    <row r="1024198" spans="21:28">
      <c r="U1024198" s="5"/>
      <c r="AA1024198" s="94"/>
      <c r="AB1024198" s="5"/>
    </row>
    <row r="1024268" spans="21:28">
      <c r="U1024268" s="5"/>
      <c r="AA1024268" s="94"/>
      <c r="AB1024268" s="5"/>
    </row>
    <row r="1024269" spans="21:28">
      <c r="U1024269" s="5"/>
      <c r="AA1024269" s="94"/>
      <c r="AB1024269" s="5"/>
    </row>
    <row r="1024286" spans="21:28">
      <c r="U1024286" s="5"/>
      <c r="AA1024286" s="94"/>
      <c r="AB1024286" s="5"/>
    </row>
    <row r="1024288" spans="21:28">
      <c r="U1024288" s="5"/>
      <c r="AA1024288" s="458"/>
      <c r="AB1024288" s="5"/>
    </row>
    <row r="1024289" spans="21:28">
      <c r="U1024289" s="5"/>
      <c r="AA1024289" s="458"/>
      <c r="AB1024289" s="5"/>
    </row>
    <row r="1024290" spans="21:28">
      <c r="U1024290" s="5"/>
      <c r="AA1024290" s="93"/>
      <c r="AB1024290" s="5"/>
    </row>
    <row r="1024291" spans="21:28">
      <c r="U1024291" s="5"/>
      <c r="AA1024291" s="94"/>
      <c r="AB1024291" s="5"/>
    </row>
    <row r="1024294" spans="21:28">
      <c r="U1024294" s="5"/>
      <c r="AA1024294" s="94"/>
      <c r="AB1024294" s="5"/>
    </row>
    <row r="1024344" spans="21:28">
      <c r="U1024344" s="5"/>
      <c r="AA1024344" s="94"/>
      <c r="AB1024344" s="5"/>
    </row>
    <row r="1024414" spans="21:28">
      <c r="U1024414" s="5"/>
      <c r="AA1024414" s="94"/>
      <c r="AB1024414" s="5"/>
    </row>
    <row r="1024415" spans="21:28">
      <c r="U1024415" s="5"/>
      <c r="AA1024415" s="94"/>
      <c r="AB1024415" s="5"/>
    </row>
    <row r="1024432" spans="21:28">
      <c r="U1024432" s="5"/>
      <c r="AA1024432" s="94"/>
      <c r="AB1024432" s="5"/>
    </row>
    <row r="1024434" spans="21:28">
      <c r="U1024434" s="5"/>
      <c r="AA1024434" s="458"/>
      <c r="AB1024434" s="5"/>
    </row>
    <row r="1024435" spans="21:28">
      <c r="U1024435" s="5"/>
      <c r="AA1024435" s="458"/>
      <c r="AB1024435" s="5"/>
    </row>
    <row r="1024436" spans="21:28">
      <c r="U1024436" s="5"/>
      <c r="AA1024436" s="93"/>
      <c r="AB1024436" s="5"/>
    </row>
    <row r="1024437" spans="21:28">
      <c r="U1024437" s="5"/>
      <c r="AA1024437" s="94"/>
      <c r="AB1024437" s="5"/>
    </row>
    <row r="1024440" spans="21:28">
      <c r="U1024440" s="5"/>
      <c r="AA1024440" s="94"/>
      <c r="AB1024440" s="5"/>
    </row>
    <row r="1024490" spans="21:28">
      <c r="U1024490" s="5"/>
      <c r="AA1024490" s="94"/>
      <c r="AB1024490" s="5"/>
    </row>
    <row r="1024560" spans="21:28">
      <c r="U1024560" s="5"/>
      <c r="AA1024560" s="94"/>
      <c r="AB1024560" s="5"/>
    </row>
    <row r="1024561" spans="21:28">
      <c r="U1024561" s="5"/>
      <c r="AA1024561" s="94"/>
      <c r="AB1024561" s="5"/>
    </row>
    <row r="1024578" spans="21:28">
      <c r="U1024578" s="5"/>
      <c r="AA1024578" s="94"/>
      <c r="AB1024578" s="5"/>
    </row>
    <row r="1024580" spans="21:28">
      <c r="U1024580" s="5"/>
      <c r="AA1024580" s="458"/>
      <c r="AB1024580" s="5"/>
    </row>
    <row r="1024581" spans="21:28">
      <c r="U1024581" s="5"/>
      <c r="AA1024581" s="458"/>
      <c r="AB1024581" s="5"/>
    </row>
    <row r="1024582" spans="21:28">
      <c r="U1024582" s="5"/>
      <c r="AA1024582" s="93"/>
      <c r="AB1024582" s="5"/>
    </row>
    <row r="1024583" spans="21:28">
      <c r="U1024583" s="5"/>
      <c r="AA1024583" s="94"/>
      <c r="AB1024583" s="5"/>
    </row>
    <row r="1024586" spans="21:28">
      <c r="U1024586" s="5"/>
      <c r="AA1024586" s="94"/>
      <c r="AB1024586" s="5"/>
    </row>
    <row r="1024636" spans="21:28">
      <c r="U1024636" s="5"/>
      <c r="AA1024636" s="94"/>
      <c r="AB1024636" s="5"/>
    </row>
    <row r="1024706" spans="21:28">
      <c r="U1024706" s="5"/>
      <c r="AA1024706" s="94"/>
      <c r="AB1024706" s="5"/>
    </row>
    <row r="1024707" spans="21:28">
      <c r="U1024707" s="5"/>
      <c r="AA1024707" s="94"/>
      <c r="AB1024707" s="5"/>
    </row>
    <row r="1024724" spans="21:28">
      <c r="U1024724" s="5"/>
      <c r="AA1024724" s="94"/>
      <c r="AB1024724" s="5"/>
    </row>
    <row r="1024726" spans="21:28">
      <c r="U1024726" s="5"/>
      <c r="AA1024726" s="458"/>
      <c r="AB1024726" s="5"/>
    </row>
    <row r="1024727" spans="21:28">
      <c r="U1024727" s="5"/>
      <c r="AA1024727" s="458"/>
      <c r="AB1024727" s="5"/>
    </row>
    <row r="1024728" spans="21:28">
      <c r="U1024728" s="5"/>
      <c r="AA1024728" s="93"/>
      <c r="AB1024728" s="5"/>
    </row>
    <row r="1024729" spans="21:28">
      <c r="U1024729" s="5"/>
      <c r="AA1024729" s="94"/>
      <c r="AB1024729" s="5"/>
    </row>
    <row r="1024732" spans="21:28">
      <c r="U1024732" s="5"/>
      <c r="AA1024732" s="94"/>
      <c r="AB1024732" s="5"/>
    </row>
    <row r="1024782" spans="21:28">
      <c r="U1024782" s="5"/>
      <c r="AA1024782" s="94"/>
      <c r="AB1024782" s="5"/>
    </row>
    <row r="1024852" spans="21:28">
      <c r="U1024852" s="5"/>
      <c r="AA1024852" s="94"/>
      <c r="AB1024852" s="5"/>
    </row>
    <row r="1024853" spans="21:28">
      <c r="U1024853" s="5"/>
      <c r="AA1024853" s="94"/>
      <c r="AB1024853" s="5"/>
    </row>
    <row r="1024870" spans="21:28">
      <c r="U1024870" s="5"/>
      <c r="AA1024870" s="94"/>
      <c r="AB1024870" s="5"/>
    </row>
    <row r="1024872" spans="21:28">
      <c r="U1024872" s="5"/>
      <c r="AA1024872" s="458"/>
      <c r="AB1024872" s="5"/>
    </row>
    <row r="1024873" spans="21:28">
      <c r="U1024873" s="5"/>
      <c r="AA1024873" s="458"/>
      <c r="AB1024873" s="5"/>
    </row>
    <row r="1024874" spans="21:28">
      <c r="U1024874" s="5"/>
      <c r="AA1024874" s="93"/>
      <c r="AB1024874" s="5"/>
    </row>
    <row r="1024875" spans="21:28">
      <c r="U1024875" s="5"/>
      <c r="AA1024875" s="94"/>
      <c r="AB1024875" s="5"/>
    </row>
    <row r="1024878" spans="21:28">
      <c r="U1024878" s="5"/>
      <c r="AA1024878" s="94"/>
      <c r="AB1024878" s="5"/>
    </row>
    <row r="1024928" spans="21:28">
      <c r="U1024928" s="5"/>
      <c r="AA1024928" s="94"/>
      <c r="AB1024928" s="5"/>
    </row>
    <row r="1024998" spans="21:28">
      <c r="U1024998" s="5"/>
      <c r="AA1024998" s="94"/>
      <c r="AB1024998" s="5"/>
    </row>
    <row r="1024999" spans="21:28">
      <c r="U1024999" s="5"/>
      <c r="AA1024999" s="94"/>
      <c r="AB1024999" s="5"/>
    </row>
    <row r="1025016" spans="21:28">
      <c r="U1025016" s="5"/>
      <c r="AA1025016" s="94"/>
      <c r="AB1025016" s="5"/>
    </row>
    <row r="1025018" spans="21:28">
      <c r="U1025018" s="5"/>
      <c r="AA1025018" s="458"/>
      <c r="AB1025018" s="5"/>
    </row>
    <row r="1025019" spans="21:28">
      <c r="U1025019" s="5"/>
      <c r="AA1025019" s="458"/>
      <c r="AB1025019" s="5"/>
    </row>
    <row r="1025020" spans="21:28">
      <c r="U1025020" s="5"/>
      <c r="AA1025020" s="93"/>
      <c r="AB1025020" s="5"/>
    </row>
    <row r="1025021" spans="21:28">
      <c r="U1025021" s="5"/>
      <c r="AA1025021" s="94"/>
      <c r="AB1025021" s="5"/>
    </row>
    <row r="1025024" spans="21:28">
      <c r="U1025024" s="5"/>
      <c r="AA1025024" s="94"/>
      <c r="AB1025024" s="5"/>
    </row>
    <row r="1025074" spans="21:28">
      <c r="U1025074" s="5"/>
      <c r="AA1025074" s="94"/>
      <c r="AB1025074" s="5"/>
    </row>
    <row r="1025144" spans="21:28">
      <c r="U1025144" s="5"/>
      <c r="AA1025144" s="94"/>
      <c r="AB1025144" s="5"/>
    </row>
    <row r="1025145" spans="21:28">
      <c r="U1025145" s="5"/>
      <c r="AA1025145" s="94"/>
      <c r="AB1025145" s="5"/>
    </row>
    <row r="1025162" spans="21:28">
      <c r="U1025162" s="5"/>
      <c r="AA1025162" s="94"/>
      <c r="AB1025162" s="5"/>
    </row>
    <row r="1025164" spans="21:28">
      <c r="U1025164" s="5"/>
      <c r="AA1025164" s="458"/>
      <c r="AB1025164" s="5"/>
    </row>
    <row r="1025165" spans="21:28">
      <c r="U1025165" s="5"/>
      <c r="AA1025165" s="458"/>
      <c r="AB1025165" s="5"/>
    </row>
    <row r="1025166" spans="21:28">
      <c r="U1025166" s="5"/>
      <c r="AA1025166" s="93"/>
      <c r="AB1025166" s="5"/>
    </row>
    <row r="1025167" spans="21:28">
      <c r="U1025167" s="5"/>
      <c r="AA1025167" s="94"/>
      <c r="AB1025167" s="5"/>
    </row>
    <row r="1025170" spans="21:28">
      <c r="U1025170" s="5"/>
      <c r="AA1025170" s="94"/>
      <c r="AB1025170" s="5"/>
    </row>
    <row r="1025220" spans="21:28">
      <c r="U1025220" s="5"/>
      <c r="AA1025220" s="94"/>
      <c r="AB1025220" s="5"/>
    </row>
    <row r="1025290" spans="21:28">
      <c r="U1025290" s="5"/>
      <c r="AA1025290" s="94"/>
      <c r="AB1025290" s="5"/>
    </row>
    <row r="1025291" spans="21:28">
      <c r="U1025291" s="5"/>
      <c r="AA1025291" s="94"/>
      <c r="AB1025291" s="5"/>
    </row>
    <row r="1025308" spans="21:28">
      <c r="U1025308" s="5"/>
      <c r="AA1025308" s="94"/>
      <c r="AB1025308" s="5"/>
    </row>
    <row r="1025310" spans="21:28">
      <c r="U1025310" s="5"/>
      <c r="AA1025310" s="458"/>
      <c r="AB1025310" s="5"/>
    </row>
    <row r="1025311" spans="21:28">
      <c r="U1025311" s="5"/>
      <c r="AA1025311" s="458"/>
      <c r="AB1025311" s="5"/>
    </row>
    <row r="1025312" spans="21:28">
      <c r="U1025312" s="5"/>
      <c r="AA1025312" s="93"/>
      <c r="AB1025312" s="5"/>
    </row>
    <row r="1025313" spans="21:28">
      <c r="U1025313" s="5"/>
      <c r="AA1025313" s="94"/>
      <c r="AB1025313" s="5"/>
    </row>
    <row r="1025316" spans="21:28">
      <c r="U1025316" s="5"/>
      <c r="AA1025316" s="94"/>
      <c r="AB1025316" s="5"/>
    </row>
    <row r="1025366" spans="21:28">
      <c r="U1025366" s="5"/>
      <c r="AA1025366" s="94"/>
      <c r="AB1025366" s="5"/>
    </row>
    <row r="1025436" spans="21:28">
      <c r="U1025436" s="5"/>
      <c r="AA1025436" s="94"/>
      <c r="AB1025436" s="5"/>
    </row>
    <row r="1025437" spans="21:28">
      <c r="U1025437" s="5"/>
      <c r="AA1025437" s="94"/>
      <c r="AB1025437" s="5"/>
    </row>
    <row r="1025454" spans="21:28">
      <c r="U1025454" s="5"/>
      <c r="AA1025454" s="94"/>
      <c r="AB1025454" s="5"/>
    </row>
    <row r="1025456" spans="21:28">
      <c r="U1025456" s="5"/>
      <c r="AA1025456" s="458"/>
      <c r="AB1025456" s="5"/>
    </row>
    <row r="1025457" spans="21:28">
      <c r="U1025457" s="5"/>
      <c r="AA1025457" s="458"/>
      <c r="AB1025457" s="5"/>
    </row>
    <row r="1025458" spans="21:28">
      <c r="U1025458" s="5"/>
      <c r="AA1025458" s="93"/>
      <c r="AB1025458" s="5"/>
    </row>
    <row r="1025459" spans="21:28">
      <c r="U1025459" s="5"/>
      <c r="AA1025459" s="94"/>
      <c r="AB1025459" s="5"/>
    </row>
    <row r="1025462" spans="21:28">
      <c r="U1025462" s="5"/>
      <c r="AA1025462" s="94"/>
      <c r="AB1025462" s="5"/>
    </row>
    <row r="1025512" spans="21:28">
      <c r="U1025512" s="5"/>
      <c r="AA1025512" s="94"/>
      <c r="AB1025512" s="5"/>
    </row>
    <row r="1025582" spans="21:28">
      <c r="U1025582" s="5"/>
      <c r="AA1025582" s="94"/>
      <c r="AB1025582" s="5"/>
    </row>
    <row r="1025583" spans="21:28">
      <c r="U1025583" s="5"/>
      <c r="AA1025583" s="94"/>
      <c r="AB1025583" s="5"/>
    </row>
    <row r="1025600" spans="21:28">
      <c r="U1025600" s="5"/>
      <c r="AA1025600" s="94"/>
      <c r="AB1025600" s="5"/>
    </row>
    <row r="1025602" spans="21:28">
      <c r="U1025602" s="5"/>
      <c r="AA1025602" s="458"/>
      <c r="AB1025602" s="5"/>
    </row>
    <row r="1025603" spans="21:28">
      <c r="U1025603" s="5"/>
      <c r="AA1025603" s="458"/>
      <c r="AB1025603" s="5"/>
    </row>
    <row r="1025604" spans="21:28">
      <c r="U1025604" s="5"/>
      <c r="AA1025604" s="93"/>
      <c r="AB1025604" s="5"/>
    </row>
    <row r="1025605" spans="21:28">
      <c r="U1025605" s="5"/>
      <c r="AA1025605" s="94"/>
      <c r="AB1025605" s="5"/>
    </row>
    <row r="1025608" spans="21:28">
      <c r="U1025608" s="5"/>
      <c r="AA1025608" s="94"/>
      <c r="AB1025608" s="5"/>
    </row>
    <row r="1025658" spans="21:28">
      <c r="U1025658" s="5"/>
      <c r="AA1025658" s="94"/>
      <c r="AB1025658" s="5"/>
    </row>
    <row r="1025728" spans="21:28">
      <c r="U1025728" s="5"/>
      <c r="AA1025728" s="94"/>
      <c r="AB1025728" s="5"/>
    </row>
    <row r="1025729" spans="21:28">
      <c r="U1025729" s="5"/>
      <c r="AA1025729" s="94"/>
      <c r="AB1025729" s="5"/>
    </row>
    <row r="1025746" spans="21:28">
      <c r="U1025746" s="5"/>
      <c r="AA1025746" s="94"/>
      <c r="AB1025746" s="5"/>
    </row>
    <row r="1025748" spans="21:28">
      <c r="U1025748" s="5"/>
      <c r="AA1025748" s="458"/>
      <c r="AB1025748" s="5"/>
    </row>
    <row r="1025749" spans="21:28">
      <c r="U1025749" s="5"/>
      <c r="AA1025749" s="458"/>
      <c r="AB1025749" s="5"/>
    </row>
    <row r="1025750" spans="21:28">
      <c r="U1025750" s="5"/>
      <c r="AA1025750" s="93"/>
      <c r="AB1025750" s="5"/>
    </row>
    <row r="1025751" spans="21:28">
      <c r="U1025751" s="5"/>
      <c r="AA1025751" s="94"/>
      <c r="AB1025751" s="5"/>
    </row>
    <row r="1025754" spans="21:28">
      <c r="U1025754" s="5"/>
      <c r="AA1025754" s="94"/>
      <c r="AB1025754" s="5"/>
    </row>
    <row r="1025804" spans="21:28">
      <c r="U1025804" s="5"/>
      <c r="AA1025804" s="94"/>
      <c r="AB1025804" s="5"/>
    </row>
    <row r="1025874" spans="21:28">
      <c r="U1025874" s="5"/>
      <c r="AA1025874" s="94"/>
      <c r="AB1025874" s="5"/>
    </row>
    <row r="1025875" spans="21:28">
      <c r="U1025875" s="5"/>
      <c r="AA1025875" s="94"/>
      <c r="AB1025875" s="5"/>
    </row>
    <row r="1025892" spans="21:28">
      <c r="U1025892" s="5"/>
      <c r="AA1025892" s="94"/>
      <c r="AB1025892" s="5"/>
    </row>
    <row r="1025894" spans="21:28">
      <c r="U1025894" s="5"/>
      <c r="AA1025894" s="458"/>
      <c r="AB1025894" s="5"/>
    </row>
    <row r="1025895" spans="21:28">
      <c r="U1025895" s="5"/>
      <c r="AA1025895" s="458"/>
      <c r="AB1025895" s="5"/>
    </row>
    <row r="1025896" spans="21:28">
      <c r="U1025896" s="5"/>
      <c r="AA1025896" s="93"/>
      <c r="AB1025896" s="5"/>
    </row>
    <row r="1025897" spans="21:28">
      <c r="U1025897" s="5"/>
      <c r="AA1025897" s="94"/>
      <c r="AB1025897" s="5"/>
    </row>
    <row r="1025900" spans="21:28">
      <c r="U1025900" s="5"/>
      <c r="AA1025900" s="94"/>
      <c r="AB1025900" s="5"/>
    </row>
    <row r="1025950" spans="21:28">
      <c r="U1025950" s="5"/>
      <c r="AA1025950" s="94"/>
      <c r="AB1025950" s="5"/>
    </row>
    <row r="1026020" spans="21:28">
      <c r="U1026020" s="5"/>
      <c r="AA1026020" s="94"/>
      <c r="AB1026020" s="5"/>
    </row>
    <row r="1026021" spans="21:28">
      <c r="U1026021" s="5"/>
      <c r="AA1026021" s="94"/>
      <c r="AB1026021" s="5"/>
    </row>
    <row r="1026038" spans="21:28">
      <c r="U1026038" s="5"/>
      <c r="AA1026038" s="94"/>
      <c r="AB1026038" s="5"/>
    </row>
    <row r="1026040" spans="21:28">
      <c r="U1026040" s="5"/>
      <c r="AA1026040" s="458"/>
      <c r="AB1026040" s="5"/>
    </row>
    <row r="1026041" spans="21:28">
      <c r="U1026041" s="5"/>
      <c r="AA1026041" s="458"/>
      <c r="AB1026041" s="5"/>
    </row>
    <row r="1026042" spans="21:28">
      <c r="U1026042" s="5"/>
      <c r="AA1026042" s="93"/>
      <c r="AB1026042" s="5"/>
    </row>
    <row r="1026043" spans="21:28">
      <c r="U1026043" s="5"/>
      <c r="AA1026043" s="94"/>
      <c r="AB1026043" s="5"/>
    </row>
    <row r="1026046" spans="21:28">
      <c r="U1026046" s="5"/>
      <c r="AA1026046" s="94"/>
      <c r="AB1026046" s="5"/>
    </row>
    <row r="1026096" spans="21:28">
      <c r="U1026096" s="5"/>
      <c r="AA1026096" s="94"/>
      <c r="AB1026096" s="5"/>
    </row>
    <row r="1026166" spans="21:28">
      <c r="U1026166" s="5"/>
      <c r="AA1026166" s="94"/>
      <c r="AB1026166" s="5"/>
    </row>
    <row r="1026167" spans="21:28">
      <c r="U1026167" s="5"/>
      <c r="AA1026167" s="94"/>
      <c r="AB1026167" s="5"/>
    </row>
    <row r="1026184" spans="21:28">
      <c r="U1026184" s="5"/>
      <c r="AA1026184" s="94"/>
      <c r="AB1026184" s="5"/>
    </row>
    <row r="1026186" spans="21:28">
      <c r="U1026186" s="5"/>
      <c r="AA1026186" s="458"/>
      <c r="AB1026186" s="5"/>
    </row>
    <row r="1026187" spans="21:28">
      <c r="U1026187" s="5"/>
      <c r="AA1026187" s="458"/>
      <c r="AB1026187" s="5"/>
    </row>
    <row r="1026188" spans="21:28">
      <c r="U1026188" s="5"/>
      <c r="AA1026188" s="93"/>
      <c r="AB1026188" s="5"/>
    </row>
    <row r="1026189" spans="21:28">
      <c r="U1026189" s="5"/>
      <c r="AA1026189" s="94"/>
      <c r="AB1026189" s="5"/>
    </row>
    <row r="1026192" spans="21:28">
      <c r="U1026192" s="5"/>
      <c r="AA1026192" s="94"/>
      <c r="AB1026192" s="5"/>
    </row>
    <row r="1026242" spans="21:28">
      <c r="U1026242" s="5"/>
      <c r="AA1026242" s="94"/>
      <c r="AB1026242" s="5"/>
    </row>
    <row r="1026312" spans="21:28">
      <c r="U1026312" s="5"/>
      <c r="AA1026312" s="94"/>
      <c r="AB1026312" s="5"/>
    </row>
    <row r="1026313" spans="21:28">
      <c r="U1026313" s="5"/>
      <c r="AA1026313" s="94"/>
      <c r="AB1026313" s="5"/>
    </row>
    <row r="1026330" spans="21:28">
      <c r="U1026330" s="5"/>
      <c r="AA1026330" s="94"/>
      <c r="AB1026330" s="5"/>
    </row>
    <row r="1026332" spans="21:28">
      <c r="U1026332" s="5"/>
      <c r="AA1026332" s="458"/>
      <c r="AB1026332" s="5"/>
    </row>
    <row r="1026333" spans="21:28">
      <c r="U1026333" s="5"/>
      <c r="AA1026333" s="458"/>
      <c r="AB1026333" s="5"/>
    </row>
    <row r="1026334" spans="21:28">
      <c r="U1026334" s="5"/>
      <c r="AA1026334" s="93"/>
      <c r="AB1026334" s="5"/>
    </row>
    <row r="1026335" spans="21:28">
      <c r="U1026335" s="5"/>
      <c r="AA1026335" s="94"/>
      <c r="AB1026335" s="5"/>
    </row>
    <row r="1026338" spans="21:28">
      <c r="U1026338" s="5"/>
      <c r="AA1026338" s="94"/>
      <c r="AB1026338" s="5"/>
    </row>
    <row r="1026388" spans="21:28">
      <c r="U1026388" s="5"/>
      <c r="AA1026388" s="94"/>
      <c r="AB1026388" s="5"/>
    </row>
    <row r="1026458" spans="21:28">
      <c r="U1026458" s="5"/>
      <c r="AA1026458" s="94"/>
      <c r="AB1026458" s="5"/>
    </row>
    <row r="1026459" spans="21:28">
      <c r="U1026459" s="5"/>
      <c r="AA1026459" s="94"/>
      <c r="AB1026459" s="5"/>
    </row>
    <row r="1026476" spans="21:28">
      <c r="U1026476" s="5"/>
      <c r="AA1026476" s="94"/>
      <c r="AB1026476" s="5"/>
    </row>
    <row r="1026478" spans="21:28">
      <c r="U1026478" s="5"/>
      <c r="AA1026478" s="458"/>
      <c r="AB1026478" s="5"/>
    </row>
    <row r="1026479" spans="21:28">
      <c r="U1026479" s="5"/>
      <c r="AA1026479" s="458"/>
      <c r="AB1026479" s="5"/>
    </row>
    <row r="1026480" spans="21:28">
      <c r="U1026480" s="5"/>
      <c r="AA1026480" s="93"/>
      <c r="AB1026480" s="5"/>
    </row>
    <row r="1026481" spans="21:28">
      <c r="U1026481" s="5"/>
      <c r="AA1026481" s="94"/>
      <c r="AB1026481" s="5"/>
    </row>
    <row r="1026484" spans="21:28">
      <c r="U1026484" s="5"/>
      <c r="AA1026484" s="94"/>
      <c r="AB1026484" s="5"/>
    </row>
    <row r="1026534" spans="21:28">
      <c r="U1026534" s="5"/>
      <c r="AA1026534" s="94"/>
      <c r="AB1026534" s="5"/>
    </row>
    <row r="1026604" spans="21:28">
      <c r="U1026604" s="5"/>
      <c r="AA1026604" s="94"/>
      <c r="AB1026604" s="5"/>
    </row>
    <row r="1026605" spans="21:28">
      <c r="U1026605" s="5"/>
      <c r="AA1026605" s="94"/>
      <c r="AB1026605" s="5"/>
    </row>
    <row r="1026622" spans="21:28">
      <c r="U1026622" s="5"/>
      <c r="AA1026622" s="94"/>
      <c r="AB1026622" s="5"/>
    </row>
    <row r="1026624" spans="21:28">
      <c r="U1026624" s="5"/>
      <c r="AA1026624" s="458"/>
      <c r="AB1026624" s="5"/>
    </row>
    <row r="1026625" spans="21:28">
      <c r="U1026625" s="5"/>
      <c r="AA1026625" s="458"/>
      <c r="AB1026625" s="5"/>
    </row>
    <row r="1026626" spans="21:28">
      <c r="U1026626" s="5"/>
      <c r="AA1026626" s="93"/>
      <c r="AB1026626" s="5"/>
    </row>
    <row r="1026627" spans="21:28">
      <c r="U1026627" s="5"/>
      <c r="AA1026627" s="94"/>
      <c r="AB1026627" s="5"/>
    </row>
    <row r="1026630" spans="21:28">
      <c r="U1026630" s="5"/>
      <c r="AA1026630" s="94"/>
      <c r="AB1026630" s="5"/>
    </row>
    <row r="1026680" spans="21:28">
      <c r="U1026680" s="5"/>
      <c r="AA1026680" s="94"/>
      <c r="AB1026680" s="5"/>
    </row>
    <row r="1026750" spans="21:28">
      <c r="U1026750" s="5"/>
      <c r="AA1026750" s="94"/>
      <c r="AB1026750" s="5"/>
    </row>
    <row r="1026751" spans="21:28">
      <c r="U1026751" s="5"/>
      <c r="AA1026751" s="94"/>
      <c r="AB1026751" s="5"/>
    </row>
    <row r="1026768" spans="21:28">
      <c r="U1026768" s="5"/>
      <c r="AA1026768" s="94"/>
      <c r="AB1026768" s="5"/>
    </row>
    <row r="1026770" spans="21:28">
      <c r="U1026770" s="5"/>
      <c r="AA1026770" s="458"/>
      <c r="AB1026770" s="5"/>
    </row>
    <row r="1026771" spans="21:28">
      <c r="U1026771" s="5"/>
      <c r="AA1026771" s="458"/>
      <c r="AB1026771" s="5"/>
    </row>
    <row r="1026772" spans="21:28">
      <c r="U1026772" s="5"/>
      <c r="AA1026772" s="93"/>
      <c r="AB1026772" s="5"/>
    </row>
    <row r="1026773" spans="21:28">
      <c r="U1026773" s="5"/>
      <c r="AA1026773" s="94"/>
      <c r="AB1026773" s="5"/>
    </row>
    <row r="1026776" spans="21:28">
      <c r="U1026776" s="5"/>
      <c r="AA1026776" s="94"/>
      <c r="AB1026776" s="5"/>
    </row>
    <row r="1026826" spans="21:28">
      <c r="U1026826" s="5"/>
      <c r="AA1026826" s="94"/>
      <c r="AB1026826" s="5"/>
    </row>
    <row r="1026896" spans="21:28">
      <c r="U1026896" s="5"/>
      <c r="AA1026896" s="94"/>
      <c r="AB1026896" s="5"/>
    </row>
    <row r="1026897" spans="21:28">
      <c r="U1026897" s="5"/>
      <c r="AA1026897" s="94"/>
      <c r="AB1026897" s="5"/>
    </row>
    <row r="1026914" spans="21:28">
      <c r="U1026914" s="5"/>
      <c r="AA1026914" s="94"/>
      <c r="AB1026914" s="5"/>
    </row>
    <row r="1026916" spans="21:28">
      <c r="U1026916" s="5"/>
      <c r="AA1026916" s="458"/>
      <c r="AB1026916" s="5"/>
    </row>
    <row r="1026917" spans="21:28">
      <c r="U1026917" s="5"/>
      <c r="AA1026917" s="458"/>
      <c r="AB1026917" s="5"/>
    </row>
    <row r="1026918" spans="21:28">
      <c r="U1026918" s="5"/>
      <c r="AA1026918" s="93"/>
      <c r="AB1026918" s="5"/>
    </row>
    <row r="1026919" spans="21:28">
      <c r="U1026919" s="5"/>
      <c r="AA1026919" s="94"/>
      <c r="AB1026919" s="5"/>
    </row>
    <row r="1026922" spans="21:28">
      <c r="U1026922" s="5"/>
      <c r="AA1026922" s="94"/>
      <c r="AB1026922" s="5"/>
    </row>
    <row r="1026972" spans="21:28">
      <c r="U1026972" s="5"/>
      <c r="AA1026972" s="94"/>
      <c r="AB1026972" s="5"/>
    </row>
    <row r="1027042" spans="21:28">
      <c r="U1027042" s="5"/>
      <c r="AA1027042" s="94"/>
      <c r="AB1027042" s="5"/>
    </row>
    <row r="1027043" spans="21:28">
      <c r="U1027043" s="5"/>
      <c r="AA1027043" s="94"/>
      <c r="AB1027043" s="5"/>
    </row>
    <row r="1027060" spans="21:28">
      <c r="U1027060" s="5"/>
      <c r="AA1027060" s="94"/>
      <c r="AB1027060" s="5"/>
    </row>
    <row r="1027062" spans="21:28">
      <c r="U1027062" s="5"/>
      <c r="AA1027062" s="458"/>
      <c r="AB1027062" s="5"/>
    </row>
    <row r="1027063" spans="21:28">
      <c r="U1027063" s="5"/>
      <c r="AA1027063" s="458"/>
      <c r="AB1027063" s="5"/>
    </row>
    <row r="1027064" spans="21:28">
      <c r="U1027064" s="5"/>
      <c r="AA1027064" s="93"/>
      <c r="AB1027064" s="5"/>
    </row>
    <row r="1027065" spans="21:28">
      <c r="U1027065" s="5"/>
      <c r="AA1027065" s="94"/>
      <c r="AB1027065" s="5"/>
    </row>
    <row r="1027068" spans="21:28">
      <c r="U1027068" s="5"/>
      <c r="AA1027068" s="94"/>
      <c r="AB1027068" s="5"/>
    </row>
    <row r="1027118" spans="21:28">
      <c r="U1027118" s="5"/>
      <c r="AA1027118" s="94"/>
      <c r="AB1027118" s="5"/>
    </row>
    <row r="1027188" spans="21:28">
      <c r="U1027188" s="5"/>
      <c r="AA1027188" s="94"/>
      <c r="AB1027188" s="5"/>
    </row>
    <row r="1027189" spans="21:28">
      <c r="U1027189" s="5"/>
      <c r="AA1027189" s="94"/>
      <c r="AB1027189" s="5"/>
    </row>
    <row r="1027206" spans="21:28">
      <c r="U1027206" s="5"/>
      <c r="AA1027206" s="94"/>
      <c r="AB1027206" s="5"/>
    </row>
    <row r="1027208" spans="21:28">
      <c r="U1027208" s="5"/>
      <c r="AA1027208" s="458"/>
      <c r="AB1027208" s="5"/>
    </row>
    <row r="1027209" spans="21:28">
      <c r="U1027209" s="5"/>
      <c r="AA1027209" s="458"/>
      <c r="AB1027209" s="5"/>
    </row>
    <row r="1027210" spans="21:28">
      <c r="U1027210" s="5"/>
      <c r="AA1027210" s="93"/>
      <c r="AB1027210" s="5"/>
    </row>
    <row r="1027211" spans="21:28">
      <c r="U1027211" s="5"/>
      <c r="AA1027211" s="94"/>
      <c r="AB1027211" s="5"/>
    </row>
    <row r="1027214" spans="21:28">
      <c r="U1027214" s="5"/>
      <c r="AA1027214" s="94"/>
      <c r="AB1027214" s="5"/>
    </row>
    <row r="1027264" spans="21:28">
      <c r="U1027264" s="5"/>
      <c r="AA1027264" s="94"/>
      <c r="AB1027264" s="5"/>
    </row>
    <row r="1027334" spans="21:28">
      <c r="U1027334" s="5"/>
      <c r="AA1027334" s="94"/>
      <c r="AB1027334" s="5"/>
    </row>
    <row r="1027335" spans="21:28">
      <c r="U1027335" s="5"/>
      <c r="AA1027335" s="94"/>
      <c r="AB1027335" s="5"/>
    </row>
    <row r="1027352" spans="21:28">
      <c r="U1027352" s="5"/>
      <c r="AA1027352" s="94"/>
      <c r="AB1027352" s="5"/>
    </row>
    <row r="1027354" spans="21:28">
      <c r="U1027354" s="5"/>
      <c r="AA1027354" s="458"/>
      <c r="AB1027354" s="5"/>
    </row>
    <row r="1027355" spans="21:28">
      <c r="U1027355" s="5"/>
      <c r="AA1027355" s="458"/>
      <c r="AB1027355" s="5"/>
    </row>
    <row r="1027356" spans="21:28">
      <c r="U1027356" s="5"/>
      <c r="AA1027356" s="93"/>
      <c r="AB1027356" s="5"/>
    </row>
    <row r="1027357" spans="21:28">
      <c r="U1027357" s="5"/>
      <c r="AA1027357" s="94"/>
      <c r="AB1027357" s="5"/>
    </row>
    <row r="1027360" spans="21:28">
      <c r="U1027360" s="5"/>
      <c r="AA1027360" s="94"/>
      <c r="AB1027360" s="5"/>
    </row>
    <row r="1027410" spans="21:28">
      <c r="U1027410" s="5"/>
      <c r="AA1027410" s="94"/>
      <c r="AB1027410" s="5"/>
    </row>
    <row r="1027480" spans="21:28">
      <c r="U1027480" s="5"/>
      <c r="AA1027480" s="94"/>
      <c r="AB1027480" s="5"/>
    </row>
    <row r="1027481" spans="21:28">
      <c r="U1027481" s="5"/>
      <c r="AA1027481" s="94"/>
      <c r="AB1027481" s="5"/>
    </row>
    <row r="1027498" spans="21:28">
      <c r="U1027498" s="5"/>
      <c r="AA1027498" s="94"/>
      <c r="AB1027498" s="5"/>
    </row>
    <row r="1027500" spans="21:28">
      <c r="U1027500" s="5"/>
      <c r="AA1027500" s="458"/>
      <c r="AB1027500" s="5"/>
    </row>
    <row r="1027501" spans="21:28">
      <c r="U1027501" s="5"/>
      <c r="AA1027501" s="458"/>
      <c r="AB1027501" s="5"/>
    </row>
    <row r="1027502" spans="21:28">
      <c r="U1027502" s="5"/>
      <c r="AA1027502" s="93"/>
      <c r="AB1027502" s="5"/>
    </row>
    <row r="1027503" spans="21:28">
      <c r="U1027503" s="5"/>
      <c r="AA1027503" s="94"/>
      <c r="AB1027503" s="5"/>
    </row>
    <row r="1027506" spans="21:28">
      <c r="U1027506" s="5"/>
      <c r="AA1027506" s="94"/>
      <c r="AB1027506" s="5"/>
    </row>
    <row r="1027556" spans="21:28">
      <c r="U1027556" s="5"/>
      <c r="AA1027556" s="94"/>
      <c r="AB1027556" s="5"/>
    </row>
    <row r="1027626" spans="21:28">
      <c r="U1027626" s="5"/>
      <c r="AA1027626" s="94"/>
      <c r="AB1027626" s="5"/>
    </row>
    <row r="1027627" spans="21:28">
      <c r="U1027627" s="5"/>
      <c r="AA1027627" s="94"/>
      <c r="AB1027627" s="5"/>
    </row>
    <row r="1027644" spans="21:28">
      <c r="U1027644" s="5"/>
      <c r="AA1027644" s="94"/>
      <c r="AB1027644" s="5"/>
    </row>
    <row r="1027646" spans="21:28">
      <c r="U1027646" s="5"/>
      <c r="AA1027646" s="458"/>
      <c r="AB1027646" s="5"/>
    </row>
    <row r="1027647" spans="21:28">
      <c r="U1027647" s="5"/>
      <c r="AA1027647" s="458"/>
      <c r="AB1027647" s="5"/>
    </row>
    <row r="1027648" spans="21:28">
      <c r="U1027648" s="5"/>
      <c r="AA1027648" s="93"/>
      <c r="AB1027648" s="5"/>
    </row>
    <row r="1027649" spans="21:28">
      <c r="U1027649" s="5"/>
      <c r="AA1027649" s="94"/>
      <c r="AB1027649" s="5"/>
    </row>
    <row r="1027652" spans="21:28">
      <c r="U1027652" s="5"/>
      <c r="AA1027652" s="94"/>
      <c r="AB1027652" s="5"/>
    </row>
    <row r="1027702" spans="21:28">
      <c r="U1027702" s="5"/>
      <c r="AA1027702" s="94"/>
      <c r="AB1027702" s="5"/>
    </row>
    <row r="1027772" spans="21:28">
      <c r="U1027772" s="5"/>
      <c r="AA1027772" s="94"/>
      <c r="AB1027772" s="5"/>
    </row>
    <row r="1027773" spans="21:28">
      <c r="U1027773" s="5"/>
      <c r="AA1027773" s="94"/>
      <c r="AB1027773" s="5"/>
    </row>
    <row r="1027790" spans="21:28">
      <c r="U1027790" s="5"/>
      <c r="AA1027790" s="94"/>
      <c r="AB1027790" s="5"/>
    </row>
    <row r="1027792" spans="21:28">
      <c r="U1027792" s="5"/>
      <c r="AA1027792" s="458"/>
      <c r="AB1027792" s="5"/>
    </row>
    <row r="1027793" spans="21:28">
      <c r="U1027793" s="5"/>
      <c r="AA1027793" s="458"/>
      <c r="AB1027793" s="5"/>
    </row>
    <row r="1027794" spans="21:28">
      <c r="U1027794" s="5"/>
      <c r="AA1027794" s="93"/>
      <c r="AB1027794" s="5"/>
    </row>
    <row r="1027795" spans="21:28">
      <c r="U1027795" s="5"/>
      <c r="AA1027795" s="94"/>
      <c r="AB1027795" s="5"/>
    </row>
    <row r="1027798" spans="21:28">
      <c r="U1027798" s="5"/>
      <c r="AA1027798" s="94"/>
      <c r="AB1027798" s="5"/>
    </row>
    <row r="1027848" spans="21:28">
      <c r="U1027848" s="5"/>
      <c r="AA1027848" s="94"/>
      <c r="AB1027848" s="5"/>
    </row>
    <row r="1027918" spans="21:28">
      <c r="U1027918" s="5"/>
      <c r="AA1027918" s="94"/>
      <c r="AB1027918" s="5"/>
    </row>
    <row r="1027919" spans="21:28">
      <c r="U1027919" s="5"/>
      <c r="AA1027919" s="94"/>
      <c r="AB1027919" s="5"/>
    </row>
    <row r="1027936" spans="21:28">
      <c r="U1027936" s="5"/>
      <c r="AA1027936" s="94"/>
      <c r="AB1027936" s="5"/>
    </row>
    <row r="1027938" spans="21:28">
      <c r="U1027938" s="5"/>
      <c r="AA1027938" s="458"/>
      <c r="AB1027938" s="5"/>
    </row>
    <row r="1027939" spans="21:28">
      <c r="U1027939" s="5"/>
      <c r="AA1027939" s="458"/>
      <c r="AB1027939" s="5"/>
    </row>
    <row r="1027940" spans="21:28">
      <c r="U1027940" s="5"/>
      <c r="AA1027940" s="93"/>
      <c r="AB1027940" s="5"/>
    </row>
    <row r="1027941" spans="21:28">
      <c r="U1027941" s="5"/>
      <c r="AA1027941" s="94"/>
      <c r="AB1027941" s="5"/>
    </row>
    <row r="1027944" spans="21:28">
      <c r="U1027944" s="5"/>
      <c r="AA1027944" s="94"/>
      <c r="AB1027944" s="5"/>
    </row>
    <row r="1027994" spans="21:28">
      <c r="U1027994" s="5"/>
      <c r="AA1027994" s="94"/>
      <c r="AB1027994" s="5"/>
    </row>
    <row r="1028064" spans="21:28">
      <c r="U1028064" s="5"/>
      <c r="AA1028064" s="94"/>
      <c r="AB1028064" s="5"/>
    </row>
    <row r="1028065" spans="21:28">
      <c r="U1028065" s="5"/>
      <c r="AA1028065" s="94"/>
      <c r="AB1028065" s="5"/>
    </row>
    <row r="1028082" spans="21:28">
      <c r="U1028082" s="5"/>
      <c r="AA1028082" s="94"/>
      <c r="AB1028082" s="5"/>
    </row>
    <row r="1028084" spans="21:28">
      <c r="U1028084" s="5"/>
      <c r="AA1028084" s="458"/>
      <c r="AB1028084" s="5"/>
    </row>
    <row r="1028085" spans="21:28">
      <c r="U1028085" s="5"/>
      <c r="AA1028085" s="458"/>
      <c r="AB1028085" s="5"/>
    </row>
    <row r="1028086" spans="21:28">
      <c r="U1028086" s="5"/>
      <c r="AA1028086" s="93"/>
      <c r="AB1028086" s="5"/>
    </row>
    <row r="1028087" spans="21:28">
      <c r="U1028087" s="5"/>
      <c r="AA1028087" s="94"/>
      <c r="AB1028087" s="5"/>
    </row>
    <row r="1028090" spans="21:28">
      <c r="U1028090" s="5"/>
      <c r="AA1028090" s="94"/>
      <c r="AB1028090" s="5"/>
    </row>
    <row r="1028140" spans="21:28">
      <c r="U1028140" s="5"/>
      <c r="AA1028140" s="94"/>
      <c r="AB1028140" s="5"/>
    </row>
    <row r="1028210" spans="21:28">
      <c r="U1028210" s="5"/>
      <c r="AA1028210" s="94"/>
      <c r="AB1028210" s="5"/>
    </row>
    <row r="1028211" spans="21:28">
      <c r="U1028211" s="5"/>
      <c r="AA1028211" s="94"/>
      <c r="AB1028211" s="5"/>
    </row>
    <row r="1028228" spans="21:28">
      <c r="U1028228" s="5"/>
      <c r="AA1028228" s="94"/>
      <c r="AB1028228" s="5"/>
    </row>
    <row r="1028230" spans="21:28">
      <c r="U1028230" s="5"/>
      <c r="AA1028230" s="458"/>
      <c r="AB1028230" s="5"/>
    </row>
    <row r="1028231" spans="21:28">
      <c r="U1028231" s="5"/>
      <c r="AA1028231" s="458"/>
      <c r="AB1028231" s="5"/>
    </row>
    <row r="1028232" spans="21:28">
      <c r="U1028232" s="5"/>
      <c r="AA1028232" s="93"/>
      <c r="AB1028232" s="5"/>
    </row>
    <row r="1028233" spans="21:28">
      <c r="U1028233" s="5"/>
      <c r="AA1028233" s="94"/>
      <c r="AB1028233" s="5"/>
    </row>
    <row r="1028236" spans="21:28">
      <c r="U1028236" s="5"/>
      <c r="AA1028236" s="94"/>
      <c r="AB1028236" s="5"/>
    </row>
    <row r="1028286" spans="21:28">
      <c r="U1028286" s="5"/>
      <c r="AA1028286" s="94"/>
      <c r="AB1028286" s="5"/>
    </row>
    <row r="1028356" spans="21:28">
      <c r="U1028356" s="5"/>
      <c r="AA1028356" s="94"/>
      <c r="AB1028356" s="5"/>
    </row>
    <row r="1028357" spans="21:28">
      <c r="U1028357" s="5"/>
      <c r="AA1028357" s="94"/>
      <c r="AB1028357" s="5"/>
    </row>
    <row r="1028374" spans="21:28">
      <c r="U1028374" s="5"/>
      <c r="AA1028374" s="94"/>
      <c r="AB1028374" s="5"/>
    </row>
    <row r="1028376" spans="21:28">
      <c r="U1028376" s="5"/>
      <c r="AA1028376" s="458"/>
      <c r="AB1028376" s="5"/>
    </row>
    <row r="1028377" spans="21:28">
      <c r="U1028377" s="5"/>
      <c r="AA1028377" s="458"/>
      <c r="AB1028377" s="5"/>
    </row>
    <row r="1028378" spans="21:28">
      <c r="U1028378" s="5"/>
      <c r="AA1028378" s="93"/>
      <c r="AB1028378" s="5"/>
    </row>
    <row r="1028379" spans="21:28">
      <c r="U1028379" s="5"/>
      <c r="AA1028379" s="94"/>
      <c r="AB1028379" s="5"/>
    </row>
    <row r="1028382" spans="21:28">
      <c r="U1028382" s="5"/>
      <c r="AA1028382" s="94"/>
      <c r="AB1028382" s="5"/>
    </row>
    <row r="1028432" spans="21:28">
      <c r="U1028432" s="5"/>
      <c r="AA1028432" s="94"/>
      <c r="AB1028432" s="5"/>
    </row>
    <row r="1028502" spans="21:28">
      <c r="U1028502" s="5"/>
      <c r="AA1028502" s="94"/>
      <c r="AB1028502" s="5"/>
    </row>
    <row r="1028503" spans="21:28">
      <c r="U1028503" s="5"/>
      <c r="AA1028503" s="94"/>
      <c r="AB1028503" s="5"/>
    </row>
    <row r="1028520" spans="21:28">
      <c r="U1028520" s="5"/>
      <c r="AA1028520" s="94"/>
      <c r="AB1028520" s="5"/>
    </row>
    <row r="1028522" spans="21:28">
      <c r="U1028522" s="5"/>
      <c r="AA1028522" s="458"/>
      <c r="AB1028522" s="5"/>
    </row>
    <row r="1028523" spans="21:28">
      <c r="U1028523" s="5"/>
      <c r="AA1028523" s="458"/>
      <c r="AB1028523" s="5"/>
    </row>
    <row r="1028524" spans="21:28">
      <c r="U1028524" s="5"/>
      <c r="AA1028524" s="93"/>
      <c r="AB1028524" s="5"/>
    </row>
    <row r="1028525" spans="21:28">
      <c r="U1028525" s="5"/>
      <c r="AA1028525" s="94"/>
      <c r="AB1028525" s="5"/>
    </row>
    <row r="1028528" spans="21:28">
      <c r="U1028528" s="5"/>
      <c r="AA1028528" s="94"/>
      <c r="AB1028528" s="5"/>
    </row>
    <row r="1028578" spans="21:28">
      <c r="U1028578" s="5"/>
      <c r="AA1028578" s="94"/>
      <c r="AB1028578" s="5"/>
    </row>
    <row r="1028648" spans="21:28">
      <c r="U1028648" s="5"/>
      <c r="AA1028648" s="94"/>
      <c r="AB1028648" s="5"/>
    </row>
    <row r="1028649" spans="21:28">
      <c r="U1028649" s="5"/>
      <c r="AA1028649" s="94"/>
      <c r="AB1028649" s="5"/>
    </row>
    <row r="1028666" spans="21:28">
      <c r="U1028666" s="5"/>
      <c r="AA1028666" s="94"/>
      <c r="AB1028666" s="5"/>
    </row>
    <row r="1028668" spans="21:28">
      <c r="U1028668" s="5"/>
      <c r="AA1028668" s="458"/>
      <c r="AB1028668" s="5"/>
    </row>
    <row r="1028669" spans="21:28">
      <c r="U1028669" s="5"/>
      <c r="AA1028669" s="458"/>
      <c r="AB1028669" s="5"/>
    </row>
    <row r="1028670" spans="21:28">
      <c r="U1028670" s="5"/>
      <c r="AA1028670" s="93"/>
      <c r="AB1028670" s="5"/>
    </row>
    <row r="1028671" spans="21:28">
      <c r="U1028671" s="5"/>
      <c r="AA1028671" s="94"/>
      <c r="AB1028671" s="5"/>
    </row>
    <row r="1028674" spans="21:28">
      <c r="U1028674" s="5"/>
      <c r="AA1028674" s="94"/>
      <c r="AB1028674" s="5"/>
    </row>
    <row r="1028724" spans="21:28">
      <c r="U1028724" s="5"/>
      <c r="AA1028724" s="94"/>
      <c r="AB1028724" s="5"/>
    </row>
    <row r="1028794" spans="21:28">
      <c r="U1028794" s="5"/>
      <c r="AA1028794" s="94"/>
      <c r="AB1028794" s="5"/>
    </row>
    <row r="1028795" spans="21:28">
      <c r="U1028795" s="5"/>
      <c r="AA1028795" s="94"/>
      <c r="AB1028795" s="5"/>
    </row>
    <row r="1028812" spans="21:28">
      <c r="U1028812" s="5"/>
      <c r="AA1028812" s="94"/>
      <c r="AB1028812" s="5"/>
    </row>
    <row r="1028814" spans="21:28">
      <c r="U1028814" s="5"/>
      <c r="AA1028814" s="458"/>
      <c r="AB1028814" s="5"/>
    </row>
    <row r="1028815" spans="21:28">
      <c r="U1028815" s="5"/>
      <c r="AA1028815" s="458"/>
      <c r="AB1028815" s="5"/>
    </row>
    <row r="1028816" spans="21:28">
      <c r="U1028816" s="5"/>
      <c r="AA1028816" s="93"/>
      <c r="AB1028816" s="5"/>
    </row>
    <row r="1028817" spans="21:28">
      <c r="U1028817" s="5"/>
      <c r="AA1028817" s="94"/>
      <c r="AB1028817" s="5"/>
    </row>
    <row r="1028820" spans="21:28">
      <c r="U1028820" s="5"/>
      <c r="AA1028820" s="94"/>
      <c r="AB1028820" s="5"/>
    </row>
    <row r="1028870" spans="21:28">
      <c r="U1028870" s="5"/>
      <c r="AA1028870" s="94"/>
      <c r="AB1028870" s="5"/>
    </row>
    <row r="1028940" spans="21:28">
      <c r="U1028940" s="5"/>
      <c r="AA1028940" s="94"/>
      <c r="AB1028940" s="5"/>
    </row>
    <row r="1028941" spans="21:28">
      <c r="U1028941" s="5"/>
      <c r="AA1028941" s="94"/>
      <c r="AB1028941" s="5"/>
    </row>
    <row r="1028958" spans="21:28">
      <c r="U1028958" s="5"/>
      <c r="AA1028958" s="94"/>
      <c r="AB1028958" s="5"/>
    </row>
    <row r="1028960" spans="21:28">
      <c r="U1028960" s="5"/>
      <c r="AA1028960" s="458"/>
      <c r="AB1028960" s="5"/>
    </row>
    <row r="1028961" spans="21:28">
      <c r="U1028961" s="5"/>
      <c r="AA1028961" s="458"/>
      <c r="AB1028961" s="5"/>
    </row>
    <row r="1028962" spans="21:28">
      <c r="U1028962" s="5"/>
      <c r="AA1028962" s="93"/>
      <c r="AB1028962" s="5"/>
    </row>
    <row r="1028963" spans="21:28">
      <c r="U1028963" s="5"/>
      <c r="AA1028963" s="94"/>
      <c r="AB1028963" s="5"/>
    </row>
    <row r="1028966" spans="21:28">
      <c r="U1028966" s="5"/>
      <c r="AA1028966" s="94"/>
      <c r="AB1028966" s="5"/>
    </row>
    <row r="1029016" spans="21:28">
      <c r="U1029016" s="5"/>
      <c r="AA1029016" s="94"/>
      <c r="AB1029016" s="5"/>
    </row>
    <row r="1029086" spans="21:28">
      <c r="U1029086" s="5"/>
      <c r="AA1029086" s="94"/>
      <c r="AB1029086" s="5"/>
    </row>
    <row r="1029087" spans="21:28">
      <c r="U1029087" s="5"/>
      <c r="AA1029087" s="94"/>
      <c r="AB1029087" s="5"/>
    </row>
    <row r="1029104" spans="21:28">
      <c r="U1029104" s="5"/>
      <c r="AA1029104" s="94"/>
      <c r="AB1029104" s="5"/>
    </row>
    <row r="1029106" spans="21:28">
      <c r="U1029106" s="5"/>
      <c r="AA1029106" s="458"/>
      <c r="AB1029106" s="5"/>
    </row>
    <row r="1029107" spans="21:28">
      <c r="U1029107" s="5"/>
      <c r="AA1029107" s="458"/>
      <c r="AB1029107" s="5"/>
    </row>
    <row r="1029108" spans="21:28">
      <c r="U1029108" s="5"/>
      <c r="AA1029108" s="93"/>
      <c r="AB1029108" s="5"/>
    </row>
    <row r="1029109" spans="21:28">
      <c r="U1029109" s="5"/>
      <c r="AA1029109" s="94"/>
      <c r="AB1029109" s="5"/>
    </row>
    <row r="1029112" spans="21:28">
      <c r="U1029112" s="5"/>
      <c r="AA1029112" s="94"/>
      <c r="AB1029112" s="5"/>
    </row>
    <row r="1029162" spans="21:28">
      <c r="U1029162" s="5"/>
      <c r="AA1029162" s="94"/>
      <c r="AB1029162" s="5"/>
    </row>
    <row r="1029232" spans="21:28">
      <c r="U1029232" s="5"/>
      <c r="AA1029232" s="94"/>
      <c r="AB1029232" s="5"/>
    </row>
    <row r="1029233" spans="21:28">
      <c r="U1029233" s="5"/>
      <c r="AA1029233" s="94"/>
      <c r="AB1029233" s="5"/>
    </row>
    <row r="1029250" spans="21:28">
      <c r="U1029250" s="5"/>
      <c r="AA1029250" s="94"/>
      <c r="AB1029250" s="5"/>
    </row>
    <row r="1029252" spans="21:28">
      <c r="U1029252" s="5"/>
      <c r="AA1029252" s="458"/>
      <c r="AB1029252" s="5"/>
    </row>
    <row r="1029253" spans="21:28">
      <c r="U1029253" s="5"/>
      <c r="AA1029253" s="458"/>
      <c r="AB1029253" s="5"/>
    </row>
    <row r="1029254" spans="21:28">
      <c r="U1029254" s="5"/>
      <c r="AA1029254" s="93"/>
      <c r="AB1029254" s="5"/>
    </row>
    <row r="1029255" spans="21:28">
      <c r="U1029255" s="5"/>
      <c r="AA1029255" s="94"/>
      <c r="AB1029255" s="5"/>
    </row>
    <row r="1029258" spans="21:28">
      <c r="U1029258" s="5"/>
      <c r="AA1029258" s="94"/>
      <c r="AB1029258" s="5"/>
    </row>
    <row r="1029308" spans="21:28">
      <c r="U1029308" s="5"/>
      <c r="AA1029308" s="94"/>
      <c r="AB1029308" s="5"/>
    </row>
    <row r="1029378" spans="21:28">
      <c r="U1029378" s="5"/>
      <c r="AA1029378" s="94"/>
      <c r="AB1029378" s="5"/>
    </row>
    <row r="1029379" spans="21:28">
      <c r="U1029379" s="5"/>
      <c r="AA1029379" s="94"/>
      <c r="AB1029379" s="5"/>
    </row>
    <row r="1029396" spans="21:28">
      <c r="U1029396" s="5"/>
      <c r="AA1029396" s="94"/>
      <c r="AB1029396" s="5"/>
    </row>
    <row r="1029398" spans="21:28">
      <c r="U1029398" s="5"/>
      <c r="AA1029398" s="458"/>
      <c r="AB1029398" s="5"/>
    </row>
    <row r="1029399" spans="21:28">
      <c r="U1029399" s="5"/>
      <c r="AA1029399" s="458"/>
      <c r="AB1029399" s="5"/>
    </row>
    <row r="1029400" spans="21:28">
      <c r="U1029400" s="5"/>
      <c r="AA1029400" s="93"/>
      <c r="AB1029400" s="5"/>
    </row>
    <row r="1029401" spans="21:28">
      <c r="U1029401" s="5"/>
      <c r="AA1029401" s="94"/>
      <c r="AB1029401" s="5"/>
    </row>
    <row r="1029404" spans="21:28">
      <c r="U1029404" s="5"/>
      <c r="AA1029404" s="94"/>
      <c r="AB1029404" s="5"/>
    </row>
    <row r="1029454" spans="21:28">
      <c r="U1029454" s="5"/>
      <c r="AA1029454" s="94"/>
      <c r="AB1029454" s="5"/>
    </row>
    <row r="1029524" spans="21:28">
      <c r="U1029524" s="5"/>
      <c r="AA1029524" s="94"/>
      <c r="AB1029524" s="5"/>
    </row>
    <row r="1029525" spans="21:28">
      <c r="U1029525" s="5"/>
      <c r="AA1029525" s="94"/>
      <c r="AB1029525" s="5"/>
    </row>
    <row r="1029542" spans="21:28">
      <c r="U1029542" s="5"/>
      <c r="AA1029542" s="94"/>
      <c r="AB1029542" s="5"/>
    </row>
    <row r="1029544" spans="21:28">
      <c r="U1029544" s="5"/>
      <c r="AA1029544" s="458"/>
      <c r="AB1029544" s="5"/>
    </row>
    <row r="1029545" spans="21:28">
      <c r="U1029545" s="5"/>
      <c r="AA1029545" s="458"/>
      <c r="AB1029545" s="5"/>
    </row>
    <row r="1029546" spans="21:28">
      <c r="U1029546" s="5"/>
      <c r="AA1029546" s="93"/>
      <c r="AB1029546" s="5"/>
    </row>
    <row r="1029547" spans="21:28">
      <c r="U1029547" s="5"/>
      <c r="AA1029547" s="94"/>
      <c r="AB1029547" s="5"/>
    </row>
    <row r="1029550" spans="21:28">
      <c r="U1029550" s="5"/>
      <c r="AA1029550" s="94"/>
      <c r="AB1029550" s="5"/>
    </row>
    <row r="1029600" spans="21:28">
      <c r="U1029600" s="5"/>
      <c r="AA1029600" s="94"/>
      <c r="AB1029600" s="5"/>
    </row>
    <row r="1029670" spans="21:28">
      <c r="U1029670" s="5"/>
      <c r="AA1029670" s="94"/>
      <c r="AB1029670" s="5"/>
    </row>
    <row r="1029671" spans="21:28">
      <c r="U1029671" s="5"/>
      <c r="AA1029671" s="94"/>
      <c r="AB1029671" s="5"/>
    </row>
    <row r="1029688" spans="21:28">
      <c r="U1029688" s="5"/>
      <c r="AA1029688" s="94"/>
      <c r="AB1029688" s="5"/>
    </row>
    <row r="1029690" spans="21:28">
      <c r="U1029690" s="5"/>
      <c r="AA1029690" s="458"/>
      <c r="AB1029690" s="5"/>
    </row>
    <row r="1029691" spans="21:28">
      <c r="U1029691" s="5"/>
      <c r="AA1029691" s="458"/>
      <c r="AB1029691" s="5"/>
    </row>
    <row r="1029692" spans="21:28">
      <c r="U1029692" s="5"/>
      <c r="AA1029692" s="93"/>
      <c r="AB1029692" s="5"/>
    </row>
    <row r="1029693" spans="21:28">
      <c r="U1029693" s="5"/>
      <c r="AA1029693" s="94"/>
      <c r="AB1029693" s="5"/>
    </row>
    <row r="1029696" spans="21:28">
      <c r="U1029696" s="5"/>
      <c r="AA1029696" s="94"/>
      <c r="AB1029696" s="5"/>
    </row>
    <row r="1029746" spans="21:28">
      <c r="U1029746" s="5"/>
      <c r="AA1029746" s="94"/>
      <c r="AB1029746" s="5"/>
    </row>
    <row r="1029816" spans="21:28">
      <c r="U1029816" s="5"/>
      <c r="AA1029816" s="94"/>
      <c r="AB1029816" s="5"/>
    </row>
    <row r="1029817" spans="21:28">
      <c r="U1029817" s="5"/>
      <c r="AA1029817" s="94"/>
      <c r="AB1029817" s="5"/>
    </row>
    <row r="1029834" spans="21:28">
      <c r="U1029834" s="5"/>
      <c r="AA1029834" s="94"/>
      <c r="AB1029834" s="5"/>
    </row>
    <row r="1029836" spans="21:28">
      <c r="U1029836" s="5"/>
      <c r="AA1029836" s="458"/>
      <c r="AB1029836" s="5"/>
    </row>
    <row r="1029837" spans="21:28">
      <c r="U1029837" s="5"/>
      <c r="AA1029837" s="458"/>
      <c r="AB1029837" s="5"/>
    </row>
    <row r="1029838" spans="21:28">
      <c r="U1029838" s="5"/>
      <c r="AA1029838" s="93"/>
      <c r="AB1029838" s="5"/>
    </row>
    <row r="1029839" spans="21:28">
      <c r="U1029839" s="5"/>
      <c r="AA1029839" s="94"/>
      <c r="AB1029839" s="5"/>
    </row>
    <row r="1029842" spans="21:28">
      <c r="U1029842" s="5"/>
      <c r="AA1029842" s="94"/>
      <c r="AB1029842" s="5"/>
    </row>
    <row r="1029892" spans="21:28">
      <c r="U1029892" s="5"/>
      <c r="AA1029892" s="94"/>
      <c r="AB1029892" s="5"/>
    </row>
    <row r="1029962" spans="21:28">
      <c r="U1029962" s="5"/>
      <c r="AA1029962" s="94"/>
      <c r="AB1029962" s="5"/>
    </row>
    <row r="1029963" spans="21:28">
      <c r="U1029963" s="5"/>
      <c r="AA1029963" s="94"/>
      <c r="AB1029963" s="5"/>
    </row>
    <row r="1029980" spans="21:28">
      <c r="U1029980" s="5"/>
      <c r="AA1029980" s="94"/>
      <c r="AB1029980" s="5"/>
    </row>
    <row r="1029982" spans="21:28">
      <c r="U1029982" s="5"/>
      <c r="AA1029982" s="458"/>
      <c r="AB1029982" s="5"/>
    </row>
    <row r="1029983" spans="21:28">
      <c r="U1029983" s="5"/>
      <c r="AA1029983" s="458"/>
      <c r="AB1029983" s="5"/>
    </row>
    <row r="1029984" spans="21:28">
      <c r="U1029984" s="5"/>
      <c r="AA1029984" s="93"/>
      <c r="AB1029984" s="5"/>
    </row>
    <row r="1029985" spans="21:28">
      <c r="U1029985" s="5"/>
      <c r="AA1029985" s="94"/>
      <c r="AB1029985" s="5"/>
    </row>
    <row r="1029988" spans="21:28">
      <c r="U1029988" s="5"/>
      <c r="AA1029988" s="94"/>
      <c r="AB1029988" s="5"/>
    </row>
    <row r="1030038" spans="21:28">
      <c r="U1030038" s="5"/>
      <c r="AA1030038" s="94"/>
      <c r="AB1030038" s="5"/>
    </row>
    <row r="1030108" spans="21:28">
      <c r="U1030108" s="5"/>
      <c r="AA1030108" s="94"/>
      <c r="AB1030108" s="5"/>
    </row>
    <row r="1030109" spans="21:28">
      <c r="U1030109" s="5"/>
      <c r="AA1030109" s="94"/>
      <c r="AB1030109" s="5"/>
    </row>
    <row r="1030126" spans="21:28">
      <c r="U1030126" s="5"/>
      <c r="AA1030126" s="94"/>
      <c r="AB1030126" s="5"/>
    </row>
    <row r="1030128" spans="21:28">
      <c r="U1030128" s="5"/>
      <c r="AA1030128" s="458"/>
      <c r="AB1030128" s="5"/>
    </row>
    <row r="1030129" spans="21:28">
      <c r="U1030129" s="5"/>
      <c r="AA1030129" s="458"/>
      <c r="AB1030129" s="5"/>
    </row>
    <row r="1030130" spans="21:28">
      <c r="U1030130" s="5"/>
      <c r="AA1030130" s="93"/>
      <c r="AB1030130" s="5"/>
    </row>
    <row r="1030131" spans="21:28">
      <c r="U1030131" s="5"/>
      <c r="AA1030131" s="94"/>
      <c r="AB1030131" s="5"/>
    </row>
    <row r="1030134" spans="21:28">
      <c r="U1030134" s="5"/>
      <c r="AA1030134" s="94"/>
      <c r="AB1030134" s="5"/>
    </row>
    <row r="1030184" spans="21:28">
      <c r="U1030184" s="5"/>
      <c r="AA1030184" s="94"/>
      <c r="AB1030184" s="5"/>
    </row>
    <row r="1030254" spans="21:28">
      <c r="U1030254" s="5"/>
      <c r="AA1030254" s="94"/>
      <c r="AB1030254" s="5"/>
    </row>
    <row r="1030255" spans="21:28">
      <c r="U1030255" s="5"/>
      <c r="AA1030255" s="94"/>
      <c r="AB1030255" s="5"/>
    </row>
    <row r="1030272" spans="21:28">
      <c r="U1030272" s="5"/>
      <c r="AA1030272" s="94"/>
      <c r="AB1030272" s="5"/>
    </row>
    <row r="1030274" spans="21:28">
      <c r="U1030274" s="5"/>
      <c r="AA1030274" s="458"/>
      <c r="AB1030274" s="5"/>
    </row>
    <row r="1030275" spans="21:28">
      <c r="U1030275" s="5"/>
      <c r="AA1030275" s="458"/>
      <c r="AB1030275" s="5"/>
    </row>
    <row r="1030276" spans="21:28">
      <c r="U1030276" s="5"/>
      <c r="AA1030276" s="93"/>
      <c r="AB1030276" s="5"/>
    </row>
    <row r="1030277" spans="21:28">
      <c r="U1030277" s="5"/>
      <c r="AA1030277" s="94"/>
      <c r="AB1030277" s="5"/>
    </row>
    <row r="1030280" spans="21:28">
      <c r="U1030280" s="5"/>
      <c r="AA1030280" s="94"/>
      <c r="AB1030280" s="5"/>
    </row>
    <row r="1030330" spans="21:28">
      <c r="U1030330" s="5"/>
      <c r="AA1030330" s="94"/>
      <c r="AB1030330" s="5"/>
    </row>
    <row r="1030400" spans="21:28">
      <c r="U1030400" s="5"/>
      <c r="AA1030400" s="94"/>
      <c r="AB1030400" s="5"/>
    </row>
    <row r="1030401" spans="21:28">
      <c r="U1030401" s="5"/>
      <c r="AA1030401" s="94"/>
      <c r="AB1030401" s="5"/>
    </row>
    <row r="1030418" spans="21:28">
      <c r="U1030418" s="5"/>
      <c r="AA1030418" s="94"/>
      <c r="AB1030418" s="5"/>
    </row>
    <row r="1030420" spans="21:28">
      <c r="U1030420" s="5"/>
      <c r="AA1030420" s="458"/>
      <c r="AB1030420" s="5"/>
    </row>
    <row r="1030421" spans="21:28">
      <c r="U1030421" s="5"/>
      <c r="AA1030421" s="458"/>
      <c r="AB1030421" s="5"/>
    </row>
    <row r="1030422" spans="21:28">
      <c r="U1030422" s="5"/>
      <c r="AA1030422" s="93"/>
      <c r="AB1030422" s="5"/>
    </row>
    <row r="1030423" spans="21:28">
      <c r="U1030423" s="5"/>
      <c r="AA1030423" s="94"/>
      <c r="AB1030423" s="5"/>
    </row>
    <row r="1030426" spans="21:28">
      <c r="U1030426" s="5"/>
      <c r="AA1030426" s="94"/>
      <c r="AB1030426" s="5"/>
    </row>
    <row r="1030476" spans="21:28">
      <c r="U1030476" s="5"/>
      <c r="AA1030476" s="94"/>
      <c r="AB1030476" s="5"/>
    </row>
    <row r="1030546" spans="21:28">
      <c r="U1030546" s="5"/>
      <c r="AA1030546" s="94"/>
      <c r="AB1030546" s="5"/>
    </row>
    <row r="1030547" spans="21:28">
      <c r="U1030547" s="5"/>
      <c r="AA1030547" s="94"/>
      <c r="AB1030547" s="5"/>
    </row>
    <row r="1030564" spans="21:28">
      <c r="U1030564" s="5"/>
      <c r="AA1030564" s="94"/>
      <c r="AB1030564" s="5"/>
    </row>
    <row r="1030566" spans="21:28">
      <c r="U1030566" s="5"/>
      <c r="AA1030566" s="458"/>
      <c r="AB1030566" s="5"/>
    </row>
    <row r="1030567" spans="21:28">
      <c r="U1030567" s="5"/>
      <c r="AA1030567" s="458"/>
      <c r="AB1030567" s="5"/>
    </row>
    <row r="1030568" spans="21:28">
      <c r="U1030568" s="5"/>
      <c r="AA1030568" s="93"/>
      <c r="AB1030568" s="5"/>
    </row>
    <row r="1030569" spans="21:28">
      <c r="U1030569" s="5"/>
      <c r="AA1030569" s="94"/>
      <c r="AB1030569" s="5"/>
    </row>
    <row r="1030572" spans="21:28">
      <c r="U1030572" s="5"/>
      <c r="AA1030572" s="94"/>
      <c r="AB1030572" s="5"/>
    </row>
    <row r="1030622" spans="21:28">
      <c r="U1030622" s="5"/>
      <c r="AA1030622" s="94"/>
      <c r="AB1030622" s="5"/>
    </row>
    <row r="1030692" spans="21:28">
      <c r="U1030692" s="5"/>
      <c r="AA1030692" s="94"/>
      <c r="AB1030692" s="5"/>
    </row>
    <row r="1030693" spans="21:28">
      <c r="U1030693" s="5"/>
      <c r="AA1030693" s="94"/>
      <c r="AB1030693" s="5"/>
    </row>
    <row r="1030710" spans="21:28">
      <c r="U1030710" s="5"/>
      <c r="AA1030710" s="94"/>
      <c r="AB1030710" s="5"/>
    </row>
    <row r="1030712" spans="21:28">
      <c r="U1030712" s="5"/>
      <c r="AA1030712" s="458"/>
      <c r="AB1030712" s="5"/>
    </row>
    <row r="1030713" spans="21:28">
      <c r="U1030713" s="5"/>
      <c r="AA1030713" s="458"/>
      <c r="AB1030713" s="5"/>
    </row>
    <row r="1030714" spans="21:28">
      <c r="U1030714" s="5"/>
      <c r="AA1030714" s="93"/>
      <c r="AB1030714" s="5"/>
    </row>
    <row r="1030715" spans="21:28">
      <c r="U1030715" s="5"/>
      <c r="AA1030715" s="94"/>
      <c r="AB1030715" s="5"/>
    </row>
    <row r="1030718" spans="21:28">
      <c r="U1030718" s="5"/>
      <c r="AA1030718" s="94"/>
      <c r="AB1030718" s="5"/>
    </row>
    <row r="1030768" spans="21:28">
      <c r="U1030768" s="5"/>
      <c r="AA1030768" s="94"/>
      <c r="AB1030768" s="5"/>
    </row>
    <row r="1030838" spans="21:28">
      <c r="U1030838" s="5"/>
      <c r="AA1030838" s="94"/>
      <c r="AB1030838" s="5"/>
    </row>
    <row r="1030839" spans="21:28">
      <c r="U1030839" s="5"/>
      <c r="AA1030839" s="94"/>
      <c r="AB1030839" s="5"/>
    </row>
    <row r="1030856" spans="21:28">
      <c r="U1030856" s="5"/>
      <c r="AA1030856" s="94"/>
      <c r="AB1030856" s="5"/>
    </row>
    <row r="1030858" spans="21:28">
      <c r="U1030858" s="5"/>
      <c r="AA1030858" s="458"/>
      <c r="AB1030858" s="5"/>
    </row>
    <row r="1030859" spans="21:28">
      <c r="U1030859" s="5"/>
      <c r="AA1030859" s="458"/>
      <c r="AB1030859" s="5"/>
    </row>
    <row r="1030860" spans="21:28">
      <c r="U1030860" s="5"/>
      <c r="AA1030860" s="93"/>
      <c r="AB1030860" s="5"/>
    </row>
    <row r="1030861" spans="21:28">
      <c r="U1030861" s="5"/>
      <c r="AA1030861" s="94"/>
      <c r="AB1030861" s="5"/>
    </row>
    <row r="1030864" spans="21:28">
      <c r="U1030864" s="5"/>
      <c r="AA1030864" s="94"/>
      <c r="AB1030864" s="5"/>
    </row>
    <row r="1030914" spans="21:28">
      <c r="U1030914" s="5"/>
      <c r="AA1030914" s="94"/>
      <c r="AB1030914" s="5"/>
    </row>
    <row r="1030984" spans="21:28">
      <c r="U1030984" s="5"/>
      <c r="AA1030984" s="94"/>
      <c r="AB1030984" s="5"/>
    </row>
    <row r="1030985" spans="21:28">
      <c r="U1030985" s="5"/>
      <c r="AA1030985" s="94"/>
      <c r="AB1030985" s="5"/>
    </row>
    <row r="1031002" spans="21:28">
      <c r="U1031002" s="5"/>
      <c r="AA1031002" s="94"/>
      <c r="AB1031002" s="5"/>
    </row>
    <row r="1031004" spans="21:28">
      <c r="U1031004" s="5"/>
      <c r="AA1031004" s="458"/>
      <c r="AB1031004" s="5"/>
    </row>
    <row r="1031005" spans="21:28">
      <c r="U1031005" s="5"/>
      <c r="AA1031005" s="458"/>
      <c r="AB1031005" s="5"/>
    </row>
    <row r="1031006" spans="21:28">
      <c r="U1031006" s="5"/>
      <c r="AA1031006" s="93"/>
      <c r="AB1031006" s="5"/>
    </row>
    <row r="1031007" spans="21:28">
      <c r="U1031007" s="5"/>
      <c r="AA1031007" s="94"/>
      <c r="AB1031007" s="5"/>
    </row>
    <row r="1031010" spans="21:28">
      <c r="U1031010" s="5"/>
      <c r="AA1031010" s="94"/>
      <c r="AB1031010" s="5"/>
    </row>
    <row r="1031060" spans="21:28">
      <c r="U1031060" s="5"/>
      <c r="AA1031060" s="94"/>
      <c r="AB1031060" s="5"/>
    </row>
    <row r="1031130" spans="21:28">
      <c r="U1031130" s="5"/>
      <c r="AA1031130" s="94"/>
      <c r="AB1031130" s="5"/>
    </row>
    <row r="1031131" spans="21:28">
      <c r="U1031131" s="5"/>
      <c r="AA1031131" s="94"/>
      <c r="AB1031131" s="5"/>
    </row>
    <row r="1031148" spans="21:28">
      <c r="U1031148" s="5"/>
      <c r="AA1031148" s="94"/>
      <c r="AB1031148" s="5"/>
    </row>
    <row r="1031150" spans="21:28">
      <c r="U1031150" s="5"/>
      <c r="AA1031150" s="458"/>
      <c r="AB1031150" s="5"/>
    </row>
    <row r="1031151" spans="21:28">
      <c r="U1031151" s="5"/>
      <c r="AA1031151" s="458"/>
      <c r="AB1031151" s="5"/>
    </row>
    <row r="1031152" spans="21:28">
      <c r="U1031152" s="5"/>
      <c r="AA1031152" s="93"/>
      <c r="AB1031152" s="5"/>
    </row>
    <row r="1031153" spans="21:28">
      <c r="U1031153" s="5"/>
      <c r="AA1031153" s="94"/>
      <c r="AB1031153" s="5"/>
    </row>
    <row r="1031156" spans="21:28">
      <c r="U1031156" s="5"/>
      <c r="AA1031156" s="94"/>
      <c r="AB1031156" s="5"/>
    </row>
    <row r="1031206" spans="21:28">
      <c r="U1031206" s="5"/>
      <c r="AA1031206" s="94"/>
      <c r="AB1031206" s="5"/>
    </row>
    <row r="1031276" spans="21:28">
      <c r="U1031276" s="5"/>
      <c r="AA1031276" s="94"/>
      <c r="AB1031276" s="5"/>
    </row>
    <row r="1031277" spans="21:28">
      <c r="U1031277" s="5"/>
      <c r="AA1031277" s="94"/>
      <c r="AB1031277" s="5"/>
    </row>
    <row r="1031294" spans="21:28">
      <c r="U1031294" s="5"/>
      <c r="AA1031294" s="94"/>
      <c r="AB1031294" s="5"/>
    </row>
    <row r="1031296" spans="21:28">
      <c r="U1031296" s="5"/>
      <c r="AA1031296" s="458"/>
      <c r="AB1031296" s="5"/>
    </row>
    <row r="1031297" spans="21:28">
      <c r="U1031297" s="5"/>
      <c r="AA1031297" s="458"/>
      <c r="AB1031297" s="5"/>
    </row>
    <row r="1031298" spans="21:28">
      <c r="U1031298" s="5"/>
      <c r="AA1031298" s="93"/>
      <c r="AB1031298" s="5"/>
    </row>
    <row r="1031299" spans="21:28">
      <c r="U1031299" s="5"/>
      <c r="AA1031299" s="94"/>
      <c r="AB1031299" s="5"/>
    </row>
    <row r="1031302" spans="21:28">
      <c r="U1031302" s="5"/>
      <c r="AA1031302" s="94"/>
      <c r="AB1031302" s="5"/>
    </row>
    <row r="1031352" spans="21:28">
      <c r="U1031352" s="5"/>
      <c r="AA1031352" s="94"/>
      <c r="AB1031352" s="5"/>
    </row>
    <row r="1031422" spans="21:28">
      <c r="U1031422" s="5"/>
      <c r="AA1031422" s="94"/>
      <c r="AB1031422" s="5"/>
    </row>
    <row r="1031423" spans="21:28">
      <c r="U1031423" s="5"/>
      <c r="AA1031423" s="94"/>
      <c r="AB1031423" s="5"/>
    </row>
    <row r="1031440" spans="21:28">
      <c r="U1031440" s="5"/>
      <c r="AA1031440" s="94"/>
      <c r="AB1031440" s="5"/>
    </row>
    <row r="1031442" spans="21:28">
      <c r="U1031442" s="5"/>
      <c r="AA1031442" s="458"/>
      <c r="AB1031442" s="5"/>
    </row>
    <row r="1031443" spans="21:28">
      <c r="U1031443" s="5"/>
      <c r="AA1031443" s="458"/>
      <c r="AB1031443" s="5"/>
    </row>
    <row r="1031444" spans="21:28">
      <c r="U1031444" s="5"/>
      <c r="AA1031444" s="93"/>
      <c r="AB1031444" s="5"/>
    </row>
    <row r="1031445" spans="21:28">
      <c r="U1031445" s="5"/>
      <c r="AA1031445" s="94"/>
      <c r="AB1031445" s="5"/>
    </row>
    <row r="1031448" spans="21:28">
      <c r="U1031448" s="5"/>
      <c r="AA1031448" s="94"/>
      <c r="AB1031448" s="5"/>
    </row>
    <row r="1031498" spans="21:28">
      <c r="U1031498" s="5"/>
      <c r="AA1031498" s="94"/>
      <c r="AB1031498" s="5"/>
    </row>
    <row r="1031568" spans="21:28">
      <c r="U1031568" s="5"/>
      <c r="AA1031568" s="94"/>
      <c r="AB1031568" s="5"/>
    </row>
    <row r="1031569" spans="21:28">
      <c r="U1031569" s="5"/>
      <c r="AA1031569" s="94"/>
      <c r="AB1031569" s="5"/>
    </row>
    <row r="1031586" spans="21:28">
      <c r="U1031586" s="5"/>
      <c r="AA1031586" s="94"/>
      <c r="AB1031586" s="5"/>
    </row>
    <row r="1031588" spans="21:28">
      <c r="U1031588" s="5"/>
      <c r="AA1031588" s="458"/>
      <c r="AB1031588" s="5"/>
    </row>
    <row r="1031589" spans="21:28">
      <c r="U1031589" s="5"/>
      <c r="AA1031589" s="458"/>
      <c r="AB1031589" s="5"/>
    </row>
    <row r="1031590" spans="21:28">
      <c r="U1031590" s="5"/>
      <c r="AA1031590" s="93"/>
      <c r="AB1031590" s="5"/>
    </row>
    <row r="1031591" spans="21:28">
      <c r="U1031591" s="5"/>
      <c r="AA1031591" s="94"/>
      <c r="AB1031591" s="5"/>
    </row>
    <row r="1031594" spans="21:28">
      <c r="U1031594" s="5"/>
      <c r="AA1031594" s="94"/>
      <c r="AB1031594" s="5"/>
    </row>
    <row r="1031644" spans="21:28">
      <c r="U1031644" s="5"/>
      <c r="AA1031644" s="94"/>
      <c r="AB1031644" s="5"/>
    </row>
    <row r="1031714" spans="21:28">
      <c r="U1031714" s="5"/>
      <c r="AA1031714" s="94"/>
      <c r="AB1031714" s="5"/>
    </row>
    <row r="1031715" spans="21:28">
      <c r="U1031715" s="5"/>
      <c r="AA1031715" s="94"/>
      <c r="AB1031715" s="5"/>
    </row>
    <row r="1031732" spans="21:28">
      <c r="U1031732" s="5"/>
      <c r="AA1031732" s="94"/>
      <c r="AB1031732" s="5"/>
    </row>
    <row r="1031734" spans="21:28">
      <c r="U1031734" s="5"/>
      <c r="AA1031734" s="458"/>
      <c r="AB1031734" s="5"/>
    </row>
    <row r="1031735" spans="21:28">
      <c r="U1031735" s="5"/>
      <c r="AA1031735" s="458"/>
      <c r="AB1031735" s="5"/>
    </row>
    <row r="1031736" spans="21:28">
      <c r="U1031736" s="5"/>
      <c r="AA1031736" s="93"/>
      <c r="AB1031736" s="5"/>
    </row>
    <row r="1031737" spans="21:28">
      <c r="U1031737" s="5"/>
      <c r="AA1031737" s="94"/>
      <c r="AB1031737" s="5"/>
    </row>
    <row r="1031740" spans="21:28">
      <c r="U1031740" s="5"/>
      <c r="AA1031740" s="94"/>
      <c r="AB1031740" s="5"/>
    </row>
    <row r="1031790" spans="21:28">
      <c r="U1031790" s="5"/>
      <c r="AA1031790" s="94"/>
      <c r="AB1031790" s="5"/>
    </row>
    <row r="1031860" spans="21:28">
      <c r="U1031860" s="5"/>
      <c r="AA1031860" s="94"/>
      <c r="AB1031860" s="5"/>
    </row>
    <row r="1031861" spans="21:28">
      <c r="U1031861" s="5"/>
      <c r="AA1031861" s="94"/>
      <c r="AB1031861" s="5"/>
    </row>
    <row r="1031878" spans="21:28">
      <c r="U1031878" s="5"/>
      <c r="AA1031878" s="94"/>
      <c r="AB1031878" s="5"/>
    </row>
    <row r="1031880" spans="21:28">
      <c r="U1031880" s="5"/>
      <c r="AA1031880" s="458"/>
      <c r="AB1031880" s="5"/>
    </row>
    <row r="1031881" spans="21:28">
      <c r="U1031881" s="5"/>
      <c r="AA1031881" s="458"/>
      <c r="AB1031881" s="5"/>
    </row>
    <row r="1031882" spans="21:28">
      <c r="U1031882" s="5"/>
      <c r="AA1031882" s="93"/>
      <c r="AB1031882" s="5"/>
    </row>
    <row r="1031883" spans="21:28">
      <c r="U1031883" s="5"/>
      <c r="AA1031883" s="94"/>
      <c r="AB1031883" s="5"/>
    </row>
    <row r="1031886" spans="21:28">
      <c r="U1031886" s="5"/>
      <c r="AA1031886" s="94"/>
      <c r="AB1031886" s="5"/>
    </row>
    <row r="1031936" spans="21:28">
      <c r="U1031936" s="5"/>
      <c r="AA1031936" s="94"/>
      <c r="AB1031936" s="5"/>
    </row>
    <row r="1032006" spans="21:28">
      <c r="U1032006" s="5"/>
      <c r="AA1032006" s="94"/>
      <c r="AB1032006" s="5"/>
    </row>
    <row r="1032007" spans="21:28">
      <c r="U1032007" s="5"/>
      <c r="AA1032007" s="94"/>
      <c r="AB1032007" s="5"/>
    </row>
    <row r="1032024" spans="21:28">
      <c r="U1032024" s="5"/>
      <c r="AA1032024" s="94"/>
      <c r="AB1032024" s="5"/>
    </row>
    <row r="1032026" spans="21:28">
      <c r="U1032026" s="5"/>
      <c r="AA1032026" s="458"/>
      <c r="AB1032026" s="5"/>
    </row>
    <row r="1032027" spans="21:28">
      <c r="U1032027" s="5"/>
      <c r="AA1032027" s="458"/>
      <c r="AB1032027" s="5"/>
    </row>
    <row r="1032028" spans="21:28">
      <c r="U1032028" s="5"/>
      <c r="AA1032028" s="93"/>
      <c r="AB1032028" s="5"/>
    </row>
    <row r="1032029" spans="21:28">
      <c r="U1032029" s="5"/>
      <c r="AA1032029" s="94"/>
      <c r="AB1032029" s="5"/>
    </row>
    <row r="1032032" spans="21:28">
      <c r="U1032032" s="5"/>
      <c r="AA1032032" s="94"/>
      <c r="AB1032032" s="5"/>
    </row>
    <row r="1032082" spans="21:28">
      <c r="U1032082" s="5"/>
      <c r="AA1032082" s="94"/>
      <c r="AB1032082" s="5"/>
    </row>
    <row r="1032152" spans="21:28">
      <c r="U1032152" s="5"/>
      <c r="AA1032152" s="94"/>
      <c r="AB1032152" s="5"/>
    </row>
    <row r="1032153" spans="21:28">
      <c r="U1032153" s="5"/>
      <c r="AA1032153" s="94"/>
      <c r="AB1032153" s="5"/>
    </row>
    <row r="1032170" spans="21:28">
      <c r="U1032170" s="5"/>
      <c r="AA1032170" s="94"/>
      <c r="AB1032170" s="5"/>
    </row>
    <row r="1032172" spans="21:28">
      <c r="U1032172" s="5"/>
      <c r="AA1032172" s="458"/>
      <c r="AB1032172" s="5"/>
    </row>
    <row r="1032173" spans="21:28">
      <c r="U1032173" s="5"/>
      <c r="AA1032173" s="458"/>
      <c r="AB1032173" s="5"/>
    </row>
    <row r="1032174" spans="21:28">
      <c r="U1032174" s="5"/>
      <c r="AA1032174" s="93"/>
      <c r="AB1032174" s="5"/>
    </row>
    <row r="1032175" spans="21:28">
      <c r="U1032175" s="5"/>
      <c r="AA1032175" s="94"/>
      <c r="AB1032175" s="5"/>
    </row>
    <row r="1032178" spans="21:28">
      <c r="U1032178" s="5"/>
      <c r="AA1032178" s="94"/>
      <c r="AB1032178" s="5"/>
    </row>
    <row r="1032228" spans="21:28">
      <c r="U1032228" s="5"/>
      <c r="AA1032228" s="94"/>
      <c r="AB1032228" s="5"/>
    </row>
    <row r="1032298" spans="21:28">
      <c r="U1032298" s="5"/>
      <c r="AA1032298" s="94"/>
      <c r="AB1032298" s="5"/>
    </row>
    <row r="1032299" spans="21:28">
      <c r="U1032299" s="5"/>
      <c r="AA1032299" s="94"/>
      <c r="AB1032299" s="5"/>
    </row>
    <row r="1032316" spans="21:28">
      <c r="U1032316" s="5"/>
      <c r="AA1032316" s="94"/>
      <c r="AB1032316" s="5"/>
    </row>
    <row r="1032318" spans="21:28">
      <c r="U1032318" s="5"/>
      <c r="AA1032318" s="458"/>
      <c r="AB1032318" s="5"/>
    </row>
    <row r="1032319" spans="21:28">
      <c r="U1032319" s="5"/>
      <c r="AA1032319" s="458"/>
      <c r="AB1032319" s="5"/>
    </row>
    <row r="1032320" spans="21:28">
      <c r="U1032320" s="5"/>
      <c r="AA1032320" s="93"/>
      <c r="AB1032320" s="5"/>
    </row>
    <row r="1032321" spans="21:28">
      <c r="U1032321" s="5"/>
      <c r="AA1032321" s="94"/>
      <c r="AB1032321" s="5"/>
    </row>
    <row r="1032324" spans="21:28">
      <c r="U1032324" s="5"/>
      <c r="AA1032324" s="94"/>
      <c r="AB1032324" s="5"/>
    </row>
    <row r="1032374" spans="21:28">
      <c r="U1032374" s="5"/>
      <c r="AA1032374" s="94"/>
      <c r="AB1032374" s="5"/>
    </row>
    <row r="1032444" spans="21:28">
      <c r="U1032444" s="5"/>
      <c r="AA1032444" s="94"/>
      <c r="AB1032444" s="5"/>
    </row>
    <row r="1032445" spans="21:28">
      <c r="U1032445" s="5"/>
      <c r="AA1032445" s="94"/>
      <c r="AB1032445" s="5"/>
    </row>
    <row r="1032462" spans="21:28">
      <c r="U1032462" s="5"/>
      <c r="AA1032462" s="94"/>
      <c r="AB1032462" s="5"/>
    </row>
    <row r="1032464" spans="21:28">
      <c r="U1032464" s="5"/>
      <c r="AA1032464" s="458"/>
      <c r="AB1032464" s="5"/>
    </row>
    <row r="1032465" spans="21:28">
      <c r="U1032465" s="5"/>
      <c r="AA1032465" s="458"/>
      <c r="AB1032465" s="5"/>
    </row>
    <row r="1032466" spans="21:28">
      <c r="U1032466" s="5"/>
      <c r="AA1032466" s="93"/>
      <c r="AB1032466" s="5"/>
    </row>
    <row r="1032467" spans="21:28">
      <c r="U1032467" s="5"/>
      <c r="AA1032467" s="94"/>
      <c r="AB1032467" s="5"/>
    </row>
    <row r="1032470" spans="21:28">
      <c r="U1032470" s="5"/>
      <c r="AA1032470" s="94"/>
      <c r="AB1032470" s="5"/>
    </row>
    <row r="1032520" spans="21:28">
      <c r="U1032520" s="5"/>
      <c r="AA1032520" s="94"/>
      <c r="AB1032520" s="5"/>
    </row>
    <row r="1032590" spans="21:28">
      <c r="U1032590" s="5"/>
      <c r="AA1032590" s="94"/>
      <c r="AB1032590" s="5"/>
    </row>
    <row r="1032591" spans="21:28">
      <c r="U1032591" s="5"/>
      <c r="AA1032591" s="94"/>
      <c r="AB1032591" s="5"/>
    </row>
    <row r="1032608" spans="21:28">
      <c r="U1032608" s="5"/>
      <c r="AA1032608" s="94"/>
      <c r="AB1032608" s="5"/>
    </row>
    <row r="1032610" spans="21:28">
      <c r="U1032610" s="5"/>
      <c r="AA1032610" s="458"/>
      <c r="AB1032610" s="5"/>
    </row>
    <row r="1032611" spans="21:28">
      <c r="U1032611" s="5"/>
      <c r="AA1032611" s="458"/>
      <c r="AB1032611" s="5"/>
    </row>
    <row r="1032612" spans="21:28">
      <c r="U1032612" s="5"/>
      <c r="AA1032612" s="93"/>
      <c r="AB1032612" s="5"/>
    </row>
    <row r="1032613" spans="21:28">
      <c r="U1032613" s="5"/>
      <c r="AA1032613" s="94"/>
      <c r="AB1032613" s="5"/>
    </row>
    <row r="1032616" spans="21:28">
      <c r="U1032616" s="5"/>
      <c r="AA1032616" s="94"/>
      <c r="AB1032616" s="5"/>
    </row>
    <row r="1032666" spans="21:28">
      <c r="U1032666" s="5"/>
      <c r="AA1032666" s="94"/>
      <c r="AB1032666" s="5"/>
    </row>
    <row r="1032736" spans="21:28">
      <c r="U1032736" s="5"/>
      <c r="AA1032736" s="94"/>
      <c r="AB1032736" s="5"/>
    </row>
    <row r="1032737" spans="21:28">
      <c r="U1032737" s="5"/>
      <c r="AA1032737" s="94"/>
      <c r="AB1032737" s="5"/>
    </row>
    <row r="1032754" spans="21:28">
      <c r="U1032754" s="5"/>
      <c r="AA1032754" s="94"/>
      <c r="AB1032754" s="5"/>
    </row>
    <row r="1032756" spans="21:28">
      <c r="U1032756" s="5"/>
      <c r="AA1032756" s="458"/>
      <c r="AB1032756" s="5"/>
    </row>
    <row r="1032757" spans="21:28">
      <c r="U1032757" s="5"/>
      <c r="AA1032757" s="458"/>
      <c r="AB1032757" s="5"/>
    </row>
    <row r="1032758" spans="21:28">
      <c r="U1032758" s="5"/>
      <c r="AA1032758" s="93"/>
      <c r="AB1032758" s="5"/>
    </row>
    <row r="1032759" spans="21:28">
      <c r="U1032759" s="5"/>
      <c r="AA1032759" s="94"/>
      <c r="AB1032759" s="5"/>
    </row>
    <row r="1032762" spans="21:28">
      <c r="U1032762" s="5"/>
      <c r="AA1032762" s="94"/>
      <c r="AB1032762" s="5"/>
    </row>
    <row r="1032812" spans="21:28">
      <c r="U1032812" s="5"/>
      <c r="AA1032812" s="94"/>
      <c r="AB1032812" s="5"/>
    </row>
    <row r="1032882" spans="21:28">
      <c r="U1032882" s="5"/>
      <c r="AA1032882" s="94"/>
      <c r="AB1032882" s="5"/>
    </row>
    <row r="1032883" spans="21:28">
      <c r="U1032883" s="5"/>
      <c r="AA1032883" s="94"/>
      <c r="AB1032883" s="5"/>
    </row>
    <row r="1032900" spans="21:28">
      <c r="U1032900" s="5"/>
      <c r="AA1032900" s="94"/>
      <c r="AB1032900" s="5"/>
    </row>
    <row r="1032902" spans="21:28">
      <c r="U1032902" s="5"/>
      <c r="AA1032902" s="458"/>
      <c r="AB1032902" s="5"/>
    </row>
    <row r="1032903" spans="21:28">
      <c r="U1032903" s="5"/>
      <c r="AA1032903" s="458"/>
      <c r="AB1032903" s="5"/>
    </row>
    <row r="1032904" spans="21:28">
      <c r="U1032904" s="5"/>
      <c r="AA1032904" s="93"/>
      <c r="AB1032904" s="5"/>
    </row>
    <row r="1032905" spans="21:28">
      <c r="U1032905" s="5"/>
      <c r="AA1032905" s="94"/>
      <c r="AB1032905" s="5"/>
    </row>
    <row r="1032908" spans="21:28">
      <c r="U1032908" s="5"/>
      <c r="AA1032908" s="94"/>
      <c r="AB1032908" s="5"/>
    </row>
    <row r="1032958" spans="21:28">
      <c r="U1032958" s="5"/>
      <c r="AA1032958" s="94"/>
      <c r="AB1032958" s="5"/>
    </row>
    <row r="1033028" spans="21:28">
      <c r="U1033028" s="5"/>
      <c r="AA1033028" s="94"/>
      <c r="AB1033028" s="5"/>
    </row>
    <row r="1033029" spans="21:28">
      <c r="U1033029" s="5"/>
      <c r="AA1033029" s="94"/>
      <c r="AB1033029" s="5"/>
    </row>
    <row r="1033046" spans="21:28">
      <c r="U1033046" s="5"/>
      <c r="AA1033046" s="94"/>
      <c r="AB1033046" s="5"/>
    </row>
    <row r="1033048" spans="21:28">
      <c r="U1033048" s="5"/>
      <c r="AA1033048" s="458"/>
      <c r="AB1033048" s="5"/>
    </row>
    <row r="1033049" spans="21:28">
      <c r="U1033049" s="5"/>
      <c r="AA1033049" s="458"/>
      <c r="AB1033049" s="5"/>
    </row>
    <row r="1033050" spans="21:28">
      <c r="U1033050" s="5"/>
      <c r="AA1033050" s="93"/>
      <c r="AB1033050" s="5"/>
    </row>
    <row r="1033051" spans="21:28">
      <c r="U1033051" s="5"/>
      <c r="AA1033051" s="94"/>
      <c r="AB1033051" s="5"/>
    </row>
    <row r="1033054" spans="21:28">
      <c r="U1033054" s="5"/>
      <c r="AA1033054" s="94"/>
      <c r="AB1033054" s="5"/>
    </row>
    <row r="1033104" spans="21:28">
      <c r="U1033104" s="5"/>
      <c r="AA1033104" s="94"/>
      <c r="AB1033104" s="5"/>
    </row>
    <row r="1033174" spans="21:28">
      <c r="U1033174" s="5"/>
      <c r="AA1033174" s="94"/>
      <c r="AB1033174" s="5"/>
    </row>
    <row r="1033175" spans="21:28">
      <c r="U1033175" s="5"/>
      <c r="AA1033175" s="94"/>
      <c r="AB1033175" s="5"/>
    </row>
    <row r="1033192" spans="21:28">
      <c r="U1033192" s="5"/>
      <c r="AA1033192" s="94"/>
      <c r="AB1033192" s="5"/>
    </row>
    <row r="1033194" spans="21:28">
      <c r="U1033194" s="5"/>
      <c r="AA1033194" s="458"/>
      <c r="AB1033194" s="5"/>
    </row>
    <row r="1033195" spans="21:28">
      <c r="U1033195" s="5"/>
      <c r="AA1033195" s="458"/>
      <c r="AB1033195" s="5"/>
    </row>
    <row r="1033196" spans="21:28">
      <c r="U1033196" s="5"/>
      <c r="AA1033196" s="93"/>
      <c r="AB1033196" s="5"/>
    </row>
    <row r="1033197" spans="21:28">
      <c r="U1033197" s="5"/>
      <c r="AA1033197" s="94"/>
      <c r="AB1033197" s="5"/>
    </row>
    <row r="1033200" spans="21:28">
      <c r="U1033200" s="5"/>
      <c r="AA1033200" s="94"/>
      <c r="AB1033200" s="5"/>
    </row>
    <row r="1033250" spans="21:28">
      <c r="U1033250" s="5"/>
      <c r="AA1033250" s="94"/>
      <c r="AB1033250" s="5"/>
    </row>
    <row r="1033320" spans="21:28">
      <c r="U1033320" s="5"/>
      <c r="AA1033320" s="94"/>
      <c r="AB1033320" s="5"/>
    </row>
    <row r="1033321" spans="21:28">
      <c r="U1033321" s="5"/>
      <c r="AA1033321" s="94"/>
      <c r="AB1033321" s="5"/>
    </row>
    <row r="1033338" spans="21:28">
      <c r="U1033338" s="5"/>
      <c r="AA1033338" s="94"/>
      <c r="AB1033338" s="5"/>
    </row>
    <row r="1033340" spans="21:28">
      <c r="U1033340" s="5"/>
      <c r="AA1033340" s="458"/>
      <c r="AB1033340" s="5"/>
    </row>
    <row r="1033341" spans="21:28">
      <c r="U1033341" s="5"/>
      <c r="AA1033341" s="458"/>
      <c r="AB1033341" s="5"/>
    </row>
    <row r="1033342" spans="21:28">
      <c r="U1033342" s="5"/>
      <c r="AA1033342" s="93"/>
      <c r="AB1033342" s="5"/>
    </row>
    <row r="1033343" spans="21:28">
      <c r="U1033343" s="5"/>
      <c r="AA1033343" s="94"/>
      <c r="AB1033343" s="5"/>
    </row>
    <row r="1033346" spans="21:28">
      <c r="U1033346" s="5"/>
      <c r="AA1033346" s="94"/>
      <c r="AB1033346" s="5"/>
    </row>
    <row r="1033396" spans="21:28">
      <c r="U1033396" s="5"/>
      <c r="AA1033396" s="94"/>
      <c r="AB1033396" s="5"/>
    </row>
    <row r="1033466" spans="21:28">
      <c r="U1033466" s="5"/>
      <c r="AA1033466" s="94"/>
      <c r="AB1033466" s="5"/>
    </row>
    <row r="1033467" spans="21:28">
      <c r="U1033467" s="5"/>
      <c r="AA1033467" s="94"/>
      <c r="AB1033467" s="5"/>
    </row>
    <row r="1033484" spans="21:28">
      <c r="U1033484" s="5"/>
      <c r="AA1033484" s="94"/>
      <c r="AB1033484" s="5"/>
    </row>
    <row r="1033486" spans="21:28">
      <c r="U1033486" s="5"/>
      <c r="AA1033486" s="458"/>
      <c r="AB1033486" s="5"/>
    </row>
    <row r="1033487" spans="21:28">
      <c r="U1033487" s="5"/>
      <c r="AA1033487" s="458"/>
      <c r="AB1033487" s="5"/>
    </row>
    <row r="1033488" spans="21:28">
      <c r="U1033488" s="5"/>
      <c r="AA1033488" s="93"/>
      <c r="AB1033488" s="5"/>
    </row>
    <row r="1033489" spans="21:28">
      <c r="U1033489" s="5"/>
      <c r="AA1033489" s="94"/>
      <c r="AB1033489" s="5"/>
    </row>
    <row r="1033492" spans="21:28">
      <c r="U1033492" s="5"/>
      <c r="AA1033492" s="94"/>
      <c r="AB1033492" s="5"/>
    </row>
    <row r="1033542" spans="21:28">
      <c r="U1033542" s="5"/>
      <c r="AA1033542" s="94"/>
      <c r="AB1033542" s="5"/>
    </row>
    <row r="1033612" spans="21:28">
      <c r="U1033612" s="5"/>
      <c r="AA1033612" s="94"/>
      <c r="AB1033612" s="5"/>
    </row>
    <row r="1033613" spans="21:28">
      <c r="U1033613" s="5"/>
      <c r="AA1033613" s="94"/>
      <c r="AB1033613" s="5"/>
    </row>
    <row r="1033630" spans="21:28">
      <c r="U1033630" s="5"/>
      <c r="AA1033630" s="94"/>
      <c r="AB1033630" s="5"/>
    </row>
    <row r="1033632" spans="21:28">
      <c r="U1033632" s="5"/>
      <c r="AA1033632" s="458"/>
      <c r="AB1033632" s="5"/>
    </row>
    <row r="1033633" spans="21:28">
      <c r="U1033633" s="5"/>
      <c r="AA1033633" s="458"/>
      <c r="AB1033633" s="5"/>
    </row>
    <row r="1033634" spans="21:28">
      <c r="U1033634" s="5"/>
      <c r="AA1033634" s="93"/>
      <c r="AB1033634" s="5"/>
    </row>
    <row r="1033635" spans="21:28">
      <c r="U1033635" s="5"/>
      <c r="AA1033635" s="94"/>
      <c r="AB1033635" s="5"/>
    </row>
    <row r="1033638" spans="21:28">
      <c r="U1033638" s="5"/>
      <c r="AA1033638" s="94"/>
      <c r="AB1033638" s="5"/>
    </row>
    <row r="1033688" spans="21:28">
      <c r="U1033688" s="5"/>
      <c r="AA1033688" s="94"/>
      <c r="AB1033688" s="5"/>
    </row>
    <row r="1033758" spans="21:28">
      <c r="U1033758" s="5"/>
      <c r="AA1033758" s="94"/>
      <c r="AB1033758" s="5"/>
    </row>
    <row r="1033759" spans="21:28">
      <c r="U1033759" s="5"/>
      <c r="AA1033759" s="94"/>
      <c r="AB1033759" s="5"/>
    </row>
    <row r="1033776" spans="21:28">
      <c r="U1033776" s="5"/>
      <c r="AA1033776" s="94"/>
      <c r="AB1033776" s="5"/>
    </row>
    <row r="1033778" spans="21:28">
      <c r="U1033778" s="5"/>
      <c r="AA1033778" s="458"/>
      <c r="AB1033778" s="5"/>
    </row>
    <row r="1033779" spans="21:28">
      <c r="U1033779" s="5"/>
      <c r="AA1033779" s="458"/>
      <c r="AB1033779" s="5"/>
    </row>
    <row r="1033780" spans="21:28">
      <c r="U1033780" s="5"/>
      <c r="AA1033780" s="93"/>
      <c r="AB1033780" s="5"/>
    </row>
    <row r="1033781" spans="21:28">
      <c r="U1033781" s="5"/>
      <c r="AA1033781" s="94"/>
      <c r="AB1033781" s="5"/>
    </row>
    <row r="1033784" spans="21:28">
      <c r="U1033784" s="5"/>
      <c r="AA1033784" s="94"/>
      <c r="AB1033784" s="5"/>
    </row>
    <row r="1033834" spans="21:28">
      <c r="U1033834" s="5"/>
      <c r="AA1033834" s="94"/>
      <c r="AB1033834" s="5"/>
    </row>
    <row r="1033904" spans="21:28">
      <c r="U1033904" s="5"/>
      <c r="AA1033904" s="94"/>
      <c r="AB1033904" s="5"/>
    </row>
    <row r="1033905" spans="21:28">
      <c r="U1033905" s="5"/>
      <c r="AA1033905" s="94"/>
      <c r="AB1033905" s="5"/>
    </row>
    <row r="1033922" spans="21:28">
      <c r="U1033922" s="5"/>
      <c r="AA1033922" s="94"/>
      <c r="AB1033922" s="5"/>
    </row>
    <row r="1033924" spans="21:28">
      <c r="U1033924" s="5"/>
      <c r="AA1033924" s="458"/>
      <c r="AB1033924" s="5"/>
    </row>
    <row r="1033925" spans="21:28">
      <c r="U1033925" s="5"/>
      <c r="AA1033925" s="458"/>
      <c r="AB1033925" s="5"/>
    </row>
    <row r="1033926" spans="21:28">
      <c r="U1033926" s="5"/>
      <c r="AA1033926" s="93"/>
      <c r="AB1033926" s="5"/>
    </row>
    <row r="1033927" spans="21:28">
      <c r="U1033927" s="5"/>
      <c r="AA1033927" s="94"/>
      <c r="AB1033927" s="5"/>
    </row>
    <row r="1033930" spans="21:28">
      <c r="U1033930" s="5"/>
      <c r="AA1033930" s="94"/>
      <c r="AB1033930" s="5"/>
    </row>
    <row r="1033980" spans="21:28">
      <c r="U1033980" s="5"/>
      <c r="AA1033980" s="94"/>
      <c r="AB1033980" s="5"/>
    </row>
    <row r="1034050" spans="21:28">
      <c r="U1034050" s="5"/>
      <c r="AA1034050" s="94"/>
      <c r="AB1034050" s="5"/>
    </row>
    <row r="1034051" spans="21:28">
      <c r="U1034051" s="5"/>
      <c r="AA1034051" s="94"/>
      <c r="AB1034051" s="5"/>
    </row>
    <row r="1034068" spans="21:28">
      <c r="U1034068" s="5"/>
      <c r="AA1034068" s="94"/>
      <c r="AB1034068" s="5"/>
    </row>
    <row r="1034070" spans="21:28">
      <c r="U1034070" s="5"/>
      <c r="AA1034070" s="458"/>
      <c r="AB1034070" s="5"/>
    </row>
    <row r="1034071" spans="21:28">
      <c r="U1034071" s="5"/>
      <c r="AA1034071" s="458"/>
      <c r="AB1034071" s="5"/>
    </row>
    <row r="1034072" spans="21:28">
      <c r="U1034072" s="5"/>
      <c r="AA1034072" s="93"/>
      <c r="AB1034072" s="5"/>
    </row>
    <row r="1034073" spans="21:28">
      <c r="U1034073" s="5"/>
      <c r="AA1034073" s="94"/>
      <c r="AB1034073" s="5"/>
    </row>
    <row r="1034076" spans="21:28">
      <c r="U1034076" s="5"/>
      <c r="AA1034076" s="94"/>
      <c r="AB1034076" s="5"/>
    </row>
    <row r="1034126" spans="21:28">
      <c r="U1034126" s="5"/>
      <c r="AA1034126" s="94"/>
      <c r="AB1034126" s="5"/>
    </row>
    <row r="1034196" spans="21:28">
      <c r="U1034196" s="5"/>
      <c r="AA1034196" s="94"/>
      <c r="AB1034196" s="5"/>
    </row>
    <row r="1034197" spans="21:28">
      <c r="U1034197" s="5"/>
      <c r="AA1034197" s="94"/>
      <c r="AB1034197" s="5"/>
    </row>
    <row r="1034214" spans="21:28">
      <c r="U1034214" s="5"/>
      <c r="AA1034214" s="94"/>
      <c r="AB1034214" s="5"/>
    </row>
    <row r="1034216" spans="21:28">
      <c r="U1034216" s="5"/>
      <c r="AA1034216" s="458"/>
      <c r="AB1034216" s="5"/>
    </row>
    <row r="1034217" spans="21:28">
      <c r="U1034217" s="5"/>
      <c r="AA1034217" s="458"/>
      <c r="AB1034217" s="5"/>
    </row>
    <row r="1034218" spans="21:28">
      <c r="U1034218" s="5"/>
      <c r="AA1034218" s="93"/>
      <c r="AB1034218" s="5"/>
    </row>
    <row r="1034219" spans="21:28">
      <c r="U1034219" s="5"/>
      <c r="AA1034219" s="94"/>
      <c r="AB1034219" s="5"/>
    </row>
    <row r="1034222" spans="21:28">
      <c r="U1034222" s="5"/>
      <c r="AA1034222" s="94"/>
      <c r="AB1034222" s="5"/>
    </row>
    <row r="1034272" spans="21:28">
      <c r="U1034272" s="5"/>
      <c r="AA1034272" s="94"/>
      <c r="AB1034272" s="5"/>
    </row>
    <row r="1034342" spans="21:28">
      <c r="U1034342" s="5"/>
      <c r="AA1034342" s="94"/>
      <c r="AB1034342" s="5"/>
    </row>
    <row r="1034343" spans="21:28">
      <c r="U1034343" s="5"/>
      <c r="AA1034343" s="94"/>
      <c r="AB1034343" s="5"/>
    </row>
    <row r="1034360" spans="21:28">
      <c r="U1034360" s="5"/>
      <c r="AA1034360" s="94"/>
      <c r="AB1034360" s="5"/>
    </row>
    <row r="1034362" spans="21:28">
      <c r="U1034362" s="5"/>
      <c r="AA1034362" s="458"/>
      <c r="AB1034362" s="5"/>
    </row>
    <row r="1034363" spans="21:28">
      <c r="U1034363" s="5"/>
      <c r="AA1034363" s="458"/>
      <c r="AB1034363" s="5"/>
    </row>
    <row r="1034364" spans="21:28">
      <c r="U1034364" s="5"/>
      <c r="AA1034364" s="93"/>
      <c r="AB1034364" s="5"/>
    </row>
    <row r="1034365" spans="21:28">
      <c r="U1034365" s="5"/>
      <c r="AA1034365" s="94"/>
      <c r="AB1034365" s="5"/>
    </row>
    <row r="1034368" spans="21:28">
      <c r="U1034368" s="5"/>
      <c r="AA1034368" s="94"/>
      <c r="AB1034368" s="5"/>
    </row>
    <row r="1034418" spans="21:28">
      <c r="U1034418" s="5"/>
      <c r="AA1034418" s="94"/>
      <c r="AB1034418" s="5"/>
    </row>
    <row r="1034488" spans="21:28">
      <c r="U1034488" s="5"/>
      <c r="AA1034488" s="94"/>
      <c r="AB1034488" s="5"/>
    </row>
    <row r="1034489" spans="21:28">
      <c r="U1034489" s="5"/>
      <c r="AA1034489" s="94"/>
      <c r="AB1034489" s="5"/>
    </row>
    <row r="1034506" spans="21:28">
      <c r="U1034506" s="5"/>
      <c r="AA1034506" s="94"/>
      <c r="AB1034506" s="5"/>
    </row>
    <row r="1034508" spans="21:28">
      <c r="U1034508" s="5"/>
      <c r="AA1034508" s="458"/>
      <c r="AB1034508" s="5"/>
    </row>
    <row r="1034509" spans="21:28">
      <c r="U1034509" s="5"/>
      <c r="AA1034509" s="458"/>
      <c r="AB1034509" s="5"/>
    </row>
    <row r="1034510" spans="21:28">
      <c r="U1034510" s="5"/>
      <c r="AA1034510" s="93"/>
      <c r="AB1034510" s="5"/>
    </row>
    <row r="1034511" spans="21:28">
      <c r="U1034511" s="5"/>
      <c r="AA1034511" s="94"/>
      <c r="AB1034511" s="5"/>
    </row>
    <row r="1034514" spans="21:28">
      <c r="U1034514" s="5"/>
      <c r="AA1034514" s="94"/>
      <c r="AB1034514" s="5"/>
    </row>
    <row r="1034564" spans="21:28">
      <c r="U1034564" s="5"/>
      <c r="AA1034564" s="94"/>
      <c r="AB1034564" s="5"/>
    </row>
    <row r="1034634" spans="21:28">
      <c r="U1034634" s="5"/>
      <c r="AA1034634" s="94"/>
      <c r="AB1034634" s="5"/>
    </row>
    <row r="1034635" spans="21:28">
      <c r="U1034635" s="5"/>
      <c r="AA1034635" s="94"/>
      <c r="AB1034635" s="5"/>
    </row>
    <row r="1034652" spans="21:28">
      <c r="U1034652" s="5"/>
      <c r="AA1034652" s="94"/>
      <c r="AB1034652" s="5"/>
    </row>
    <row r="1034654" spans="21:28">
      <c r="U1034654" s="5"/>
      <c r="AA1034654" s="458"/>
      <c r="AB1034654" s="5"/>
    </row>
    <row r="1034655" spans="21:28">
      <c r="U1034655" s="5"/>
      <c r="AA1034655" s="458"/>
      <c r="AB1034655" s="5"/>
    </row>
    <row r="1034656" spans="21:28">
      <c r="U1034656" s="5"/>
      <c r="AA1034656" s="93"/>
      <c r="AB1034656" s="5"/>
    </row>
    <row r="1034657" spans="21:28">
      <c r="U1034657" s="5"/>
      <c r="AA1034657" s="94"/>
      <c r="AB1034657" s="5"/>
    </row>
    <row r="1034660" spans="21:28">
      <c r="U1034660" s="5"/>
      <c r="AA1034660" s="94"/>
      <c r="AB1034660" s="5"/>
    </row>
    <row r="1034710" spans="21:28">
      <c r="U1034710" s="5"/>
      <c r="AA1034710" s="94"/>
      <c r="AB1034710" s="5"/>
    </row>
    <row r="1034780" spans="21:28">
      <c r="U1034780" s="5"/>
      <c r="AA1034780" s="94"/>
      <c r="AB1034780" s="5"/>
    </row>
    <row r="1034781" spans="21:28">
      <c r="U1034781" s="5"/>
      <c r="AA1034781" s="94"/>
      <c r="AB1034781" s="5"/>
    </row>
    <row r="1034798" spans="21:28">
      <c r="U1034798" s="5"/>
      <c r="AA1034798" s="94"/>
      <c r="AB1034798" s="5"/>
    </row>
    <row r="1034800" spans="21:28">
      <c r="U1034800" s="5"/>
      <c r="AA1034800" s="458"/>
      <c r="AB1034800" s="5"/>
    </row>
    <row r="1034801" spans="21:28">
      <c r="U1034801" s="5"/>
      <c r="AA1034801" s="458"/>
      <c r="AB1034801" s="5"/>
    </row>
    <row r="1034802" spans="21:28">
      <c r="U1034802" s="5"/>
      <c r="AA1034802" s="93"/>
      <c r="AB1034802" s="5"/>
    </row>
    <row r="1034803" spans="21:28">
      <c r="U1034803" s="5"/>
      <c r="AA1034803" s="94"/>
      <c r="AB1034803" s="5"/>
    </row>
    <row r="1034806" spans="21:28">
      <c r="U1034806" s="5"/>
      <c r="AA1034806" s="94"/>
      <c r="AB1034806" s="5"/>
    </row>
    <row r="1034856" spans="21:28">
      <c r="U1034856" s="5"/>
      <c r="AA1034856" s="94"/>
      <c r="AB1034856" s="5"/>
    </row>
    <row r="1034926" spans="21:28">
      <c r="U1034926" s="5"/>
      <c r="AA1034926" s="94"/>
      <c r="AB1034926" s="5"/>
    </row>
    <row r="1034927" spans="21:28">
      <c r="U1034927" s="5"/>
      <c r="AA1034927" s="94"/>
      <c r="AB1034927" s="5"/>
    </row>
    <row r="1034944" spans="21:28">
      <c r="U1034944" s="5"/>
      <c r="AA1034944" s="94"/>
      <c r="AB1034944" s="5"/>
    </row>
    <row r="1034946" spans="21:28">
      <c r="U1034946" s="5"/>
      <c r="AA1034946" s="458"/>
      <c r="AB1034946" s="5"/>
    </row>
    <row r="1034947" spans="21:28">
      <c r="U1034947" s="5"/>
      <c r="AA1034947" s="458"/>
      <c r="AB1034947" s="5"/>
    </row>
    <row r="1034948" spans="21:28">
      <c r="U1034948" s="5"/>
      <c r="AA1034948" s="93"/>
      <c r="AB1034948" s="5"/>
    </row>
    <row r="1034949" spans="21:28">
      <c r="U1034949" s="5"/>
      <c r="AA1034949" s="94"/>
      <c r="AB1034949" s="5"/>
    </row>
    <row r="1034952" spans="21:28">
      <c r="U1034952" s="5"/>
      <c r="AA1034952" s="94"/>
      <c r="AB1034952" s="5"/>
    </row>
    <row r="1035002" spans="21:28">
      <c r="U1035002" s="5"/>
      <c r="AA1035002" s="94"/>
      <c r="AB1035002" s="5"/>
    </row>
    <row r="1035072" spans="21:28">
      <c r="U1035072" s="5"/>
      <c r="AA1035072" s="94"/>
      <c r="AB1035072" s="5"/>
    </row>
    <row r="1035073" spans="21:28">
      <c r="U1035073" s="5"/>
      <c r="AA1035073" s="94"/>
      <c r="AB1035073" s="5"/>
    </row>
    <row r="1035090" spans="21:28">
      <c r="U1035090" s="5"/>
      <c r="AA1035090" s="94"/>
      <c r="AB1035090" s="5"/>
    </row>
    <row r="1035092" spans="21:28">
      <c r="U1035092" s="5"/>
      <c r="AA1035092" s="458"/>
      <c r="AB1035092" s="5"/>
    </row>
    <row r="1035093" spans="21:28">
      <c r="U1035093" s="5"/>
      <c r="AA1035093" s="458"/>
      <c r="AB1035093" s="5"/>
    </row>
    <row r="1035094" spans="21:28">
      <c r="U1035094" s="5"/>
      <c r="AA1035094" s="93"/>
      <c r="AB1035094" s="5"/>
    </row>
    <row r="1035095" spans="21:28">
      <c r="U1035095" s="5"/>
      <c r="AA1035095" s="94"/>
      <c r="AB1035095" s="5"/>
    </row>
    <row r="1035098" spans="21:28">
      <c r="U1035098" s="5"/>
      <c r="AA1035098" s="94"/>
      <c r="AB1035098" s="5"/>
    </row>
    <row r="1035148" spans="21:28">
      <c r="U1035148" s="5"/>
      <c r="AA1035148" s="94"/>
      <c r="AB1035148" s="5"/>
    </row>
    <row r="1035218" spans="21:28">
      <c r="U1035218" s="5"/>
      <c r="AA1035218" s="94"/>
      <c r="AB1035218" s="5"/>
    </row>
    <row r="1035219" spans="21:28">
      <c r="U1035219" s="5"/>
      <c r="AA1035219" s="94"/>
      <c r="AB1035219" s="5"/>
    </row>
    <row r="1035236" spans="21:28">
      <c r="U1035236" s="5"/>
      <c r="AA1035236" s="94"/>
      <c r="AB1035236" s="5"/>
    </row>
    <row r="1035238" spans="21:28">
      <c r="U1035238" s="5"/>
      <c r="AA1035238" s="458"/>
      <c r="AB1035238" s="5"/>
    </row>
    <row r="1035239" spans="21:28">
      <c r="U1035239" s="5"/>
      <c r="AA1035239" s="458"/>
      <c r="AB1035239" s="5"/>
    </row>
    <row r="1035240" spans="21:28">
      <c r="U1035240" s="5"/>
      <c r="AA1035240" s="93"/>
      <c r="AB1035240" s="5"/>
    </row>
    <row r="1035241" spans="21:28">
      <c r="U1035241" s="5"/>
      <c r="AA1035241" s="94"/>
      <c r="AB1035241" s="5"/>
    </row>
    <row r="1035244" spans="21:28">
      <c r="U1035244" s="5"/>
      <c r="AA1035244" s="94"/>
      <c r="AB1035244" s="5"/>
    </row>
    <row r="1035294" spans="21:28">
      <c r="U1035294" s="5"/>
      <c r="AA1035294" s="94"/>
      <c r="AB1035294" s="5"/>
    </row>
    <row r="1035364" spans="21:28">
      <c r="U1035364" s="5"/>
      <c r="AA1035364" s="94"/>
      <c r="AB1035364" s="5"/>
    </row>
    <row r="1035365" spans="21:28">
      <c r="U1035365" s="5"/>
      <c r="AA1035365" s="94"/>
      <c r="AB1035365" s="5"/>
    </row>
    <row r="1035382" spans="21:28">
      <c r="U1035382" s="5"/>
      <c r="AA1035382" s="94"/>
      <c r="AB1035382" s="5"/>
    </row>
    <row r="1035384" spans="21:28">
      <c r="U1035384" s="5"/>
      <c r="AA1035384" s="458"/>
      <c r="AB1035384" s="5"/>
    </row>
    <row r="1035385" spans="21:28">
      <c r="U1035385" s="5"/>
      <c r="AA1035385" s="458"/>
      <c r="AB1035385" s="5"/>
    </row>
    <row r="1035386" spans="21:28">
      <c r="U1035386" s="5"/>
      <c r="AA1035386" s="93"/>
      <c r="AB1035386" s="5"/>
    </row>
    <row r="1035387" spans="21:28">
      <c r="U1035387" s="5"/>
      <c r="AA1035387" s="94"/>
      <c r="AB1035387" s="5"/>
    </row>
    <row r="1035390" spans="21:28">
      <c r="U1035390" s="5"/>
      <c r="AA1035390" s="94"/>
      <c r="AB1035390" s="5"/>
    </row>
    <row r="1035440" spans="21:28">
      <c r="U1035440" s="5"/>
      <c r="AA1035440" s="94"/>
      <c r="AB1035440" s="5"/>
    </row>
    <row r="1035510" spans="21:28">
      <c r="U1035510" s="5"/>
      <c r="AA1035510" s="94"/>
      <c r="AB1035510" s="5"/>
    </row>
    <row r="1035511" spans="21:28">
      <c r="U1035511" s="5"/>
      <c r="AA1035511" s="94"/>
      <c r="AB1035511" s="5"/>
    </row>
    <row r="1035528" spans="21:28">
      <c r="U1035528" s="5"/>
      <c r="AA1035528" s="94"/>
      <c r="AB1035528" s="5"/>
    </row>
    <row r="1035530" spans="21:28">
      <c r="U1035530" s="5"/>
      <c r="AA1035530" s="458"/>
      <c r="AB1035530" s="5"/>
    </row>
    <row r="1035531" spans="21:28">
      <c r="U1035531" s="5"/>
      <c r="AA1035531" s="458"/>
      <c r="AB1035531" s="5"/>
    </row>
    <row r="1035532" spans="21:28">
      <c r="U1035532" s="5"/>
      <c r="AA1035532" s="93"/>
      <c r="AB1035532" s="5"/>
    </row>
    <row r="1035533" spans="21:28">
      <c r="U1035533" s="5"/>
      <c r="AA1035533" s="94"/>
      <c r="AB1035533" s="5"/>
    </row>
    <row r="1035536" spans="21:28">
      <c r="U1035536" s="5"/>
      <c r="AA1035536" s="94"/>
      <c r="AB1035536" s="5"/>
    </row>
    <row r="1035586" spans="21:28">
      <c r="U1035586" s="5"/>
      <c r="AA1035586" s="94"/>
      <c r="AB1035586" s="5"/>
    </row>
    <row r="1035656" spans="21:28">
      <c r="U1035656" s="5"/>
      <c r="AA1035656" s="94"/>
      <c r="AB1035656" s="5"/>
    </row>
    <row r="1035657" spans="21:28">
      <c r="U1035657" s="5"/>
      <c r="AA1035657" s="94"/>
      <c r="AB1035657" s="5"/>
    </row>
    <row r="1035674" spans="21:28">
      <c r="U1035674" s="5"/>
      <c r="AA1035674" s="94"/>
      <c r="AB1035674" s="5"/>
    </row>
    <row r="1035676" spans="21:28">
      <c r="U1035676" s="5"/>
      <c r="AA1035676" s="458"/>
      <c r="AB1035676" s="5"/>
    </row>
    <row r="1035677" spans="21:28">
      <c r="U1035677" s="5"/>
      <c r="AA1035677" s="458"/>
      <c r="AB1035677" s="5"/>
    </row>
    <row r="1035678" spans="21:28">
      <c r="U1035678" s="5"/>
      <c r="AA1035678" s="93"/>
      <c r="AB1035678" s="5"/>
    </row>
    <row r="1035679" spans="21:28">
      <c r="U1035679" s="5"/>
      <c r="AA1035679" s="94"/>
      <c r="AB1035679" s="5"/>
    </row>
    <row r="1035682" spans="21:28">
      <c r="U1035682" s="5"/>
      <c r="AA1035682" s="94"/>
      <c r="AB1035682" s="5"/>
    </row>
    <row r="1035732" spans="21:28">
      <c r="U1035732" s="5"/>
      <c r="AA1035732" s="94"/>
      <c r="AB1035732" s="5"/>
    </row>
    <row r="1035802" spans="21:28">
      <c r="U1035802" s="5"/>
      <c r="AA1035802" s="94"/>
      <c r="AB1035802" s="5"/>
    </row>
    <row r="1035803" spans="21:28">
      <c r="U1035803" s="5"/>
      <c r="AA1035803" s="94"/>
      <c r="AB1035803" s="5"/>
    </row>
    <row r="1035820" spans="21:28">
      <c r="U1035820" s="5"/>
      <c r="AA1035820" s="94"/>
      <c r="AB1035820" s="5"/>
    </row>
    <row r="1035822" spans="21:28">
      <c r="U1035822" s="5"/>
      <c r="AA1035822" s="458"/>
      <c r="AB1035822" s="5"/>
    </row>
    <row r="1035823" spans="21:28">
      <c r="U1035823" s="5"/>
      <c r="AA1035823" s="458"/>
      <c r="AB1035823" s="5"/>
    </row>
    <row r="1035824" spans="21:28">
      <c r="U1035824" s="5"/>
      <c r="AA1035824" s="93"/>
      <c r="AB1035824" s="5"/>
    </row>
    <row r="1035825" spans="21:28">
      <c r="U1035825" s="5"/>
      <c r="AA1035825" s="94"/>
      <c r="AB1035825" s="5"/>
    </row>
    <row r="1035828" spans="21:28">
      <c r="U1035828" s="5"/>
      <c r="AA1035828" s="94"/>
      <c r="AB1035828" s="5"/>
    </row>
    <row r="1035878" spans="21:28">
      <c r="U1035878" s="5"/>
      <c r="AA1035878" s="94"/>
      <c r="AB1035878" s="5"/>
    </row>
    <row r="1035948" spans="21:28">
      <c r="U1035948" s="5"/>
      <c r="AA1035948" s="94"/>
      <c r="AB1035948" s="5"/>
    </row>
    <row r="1035949" spans="21:28">
      <c r="U1035949" s="5"/>
      <c r="AA1035949" s="94"/>
      <c r="AB1035949" s="5"/>
    </row>
    <row r="1035966" spans="21:28">
      <c r="U1035966" s="5"/>
      <c r="AA1035966" s="94"/>
      <c r="AB1035966" s="5"/>
    </row>
    <row r="1035968" spans="21:28">
      <c r="U1035968" s="5"/>
      <c r="AA1035968" s="458"/>
      <c r="AB1035968" s="5"/>
    </row>
    <row r="1035969" spans="21:28">
      <c r="U1035969" s="5"/>
      <c r="AA1035969" s="458"/>
      <c r="AB1035969" s="5"/>
    </row>
    <row r="1035970" spans="21:28">
      <c r="U1035970" s="5"/>
      <c r="AA1035970" s="93"/>
      <c r="AB1035970" s="5"/>
    </row>
    <row r="1035971" spans="21:28">
      <c r="U1035971" s="5"/>
      <c r="AA1035971" s="94"/>
      <c r="AB1035971" s="5"/>
    </row>
    <row r="1035974" spans="21:28">
      <c r="U1035974" s="5"/>
      <c r="AA1035974" s="94"/>
      <c r="AB1035974" s="5"/>
    </row>
    <row r="1036024" spans="21:28">
      <c r="U1036024" s="5"/>
      <c r="AA1036024" s="94"/>
      <c r="AB1036024" s="5"/>
    </row>
    <row r="1036094" spans="21:28">
      <c r="U1036094" s="5"/>
      <c r="AA1036094" s="94"/>
      <c r="AB1036094" s="5"/>
    </row>
    <row r="1036095" spans="21:28">
      <c r="U1036095" s="5"/>
      <c r="AA1036095" s="94"/>
      <c r="AB1036095" s="5"/>
    </row>
    <row r="1036112" spans="21:28">
      <c r="U1036112" s="5"/>
      <c r="AA1036112" s="94"/>
      <c r="AB1036112" s="5"/>
    </row>
    <row r="1036114" spans="21:28">
      <c r="U1036114" s="5"/>
      <c r="AA1036114" s="458"/>
      <c r="AB1036114" s="5"/>
    </row>
    <row r="1036115" spans="21:28">
      <c r="U1036115" s="5"/>
      <c r="AA1036115" s="458"/>
      <c r="AB1036115" s="5"/>
    </row>
    <row r="1036116" spans="21:28">
      <c r="U1036116" s="5"/>
      <c r="AA1036116" s="93"/>
      <c r="AB1036116" s="5"/>
    </row>
    <row r="1036117" spans="21:28">
      <c r="U1036117" s="5"/>
      <c r="AA1036117" s="94"/>
      <c r="AB1036117" s="5"/>
    </row>
    <row r="1036120" spans="21:28">
      <c r="U1036120" s="5"/>
      <c r="AA1036120" s="94"/>
      <c r="AB1036120" s="5"/>
    </row>
    <row r="1036170" spans="21:28">
      <c r="U1036170" s="5"/>
      <c r="AA1036170" s="94"/>
      <c r="AB1036170" s="5"/>
    </row>
    <row r="1036240" spans="21:28">
      <c r="U1036240" s="5"/>
      <c r="AA1036240" s="94"/>
      <c r="AB1036240" s="5"/>
    </row>
    <row r="1036241" spans="21:28">
      <c r="U1036241" s="5"/>
      <c r="AA1036241" s="94"/>
      <c r="AB1036241" s="5"/>
    </row>
    <row r="1036258" spans="21:28">
      <c r="U1036258" s="5"/>
      <c r="AA1036258" s="94"/>
      <c r="AB1036258" s="5"/>
    </row>
    <row r="1036260" spans="21:28">
      <c r="U1036260" s="5"/>
      <c r="AA1036260" s="458"/>
      <c r="AB1036260" s="5"/>
    </row>
    <row r="1036261" spans="21:28">
      <c r="U1036261" s="5"/>
      <c r="AA1036261" s="458"/>
      <c r="AB1036261" s="5"/>
    </row>
    <row r="1036262" spans="21:28">
      <c r="U1036262" s="5"/>
      <c r="AA1036262" s="93"/>
      <c r="AB1036262" s="5"/>
    </row>
    <row r="1036263" spans="21:28">
      <c r="U1036263" s="5"/>
      <c r="AA1036263" s="94"/>
      <c r="AB1036263" s="5"/>
    </row>
    <row r="1036266" spans="21:28">
      <c r="U1036266" s="5"/>
      <c r="AA1036266" s="94"/>
      <c r="AB1036266" s="5"/>
    </row>
    <row r="1036316" spans="21:28">
      <c r="U1036316" s="5"/>
      <c r="AA1036316" s="94"/>
      <c r="AB1036316" s="5"/>
    </row>
    <row r="1036386" spans="21:28">
      <c r="U1036386" s="5"/>
      <c r="AA1036386" s="94"/>
      <c r="AB1036386" s="5"/>
    </row>
    <row r="1036387" spans="21:28">
      <c r="U1036387" s="5"/>
      <c r="AA1036387" s="94"/>
      <c r="AB1036387" s="5"/>
    </row>
    <row r="1036404" spans="21:28">
      <c r="U1036404" s="5"/>
      <c r="AA1036404" s="94"/>
      <c r="AB1036404" s="5"/>
    </row>
    <row r="1036406" spans="21:28">
      <c r="U1036406" s="5"/>
      <c r="AA1036406" s="458"/>
      <c r="AB1036406" s="5"/>
    </row>
    <row r="1036407" spans="21:28">
      <c r="U1036407" s="5"/>
      <c r="AA1036407" s="458"/>
      <c r="AB1036407" s="5"/>
    </row>
    <row r="1036408" spans="21:28">
      <c r="U1036408" s="5"/>
      <c r="AA1036408" s="93"/>
      <c r="AB1036408" s="5"/>
    </row>
    <row r="1036409" spans="21:28">
      <c r="U1036409" s="5"/>
      <c r="AA1036409" s="94"/>
      <c r="AB1036409" s="5"/>
    </row>
    <row r="1036412" spans="21:28">
      <c r="U1036412" s="5"/>
      <c r="AA1036412" s="94"/>
      <c r="AB1036412" s="5"/>
    </row>
    <row r="1036462" spans="21:28">
      <c r="U1036462" s="5"/>
      <c r="AA1036462" s="94"/>
      <c r="AB1036462" s="5"/>
    </row>
    <row r="1036532" spans="21:28">
      <c r="U1036532" s="5"/>
      <c r="AA1036532" s="94"/>
      <c r="AB1036532" s="5"/>
    </row>
    <row r="1036533" spans="21:28">
      <c r="U1036533" s="5"/>
      <c r="AA1036533" s="94"/>
      <c r="AB1036533" s="5"/>
    </row>
    <row r="1036550" spans="21:28">
      <c r="U1036550" s="5"/>
      <c r="AA1036550" s="94"/>
      <c r="AB1036550" s="5"/>
    </row>
    <row r="1036552" spans="21:28">
      <c r="U1036552" s="5"/>
      <c r="AA1036552" s="458"/>
      <c r="AB1036552" s="5"/>
    </row>
    <row r="1036553" spans="21:28">
      <c r="U1036553" s="5"/>
      <c r="AA1036553" s="458"/>
      <c r="AB1036553" s="5"/>
    </row>
    <row r="1036554" spans="21:28">
      <c r="U1036554" s="5"/>
      <c r="AA1036554" s="93"/>
      <c r="AB1036554" s="5"/>
    </row>
    <row r="1036555" spans="21:28">
      <c r="U1036555" s="5"/>
      <c r="AA1036555" s="94"/>
      <c r="AB1036555" s="5"/>
    </row>
    <row r="1036558" spans="21:28">
      <c r="U1036558" s="5"/>
      <c r="AA1036558" s="94"/>
      <c r="AB1036558" s="5"/>
    </row>
    <row r="1036608" spans="21:28">
      <c r="U1036608" s="5"/>
      <c r="AA1036608" s="94"/>
      <c r="AB1036608" s="5"/>
    </row>
    <row r="1036678" spans="21:28">
      <c r="U1036678" s="5"/>
      <c r="AA1036678" s="94"/>
      <c r="AB1036678" s="5"/>
    </row>
    <row r="1036679" spans="21:28">
      <c r="U1036679" s="5"/>
      <c r="AA1036679" s="94"/>
      <c r="AB1036679" s="5"/>
    </row>
    <row r="1036696" spans="21:28">
      <c r="U1036696" s="5"/>
      <c r="AA1036696" s="94"/>
      <c r="AB1036696" s="5"/>
    </row>
    <row r="1036698" spans="21:28">
      <c r="U1036698" s="5"/>
      <c r="AA1036698" s="458"/>
      <c r="AB1036698" s="5"/>
    </row>
    <row r="1036699" spans="21:28">
      <c r="U1036699" s="5"/>
      <c r="AA1036699" s="458"/>
      <c r="AB1036699" s="5"/>
    </row>
    <row r="1036700" spans="21:28">
      <c r="U1036700" s="5"/>
      <c r="AA1036700" s="93"/>
      <c r="AB1036700" s="5"/>
    </row>
    <row r="1036701" spans="21:28">
      <c r="U1036701" s="5"/>
      <c r="AA1036701" s="94"/>
      <c r="AB1036701" s="5"/>
    </row>
    <row r="1036704" spans="21:28">
      <c r="U1036704" s="5"/>
      <c r="AA1036704" s="94"/>
      <c r="AB1036704" s="5"/>
    </row>
    <row r="1036754" spans="21:28">
      <c r="U1036754" s="5"/>
      <c r="AA1036754" s="94"/>
      <c r="AB1036754" s="5"/>
    </row>
    <row r="1036824" spans="21:28">
      <c r="U1036824" s="5"/>
      <c r="AA1036824" s="94"/>
      <c r="AB1036824" s="5"/>
    </row>
    <row r="1036825" spans="21:28">
      <c r="U1036825" s="5"/>
      <c r="AA1036825" s="94"/>
      <c r="AB1036825" s="5"/>
    </row>
    <row r="1036842" spans="21:28">
      <c r="U1036842" s="5"/>
      <c r="AA1036842" s="94"/>
      <c r="AB1036842" s="5"/>
    </row>
    <row r="1036844" spans="21:28">
      <c r="U1036844" s="5"/>
      <c r="AA1036844" s="458"/>
      <c r="AB1036844" s="5"/>
    </row>
    <row r="1036845" spans="21:28">
      <c r="U1036845" s="5"/>
      <c r="AA1036845" s="458"/>
      <c r="AB1036845" s="5"/>
    </row>
    <row r="1036846" spans="21:28">
      <c r="U1036846" s="5"/>
      <c r="AA1036846" s="93"/>
      <c r="AB1036846" s="5"/>
    </row>
    <row r="1036847" spans="21:28">
      <c r="U1036847" s="5"/>
      <c r="AA1036847" s="94"/>
      <c r="AB1036847" s="5"/>
    </row>
    <row r="1036850" spans="21:28">
      <c r="U1036850" s="5"/>
      <c r="AA1036850" s="94"/>
      <c r="AB1036850" s="5"/>
    </row>
    <row r="1036900" spans="21:28">
      <c r="U1036900" s="5"/>
      <c r="AA1036900" s="94"/>
      <c r="AB1036900" s="5"/>
    </row>
    <row r="1036970" spans="21:28">
      <c r="U1036970" s="5"/>
      <c r="AA1036970" s="94"/>
      <c r="AB1036970" s="5"/>
    </row>
    <row r="1036971" spans="21:28">
      <c r="U1036971" s="5"/>
      <c r="AA1036971" s="94"/>
      <c r="AB1036971" s="5"/>
    </row>
    <row r="1036988" spans="21:28">
      <c r="U1036988" s="5"/>
      <c r="AA1036988" s="94"/>
      <c r="AB1036988" s="5"/>
    </row>
    <row r="1036990" spans="21:28">
      <c r="U1036990" s="5"/>
      <c r="AA1036990" s="458"/>
      <c r="AB1036990" s="5"/>
    </row>
    <row r="1036991" spans="21:28">
      <c r="U1036991" s="5"/>
      <c r="AA1036991" s="458"/>
      <c r="AB1036991" s="5"/>
    </row>
    <row r="1036992" spans="21:28">
      <c r="U1036992" s="5"/>
      <c r="AA1036992" s="93"/>
      <c r="AB1036992" s="5"/>
    </row>
    <row r="1036993" spans="21:28">
      <c r="U1036993" s="5"/>
      <c r="AA1036993" s="94"/>
      <c r="AB1036993" s="5"/>
    </row>
    <row r="1036996" spans="21:28">
      <c r="U1036996" s="5"/>
      <c r="AA1036996" s="94"/>
      <c r="AB1036996" s="5"/>
    </row>
    <row r="1037046" spans="21:28">
      <c r="U1037046" s="5"/>
      <c r="AA1037046" s="94"/>
      <c r="AB1037046" s="5"/>
    </row>
    <row r="1037116" spans="21:28">
      <c r="U1037116" s="5"/>
      <c r="AA1037116" s="94"/>
      <c r="AB1037116" s="5"/>
    </row>
    <row r="1037117" spans="21:28">
      <c r="U1037117" s="5"/>
      <c r="AA1037117" s="94"/>
      <c r="AB1037117" s="5"/>
    </row>
    <row r="1037134" spans="21:28">
      <c r="U1037134" s="5"/>
      <c r="AA1037134" s="94"/>
      <c r="AB1037134" s="5"/>
    </row>
    <row r="1037136" spans="21:28">
      <c r="U1037136" s="5"/>
      <c r="AA1037136" s="458"/>
      <c r="AB1037136" s="5"/>
    </row>
    <row r="1037137" spans="21:28">
      <c r="U1037137" s="5"/>
      <c r="AA1037137" s="458"/>
      <c r="AB1037137" s="5"/>
    </row>
    <row r="1037138" spans="21:28">
      <c r="U1037138" s="5"/>
      <c r="AA1037138" s="93"/>
      <c r="AB1037138" s="5"/>
    </row>
    <row r="1037139" spans="21:28">
      <c r="U1037139" s="5"/>
      <c r="AA1037139" s="94"/>
      <c r="AB1037139" s="5"/>
    </row>
    <row r="1037142" spans="21:28">
      <c r="U1037142" s="5"/>
      <c r="AA1037142" s="94"/>
      <c r="AB1037142" s="5"/>
    </row>
    <row r="1037192" spans="21:28">
      <c r="U1037192" s="5"/>
      <c r="AA1037192" s="94"/>
      <c r="AB1037192" s="5"/>
    </row>
    <row r="1037262" spans="21:28">
      <c r="U1037262" s="5"/>
      <c r="AA1037262" s="94"/>
      <c r="AB1037262" s="5"/>
    </row>
    <row r="1037263" spans="21:28">
      <c r="U1037263" s="5"/>
      <c r="AA1037263" s="94"/>
      <c r="AB1037263" s="5"/>
    </row>
    <row r="1037280" spans="21:28">
      <c r="U1037280" s="5"/>
      <c r="AA1037280" s="94"/>
      <c r="AB1037280" s="5"/>
    </row>
    <row r="1037282" spans="21:28">
      <c r="U1037282" s="5"/>
      <c r="AA1037282" s="458"/>
      <c r="AB1037282" s="5"/>
    </row>
    <row r="1037283" spans="21:28">
      <c r="U1037283" s="5"/>
      <c r="AA1037283" s="458"/>
      <c r="AB1037283" s="5"/>
    </row>
    <row r="1037284" spans="21:28">
      <c r="U1037284" s="5"/>
      <c r="AA1037284" s="93"/>
      <c r="AB1037284" s="5"/>
    </row>
    <row r="1037285" spans="21:28">
      <c r="U1037285" s="5"/>
      <c r="AA1037285" s="94"/>
      <c r="AB1037285" s="5"/>
    </row>
    <row r="1037288" spans="21:28">
      <c r="U1037288" s="5"/>
      <c r="AA1037288" s="94"/>
      <c r="AB1037288" s="5"/>
    </row>
    <row r="1037338" spans="21:28">
      <c r="U1037338" s="5"/>
      <c r="AA1037338" s="94"/>
      <c r="AB1037338" s="5"/>
    </row>
    <row r="1037408" spans="21:28">
      <c r="U1037408" s="5"/>
      <c r="AA1037408" s="94"/>
      <c r="AB1037408" s="5"/>
    </row>
    <row r="1037409" spans="21:28">
      <c r="U1037409" s="5"/>
      <c r="AA1037409" s="94"/>
      <c r="AB1037409" s="5"/>
    </row>
    <row r="1037426" spans="21:28">
      <c r="U1037426" s="5"/>
      <c r="AA1037426" s="94"/>
      <c r="AB1037426" s="5"/>
    </row>
    <row r="1037428" spans="21:28">
      <c r="U1037428" s="5"/>
      <c r="AA1037428" s="458"/>
      <c r="AB1037428" s="5"/>
    </row>
    <row r="1037429" spans="21:28">
      <c r="U1037429" s="5"/>
      <c r="AA1037429" s="458"/>
      <c r="AB1037429" s="5"/>
    </row>
    <row r="1037430" spans="21:28">
      <c r="U1037430" s="5"/>
      <c r="AA1037430" s="93"/>
      <c r="AB1037430" s="5"/>
    </row>
    <row r="1037431" spans="21:28">
      <c r="U1037431" s="5"/>
      <c r="AA1037431" s="94"/>
      <c r="AB1037431" s="5"/>
    </row>
    <row r="1037434" spans="21:28">
      <c r="U1037434" s="5"/>
      <c r="AA1037434" s="94"/>
      <c r="AB1037434" s="5"/>
    </row>
    <row r="1037484" spans="21:28">
      <c r="U1037484" s="5"/>
      <c r="AA1037484" s="94"/>
      <c r="AB1037484" s="5"/>
    </row>
    <row r="1037554" spans="21:28">
      <c r="U1037554" s="5"/>
      <c r="AA1037554" s="94"/>
      <c r="AB1037554" s="5"/>
    </row>
    <row r="1037555" spans="21:28">
      <c r="U1037555" s="5"/>
      <c r="AA1037555" s="94"/>
      <c r="AB1037555" s="5"/>
    </row>
    <row r="1037572" spans="21:28">
      <c r="U1037572" s="5"/>
      <c r="AA1037572" s="94"/>
      <c r="AB1037572" s="5"/>
    </row>
    <row r="1037574" spans="21:28">
      <c r="U1037574" s="5"/>
      <c r="AA1037574" s="458"/>
      <c r="AB1037574" s="5"/>
    </row>
    <row r="1037575" spans="21:28">
      <c r="U1037575" s="5"/>
      <c r="AA1037575" s="458"/>
      <c r="AB1037575" s="5"/>
    </row>
    <row r="1037576" spans="21:28">
      <c r="U1037576" s="5"/>
      <c r="AA1037576" s="93"/>
      <c r="AB1037576" s="5"/>
    </row>
    <row r="1037577" spans="21:28">
      <c r="U1037577" s="5"/>
      <c r="AA1037577" s="94"/>
      <c r="AB1037577" s="5"/>
    </row>
    <row r="1037580" spans="21:28">
      <c r="U1037580" s="5"/>
      <c r="AA1037580" s="94"/>
      <c r="AB1037580" s="5"/>
    </row>
    <row r="1037630" spans="21:28">
      <c r="U1037630" s="5"/>
      <c r="AA1037630" s="94"/>
      <c r="AB1037630" s="5"/>
    </row>
    <row r="1037700" spans="21:28">
      <c r="U1037700" s="5"/>
      <c r="AA1037700" s="94"/>
      <c r="AB1037700" s="5"/>
    </row>
    <row r="1037701" spans="21:28">
      <c r="U1037701" s="5"/>
      <c r="AA1037701" s="94"/>
      <c r="AB1037701" s="5"/>
    </row>
    <row r="1037718" spans="21:28">
      <c r="U1037718" s="5"/>
      <c r="AA1037718" s="94"/>
      <c r="AB1037718" s="5"/>
    </row>
    <row r="1037720" spans="21:28">
      <c r="U1037720" s="5"/>
      <c r="AA1037720" s="458"/>
      <c r="AB1037720" s="5"/>
    </row>
    <row r="1037721" spans="21:28">
      <c r="U1037721" s="5"/>
      <c r="AA1037721" s="458"/>
      <c r="AB1037721" s="5"/>
    </row>
    <row r="1037722" spans="21:28">
      <c r="U1037722" s="5"/>
      <c r="AA1037722" s="93"/>
      <c r="AB1037722" s="5"/>
    </row>
    <row r="1037723" spans="21:28">
      <c r="U1037723" s="5"/>
      <c r="AA1037723" s="94"/>
      <c r="AB1037723" s="5"/>
    </row>
    <row r="1037726" spans="21:28">
      <c r="U1037726" s="5"/>
      <c r="AA1037726" s="94"/>
      <c r="AB1037726" s="5"/>
    </row>
    <row r="1037776" spans="21:28">
      <c r="U1037776" s="5"/>
      <c r="AA1037776" s="94"/>
      <c r="AB1037776" s="5"/>
    </row>
    <row r="1037846" spans="21:28">
      <c r="U1037846" s="5"/>
      <c r="AA1037846" s="94"/>
      <c r="AB1037846" s="5"/>
    </row>
    <row r="1037847" spans="21:28">
      <c r="U1037847" s="5"/>
      <c r="AA1037847" s="94"/>
      <c r="AB1037847" s="5"/>
    </row>
    <row r="1037864" spans="21:28">
      <c r="U1037864" s="5"/>
      <c r="AA1037864" s="94"/>
      <c r="AB1037864" s="5"/>
    </row>
    <row r="1037866" spans="21:28">
      <c r="U1037866" s="5"/>
      <c r="AA1037866" s="458"/>
      <c r="AB1037866" s="5"/>
    </row>
    <row r="1037867" spans="21:28">
      <c r="U1037867" s="5"/>
      <c r="AA1037867" s="458"/>
      <c r="AB1037867" s="5"/>
    </row>
    <row r="1037868" spans="21:28">
      <c r="U1037868" s="5"/>
      <c r="AA1037868" s="93"/>
      <c r="AB1037868" s="5"/>
    </row>
    <row r="1037869" spans="21:28">
      <c r="U1037869" s="5"/>
      <c r="AA1037869" s="94"/>
      <c r="AB1037869" s="5"/>
    </row>
    <row r="1037872" spans="21:28">
      <c r="U1037872" s="5"/>
      <c r="AA1037872" s="94"/>
      <c r="AB1037872" s="5"/>
    </row>
    <row r="1037922" spans="21:28">
      <c r="U1037922" s="5"/>
      <c r="AA1037922" s="94"/>
      <c r="AB1037922" s="5"/>
    </row>
    <row r="1037992" spans="21:28">
      <c r="U1037992" s="5"/>
      <c r="AA1037992" s="94"/>
      <c r="AB1037992" s="5"/>
    </row>
    <row r="1037993" spans="21:28">
      <c r="U1037993" s="5"/>
      <c r="AA1037993" s="94"/>
      <c r="AB1037993" s="5"/>
    </row>
    <row r="1038010" spans="21:28">
      <c r="U1038010" s="5"/>
      <c r="AA1038010" s="94"/>
      <c r="AB1038010" s="5"/>
    </row>
    <row r="1038012" spans="21:28">
      <c r="U1038012" s="5"/>
      <c r="AA1038012" s="458"/>
      <c r="AB1038012" s="5"/>
    </row>
    <row r="1038013" spans="21:28">
      <c r="U1038013" s="5"/>
      <c r="AA1038013" s="458"/>
      <c r="AB1038013" s="5"/>
    </row>
    <row r="1038014" spans="21:28">
      <c r="U1038014" s="5"/>
      <c r="AA1038014" s="93"/>
      <c r="AB1038014" s="5"/>
    </row>
    <row r="1038015" spans="21:28">
      <c r="U1038015" s="5"/>
      <c r="AA1038015" s="94"/>
      <c r="AB1038015" s="5"/>
    </row>
    <row r="1038018" spans="21:28">
      <c r="U1038018" s="5"/>
      <c r="AA1038018" s="94"/>
      <c r="AB1038018" s="5"/>
    </row>
    <row r="1038068" spans="21:28">
      <c r="U1038068" s="5"/>
      <c r="AA1038068" s="94"/>
      <c r="AB1038068" s="5"/>
    </row>
    <row r="1038138" spans="21:28">
      <c r="U1038138" s="5"/>
      <c r="AA1038138" s="94"/>
      <c r="AB1038138" s="5"/>
    </row>
    <row r="1038139" spans="21:28">
      <c r="U1038139" s="5"/>
      <c r="AA1038139" s="94"/>
      <c r="AB1038139" s="5"/>
    </row>
    <row r="1038156" spans="21:28">
      <c r="U1038156" s="5"/>
      <c r="AA1038156" s="94"/>
      <c r="AB1038156" s="5"/>
    </row>
    <row r="1038158" spans="21:28">
      <c r="U1038158" s="5"/>
      <c r="AA1038158" s="458"/>
      <c r="AB1038158" s="5"/>
    </row>
    <row r="1038159" spans="21:28">
      <c r="U1038159" s="5"/>
      <c r="AA1038159" s="458"/>
      <c r="AB1038159" s="5"/>
    </row>
    <row r="1038160" spans="21:28">
      <c r="U1038160" s="5"/>
      <c r="AA1038160" s="93"/>
      <c r="AB1038160" s="5"/>
    </row>
    <row r="1038161" spans="21:28">
      <c r="U1038161" s="5"/>
      <c r="AA1038161" s="94"/>
      <c r="AB1038161" s="5"/>
    </row>
    <row r="1038164" spans="21:28">
      <c r="U1038164" s="5"/>
      <c r="AA1038164" s="94"/>
      <c r="AB1038164" s="5"/>
    </row>
    <row r="1038214" spans="21:28">
      <c r="U1038214" s="5"/>
      <c r="AA1038214" s="94"/>
      <c r="AB1038214" s="5"/>
    </row>
    <row r="1038284" spans="21:28">
      <c r="U1038284" s="5"/>
      <c r="AA1038284" s="94"/>
      <c r="AB1038284" s="5"/>
    </row>
    <row r="1038285" spans="21:28">
      <c r="U1038285" s="5"/>
      <c r="AA1038285" s="94"/>
      <c r="AB1038285" s="5"/>
    </row>
    <row r="1038302" spans="21:28">
      <c r="U1038302" s="5"/>
      <c r="AA1038302" s="94"/>
      <c r="AB1038302" s="5"/>
    </row>
    <row r="1038304" spans="21:28">
      <c r="U1038304" s="5"/>
      <c r="AA1038304" s="458"/>
      <c r="AB1038304" s="5"/>
    </row>
    <row r="1038305" spans="21:28">
      <c r="U1038305" s="5"/>
      <c r="AA1038305" s="458"/>
      <c r="AB1038305" s="5"/>
    </row>
    <row r="1038306" spans="21:28">
      <c r="U1038306" s="5"/>
      <c r="AA1038306" s="93"/>
      <c r="AB1038306" s="5"/>
    </row>
    <row r="1038307" spans="21:28">
      <c r="U1038307" s="5"/>
      <c r="AA1038307" s="94"/>
      <c r="AB1038307" s="5"/>
    </row>
    <row r="1038310" spans="21:28">
      <c r="U1038310" s="5"/>
      <c r="AA1038310" s="94"/>
      <c r="AB1038310" s="5"/>
    </row>
    <row r="1038360" spans="21:28">
      <c r="U1038360" s="5"/>
      <c r="AA1038360" s="94"/>
      <c r="AB1038360" s="5"/>
    </row>
    <row r="1038430" spans="21:28">
      <c r="U1038430" s="5"/>
      <c r="AA1038430" s="94"/>
      <c r="AB1038430" s="5"/>
    </row>
    <row r="1038431" spans="21:28">
      <c r="U1038431" s="5"/>
      <c r="AA1038431" s="94"/>
      <c r="AB1038431" s="5"/>
    </row>
    <row r="1038448" spans="21:28">
      <c r="U1038448" s="5"/>
      <c r="AA1038448" s="94"/>
      <c r="AB1038448" s="5"/>
    </row>
    <row r="1038450" spans="21:28">
      <c r="U1038450" s="5"/>
      <c r="AA1038450" s="458"/>
      <c r="AB1038450" s="5"/>
    </row>
    <row r="1038451" spans="21:28">
      <c r="U1038451" s="5"/>
      <c r="AA1038451" s="458"/>
      <c r="AB1038451" s="5"/>
    </row>
    <row r="1038452" spans="21:28">
      <c r="U1038452" s="5"/>
      <c r="AA1038452" s="93"/>
      <c r="AB1038452" s="5"/>
    </row>
    <row r="1038453" spans="21:28">
      <c r="U1038453" s="5"/>
      <c r="AA1038453" s="94"/>
      <c r="AB1038453" s="5"/>
    </row>
    <row r="1038456" spans="21:28">
      <c r="U1038456" s="5"/>
      <c r="AA1038456" s="94"/>
      <c r="AB1038456" s="5"/>
    </row>
    <row r="1038506" spans="21:28">
      <c r="U1038506" s="5"/>
      <c r="AA1038506" s="94"/>
      <c r="AB1038506" s="5"/>
    </row>
    <row r="1038576" spans="21:28">
      <c r="U1038576" s="5"/>
      <c r="AA1038576" s="94"/>
      <c r="AB1038576" s="5"/>
    </row>
    <row r="1038577" spans="21:28">
      <c r="U1038577" s="5"/>
      <c r="AA1038577" s="94"/>
      <c r="AB1038577" s="5"/>
    </row>
    <row r="1038594" spans="21:28">
      <c r="U1038594" s="5"/>
      <c r="AA1038594" s="94"/>
      <c r="AB1038594" s="5"/>
    </row>
    <row r="1038596" spans="21:28">
      <c r="U1038596" s="5"/>
      <c r="AA1038596" s="458"/>
      <c r="AB1038596" s="5"/>
    </row>
    <row r="1038597" spans="21:28">
      <c r="U1038597" s="5"/>
      <c r="AA1038597" s="458"/>
      <c r="AB1038597" s="5"/>
    </row>
    <row r="1038598" spans="21:28">
      <c r="U1038598" s="5"/>
      <c r="AA1038598" s="93"/>
      <c r="AB1038598" s="5"/>
    </row>
    <row r="1038599" spans="21:28">
      <c r="U1038599" s="5"/>
      <c r="AA1038599" s="94"/>
      <c r="AB1038599" s="5"/>
    </row>
    <row r="1038602" spans="21:28">
      <c r="U1038602" s="5"/>
      <c r="AA1038602" s="94"/>
      <c r="AB1038602" s="5"/>
    </row>
    <row r="1038652" spans="21:28">
      <c r="U1038652" s="5"/>
      <c r="AA1038652" s="94"/>
      <c r="AB1038652" s="5"/>
    </row>
    <row r="1038722" spans="21:28">
      <c r="U1038722" s="5"/>
      <c r="AA1038722" s="94"/>
      <c r="AB1038722" s="5"/>
    </row>
    <row r="1038723" spans="21:28">
      <c r="U1038723" s="5"/>
      <c r="AA1038723" s="94"/>
      <c r="AB1038723" s="5"/>
    </row>
    <row r="1038740" spans="21:28">
      <c r="U1038740" s="5"/>
      <c r="AA1038740" s="94"/>
      <c r="AB1038740" s="5"/>
    </row>
    <row r="1038742" spans="21:28">
      <c r="U1038742" s="5"/>
      <c r="AA1038742" s="458"/>
      <c r="AB1038742" s="5"/>
    </row>
    <row r="1038743" spans="21:28">
      <c r="U1038743" s="5"/>
      <c r="AA1038743" s="458"/>
      <c r="AB1038743" s="5"/>
    </row>
    <row r="1038744" spans="21:28">
      <c r="U1038744" s="5"/>
      <c r="AA1038744" s="93"/>
      <c r="AB1038744" s="5"/>
    </row>
    <row r="1038745" spans="21:28">
      <c r="U1038745" s="5"/>
      <c r="AA1038745" s="94"/>
      <c r="AB1038745" s="5"/>
    </row>
    <row r="1038748" spans="21:28">
      <c r="U1038748" s="5"/>
      <c r="AA1038748" s="94"/>
      <c r="AB1038748" s="5"/>
    </row>
    <row r="1038798" spans="21:28">
      <c r="U1038798" s="5"/>
      <c r="AA1038798" s="94"/>
      <c r="AB1038798" s="5"/>
    </row>
    <row r="1038868" spans="21:28">
      <c r="U1038868" s="5"/>
      <c r="AA1038868" s="94"/>
      <c r="AB1038868" s="5"/>
    </row>
    <row r="1038869" spans="21:28">
      <c r="U1038869" s="5"/>
      <c r="AA1038869" s="94"/>
      <c r="AB1038869" s="5"/>
    </row>
    <row r="1038886" spans="21:28">
      <c r="U1038886" s="5"/>
      <c r="AA1038886" s="94"/>
      <c r="AB1038886" s="5"/>
    </row>
    <row r="1038888" spans="21:28">
      <c r="U1038888" s="5"/>
      <c r="AA1038888" s="458"/>
      <c r="AB1038888" s="5"/>
    </row>
    <row r="1038889" spans="21:28">
      <c r="U1038889" s="5"/>
      <c r="AA1038889" s="458"/>
      <c r="AB1038889" s="5"/>
    </row>
    <row r="1038890" spans="21:28">
      <c r="U1038890" s="5"/>
      <c r="AA1038890" s="93"/>
      <c r="AB1038890" s="5"/>
    </row>
    <row r="1038891" spans="21:28">
      <c r="U1038891" s="5"/>
      <c r="AA1038891" s="94"/>
      <c r="AB1038891" s="5"/>
    </row>
    <row r="1038894" spans="21:28">
      <c r="U1038894" s="5"/>
      <c r="AA1038894" s="94"/>
      <c r="AB1038894" s="5"/>
    </row>
    <row r="1038944" spans="21:28">
      <c r="U1038944" s="5"/>
      <c r="AA1038944" s="94"/>
      <c r="AB1038944" s="5"/>
    </row>
    <row r="1039014" spans="21:28">
      <c r="U1039014" s="5"/>
      <c r="AA1039014" s="94"/>
      <c r="AB1039014" s="5"/>
    </row>
    <row r="1039015" spans="21:28">
      <c r="U1039015" s="5"/>
      <c r="AA1039015" s="94"/>
      <c r="AB1039015" s="5"/>
    </row>
    <row r="1039032" spans="21:28">
      <c r="U1039032" s="5"/>
      <c r="AA1039032" s="94"/>
      <c r="AB1039032" s="5"/>
    </row>
    <row r="1039034" spans="21:28">
      <c r="U1039034" s="5"/>
      <c r="AA1039034" s="458"/>
      <c r="AB1039034" s="5"/>
    </row>
    <row r="1039035" spans="21:28">
      <c r="U1039035" s="5"/>
      <c r="AA1039035" s="458"/>
      <c r="AB1039035" s="5"/>
    </row>
    <row r="1039036" spans="21:28">
      <c r="U1039036" s="5"/>
      <c r="AA1039036" s="93"/>
      <c r="AB1039036" s="5"/>
    </row>
    <row r="1039037" spans="21:28">
      <c r="U1039037" s="5"/>
      <c r="AA1039037" s="94"/>
      <c r="AB1039037" s="5"/>
    </row>
    <row r="1039040" spans="21:28">
      <c r="U1039040" s="5"/>
      <c r="AA1039040" s="94"/>
      <c r="AB1039040" s="5"/>
    </row>
    <row r="1039090" spans="21:28">
      <c r="U1039090" s="5"/>
      <c r="AA1039090" s="94"/>
      <c r="AB1039090" s="5"/>
    </row>
    <row r="1039160" spans="21:28">
      <c r="U1039160" s="5"/>
      <c r="AA1039160" s="94"/>
      <c r="AB1039160" s="5"/>
    </row>
    <row r="1039161" spans="21:28">
      <c r="U1039161" s="5"/>
      <c r="AA1039161" s="94"/>
      <c r="AB1039161" s="5"/>
    </row>
    <row r="1039178" spans="21:28">
      <c r="U1039178" s="5"/>
      <c r="AA1039178" s="94"/>
      <c r="AB1039178" s="5"/>
    </row>
    <row r="1039180" spans="21:28">
      <c r="U1039180" s="5"/>
      <c r="AA1039180" s="458"/>
      <c r="AB1039180" s="5"/>
    </row>
    <row r="1039181" spans="21:28">
      <c r="U1039181" s="5"/>
      <c r="AA1039181" s="458"/>
      <c r="AB1039181" s="5"/>
    </row>
    <row r="1039182" spans="21:28">
      <c r="U1039182" s="5"/>
      <c r="AA1039182" s="93"/>
      <c r="AB1039182" s="5"/>
    </row>
    <row r="1039183" spans="21:28">
      <c r="U1039183" s="5"/>
      <c r="AA1039183" s="94"/>
      <c r="AB1039183" s="5"/>
    </row>
    <row r="1039186" spans="21:28">
      <c r="U1039186" s="5"/>
      <c r="AA1039186" s="94"/>
      <c r="AB1039186" s="5"/>
    </row>
    <row r="1039236" spans="21:28">
      <c r="U1039236" s="5"/>
      <c r="AA1039236" s="94"/>
      <c r="AB1039236" s="5"/>
    </row>
    <row r="1039306" spans="21:28">
      <c r="U1039306" s="5"/>
      <c r="AA1039306" s="94"/>
      <c r="AB1039306" s="5"/>
    </row>
    <row r="1039307" spans="21:28">
      <c r="U1039307" s="5"/>
      <c r="AA1039307" s="94"/>
      <c r="AB1039307" s="5"/>
    </row>
    <row r="1039324" spans="21:28">
      <c r="U1039324" s="5"/>
      <c r="AA1039324" s="94"/>
      <c r="AB1039324" s="5"/>
    </row>
    <row r="1039326" spans="21:28">
      <c r="U1039326" s="5"/>
      <c r="AA1039326" s="458"/>
      <c r="AB1039326" s="5"/>
    </row>
    <row r="1039327" spans="21:28">
      <c r="U1039327" s="5"/>
      <c r="AA1039327" s="458"/>
      <c r="AB1039327" s="5"/>
    </row>
    <row r="1039328" spans="21:28">
      <c r="U1039328" s="5"/>
      <c r="AA1039328" s="93"/>
      <c r="AB1039328" s="5"/>
    </row>
    <row r="1039329" spans="21:28">
      <c r="U1039329" s="5"/>
      <c r="AA1039329" s="94"/>
      <c r="AB1039329" s="5"/>
    </row>
    <row r="1039332" spans="21:28">
      <c r="U1039332" s="5"/>
      <c r="AA1039332" s="94"/>
      <c r="AB1039332" s="5"/>
    </row>
    <row r="1039382" spans="21:28">
      <c r="U1039382" s="5"/>
      <c r="AA1039382" s="94"/>
      <c r="AB1039382" s="5"/>
    </row>
    <row r="1039452" spans="21:28">
      <c r="U1039452" s="5"/>
      <c r="AA1039452" s="94"/>
      <c r="AB1039452" s="5"/>
    </row>
    <row r="1039453" spans="21:28">
      <c r="U1039453" s="5"/>
      <c r="AA1039453" s="94"/>
      <c r="AB1039453" s="5"/>
    </row>
    <row r="1039470" spans="21:28">
      <c r="U1039470" s="5"/>
      <c r="AA1039470" s="94"/>
      <c r="AB1039470" s="5"/>
    </row>
    <row r="1039472" spans="21:28">
      <c r="U1039472" s="5"/>
      <c r="AA1039472" s="458"/>
      <c r="AB1039472" s="5"/>
    </row>
    <row r="1039473" spans="21:28">
      <c r="U1039473" s="5"/>
      <c r="AA1039473" s="458"/>
      <c r="AB1039473" s="5"/>
    </row>
    <row r="1039474" spans="21:28">
      <c r="U1039474" s="5"/>
      <c r="AA1039474" s="93"/>
      <c r="AB1039474" s="5"/>
    </row>
    <row r="1039475" spans="21:28">
      <c r="U1039475" s="5"/>
      <c r="AA1039475" s="94"/>
      <c r="AB1039475" s="5"/>
    </row>
    <row r="1039478" spans="21:28">
      <c r="U1039478" s="5"/>
      <c r="AA1039478" s="94"/>
      <c r="AB1039478" s="5"/>
    </row>
    <row r="1039528" spans="21:28">
      <c r="U1039528" s="5"/>
      <c r="AA1039528" s="94"/>
      <c r="AB1039528" s="5"/>
    </row>
    <row r="1039598" spans="21:28">
      <c r="U1039598" s="5"/>
      <c r="AA1039598" s="94"/>
      <c r="AB1039598" s="5"/>
    </row>
    <row r="1039599" spans="21:28">
      <c r="U1039599" s="5"/>
      <c r="AA1039599" s="94"/>
      <c r="AB1039599" s="5"/>
    </row>
    <row r="1039616" spans="21:28">
      <c r="U1039616" s="5"/>
      <c r="AA1039616" s="94"/>
      <c r="AB1039616" s="5"/>
    </row>
    <row r="1039618" spans="21:28">
      <c r="U1039618" s="5"/>
      <c r="AA1039618" s="458"/>
      <c r="AB1039618" s="5"/>
    </row>
    <row r="1039619" spans="21:28">
      <c r="U1039619" s="5"/>
      <c r="AA1039619" s="458"/>
      <c r="AB1039619" s="5"/>
    </row>
    <row r="1039620" spans="21:28">
      <c r="U1039620" s="5"/>
      <c r="AA1039620" s="93"/>
      <c r="AB1039620" s="5"/>
    </row>
    <row r="1039621" spans="21:28">
      <c r="U1039621" s="5"/>
      <c r="AA1039621" s="94"/>
      <c r="AB1039621" s="5"/>
    </row>
    <row r="1039624" spans="21:28">
      <c r="U1039624" s="5"/>
      <c r="AA1039624" s="94"/>
      <c r="AB1039624" s="5"/>
    </row>
    <row r="1039674" spans="21:28">
      <c r="U1039674" s="5"/>
      <c r="AA1039674" s="94"/>
      <c r="AB1039674" s="5"/>
    </row>
    <row r="1039744" spans="21:28">
      <c r="U1039744" s="5"/>
      <c r="AA1039744" s="94"/>
      <c r="AB1039744" s="5"/>
    </row>
    <row r="1039745" spans="21:28">
      <c r="U1039745" s="5"/>
      <c r="AA1039745" s="94"/>
      <c r="AB1039745" s="5"/>
    </row>
    <row r="1039762" spans="21:28">
      <c r="U1039762" s="5"/>
      <c r="AA1039762" s="94"/>
      <c r="AB1039762" s="5"/>
    </row>
    <row r="1039764" spans="21:28">
      <c r="U1039764" s="5"/>
      <c r="AA1039764" s="458"/>
      <c r="AB1039764" s="5"/>
    </row>
    <row r="1039765" spans="21:28">
      <c r="U1039765" s="5"/>
      <c r="AA1039765" s="458"/>
      <c r="AB1039765" s="5"/>
    </row>
    <row r="1039766" spans="21:28">
      <c r="U1039766" s="5"/>
      <c r="AA1039766" s="93"/>
      <c r="AB1039766" s="5"/>
    </row>
    <row r="1039767" spans="21:28">
      <c r="U1039767" s="5"/>
      <c r="AA1039767" s="94"/>
      <c r="AB1039767" s="5"/>
    </row>
    <row r="1039770" spans="21:28">
      <c r="U1039770" s="5"/>
      <c r="AA1039770" s="94"/>
      <c r="AB1039770" s="5"/>
    </row>
    <row r="1039820" spans="21:28">
      <c r="U1039820" s="5"/>
      <c r="AA1039820" s="94"/>
      <c r="AB1039820" s="5"/>
    </row>
    <row r="1039890" spans="21:28">
      <c r="U1039890" s="5"/>
      <c r="AA1039890" s="94"/>
      <c r="AB1039890" s="5"/>
    </row>
    <row r="1039891" spans="21:28">
      <c r="U1039891" s="5"/>
      <c r="AA1039891" s="94"/>
      <c r="AB1039891" s="5"/>
    </row>
    <row r="1039908" spans="21:28">
      <c r="U1039908" s="5"/>
      <c r="AA1039908" s="94"/>
      <c r="AB1039908" s="5"/>
    </row>
    <row r="1039910" spans="21:28">
      <c r="U1039910" s="5"/>
      <c r="AA1039910" s="458"/>
      <c r="AB1039910" s="5"/>
    </row>
    <row r="1039911" spans="21:28">
      <c r="U1039911" s="5"/>
      <c r="AA1039911" s="458"/>
      <c r="AB1039911" s="5"/>
    </row>
    <row r="1039912" spans="21:28">
      <c r="U1039912" s="5"/>
      <c r="AA1039912" s="93"/>
      <c r="AB1039912" s="5"/>
    </row>
    <row r="1039913" spans="21:28">
      <c r="U1039913" s="5"/>
      <c r="AA1039913" s="94"/>
      <c r="AB1039913" s="5"/>
    </row>
    <row r="1039916" spans="21:28">
      <c r="U1039916" s="5"/>
      <c r="AA1039916" s="94"/>
      <c r="AB1039916" s="5"/>
    </row>
    <row r="1039966" spans="21:28">
      <c r="U1039966" s="5"/>
      <c r="AA1039966" s="94"/>
      <c r="AB1039966" s="5"/>
    </row>
    <row r="1040036" spans="21:28">
      <c r="U1040036" s="5"/>
      <c r="AA1040036" s="94"/>
      <c r="AB1040036" s="5"/>
    </row>
    <row r="1040037" spans="21:28">
      <c r="U1040037" s="5"/>
      <c r="AA1040037" s="94"/>
      <c r="AB1040037" s="5"/>
    </row>
    <row r="1040054" spans="21:28">
      <c r="U1040054" s="5"/>
      <c r="AA1040054" s="94"/>
      <c r="AB1040054" s="5"/>
    </row>
    <row r="1040056" spans="21:28">
      <c r="U1040056" s="5"/>
      <c r="AA1040056" s="458"/>
      <c r="AB1040056" s="5"/>
    </row>
    <row r="1040057" spans="21:28">
      <c r="U1040057" s="5"/>
      <c r="AA1040057" s="458"/>
      <c r="AB1040057" s="5"/>
    </row>
    <row r="1040058" spans="21:28">
      <c r="U1040058" s="5"/>
      <c r="AA1040058" s="93"/>
      <c r="AB1040058" s="5"/>
    </row>
    <row r="1040059" spans="21:28">
      <c r="U1040059" s="5"/>
      <c r="AA1040059" s="94"/>
      <c r="AB1040059" s="5"/>
    </row>
    <row r="1040062" spans="21:28">
      <c r="U1040062" s="5"/>
      <c r="AA1040062" s="94"/>
      <c r="AB1040062" s="5"/>
    </row>
    <row r="1040112" spans="21:28">
      <c r="U1040112" s="5"/>
      <c r="AA1040112" s="94"/>
      <c r="AB1040112" s="5"/>
    </row>
    <row r="1040182" spans="21:28">
      <c r="U1040182" s="5"/>
      <c r="AA1040182" s="94"/>
      <c r="AB1040182" s="5"/>
    </row>
    <row r="1040183" spans="21:28">
      <c r="U1040183" s="5"/>
      <c r="AA1040183" s="94"/>
      <c r="AB1040183" s="5"/>
    </row>
    <row r="1040200" spans="21:28">
      <c r="U1040200" s="5"/>
      <c r="AA1040200" s="94"/>
      <c r="AB1040200" s="5"/>
    </row>
    <row r="1040202" spans="21:28">
      <c r="U1040202" s="5"/>
      <c r="AA1040202" s="458"/>
      <c r="AB1040202" s="5"/>
    </row>
    <row r="1040203" spans="21:28">
      <c r="U1040203" s="5"/>
      <c r="AA1040203" s="458"/>
      <c r="AB1040203" s="5"/>
    </row>
    <row r="1040204" spans="21:28">
      <c r="U1040204" s="5"/>
      <c r="AA1040204" s="93"/>
      <c r="AB1040204" s="5"/>
    </row>
    <row r="1040205" spans="21:28">
      <c r="U1040205" s="5"/>
      <c r="AA1040205" s="94"/>
      <c r="AB1040205" s="5"/>
    </row>
    <row r="1040208" spans="21:28">
      <c r="U1040208" s="5"/>
      <c r="AA1040208" s="94"/>
      <c r="AB1040208" s="5"/>
    </row>
    <row r="1040258" spans="21:28">
      <c r="U1040258" s="5"/>
      <c r="AA1040258" s="94"/>
      <c r="AB1040258" s="5"/>
    </row>
    <row r="1040328" spans="21:28">
      <c r="U1040328" s="5"/>
      <c r="AA1040328" s="94"/>
      <c r="AB1040328" s="5"/>
    </row>
    <row r="1040329" spans="21:28">
      <c r="U1040329" s="5"/>
      <c r="AA1040329" s="94"/>
      <c r="AB1040329" s="5"/>
    </row>
    <row r="1040346" spans="21:28">
      <c r="U1040346" s="5"/>
      <c r="AA1040346" s="94"/>
      <c r="AB1040346" s="5"/>
    </row>
    <row r="1040348" spans="21:28">
      <c r="U1040348" s="5"/>
      <c r="AA1040348" s="458"/>
      <c r="AB1040348" s="5"/>
    </row>
    <row r="1040349" spans="21:28">
      <c r="U1040349" s="5"/>
      <c r="AA1040349" s="458"/>
      <c r="AB1040349" s="5"/>
    </row>
    <row r="1040350" spans="21:28">
      <c r="U1040350" s="5"/>
      <c r="AA1040350" s="93"/>
      <c r="AB1040350" s="5"/>
    </row>
    <row r="1040351" spans="21:28">
      <c r="U1040351" s="5"/>
      <c r="AA1040351" s="94"/>
      <c r="AB1040351" s="5"/>
    </row>
    <row r="1040354" spans="21:28">
      <c r="U1040354" s="5"/>
      <c r="AA1040354" s="94"/>
      <c r="AB1040354" s="5"/>
    </row>
    <row r="1040404" spans="21:28">
      <c r="U1040404" s="5"/>
      <c r="AA1040404" s="94"/>
      <c r="AB1040404" s="5"/>
    </row>
    <row r="1040474" spans="21:28">
      <c r="U1040474" s="5"/>
      <c r="AA1040474" s="94"/>
      <c r="AB1040474" s="5"/>
    </row>
    <row r="1040475" spans="21:28">
      <c r="U1040475" s="5"/>
      <c r="AA1040475" s="94"/>
      <c r="AB1040475" s="5"/>
    </row>
    <row r="1040492" spans="21:28">
      <c r="U1040492" s="5"/>
      <c r="AA1040492" s="94"/>
      <c r="AB1040492" s="5"/>
    </row>
    <row r="1040494" spans="21:28">
      <c r="U1040494" s="5"/>
      <c r="AA1040494" s="458"/>
      <c r="AB1040494" s="5"/>
    </row>
    <row r="1040495" spans="21:28">
      <c r="U1040495" s="5"/>
      <c r="AA1040495" s="458"/>
      <c r="AB1040495" s="5"/>
    </row>
    <row r="1040496" spans="21:28">
      <c r="U1040496" s="5"/>
      <c r="AA1040496" s="93"/>
      <c r="AB1040496" s="5"/>
    </row>
    <row r="1040497" spans="21:28">
      <c r="U1040497" s="5"/>
      <c r="AA1040497" s="94"/>
      <c r="AB1040497" s="5"/>
    </row>
    <row r="1040500" spans="21:28">
      <c r="U1040500" s="5"/>
      <c r="AA1040500" s="94"/>
      <c r="AB1040500" s="5"/>
    </row>
    <row r="1040550" spans="21:28">
      <c r="U1040550" s="5"/>
      <c r="AA1040550" s="94"/>
      <c r="AB1040550" s="5"/>
    </row>
    <row r="1040620" spans="21:28">
      <c r="U1040620" s="5"/>
      <c r="AA1040620" s="94"/>
      <c r="AB1040620" s="5"/>
    </row>
    <row r="1040621" spans="21:28">
      <c r="U1040621" s="5"/>
      <c r="AA1040621" s="94"/>
      <c r="AB1040621" s="5"/>
    </row>
    <row r="1040638" spans="21:28">
      <c r="U1040638" s="5"/>
      <c r="AA1040638" s="94"/>
      <c r="AB1040638" s="5"/>
    </row>
    <row r="1040640" spans="21:28">
      <c r="U1040640" s="5"/>
      <c r="AA1040640" s="458"/>
      <c r="AB1040640" s="5"/>
    </row>
    <row r="1040641" spans="21:28">
      <c r="U1040641" s="5"/>
      <c r="AA1040641" s="458"/>
      <c r="AB1040641" s="5"/>
    </row>
    <row r="1040642" spans="21:28">
      <c r="U1040642" s="5"/>
      <c r="AA1040642" s="93"/>
      <c r="AB1040642" s="5"/>
    </row>
    <row r="1040643" spans="21:28">
      <c r="U1040643" s="5"/>
      <c r="AA1040643" s="94"/>
      <c r="AB1040643" s="5"/>
    </row>
    <row r="1040646" spans="21:28">
      <c r="U1040646" s="5"/>
      <c r="AA1040646" s="94"/>
      <c r="AB1040646" s="5"/>
    </row>
    <row r="1040696" spans="21:28">
      <c r="U1040696" s="5"/>
      <c r="AA1040696" s="94"/>
      <c r="AB1040696" s="5"/>
    </row>
    <row r="1040766" spans="21:28">
      <c r="U1040766" s="5"/>
      <c r="AA1040766" s="94"/>
      <c r="AB1040766" s="5"/>
    </row>
    <row r="1040767" spans="21:28">
      <c r="U1040767" s="5"/>
      <c r="AA1040767" s="94"/>
      <c r="AB1040767" s="5"/>
    </row>
    <row r="1040784" spans="21:28">
      <c r="U1040784" s="5"/>
      <c r="AA1040784" s="94"/>
      <c r="AB1040784" s="5"/>
    </row>
    <row r="1040786" spans="21:28">
      <c r="U1040786" s="5"/>
      <c r="AA1040786" s="458"/>
      <c r="AB1040786" s="5"/>
    </row>
    <row r="1040787" spans="21:28">
      <c r="U1040787" s="5"/>
      <c r="AA1040787" s="458"/>
      <c r="AB1040787" s="5"/>
    </row>
    <row r="1040788" spans="21:28">
      <c r="U1040788" s="5"/>
      <c r="AA1040788" s="93"/>
      <c r="AB1040788" s="5"/>
    </row>
    <row r="1040789" spans="21:28">
      <c r="U1040789" s="5"/>
      <c r="AA1040789" s="94"/>
      <c r="AB1040789" s="5"/>
    </row>
    <row r="1040792" spans="21:28">
      <c r="U1040792" s="5"/>
      <c r="AA1040792" s="94"/>
      <c r="AB1040792" s="5"/>
    </row>
    <row r="1040842" spans="21:28">
      <c r="U1040842" s="5"/>
      <c r="AA1040842" s="94"/>
      <c r="AB1040842" s="5"/>
    </row>
    <row r="1040912" spans="21:28">
      <c r="U1040912" s="5"/>
      <c r="AA1040912" s="94"/>
      <c r="AB1040912" s="5"/>
    </row>
    <row r="1040913" spans="21:28">
      <c r="U1040913" s="5"/>
      <c r="AA1040913" s="94"/>
      <c r="AB1040913" s="5"/>
    </row>
    <row r="1040930" spans="21:28">
      <c r="U1040930" s="5"/>
      <c r="AA1040930" s="94"/>
      <c r="AB1040930" s="5"/>
    </row>
    <row r="1040932" spans="21:28">
      <c r="U1040932" s="5"/>
      <c r="AA1040932" s="458"/>
      <c r="AB1040932" s="5"/>
    </row>
    <row r="1040933" spans="21:28">
      <c r="U1040933" s="5"/>
      <c r="AA1040933" s="458"/>
      <c r="AB1040933" s="5"/>
    </row>
    <row r="1040934" spans="21:28">
      <c r="U1040934" s="5"/>
      <c r="AA1040934" s="93"/>
      <c r="AB1040934" s="5"/>
    </row>
    <row r="1040935" spans="21:28">
      <c r="U1040935" s="5"/>
      <c r="AA1040935" s="94"/>
      <c r="AB1040935" s="5"/>
    </row>
    <row r="1040938" spans="21:28">
      <c r="U1040938" s="5"/>
      <c r="AA1040938" s="94"/>
      <c r="AB1040938" s="5"/>
    </row>
    <row r="1040988" spans="21:28">
      <c r="U1040988" s="5"/>
      <c r="AA1040988" s="94"/>
      <c r="AB1040988" s="5"/>
    </row>
    <row r="1041058" spans="21:28">
      <c r="U1041058" s="5"/>
      <c r="AA1041058" s="94"/>
      <c r="AB1041058" s="5"/>
    </row>
    <row r="1041059" spans="21:28">
      <c r="U1041059" s="5"/>
      <c r="AA1041059" s="94"/>
      <c r="AB1041059" s="5"/>
    </row>
    <row r="1041076" spans="21:28">
      <c r="U1041076" s="5"/>
      <c r="AA1041076" s="94"/>
      <c r="AB1041076" s="5"/>
    </row>
    <row r="1041078" spans="21:28">
      <c r="U1041078" s="5"/>
      <c r="AA1041078" s="458"/>
      <c r="AB1041078" s="5"/>
    </row>
    <row r="1041079" spans="21:28">
      <c r="U1041079" s="5"/>
      <c r="AA1041079" s="458"/>
      <c r="AB1041079" s="5"/>
    </row>
    <row r="1041080" spans="21:28">
      <c r="U1041080" s="5"/>
      <c r="AA1041080" s="93"/>
      <c r="AB1041080" s="5"/>
    </row>
    <row r="1041081" spans="21:28">
      <c r="U1041081" s="5"/>
      <c r="AA1041081" s="94"/>
      <c r="AB1041081" s="5"/>
    </row>
    <row r="1041084" spans="21:28">
      <c r="U1041084" s="5"/>
      <c r="AA1041084" s="94"/>
      <c r="AB1041084" s="5"/>
    </row>
    <row r="1041134" spans="21:28">
      <c r="U1041134" s="5"/>
      <c r="AA1041134" s="94"/>
      <c r="AB1041134" s="5"/>
    </row>
    <row r="1041204" spans="21:28">
      <c r="U1041204" s="5"/>
      <c r="AA1041204" s="94"/>
      <c r="AB1041204" s="5"/>
    </row>
    <row r="1041205" spans="21:28">
      <c r="U1041205" s="5"/>
      <c r="AA1041205" s="94"/>
      <c r="AB1041205" s="5"/>
    </row>
    <row r="1041222" spans="21:28">
      <c r="U1041222" s="5"/>
      <c r="AA1041222" s="94"/>
      <c r="AB1041222" s="5"/>
    </row>
    <row r="1041224" spans="21:28">
      <c r="U1041224" s="5"/>
      <c r="AA1041224" s="458"/>
      <c r="AB1041224" s="5"/>
    </row>
    <row r="1041225" spans="21:28">
      <c r="U1041225" s="5"/>
      <c r="AA1041225" s="458"/>
      <c r="AB1041225" s="5"/>
    </row>
    <row r="1041226" spans="21:28">
      <c r="U1041226" s="5"/>
      <c r="AA1041226" s="93"/>
      <c r="AB1041226" s="5"/>
    </row>
    <row r="1041227" spans="21:28">
      <c r="U1041227" s="5"/>
      <c r="AA1041227" s="94"/>
      <c r="AB1041227" s="5"/>
    </row>
    <row r="1041230" spans="21:28">
      <c r="U1041230" s="5"/>
      <c r="AA1041230" s="94"/>
      <c r="AB1041230" s="5"/>
    </row>
    <row r="1041280" spans="21:28">
      <c r="U1041280" s="5"/>
      <c r="AA1041280" s="94"/>
      <c r="AB1041280" s="5"/>
    </row>
    <row r="1041350" spans="21:28">
      <c r="U1041350" s="5"/>
      <c r="AA1041350" s="94"/>
      <c r="AB1041350" s="5"/>
    </row>
    <row r="1041351" spans="21:28">
      <c r="U1041351" s="5"/>
      <c r="AA1041351" s="94"/>
      <c r="AB1041351" s="5"/>
    </row>
    <row r="1041368" spans="21:28">
      <c r="U1041368" s="5"/>
      <c r="AA1041368" s="94"/>
      <c r="AB1041368" s="5"/>
    </row>
    <row r="1041370" spans="21:28">
      <c r="U1041370" s="5"/>
      <c r="AA1041370" s="458"/>
      <c r="AB1041370" s="5"/>
    </row>
    <row r="1041371" spans="21:28">
      <c r="U1041371" s="5"/>
      <c r="AA1041371" s="458"/>
      <c r="AB1041371" s="5"/>
    </row>
    <row r="1041372" spans="21:28">
      <c r="U1041372" s="5"/>
      <c r="AA1041372" s="93"/>
      <c r="AB1041372" s="5"/>
    </row>
    <row r="1041373" spans="21:28">
      <c r="U1041373" s="5"/>
      <c r="AA1041373" s="94"/>
      <c r="AB1041373" s="5"/>
    </row>
    <row r="1041376" spans="21:28">
      <c r="U1041376" s="5"/>
      <c r="AA1041376" s="94"/>
      <c r="AB1041376" s="5"/>
    </row>
    <row r="1041426" spans="21:28">
      <c r="U1041426" s="5"/>
      <c r="AA1041426" s="94"/>
      <c r="AB1041426" s="5"/>
    </row>
    <row r="1041496" spans="21:28">
      <c r="U1041496" s="5"/>
      <c r="AA1041496" s="94"/>
      <c r="AB1041496" s="5"/>
    </row>
    <row r="1041497" spans="21:28">
      <c r="U1041497" s="5"/>
      <c r="AA1041497" s="94"/>
      <c r="AB1041497" s="5"/>
    </row>
    <row r="1041514" spans="21:28">
      <c r="U1041514" s="5"/>
      <c r="AA1041514" s="94"/>
      <c r="AB1041514" s="5"/>
    </row>
    <row r="1041516" spans="21:28">
      <c r="U1041516" s="5"/>
      <c r="AA1041516" s="458"/>
      <c r="AB1041516" s="5"/>
    </row>
    <row r="1041517" spans="21:28">
      <c r="U1041517" s="5"/>
      <c r="AA1041517" s="458"/>
      <c r="AB1041517" s="5"/>
    </row>
    <row r="1041518" spans="21:28">
      <c r="U1041518" s="5"/>
      <c r="AA1041518" s="93"/>
      <c r="AB1041518" s="5"/>
    </row>
    <row r="1041519" spans="21:28">
      <c r="U1041519" s="5"/>
      <c r="AA1041519" s="94"/>
      <c r="AB1041519" s="5"/>
    </row>
    <row r="1041522" spans="21:28">
      <c r="U1041522" s="5"/>
      <c r="AA1041522" s="94"/>
      <c r="AB1041522" s="5"/>
    </row>
    <row r="1041572" spans="21:28">
      <c r="U1041572" s="5"/>
      <c r="AA1041572" s="94"/>
      <c r="AB1041572" s="5"/>
    </row>
    <row r="1041642" spans="21:28">
      <c r="U1041642" s="5"/>
      <c r="AA1041642" s="94"/>
      <c r="AB1041642" s="5"/>
    </row>
    <row r="1041643" spans="21:28">
      <c r="U1041643" s="5"/>
      <c r="AA1041643" s="94"/>
      <c r="AB1041643" s="5"/>
    </row>
    <row r="1041660" spans="21:28">
      <c r="U1041660" s="5"/>
      <c r="AA1041660" s="94"/>
      <c r="AB1041660" s="5"/>
    </row>
    <row r="1041662" spans="21:28">
      <c r="U1041662" s="5"/>
      <c r="AA1041662" s="458"/>
      <c r="AB1041662" s="5"/>
    </row>
    <row r="1041663" spans="21:28">
      <c r="U1041663" s="5"/>
      <c r="AA1041663" s="458"/>
      <c r="AB1041663" s="5"/>
    </row>
    <row r="1041664" spans="21:28">
      <c r="U1041664" s="5"/>
      <c r="AA1041664" s="93"/>
      <c r="AB1041664" s="5"/>
    </row>
    <row r="1041665" spans="21:28">
      <c r="U1041665" s="5"/>
      <c r="AA1041665" s="94"/>
      <c r="AB1041665" s="5"/>
    </row>
    <row r="1041668" spans="21:28">
      <c r="U1041668" s="5"/>
      <c r="AA1041668" s="94"/>
      <c r="AB1041668" s="5"/>
    </row>
    <row r="1041718" spans="21:28">
      <c r="U1041718" s="5"/>
      <c r="AA1041718" s="94"/>
      <c r="AB1041718" s="5"/>
    </row>
    <row r="1041788" spans="21:28">
      <c r="U1041788" s="5"/>
      <c r="AA1041788" s="94"/>
      <c r="AB1041788" s="5"/>
    </row>
    <row r="1041789" spans="21:28">
      <c r="U1041789" s="5"/>
      <c r="AA1041789" s="94"/>
      <c r="AB1041789" s="5"/>
    </row>
    <row r="1041806" spans="21:28">
      <c r="U1041806" s="5"/>
      <c r="AA1041806" s="94"/>
      <c r="AB1041806" s="5"/>
    </row>
    <row r="1041808" spans="21:28">
      <c r="U1041808" s="5"/>
      <c r="AA1041808" s="458"/>
      <c r="AB1041808" s="5"/>
    </row>
    <row r="1041809" spans="21:28">
      <c r="U1041809" s="5"/>
      <c r="AA1041809" s="458"/>
      <c r="AB1041809" s="5"/>
    </row>
    <row r="1041810" spans="21:28">
      <c r="U1041810" s="5"/>
      <c r="AA1041810" s="93"/>
      <c r="AB1041810" s="5"/>
    </row>
    <row r="1041811" spans="21:28">
      <c r="U1041811" s="5"/>
      <c r="AA1041811" s="94"/>
      <c r="AB1041811" s="5"/>
    </row>
    <row r="1041814" spans="21:28">
      <c r="U1041814" s="5"/>
      <c r="AA1041814" s="94"/>
      <c r="AB1041814" s="5"/>
    </row>
    <row r="1041864" spans="21:28">
      <c r="U1041864" s="5"/>
      <c r="AA1041864" s="94"/>
      <c r="AB1041864" s="5"/>
    </row>
    <row r="1041934" spans="21:28">
      <c r="U1041934" s="5"/>
      <c r="AA1041934" s="94"/>
      <c r="AB1041934" s="5"/>
    </row>
    <row r="1041935" spans="21:28">
      <c r="U1041935" s="5"/>
      <c r="AA1041935" s="94"/>
      <c r="AB1041935" s="5"/>
    </row>
    <row r="1041952" spans="21:28">
      <c r="U1041952" s="5"/>
      <c r="AA1041952" s="94"/>
      <c r="AB1041952" s="5"/>
    </row>
    <row r="1041954" spans="21:28">
      <c r="U1041954" s="5"/>
      <c r="AA1041954" s="458"/>
      <c r="AB1041954" s="5"/>
    </row>
    <row r="1041955" spans="21:28">
      <c r="U1041955" s="5"/>
      <c r="AA1041955" s="458"/>
      <c r="AB1041955" s="5"/>
    </row>
    <row r="1041956" spans="21:28">
      <c r="U1041956" s="5"/>
      <c r="AA1041956" s="93"/>
      <c r="AB1041956" s="5"/>
    </row>
    <row r="1041957" spans="21:28">
      <c r="U1041957" s="5"/>
      <c r="AA1041957" s="94"/>
      <c r="AB1041957" s="5"/>
    </row>
    <row r="1041960" spans="21:28">
      <c r="U1041960" s="5"/>
      <c r="AA1041960" s="94"/>
      <c r="AB1041960" s="5"/>
    </row>
    <row r="1042010" spans="21:28">
      <c r="U1042010" s="5"/>
      <c r="AA1042010" s="94"/>
      <c r="AB1042010" s="5"/>
    </row>
    <row r="1042080" spans="21:28">
      <c r="U1042080" s="5"/>
      <c r="AA1042080" s="94"/>
      <c r="AB1042080" s="5"/>
    </row>
    <row r="1042081" spans="21:28">
      <c r="U1042081" s="5"/>
      <c r="AA1042081" s="94"/>
      <c r="AB1042081" s="5"/>
    </row>
    <row r="1042098" spans="21:28">
      <c r="U1042098" s="5"/>
      <c r="AA1042098" s="94"/>
      <c r="AB1042098" s="5"/>
    </row>
    <row r="1042100" spans="21:28">
      <c r="U1042100" s="5"/>
      <c r="AA1042100" s="458"/>
      <c r="AB1042100" s="5"/>
    </row>
    <row r="1042101" spans="21:28">
      <c r="U1042101" s="5"/>
      <c r="AA1042101" s="458"/>
      <c r="AB1042101" s="5"/>
    </row>
    <row r="1042102" spans="21:28">
      <c r="U1042102" s="5"/>
      <c r="AA1042102" s="93"/>
      <c r="AB1042102" s="5"/>
    </row>
    <row r="1042103" spans="21:28">
      <c r="U1042103" s="5"/>
      <c r="AA1042103" s="94"/>
      <c r="AB1042103" s="5"/>
    </row>
    <row r="1042106" spans="21:28">
      <c r="U1042106" s="5"/>
      <c r="AA1042106" s="94"/>
      <c r="AB1042106" s="5"/>
    </row>
    <row r="1042156" spans="21:28">
      <c r="U1042156" s="5"/>
      <c r="AA1042156" s="94"/>
      <c r="AB1042156" s="5"/>
    </row>
    <row r="1042226" spans="21:28">
      <c r="U1042226" s="5"/>
      <c r="AA1042226" s="94"/>
      <c r="AB1042226" s="5"/>
    </row>
    <row r="1042227" spans="21:28">
      <c r="U1042227" s="5"/>
      <c r="AA1042227" s="94"/>
      <c r="AB1042227" s="5"/>
    </row>
    <row r="1042244" spans="21:28">
      <c r="U1042244" s="5"/>
      <c r="AA1042244" s="94"/>
      <c r="AB1042244" s="5"/>
    </row>
    <row r="1042246" spans="21:28">
      <c r="U1042246" s="5"/>
      <c r="AA1042246" s="458"/>
      <c r="AB1042246" s="5"/>
    </row>
    <row r="1042247" spans="21:28">
      <c r="U1042247" s="5"/>
      <c r="AA1042247" s="458"/>
      <c r="AB1042247" s="5"/>
    </row>
    <row r="1042248" spans="21:28">
      <c r="U1042248" s="5"/>
      <c r="AA1042248" s="93"/>
      <c r="AB1042248" s="5"/>
    </row>
    <row r="1042249" spans="21:28">
      <c r="U1042249" s="5"/>
      <c r="AA1042249" s="94"/>
      <c r="AB1042249" s="5"/>
    </row>
    <row r="1042252" spans="21:28">
      <c r="U1042252" s="5"/>
      <c r="AA1042252" s="94"/>
      <c r="AB1042252" s="5"/>
    </row>
    <row r="1042302" spans="21:28">
      <c r="U1042302" s="5"/>
      <c r="AA1042302" s="94"/>
      <c r="AB1042302" s="5"/>
    </row>
    <row r="1042372" spans="21:28">
      <c r="U1042372" s="5"/>
      <c r="AA1042372" s="94"/>
      <c r="AB1042372" s="5"/>
    </row>
    <row r="1042373" spans="21:28">
      <c r="U1042373" s="5"/>
      <c r="AA1042373" s="94"/>
      <c r="AB1042373" s="5"/>
    </row>
    <row r="1042390" spans="21:28">
      <c r="U1042390" s="5"/>
      <c r="AA1042390" s="94"/>
      <c r="AB1042390" s="5"/>
    </row>
    <row r="1042392" spans="21:28">
      <c r="U1042392" s="5"/>
      <c r="AA1042392" s="458"/>
      <c r="AB1042392" s="5"/>
    </row>
    <row r="1042393" spans="21:28">
      <c r="U1042393" s="5"/>
      <c r="AA1042393" s="458"/>
      <c r="AB1042393" s="5"/>
    </row>
    <row r="1042394" spans="21:28">
      <c r="U1042394" s="5"/>
      <c r="AA1042394" s="93"/>
      <c r="AB1042394" s="5"/>
    </row>
    <row r="1042395" spans="21:28">
      <c r="U1042395" s="5"/>
      <c r="AA1042395" s="94"/>
      <c r="AB1042395" s="5"/>
    </row>
    <row r="1042398" spans="21:28">
      <c r="U1042398" s="5"/>
      <c r="AA1042398" s="94"/>
      <c r="AB1042398" s="5"/>
    </row>
    <row r="1042448" spans="21:28">
      <c r="U1042448" s="5"/>
      <c r="AA1042448" s="94"/>
      <c r="AB1042448" s="5"/>
    </row>
    <row r="1042518" spans="21:28">
      <c r="U1042518" s="5"/>
      <c r="AA1042518" s="94"/>
      <c r="AB1042518" s="5"/>
    </row>
    <row r="1042519" spans="21:28">
      <c r="U1042519" s="5"/>
      <c r="AA1042519" s="94"/>
      <c r="AB1042519" s="5"/>
    </row>
    <row r="1042536" spans="21:28">
      <c r="U1042536" s="5"/>
      <c r="AA1042536" s="94"/>
      <c r="AB1042536" s="5"/>
    </row>
    <row r="1042538" spans="21:28">
      <c r="U1042538" s="5"/>
      <c r="AA1042538" s="458"/>
      <c r="AB1042538" s="5"/>
    </row>
    <row r="1042539" spans="21:28">
      <c r="U1042539" s="5"/>
      <c r="AA1042539" s="458"/>
      <c r="AB1042539" s="5"/>
    </row>
    <row r="1042540" spans="21:28">
      <c r="U1042540" s="5"/>
      <c r="AA1042540" s="93"/>
      <c r="AB1042540" s="5"/>
    </row>
    <row r="1042541" spans="21:28">
      <c r="U1042541" s="5"/>
      <c r="AA1042541" s="94"/>
      <c r="AB1042541" s="5"/>
    </row>
    <row r="1042544" spans="21:28">
      <c r="U1042544" s="5"/>
      <c r="AA1042544" s="94"/>
      <c r="AB1042544" s="5"/>
    </row>
    <row r="1042594" spans="21:28">
      <c r="U1042594" s="5"/>
      <c r="AA1042594" s="94"/>
      <c r="AB1042594" s="5"/>
    </row>
    <row r="1042664" spans="21:28">
      <c r="U1042664" s="5"/>
      <c r="AA1042664" s="94"/>
      <c r="AB1042664" s="5"/>
    </row>
    <row r="1042665" spans="21:28">
      <c r="U1042665" s="5"/>
      <c r="AA1042665" s="94"/>
      <c r="AB1042665" s="5"/>
    </row>
    <row r="1042682" spans="21:28">
      <c r="U1042682" s="5"/>
      <c r="AA1042682" s="94"/>
      <c r="AB1042682" s="5"/>
    </row>
    <row r="1042684" spans="21:28">
      <c r="U1042684" s="5"/>
      <c r="AA1042684" s="458"/>
      <c r="AB1042684" s="5"/>
    </row>
    <row r="1042685" spans="21:28">
      <c r="U1042685" s="5"/>
      <c r="AA1042685" s="458"/>
      <c r="AB1042685" s="5"/>
    </row>
    <row r="1042686" spans="21:28">
      <c r="U1042686" s="5"/>
      <c r="AA1042686" s="93"/>
      <c r="AB1042686" s="5"/>
    </row>
    <row r="1042687" spans="21:28">
      <c r="U1042687" s="5"/>
      <c r="AA1042687" s="94"/>
      <c r="AB1042687" s="5"/>
    </row>
    <row r="1042690" spans="21:28">
      <c r="U1042690" s="5"/>
      <c r="AA1042690" s="94"/>
      <c r="AB1042690" s="5"/>
    </row>
    <row r="1042740" spans="21:28">
      <c r="U1042740" s="5"/>
      <c r="AA1042740" s="94"/>
      <c r="AB1042740" s="5"/>
    </row>
    <row r="1042810" spans="21:28">
      <c r="U1042810" s="5"/>
      <c r="AA1042810" s="94"/>
      <c r="AB1042810" s="5"/>
    </row>
    <row r="1042811" spans="21:28">
      <c r="U1042811" s="5"/>
      <c r="AA1042811" s="94"/>
      <c r="AB1042811" s="5"/>
    </row>
    <row r="1042828" spans="21:28">
      <c r="U1042828" s="5"/>
      <c r="AA1042828" s="94"/>
      <c r="AB1042828" s="5"/>
    </row>
    <row r="1042830" spans="21:28">
      <c r="U1042830" s="5"/>
      <c r="AA1042830" s="458"/>
      <c r="AB1042830" s="5"/>
    </row>
    <row r="1042831" spans="21:28">
      <c r="U1042831" s="5"/>
      <c r="AA1042831" s="458"/>
      <c r="AB1042831" s="5"/>
    </row>
    <row r="1042832" spans="21:28">
      <c r="U1042832" s="5"/>
      <c r="AA1042832" s="93"/>
      <c r="AB1042832" s="5"/>
    </row>
    <row r="1042833" spans="21:28">
      <c r="U1042833" s="5"/>
      <c r="AA1042833" s="94"/>
      <c r="AB1042833" s="5"/>
    </row>
    <row r="1042836" spans="21:28">
      <c r="U1042836" s="5"/>
      <c r="AA1042836" s="94"/>
      <c r="AB1042836" s="5"/>
    </row>
    <row r="1042886" spans="21:28">
      <c r="U1042886" s="5"/>
      <c r="AA1042886" s="94"/>
      <c r="AB1042886" s="5"/>
    </row>
    <row r="1042956" spans="21:28">
      <c r="U1042956" s="5"/>
      <c r="AA1042956" s="94"/>
      <c r="AB1042956" s="5"/>
    </row>
    <row r="1042957" spans="21:28">
      <c r="U1042957" s="5"/>
      <c r="AA1042957" s="94"/>
      <c r="AB1042957" s="5"/>
    </row>
    <row r="1042974" spans="21:28">
      <c r="U1042974" s="5"/>
      <c r="AA1042974" s="94"/>
      <c r="AB1042974" s="5"/>
    </row>
    <row r="1042976" spans="21:28">
      <c r="U1042976" s="5"/>
      <c r="AA1042976" s="458"/>
      <c r="AB1042976" s="5"/>
    </row>
    <row r="1042977" spans="21:28">
      <c r="U1042977" s="5"/>
      <c r="AA1042977" s="458"/>
      <c r="AB1042977" s="5"/>
    </row>
    <row r="1042978" spans="21:28">
      <c r="U1042978" s="5"/>
      <c r="AA1042978" s="93"/>
      <c r="AB1042978" s="5"/>
    </row>
    <row r="1042979" spans="21:28">
      <c r="U1042979" s="5"/>
      <c r="AA1042979" s="94"/>
      <c r="AB1042979" s="5"/>
    </row>
    <row r="1042982" spans="21:28">
      <c r="U1042982" s="5"/>
      <c r="AA1042982" s="94"/>
      <c r="AB1042982" s="5"/>
    </row>
    <row r="1043032" spans="21:28">
      <c r="U1043032" s="5"/>
      <c r="AA1043032" s="94"/>
      <c r="AB1043032" s="5"/>
    </row>
    <row r="1043102" spans="21:28">
      <c r="U1043102" s="5"/>
      <c r="AA1043102" s="94"/>
      <c r="AB1043102" s="5"/>
    </row>
    <row r="1043103" spans="21:28">
      <c r="U1043103" s="5"/>
      <c r="AA1043103" s="94"/>
      <c r="AB1043103" s="5"/>
    </row>
    <row r="1043120" spans="21:28">
      <c r="U1043120" s="5"/>
      <c r="AA1043120" s="94"/>
      <c r="AB1043120" s="5"/>
    </row>
    <row r="1043122" spans="21:28">
      <c r="U1043122" s="5"/>
      <c r="AA1043122" s="458"/>
      <c r="AB1043122" s="5"/>
    </row>
    <row r="1043123" spans="21:28">
      <c r="U1043123" s="5"/>
      <c r="AA1043123" s="458"/>
      <c r="AB1043123" s="5"/>
    </row>
    <row r="1043124" spans="21:28">
      <c r="U1043124" s="5"/>
      <c r="AA1043124" s="93"/>
      <c r="AB1043124" s="5"/>
    </row>
    <row r="1043125" spans="21:28">
      <c r="U1043125" s="5"/>
      <c r="AA1043125" s="94"/>
      <c r="AB1043125" s="5"/>
    </row>
    <row r="1043128" spans="21:28">
      <c r="U1043128" s="5"/>
      <c r="AA1043128" s="94"/>
      <c r="AB1043128" s="5"/>
    </row>
    <row r="1043178" spans="21:28">
      <c r="U1043178" s="5"/>
      <c r="AA1043178" s="94"/>
      <c r="AB1043178" s="5"/>
    </row>
    <row r="1043248" spans="21:28">
      <c r="U1043248" s="5"/>
      <c r="AA1043248" s="94"/>
      <c r="AB1043248" s="5"/>
    </row>
    <row r="1043249" spans="21:28">
      <c r="U1043249" s="5"/>
      <c r="AA1043249" s="94"/>
      <c r="AB1043249" s="5"/>
    </row>
    <row r="1043266" spans="21:28">
      <c r="U1043266" s="5"/>
      <c r="AA1043266" s="94"/>
      <c r="AB1043266" s="5"/>
    </row>
    <row r="1043268" spans="21:28">
      <c r="U1043268" s="5"/>
      <c r="AA1043268" s="458"/>
      <c r="AB1043268" s="5"/>
    </row>
    <row r="1043269" spans="21:28">
      <c r="U1043269" s="5"/>
      <c r="AA1043269" s="458"/>
      <c r="AB1043269" s="5"/>
    </row>
    <row r="1043270" spans="21:28">
      <c r="U1043270" s="5"/>
      <c r="AA1043270" s="93"/>
      <c r="AB1043270" s="5"/>
    </row>
    <row r="1043271" spans="21:28">
      <c r="U1043271" s="5"/>
      <c r="AA1043271" s="94"/>
      <c r="AB1043271" s="5"/>
    </row>
    <row r="1043274" spans="21:28">
      <c r="U1043274" s="5"/>
      <c r="AA1043274" s="94"/>
      <c r="AB1043274" s="5"/>
    </row>
    <row r="1043324" spans="21:28">
      <c r="U1043324" s="5"/>
      <c r="AA1043324" s="94"/>
      <c r="AB1043324" s="5"/>
    </row>
    <row r="1043394" spans="21:28">
      <c r="U1043394" s="5"/>
      <c r="AA1043394" s="94"/>
      <c r="AB1043394" s="5"/>
    </row>
    <row r="1043395" spans="21:28">
      <c r="U1043395" s="5"/>
      <c r="AA1043395" s="94"/>
      <c r="AB1043395" s="5"/>
    </row>
    <row r="1043412" spans="21:28">
      <c r="U1043412" s="5"/>
      <c r="AA1043412" s="94"/>
      <c r="AB1043412" s="5"/>
    </row>
    <row r="1043414" spans="21:28">
      <c r="U1043414" s="5"/>
      <c r="AA1043414" s="458"/>
      <c r="AB1043414" s="5"/>
    </row>
    <row r="1043415" spans="21:28">
      <c r="U1043415" s="5"/>
      <c r="AA1043415" s="458"/>
      <c r="AB1043415" s="5"/>
    </row>
    <row r="1043416" spans="21:28">
      <c r="U1043416" s="5"/>
      <c r="AA1043416" s="93"/>
      <c r="AB1043416" s="5"/>
    </row>
    <row r="1043417" spans="21:28">
      <c r="U1043417" s="5"/>
      <c r="AA1043417" s="94"/>
      <c r="AB1043417" s="5"/>
    </row>
    <row r="1043420" spans="21:28">
      <c r="U1043420" s="5"/>
      <c r="AA1043420" s="94"/>
      <c r="AB1043420" s="5"/>
    </row>
    <row r="1043470" spans="21:28">
      <c r="U1043470" s="5"/>
      <c r="AA1043470" s="94"/>
      <c r="AB1043470" s="5"/>
    </row>
    <row r="1043540" spans="21:28">
      <c r="U1043540" s="5"/>
      <c r="AA1043540" s="94"/>
      <c r="AB1043540" s="5"/>
    </row>
    <row r="1043541" spans="21:28">
      <c r="U1043541" s="5"/>
      <c r="AA1043541" s="94"/>
      <c r="AB1043541" s="5"/>
    </row>
    <row r="1043558" spans="21:28">
      <c r="U1043558" s="5"/>
      <c r="AA1043558" s="94"/>
      <c r="AB1043558" s="5"/>
    </row>
    <row r="1043560" spans="21:28">
      <c r="U1043560" s="5"/>
      <c r="AA1043560" s="458"/>
      <c r="AB1043560" s="5"/>
    </row>
    <row r="1043561" spans="21:28">
      <c r="U1043561" s="5"/>
      <c r="AA1043561" s="458"/>
      <c r="AB1043561" s="5"/>
    </row>
    <row r="1043562" spans="21:28">
      <c r="U1043562" s="5"/>
      <c r="AA1043562" s="93"/>
      <c r="AB1043562" s="5"/>
    </row>
    <row r="1043563" spans="21:28">
      <c r="U1043563" s="5"/>
      <c r="AA1043563" s="94"/>
      <c r="AB1043563" s="5"/>
    </row>
    <row r="1043566" spans="21:28">
      <c r="U1043566" s="5"/>
      <c r="AA1043566" s="94"/>
      <c r="AB1043566" s="5"/>
    </row>
    <row r="1043616" spans="21:28">
      <c r="U1043616" s="5"/>
      <c r="AA1043616" s="94"/>
      <c r="AB1043616" s="5"/>
    </row>
    <row r="1043686" spans="21:28">
      <c r="U1043686" s="5"/>
      <c r="AA1043686" s="94"/>
      <c r="AB1043686" s="5"/>
    </row>
    <row r="1043687" spans="21:28">
      <c r="U1043687" s="5"/>
      <c r="AA1043687" s="94"/>
      <c r="AB1043687" s="5"/>
    </row>
    <row r="1043704" spans="21:28">
      <c r="U1043704" s="5"/>
      <c r="AA1043704" s="94"/>
      <c r="AB1043704" s="5"/>
    </row>
    <row r="1043706" spans="21:28">
      <c r="U1043706" s="5"/>
      <c r="AA1043706" s="458"/>
      <c r="AB1043706" s="5"/>
    </row>
    <row r="1043707" spans="21:28">
      <c r="U1043707" s="5"/>
      <c r="AA1043707" s="458"/>
      <c r="AB1043707" s="5"/>
    </row>
    <row r="1043708" spans="21:28">
      <c r="U1043708" s="5"/>
      <c r="AA1043708" s="93"/>
      <c r="AB1043708" s="5"/>
    </row>
    <row r="1043709" spans="21:28">
      <c r="U1043709" s="5"/>
      <c r="AA1043709" s="94"/>
      <c r="AB1043709" s="5"/>
    </row>
    <row r="1043712" spans="21:28">
      <c r="U1043712" s="5"/>
      <c r="AA1043712" s="94"/>
      <c r="AB1043712" s="5"/>
    </row>
    <row r="1043762" spans="21:28">
      <c r="U1043762" s="5"/>
      <c r="AA1043762" s="94"/>
      <c r="AB1043762" s="5"/>
    </row>
    <row r="1043832" spans="21:28">
      <c r="U1043832" s="5"/>
      <c r="AA1043832" s="94"/>
      <c r="AB1043832" s="5"/>
    </row>
    <row r="1043833" spans="21:28">
      <c r="U1043833" s="5"/>
      <c r="AA1043833" s="94"/>
      <c r="AB1043833" s="5"/>
    </row>
    <row r="1043850" spans="21:28">
      <c r="U1043850" s="5"/>
      <c r="AA1043850" s="94"/>
      <c r="AB1043850" s="5"/>
    </row>
    <row r="1043852" spans="21:28">
      <c r="U1043852" s="5"/>
      <c r="AA1043852" s="458"/>
      <c r="AB1043852" s="5"/>
    </row>
    <row r="1043853" spans="21:28">
      <c r="U1043853" s="5"/>
      <c r="AA1043853" s="458"/>
      <c r="AB1043853" s="5"/>
    </row>
    <row r="1043854" spans="21:28">
      <c r="U1043854" s="5"/>
      <c r="AA1043854" s="93"/>
      <c r="AB1043854" s="5"/>
    </row>
    <row r="1043855" spans="21:28">
      <c r="U1043855" s="5"/>
      <c r="AA1043855" s="94"/>
      <c r="AB1043855" s="5"/>
    </row>
    <row r="1043858" spans="21:28">
      <c r="U1043858" s="5"/>
      <c r="AA1043858" s="94"/>
      <c r="AB1043858" s="5"/>
    </row>
    <row r="1043908" spans="21:28">
      <c r="U1043908" s="5"/>
      <c r="AA1043908" s="94"/>
      <c r="AB1043908" s="5"/>
    </row>
    <row r="1043978" spans="21:28">
      <c r="U1043978" s="5"/>
      <c r="AA1043978" s="94"/>
      <c r="AB1043978" s="5"/>
    </row>
    <row r="1043979" spans="21:28">
      <c r="U1043979" s="5"/>
      <c r="AA1043979" s="94"/>
      <c r="AB1043979" s="5"/>
    </row>
    <row r="1043996" spans="21:28">
      <c r="U1043996" s="5"/>
      <c r="AA1043996" s="94"/>
      <c r="AB1043996" s="5"/>
    </row>
    <row r="1043998" spans="21:28">
      <c r="U1043998" s="5"/>
      <c r="AA1043998" s="458"/>
      <c r="AB1043998" s="5"/>
    </row>
    <row r="1043999" spans="21:28">
      <c r="U1043999" s="5"/>
      <c r="AA1043999" s="458"/>
      <c r="AB1043999" s="5"/>
    </row>
    <row r="1044000" spans="21:28">
      <c r="U1044000" s="5"/>
      <c r="AA1044000" s="93"/>
      <c r="AB1044000" s="5"/>
    </row>
    <row r="1044001" spans="21:28">
      <c r="U1044001" s="5"/>
      <c r="AA1044001" s="94"/>
      <c r="AB1044001" s="5"/>
    </row>
    <row r="1044004" spans="21:28">
      <c r="U1044004" s="5"/>
      <c r="AA1044004" s="94"/>
      <c r="AB1044004" s="5"/>
    </row>
    <row r="1044054" spans="21:28">
      <c r="U1044054" s="5"/>
      <c r="AA1044054" s="94"/>
      <c r="AB1044054" s="5"/>
    </row>
    <row r="1044124" spans="21:28">
      <c r="U1044124" s="5"/>
      <c r="AA1044124" s="94"/>
      <c r="AB1044124" s="5"/>
    </row>
    <row r="1044125" spans="21:28">
      <c r="U1044125" s="5"/>
      <c r="AA1044125" s="94"/>
      <c r="AB1044125" s="5"/>
    </row>
    <row r="1044142" spans="21:28">
      <c r="U1044142" s="5"/>
      <c r="AA1044142" s="94"/>
      <c r="AB1044142" s="5"/>
    </row>
    <row r="1044144" spans="21:28">
      <c r="U1044144" s="5"/>
      <c r="AA1044144" s="458"/>
      <c r="AB1044144" s="5"/>
    </row>
    <row r="1044145" spans="21:28">
      <c r="U1044145" s="5"/>
      <c r="AA1044145" s="458"/>
      <c r="AB1044145" s="5"/>
    </row>
    <row r="1044146" spans="21:28">
      <c r="U1044146" s="5"/>
      <c r="AA1044146" s="93"/>
      <c r="AB1044146" s="5"/>
    </row>
    <row r="1044147" spans="21:28">
      <c r="U1044147" s="5"/>
      <c r="AA1044147" s="94"/>
      <c r="AB1044147" s="5"/>
    </row>
    <row r="1044150" spans="21:28">
      <c r="U1044150" s="5"/>
      <c r="AA1044150" s="94"/>
      <c r="AB1044150" s="5"/>
    </row>
    <row r="1044200" spans="21:28">
      <c r="U1044200" s="5"/>
      <c r="AA1044200" s="94"/>
      <c r="AB1044200" s="5"/>
    </row>
    <row r="1044270" spans="21:28">
      <c r="U1044270" s="5"/>
      <c r="AA1044270" s="94"/>
      <c r="AB1044270" s="5"/>
    </row>
    <row r="1044271" spans="21:28">
      <c r="U1044271" s="5"/>
      <c r="AA1044271" s="94"/>
      <c r="AB1044271" s="5"/>
    </row>
    <row r="1044288" spans="21:28">
      <c r="U1044288" s="5"/>
      <c r="AA1044288" s="94"/>
      <c r="AB1044288" s="5"/>
    </row>
    <row r="1044290" spans="21:28">
      <c r="U1044290" s="5"/>
      <c r="AA1044290" s="458"/>
      <c r="AB1044290" s="5"/>
    </row>
    <row r="1044291" spans="21:28">
      <c r="U1044291" s="5"/>
      <c r="AA1044291" s="458"/>
      <c r="AB1044291" s="5"/>
    </row>
    <row r="1044292" spans="21:28">
      <c r="U1044292" s="5"/>
      <c r="AA1044292" s="93"/>
      <c r="AB1044292" s="5"/>
    </row>
    <row r="1044293" spans="21:28">
      <c r="U1044293" s="5"/>
      <c r="AA1044293" s="94"/>
      <c r="AB1044293" s="5"/>
    </row>
    <row r="1044296" spans="21:28">
      <c r="U1044296" s="5"/>
      <c r="AA1044296" s="94"/>
      <c r="AB1044296" s="5"/>
    </row>
    <row r="1044346" spans="21:28">
      <c r="U1044346" s="5"/>
      <c r="AA1044346" s="94"/>
      <c r="AB1044346" s="5"/>
    </row>
    <row r="1044416" spans="21:28">
      <c r="U1044416" s="5"/>
      <c r="AA1044416" s="94"/>
      <c r="AB1044416" s="5"/>
    </row>
    <row r="1044417" spans="21:28">
      <c r="U1044417" s="5"/>
      <c r="AA1044417" s="94"/>
      <c r="AB1044417" s="5"/>
    </row>
    <row r="1044434" spans="21:28">
      <c r="U1044434" s="5"/>
      <c r="AA1044434" s="94"/>
      <c r="AB1044434" s="5"/>
    </row>
    <row r="1044436" spans="21:28">
      <c r="U1044436" s="5"/>
      <c r="AA1044436" s="458"/>
      <c r="AB1044436" s="5"/>
    </row>
    <row r="1044437" spans="21:28">
      <c r="U1044437" s="5"/>
      <c r="AA1044437" s="458"/>
      <c r="AB1044437" s="5"/>
    </row>
    <row r="1044438" spans="21:28">
      <c r="U1044438" s="5"/>
      <c r="AA1044438" s="93"/>
      <c r="AB1044438" s="5"/>
    </row>
    <row r="1044439" spans="21:28">
      <c r="U1044439" s="5"/>
      <c r="AA1044439" s="94"/>
      <c r="AB1044439" s="5"/>
    </row>
    <row r="1044442" spans="21:28">
      <c r="U1044442" s="5"/>
      <c r="AA1044442" s="94"/>
      <c r="AB1044442" s="5"/>
    </row>
    <row r="1044492" spans="21:28">
      <c r="U1044492" s="5"/>
      <c r="AA1044492" s="94"/>
      <c r="AB1044492" s="5"/>
    </row>
    <row r="1044562" spans="21:28">
      <c r="U1044562" s="5"/>
      <c r="AA1044562" s="94"/>
      <c r="AB1044562" s="5"/>
    </row>
    <row r="1044563" spans="21:28">
      <c r="U1044563" s="5"/>
      <c r="AA1044563" s="94"/>
      <c r="AB1044563" s="5"/>
    </row>
    <row r="1044580" spans="21:28">
      <c r="U1044580" s="5"/>
      <c r="AA1044580" s="94"/>
      <c r="AB1044580" s="5"/>
    </row>
    <row r="1044582" spans="21:28">
      <c r="U1044582" s="5"/>
      <c r="AA1044582" s="458"/>
      <c r="AB1044582" s="5"/>
    </row>
    <row r="1044583" spans="21:28">
      <c r="U1044583" s="5"/>
      <c r="AA1044583" s="458"/>
      <c r="AB1044583" s="5"/>
    </row>
    <row r="1044584" spans="21:28">
      <c r="U1044584" s="5"/>
      <c r="AA1044584" s="93"/>
      <c r="AB1044584" s="5"/>
    </row>
    <row r="1044585" spans="21:28">
      <c r="U1044585" s="5"/>
      <c r="AA1044585" s="94"/>
      <c r="AB1044585" s="5"/>
    </row>
    <row r="1044588" spans="21:28">
      <c r="U1044588" s="5"/>
      <c r="AA1044588" s="94"/>
      <c r="AB1044588" s="5"/>
    </row>
    <row r="1044638" spans="21:28">
      <c r="U1044638" s="5"/>
      <c r="AA1044638" s="94"/>
      <c r="AB1044638" s="5"/>
    </row>
    <row r="1044708" spans="21:28">
      <c r="U1044708" s="5"/>
      <c r="AA1044708" s="94"/>
      <c r="AB1044708" s="5"/>
    </row>
    <row r="1044709" spans="21:28">
      <c r="U1044709" s="5"/>
      <c r="AA1044709" s="94"/>
      <c r="AB1044709" s="5"/>
    </row>
    <row r="1044726" spans="21:28">
      <c r="U1044726" s="5"/>
      <c r="AA1044726" s="94"/>
      <c r="AB1044726" s="5"/>
    </row>
    <row r="1044728" spans="21:28">
      <c r="U1044728" s="5"/>
      <c r="AA1044728" s="458"/>
      <c r="AB1044728" s="5"/>
    </row>
    <row r="1044729" spans="21:28">
      <c r="U1044729" s="5"/>
      <c r="AA1044729" s="458"/>
      <c r="AB1044729" s="5"/>
    </row>
    <row r="1044730" spans="21:28">
      <c r="U1044730" s="5"/>
      <c r="AA1044730" s="93"/>
      <c r="AB1044730" s="5"/>
    </row>
    <row r="1044731" spans="21:28">
      <c r="U1044731" s="5"/>
      <c r="AA1044731" s="94"/>
      <c r="AB1044731" s="5"/>
    </row>
    <row r="1044734" spans="21:28">
      <c r="U1044734" s="5"/>
      <c r="AA1044734" s="94"/>
      <c r="AB1044734" s="5"/>
    </row>
    <row r="1044784" spans="21:28">
      <c r="U1044784" s="5"/>
      <c r="AA1044784" s="94"/>
      <c r="AB1044784" s="5"/>
    </row>
    <row r="1044854" spans="21:28">
      <c r="U1044854" s="5"/>
      <c r="AA1044854" s="94"/>
      <c r="AB1044854" s="5"/>
    </row>
    <row r="1044855" spans="21:28">
      <c r="U1044855" s="5"/>
      <c r="AA1044855" s="94"/>
      <c r="AB1044855" s="5"/>
    </row>
    <row r="1044872" spans="21:28">
      <c r="U1044872" s="5"/>
      <c r="AA1044872" s="94"/>
      <c r="AB1044872" s="5"/>
    </row>
    <row r="1044874" spans="21:28">
      <c r="U1044874" s="5"/>
      <c r="AA1044874" s="458"/>
      <c r="AB1044874" s="5"/>
    </row>
    <row r="1044875" spans="21:28">
      <c r="U1044875" s="5"/>
      <c r="AA1044875" s="458"/>
      <c r="AB1044875" s="5"/>
    </row>
    <row r="1044876" spans="21:28">
      <c r="U1044876" s="5"/>
      <c r="AA1044876" s="93"/>
      <c r="AB1044876" s="5"/>
    </row>
    <row r="1044877" spans="21:28">
      <c r="U1044877" s="5"/>
      <c r="AA1044877" s="94"/>
      <c r="AB1044877" s="5"/>
    </row>
    <row r="1044880" spans="21:28">
      <c r="U1044880" s="5"/>
      <c r="AA1044880" s="94"/>
      <c r="AB1044880" s="5"/>
    </row>
    <row r="1044930" spans="21:28">
      <c r="U1044930" s="5"/>
      <c r="AA1044930" s="94"/>
      <c r="AB1044930" s="5"/>
    </row>
    <row r="1045000" spans="21:28">
      <c r="U1045000" s="5"/>
      <c r="AA1045000" s="94"/>
      <c r="AB1045000" s="5"/>
    </row>
    <row r="1045001" spans="21:28">
      <c r="U1045001" s="5"/>
      <c r="AA1045001" s="94"/>
      <c r="AB1045001" s="5"/>
    </row>
    <row r="1045018" spans="21:28">
      <c r="U1045018" s="5"/>
      <c r="AA1045018" s="94"/>
      <c r="AB1045018" s="5"/>
    </row>
    <row r="1045020" spans="21:28">
      <c r="U1045020" s="5"/>
      <c r="AA1045020" s="458"/>
      <c r="AB1045020" s="5"/>
    </row>
    <row r="1045021" spans="21:28">
      <c r="U1045021" s="5"/>
      <c r="AA1045021" s="458"/>
      <c r="AB1045021" s="5"/>
    </row>
    <row r="1045022" spans="21:28">
      <c r="U1045022" s="5"/>
      <c r="AA1045022" s="93"/>
      <c r="AB1045022" s="5"/>
    </row>
    <row r="1045023" spans="21:28">
      <c r="U1045023" s="5"/>
      <c r="AA1045023" s="94"/>
      <c r="AB1045023" s="5"/>
    </row>
    <row r="1045026" spans="21:28">
      <c r="U1045026" s="5"/>
      <c r="AA1045026" s="94"/>
      <c r="AB1045026" s="5"/>
    </row>
    <row r="1045076" spans="21:28">
      <c r="U1045076" s="5"/>
      <c r="AA1045076" s="94"/>
      <c r="AB1045076" s="5"/>
    </row>
    <row r="1045146" spans="21:28">
      <c r="U1045146" s="5"/>
      <c r="AA1045146" s="94"/>
      <c r="AB1045146" s="5"/>
    </row>
    <row r="1045147" spans="21:28">
      <c r="U1045147" s="5"/>
      <c r="AA1045147" s="94"/>
      <c r="AB1045147" s="5"/>
    </row>
    <row r="1045164" spans="21:28">
      <c r="U1045164" s="5"/>
      <c r="AA1045164" s="94"/>
      <c r="AB1045164" s="5"/>
    </row>
    <row r="1045166" spans="21:28">
      <c r="U1045166" s="5"/>
      <c r="AA1045166" s="458"/>
      <c r="AB1045166" s="5"/>
    </row>
    <row r="1045167" spans="21:28">
      <c r="U1045167" s="5"/>
      <c r="AA1045167" s="458"/>
      <c r="AB1045167" s="5"/>
    </row>
    <row r="1045168" spans="21:28">
      <c r="U1045168" s="5"/>
      <c r="AA1045168" s="93"/>
      <c r="AB1045168" s="5"/>
    </row>
    <row r="1045169" spans="21:28">
      <c r="U1045169" s="5"/>
      <c r="AA1045169" s="94"/>
      <c r="AB1045169" s="5"/>
    </row>
    <row r="1045172" spans="21:28">
      <c r="U1045172" s="5"/>
      <c r="AA1045172" s="94"/>
      <c r="AB1045172" s="5"/>
    </row>
    <row r="1045222" spans="21:28">
      <c r="U1045222" s="5"/>
      <c r="AA1045222" s="94"/>
      <c r="AB1045222" s="5"/>
    </row>
    <row r="1045292" spans="21:28">
      <c r="U1045292" s="5"/>
      <c r="AA1045292" s="94"/>
      <c r="AB1045292" s="5"/>
    </row>
    <row r="1045293" spans="21:28">
      <c r="U1045293" s="5"/>
      <c r="AA1045293" s="94"/>
      <c r="AB1045293" s="5"/>
    </row>
    <row r="1045310" spans="21:28">
      <c r="U1045310" s="5"/>
      <c r="AA1045310" s="94"/>
      <c r="AB1045310" s="5"/>
    </row>
    <row r="1045312" spans="21:28">
      <c r="U1045312" s="5"/>
      <c r="AA1045312" s="458"/>
      <c r="AB1045312" s="5"/>
    </row>
    <row r="1045313" spans="21:28">
      <c r="U1045313" s="5"/>
      <c r="AA1045313" s="458"/>
      <c r="AB1045313" s="5"/>
    </row>
    <row r="1045314" spans="21:28">
      <c r="U1045314" s="5"/>
      <c r="AA1045314" s="93"/>
      <c r="AB1045314" s="5"/>
    </row>
    <row r="1045315" spans="21:28">
      <c r="U1045315" s="5"/>
      <c r="AA1045315" s="94"/>
      <c r="AB1045315" s="5"/>
    </row>
    <row r="1045318" spans="21:28">
      <c r="U1045318" s="5"/>
      <c r="AA1045318" s="94"/>
      <c r="AB1045318" s="5"/>
    </row>
    <row r="1045368" spans="21:28">
      <c r="U1045368" s="5"/>
      <c r="AA1045368" s="94"/>
      <c r="AB1045368" s="5"/>
    </row>
    <row r="1045438" spans="21:28">
      <c r="U1045438" s="5"/>
      <c r="AA1045438" s="94"/>
      <c r="AB1045438" s="5"/>
    </row>
    <row r="1045439" spans="21:28">
      <c r="U1045439" s="5"/>
      <c r="AA1045439" s="94"/>
      <c r="AB1045439" s="5"/>
    </row>
    <row r="1045456" spans="21:28">
      <c r="U1045456" s="5"/>
      <c r="AA1045456" s="94"/>
      <c r="AB1045456" s="5"/>
    </row>
    <row r="1045458" spans="21:28">
      <c r="U1045458" s="5"/>
      <c r="AA1045458" s="458"/>
      <c r="AB1045458" s="5"/>
    </row>
    <row r="1045459" spans="21:28">
      <c r="U1045459" s="5"/>
      <c r="AA1045459" s="458"/>
      <c r="AB1045459" s="5"/>
    </row>
    <row r="1045460" spans="21:28">
      <c r="U1045460" s="5"/>
      <c r="AA1045460" s="93"/>
      <c r="AB1045460" s="5"/>
    </row>
    <row r="1045461" spans="21:28">
      <c r="U1045461" s="5"/>
      <c r="AA1045461" s="94"/>
      <c r="AB1045461" s="5"/>
    </row>
    <row r="1045464" spans="21:28">
      <c r="U1045464" s="5"/>
      <c r="AA1045464" s="94"/>
      <c r="AB1045464" s="5"/>
    </row>
    <row r="1045514" spans="21:28">
      <c r="U1045514" s="5"/>
      <c r="AA1045514" s="94"/>
      <c r="AB1045514" s="5"/>
    </row>
    <row r="1045584" spans="21:28">
      <c r="U1045584" s="5"/>
      <c r="AA1045584" s="94"/>
      <c r="AB1045584" s="5"/>
    </row>
    <row r="1045585" spans="21:28">
      <c r="U1045585" s="5"/>
      <c r="AA1045585" s="94"/>
      <c r="AB1045585" s="5"/>
    </row>
    <row r="1045602" spans="21:28">
      <c r="U1045602" s="5"/>
      <c r="AA1045602" s="94"/>
      <c r="AB1045602" s="5"/>
    </row>
    <row r="1045604" spans="21:28">
      <c r="U1045604" s="5"/>
      <c r="AA1045604" s="458"/>
      <c r="AB1045604" s="5"/>
    </row>
    <row r="1045605" spans="21:28">
      <c r="U1045605" s="5"/>
      <c r="AA1045605" s="458"/>
      <c r="AB1045605" s="5"/>
    </row>
    <row r="1045606" spans="21:28">
      <c r="U1045606" s="5"/>
      <c r="AA1045606" s="93"/>
      <c r="AB1045606" s="5"/>
    </row>
    <row r="1045607" spans="21:28">
      <c r="U1045607" s="5"/>
      <c r="AA1045607" s="94"/>
      <c r="AB1045607" s="5"/>
    </row>
    <row r="1045610" spans="21:28">
      <c r="U1045610" s="5"/>
      <c r="AA1045610" s="94"/>
      <c r="AB1045610" s="5"/>
    </row>
    <row r="1045660" spans="21:28">
      <c r="U1045660" s="5"/>
      <c r="AA1045660" s="94"/>
      <c r="AB1045660" s="5"/>
    </row>
    <row r="1045730" spans="21:28">
      <c r="U1045730" s="5"/>
      <c r="AA1045730" s="94"/>
      <c r="AB1045730" s="5"/>
    </row>
    <row r="1045731" spans="21:28">
      <c r="U1045731" s="5"/>
      <c r="AA1045731" s="94"/>
      <c r="AB1045731" s="5"/>
    </row>
    <row r="1045748" spans="21:28">
      <c r="U1045748" s="5"/>
      <c r="AA1045748" s="94"/>
      <c r="AB1045748" s="5"/>
    </row>
    <row r="1045750" spans="21:28">
      <c r="U1045750" s="5"/>
      <c r="AA1045750" s="458"/>
      <c r="AB1045750" s="5"/>
    </row>
    <row r="1045751" spans="21:28">
      <c r="U1045751" s="5"/>
      <c r="AA1045751" s="458"/>
      <c r="AB1045751" s="5"/>
    </row>
    <row r="1045752" spans="21:28">
      <c r="U1045752" s="5"/>
      <c r="AA1045752" s="93"/>
      <c r="AB1045752" s="5"/>
    </row>
    <row r="1045753" spans="21:28">
      <c r="U1045753" s="5"/>
      <c r="AA1045753" s="94"/>
      <c r="AB1045753" s="5"/>
    </row>
    <row r="1045756" spans="21:28">
      <c r="U1045756" s="5"/>
      <c r="AA1045756" s="94"/>
      <c r="AB1045756" s="5"/>
    </row>
    <row r="1045806" spans="21:28">
      <c r="U1045806" s="5"/>
      <c r="AA1045806" s="94"/>
      <c r="AB1045806" s="5"/>
    </row>
    <row r="1045876" spans="21:28">
      <c r="U1045876" s="5"/>
      <c r="AA1045876" s="94"/>
      <c r="AB1045876" s="5"/>
    </row>
    <row r="1045877" spans="21:28">
      <c r="U1045877" s="5"/>
      <c r="AA1045877" s="94"/>
      <c r="AB1045877" s="5"/>
    </row>
    <row r="1045894" spans="21:28">
      <c r="U1045894" s="5"/>
      <c r="AA1045894" s="94"/>
      <c r="AB1045894" s="5"/>
    </row>
    <row r="1045896" spans="21:28">
      <c r="U1045896" s="5"/>
      <c r="AA1045896" s="458"/>
      <c r="AB1045896" s="5"/>
    </row>
    <row r="1045897" spans="21:28">
      <c r="U1045897" s="5"/>
      <c r="AA1045897" s="458"/>
      <c r="AB1045897" s="5"/>
    </row>
    <row r="1045898" spans="21:28">
      <c r="U1045898" s="5"/>
      <c r="AA1045898" s="93"/>
      <c r="AB1045898" s="5"/>
    </row>
    <row r="1045899" spans="21:28">
      <c r="U1045899" s="5"/>
      <c r="AA1045899" s="94"/>
      <c r="AB1045899" s="5"/>
    </row>
    <row r="1045902" spans="21:28">
      <c r="U1045902" s="5"/>
      <c r="AA1045902" s="94"/>
      <c r="AB1045902" s="5"/>
    </row>
    <row r="1045952" spans="21:28">
      <c r="U1045952" s="5"/>
      <c r="AA1045952" s="94"/>
      <c r="AB1045952" s="5"/>
    </row>
    <row r="1046022" spans="21:28">
      <c r="U1046022" s="5"/>
      <c r="AA1046022" s="94"/>
      <c r="AB1046022" s="5"/>
    </row>
    <row r="1046023" spans="21:28">
      <c r="U1046023" s="5"/>
      <c r="AA1046023" s="94"/>
      <c r="AB1046023" s="5"/>
    </row>
    <row r="1046040" spans="21:28">
      <c r="U1046040" s="5"/>
      <c r="AA1046040" s="94"/>
      <c r="AB1046040" s="5"/>
    </row>
    <row r="1046042" spans="21:28">
      <c r="U1046042" s="5"/>
      <c r="AA1046042" s="458"/>
      <c r="AB1046042" s="5"/>
    </row>
    <row r="1046043" spans="21:28">
      <c r="U1046043" s="5"/>
      <c r="AA1046043" s="458"/>
      <c r="AB1046043" s="5"/>
    </row>
    <row r="1046044" spans="21:28">
      <c r="U1046044" s="5"/>
      <c r="AA1046044" s="93"/>
      <c r="AB1046044" s="5"/>
    </row>
    <row r="1046045" spans="21:28">
      <c r="U1046045" s="5"/>
      <c r="AA1046045" s="94"/>
      <c r="AB1046045" s="5"/>
    </row>
    <row r="1046048" spans="21:28">
      <c r="U1046048" s="5"/>
      <c r="AA1046048" s="94"/>
      <c r="AB1046048" s="5"/>
    </row>
    <row r="1046098" spans="21:28">
      <c r="U1046098" s="5"/>
      <c r="AA1046098" s="94"/>
      <c r="AB1046098" s="5"/>
    </row>
    <row r="1046168" spans="21:28">
      <c r="U1046168" s="5"/>
      <c r="AA1046168" s="94"/>
      <c r="AB1046168" s="5"/>
    </row>
    <row r="1046169" spans="21:28">
      <c r="U1046169" s="5"/>
      <c r="AA1046169" s="94"/>
      <c r="AB1046169" s="5"/>
    </row>
    <row r="1046186" spans="21:28">
      <c r="U1046186" s="5"/>
      <c r="AA1046186" s="94"/>
      <c r="AB1046186" s="5"/>
    </row>
    <row r="1046188" spans="21:28">
      <c r="U1046188" s="5"/>
      <c r="AA1046188" s="458"/>
      <c r="AB1046188" s="5"/>
    </row>
    <row r="1046189" spans="21:28">
      <c r="U1046189" s="5"/>
      <c r="AA1046189" s="458"/>
      <c r="AB1046189" s="5"/>
    </row>
    <row r="1046190" spans="21:28">
      <c r="U1046190" s="5"/>
      <c r="AA1046190" s="93"/>
      <c r="AB1046190" s="5"/>
    </row>
    <row r="1046191" spans="21:28">
      <c r="U1046191" s="5"/>
      <c r="AA1046191" s="94"/>
      <c r="AB1046191" s="5"/>
    </row>
    <row r="1046194" spans="21:28">
      <c r="U1046194" s="5"/>
      <c r="AA1046194" s="94"/>
      <c r="AB1046194" s="5"/>
    </row>
    <row r="1046244" spans="21:28">
      <c r="U1046244" s="5"/>
      <c r="AA1046244" s="94"/>
      <c r="AB1046244" s="5"/>
    </row>
    <row r="1046314" spans="21:28">
      <c r="U1046314" s="5"/>
      <c r="AA1046314" s="94"/>
      <c r="AB1046314" s="5"/>
    </row>
    <row r="1046315" spans="21:28">
      <c r="U1046315" s="5"/>
      <c r="AA1046315" s="94"/>
      <c r="AB1046315" s="5"/>
    </row>
    <row r="1046332" spans="21:28">
      <c r="U1046332" s="5"/>
      <c r="AA1046332" s="94"/>
      <c r="AB1046332" s="5"/>
    </row>
    <row r="1046334" spans="21:28">
      <c r="U1046334" s="5"/>
      <c r="AA1046334" s="458"/>
      <c r="AB1046334" s="5"/>
    </row>
    <row r="1046335" spans="21:28">
      <c r="U1046335" s="5"/>
      <c r="AA1046335" s="458"/>
      <c r="AB1046335" s="5"/>
    </row>
    <row r="1046336" spans="21:28">
      <c r="U1046336" s="5"/>
      <c r="AA1046336" s="93"/>
      <c r="AB1046336" s="5"/>
    </row>
    <row r="1046337" spans="21:28">
      <c r="U1046337" s="5"/>
      <c r="AA1046337" s="94"/>
      <c r="AB1046337" s="5"/>
    </row>
    <row r="1046340" spans="21:28">
      <c r="U1046340" s="5"/>
      <c r="AA1046340" s="94"/>
      <c r="AB1046340" s="5"/>
    </row>
    <row r="1046390" spans="21:28">
      <c r="U1046390" s="5"/>
      <c r="AA1046390" s="94"/>
      <c r="AB1046390" s="5"/>
    </row>
    <row r="1046460" spans="21:28">
      <c r="U1046460" s="5"/>
      <c r="AA1046460" s="94"/>
      <c r="AB1046460" s="5"/>
    </row>
    <row r="1046461" spans="21:28">
      <c r="U1046461" s="5"/>
      <c r="AA1046461" s="94"/>
      <c r="AB1046461" s="5"/>
    </row>
    <row r="1046478" spans="21:28">
      <c r="U1046478" s="5"/>
      <c r="AA1046478" s="94"/>
      <c r="AB1046478" s="5"/>
    </row>
    <row r="1046480" spans="21:28">
      <c r="U1046480" s="5"/>
      <c r="AA1046480" s="458"/>
      <c r="AB1046480" s="5"/>
    </row>
    <row r="1046481" spans="21:28">
      <c r="U1046481" s="5"/>
      <c r="AA1046481" s="458"/>
      <c r="AB1046481" s="5"/>
    </row>
    <row r="1046482" spans="21:28">
      <c r="U1046482" s="5"/>
      <c r="AA1046482" s="93"/>
      <c r="AB1046482" s="5"/>
    </row>
    <row r="1046483" spans="21:28">
      <c r="U1046483" s="5"/>
      <c r="AA1046483" s="94"/>
      <c r="AB1046483" s="5"/>
    </row>
    <row r="1046486" spans="21:28">
      <c r="U1046486" s="5"/>
      <c r="AA1046486" s="94"/>
      <c r="AB1046486" s="5"/>
    </row>
    <row r="1046536" spans="21:28">
      <c r="U1046536" s="5"/>
      <c r="AA1046536" s="94"/>
      <c r="AB1046536" s="5"/>
    </row>
    <row r="1046606" spans="21:28">
      <c r="U1046606" s="5"/>
      <c r="AA1046606" s="94"/>
      <c r="AB1046606" s="5"/>
    </row>
    <row r="1046607" spans="21:28">
      <c r="U1046607" s="5"/>
      <c r="AA1046607" s="94"/>
      <c r="AB1046607" s="5"/>
    </row>
    <row r="1046624" spans="21:28">
      <c r="U1046624" s="5"/>
      <c r="AA1046624" s="94"/>
      <c r="AB1046624" s="5"/>
    </row>
    <row r="1046626" spans="21:28">
      <c r="U1046626" s="5"/>
      <c r="AA1046626" s="458"/>
      <c r="AB1046626" s="5"/>
    </row>
    <row r="1046627" spans="21:28">
      <c r="U1046627" s="5"/>
      <c r="AA1046627" s="458"/>
      <c r="AB1046627" s="5"/>
    </row>
    <row r="1046628" spans="21:28">
      <c r="U1046628" s="5"/>
      <c r="AA1046628" s="93"/>
      <c r="AB1046628" s="5"/>
    </row>
    <row r="1046629" spans="21:28">
      <c r="U1046629" s="5"/>
      <c r="AA1046629" s="94"/>
      <c r="AB1046629" s="5"/>
    </row>
    <row r="1046632" spans="21:28">
      <c r="U1046632" s="5"/>
      <c r="AA1046632" s="94"/>
      <c r="AB1046632" s="5"/>
    </row>
    <row r="1046682" spans="21:28">
      <c r="U1046682" s="5"/>
      <c r="AA1046682" s="94"/>
      <c r="AB1046682" s="5"/>
    </row>
    <row r="1046752" spans="21:28">
      <c r="U1046752" s="5"/>
      <c r="AA1046752" s="94"/>
      <c r="AB1046752" s="5"/>
    </row>
    <row r="1046753" spans="21:28">
      <c r="U1046753" s="5"/>
      <c r="AA1046753" s="94"/>
      <c r="AB1046753" s="5"/>
    </row>
    <row r="1046770" spans="21:28">
      <c r="U1046770" s="5"/>
      <c r="AA1046770" s="94"/>
      <c r="AB1046770" s="5"/>
    </row>
    <row r="1046772" spans="21:28">
      <c r="U1046772" s="5"/>
      <c r="AA1046772" s="458"/>
      <c r="AB1046772" s="5"/>
    </row>
    <row r="1046773" spans="21:28">
      <c r="U1046773" s="5"/>
      <c r="AA1046773" s="458"/>
      <c r="AB1046773" s="5"/>
    </row>
    <row r="1046774" spans="21:28">
      <c r="U1046774" s="5"/>
      <c r="AA1046774" s="93"/>
      <c r="AB1046774" s="5"/>
    </row>
    <row r="1046775" spans="21:28">
      <c r="U1046775" s="5"/>
      <c r="AA1046775" s="94"/>
      <c r="AB1046775" s="5"/>
    </row>
    <row r="1046778" spans="21:28">
      <c r="U1046778" s="5"/>
      <c r="AA1046778" s="94"/>
      <c r="AB1046778" s="5"/>
    </row>
    <row r="1046828" spans="21:28">
      <c r="U1046828" s="5"/>
      <c r="AA1046828" s="94"/>
      <c r="AB1046828" s="5"/>
    </row>
    <row r="1046898" spans="21:28">
      <c r="U1046898" s="5"/>
      <c r="AA1046898" s="94"/>
      <c r="AB1046898" s="5"/>
    </row>
    <row r="1046899" spans="21:28">
      <c r="U1046899" s="5"/>
      <c r="AA1046899" s="94"/>
      <c r="AB1046899" s="5"/>
    </row>
    <row r="1046916" spans="21:28">
      <c r="U1046916" s="5"/>
      <c r="AA1046916" s="94"/>
      <c r="AB1046916" s="5"/>
    </row>
    <row r="1046918" spans="21:28">
      <c r="U1046918" s="5"/>
      <c r="AA1046918" s="458"/>
      <c r="AB1046918" s="5"/>
    </row>
    <row r="1046919" spans="21:28">
      <c r="U1046919" s="5"/>
      <c r="AA1046919" s="458"/>
      <c r="AB1046919" s="5"/>
    </row>
    <row r="1046920" spans="21:28">
      <c r="U1046920" s="5"/>
      <c r="AA1046920" s="93"/>
      <c r="AB1046920" s="5"/>
    </row>
    <row r="1046921" spans="21:28">
      <c r="U1046921" s="5"/>
      <c r="AA1046921" s="94"/>
      <c r="AB1046921" s="5"/>
    </row>
    <row r="1046924" spans="21:28">
      <c r="U1046924" s="5"/>
      <c r="AA1046924" s="94"/>
      <c r="AB1046924" s="5"/>
    </row>
    <row r="1046974" spans="21:28">
      <c r="U1046974" s="5"/>
      <c r="AA1046974" s="94"/>
      <c r="AB1046974" s="5"/>
    </row>
    <row r="1047044" spans="21:28">
      <c r="U1047044" s="5"/>
      <c r="AA1047044" s="94"/>
      <c r="AB1047044" s="5"/>
    </row>
    <row r="1047045" spans="21:28">
      <c r="U1047045" s="5"/>
      <c r="AA1047045" s="94"/>
      <c r="AB1047045" s="5"/>
    </row>
    <row r="1047062" spans="21:28">
      <c r="U1047062" s="5"/>
      <c r="AA1047062" s="94"/>
      <c r="AB1047062" s="5"/>
    </row>
    <row r="1047064" spans="21:28">
      <c r="U1047064" s="5"/>
      <c r="AA1047064" s="458"/>
      <c r="AB1047064" s="5"/>
    </row>
    <row r="1047065" spans="21:28">
      <c r="U1047065" s="5"/>
      <c r="AA1047065" s="458"/>
      <c r="AB1047065" s="5"/>
    </row>
    <row r="1047066" spans="21:28">
      <c r="U1047066" s="5"/>
      <c r="AA1047066" s="93"/>
      <c r="AB1047066" s="5"/>
    </row>
    <row r="1047067" spans="21:28">
      <c r="U1047067" s="5"/>
      <c r="AA1047067" s="94"/>
      <c r="AB1047067" s="5"/>
    </row>
    <row r="1047070" spans="21:28">
      <c r="U1047070" s="5"/>
      <c r="AA1047070" s="94"/>
      <c r="AB1047070" s="5"/>
    </row>
    <row r="1047120" spans="21:28">
      <c r="U1047120" s="5"/>
      <c r="AA1047120" s="94"/>
      <c r="AB1047120" s="5"/>
    </row>
    <row r="1047190" spans="21:28">
      <c r="U1047190" s="5"/>
      <c r="AA1047190" s="94"/>
      <c r="AB1047190" s="5"/>
    </row>
    <row r="1047191" spans="21:28">
      <c r="U1047191" s="5"/>
      <c r="AA1047191" s="94"/>
      <c r="AB1047191" s="5"/>
    </row>
    <row r="1047208" spans="21:28">
      <c r="U1047208" s="5"/>
      <c r="AA1047208" s="94"/>
      <c r="AB1047208" s="5"/>
    </row>
    <row r="1047210" spans="21:28">
      <c r="U1047210" s="5"/>
      <c r="AA1047210" s="458"/>
      <c r="AB1047210" s="5"/>
    </row>
    <row r="1047211" spans="21:28">
      <c r="U1047211" s="5"/>
      <c r="AA1047211" s="458"/>
      <c r="AB1047211" s="5"/>
    </row>
    <row r="1047212" spans="21:28">
      <c r="U1047212" s="5"/>
      <c r="AA1047212" s="93"/>
      <c r="AB1047212" s="5"/>
    </row>
    <row r="1047213" spans="21:28">
      <c r="U1047213" s="5"/>
      <c r="AA1047213" s="94"/>
      <c r="AB1047213" s="5"/>
    </row>
    <row r="1047216" spans="21:28">
      <c r="U1047216" s="5"/>
      <c r="AA1047216" s="94"/>
      <c r="AB1047216" s="5"/>
    </row>
    <row r="1047266" spans="21:28">
      <c r="U1047266" s="5"/>
      <c r="AA1047266" s="94"/>
      <c r="AB1047266" s="5"/>
    </row>
    <row r="1047336" spans="21:28">
      <c r="U1047336" s="5"/>
      <c r="AA1047336" s="94"/>
      <c r="AB1047336" s="5"/>
    </row>
    <row r="1047337" spans="21:28">
      <c r="U1047337" s="5"/>
      <c r="AA1047337" s="94"/>
      <c r="AB1047337" s="5"/>
    </row>
    <row r="1047354" spans="21:28">
      <c r="U1047354" s="5"/>
      <c r="AA1047354" s="94"/>
      <c r="AB1047354" s="5"/>
    </row>
    <row r="1047356" spans="21:28">
      <c r="U1047356" s="5"/>
      <c r="AA1047356" s="458"/>
      <c r="AB1047356" s="5"/>
    </row>
    <row r="1047357" spans="21:28">
      <c r="U1047357" s="5"/>
      <c r="AA1047357" s="458"/>
      <c r="AB1047357" s="5"/>
    </row>
    <row r="1047358" spans="21:28">
      <c r="U1047358" s="5"/>
      <c r="AA1047358" s="93"/>
      <c r="AB1047358" s="5"/>
    </row>
    <row r="1047359" spans="21:28">
      <c r="U1047359" s="5"/>
      <c r="AA1047359" s="94"/>
      <c r="AB1047359" s="5"/>
    </row>
    <row r="1047362" spans="21:28">
      <c r="U1047362" s="5"/>
      <c r="AA1047362" s="94"/>
      <c r="AB1047362" s="5"/>
    </row>
    <row r="1047412" spans="21:28">
      <c r="U1047412" s="5"/>
      <c r="AA1047412" s="94"/>
      <c r="AB1047412" s="5"/>
    </row>
    <row r="1047482" spans="21:28">
      <c r="U1047482" s="5"/>
      <c r="AA1047482" s="94"/>
      <c r="AB1047482" s="5"/>
    </row>
    <row r="1047483" spans="21:28">
      <c r="U1047483" s="5"/>
      <c r="AA1047483" s="94"/>
      <c r="AB1047483" s="5"/>
    </row>
    <row r="1047500" spans="21:28">
      <c r="U1047500" s="5"/>
      <c r="AA1047500" s="94"/>
      <c r="AB1047500" s="5"/>
    </row>
    <row r="1047502" spans="21:28">
      <c r="U1047502" s="5"/>
      <c r="AA1047502" s="458"/>
      <c r="AB1047502" s="5"/>
    </row>
    <row r="1047503" spans="21:28">
      <c r="U1047503" s="5"/>
      <c r="AA1047503" s="458"/>
      <c r="AB1047503" s="5"/>
    </row>
    <row r="1047504" spans="21:28">
      <c r="U1047504" s="5"/>
      <c r="AA1047504" s="93"/>
      <c r="AB1047504" s="5"/>
    </row>
    <row r="1047505" spans="21:28">
      <c r="U1047505" s="5"/>
      <c r="AA1047505" s="94"/>
      <c r="AB1047505" s="5"/>
    </row>
    <row r="1047508" spans="21:28">
      <c r="U1047508" s="5"/>
      <c r="AA1047508" s="94"/>
      <c r="AB1047508" s="5"/>
    </row>
    <row r="1047558" spans="21:28">
      <c r="U1047558" s="5"/>
      <c r="AA1047558" s="94"/>
      <c r="AB1047558" s="5"/>
    </row>
    <row r="1047628" spans="21:28">
      <c r="U1047628" s="5"/>
      <c r="AA1047628" s="94"/>
      <c r="AB1047628" s="5"/>
    </row>
    <row r="1047629" spans="21:28">
      <c r="U1047629" s="5"/>
      <c r="AA1047629" s="94"/>
      <c r="AB1047629" s="5"/>
    </row>
    <row r="1047646" spans="21:28">
      <c r="U1047646" s="5"/>
      <c r="AA1047646" s="94"/>
      <c r="AB1047646" s="5"/>
    </row>
    <row r="1047648" spans="21:28">
      <c r="U1047648" s="5"/>
      <c r="AA1047648" s="458"/>
      <c r="AB1047648" s="5"/>
    </row>
    <row r="1047649" spans="21:28">
      <c r="U1047649" s="5"/>
      <c r="AA1047649" s="458"/>
      <c r="AB1047649" s="5"/>
    </row>
    <row r="1047650" spans="21:28">
      <c r="U1047650" s="5"/>
      <c r="AA1047650" s="93"/>
      <c r="AB1047650" s="5"/>
    </row>
    <row r="1047651" spans="21:28">
      <c r="U1047651" s="5"/>
      <c r="AA1047651" s="94"/>
      <c r="AB1047651" s="5"/>
    </row>
    <row r="1047654" spans="21:28">
      <c r="U1047654" s="5"/>
      <c r="AA1047654" s="94"/>
      <c r="AB1047654" s="5"/>
    </row>
    <row r="1047704" spans="21:28">
      <c r="U1047704" s="5"/>
      <c r="AA1047704" s="94"/>
      <c r="AB1047704" s="5"/>
    </row>
    <row r="1047774" spans="21:28">
      <c r="U1047774" s="5"/>
      <c r="AA1047774" s="94"/>
      <c r="AB1047774" s="5"/>
    </row>
    <row r="1047775" spans="21:28">
      <c r="U1047775" s="5"/>
      <c r="AA1047775" s="94"/>
      <c r="AB1047775" s="5"/>
    </row>
    <row r="1047792" spans="21:28">
      <c r="U1047792" s="5"/>
      <c r="AA1047792" s="94"/>
      <c r="AB1047792" s="5"/>
    </row>
    <row r="1047794" spans="21:28">
      <c r="U1047794" s="5"/>
      <c r="AA1047794" s="458"/>
      <c r="AB1047794" s="5"/>
    </row>
    <row r="1047795" spans="21:28">
      <c r="U1047795" s="5"/>
      <c r="AA1047795" s="458"/>
      <c r="AB1047795" s="5"/>
    </row>
    <row r="1047796" spans="21:28">
      <c r="U1047796" s="5"/>
      <c r="AA1047796" s="93"/>
      <c r="AB1047796" s="5"/>
    </row>
    <row r="1047797" spans="21:28">
      <c r="U1047797" s="5"/>
      <c r="AA1047797" s="94"/>
      <c r="AB1047797" s="5"/>
    </row>
    <row r="1047800" spans="21:28">
      <c r="U1047800" s="5"/>
      <c r="AA1047800" s="94"/>
      <c r="AB1047800" s="5"/>
    </row>
    <row r="1047850" spans="21:28">
      <c r="U1047850" s="5"/>
      <c r="AA1047850" s="94"/>
      <c r="AB1047850" s="5"/>
    </row>
    <row r="1047920" spans="21:28">
      <c r="U1047920" s="5"/>
      <c r="AA1047920" s="94"/>
      <c r="AB1047920" s="5"/>
    </row>
    <row r="1047921" spans="21:28">
      <c r="U1047921" s="5"/>
      <c r="AA1047921" s="94"/>
      <c r="AB1047921" s="5"/>
    </row>
    <row r="1047938" spans="21:28">
      <c r="U1047938" s="5"/>
      <c r="AA1047938" s="94"/>
      <c r="AB1047938" s="5"/>
    </row>
    <row r="1047940" spans="21:28">
      <c r="U1047940" s="5"/>
      <c r="AA1047940" s="458"/>
      <c r="AB1047940" s="5"/>
    </row>
    <row r="1047941" spans="21:28">
      <c r="U1047941" s="5"/>
      <c r="AA1047941" s="458"/>
      <c r="AB1047941" s="5"/>
    </row>
    <row r="1047942" spans="21:28">
      <c r="U1047942" s="5"/>
      <c r="AA1047942" s="93"/>
      <c r="AB1047942" s="5"/>
    </row>
    <row r="1047943" spans="21:28">
      <c r="U1047943" s="5"/>
      <c r="AA1047943" s="94"/>
      <c r="AB1047943" s="5"/>
    </row>
    <row r="1047946" spans="21:28">
      <c r="U1047946" s="5"/>
      <c r="AA1047946" s="94"/>
      <c r="AB1047946" s="5"/>
    </row>
    <row r="1047996" spans="21:28">
      <c r="U1047996" s="5"/>
      <c r="AA1047996" s="94"/>
      <c r="AB1047996" s="5"/>
    </row>
    <row r="1048066" spans="21:28">
      <c r="U1048066" s="5"/>
      <c r="AA1048066" s="94"/>
      <c r="AB1048066" s="5"/>
    </row>
    <row r="1048067" spans="21:28">
      <c r="U1048067" s="5"/>
      <c r="AA1048067" s="94"/>
      <c r="AB1048067" s="5"/>
    </row>
    <row r="1048084" spans="21:28">
      <c r="U1048084" s="5"/>
      <c r="AA1048084" s="94"/>
      <c r="AB1048084" s="5"/>
    </row>
    <row r="1048086" spans="21:28">
      <c r="U1048086" s="5"/>
      <c r="AA1048086" s="458"/>
      <c r="AB1048086" s="5"/>
    </row>
    <row r="1048087" spans="21:28">
      <c r="U1048087" s="5"/>
      <c r="AA1048087" s="458"/>
      <c r="AB1048087" s="5"/>
    </row>
    <row r="1048088" spans="21:28">
      <c r="U1048088" s="5"/>
      <c r="AA1048088" s="93"/>
      <c r="AB1048088" s="5"/>
    </row>
    <row r="1048089" spans="21:28">
      <c r="U1048089" s="5"/>
      <c r="AA1048089" s="94"/>
      <c r="AB1048089" s="5"/>
    </row>
    <row r="1048092" spans="21:28">
      <c r="U1048092" s="5"/>
      <c r="AA1048092" s="94"/>
      <c r="AB1048092" s="5"/>
    </row>
    <row r="1048142" spans="21:28">
      <c r="U1048142" s="5"/>
      <c r="AA1048142" s="94"/>
      <c r="AB1048142" s="5"/>
    </row>
    <row r="1048212" spans="21:28">
      <c r="U1048212" s="5"/>
      <c r="AA1048212" s="94"/>
      <c r="AB1048212" s="5"/>
    </row>
    <row r="1048213" spans="21:28">
      <c r="U1048213" s="5"/>
      <c r="AA1048213" s="94"/>
      <c r="AB1048213" s="5"/>
    </row>
    <row r="1048230" spans="21:28">
      <c r="U1048230" s="5"/>
      <c r="AA1048230" s="94"/>
      <c r="AB1048230" s="5"/>
    </row>
    <row r="1048232" spans="21:28">
      <c r="U1048232" s="5"/>
      <c r="AA1048232" s="458"/>
      <c r="AB1048232" s="5"/>
    </row>
    <row r="1048233" spans="21:28">
      <c r="U1048233" s="5"/>
      <c r="AA1048233" s="458"/>
      <c r="AB1048233" s="5"/>
    </row>
    <row r="1048234" spans="21:28">
      <c r="U1048234" s="5"/>
      <c r="AA1048234" s="93"/>
      <c r="AB1048234" s="5"/>
    </row>
    <row r="1048235" spans="21:28">
      <c r="U1048235" s="5"/>
      <c r="AA1048235" s="94"/>
      <c r="AB1048235" s="5"/>
    </row>
    <row r="1048238" spans="21:28">
      <c r="U1048238" s="5"/>
      <c r="AA1048238" s="94"/>
      <c r="AB1048238" s="5"/>
    </row>
    <row r="1048288" spans="21:28">
      <c r="U1048288" s="5"/>
      <c r="AA1048288" s="94"/>
      <c r="AB1048288" s="5"/>
    </row>
    <row r="1048358" spans="21:28">
      <c r="U1048358" s="5"/>
      <c r="AA1048358" s="94"/>
      <c r="AB1048358" s="5"/>
    </row>
    <row r="1048359" spans="21:28">
      <c r="U1048359" s="5"/>
      <c r="AA1048359" s="94"/>
      <c r="AB1048359" s="5"/>
    </row>
    <row r="1048376" spans="21:28">
      <c r="U1048376" s="5"/>
      <c r="AA1048376" s="94"/>
      <c r="AB1048376" s="5"/>
    </row>
    <row r="1048378" spans="21:28">
      <c r="U1048378" s="5"/>
      <c r="AA1048378" s="458"/>
      <c r="AB1048378" s="5"/>
    </row>
    <row r="1048379" spans="21:28">
      <c r="U1048379" s="5"/>
      <c r="AA1048379" s="458"/>
      <c r="AB1048379" s="5"/>
    </row>
    <row r="1048380" spans="21:28">
      <c r="U1048380" s="5"/>
      <c r="AA1048380" s="93"/>
      <c r="AB1048380" s="5"/>
    </row>
    <row r="1048381" spans="21:28">
      <c r="U1048381" s="5"/>
      <c r="AA1048381" s="94"/>
      <c r="AB1048381" s="5"/>
    </row>
  </sheetData>
  <mergeCells count="7213">
    <mergeCell ref="AA1048378:AA1048379"/>
    <mergeCell ref="AA1047502:AA1047503"/>
    <mergeCell ref="AA1047648:AA1047649"/>
    <mergeCell ref="AA1047794:AA1047795"/>
    <mergeCell ref="AA1047940:AA1047941"/>
    <mergeCell ref="AA1048086:AA1048087"/>
    <mergeCell ref="AA1048232:AA1048233"/>
    <mergeCell ref="AA1046626:AA1046627"/>
    <mergeCell ref="AA1046772:AA1046773"/>
    <mergeCell ref="AA1046918:AA1046919"/>
    <mergeCell ref="AA1047064:AA1047065"/>
    <mergeCell ref="AA1047210:AA1047211"/>
    <mergeCell ref="AA1047356:AA1047357"/>
    <mergeCell ref="AA1045750:AA1045751"/>
    <mergeCell ref="AA1045896:AA1045897"/>
    <mergeCell ref="AA1046042:AA1046043"/>
    <mergeCell ref="AA1046188:AA1046189"/>
    <mergeCell ref="AA1046334:AA1046335"/>
    <mergeCell ref="AA1046480:AA1046481"/>
    <mergeCell ref="AA1044874:AA1044875"/>
    <mergeCell ref="AA1045020:AA1045021"/>
    <mergeCell ref="AA1045166:AA1045167"/>
    <mergeCell ref="AA1045312:AA1045313"/>
    <mergeCell ref="AA1045458:AA1045459"/>
    <mergeCell ref="AA1045604:AA1045605"/>
    <mergeCell ref="AA1043998:AA1043999"/>
    <mergeCell ref="AA1044144:AA1044145"/>
    <mergeCell ref="AA1044290:AA1044291"/>
    <mergeCell ref="AA1044436:AA1044437"/>
    <mergeCell ref="AA1044582:AA1044583"/>
    <mergeCell ref="AA1044728:AA1044729"/>
    <mergeCell ref="AA1043122:AA1043123"/>
    <mergeCell ref="AA1043268:AA1043269"/>
    <mergeCell ref="AA1043414:AA1043415"/>
    <mergeCell ref="AA1043560:AA1043561"/>
    <mergeCell ref="AA1043706:AA1043707"/>
    <mergeCell ref="AA1043852:AA1043853"/>
    <mergeCell ref="AA1042246:AA1042247"/>
    <mergeCell ref="AA1042392:AA1042393"/>
    <mergeCell ref="AA1042538:AA1042539"/>
    <mergeCell ref="AA1042684:AA1042685"/>
    <mergeCell ref="AA1042830:AA1042831"/>
    <mergeCell ref="AA1042976:AA1042977"/>
    <mergeCell ref="AA1041370:AA1041371"/>
    <mergeCell ref="AA1041516:AA1041517"/>
    <mergeCell ref="AA1041662:AA1041663"/>
    <mergeCell ref="AA1041808:AA1041809"/>
    <mergeCell ref="AA1041954:AA1041955"/>
    <mergeCell ref="AA1042100:AA1042101"/>
    <mergeCell ref="AA1040494:AA1040495"/>
    <mergeCell ref="AA1040640:AA1040641"/>
    <mergeCell ref="AA1040786:AA1040787"/>
    <mergeCell ref="AA1040932:AA1040933"/>
    <mergeCell ref="AA1041078:AA1041079"/>
    <mergeCell ref="AA1041224:AA1041225"/>
    <mergeCell ref="AA1039618:AA1039619"/>
    <mergeCell ref="AA1039764:AA1039765"/>
    <mergeCell ref="AA1039910:AA1039911"/>
    <mergeCell ref="AA1040056:AA1040057"/>
    <mergeCell ref="AA1040202:AA1040203"/>
    <mergeCell ref="AA1040348:AA1040349"/>
    <mergeCell ref="AA1038742:AA1038743"/>
    <mergeCell ref="AA1038888:AA1038889"/>
    <mergeCell ref="AA1039034:AA1039035"/>
    <mergeCell ref="AA1039180:AA1039181"/>
    <mergeCell ref="AA1039326:AA1039327"/>
    <mergeCell ref="AA1039472:AA1039473"/>
    <mergeCell ref="AA1037866:AA1037867"/>
    <mergeCell ref="AA1038012:AA1038013"/>
    <mergeCell ref="AA1038158:AA1038159"/>
    <mergeCell ref="AA1038304:AA1038305"/>
    <mergeCell ref="AA1038450:AA1038451"/>
    <mergeCell ref="AA1038596:AA1038597"/>
    <mergeCell ref="AA1036990:AA1036991"/>
    <mergeCell ref="AA1037136:AA1037137"/>
    <mergeCell ref="AA1037282:AA1037283"/>
    <mergeCell ref="AA1037428:AA1037429"/>
    <mergeCell ref="AA1037574:AA1037575"/>
    <mergeCell ref="AA1037720:AA1037721"/>
    <mergeCell ref="AA1036114:AA1036115"/>
    <mergeCell ref="AA1036260:AA1036261"/>
    <mergeCell ref="AA1036406:AA1036407"/>
    <mergeCell ref="AA1036552:AA1036553"/>
    <mergeCell ref="AA1036698:AA1036699"/>
    <mergeCell ref="AA1036844:AA1036845"/>
    <mergeCell ref="AA1035238:AA1035239"/>
    <mergeCell ref="AA1035384:AA1035385"/>
    <mergeCell ref="AA1035530:AA1035531"/>
    <mergeCell ref="AA1035676:AA1035677"/>
    <mergeCell ref="AA1035822:AA1035823"/>
    <mergeCell ref="AA1035968:AA1035969"/>
    <mergeCell ref="AA1034362:AA1034363"/>
    <mergeCell ref="AA1034508:AA1034509"/>
    <mergeCell ref="AA1034654:AA1034655"/>
    <mergeCell ref="AA1034800:AA1034801"/>
    <mergeCell ref="AA1034946:AA1034947"/>
    <mergeCell ref="AA1035092:AA1035093"/>
    <mergeCell ref="AA1033486:AA1033487"/>
    <mergeCell ref="AA1033632:AA1033633"/>
    <mergeCell ref="AA1033778:AA1033779"/>
    <mergeCell ref="AA1033924:AA1033925"/>
    <mergeCell ref="AA1034070:AA1034071"/>
    <mergeCell ref="AA1034216:AA1034217"/>
    <mergeCell ref="AA1032610:AA1032611"/>
    <mergeCell ref="AA1032756:AA1032757"/>
    <mergeCell ref="AA1032902:AA1032903"/>
    <mergeCell ref="AA1033048:AA1033049"/>
    <mergeCell ref="AA1033194:AA1033195"/>
    <mergeCell ref="AA1033340:AA1033341"/>
    <mergeCell ref="AA1031734:AA1031735"/>
    <mergeCell ref="AA1031880:AA1031881"/>
    <mergeCell ref="AA1032026:AA1032027"/>
    <mergeCell ref="AA1032172:AA1032173"/>
    <mergeCell ref="AA1032318:AA1032319"/>
    <mergeCell ref="AA1032464:AA1032465"/>
    <mergeCell ref="AA1030858:AA1030859"/>
    <mergeCell ref="AA1031004:AA1031005"/>
    <mergeCell ref="AA1031150:AA1031151"/>
    <mergeCell ref="AA1031296:AA1031297"/>
    <mergeCell ref="AA1031442:AA1031443"/>
    <mergeCell ref="AA1031588:AA1031589"/>
    <mergeCell ref="AA1029982:AA1029983"/>
    <mergeCell ref="AA1030128:AA1030129"/>
    <mergeCell ref="AA1030274:AA1030275"/>
    <mergeCell ref="AA1030420:AA1030421"/>
    <mergeCell ref="AA1030566:AA1030567"/>
    <mergeCell ref="AA1030712:AA1030713"/>
    <mergeCell ref="AA1029106:AA1029107"/>
    <mergeCell ref="AA1029252:AA1029253"/>
    <mergeCell ref="AA1029398:AA1029399"/>
    <mergeCell ref="AA1029544:AA1029545"/>
    <mergeCell ref="AA1029690:AA1029691"/>
    <mergeCell ref="AA1029836:AA1029837"/>
    <mergeCell ref="AA1028230:AA1028231"/>
    <mergeCell ref="AA1028376:AA1028377"/>
    <mergeCell ref="AA1028522:AA1028523"/>
    <mergeCell ref="AA1028668:AA1028669"/>
    <mergeCell ref="AA1028814:AA1028815"/>
    <mergeCell ref="AA1028960:AA1028961"/>
    <mergeCell ref="AA1027354:AA1027355"/>
    <mergeCell ref="AA1027500:AA1027501"/>
    <mergeCell ref="AA1027646:AA1027647"/>
    <mergeCell ref="AA1027792:AA1027793"/>
    <mergeCell ref="AA1027938:AA1027939"/>
    <mergeCell ref="AA1028084:AA1028085"/>
    <mergeCell ref="AA1026478:AA1026479"/>
    <mergeCell ref="AA1026624:AA1026625"/>
    <mergeCell ref="AA1026770:AA1026771"/>
    <mergeCell ref="AA1026916:AA1026917"/>
    <mergeCell ref="AA1027062:AA1027063"/>
    <mergeCell ref="AA1027208:AA1027209"/>
    <mergeCell ref="AA1025602:AA1025603"/>
    <mergeCell ref="AA1025748:AA1025749"/>
    <mergeCell ref="AA1025894:AA1025895"/>
    <mergeCell ref="AA1026040:AA1026041"/>
    <mergeCell ref="AA1026186:AA1026187"/>
    <mergeCell ref="AA1026332:AA1026333"/>
    <mergeCell ref="AA1024726:AA1024727"/>
    <mergeCell ref="AA1024872:AA1024873"/>
    <mergeCell ref="AA1025018:AA1025019"/>
    <mergeCell ref="AA1025164:AA1025165"/>
    <mergeCell ref="AA1025310:AA1025311"/>
    <mergeCell ref="AA1025456:AA1025457"/>
    <mergeCell ref="AA1023850:AA1023851"/>
    <mergeCell ref="AA1023996:AA1023997"/>
    <mergeCell ref="AA1024142:AA1024143"/>
    <mergeCell ref="AA1024288:AA1024289"/>
    <mergeCell ref="AA1024434:AA1024435"/>
    <mergeCell ref="AA1024580:AA1024581"/>
    <mergeCell ref="AA1022974:AA1022975"/>
    <mergeCell ref="AA1023120:AA1023121"/>
    <mergeCell ref="AA1023266:AA1023267"/>
    <mergeCell ref="AA1023412:AA1023413"/>
    <mergeCell ref="AA1023558:AA1023559"/>
    <mergeCell ref="AA1023704:AA1023705"/>
    <mergeCell ref="AA1022098:AA1022099"/>
    <mergeCell ref="AA1022244:AA1022245"/>
    <mergeCell ref="AA1022390:AA1022391"/>
    <mergeCell ref="AA1022536:AA1022537"/>
    <mergeCell ref="AA1022682:AA1022683"/>
    <mergeCell ref="AA1022828:AA1022829"/>
    <mergeCell ref="AA1021222:AA1021223"/>
    <mergeCell ref="AA1021368:AA1021369"/>
    <mergeCell ref="AA1021514:AA1021515"/>
    <mergeCell ref="AA1021660:AA1021661"/>
    <mergeCell ref="AA1021806:AA1021807"/>
    <mergeCell ref="AA1021952:AA1021953"/>
    <mergeCell ref="AA1020346:AA1020347"/>
    <mergeCell ref="AA1020492:AA1020493"/>
    <mergeCell ref="AA1020638:AA1020639"/>
    <mergeCell ref="AA1020784:AA1020785"/>
    <mergeCell ref="AA1020930:AA1020931"/>
    <mergeCell ref="AA1021076:AA1021077"/>
    <mergeCell ref="AA1019470:AA1019471"/>
    <mergeCell ref="AA1019616:AA1019617"/>
    <mergeCell ref="AA1019762:AA1019763"/>
    <mergeCell ref="AA1019908:AA1019909"/>
    <mergeCell ref="AA1020054:AA1020055"/>
    <mergeCell ref="AA1020200:AA1020201"/>
    <mergeCell ref="AA1018594:AA1018595"/>
    <mergeCell ref="AA1018740:AA1018741"/>
    <mergeCell ref="AA1018886:AA1018887"/>
    <mergeCell ref="AA1019032:AA1019033"/>
    <mergeCell ref="AA1019178:AA1019179"/>
    <mergeCell ref="AA1019324:AA1019325"/>
    <mergeCell ref="AA1017718:AA1017719"/>
    <mergeCell ref="AA1017864:AA1017865"/>
    <mergeCell ref="AA1018010:AA1018011"/>
    <mergeCell ref="AA1018156:AA1018157"/>
    <mergeCell ref="AA1018302:AA1018303"/>
    <mergeCell ref="AA1018448:AA1018449"/>
    <mergeCell ref="AA1016842:AA1016843"/>
    <mergeCell ref="AA1016988:AA1016989"/>
    <mergeCell ref="AA1017134:AA1017135"/>
    <mergeCell ref="AA1017280:AA1017281"/>
    <mergeCell ref="AA1017426:AA1017427"/>
    <mergeCell ref="AA1017572:AA1017573"/>
    <mergeCell ref="AA1015966:AA1015967"/>
    <mergeCell ref="AA1016112:AA1016113"/>
    <mergeCell ref="AA1016258:AA1016259"/>
    <mergeCell ref="AA1016404:AA1016405"/>
    <mergeCell ref="AA1016550:AA1016551"/>
    <mergeCell ref="AA1016696:AA1016697"/>
    <mergeCell ref="AA1015090:AA1015091"/>
    <mergeCell ref="AA1015236:AA1015237"/>
    <mergeCell ref="AA1015382:AA1015383"/>
    <mergeCell ref="AA1015528:AA1015529"/>
    <mergeCell ref="AA1015674:AA1015675"/>
    <mergeCell ref="AA1015820:AA1015821"/>
    <mergeCell ref="AA1014214:AA1014215"/>
    <mergeCell ref="AA1014360:AA1014361"/>
    <mergeCell ref="AA1014506:AA1014507"/>
    <mergeCell ref="AA1014652:AA1014653"/>
    <mergeCell ref="AA1014798:AA1014799"/>
    <mergeCell ref="AA1014944:AA1014945"/>
    <mergeCell ref="AA1013338:AA1013339"/>
    <mergeCell ref="AA1013484:AA1013485"/>
    <mergeCell ref="AA1013630:AA1013631"/>
    <mergeCell ref="AA1013776:AA1013777"/>
    <mergeCell ref="AA1013922:AA1013923"/>
    <mergeCell ref="AA1014068:AA1014069"/>
    <mergeCell ref="AA1012462:AA1012463"/>
    <mergeCell ref="AA1012608:AA1012609"/>
    <mergeCell ref="AA1012754:AA1012755"/>
    <mergeCell ref="AA1012900:AA1012901"/>
    <mergeCell ref="AA1013046:AA1013047"/>
    <mergeCell ref="AA1013192:AA1013193"/>
    <mergeCell ref="AA1011586:AA1011587"/>
    <mergeCell ref="AA1011732:AA1011733"/>
    <mergeCell ref="AA1011878:AA1011879"/>
    <mergeCell ref="AA1012024:AA1012025"/>
    <mergeCell ref="AA1012170:AA1012171"/>
    <mergeCell ref="AA1012316:AA1012317"/>
    <mergeCell ref="AA1010710:AA1010711"/>
    <mergeCell ref="AA1010856:AA1010857"/>
    <mergeCell ref="AA1011002:AA1011003"/>
    <mergeCell ref="AA1011148:AA1011149"/>
    <mergeCell ref="AA1011294:AA1011295"/>
    <mergeCell ref="AA1011440:AA1011441"/>
    <mergeCell ref="AA1009834:AA1009835"/>
    <mergeCell ref="AA1009980:AA1009981"/>
    <mergeCell ref="AA1010126:AA1010127"/>
    <mergeCell ref="AA1010272:AA1010273"/>
    <mergeCell ref="AA1010418:AA1010419"/>
    <mergeCell ref="AA1010564:AA1010565"/>
    <mergeCell ref="AA1008958:AA1008959"/>
    <mergeCell ref="AA1009104:AA1009105"/>
    <mergeCell ref="AA1009250:AA1009251"/>
    <mergeCell ref="AA1009396:AA1009397"/>
    <mergeCell ref="AA1009542:AA1009543"/>
    <mergeCell ref="AA1009688:AA1009689"/>
    <mergeCell ref="AA1008082:AA1008083"/>
    <mergeCell ref="AA1008228:AA1008229"/>
    <mergeCell ref="AA1008374:AA1008375"/>
    <mergeCell ref="AA1008520:AA1008521"/>
    <mergeCell ref="AA1008666:AA1008667"/>
    <mergeCell ref="AA1008812:AA1008813"/>
    <mergeCell ref="AA1007206:AA1007207"/>
    <mergeCell ref="AA1007352:AA1007353"/>
    <mergeCell ref="AA1007498:AA1007499"/>
    <mergeCell ref="AA1007644:AA1007645"/>
    <mergeCell ref="AA1007790:AA1007791"/>
    <mergeCell ref="AA1007936:AA1007937"/>
    <mergeCell ref="AA1006330:AA1006331"/>
    <mergeCell ref="AA1006476:AA1006477"/>
    <mergeCell ref="AA1006622:AA1006623"/>
    <mergeCell ref="AA1006768:AA1006769"/>
    <mergeCell ref="AA1006914:AA1006915"/>
    <mergeCell ref="AA1007060:AA1007061"/>
    <mergeCell ref="AA1005454:AA1005455"/>
    <mergeCell ref="AA1005600:AA1005601"/>
    <mergeCell ref="AA1005746:AA1005747"/>
    <mergeCell ref="AA1005892:AA1005893"/>
    <mergeCell ref="AA1006038:AA1006039"/>
    <mergeCell ref="AA1006184:AA1006185"/>
    <mergeCell ref="AA1004578:AA1004579"/>
    <mergeCell ref="AA1004724:AA1004725"/>
    <mergeCell ref="AA1004870:AA1004871"/>
    <mergeCell ref="AA1005016:AA1005017"/>
    <mergeCell ref="AA1005162:AA1005163"/>
    <mergeCell ref="AA1005308:AA1005309"/>
    <mergeCell ref="AA1003702:AA1003703"/>
    <mergeCell ref="AA1003848:AA1003849"/>
    <mergeCell ref="AA1003994:AA1003995"/>
    <mergeCell ref="AA1004140:AA1004141"/>
    <mergeCell ref="AA1004286:AA1004287"/>
    <mergeCell ref="AA1004432:AA1004433"/>
    <mergeCell ref="AA1002826:AA1002827"/>
    <mergeCell ref="AA1002972:AA1002973"/>
    <mergeCell ref="AA1003118:AA1003119"/>
    <mergeCell ref="AA1003264:AA1003265"/>
    <mergeCell ref="AA1003410:AA1003411"/>
    <mergeCell ref="AA1003556:AA1003557"/>
    <mergeCell ref="AA1001950:AA1001951"/>
    <mergeCell ref="AA1002096:AA1002097"/>
    <mergeCell ref="AA1002242:AA1002243"/>
    <mergeCell ref="AA1002388:AA1002389"/>
    <mergeCell ref="AA1002534:AA1002535"/>
    <mergeCell ref="AA1002680:AA1002681"/>
    <mergeCell ref="AA1001074:AA1001075"/>
    <mergeCell ref="AA1001220:AA1001221"/>
    <mergeCell ref="AA1001366:AA1001367"/>
    <mergeCell ref="AA1001512:AA1001513"/>
    <mergeCell ref="AA1001658:AA1001659"/>
    <mergeCell ref="AA1001804:AA1001805"/>
    <mergeCell ref="AA1000198:AA1000199"/>
    <mergeCell ref="AA1000344:AA1000345"/>
    <mergeCell ref="AA1000490:AA1000491"/>
    <mergeCell ref="AA1000636:AA1000637"/>
    <mergeCell ref="AA1000782:AA1000783"/>
    <mergeCell ref="AA1000928:AA1000929"/>
    <mergeCell ref="AA999322:AA999323"/>
    <mergeCell ref="AA999468:AA999469"/>
    <mergeCell ref="AA999614:AA999615"/>
    <mergeCell ref="AA999760:AA999761"/>
    <mergeCell ref="AA999906:AA999907"/>
    <mergeCell ref="AA1000052:AA1000053"/>
    <mergeCell ref="AA998446:AA998447"/>
    <mergeCell ref="AA998592:AA998593"/>
    <mergeCell ref="AA998738:AA998739"/>
    <mergeCell ref="AA998884:AA998885"/>
    <mergeCell ref="AA999030:AA999031"/>
    <mergeCell ref="AA999176:AA999177"/>
    <mergeCell ref="AA997570:AA997571"/>
    <mergeCell ref="AA997716:AA997717"/>
    <mergeCell ref="AA997862:AA997863"/>
    <mergeCell ref="AA998008:AA998009"/>
    <mergeCell ref="AA998154:AA998155"/>
    <mergeCell ref="AA998300:AA998301"/>
    <mergeCell ref="AA996694:AA996695"/>
    <mergeCell ref="AA996840:AA996841"/>
    <mergeCell ref="AA996986:AA996987"/>
    <mergeCell ref="AA997132:AA997133"/>
    <mergeCell ref="AA997278:AA997279"/>
    <mergeCell ref="AA997424:AA997425"/>
    <mergeCell ref="AA995818:AA995819"/>
    <mergeCell ref="AA995964:AA995965"/>
    <mergeCell ref="AA996110:AA996111"/>
    <mergeCell ref="AA996256:AA996257"/>
    <mergeCell ref="AA996402:AA996403"/>
    <mergeCell ref="AA996548:AA996549"/>
    <mergeCell ref="AA994942:AA994943"/>
    <mergeCell ref="AA995088:AA995089"/>
    <mergeCell ref="AA995234:AA995235"/>
    <mergeCell ref="AA995380:AA995381"/>
    <mergeCell ref="AA995526:AA995527"/>
    <mergeCell ref="AA995672:AA995673"/>
    <mergeCell ref="AA994066:AA994067"/>
    <mergeCell ref="AA994212:AA994213"/>
    <mergeCell ref="AA994358:AA994359"/>
    <mergeCell ref="AA994504:AA994505"/>
    <mergeCell ref="AA994650:AA994651"/>
    <mergeCell ref="AA994796:AA994797"/>
    <mergeCell ref="AA993190:AA993191"/>
    <mergeCell ref="AA993336:AA993337"/>
    <mergeCell ref="AA993482:AA993483"/>
    <mergeCell ref="AA993628:AA993629"/>
    <mergeCell ref="AA993774:AA993775"/>
    <mergeCell ref="AA993920:AA993921"/>
    <mergeCell ref="AA992314:AA992315"/>
    <mergeCell ref="AA992460:AA992461"/>
    <mergeCell ref="AA992606:AA992607"/>
    <mergeCell ref="AA992752:AA992753"/>
    <mergeCell ref="AA992898:AA992899"/>
    <mergeCell ref="AA993044:AA993045"/>
    <mergeCell ref="AA991438:AA991439"/>
    <mergeCell ref="AA991584:AA991585"/>
    <mergeCell ref="AA991730:AA991731"/>
    <mergeCell ref="AA991876:AA991877"/>
    <mergeCell ref="AA992022:AA992023"/>
    <mergeCell ref="AA992168:AA992169"/>
    <mergeCell ref="AA990562:AA990563"/>
    <mergeCell ref="AA990708:AA990709"/>
    <mergeCell ref="AA990854:AA990855"/>
    <mergeCell ref="AA991000:AA991001"/>
    <mergeCell ref="AA991146:AA991147"/>
    <mergeCell ref="AA991292:AA991293"/>
    <mergeCell ref="AA989686:AA989687"/>
    <mergeCell ref="AA989832:AA989833"/>
    <mergeCell ref="AA989978:AA989979"/>
    <mergeCell ref="AA990124:AA990125"/>
    <mergeCell ref="AA990270:AA990271"/>
    <mergeCell ref="AA990416:AA990417"/>
    <mergeCell ref="AA988810:AA988811"/>
    <mergeCell ref="AA988956:AA988957"/>
    <mergeCell ref="AA989102:AA989103"/>
    <mergeCell ref="AA989248:AA989249"/>
    <mergeCell ref="AA989394:AA989395"/>
    <mergeCell ref="AA989540:AA989541"/>
    <mergeCell ref="AA987934:AA987935"/>
    <mergeCell ref="AA988080:AA988081"/>
    <mergeCell ref="AA988226:AA988227"/>
    <mergeCell ref="AA988372:AA988373"/>
    <mergeCell ref="AA988518:AA988519"/>
    <mergeCell ref="AA988664:AA988665"/>
    <mergeCell ref="AA987058:AA987059"/>
    <mergeCell ref="AA987204:AA987205"/>
    <mergeCell ref="AA987350:AA987351"/>
    <mergeCell ref="AA987496:AA987497"/>
    <mergeCell ref="AA987642:AA987643"/>
    <mergeCell ref="AA987788:AA987789"/>
    <mergeCell ref="AA986182:AA986183"/>
    <mergeCell ref="AA986328:AA986329"/>
    <mergeCell ref="AA986474:AA986475"/>
    <mergeCell ref="AA986620:AA986621"/>
    <mergeCell ref="AA986766:AA986767"/>
    <mergeCell ref="AA986912:AA986913"/>
    <mergeCell ref="AA985306:AA985307"/>
    <mergeCell ref="AA985452:AA985453"/>
    <mergeCell ref="AA985598:AA985599"/>
    <mergeCell ref="AA985744:AA985745"/>
    <mergeCell ref="AA985890:AA985891"/>
    <mergeCell ref="AA986036:AA986037"/>
    <mergeCell ref="AA984430:AA984431"/>
    <mergeCell ref="AA984576:AA984577"/>
    <mergeCell ref="AA984722:AA984723"/>
    <mergeCell ref="AA984868:AA984869"/>
    <mergeCell ref="AA985014:AA985015"/>
    <mergeCell ref="AA985160:AA985161"/>
    <mergeCell ref="AA983554:AA983555"/>
    <mergeCell ref="AA983700:AA983701"/>
    <mergeCell ref="AA983846:AA983847"/>
    <mergeCell ref="AA983992:AA983993"/>
    <mergeCell ref="AA984138:AA984139"/>
    <mergeCell ref="AA984284:AA984285"/>
    <mergeCell ref="AA982678:AA982679"/>
    <mergeCell ref="AA982824:AA982825"/>
    <mergeCell ref="AA982970:AA982971"/>
    <mergeCell ref="AA983116:AA983117"/>
    <mergeCell ref="AA983262:AA983263"/>
    <mergeCell ref="AA983408:AA983409"/>
    <mergeCell ref="AA981802:AA981803"/>
    <mergeCell ref="AA981948:AA981949"/>
    <mergeCell ref="AA982094:AA982095"/>
    <mergeCell ref="AA982240:AA982241"/>
    <mergeCell ref="AA982386:AA982387"/>
    <mergeCell ref="AA982532:AA982533"/>
    <mergeCell ref="AA980926:AA980927"/>
    <mergeCell ref="AA981072:AA981073"/>
    <mergeCell ref="AA981218:AA981219"/>
    <mergeCell ref="AA981364:AA981365"/>
    <mergeCell ref="AA981510:AA981511"/>
    <mergeCell ref="AA981656:AA981657"/>
    <mergeCell ref="AA980050:AA980051"/>
    <mergeCell ref="AA980196:AA980197"/>
    <mergeCell ref="AA980342:AA980343"/>
    <mergeCell ref="AA980488:AA980489"/>
    <mergeCell ref="AA980634:AA980635"/>
    <mergeCell ref="AA980780:AA980781"/>
    <mergeCell ref="AA979174:AA979175"/>
    <mergeCell ref="AA979320:AA979321"/>
    <mergeCell ref="AA979466:AA979467"/>
    <mergeCell ref="AA979612:AA979613"/>
    <mergeCell ref="AA979758:AA979759"/>
    <mergeCell ref="AA979904:AA979905"/>
    <mergeCell ref="AA978298:AA978299"/>
    <mergeCell ref="AA978444:AA978445"/>
    <mergeCell ref="AA978590:AA978591"/>
    <mergeCell ref="AA978736:AA978737"/>
    <mergeCell ref="AA978882:AA978883"/>
    <mergeCell ref="AA979028:AA979029"/>
    <mergeCell ref="AA977422:AA977423"/>
    <mergeCell ref="AA977568:AA977569"/>
    <mergeCell ref="AA977714:AA977715"/>
    <mergeCell ref="AA977860:AA977861"/>
    <mergeCell ref="AA978006:AA978007"/>
    <mergeCell ref="AA978152:AA978153"/>
    <mergeCell ref="AA976546:AA976547"/>
    <mergeCell ref="AA976692:AA976693"/>
    <mergeCell ref="AA976838:AA976839"/>
    <mergeCell ref="AA976984:AA976985"/>
    <mergeCell ref="AA977130:AA977131"/>
    <mergeCell ref="AA977276:AA977277"/>
    <mergeCell ref="AA975670:AA975671"/>
    <mergeCell ref="AA975816:AA975817"/>
    <mergeCell ref="AA975962:AA975963"/>
    <mergeCell ref="AA976108:AA976109"/>
    <mergeCell ref="AA976254:AA976255"/>
    <mergeCell ref="AA976400:AA976401"/>
    <mergeCell ref="AA974794:AA974795"/>
    <mergeCell ref="AA974940:AA974941"/>
    <mergeCell ref="AA975086:AA975087"/>
    <mergeCell ref="AA975232:AA975233"/>
    <mergeCell ref="AA975378:AA975379"/>
    <mergeCell ref="AA975524:AA975525"/>
    <mergeCell ref="AA973918:AA973919"/>
    <mergeCell ref="AA974064:AA974065"/>
    <mergeCell ref="AA974210:AA974211"/>
    <mergeCell ref="AA974356:AA974357"/>
    <mergeCell ref="AA974502:AA974503"/>
    <mergeCell ref="AA974648:AA974649"/>
    <mergeCell ref="AA973042:AA973043"/>
    <mergeCell ref="AA973188:AA973189"/>
    <mergeCell ref="AA973334:AA973335"/>
    <mergeCell ref="AA973480:AA973481"/>
    <mergeCell ref="AA973626:AA973627"/>
    <mergeCell ref="AA973772:AA973773"/>
    <mergeCell ref="AA972166:AA972167"/>
    <mergeCell ref="AA972312:AA972313"/>
    <mergeCell ref="AA972458:AA972459"/>
    <mergeCell ref="AA972604:AA972605"/>
    <mergeCell ref="AA972750:AA972751"/>
    <mergeCell ref="AA972896:AA972897"/>
    <mergeCell ref="AA971290:AA971291"/>
    <mergeCell ref="AA971436:AA971437"/>
    <mergeCell ref="AA971582:AA971583"/>
    <mergeCell ref="AA971728:AA971729"/>
    <mergeCell ref="AA971874:AA971875"/>
    <mergeCell ref="AA972020:AA972021"/>
    <mergeCell ref="AA970414:AA970415"/>
    <mergeCell ref="AA970560:AA970561"/>
    <mergeCell ref="AA970706:AA970707"/>
    <mergeCell ref="AA970852:AA970853"/>
    <mergeCell ref="AA970998:AA970999"/>
    <mergeCell ref="AA971144:AA971145"/>
    <mergeCell ref="AA969538:AA969539"/>
    <mergeCell ref="AA969684:AA969685"/>
    <mergeCell ref="AA969830:AA969831"/>
    <mergeCell ref="AA969976:AA969977"/>
    <mergeCell ref="AA970122:AA970123"/>
    <mergeCell ref="AA970268:AA970269"/>
    <mergeCell ref="AA968662:AA968663"/>
    <mergeCell ref="AA968808:AA968809"/>
    <mergeCell ref="AA968954:AA968955"/>
    <mergeCell ref="AA969100:AA969101"/>
    <mergeCell ref="AA969246:AA969247"/>
    <mergeCell ref="AA969392:AA969393"/>
    <mergeCell ref="AA967786:AA967787"/>
    <mergeCell ref="AA967932:AA967933"/>
    <mergeCell ref="AA968078:AA968079"/>
    <mergeCell ref="AA968224:AA968225"/>
    <mergeCell ref="AA968370:AA968371"/>
    <mergeCell ref="AA968516:AA968517"/>
    <mergeCell ref="AA966910:AA966911"/>
    <mergeCell ref="AA967056:AA967057"/>
    <mergeCell ref="AA967202:AA967203"/>
    <mergeCell ref="AA967348:AA967349"/>
    <mergeCell ref="AA967494:AA967495"/>
    <mergeCell ref="AA967640:AA967641"/>
    <mergeCell ref="AA966034:AA966035"/>
    <mergeCell ref="AA966180:AA966181"/>
    <mergeCell ref="AA966326:AA966327"/>
    <mergeCell ref="AA966472:AA966473"/>
    <mergeCell ref="AA966618:AA966619"/>
    <mergeCell ref="AA966764:AA966765"/>
    <mergeCell ref="AA965158:AA965159"/>
    <mergeCell ref="AA965304:AA965305"/>
    <mergeCell ref="AA965450:AA965451"/>
    <mergeCell ref="AA965596:AA965597"/>
    <mergeCell ref="AA965742:AA965743"/>
    <mergeCell ref="AA965888:AA965889"/>
    <mergeCell ref="AA964282:AA964283"/>
    <mergeCell ref="AA964428:AA964429"/>
    <mergeCell ref="AA964574:AA964575"/>
    <mergeCell ref="AA964720:AA964721"/>
    <mergeCell ref="AA964866:AA964867"/>
    <mergeCell ref="AA965012:AA965013"/>
    <mergeCell ref="AA963406:AA963407"/>
    <mergeCell ref="AA963552:AA963553"/>
    <mergeCell ref="AA963698:AA963699"/>
    <mergeCell ref="AA963844:AA963845"/>
    <mergeCell ref="AA963990:AA963991"/>
    <mergeCell ref="AA964136:AA964137"/>
    <mergeCell ref="AA962530:AA962531"/>
    <mergeCell ref="AA962676:AA962677"/>
    <mergeCell ref="AA962822:AA962823"/>
    <mergeCell ref="AA962968:AA962969"/>
    <mergeCell ref="AA963114:AA963115"/>
    <mergeCell ref="AA963260:AA963261"/>
    <mergeCell ref="AA961654:AA961655"/>
    <mergeCell ref="AA961800:AA961801"/>
    <mergeCell ref="AA961946:AA961947"/>
    <mergeCell ref="AA962092:AA962093"/>
    <mergeCell ref="AA962238:AA962239"/>
    <mergeCell ref="AA962384:AA962385"/>
    <mergeCell ref="AA960778:AA960779"/>
    <mergeCell ref="AA960924:AA960925"/>
    <mergeCell ref="AA961070:AA961071"/>
    <mergeCell ref="AA961216:AA961217"/>
    <mergeCell ref="AA961362:AA961363"/>
    <mergeCell ref="AA961508:AA961509"/>
    <mergeCell ref="AA959902:AA959903"/>
    <mergeCell ref="AA960048:AA960049"/>
    <mergeCell ref="AA960194:AA960195"/>
    <mergeCell ref="AA960340:AA960341"/>
    <mergeCell ref="AA960486:AA960487"/>
    <mergeCell ref="AA960632:AA960633"/>
    <mergeCell ref="AA959026:AA959027"/>
    <mergeCell ref="AA959172:AA959173"/>
    <mergeCell ref="AA959318:AA959319"/>
    <mergeCell ref="AA959464:AA959465"/>
    <mergeCell ref="AA959610:AA959611"/>
    <mergeCell ref="AA959756:AA959757"/>
    <mergeCell ref="AA958150:AA958151"/>
    <mergeCell ref="AA958296:AA958297"/>
    <mergeCell ref="AA958442:AA958443"/>
    <mergeCell ref="AA958588:AA958589"/>
    <mergeCell ref="AA958734:AA958735"/>
    <mergeCell ref="AA958880:AA958881"/>
    <mergeCell ref="AA957274:AA957275"/>
    <mergeCell ref="AA957420:AA957421"/>
    <mergeCell ref="AA957566:AA957567"/>
    <mergeCell ref="AA957712:AA957713"/>
    <mergeCell ref="AA957858:AA957859"/>
    <mergeCell ref="AA958004:AA958005"/>
    <mergeCell ref="AA956398:AA956399"/>
    <mergeCell ref="AA956544:AA956545"/>
    <mergeCell ref="AA956690:AA956691"/>
    <mergeCell ref="AA956836:AA956837"/>
    <mergeCell ref="AA956982:AA956983"/>
    <mergeCell ref="AA957128:AA957129"/>
    <mergeCell ref="AA955522:AA955523"/>
    <mergeCell ref="AA955668:AA955669"/>
    <mergeCell ref="AA955814:AA955815"/>
    <mergeCell ref="AA955960:AA955961"/>
    <mergeCell ref="AA956106:AA956107"/>
    <mergeCell ref="AA956252:AA956253"/>
    <mergeCell ref="AA954646:AA954647"/>
    <mergeCell ref="AA954792:AA954793"/>
    <mergeCell ref="AA954938:AA954939"/>
    <mergeCell ref="AA955084:AA955085"/>
    <mergeCell ref="AA955230:AA955231"/>
    <mergeCell ref="AA955376:AA955377"/>
    <mergeCell ref="AA953770:AA953771"/>
    <mergeCell ref="AA953916:AA953917"/>
    <mergeCell ref="AA954062:AA954063"/>
    <mergeCell ref="AA954208:AA954209"/>
    <mergeCell ref="AA954354:AA954355"/>
    <mergeCell ref="AA954500:AA954501"/>
    <mergeCell ref="AA952894:AA952895"/>
    <mergeCell ref="AA953040:AA953041"/>
    <mergeCell ref="AA953186:AA953187"/>
    <mergeCell ref="AA953332:AA953333"/>
    <mergeCell ref="AA953478:AA953479"/>
    <mergeCell ref="AA953624:AA953625"/>
    <mergeCell ref="AA952018:AA952019"/>
    <mergeCell ref="AA952164:AA952165"/>
    <mergeCell ref="AA952310:AA952311"/>
    <mergeCell ref="AA952456:AA952457"/>
    <mergeCell ref="AA952602:AA952603"/>
    <mergeCell ref="AA952748:AA952749"/>
    <mergeCell ref="AA951142:AA951143"/>
    <mergeCell ref="AA951288:AA951289"/>
    <mergeCell ref="AA951434:AA951435"/>
    <mergeCell ref="AA951580:AA951581"/>
    <mergeCell ref="AA951726:AA951727"/>
    <mergeCell ref="AA951872:AA951873"/>
    <mergeCell ref="AA950266:AA950267"/>
    <mergeCell ref="AA950412:AA950413"/>
    <mergeCell ref="AA950558:AA950559"/>
    <mergeCell ref="AA950704:AA950705"/>
    <mergeCell ref="AA950850:AA950851"/>
    <mergeCell ref="AA950996:AA950997"/>
    <mergeCell ref="AA949390:AA949391"/>
    <mergeCell ref="AA949536:AA949537"/>
    <mergeCell ref="AA949682:AA949683"/>
    <mergeCell ref="AA949828:AA949829"/>
    <mergeCell ref="AA949974:AA949975"/>
    <mergeCell ref="AA950120:AA950121"/>
    <mergeCell ref="AA948514:AA948515"/>
    <mergeCell ref="AA948660:AA948661"/>
    <mergeCell ref="AA948806:AA948807"/>
    <mergeCell ref="AA948952:AA948953"/>
    <mergeCell ref="AA949098:AA949099"/>
    <mergeCell ref="AA949244:AA949245"/>
    <mergeCell ref="AA947638:AA947639"/>
    <mergeCell ref="AA947784:AA947785"/>
    <mergeCell ref="AA947930:AA947931"/>
    <mergeCell ref="AA948076:AA948077"/>
    <mergeCell ref="AA948222:AA948223"/>
    <mergeCell ref="AA948368:AA948369"/>
    <mergeCell ref="AA946762:AA946763"/>
    <mergeCell ref="AA946908:AA946909"/>
    <mergeCell ref="AA947054:AA947055"/>
    <mergeCell ref="AA947200:AA947201"/>
    <mergeCell ref="AA947346:AA947347"/>
    <mergeCell ref="AA947492:AA947493"/>
    <mergeCell ref="AA945886:AA945887"/>
    <mergeCell ref="AA946032:AA946033"/>
    <mergeCell ref="AA946178:AA946179"/>
    <mergeCell ref="AA946324:AA946325"/>
    <mergeCell ref="AA946470:AA946471"/>
    <mergeCell ref="AA946616:AA946617"/>
    <mergeCell ref="AA945010:AA945011"/>
    <mergeCell ref="AA945156:AA945157"/>
    <mergeCell ref="AA945302:AA945303"/>
    <mergeCell ref="AA945448:AA945449"/>
    <mergeCell ref="AA945594:AA945595"/>
    <mergeCell ref="AA945740:AA945741"/>
    <mergeCell ref="AA944134:AA944135"/>
    <mergeCell ref="AA944280:AA944281"/>
    <mergeCell ref="AA944426:AA944427"/>
    <mergeCell ref="AA944572:AA944573"/>
    <mergeCell ref="AA944718:AA944719"/>
    <mergeCell ref="AA944864:AA944865"/>
    <mergeCell ref="AA943258:AA943259"/>
    <mergeCell ref="AA943404:AA943405"/>
    <mergeCell ref="AA943550:AA943551"/>
    <mergeCell ref="AA943696:AA943697"/>
    <mergeCell ref="AA943842:AA943843"/>
    <mergeCell ref="AA943988:AA943989"/>
    <mergeCell ref="AA942382:AA942383"/>
    <mergeCell ref="AA942528:AA942529"/>
    <mergeCell ref="AA942674:AA942675"/>
    <mergeCell ref="AA942820:AA942821"/>
    <mergeCell ref="AA942966:AA942967"/>
    <mergeCell ref="AA943112:AA943113"/>
    <mergeCell ref="AA941506:AA941507"/>
    <mergeCell ref="AA941652:AA941653"/>
    <mergeCell ref="AA941798:AA941799"/>
    <mergeCell ref="AA941944:AA941945"/>
    <mergeCell ref="AA942090:AA942091"/>
    <mergeCell ref="AA942236:AA942237"/>
    <mergeCell ref="AA940630:AA940631"/>
    <mergeCell ref="AA940776:AA940777"/>
    <mergeCell ref="AA940922:AA940923"/>
    <mergeCell ref="AA941068:AA941069"/>
    <mergeCell ref="AA941214:AA941215"/>
    <mergeCell ref="AA941360:AA941361"/>
    <mergeCell ref="AA939754:AA939755"/>
    <mergeCell ref="AA939900:AA939901"/>
    <mergeCell ref="AA940046:AA940047"/>
    <mergeCell ref="AA940192:AA940193"/>
    <mergeCell ref="AA940338:AA940339"/>
    <mergeCell ref="AA940484:AA940485"/>
    <mergeCell ref="AA938878:AA938879"/>
    <mergeCell ref="AA939024:AA939025"/>
    <mergeCell ref="AA939170:AA939171"/>
    <mergeCell ref="AA939316:AA939317"/>
    <mergeCell ref="AA939462:AA939463"/>
    <mergeCell ref="AA939608:AA939609"/>
    <mergeCell ref="AA938002:AA938003"/>
    <mergeCell ref="AA938148:AA938149"/>
    <mergeCell ref="AA938294:AA938295"/>
    <mergeCell ref="AA938440:AA938441"/>
    <mergeCell ref="AA938586:AA938587"/>
    <mergeCell ref="AA938732:AA938733"/>
    <mergeCell ref="AA937126:AA937127"/>
    <mergeCell ref="AA937272:AA937273"/>
    <mergeCell ref="AA937418:AA937419"/>
    <mergeCell ref="AA937564:AA937565"/>
    <mergeCell ref="AA937710:AA937711"/>
    <mergeCell ref="AA937856:AA937857"/>
    <mergeCell ref="AA936250:AA936251"/>
    <mergeCell ref="AA936396:AA936397"/>
    <mergeCell ref="AA936542:AA936543"/>
    <mergeCell ref="AA936688:AA936689"/>
    <mergeCell ref="AA936834:AA936835"/>
    <mergeCell ref="AA936980:AA936981"/>
    <mergeCell ref="AA935374:AA935375"/>
    <mergeCell ref="AA935520:AA935521"/>
    <mergeCell ref="AA935666:AA935667"/>
    <mergeCell ref="AA935812:AA935813"/>
    <mergeCell ref="AA935958:AA935959"/>
    <mergeCell ref="AA936104:AA936105"/>
    <mergeCell ref="AA934498:AA934499"/>
    <mergeCell ref="AA934644:AA934645"/>
    <mergeCell ref="AA934790:AA934791"/>
    <mergeCell ref="AA934936:AA934937"/>
    <mergeCell ref="AA935082:AA935083"/>
    <mergeCell ref="AA935228:AA935229"/>
    <mergeCell ref="AA933622:AA933623"/>
    <mergeCell ref="AA933768:AA933769"/>
    <mergeCell ref="AA933914:AA933915"/>
    <mergeCell ref="AA934060:AA934061"/>
    <mergeCell ref="AA934206:AA934207"/>
    <mergeCell ref="AA934352:AA934353"/>
    <mergeCell ref="AA932746:AA932747"/>
    <mergeCell ref="AA932892:AA932893"/>
    <mergeCell ref="AA933038:AA933039"/>
    <mergeCell ref="AA933184:AA933185"/>
    <mergeCell ref="AA933330:AA933331"/>
    <mergeCell ref="AA933476:AA933477"/>
    <mergeCell ref="AA931870:AA931871"/>
    <mergeCell ref="AA932016:AA932017"/>
    <mergeCell ref="AA932162:AA932163"/>
    <mergeCell ref="AA932308:AA932309"/>
    <mergeCell ref="AA932454:AA932455"/>
    <mergeCell ref="AA932600:AA932601"/>
    <mergeCell ref="AA930994:AA930995"/>
    <mergeCell ref="AA931140:AA931141"/>
    <mergeCell ref="AA931286:AA931287"/>
    <mergeCell ref="AA931432:AA931433"/>
    <mergeCell ref="AA931578:AA931579"/>
    <mergeCell ref="AA931724:AA931725"/>
    <mergeCell ref="AA930118:AA930119"/>
    <mergeCell ref="AA930264:AA930265"/>
    <mergeCell ref="AA930410:AA930411"/>
    <mergeCell ref="AA930556:AA930557"/>
    <mergeCell ref="AA930702:AA930703"/>
    <mergeCell ref="AA930848:AA930849"/>
    <mergeCell ref="AA929242:AA929243"/>
    <mergeCell ref="AA929388:AA929389"/>
    <mergeCell ref="AA929534:AA929535"/>
    <mergeCell ref="AA929680:AA929681"/>
    <mergeCell ref="AA929826:AA929827"/>
    <mergeCell ref="AA929972:AA929973"/>
    <mergeCell ref="AA928366:AA928367"/>
    <mergeCell ref="AA928512:AA928513"/>
    <mergeCell ref="AA928658:AA928659"/>
    <mergeCell ref="AA928804:AA928805"/>
    <mergeCell ref="AA928950:AA928951"/>
    <mergeCell ref="AA929096:AA929097"/>
    <mergeCell ref="AA927490:AA927491"/>
    <mergeCell ref="AA927636:AA927637"/>
    <mergeCell ref="AA927782:AA927783"/>
    <mergeCell ref="AA927928:AA927929"/>
    <mergeCell ref="AA928074:AA928075"/>
    <mergeCell ref="AA928220:AA928221"/>
    <mergeCell ref="AA926614:AA926615"/>
    <mergeCell ref="AA926760:AA926761"/>
    <mergeCell ref="AA926906:AA926907"/>
    <mergeCell ref="AA927052:AA927053"/>
    <mergeCell ref="AA927198:AA927199"/>
    <mergeCell ref="AA927344:AA927345"/>
    <mergeCell ref="AA925738:AA925739"/>
    <mergeCell ref="AA925884:AA925885"/>
    <mergeCell ref="AA926030:AA926031"/>
    <mergeCell ref="AA926176:AA926177"/>
    <mergeCell ref="AA926322:AA926323"/>
    <mergeCell ref="AA926468:AA926469"/>
    <mergeCell ref="AA924862:AA924863"/>
    <mergeCell ref="AA925008:AA925009"/>
    <mergeCell ref="AA925154:AA925155"/>
    <mergeCell ref="AA925300:AA925301"/>
    <mergeCell ref="AA925446:AA925447"/>
    <mergeCell ref="AA925592:AA925593"/>
    <mergeCell ref="AA923986:AA923987"/>
    <mergeCell ref="AA924132:AA924133"/>
    <mergeCell ref="AA924278:AA924279"/>
    <mergeCell ref="AA924424:AA924425"/>
    <mergeCell ref="AA924570:AA924571"/>
    <mergeCell ref="AA924716:AA924717"/>
    <mergeCell ref="AA923110:AA923111"/>
    <mergeCell ref="AA923256:AA923257"/>
    <mergeCell ref="AA923402:AA923403"/>
    <mergeCell ref="AA923548:AA923549"/>
    <mergeCell ref="AA923694:AA923695"/>
    <mergeCell ref="AA923840:AA923841"/>
    <mergeCell ref="AA922234:AA922235"/>
    <mergeCell ref="AA922380:AA922381"/>
    <mergeCell ref="AA922526:AA922527"/>
    <mergeCell ref="AA922672:AA922673"/>
    <mergeCell ref="AA922818:AA922819"/>
    <mergeCell ref="AA922964:AA922965"/>
    <mergeCell ref="AA921358:AA921359"/>
    <mergeCell ref="AA921504:AA921505"/>
    <mergeCell ref="AA921650:AA921651"/>
    <mergeCell ref="AA921796:AA921797"/>
    <mergeCell ref="AA921942:AA921943"/>
    <mergeCell ref="AA922088:AA922089"/>
    <mergeCell ref="AA920482:AA920483"/>
    <mergeCell ref="AA920628:AA920629"/>
    <mergeCell ref="AA920774:AA920775"/>
    <mergeCell ref="AA920920:AA920921"/>
    <mergeCell ref="AA921066:AA921067"/>
    <mergeCell ref="AA921212:AA921213"/>
    <mergeCell ref="AA919606:AA919607"/>
    <mergeCell ref="AA919752:AA919753"/>
    <mergeCell ref="AA919898:AA919899"/>
    <mergeCell ref="AA920044:AA920045"/>
    <mergeCell ref="AA920190:AA920191"/>
    <mergeCell ref="AA920336:AA920337"/>
    <mergeCell ref="AA918730:AA918731"/>
    <mergeCell ref="AA918876:AA918877"/>
    <mergeCell ref="AA919022:AA919023"/>
    <mergeCell ref="AA919168:AA919169"/>
    <mergeCell ref="AA919314:AA919315"/>
    <mergeCell ref="AA919460:AA919461"/>
    <mergeCell ref="AA917854:AA917855"/>
    <mergeCell ref="AA918000:AA918001"/>
    <mergeCell ref="AA918146:AA918147"/>
    <mergeCell ref="AA918292:AA918293"/>
    <mergeCell ref="AA918438:AA918439"/>
    <mergeCell ref="AA918584:AA918585"/>
    <mergeCell ref="AA916978:AA916979"/>
    <mergeCell ref="AA917124:AA917125"/>
    <mergeCell ref="AA917270:AA917271"/>
    <mergeCell ref="AA917416:AA917417"/>
    <mergeCell ref="AA917562:AA917563"/>
    <mergeCell ref="AA917708:AA917709"/>
    <mergeCell ref="AA916102:AA916103"/>
    <mergeCell ref="AA916248:AA916249"/>
    <mergeCell ref="AA916394:AA916395"/>
    <mergeCell ref="AA916540:AA916541"/>
    <mergeCell ref="AA916686:AA916687"/>
    <mergeCell ref="AA916832:AA916833"/>
    <mergeCell ref="AA915226:AA915227"/>
    <mergeCell ref="AA915372:AA915373"/>
    <mergeCell ref="AA915518:AA915519"/>
    <mergeCell ref="AA915664:AA915665"/>
    <mergeCell ref="AA915810:AA915811"/>
    <mergeCell ref="AA915956:AA915957"/>
    <mergeCell ref="AA914350:AA914351"/>
    <mergeCell ref="AA914496:AA914497"/>
    <mergeCell ref="AA914642:AA914643"/>
    <mergeCell ref="AA914788:AA914789"/>
    <mergeCell ref="AA914934:AA914935"/>
    <mergeCell ref="AA915080:AA915081"/>
    <mergeCell ref="AA913474:AA913475"/>
    <mergeCell ref="AA913620:AA913621"/>
    <mergeCell ref="AA913766:AA913767"/>
    <mergeCell ref="AA913912:AA913913"/>
    <mergeCell ref="AA914058:AA914059"/>
    <mergeCell ref="AA914204:AA914205"/>
    <mergeCell ref="AA912598:AA912599"/>
    <mergeCell ref="AA912744:AA912745"/>
    <mergeCell ref="AA912890:AA912891"/>
    <mergeCell ref="AA913036:AA913037"/>
    <mergeCell ref="AA913182:AA913183"/>
    <mergeCell ref="AA913328:AA913329"/>
    <mergeCell ref="AA911722:AA911723"/>
    <mergeCell ref="AA911868:AA911869"/>
    <mergeCell ref="AA912014:AA912015"/>
    <mergeCell ref="AA912160:AA912161"/>
    <mergeCell ref="AA912306:AA912307"/>
    <mergeCell ref="AA912452:AA912453"/>
    <mergeCell ref="AA910846:AA910847"/>
    <mergeCell ref="AA910992:AA910993"/>
    <mergeCell ref="AA911138:AA911139"/>
    <mergeCell ref="AA911284:AA911285"/>
    <mergeCell ref="AA911430:AA911431"/>
    <mergeCell ref="AA911576:AA911577"/>
    <mergeCell ref="AA909970:AA909971"/>
    <mergeCell ref="AA910116:AA910117"/>
    <mergeCell ref="AA910262:AA910263"/>
    <mergeCell ref="AA910408:AA910409"/>
    <mergeCell ref="AA910554:AA910555"/>
    <mergeCell ref="AA910700:AA910701"/>
    <mergeCell ref="AA909094:AA909095"/>
    <mergeCell ref="AA909240:AA909241"/>
    <mergeCell ref="AA909386:AA909387"/>
    <mergeCell ref="AA909532:AA909533"/>
    <mergeCell ref="AA909678:AA909679"/>
    <mergeCell ref="AA909824:AA909825"/>
    <mergeCell ref="AA908218:AA908219"/>
    <mergeCell ref="AA908364:AA908365"/>
    <mergeCell ref="AA908510:AA908511"/>
    <mergeCell ref="AA908656:AA908657"/>
    <mergeCell ref="AA908802:AA908803"/>
    <mergeCell ref="AA908948:AA908949"/>
    <mergeCell ref="AA907342:AA907343"/>
    <mergeCell ref="AA907488:AA907489"/>
    <mergeCell ref="AA907634:AA907635"/>
    <mergeCell ref="AA907780:AA907781"/>
    <mergeCell ref="AA907926:AA907927"/>
    <mergeCell ref="AA908072:AA908073"/>
    <mergeCell ref="AA906466:AA906467"/>
    <mergeCell ref="AA906612:AA906613"/>
    <mergeCell ref="AA906758:AA906759"/>
    <mergeCell ref="AA906904:AA906905"/>
    <mergeCell ref="AA907050:AA907051"/>
    <mergeCell ref="AA907196:AA907197"/>
    <mergeCell ref="AA905590:AA905591"/>
    <mergeCell ref="AA905736:AA905737"/>
    <mergeCell ref="AA905882:AA905883"/>
    <mergeCell ref="AA906028:AA906029"/>
    <mergeCell ref="AA906174:AA906175"/>
    <mergeCell ref="AA906320:AA906321"/>
    <mergeCell ref="AA904714:AA904715"/>
    <mergeCell ref="AA904860:AA904861"/>
    <mergeCell ref="AA905006:AA905007"/>
    <mergeCell ref="AA905152:AA905153"/>
    <mergeCell ref="AA905298:AA905299"/>
    <mergeCell ref="AA905444:AA905445"/>
    <mergeCell ref="AA903838:AA903839"/>
    <mergeCell ref="AA903984:AA903985"/>
    <mergeCell ref="AA904130:AA904131"/>
    <mergeCell ref="AA904276:AA904277"/>
    <mergeCell ref="AA904422:AA904423"/>
    <mergeCell ref="AA904568:AA904569"/>
    <mergeCell ref="AA902962:AA902963"/>
    <mergeCell ref="AA903108:AA903109"/>
    <mergeCell ref="AA903254:AA903255"/>
    <mergeCell ref="AA903400:AA903401"/>
    <mergeCell ref="AA903546:AA903547"/>
    <mergeCell ref="AA903692:AA903693"/>
    <mergeCell ref="AA902086:AA902087"/>
    <mergeCell ref="AA902232:AA902233"/>
    <mergeCell ref="AA902378:AA902379"/>
    <mergeCell ref="AA902524:AA902525"/>
    <mergeCell ref="AA902670:AA902671"/>
    <mergeCell ref="AA902816:AA902817"/>
    <mergeCell ref="AA901210:AA901211"/>
    <mergeCell ref="AA901356:AA901357"/>
    <mergeCell ref="AA901502:AA901503"/>
    <mergeCell ref="AA901648:AA901649"/>
    <mergeCell ref="AA901794:AA901795"/>
    <mergeCell ref="AA901940:AA901941"/>
    <mergeCell ref="AA900334:AA900335"/>
    <mergeCell ref="AA900480:AA900481"/>
    <mergeCell ref="AA900626:AA900627"/>
    <mergeCell ref="AA900772:AA900773"/>
    <mergeCell ref="AA900918:AA900919"/>
    <mergeCell ref="AA901064:AA901065"/>
    <mergeCell ref="AA899458:AA899459"/>
    <mergeCell ref="AA899604:AA899605"/>
    <mergeCell ref="AA899750:AA899751"/>
    <mergeCell ref="AA899896:AA899897"/>
    <mergeCell ref="AA900042:AA900043"/>
    <mergeCell ref="AA900188:AA900189"/>
    <mergeCell ref="AA898582:AA898583"/>
    <mergeCell ref="AA898728:AA898729"/>
    <mergeCell ref="AA898874:AA898875"/>
    <mergeCell ref="AA899020:AA899021"/>
    <mergeCell ref="AA899166:AA899167"/>
    <mergeCell ref="AA899312:AA899313"/>
    <mergeCell ref="AA897706:AA897707"/>
    <mergeCell ref="AA897852:AA897853"/>
    <mergeCell ref="AA897998:AA897999"/>
    <mergeCell ref="AA898144:AA898145"/>
    <mergeCell ref="AA898290:AA898291"/>
    <mergeCell ref="AA898436:AA898437"/>
    <mergeCell ref="AA896830:AA896831"/>
    <mergeCell ref="AA896976:AA896977"/>
    <mergeCell ref="AA897122:AA897123"/>
    <mergeCell ref="AA897268:AA897269"/>
    <mergeCell ref="AA897414:AA897415"/>
    <mergeCell ref="AA897560:AA897561"/>
    <mergeCell ref="AA895954:AA895955"/>
    <mergeCell ref="AA896100:AA896101"/>
    <mergeCell ref="AA896246:AA896247"/>
    <mergeCell ref="AA896392:AA896393"/>
    <mergeCell ref="AA896538:AA896539"/>
    <mergeCell ref="AA896684:AA896685"/>
    <mergeCell ref="AA895078:AA895079"/>
    <mergeCell ref="AA895224:AA895225"/>
    <mergeCell ref="AA895370:AA895371"/>
    <mergeCell ref="AA895516:AA895517"/>
    <mergeCell ref="AA895662:AA895663"/>
    <mergeCell ref="AA895808:AA895809"/>
    <mergeCell ref="AA894202:AA894203"/>
    <mergeCell ref="AA894348:AA894349"/>
    <mergeCell ref="AA894494:AA894495"/>
    <mergeCell ref="AA894640:AA894641"/>
    <mergeCell ref="AA894786:AA894787"/>
    <mergeCell ref="AA894932:AA894933"/>
    <mergeCell ref="AA893326:AA893327"/>
    <mergeCell ref="AA893472:AA893473"/>
    <mergeCell ref="AA893618:AA893619"/>
    <mergeCell ref="AA893764:AA893765"/>
    <mergeCell ref="AA893910:AA893911"/>
    <mergeCell ref="AA894056:AA894057"/>
    <mergeCell ref="AA892450:AA892451"/>
    <mergeCell ref="AA892596:AA892597"/>
    <mergeCell ref="AA892742:AA892743"/>
    <mergeCell ref="AA892888:AA892889"/>
    <mergeCell ref="AA893034:AA893035"/>
    <mergeCell ref="AA893180:AA893181"/>
    <mergeCell ref="AA891574:AA891575"/>
    <mergeCell ref="AA891720:AA891721"/>
    <mergeCell ref="AA891866:AA891867"/>
    <mergeCell ref="AA892012:AA892013"/>
    <mergeCell ref="AA892158:AA892159"/>
    <mergeCell ref="AA892304:AA892305"/>
    <mergeCell ref="AA890698:AA890699"/>
    <mergeCell ref="AA890844:AA890845"/>
    <mergeCell ref="AA890990:AA890991"/>
    <mergeCell ref="AA891136:AA891137"/>
    <mergeCell ref="AA891282:AA891283"/>
    <mergeCell ref="AA891428:AA891429"/>
    <mergeCell ref="AA889822:AA889823"/>
    <mergeCell ref="AA889968:AA889969"/>
    <mergeCell ref="AA890114:AA890115"/>
    <mergeCell ref="AA890260:AA890261"/>
    <mergeCell ref="AA890406:AA890407"/>
    <mergeCell ref="AA890552:AA890553"/>
    <mergeCell ref="AA888946:AA888947"/>
    <mergeCell ref="AA889092:AA889093"/>
    <mergeCell ref="AA889238:AA889239"/>
    <mergeCell ref="AA889384:AA889385"/>
    <mergeCell ref="AA889530:AA889531"/>
    <mergeCell ref="AA889676:AA889677"/>
    <mergeCell ref="AA888070:AA888071"/>
    <mergeCell ref="AA888216:AA888217"/>
    <mergeCell ref="AA888362:AA888363"/>
    <mergeCell ref="AA888508:AA888509"/>
    <mergeCell ref="AA888654:AA888655"/>
    <mergeCell ref="AA888800:AA888801"/>
    <mergeCell ref="AA887194:AA887195"/>
    <mergeCell ref="AA887340:AA887341"/>
    <mergeCell ref="AA887486:AA887487"/>
    <mergeCell ref="AA887632:AA887633"/>
    <mergeCell ref="AA887778:AA887779"/>
    <mergeCell ref="AA887924:AA887925"/>
    <mergeCell ref="AA886318:AA886319"/>
    <mergeCell ref="AA886464:AA886465"/>
    <mergeCell ref="AA886610:AA886611"/>
    <mergeCell ref="AA886756:AA886757"/>
    <mergeCell ref="AA886902:AA886903"/>
    <mergeCell ref="AA887048:AA887049"/>
    <mergeCell ref="AA885442:AA885443"/>
    <mergeCell ref="AA885588:AA885589"/>
    <mergeCell ref="AA885734:AA885735"/>
    <mergeCell ref="AA885880:AA885881"/>
    <mergeCell ref="AA886026:AA886027"/>
    <mergeCell ref="AA886172:AA886173"/>
    <mergeCell ref="AA884566:AA884567"/>
    <mergeCell ref="AA884712:AA884713"/>
    <mergeCell ref="AA884858:AA884859"/>
    <mergeCell ref="AA885004:AA885005"/>
    <mergeCell ref="AA885150:AA885151"/>
    <mergeCell ref="AA885296:AA885297"/>
    <mergeCell ref="AA883690:AA883691"/>
    <mergeCell ref="AA883836:AA883837"/>
    <mergeCell ref="AA883982:AA883983"/>
    <mergeCell ref="AA884128:AA884129"/>
    <mergeCell ref="AA884274:AA884275"/>
    <mergeCell ref="AA884420:AA884421"/>
    <mergeCell ref="AA882814:AA882815"/>
    <mergeCell ref="AA882960:AA882961"/>
    <mergeCell ref="AA883106:AA883107"/>
    <mergeCell ref="AA883252:AA883253"/>
    <mergeCell ref="AA883398:AA883399"/>
    <mergeCell ref="AA883544:AA883545"/>
    <mergeCell ref="AA881938:AA881939"/>
    <mergeCell ref="AA882084:AA882085"/>
    <mergeCell ref="AA882230:AA882231"/>
    <mergeCell ref="AA882376:AA882377"/>
    <mergeCell ref="AA882522:AA882523"/>
    <mergeCell ref="AA882668:AA882669"/>
    <mergeCell ref="AA881062:AA881063"/>
    <mergeCell ref="AA881208:AA881209"/>
    <mergeCell ref="AA881354:AA881355"/>
    <mergeCell ref="AA881500:AA881501"/>
    <mergeCell ref="AA881646:AA881647"/>
    <mergeCell ref="AA881792:AA881793"/>
    <mergeCell ref="AA880186:AA880187"/>
    <mergeCell ref="AA880332:AA880333"/>
    <mergeCell ref="AA880478:AA880479"/>
    <mergeCell ref="AA880624:AA880625"/>
    <mergeCell ref="AA880770:AA880771"/>
    <mergeCell ref="AA880916:AA880917"/>
    <mergeCell ref="AA879310:AA879311"/>
    <mergeCell ref="AA879456:AA879457"/>
    <mergeCell ref="AA879602:AA879603"/>
    <mergeCell ref="AA879748:AA879749"/>
    <mergeCell ref="AA879894:AA879895"/>
    <mergeCell ref="AA880040:AA880041"/>
    <mergeCell ref="AA878434:AA878435"/>
    <mergeCell ref="AA878580:AA878581"/>
    <mergeCell ref="AA878726:AA878727"/>
    <mergeCell ref="AA878872:AA878873"/>
    <mergeCell ref="AA879018:AA879019"/>
    <mergeCell ref="AA879164:AA879165"/>
    <mergeCell ref="AA877558:AA877559"/>
    <mergeCell ref="AA877704:AA877705"/>
    <mergeCell ref="AA877850:AA877851"/>
    <mergeCell ref="AA877996:AA877997"/>
    <mergeCell ref="AA878142:AA878143"/>
    <mergeCell ref="AA878288:AA878289"/>
    <mergeCell ref="AA876682:AA876683"/>
    <mergeCell ref="AA876828:AA876829"/>
    <mergeCell ref="AA876974:AA876975"/>
    <mergeCell ref="AA877120:AA877121"/>
    <mergeCell ref="AA877266:AA877267"/>
    <mergeCell ref="AA877412:AA877413"/>
    <mergeCell ref="AA875806:AA875807"/>
    <mergeCell ref="AA875952:AA875953"/>
    <mergeCell ref="AA876098:AA876099"/>
    <mergeCell ref="AA876244:AA876245"/>
    <mergeCell ref="AA876390:AA876391"/>
    <mergeCell ref="AA876536:AA876537"/>
    <mergeCell ref="AA874930:AA874931"/>
    <mergeCell ref="AA875076:AA875077"/>
    <mergeCell ref="AA875222:AA875223"/>
    <mergeCell ref="AA875368:AA875369"/>
    <mergeCell ref="AA875514:AA875515"/>
    <mergeCell ref="AA875660:AA875661"/>
    <mergeCell ref="AA874054:AA874055"/>
    <mergeCell ref="AA874200:AA874201"/>
    <mergeCell ref="AA874346:AA874347"/>
    <mergeCell ref="AA874492:AA874493"/>
    <mergeCell ref="AA874638:AA874639"/>
    <mergeCell ref="AA874784:AA874785"/>
    <mergeCell ref="AA873178:AA873179"/>
    <mergeCell ref="AA873324:AA873325"/>
    <mergeCell ref="AA873470:AA873471"/>
    <mergeCell ref="AA873616:AA873617"/>
    <mergeCell ref="AA873762:AA873763"/>
    <mergeCell ref="AA873908:AA873909"/>
    <mergeCell ref="AA872302:AA872303"/>
    <mergeCell ref="AA872448:AA872449"/>
    <mergeCell ref="AA872594:AA872595"/>
    <mergeCell ref="AA872740:AA872741"/>
    <mergeCell ref="AA872886:AA872887"/>
    <mergeCell ref="AA873032:AA873033"/>
    <mergeCell ref="AA871426:AA871427"/>
    <mergeCell ref="AA871572:AA871573"/>
    <mergeCell ref="AA871718:AA871719"/>
    <mergeCell ref="AA871864:AA871865"/>
    <mergeCell ref="AA872010:AA872011"/>
    <mergeCell ref="AA872156:AA872157"/>
    <mergeCell ref="AA870550:AA870551"/>
    <mergeCell ref="AA870696:AA870697"/>
    <mergeCell ref="AA870842:AA870843"/>
    <mergeCell ref="AA870988:AA870989"/>
    <mergeCell ref="AA871134:AA871135"/>
    <mergeCell ref="AA871280:AA871281"/>
    <mergeCell ref="AA869674:AA869675"/>
    <mergeCell ref="AA869820:AA869821"/>
    <mergeCell ref="AA869966:AA869967"/>
    <mergeCell ref="AA870112:AA870113"/>
    <mergeCell ref="AA870258:AA870259"/>
    <mergeCell ref="AA870404:AA870405"/>
    <mergeCell ref="AA868798:AA868799"/>
    <mergeCell ref="AA868944:AA868945"/>
    <mergeCell ref="AA869090:AA869091"/>
    <mergeCell ref="AA869236:AA869237"/>
    <mergeCell ref="AA869382:AA869383"/>
    <mergeCell ref="AA869528:AA869529"/>
    <mergeCell ref="AA867922:AA867923"/>
    <mergeCell ref="AA868068:AA868069"/>
    <mergeCell ref="AA868214:AA868215"/>
    <mergeCell ref="AA868360:AA868361"/>
    <mergeCell ref="AA868506:AA868507"/>
    <mergeCell ref="AA868652:AA868653"/>
    <mergeCell ref="AA867046:AA867047"/>
    <mergeCell ref="AA867192:AA867193"/>
    <mergeCell ref="AA867338:AA867339"/>
    <mergeCell ref="AA867484:AA867485"/>
    <mergeCell ref="AA867630:AA867631"/>
    <mergeCell ref="AA867776:AA867777"/>
    <mergeCell ref="AA866170:AA866171"/>
    <mergeCell ref="AA866316:AA866317"/>
    <mergeCell ref="AA866462:AA866463"/>
    <mergeCell ref="AA866608:AA866609"/>
    <mergeCell ref="AA866754:AA866755"/>
    <mergeCell ref="AA866900:AA866901"/>
    <mergeCell ref="AA865294:AA865295"/>
    <mergeCell ref="AA865440:AA865441"/>
    <mergeCell ref="AA865586:AA865587"/>
    <mergeCell ref="AA865732:AA865733"/>
    <mergeCell ref="AA865878:AA865879"/>
    <mergeCell ref="AA866024:AA866025"/>
    <mergeCell ref="AA864418:AA864419"/>
    <mergeCell ref="AA864564:AA864565"/>
    <mergeCell ref="AA864710:AA864711"/>
    <mergeCell ref="AA864856:AA864857"/>
    <mergeCell ref="AA865002:AA865003"/>
    <mergeCell ref="AA865148:AA865149"/>
    <mergeCell ref="AA863542:AA863543"/>
    <mergeCell ref="AA863688:AA863689"/>
    <mergeCell ref="AA863834:AA863835"/>
    <mergeCell ref="AA863980:AA863981"/>
    <mergeCell ref="AA864126:AA864127"/>
    <mergeCell ref="AA864272:AA864273"/>
    <mergeCell ref="AA862666:AA862667"/>
    <mergeCell ref="AA862812:AA862813"/>
    <mergeCell ref="AA862958:AA862959"/>
    <mergeCell ref="AA863104:AA863105"/>
    <mergeCell ref="AA863250:AA863251"/>
    <mergeCell ref="AA863396:AA863397"/>
    <mergeCell ref="AA861790:AA861791"/>
    <mergeCell ref="AA861936:AA861937"/>
    <mergeCell ref="AA862082:AA862083"/>
    <mergeCell ref="AA862228:AA862229"/>
    <mergeCell ref="AA862374:AA862375"/>
    <mergeCell ref="AA862520:AA862521"/>
    <mergeCell ref="AA860914:AA860915"/>
    <mergeCell ref="AA861060:AA861061"/>
    <mergeCell ref="AA861206:AA861207"/>
    <mergeCell ref="AA861352:AA861353"/>
    <mergeCell ref="AA861498:AA861499"/>
    <mergeCell ref="AA861644:AA861645"/>
    <mergeCell ref="AA860038:AA860039"/>
    <mergeCell ref="AA860184:AA860185"/>
    <mergeCell ref="AA860330:AA860331"/>
    <mergeCell ref="AA860476:AA860477"/>
    <mergeCell ref="AA860622:AA860623"/>
    <mergeCell ref="AA860768:AA860769"/>
    <mergeCell ref="AA859162:AA859163"/>
    <mergeCell ref="AA859308:AA859309"/>
    <mergeCell ref="AA859454:AA859455"/>
    <mergeCell ref="AA859600:AA859601"/>
    <mergeCell ref="AA859746:AA859747"/>
    <mergeCell ref="AA859892:AA859893"/>
    <mergeCell ref="AA858286:AA858287"/>
    <mergeCell ref="AA858432:AA858433"/>
    <mergeCell ref="AA858578:AA858579"/>
    <mergeCell ref="AA858724:AA858725"/>
    <mergeCell ref="AA858870:AA858871"/>
    <mergeCell ref="AA859016:AA859017"/>
    <mergeCell ref="AA857410:AA857411"/>
    <mergeCell ref="AA857556:AA857557"/>
    <mergeCell ref="AA857702:AA857703"/>
    <mergeCell ref="AA857848:AA857849"/>
    <mergeCell ref="AA857994:AA857995"/>
    <mergeCell ref="AA858140:AA858141"/>
    <mergeCell ref="AA856534:AA856535"/>
    <mergeCell ref="AA856680:AA856681"/>
    <mergeCell ref="AA856826:AA856827"/>
    <mergeCell ref="AA856972:AA856973"/>
    <mergeCell ref="AA857118:AA857119"/>
    <mergeCell ref="AA857264:AA857265"/>
    <mergeCell ref="AA855658:AA855659"/>
    <mergeCell ref="AA855804:AA855805"/>
    <mergeCell ref="AA855950:AA855951"/>
    <mergeCell ref="AA856096:AA856097"/>
    <mergeCell ref="AA856242:AA856243"/>
    <mergeCell ref="AA856388:AA856389"/>
    <mergeCell ref="AA854782:AA854783"/>
    <mergeCell ref="AA854928:AA854929"/>
    <mergeCell ref="AA855074:AA855075"/>
    <mergeCell ref="AA855220:AA855221"/>
    <mergeCell ref="AA855366:AA855367"/>
    <mergeCell ref="AA855512:AA855513"/>
    <mergeCell ref="AA853906:AA853907"/>
    <mergeCell ref="AA854052:AA854053"/>
    <mergeCell ref="AA854198:AA854199"/>
    <mergeCell ref="AA854344:AA854345"/>
    <mergeCell ref="AA854490:AA854491"/>
    <mergeCell ref="AA854636:AA854637"/>
    <mergeCell ref="AA853030:AA853031"/>
    <mergeCell ref="AA853176:AA853177"/>
    <mergeCell ref="AA853322:AA853323"/>
    <mergeCell ref="AA853468:AA853469"/>
    <mergeCell ref="AA853614:AA853615"/>
    <mergeCell ref="AA853760:AA853761"/>
    <mergeCell ref="AA852154:AA852155"/>
    <mergeCell ref="AA852300:AA852301"/>
    <mergeCell ref="AA852446:AA852447"/>
    <mergeCell ref="AA852592:AA852593"/>
    <mergeCell ref="AA852738:AA852739"/>
    <mergeCell ref="AA852884:AA852885"/>
    <mergeCell ref="AA851278:AA851279"/>
    <mergeCell ref="AA851424:AA851425"/>
    <mergeCell ref="AA851570:AA851571"/>
    <mergeCell ref="AA851716:AA851717"/>
    <mergeCell ref="AA851862:AA851863"/>
    <mergeCell ref="AA852008:AA852009"/>
    <mergeCell ref="AA850402:AA850403"/>
    <mergeCell ref="AA850548:AA850549"/>
    <mergeCell ref="AA850694:AA850695"/>
    <mergeCell ref="AA850840:AA850841"/>
    <mergeCell ref="AA850986:AA850987"/>
    <mergeCell ref="AA851132:AA851133"/>
    <mergeCell ref="AA849526:AA849527"/>
    <mergeCell ref="AA849672:AA849673"/>
    <mergeCell ref="AA849818:AA849819"/>
    <mergeCell ref="AA849964:AA849965"/>
    <mergeCell ref="AA850110:AA850111"/>
    <mergeCell ref="AA850256:AA850257"/>
    <mergeCell ref="AA848650:AA848651"/>
    <mergeCell ref="AA848796:AA848797"/>
    <mergeCell ref="AA848942:AA848943"/>
    <mergeCell ref="AA849088:AA849089"/>
    <mergeCell ref="AA849234:AA849235"/>
    <mergeCell ref="AA849380:AA849381"/>
    <mergeCell ref="AA847774:AA847775"/>
    <mergeCell ref="AA847920:AA847921"/>
    <mergeCell ref="AA848066:AA848067"/>
    <mergeCell ref="AA848212:AA848213"/>
    <mergeCell ref="AA848358:AA848359"/>
    <mergeCell ref="AA848504:AA848505"/>
    <mergeCell ref="AA846898:AA846899"/>
    <mergeCell ref="AA847044:AA847045"/>
    <mergeCell ref="AA847190:AA847191"/>
    <mergeCell ref="AA847336:AA847337"/>
    <mergeCell ref="AA847482:AA847483"/>
    <mergeCell ref="AA847628:AA847629"/>
    <mergeCell ref="AA846022:AA846023"/>
    <mergeCell ref="AA846168:AA846169"/>
    <mergeCell ref="AA846314:AA846315"/>
    <mergeCell ref="AA846460:AA846461"/>
    <mergeCell ref="AA846606:AA846607"/>
    <mergeCell ref="AA846752:AA846753"/>
    <mergeCell ref="AA845146:AA845147"/>
    <mergeCell ref="AA845292:AA845293"/>
    <mergeCell ref="AA845438:AA845439"/>
    <mergeCell ref="AA845584:AA845585"/>
    <mergeCell ref="AA845730:AA845731"/>
    <mergeCell ref="AA845876:AA845877"/>
    <mergeCell ref="AA844270:AA844271"/>
    <mergeCell ref="AA844416:AA844417"/>
    <mergeCell ref="AA844562:AA844563"/>
    <mergeCell ref="AA844708:AA844709"/>
    <mergeCell ref="AA844854:AA844855"/>
    <mergeCell ref="AA845000:AA845001"/>
    <mergeCell ref="AA843394:AA843395"/>
    <mergeCell ref="AA843540:AA843541"/>
    <mergeCell ref="AA843686:AA843687"/>
    <mergeCell ref="AA843832:AA843833"/>
    <mergeCell ref="AA843978:AA843979"/>
    <mergeCell ref="AA844124:AA844125"/>
    <mergeCell ref="AA842518:AA842519"/>
    <mergeCell ref="AA842664:AA842665"/>
    <mergeCell ref="AA842810:AA842811"/>
    <mergeCell ref="AA842956:AA842957"/>
    <mergeCell ref="AA843102:AA843103"/>
    <mergeCell ref="AA843248:AA843249"/>
    <mergeCell ref="AA841642:AA841643"/>
    <mergeCell ref="AA841788:AA841789"/>
    <mergeCell ref="AA841934:AA841935"/>
    <mergeCell ref="AA842080:AA842081"/>
    <mergeCell ref="AA842226:AA842227"/>
    <mergeCell ref="AA842372:AA842373"/>
    <mergeCell ref="AA840766:AA840767"/>
    <mergeCell ref="AA840912:AA840913"/>
    <mergeCell ref="AA841058:AA841059"/>
    <mergeCell ref="AA841204:AA841205"/>
    <mergeCell ref="AA841350:AA841351"/>
    <mergeCell ref="AA841496:AA841497"/>
    <mergeCell ref="AA839890:AA839891"/>
    <mergeCell ref="AA840036:AA840037"/>
    <mergeCell ref="AA840182:AA840183"/>
    <mergeCell ref="AA840328:AA840329"/>
    <mergeCell ref="AA840474:AA840475"/>
    <mergeCell ref="AA840620:AA840621"/>
    <mergeCell ref="AA839014:AA839015"/>
    <mergeCell ref="AA839160:AA839161"/>
    <mergeCell ref="AA839306:AA839307"/>
    <mergeCell ref="AA839452:AA839453"/>
    <mergeCell ref="AA839598:AA839599"/>
    <mergeCell ref="AA839744:AA839745"/>
    <mergeCell ref="AA838138:AA838139"/>
    <mergeCell ref="AA838284:AA838285"/>
    <mergeCell ref="AA838430:AA838431"/>
    <mergeCell ref="AA838576:AA838577"/>
    <mergeCell ref="AA838722:AA838723"/>
    <mergeCell ref="AA838868:AA838869"/>
    <mergeCell ref="AA837262:AA837263"/>
    <mergeCell ref="AA837408:AA837409"/>
    <mergeCell ref="AA837554:AA837555"/>
    <mergeCell ref="AA837700:AA837701"/>
    <mergeCell ref="AA837846:AA837847"/>
    <mergeCell ref="AA837992:AA837993"/>
    <mergeCell ref="AA836386:AA836387"/>
    <mergeCell ref="AA836532:AA836533"/>
    <mergeCell ref="AA836678:AA836679"/>
    <mergeCell ref="AA836824:AA836825"/>
    <mergeCell ref="AA836970:AA836971"/>
    <mergeCell ref="AA837116:AA837117"/>
    <mergeCell ref="AA835510:AA835511"/>
    <mergeCell ref="AA835656:AA835657"/>
    <mergeCell ref="AA835802:AA835803"/>
    <mergeCell ref="AA835948:AA835949"/>
    <mergeCell ref="AA836094:AA836095"/>
    <mergeCell ref="AA836240:AA836241"/>
    <mergeCell ref="AA834634:AA834635"/>
    <mergeCell ref="AA834780:AA834781"/>
    <mergeCell ref="AA834926:AA834927"/>
    <mergeCell ref="AA835072:AA835073"/>
    <mergeCell ref="AA835218:AA835219"/>
    <mergeCell ref="AA835364:AA835365"/>
    <mergeCell ref="AA833758:AA833759"/>
    <mergeCell ref="AA833904:AA833905"/>
    <mergeCell ref="AA834050:AA834051"/>
    <mergeCell ref="AA834196:AA834197"/>
    <mergeCell ref="AA834342:AA834343"/>
    <mergeCell ref="AA834488:AA834489"/>
    <mergeCell ref="AA832882:AA832883"/>
    <mergeCell ref="AA833028:AA833029"/>
    <mergeCell ref="AA833174:AA833175"/>
    <mergeCell ref="AA833320:AA833321"/>
    <mergeCell ref="AA833466:AA833467"/>
    <mergeCell ref="AA833612:AA833613"/>
    <mergeCell ref="AA832006:AA832007"/>
    <mergeCell ref="AA832152:AA832153"/>
    <mergeCell ref="AA832298:AA832299"/>
    <mergeCell ref="AA832444:AA832445"/>
    <mergeCell ref="AA832590:AA832591"/>
    <mergeCell ref="AA832736:AA832737"/>
    <mergeCell ref="AA831130:AA831131"/>
    <mergeCell ref="AA831276:AA831277"/>
    <mergeCell ref="AA831422:AA831423"/>
    <mergeCell ref="AA831568:AA831569"/>
    <mergeCell ref="AA831714:AA831715"/>
    <mergeCell ref="AA831860:AA831861"/>
    <mergeCell ref="AA830254:AA830255"/>
    <mergeCell ref="AA830400:AA830401"/>
    <mergeCell ref="AA830546:AA830547"/>
    <mergeCell ref="AA830692:AA830693"/>
    <mergeCell ref="AA830838:AA830839"/>
    <mergeCell ref="AA830984:AA830985"/>
    <mergeCell ref="AA829378:AA829379"/>
    <mergeCell ref="AA829524:AA829525"/>
    <mergeCell ref="AA829670:AA829671"/>
    <mergeCell ref="AA829816:AA829817"/>
    <mergeCell ref="AA829962:AA829963"/>
    <mergeCell ref="AA830108:AA830109"/>
    <mergeCell ref="AA828502:AA828503"/>
    <mergeCell ref="AA828648:AA828649"/>
    <mergeCell ref="AA828794:AA828795"/>
    <mergeCell ref="AA828940:AA828941"/>
    <mergeCell ref="AA829086:AA829087"/>
    <mergeCell ref="AA829232:AA829233"/>
    <mergeCell ref="AA827626:AA827627"/>
    <mergeCell ref="AA827772:AA827773"/>
    <mergeCell ref="AA827918:AA827919"/>
    <mergeCell ref="AA828064:AA828065"/>
    <mergeCell ref="AA828210:AA828211"/>
    <mergeCell ref="AA828356:AA828357"/>
    <mergeCell ref="AA826750:AA826751"/>
    <mergeCell ref="AA826896:AA826897"/>
    <mergeCell ref="AA827042:AA827043"/>
    <mergeCell ref="AA827188:AA827189"/>
    <mergeCell ref="AA827334:AA827335"/>
    <mergeCell ref="AA827480:AA827481"/>
    <mergeCell ref="AA825874:AA825875"/>
    <mergeCell ref="AA826020:AA826021"/>
    <mergeCell ref="AA826166:AA826167"/>
    <mergeCell ref="AA826312:AA826313"/>
    <mergeCell ref="AA826458:AA826459"/>
    <mergeCell ref="AA826604:AA826605"/>
    <mergeCell ref="AA824998:AA824999"/>
    <mergeCell ref="AA825144:AA825145"/>
    <mergeCell ref="AA825290:AA825291"/>
    <mergeCell ref="AA825436:AA825437"/>
    <mergeCell ref="AA825582:AA825583"/>
    <mergeCell ref="AA825728:AA825729"/>
    <mergeCell ref="AA824122:AA824123"/>
    <mergeCell ref="AA824268:AA824269"/>
    <mergeCell ref="AA824414:AA824415"/>
    <mergeCell ref="AA824560:AA824561"/>
    <mergeCell ref="AA824706:AA824707"/>
    <mergeCell ref="AA824852:AA824853"/>
    <mergeCell ref="AA823246:AA823247"/>
    <mergeCell ref="AA823392:AA823393"/>
    <mergeCell ref="AA823538:AA823539"/>
    <mergeCell ref="AA823684:AA823685"/>
    <mergeCell ref="AA823830:AA823831"/>
    <mergeCell ref="AA823976:AA823977"/>
    <mergeCell ref="AA822370:AA822371"/>
    <mergeCell ref="AA822516:AA822517"/>
    <mergeCell ref="AA822662:AA822663"/>
    <mergeCell ref="AA822808:AA822809"/>
    <mergeCell ref="AA822954:AA822955"/>
    <mergeCell ref="AA823100:AA823101"/>
    <mergeCell ref="AA821494:AA821495"/>
    <mergeCell ref="AA821640:AA821641"/>
    <mergeCell ref="AA821786:AA821787"/>
    <mergeCell ref="AA821932:AA821933"/>
    <mergeCell ref="AA822078:AA822079"/>
    <mergeCell ref="AA822224:AA822225"/>
    <mergeCell ref="AA820618:AA820619"/>
    <mergeCell ref="AA820764:AA820765"/>
    <mergeCell ref="AA820910:AA820911"/>
    <mergeCell ref="AA821056:AA821057"/>
    <mergeCell ref="AA821202:AA821203"/>
    <mergeCell ref="AA821348:AA821349"/>
    <mergeCell ref="AA819742:AA819743"/>
    <mergeCell ref="AA819888:AA819889"/>
    <mergeCell ref="AA820034:AA820035"/>
    <mergeCell ref="AA820180:AA820181"/>
    <mergeCell ref="AA820326:AA820327"/>
    <mergeCell ref="AA820472:AA820473"/>
    <mergeCell ref="AA818866:AA818867"/>
    <mergeCell ref="AA819012:AA819013"/>
    <mergeCell ref="AA819158:AA819159"/>
    <mergeCell ref="AA819304:AA819305"/>
    <mergeCell ref="AA819450:AA819451"/>
    <mergeCell ref="AA819596:AA819597"/>
    <mergeCell ref="AA817990:AA817991"/>
    <mergeCell ref="AA818136:AA818137"/>
    <mergeCell ref="AA818282:AA818283"/>
    <mergeCell ref="AA818428:AA818429"/>
    <mergeCell ref="AA818574:AA818575"/>
    <mergeCell ref="AA818720:AA818721"/>
    <mergeCell ref="AA817114:AA817115"/>
    <mergeCell ref="AA817260:AA817261"/>
    <mergeCell ref="AA817406:AA817407"/>
    <mergeCell ref="AA817552:AA817553"/>
    <mergeCell ref="AA817698:AA817699"/>
    <mergeCell ref="AA817844:AA817845"/>
    <mergeCell ref="AA816238:AA816239"/>
    <mergeCell ref="AA816384:AA816385"/>
    <mergeCell ref="AA816530:AA816531"/>
    <mergeCell ref="AA816676:AA816677"/>
    <mergeCell ref="AA816822:AA816823"/>
    <mergeCell ref="AA816968:AA816969"/>
    <mergeCell ref="AA815362:AA815363"/>
    <mergeCell ref="AA815508:AA815509"/>
    <mergeCell ref="AA815654:AA815655"/>
    <mergeCell ref="AA815800:AA815801"/>
    <mergeCell ref="AA815946:AA815947"/>
    <mergeCell ref="AA816092:AA816093"/>
    <mergeCell ref="AA814486:AA814487"/>
    <mergeCell ref="AA814632:AA814633"/>
    <mergeCell ref="AA814778:AA814779"/>
    <mergeCell ref="AA814924:AA814925"/>
    <mergeCell ref="AA815070:AA815071"/>
    <mergeCell ref="AA815216:AA815217"/>
    <mergeCell ref="AA813610:AA813611"/>
    <mergeCell ref="AA813756:AA813757"/>
    <mergeCell ref="AA813902:AA813903"/>
    <mergeCell ref="AA814048:AA814049"/>
    <mergeCell ref="AA814194:AA814195"/>
    <mergeCell ref="AA814340:AA814341"/>
    <mergeCell ref="AA812734:AA812735"/>
    <mergeCell ref="AA812880:AA812881"/>
    <mergeCell ref="AA813026:AA813027"/>
    <mergeCell ref="AA813172:AA813173"/>
    <mergeCell ref="AA813318:AA813319"/>
    <mergeCell ref="AA813464:AA813465"/>
    <mergeCell ref="AA811858:AA811859"/>
    <mergeCell ref="AA812004:AA812005"/>
    <mergeCell ref="AA812150:AA812151"/>
    <mergeCell ref="AA812296:AA812297"/>
    <mergeCell ref="AA812442:AA812443"/>
    <mergeCell ref="AA812588:AA812589"/>
    <mergeCell ref="AA810982:AA810983"/>
    <mergeCell ref="AA811128:AA811129"/>
    <mergeCell ref="AA811274:AA811275"/>
    <mergeCell ref="AA811420:AA811421"/>
    <mergeCell ref="AA811566:AA811567"/>
    <mergeCell ref="AA811712:AA811713"/>
    <mergeCell ref="AA810106:AA810107"/>
    <mergeCell ref="AA810252:AA810253"/>
    <mergeCell ref="AA810398:AA810399"/>
    <mergeCell ref="AA810544:AA810545"/>
    <mergeCell ref="AA810690:AA810691"/>
    <mergeCell ref="AA810836:AA810837"/>
    <mergeCell ref="AA809230:AA809231"/>
    <mergeCell ref="AA809376:AA809377"/>
    <mergeCell ref="AA809522:AA809523"/>
    <mergeCell ref="AA809668:AA809669"/>
    <mergeCell ref="AA809814:AA809815"/>
    <mergeCell ref="AA809960:AA809961"/>
    <mergeCell ref="AA808354:AA808355"/>
    <mergeCell ref="AA808500:AA808501"/>
    <mergeCell ref="AA808646:AA808647"/>
    <mergeCell ref="AA808792:AA808793"/>
    <mergeCell ref="AA808938:AA808939"/>
    <mergeCell ref="AA809084:AA809085"/>
    <mergeCell ref="AA807478:AA807479"/>
    <mergeCell ref="AA807624:AA807625"/>
    <mergeCell ref="AA807770:AA807771"/>
    <mergeCell ref="AA807916:AA807917"/>
    <mergeCell ref="AA808062:AA808063"/>
    <mergeCell ref="AA808208:AA808209"/>
    <mergeCell ref="AA806602:AA806603"/>
    <mergeCell ref="AA806748:AA806749"/>
    <mergeCell ref="AA806894:AA806895"/>
    <mergeCell ref="AA807040:AA807041"/>
    <mergeCell ref="AA807186:AA807187"/>
    <mergeCell ref="AA807332:AA807333"/>
    <mergeCell ref="AA805726:AA805727"/>
    <mergeCell ref="AA805872:AA805873"/>
    <mergeCell ref="AA806018:AA806019"/>
    <mergeCell ref="AA806164:AA806165"/>
    <mergeCell ref="AA806310:AA806311"/>
    <mergeCell ref="AA806456:AA806457"/>
    <mergeCell ref="AA804850:AA804851"/>
    <mergeCell ref="AA804996:AA804997"/>
    <mergeCell ref="AA805142:AA805143"/>
    <mergeCell ref="AA805288:AA805289"/>
    <mergeCell ref="AA805434:AA805435"/>
    <mergeCell ref="AA805580:AA805581"/>
    <mergeCell ref="AA803974:AA803975"/>
    <mergeCell ref="AA804120:AA804121"/>
    <mergeCell ref="AA804266:AA804267"/>
    <mergeCell ref="AA804412:AA804413"/>
    <mergeCell ref="AA804558:AA804559"/>
    <mergeCell ref="AA804704:AA804705"/>
    <mergeCell ref="AA803098:AA803099"/>
    <mergeCell ref="AA803244:AA803245"/>
    <mergeCell ref="AA803390:AA803391"/>
    <mergeCell ref="AA803536:AA803537"/>
    <mergeCell ref="AA803682:AA803683"/>
    <mergeCell ref="AA803828:AA803829"/>
    <mergeCell ref="AA802222:AA802223"/>
    <mergeCell ref="AA802368:AA802369"/>
    <mergeCell ref="AA802514:AA802515"/>
    <mergeCell ref="AA802660:AA802661"/>
    <mergeCell ref="AA802806:AA802807"/>
    <mergeCell ref="AA802952:AA802953"/>
    <mergeCell ref="AA801346:AA801347"/>
    <mergeCell ref="AA801492:AA801493"/>
    <mergeCell ref="AA801638:AA801639"/>
    <mergeCell ref="AA801784:AA801785"/>
    <mergeCell ref="AA801930:AA801931"/>
    <mergeCell ref="AA802076:AA802077"/>
    <mergeCell ref="AA800470:AA800471"/>
    <mergeCell ref="AA800616:AA800617"/>
    <mergeCell ref="AA800762:AA800763"/>
    <mergeCell ref="AA800908:AA800909"/>
    <mergeCell ref="AA801054:AA801055"/>
    <mergeCell ref="AA801200:AA801201"/>
    <mergeCell ref="AA799594:AA799595"/>
    <mergeCell ref="AA799740:AA799741"/>
    <mergeCell ref="AA799886:AA799887"/>
    <mergeCell ref="AA800032:AA800033"/>
    <mergeCell ref="AA800178:AA800179"/>
    <mergeCell ref="AA800324:AA800325"/>
    <mergeCell ref="AA798718:AA798719"/>
    <mergeCell ref="AA798864:AA798865"/>
    <mergeCell ref="AA799010:AA799011"/>
    <mergeCell ref="AA799156:AA799157"/>
    <mergeCell ref="AA799302:AA799303"/>
    <mergeCell ref="AA799448:AA799449"/>
    <mergeCell ref="AA797842:AA797843"/>
    <mergeCell ref="AA797988:AA797989"/>
    <mergeCell ref="AA798134:AA798135"/>
    <mergeCell ref="AA798280:AA798281"/>
    <mergeCell ref="AA798426:AA798427"/>
    <mergeCell ref="AA798572:AA798573"/>
    <mergeCell ref="AA796966:AA796967"/>
    <mergeCell ref="AA797112:AA797113"/>
    <mergeCell ref="AA797258:AA797259"/>
    <mergeCell ref="AA797404:AA797405"/>
    <mergeCell ref="AA797550:AA797551"/>
    <mergeCell ref="AA797696:AA797697"/>
    <mergeCell ref="AA796090:AA796091"/>
    <mergeCell ref="AA796236:AA796237"/>
    <mergeCell ref="AA796382:AA796383"/>
    <mergeCell ref="AA796528:AA796529"/>
    <mergeCell ref="AA796674:AA796675"/>
    <mergeCell ref="AA796820:AA796821"/>
    <mergeCell ref="AA795214:AA795215"/>
    <mergeCell ref="AA795360:AA795361"/>
    <mergeCell ref="AA795506:AA795507"/>
    <mergeCell ref="AA795652:AA795653"/>
    <mergeCell ref="AA795798:AA795799"/>
    <mergeCell ref="AA795944:AA795945"/>
    <mergeCell ref="AA794338:AA794339"/>
    <mergeCell ref="AA794484:AA794485"/>
    <mergeCell ref="AA794630:AA794631"/>
    <mergeCell ref="AA794776:AA794777"/>
    <mergeCell ref="AA794922:AA794923"/>
    <mergeCell ref="AA795068:AA795069"/>
    <mergeCell ref="AA793462:AA793463"/>
    <mergeCell ref="AA793608:AA793609"/>
    <mergeCell ref="AA793754:AA793755"/>
    <mergeCell ref="AA793900:AA793901"/>
    <mergeCell ref="AA794046:AA794047"/>
    <mergeCell ref="AA794192:AA794193"/>
    <mergeCell ref="AA792586:AA792587"/>
    <mergeCell ref="AA792732:AA792733"/>
    <mergeCell ref="AA792878:AA792879"/>
    <mergeCell ref="AA793024:AA793025"/>
    <mergeCell ref="AA793170:AA793171"/>
    <mergeCell ref="AA793316:AA793317"/>
    <mergeCell ref="AA791710:AA791711"/>
    <mergeCell ref="AA791856:AA791857"/>
    <mergeCell ref="AA792002:AA792003"/>
    <mergeCell ref="AA792148:AA792149"/>
    <mergeCell ref="AA792294:AA792295"/>
    <mergeCell ref="AA792440:AA792441"/>
    <mergeCell ref="AA790834:AA790835"/>
    <mergeCell ref="AA790980:AA790981"/>
    <mergeCell ref="AA791126:AA791127"/>
    <mergeCell ref="AA791272:AA791273"/>
    <mergeCell ref="AA791418:AA791419"/>
    <mergeCell ref="AA791564:AA791565"/>
    <mergeCell ref="AA789958:AA789959"/>
    <mergeCell ref="AA790104:AA790105"/>
    <mergeCell ref="AA790250:AA790251"/>
    <mergeCell ref="AA790396:AA790397"/>
    <mergeCell ref="AA790542:AA790543"/>
    <mergeCell ref="AA790688:AA790689"/>
    <mergeCell ref="AA789082:AA789083"/>
    <mergeCell ref="AA789228:AA789229"/>
    <mergeCell ref="AA789374:AA789375"/>
    <mergeCell ref="AA789520:AA789521"/>
    <mergeCell ref="AA789666:AA789667"/>
    <mergeCell ref="AA789812:AA789813"/>
    <mergeCell ref="AA788206:AA788207"/>
    <mergeCell ref="AA788352:AA788353"/>
    <mergeCell ref="AA788498:AA788499"/>
    <mergeCell ref="AA788644:AA788645"/>
    <mergeCell ref="AA788790:AA788791"/>
    <mergeCell ref="AA788936:AA788937"/>
    <mergeCell ref="AA787330:AA787331"/>
    <mergeCell ref="AA787476:AA787477"/>
    <mergeCell ref="AA787622:AA787623"/>
    <mergeCell ref="AA787768:AA787769"/>
    <mergeCell ref="AA787914:AA787915"/>
    <mergeCell ref="AA788060:AA788061"/>
    <mergeCell ref="AA786454:AA786455"/>
    <mergeCell ref="AA786600:AA786601"/>
    <mergeCell ref="AA786746:AA786747"/>
    <mergeCell ref="AA786892:AA786893"/>
    <mergeCell ref="AA787038:AA787039"/>
    <mergeCell ref="AA787184:AA787185"/>
    <mergeCell ref="AA785578:AA785579"/>
    <mergeCell ref="AA785724:AA785725"/>
    <mergeCell ref="AA785870:AA785871"/>
    <mergeCell ref="AA786016:AA786017"/>
    <mergeCell ref="AA786162:AA786163"/>
    <mergeCell ref="AA786308:AA786309"/>
    <mergeCell ref="AA784702:AA784703"/>
    <mergeCell ref="AA784848:AA784849"/>
    <mergeCell ref="AA784994:AA784995"/>
    <mergeCell ref="AA785140:AA785141"/>
    <mergeCell ref="AA785286:AA785287"/>
    <mergeCell ref="AA785432:AA785433"/>
    <mergeCell ref="AA783826:AA783827"/>
    <mergeCell ref="AA783972:AA783973"/>
    <mergeCell ref="AA784118:AA784119"/>
    <mergeCell ref="AA784264:AA784265"/>
    <mergeCell ref="AA784410:AA784411"/>
    <mergeCell ref="AA784556:AA784557"/>
    <mergeCell ref="AA782950:AA782951"/>
    <mergeCell ref="AA783096:AA783097"/>
    <mergeCell ref="AA783242:AA783243"/>
    <mergeCell ref="AA783388:AA783389"/>
    <mergeCell ref="AA783534:AA783535"/>
    <mergeCell ref="AA783680:AA783681"/>
    <mergeCell ref="AA782074:AA782075"/>
    <mergeCell ref="AA782220:AA782221"/>
    <mergeCell ref="AA782366:AA782367"/>
    <mergeCell ref="AA782512:AA782513"/>
    <mergeCell ref="AA782658:AA782659"/>
    <mergeCell ref="AA782804:AA782805"/>
    <mergeCell ref="AA781198:AA781199"/>
    <mergeCell ref="AA781344:AA781345"/>
    <mergeCell ref="AA781490:AA781491"/>
    <mergeCell ref="AA781636:AA781637"/>
    <mergeCell ref="AA781782:AA781783"/>
    <mergeCell ref="AA781928:AA781929"/>
    <mergeCell ref="AA780322:AA780323"/>
    <mergeCell ref="AA780468:AA780469"/>
    <mergeCell ref="AA780614:AA780615"/>
    <mergeCell ref="AA780760:AA780761"/>
    <mergeCell ref="AA780906:AA780907"/>
    <mergeCell ref="AA781052:AA781053"/>
    <mergeCell ref="AA779446:AA779447"/>
    <mergeCell ref="AA779592:AA779593"/>
    <mergeCell ref="AA779738:AA779739"/>
    <mergeCell ref="AA779884:AA779885"/>
    <mergeCell ref="AA780030:AA780031"/>
    <mergeCell ref="AA780176:AA780177"/>
    <mergeCell ref="AA778570:AA778571"/>
    <mergeCell ref="AA778716:AA778717"/>
    <mergeCell ref="AA778862:AA778863"/>
    <mergeCell ref="AA779008:AA779009"/>
    <mergeCell ref="AA779154:AA779155"/>
    <mergeCell ref="AA779300:AA779301"/>
    <mergeCell ref="AA777694:AA777695"/>
    <mergeCell ref="AA777840:AA777841"/>
    <mergeCell ref="AA777986:AA777987"/>
    <mergeCell ref="AA778132:AA778133"/>
    <mergeCell ref="AA778278:AA778279"/>
    <mergeCell ref="AA778424:AA778425"/>
    <mergeCell ref="AA776818:AA776819"/>
    <mergeCell ref="AA776964:AA776965"/>
    <mergeCell ref="AA777110:AA777111"/>
    <mergeCell ref="AA777256:AA777257"/>
    <mergeCell ref="AA777402:AA777403"/>
    <mergeCell ref="AA777548:AA777549"/>
    <mergeCell ref="AA775942:AA775943"/>
    <mergeCell ref="AA776088:AA776089"/>
    <mergeCell ref="AA776234:AA776235"/>
    <mergeCell ref="AA776380:AA776381"/>
    <mergeCell ref="AA776526:AA776527"/>
    <mergeCell ref="AA776672:AA776673"/>
    <mergeCell ref="AA775066:AA775067"/>
    <mergeCell ref="AA775212:AA775213"/>
    <mergeCell ref="AA775358:AA775359"/>
    <mergeCell ref="AA775504:AA775505"/>
    <mergeCell ref="AA775650:AA775651"/>
    <mergeCell ref="AA775796:AA775797"/>
    <mergeCell ref="AA774190:AA774191"/>
    <mergeCell ref="AA774336:AA774337"/>
    <mergeCell ref="AA774482:AA774483"/>
    <mergeCell ref="AA774628:AA774629"/>
    <mergeCell ref="AA774774:AA774775"/>
    <mergeCell ref="AA774920:AA774921"/>
    <mergeCell ref="AA773314:AA773315"/>
    <mergeCell ref="AA773460:AA773461"/>
    <mergeCell ref="AA773606:AA773607"/>
    <mergeCell ref="AA773752:AA773753"/>
    <mergeCell ref="AA773898:AA773899"/>
    <mergeCell ref="AA774044:AA774045"/>
    <mergeCell ref="AA772438:AA772439"/>
    <mergeCell ref="AA772584:AA772585"/>
    <mergeCell ref="AA772730:AA772731"/>
    <mergeCell ref="AA772876:AA772877"/>
    <mergeCell ref="AA773022:AA773023"/>
    <mergeCell ref="AA773168:AA773169"/>
    <mergeCell ref="AA771562:AA771563"/>
    <mergeCell ref="AA771708:AA771709"/>
    <mergeCell ref="AA771854:AA771855"/>
    <mergeCell ref="AA772000:AA772001"/>
    <mergeCell ref="AA772146:AA772147"/>
    <mergeCell ref="AA772292:AA772293"/>
    <mergeCell ref="AA770686:AA770687"/>
    <mergeCell ref="AA770832:AA770833"/>
    <mergeCell ref="AA770978:AA770979"/>
    <mergeCell ref="AA771124:AA771125"/>
    <mergeCell ref="AA771270:AA771271"/>
    <mergeCell ref="AA771416:AA771417"/>
    <mergeCell ref="AA769810:AA769811"/>
    <mergeCell ref="AA769956:AA769957"/>
    <mergeCell ref="AA770102:AA770103"/>
    <mergeCell ref="AA770248:AA770249"/>
    <mergeCell ref="AA770394:AA770395"/>
    <mergeCell ref="AA770540:AA770541"/>
    <mergeCell ref="AA768934:AA768935"/>
    <mergeCell ref="AA769080:AA769081"/>
    <mergeCell ref="AA769226:AA769227"/>
    <mergeCell ref="AA769372:AA769373"/>
    <mergeCell ref="AA769518:AA769519"/>
    <mergeCell ref="AA769664:AA769665"/>
    <mergeCell ref="AA768058:AA768059"/>
    <mergeCell ref="AA768204:AA768205"/>
    <mergeCell ref="AA768350:AA768351"/>
    <mergeCell ref="AA768496:AA768497"/>
    <mergeCell ref="AA768642:AA768643"/>
    <mergeCell ref="AA768788:AA768789"/>
    <mergeCell ref="AA767182:AA767183"/>
    <mergeCell ref="AA767328:AA767329"/>
    <mergeCell ref="AA767474:AA767475"/>
    <mergeCell ref="AA767620:AA767621"/>
    <mergeCell ref="AA767766:AA767767"/>
    <mergeCell ref="AA767912:AA767913"/>
    <mergeCell ref="AA766306:AA766307"/>
    <mergeCell ref="AA766452:AA766453"/>
    <mergeCell ref="AA766598:AA766599"/>
    <mergeCell ref="AA766744:AA766745"/>
    <mergeCell ref="AA766890:AA766891"/>
    <mergeCell ref="AA767036:AA767037"/>
    <mergeCell ref="AA765430:AA765431"/>
    <mergeCell ref="AA765576:AA765577"/>
    <mergeCell ref="AA765722:AA765723"/>
    <mergeCell ref="AA765868:AA765869"/>
    <mergeCell ref="AA766014:AA766015"/>
    <mergeCell ref="AA766160:AA766161"/>
    <mergeCell ref="AA764554:AA764555"/>
    <mergeCell ref="AA764700:AA764701"/>
    <mergeCell ref="AA764846:AA764847"/>
    <mergeCell ref="AA764992:AA764993"/>
    <mergeCell ref="AA765138:AA765139"/>
    <mergeCell ref="AA765284:AA765285"/>
    <mergeCell ref="AA763678:AA763679"/>
    <mergeCell ref="AA763824:AA763825"/>
    <mergeCell ref="AA763970:AA763971"/>
    <mergeCell ref="AA764116:AA764117"/>
    <mergeCell ref="AA764262:AA764263"/>
    <mergeCell ref="AA764408:AA764409"/>
    <mergeCell ref="AA762802:AA762803"/>
    <mergeCell ref="AA762948:AA762949"/>
    <mergeCell ref="AA763094:AA763095"/>
    <mergeCell ref="AA763240:AA763241"/>
    <mergeCell ref="AA763386:AA763387"/>
    <mergeCell ref="AA763532:AA763533"/>
    <mergeCell ref="AA761926:AA761927"/>
    <mergeCell ref="AA762072:AA762073"/>
    <mergeCell ref="AA762218:AA762219"/>
    <mergeCell ref="AA762364:AA762365"/>
    <mergeCell ref="AA762510:AA762511"/>
    <mergeCell ref="AA762656:AA762657"/>
    <mergeCell ref="AA761050:AA761051"/>
    <mergeCell ref="AA761196:AA761197"/>
    <mergeCell ref="AA761342:AA761343"/>
    <mergeCell ref="AA761488:AA761489"/>
    <mergeCell ref="AA761634:AA761635"/>
    <mergeCell ref="AA761780:AA761781"/>
    <mergeCell ref="AA760174:AA760175"/>
    <mergeCell ref="AA760320:AA760321"/>
    <mergeCell ref="AA760466:AA760467"/>
    <mergeCell ref="AA760612:AA760613"/>
    <mergeCell ref="AA760758:AA760759"/>
    <mergeCell ref="AA760904:AA760905"/>
    <mergeCell ref="AA759298:AA759299"/>
    <mergeCell ref="AA759444:AA759445"/>
    <mergeCell ref="AA759590:AA759591"/>
    <mergeCell ref="AA759736:AA759737"/>
    <mergeCell ref="AA759882:AA759883"/>
    <mergeCell ref="AA760028:AA760029"/>
    <mergeCell ref="AA758422:AA758423"/>
    <mergeCell ref="AA758568:AA758569"/>
    <mergeCell ref="AA758714:AA758715"/>
    <mergeCell ref="AA758860:AA758861"/>
    <mergeCell ref="AA759006:AA759007"/>
    <mergeCell ref="AA759152:AA759153"/>
    <mergeCell ref="AA757546:AA757547"/>
    <mergeCell ref="AA757692:AA757693"/>
    <mergeCell ref="AA757838:AA757839"/>
    <mergeCell ref="AA757984:AA757985"/>
    <mergeCell ref="AA758130:AA758131"/>
    <mergeCell ref="AA758276:AA758277"/>
    <mergeCell ref="AA756670:AA756671"/>
    <mergeCell ref="AA756816:AA756817"/>
    <mergeCell ref="AA756962:AA756963"/>
    <mergeCell ref="AA757108:AA757109"/>
    <mergeCell ref="AA757254:AA757255"/>
    <mergeCell ref="AA757400:AA757401"/>
    <mergeCell ref="AA755794:AA755795"/>
    <mergeCell ref="AA755940:AA755941"/>
    <mergeCell ref="AA756086:AA756087"/>
    <mergeCell ref="AA756232:AA756233"/>
    <mergeCell ref="AA756378:AA756379"/>
    <mergeCell ref="AA756524:AA756525"/>
    <mergeCell ref="AA754918:AA754919"/>
    <mergeCell ref="AA755064:AA755065"/>
    <mergeCell ref="AA755210:AA755211"/>
    <mergeCell ref="AA755356:AA755357"/>
    <mergeCell ref="AA755502:AA755503"/>
    <mergeCell ref="AA755648:AA755649"/>
    <mergeCell ref="AA754042:AA754043"/>
    <mergeCell ref="AA754188:AA754189"/>
    <mergeCell ref="AA754334:AA754335"/>
    <mergeCell ref="AA754480:AA754481"/>
    <mergeCell ref="AA754626:AA754627"/>
    <mergeCell ref="AA754772:AA754773"/>
    <mergeCell ref="AA753166:AA753167"/>
    <mergeCell ref="AA753312:AA753313"/>
    <mergeCell ref="AA753458:AA753459"/>
    <mergeCell ref="AA753604:AA753605"/>
    <mergeCell ref="AA753750:AA753751"/>
    <mergeCell ref="AA753896:AA753897"/>
    <mergeCell ref="AA752290:AA752291"/>
    <mergeCell ref="AA752436:AA752437"/>
    <mergeCell ref="AA752582:AA752583"/>
    <mergeCell ref="AA752728:AA752729"/>
    <mergeCell ref="AA752874:AA752875"/>
    <mergeCell ref="AA753020:AA753021"/>
    <mergeCell ref="AA751414:AA751415"/>
    <mergeCell ref="AA751560:AA751561"/>
    <mergeCell ref="AA751706:AA751707"/>
    <mergeCell ref="AA751852:AA751853"/>
    <mergeCell ref="AA751998:AA751999"/>
    <mergeCell ref="AA752144:AA752145"/>
    <mergeCell ref="AA750538:AA750539"/>
    <mergeCell ref="AA750684:AA750685"/>
    <mergeCell ref="AA750830:AA750831"/>
    <mergeCell ref="AA750976:AA750977"/>
    <mergeCell ref="AA751122:AA751123"/>
    <mergeCell ref="AA751268:AA751269"/>
    <mergeCell ref="AA749662:AA749663"/>
    <mergeCell ref="AA749808:AA749809"/>
    <mergeCell ref="AA749954:AA749955"/>
    <mergeCell ref="AA750100:AA750101"/>
    <mergeCell ref="AA750246:AA750247"/>
    <mergeCell ref="AA750392:AA750393"/>
    <mergeCell ref="AA748786:AA748787"/>
    <mergeCell ref="AA748932:AA748933"/>
    <mergeCell ref="AA749078:AA749079"/>
    <mergeCell ref="AA749224:AA749225"/>
    <mergeCell ref="AA749370:AA749371"/>
    <mergeCell ref="AA749516:AA749517"/>
    <mergeCell ref="AA747910:AA747911"/>
    <mergeCell ref="AA748056:AA748057"/>
    <mergeCell ref="AA748202:AA748203"/>
    <mergeCell ref="AA748348:AA748349"/>
    <mergeCell ref="AA748494:AA748495"/>
    <mergeCell ref="AA748640:AA748641"/>
    <mergeCell ref="AA747034:AA747035"/>
    <mergeCell ref="AA747180:AA747181"/>
    <mergeCell ref="AA747326:AA747327"/>
    <mergeCell ref="AA747472:AA747473"/>
    <mergeCell ref="AA747618:AA747619"/>
    <mergeCell ref="AA747764:AA747765"/>
    <mergeCell ref="AA746158:AA746159"/>
    <mergeCell ref="AA746304:AA746305"/>
    <mergeCell ref="AA746450:AA746451"/>
    <mergeCell ref="AA746596:AA746597"/>
    <mergeCell ref="AA746742:AA746743"/>
    <mergeCell ref="AA746888:AA746889"/>
    <mergeCell ref="AA745282:AA745283"/>
    <mergeCell ref="AA745428:AA745429"/>
    <mergeCell ref="AA745574:AA745575"/>
    <mergeCell ref="AA745720:AA745721"/>
    <mergeCell ref="AA745866:AA745867"/>
    <mergeCell ref="AA746012:AA746013"/>
    <mergeCell ref="AA744406:AA744407"/>
    <mergeCell ref="AA744552:AA744553"/>
    <mergeCell ref="AA744698:AA744699"/>
    <mergeCell ref="AA744844:AA744845"/>
    <mergeCell ref="AA744990:AA744991"/>
    <mergeCell ref="AA745136:AA745137"/>
    <mergeCell ref="AA743530:AA743531"/>
    <mergeCell ref="AA743676:AA743677"/>
    <mergeCell ref="AA743822:AA743823"/>
    <mergeCell ref="AA743968:AA743969"/>
    <mergeCell ref="AA744114:AA744115"/>
    <mergeCell ref="AA744260:AA744261"/>
    <mergeCell ref="AA742654:AA742655"/>
    <mergeCell ref="AA742800:AA742801"/>
    <mergeCell ref="AA742946:AA742947"/>
    <mergeCell ref="AA743092:AA743093"/>
    <mergeCell ref="AA743238:AA743239"/>
    <mergeCell ref="AA743384:AA743385"/>
    <mergeCell ref="AA741778:AA741779"/>
    <mergeCell ref="AA741924:AA741925"/>
    <mergeCell ref="AA742070:AA742071"/>
    <mergeCell ref="AA742216:AA742217"/>
    <mergeCell ref="AA742362:AA742363"/>
    <mergeCell ref="AA742508:AA742509"/>
    <mergeCell ref="AA740902:AA740903"/>
    <mergeCell ref="AA741048:AA741049"/>
    <mergeCell ref="AA741194:AA741195"/>
    <mergeCell ref="AA741340:AA741341"/>
    <mergeCell ref="AA741486:AA741487"/>
    <mergeCell ref="AA741632:AA741633"/>
    <mergeCell ref="AA740026:AA740027"/>
    <mergeCell ref="AA740172:AA740173"/>
    <mergeCell ref="AA740318:AA740319"/>
    <mergeCell ref="AA740464:AA740465"/>
    <mergeCell ref="AA740610:AA740611"/>
    <mergeCell ref="AA740756:AA740757"/>
    <mergeCell ref="AA739150:AA739151"/>
    <mergeCell ref="AA739296:AA739297"/>
    <mergeCell ref="AA739442:AA739443"/>
    <mergeCell ref="AA739588:AA739589"/>
    <mergeCell ref="AA739734:AA739735"/>
    <mergeCell ref="AA739880:AA739881"/>
    <mergeCell ref="AA738274:AA738275"/>
    <mergeCell ref="AA738420:AA738421"/>
    <mergeCell ref="AA738566:AA738567"/>
    <mergeCell ref="AA738712:AA738713"/>
    <mergeCell ref="AA738858:AA738859"/>
    <mergeCell ref="AA739004:AA739005"/>
    <mergeCell ref="AA737398:AA737399"/>
    <mergeCell ref="AA737544:AA737545"/>
    <mergeCell ref="AA737690:AA737691"/>
    <mergeCell ref="AA737836:AA737837"/>
    <mergeCell ref="AA737982:AA737983"/>
    <mergeCell ref="AA738128:AA738129"/>
    <mergeCell ref="AA736522:AA736523"/>
    <mergeCell ref="AA736668:AA736669"/>
    <mergeCell ref="AA736814:AA736815"/>
    <mergeCell ref="AA736960:AA736961"/>
    <mergeCell ref="AA737106:AA737107"/>
    <mergeCell ref="AA737252:AA737253"/>
    <mergeCell ref="AA735646:AA735647"/>
    <mergeCell ref="AA735792:AA735793"/>
    <mergeCell ref="AA735938:AA735939"/>
    <mergeCell ref="AA736084:AA736085"/>
    <mergeCell ref="AA736230:AA736231"/>
    <mergeCell ref="AA736376:AA736377"/>
    <mergeCell ref="AA734770:AA734771"/>
    <mergeCell ref="AA734916:AA734917"/>
    <mergeCell ref="AA735062:AA735063"/>
    <mergeCell ref="AA735208:AA735209"/>
    <mergeCell ref="AA735354:AA735355"/>
    <mergeCell ref="AA735500:AA735501"/>
    <mergeCell ref="AA733894:AA733895"/>
    <mergeCell ref="AA734040:AA734041"/>
    <mergeCell ref="AA734186:AA734187"/>
    <mergeCell ref="AA734332:AA734333"/>
    <mergeCell ref="AA734478:AA734479"/>
    <mergeCell ref="AA734624:AA734625"/>
    <mergeCell ref="AA733018:AA733019"/>
    <mergeCell ref="AA733164:AA733165"/>
    <mergeCell ref="AA733310:AA733311"/>
    <mergeCell ref="AA733456:AA733457"/>
    <mergeCell ref="AA733602:AA733603"/>
    <mergeCell ref="AA733748:AA733749"/>
    <mergeCell ref="AA732142:AA732143"/>
    <mergeCell ref="AA732288:AA732289"/>
    <mergeCell ref="AA732434:AA732435"/>
    <mergeCell ref="AA732580:AA732581"/>
    <mergeCell ref="AA732726:AA732727"/>
    <mergeCell ref="AA732872:AA732873"/>
    <mergeCell ref="AA731266:AA731267"/>
    <mergeCell ref="AA731412:AA731413"/>
    <mergeCell ref="AA731558:AA731559"/>
    <mergeCell ref="AA731704:AA731705"/>
    <mergeCell ref="AA731850:AA731851"/>
    <mergeCell ref="AA731996:AA731997"/>
    <mergeCell ref="AA730390:AA730391"/>
    <mergeCell ref="AA730536:AA730537"/>
    <mergeCell ref="AA730682:AA730683"/>
    <mergeCell ref="AA730828:AA730829"/>
    <mergeCell ref="AA730974:AA730975"/>
    <mergeCell ref="AA731120:AA731121"/>
    <mergeCell ref="AA729514:AA729515"/>
    <mergeCell ref="AA729660:AA729661"/>
    <mergeCell ref="AA729806:AA729807"/>
    <mergeCell ref="AA729952:AA729953"/>
    <mergeCell ref="AA730098:AA730099"/>
    <mergeCell ref="AA730244:AA730245"/>
    <mergeCell ref="AA728638:AA728639"/>
    <mergeCell ref="AA728784:AA728785"/>
    <mergeCell ref="AA728930:AA728931"/>
    <mergeCell ref="AA729076:AA729077"/>
    <mergeCell ref="AA729222:AA729223"/>
    <mergeCell ref="AA729368:AA729369"/>
    <mergeCell ref="AA727762:AA727763"/>
    <mergeCell ref="AA727908:AA727909"/>
    <mergeCell ref="AA728054:AA728055"/>
    <mergeCell ref="AA728200:AA728201"/>
    <mergeCell ref="AA728346:AA728347"/>
    <mergeCell ref="AA728492:AA728493"/>
    <mergeCell ref="AA726886:AA726887"/>
    <mergeCell ref="AA727032:AA727033"/>
    <mergeCell ref="AA727178:AA727179"/>
    <mergeCell ref="AA727324:AA727325"/>
    <mergeCell ref="AA727470:AA727471"/>
    <mergeCell ref="AA727616:AA727617"/>
    <mergeCell ref="AA726010:AA726011"/>
    <mergeCell ref="AA726156:AA726157"/>
    <mergeCell ref="AA726302:AA726303"/>
    <mergeCell ref="AA726448:AA726449"/>
    <mergeCell ref="AA726594:AA726595"/>
    <mergeCell ref="AA726740:AA726741"/>
    <mergeCell ref="AA725134:AA725135"/>
    <mergeCell ref="AA725280:AA725281"/>
    <mergeCell ref="AA725426:AA725427"/>
    <mergeCell ref="AA725572:AA725573"/>
    <mergeCell ref="AA725718:AA725719"/>
    <mergeCell ref="AA725864:AA725865"/>
    <mergeCell ref="AA724258:AA724259"/>
    <mergeCell ref="AA724404:AA724405"/>
    <mergeCell ref="AA724550:AA724551"/>
    <mergeCell ref="AA724696:AA724697"/>
    <mergeCell ref="AA724842:AA724843"/>
    <mergeCell ref="AA724988:AA724989"/>
    <mergeCell ref="AA723382:AA723383"/>
    <mergeCell ref="AA723528:AA723529"/>
    <mergeCell ref="AA723674:AA723675"/>
    <mergeCell ref="AA723820:AA723821"/>
    <mergeCell ref="AA723966:AA723967"/>
    <mergeCell ref="AA724112:AA724113"/>
    <mergeCell ref="AA722506:AA722507"/>
    <mergeCell ref="AA722652:AA722653"/>
    <mergeCell ref="AA722798:AA722799"/>
    <mergeCell ref="AA722944:AA722945"/>
    <mergeCell ref="AA723090:AA723091"/>
    <mergeCell ref="AA723236:AA723237"/>
    <mergeCell ref="AA721630:AA721631"/>
    <mergeCell ref="AA721776:AA721777"/>
    <mergeCell ref="AA721922:AA721923"/>
    <mergeCell ref="AA722068:AA722069"/>
    <mergeCell ref="AA722214:AA722215"/>
    <mergeCell ref="AA722360:AA722361"/>
    <mergeCell ref="AA720754:AA720755"/>
    <mergeCell ref="AA720900:AA720901"/>
    <mergeCell ref="AA721046:AA721047"/>
    <mergeCell ref="AA721192:AA721193"/>
    <mergeCell ref="AA721338:AA721339"/>
    <mergeCell ref="AA721484:AA721485"/>
    <mergeCell ref="AA719878:AA719879"/>
    <mergeCell ref="AA720024:AA720025"/>
    <mergeCell ref="AA720170:AA720171"/>
    <mergeCell ref="AA720316:AA720317"/>
    <mergeCell ref="AA720462:AA720463"/>
    <mergeCell ref="AA720608:AA720609"/>
    <mergeCell ref="AA719002:AA719003"/>
    <mergeCell ref="AA719148:AA719149"/>
    <mergeCell ref="AA719294:AA719295"/>
    <mergeCell ref="AA719440:AA719441"/>
    <mergeCell ref="AA719586:AA719587"/>
    <mergeCell ref="AA719732:AA719733"/>
    <mergeCell ref="AA718126:AA718127"/>
    <mergeCell ref="AA718272:AA718273"/>
    <mergeCell ref="AA718418:AA718419"/>
    <mergeCell ref="AA718564:AA718565"/>
    <mergeCell ref="AA718710:AA718711"/>
    <mergeCell ref="AA718856:AA718857"/>
    <mergeCell ref="AA717250:AA717251"/>
    <mergeCell ref="AA717396:AA717397"/>
    <mergeCell ref="AA717542:AA717543"/>
    <mergeCell ref="AA717688:AA717689"/>
    <mergeCell ref="AA717834:AA717835"/>
    <mergeCell ref="AA717980:AA717981"/>
    <mergeCell ref="AA716374:AA716375"/>
    <mergeCell ref="AA716520:AA716521"/>
    <mergeCell ref="AA716666:AA716667"/>
    <mergeCell ref="AA716812:AA716813"/>
    <mergeCell ref="AA716958:AA716959"/>
    <mergeCell ref="AA717104:AA717105"/>
    <mergeCell ref="AA715498:AA715499"/>
    <mergeCell ref="AA715644:AA715645"/>
    <mergeCell ref="AA715790:AA715791"/>
    <mergeCell ref="AA715936:AA715937"/>
    <mergeCell ref="AA716082:AA716083"/>
    <mergeCell ref="AA716228:AA716229"/>
    <mergeCell ref="AA714622:AA714623"/>
    <mergeCell ref="AA714768:AA714769"/>
    <mergeCell ref="AA714914:AA714915"/>
    <mergeCell ref="AA715060:AA715061"/>
    <mergeCell ref="AA715206:AA715207"/>
    <mergeCell ref="AA715352:AA715353"/>
    <mergeCell ref="AA713746:AA713747"/>
    <mergeCell ref="AA713892:AA713893"/>
    <mergeCell ref="AA714038:AA714039"/>
    <mergeCell ref="AA714184:AA714185"/>
    <mergeCell ref="AA714330:AA714331"/>
    <mergeCell ref="AA714476:AA714477"/>
    <mergeCell ref="AA712870:AA712871"/>
    <mergeCell ref="AA713016:AA713017"/>
    <mergeCell ref="AA713162:AA713163"/>
    <mergeCell ref="AA713308:AA713309"/>
    <mergeCell ref="AA713454:AA713455"/>
    <mergeCell ref="AA713600:AA713601"/>
    <mergeCell ref="AA711994:AA711995"/>
    <mergeCell ref="AA712140:AA712141"/>
    <mergeCell ref="AA712286:AA712287"/>
    <mergeCell ref="AA712432:AA712433"/>
    <mergeCell ref="AA712578:AA712579"/>
    <mergeCell ref="AA712724:AA712725"/>
    <mergeCell ref="AA711118:AA711119"/>
    <mergeCell ref="AA711264:AA711265"/>
    <mergeCell ref="AA711410:AA711411"/>
    <mergeCell ref="AA711556:AA711557"/>
    <mergeCell ref="AA711702:AA711703"/>
    <mergeCell ref="AA711848:AA711849"/>
    <mergeCell ref="AA710242:AA710243"/>
    <mergeCell ref="AA710388:AA710389"/>
    <mergeCell ref="AA710534:AA710535"/>
    <mergeCell ref="AA710680:AA710681"/>
    <mergeCell ref="AA710826:AA710827"/>
    <mergeCell ref="AA710972:AA710973"/>
    <mergeCell ref="AA709366:AA709367"/>
    <mergeCell ref="AA709512:AA709513"/>
    <mergeCell ref="AA709658:AA709659"/>
    <mergeCell ref="AA709804:AA709805"/>
    <mergeCell ref="AA709950:AA709951"/>
    <mergeCell ref="AA710096:AA710097"/>
    <mergeCell ref="AA708490:AA708491"/>
    <mergeCell ref="AA708636:AA708637"/>
    <mergeCell ref="AA708782:AA708783"/>
    <mergeCell ref="AA708928:AA708929"/>
    <mergeCell ref="AA709074:AA709075"/>
    <mergeCell ref="AA709220:AA709221"/>
    <mergeCell ref="AA707614:AA707615"/>
    <mergeCell ref="AA707760:AA707761"/>
    <mergeCell ref="AA707906:AA707907"/>
    <mergeCell ref="AA708052:AA708053"/>
    <mergeCell ref="AA708198:AA708199"/>
    <mergeCell ref="AA708344:AA708345"/>
    <mergeCell ref="AA706738:AA706739"/>
    <mergeCell ref="AA706884:AA706885"/>
    <mergeCell ref="AA707030:AA707031"/>
    <mergeCell ref="AA707176:AA707177"/>
    <mergeCell ref="AA707322:AA707323"/>
    <mergeCell ref="AA707468:AA707469"/>
    <mergeCell ref="AA705862:AA705863"/>
    <mergeCell ref="AA706008:AA706009"/>
    <mergeCell ref="AA706154:AA706155"/>
    <mergeCell ref="AA706300:AA706301"/>
    <mergeCell ref="AA706446:AA706447"/>
    <mergeCell ref="AA706592:AA706593"/>
    <mergeCell ref="AA704986:AA704987"/>
    <mergeCell ref="AA705132:AA705133"/>
    <mergeCell ref="AA705278:AA705279"/>
    <mergeCell ref="AA705424:AA705425"/>
    <mergeCell ref="AA705570:AA705571"/>
    <mergeCell ref="AA705716:AA705717"/>
    <mergeCell ref="AA704110:AA704111"/>
    <mergeCell ref="AA704256:AA704257"/>
    <mergeCell ref="AA704402:AA704403"/>
    <mergeCell ref="AA704548:AA704549"/>
    <mergeCell ref="AA704694:AA704695"/>
    <mergeCell ref="AA704840:AA704841"/>
    <mergeCell ref="AA703234:AA703235"/>
    <mergeCell ref="AA703380:AA703381"/>
    <mergeCell ref="AA703526:AA703527"/>
    <mergeCell ref="AA703672:AA703673"/>
    <mergeCell ref="AA703818:AA703819"/>
    <mergeCell ref="AA703964:AA703965"/>
    <mergeCell ref="AA702358:AA702359"/>
    <mergeCell ref="AA702504:AA702505"/>
    <mergeCell ref="AA702650:AA702651"/>
    <mergeCell ref="AA702796:AA702797"/>
    <mergeCell ref="AA702942:AA702943"/>
    <mergeCell ref="AA703088:AA703089"/>
    <mergeCell ref="AA701482:AA701483"/>
    <mergeCell ref="AA701628:AA701629"/>
    <mergeCell ref="AA701774:AA701775"/>
    <mergeCell ref="AA701920:AA701921"/>
    <mergeCell ref="AA702066:AA702067"/>
    <mergeCell ref="AA702212:AA702213"/>
    <mergeCell ref="AA700606:AA700607"/>
    <mergeCell ref="AA700752:AA700753"/>
    <mergeCell ref="AA700898:AA700899"/>
    <mergeCell ref="AA701044:AA701045"/>
    <mergeCell ref="AA701190:AA701191"/>
    <mergeCell ref="AA701336:AA701337"/>
    <mergeCell ref="AA699730:AA699731"/>
    <mergeCell ref="AA699876:AA699877"/>
    <mergeCell ref="AA700022:AA700023"/>
    <mergeCell ref="AA700168:AA700169"/>
    <mergeCell ref="AA700314:AA700315"/>
    <mergeCell ref="AA700460:AA700461"/>
    <mergeCell ref="AA698854:AA698855"/>
    <mergeCell ref="AA699000:AA699001"/>
    <mergeCell ref="AA699146:AA699147"/>
    <mergeCell ref="AA699292:AA699293"/>
    <mergeCell ref="AA699438:AA699439"/>
    <mergeCell ref="AA699584:AA699585"/>
    <mergeCell ref="AA697978:AA697979"/>
    <mergeCell ref="AA698124:AA698125"/>
    <mergeCell ref="AA698270:AA698271"/>
    <mergeCell ref="AA698416:AA698417"/>
    <mergeCell ref="AA698562:AA698563"/>
    <mergeCell ref="AA698708:AA698709"/>
    <mergeCell ref="AA697102:AA697103"/>
    <mergeCell ref="AA697248:AA697249"/>
    <mergeCell ref="AA697394:AA697395"/>
    <mergeCell ref="AA697540:AA697541"/>
    <mergeCell ref="AA697686:AA697687"/>
    <mergeCell ref="AA697832:AA697833"/>
    <mergeCell ref="AA696226:AA696227"/>
    <mergeCell ref="AA696372:AA696373"/>
    <mergeCell ref="AA696518:AA696519"/>
    <mergeCell ref="AA696664:AA696665"/>
    <mergeCell ref="AA696810:AA696811"/>
    <mergeCell ref="AA696956:AA696957"/>
    <mergeCell ref="AA695350:AA695351"/>
    <mergeCell ref="AA695496:AA695497"/>
    <mergeCell ref="AA695642:AA695643"/>
    <mergeCell ref="AA695788:AA695789"/>
    <mergeCell ref="AA695934:AA695935"/>
    <mergeCell ref="AA696080:AA696081"/>
    <mergeCell ref="AA694474:AA694475"/>
    <mergeCell ref="AA694620:AA694621"/>
    <mergeCell ref="AA694766:AA694767"/>
    <mergeCell ref="AA694912:AA694913"/>
    <mergeCell ref="AA695058:AA695059"/>
    <mergeCell ref="AA695204:AA695205"/>
    <mergeCell ref="AA693598:AA693599"/>
    <mergeCell ref="AA693744:AA693745"/>
    <mergeCell ref="AA693890:AA693891"/>
    <mergeCell ref="AA694036:AA694037"/>
    <mergeCell ref="AA694182:AA694183"/>
    <mergeCell ref="AA694328:AA694329"/>
    <mergeCell ref="AA692722:AA692723"/>
    <mergeCell ref="AA692868:AA692869"/>
    <mergeCell ref="AA693014:AA693015"/>
    <mergeCell ref="AA693160:AA693161"/>
    <mergeCell ref="AA693306:AA693307"/>
    <mergeCell ref="AA693452:AA693453"/>
    <mergeCell ref="AA691846:AA691847"/>
    <mergeCell ref="AA691992:AA691993"/>
    <mergeCell ref="AA692138:AA692139"/>
    <mergeCell ref="AA692284:AA692285"/>
    <mergeCell ref="AA692430:AA692431"/>
    <mergeCell ref="AA692576:AA692577"/>
    <mergeCell ref="AA690970:AA690971"/>
    <mergeCell ref="AA691116:AA691117"/>
    <mergeCell ref="AA691262:AA691263"/>
    <mergeCell ref="AA691408:AA691409"/>
    <mergeCell ref="AA691554:AA691555"/>
    <mergeCell ref="AA691700:AA691701"/>
    <mergeCell ref="AA690094:AA690095"/>
    <mergeCell ref="AA690240:AA690241"/>
    <mergeCell ref="AA690386:AA690387"/>
    <mergeCell ref="AA690532:AA690533"/>
    <mergeCell ref="AA690678:AA690679"/>
    <mergeCell ref="AA690824:AA690825"/>
    <mergeCell ref="AA689218:AA689219"/>
    <mergeCell ref="AA689364:AA689365"/>
    <mergeCell ref="AA689510:AA689511"/>
    <mergeCell ref="AA689656:AA689657"/>
    <mergeCell ref="AA689802:AA689803"/>
    <mergeCell ref="AA689948:AA689949"/>
    <mergeCell ref="AA688342:AA688343"/>
    <mergeCell ref="AA688488:AA688489"/>
    <mergeCell ref="AA688634:AA688635"/>
    <mergeCell ref="AA688780:AA688781"/>
    <mergeCell ref="AA688926:AA688927"/>
    <mergeCell ref="AA689072:AA689073"/>
    <mergeCell ref="AA687466:AA687467"/>
    <mergeCell ref="AA687612:AA687613"/>
    <mergeCell ref="AA687758:AA687759"/>
    <mergeCell ref="AA687904:AA687905"/>
    <mergeCell ref="AA688050:AA688051"/>
    <mergeCell ref="AA688196:AA688197"/>
    <mergeCell ref="AA686590:AA686591"/>
    <mergeCell ref="AA686736:AA686737"/>
    <mergeCell ref="AA686882:AA686883"/>
    <mergeCell ref="AA687028:AA687029"/>
    <mergeCell ref="AA687174:AA687175"/>
    <mergeCell ref="AA687320:AA687321"/>
    <mergeCell ref="AA685714:AA685715"/>
    <mergeCell ref="AA685860:AA685861"/>
    <mergeCell ref="AA686006:AA686007"/>
    <mergeCell ref="AA686152:AA686153"/>
    <mergeCell ref="AA686298:AA686299"/>
    <mergeCell ref="AA686444:AA686445"/>
    <mergeCell ref="AA684838:AA684839"/>
    <mergeCell ref="AA684984:AA684985"/>
    <mergeCell ref="AA685130:AA685131"/>
    <mergeCell ref="AA685276:AA685277"/>
    <mergeCell ref="AA685422:AA685423"/>
    <mergeCell ref="AA685568:AA685569"/>
    <mergeCell ref="AA683962:AA683963"/>
    <mergeCell ref="AA684108:AA684109"/>
    <mergeCell ref="AA684254:AA684255"/>
    <mergeCell ref="AA684400:AA684401"/>
    <mergeCell ref="AA684546:AA684547"/>
    <mergeCell ref="AA684692:AA684693"/>
    <mergeCell ref="AA683086:AA683087"/>
    <mergeCell ref="AA683232:AA683233"/>
    <mergeCell ref="AA683378:AA683379"/>
    <mergeCell ref="AA683524:AA683525"/>
    <mergeCell ref="AA683670:AA683671"/>
    <mergeCell ref="AA683816:AA683817"/>
    <mergeCell ref="AA682210:AA682211"/>
    <mergeCell ref="AA682356:AA682357"/>
    <mergeCell ref="AA682502:AA682503"/>
    <mergeCell ref="AA682648:AA682649"/>
    <mergeCell ref="AA682794:AA682795"/>
    <mergeCell ref="AA682940:AA682941"/>
    <mergeCell ref="AA681334:AA681335"/>
    <mergeCell ref="AA681480:AA681481"/>
    <mergeCell ref="AA681626:AA681627"/>
    <mergeCell ref="AA681772:AA681773"/>
    <mergeCell ref="AA681918:AA681919"/>
    <mergeCell ref="AA682064:AA682065"/>
    <mergeCell ref="AA680458:AA680459"/>
    <mergeCell ref="AA680604:AA680605"/>
    <mergeCell ref="AA680750:AA680751"/>
    <mergeCell ref="AA680896:AA680897"/>
    <mergeCell ref="AA681042:AA681043"/>
    <mergeCell ref="AA681188:AA681189"/>
    <mergeCell ref="AA679582:AA679583"/>
    <mergeCell ref="AA679728:AA679729"/>
    <mergeCell ref="AA679874:AA679875"/>
    <mergeCell ref="AA680020:AA680021"/>
    <mergeCell ref="AA680166:AA680167"/>
    <mergeCell ref="AA680312:AA680313"/>
    <mergeCell ref="AA678706:AA678707"/>
    <mergeCell ref="AA678852:AA678853"/>
    <mergeCell ref="AA678998:AA678999"/>
    <mergeCell ref="AA679144:AA679145"/>
    <mergeCell ref="AA679290:AA679291"/>
    <mergeCell ref="AA679436:AA679437"/>
    <mergeCell ref="AA677830:AA677831"/>
    <mergeCell ref="AA677976:AA677977"/>
    <mergeCell ref="AA678122:AA678123"/>
    <mergeCell ref="AA678268:AA678269"/>
    <mergeCell ref="AA678414:AA678415"/>
    <mergeCell ref="AA678560:AA678561"/>
    <mergeCell ref="AA676954:AA676955"/>
    <mergeCell ref="AA677100:AA677101"/>
    <mergeCell ref="AA677246:AA677247"/>
    <mergeCell ref="AA677392:AA677393"/>
    <mergeCell ref="AA677538:AA677539"/>
    <mergeCell ref="AA677684:AA677685"/>
    <mergeCell ref="AA676078:AA676079"/>
    <mergeCell ref="AA676224:AA676225"/>
    <mergeCell ref="AA676370:AA676371"/>
    <mergeCell ref="AA676516:AA676517"/>
    <mergeCell ref="AA676662:AA676663"/>
    <mergeCell ref="AA676808:AA676809"/>
    <mergeCell ref="AA675202:AA675203"/>
    <mergeCell ref="AA675348:AA675349"/>
    <mergeCell ref="AA675494:AA675495"/>
    <mergeCell ref="AA675640:AA675641"/>
    <mergeCell ref="AA675786:AA675787"/>
    <mergeCell ref="AA675932:AA675933"/>
    <mergeCell ref="AA674326:AA674327"/>
    <mergeCell ref="AA674472:AA674473"/>
    <mergeCell ref="AA674618:AA674619"/>
    <mergeCell ref="AA674764:AA674765"/>
    <mergeCell ref="AA674910:AA674911"/>
    <mergeCell ref="AA675056:AA675057"/>
    <mergeCell ref="AA673450:AA673451"/>
    <mergeCell ref="AA673596:AA673597"/>
    <mergeCell ref="AA673742:AA673743"/>
    <mergeCell ref="AA673888:AA673889"/>
    <mergeCell ref="AA674034:AA674035"/>
    <mergeCell ref="AA674180:AA674181"/>
    <mergeCell ref="AA672574:AA672575"/>
    <mergeCell ref="AA672720:AA672721"/>
    <mergeCell ref="AA672866:AA672867"/>
    <mergeCell ref="AA673012:AA673013"/>
    <mergeCell ref="AA673158:AA673159"/>
    <mergeCell ref="AA673304:AA673305"/>
    <mergeCell ref="AA671698:AA671699"/>
    <mergeCell ref="AA671844:AA671845"/>
    <mergeCell ref="AA671990:AA671991"/>
    <mergeCell ref="AA672136:AA672137"/>
    <mergeCell ref="AA672282:AA672283"/>
    <mergeCell ref="AA672428:AA672429"/>
    <mergeCell ref="AA670822:AA670823"/>
    <mergeCell ref="AA670968:AA670969"/>
    <mergeCell ref="AA671114:AA671115"/>
    <mergeCell ref="AA671260:AA671261"/>
    <mergeCell ref="AA671406:AA671407"/>
    <mergeCell ref="AA671552:AA671553"/>
    <mergeCell ref="AA669946:AA669947"/>
    <mergeCell ref="AA670092:AA670093"/>
    <mergeCell ref="AA670238:AA670239"/>
    <mergeCell ref="AA670384:AA670385"/>
    <mergeCell ref="AA670530:AA670531"/>
    <mergeCell ref="AA670676:AA670677"/>
    <mergeCell ref="AA669070:AA669071"/>
    <mergeCell ref="AA669216:AA669217"/>
    <mergeCell ref="AA669362:AA669363"/>
    <mergeCell ref="AA669508:AA669509"/>
    <mergeCell ref="AA669654:AA669655"/>
    <mergeCell ref="AA669800:AA669801"/>
    <mergeCell ref="AA668194:AA668195"/>
    <mergeCell ref="AA668340:AA668341"/>
    <mergeCell ref="AA668486:AA668487"/>
    <mergeCell ref="AA668632:AA668633"/>
    <mergeCell ref="AA668778:AA668779"/>
    <mergeCell ref="AA668924:AA668925"/>
    <mergeCell ref="AA667318:AA667319"/>
    <mergeCell ref="AA667464:AA667465"/>
    <mergeCell ref="AA667610:AA667611"/>
    <mergeCell ref="AA667756:AA667757"/>
    <mergeCell ref="AA667902:AA667903"/>
    <mergeCell ref="AA668048:AA668049"/>
    <mergeCell ref="AA666442:AA666443"/>
    <mergeCell ref="AA666588:AA666589"/>
    <mergeCell ref="AA666734:AA666735"/>
    <mergeCell ref="AA666880:AA666881"/>
    <mergeCell ref="AA667026:AA667027"/>
    <mergeCell ref="AA667172:AA667173"/>
    <mergeCell ref="AA665566:AA665567"/>
    <mergeCell ref="AA665712:AA665713"/>
    <mergeCell ref="AA665858:AA665859"/>
    <mergeCell ref="AA666004:AA666005"/>
    <mergeCell ref="AA666150:AA666151"/>
    <mergeCell ref="AA666296:AA666297"/>
    <mergeCell ref="AA664690:AA664691"/>
    <mergeCell ref="AA664836:AA664837"/>
    <mergeCell ref="AA664982:AA664983"/>
    <mergeCell ref="AA665128:AA665129"/>
    <mergeCell ref="AA665274:AA665275"/>
    <mergeCell ref="AA665420:AA665421"/>
    <mergeCell ref="AA663814:AA663815"/>
    <mergeCell ref="AA663960:AA663961"/>
    <mergeCell ref="AA664106:AA664107"/>
    <mergeCell ref="AA664252:AA664253"/>
    <mergeCell ref="AA664398:AA664399"/>
    <mergeCell ref="AA664544:AA664545"/>
    <mergeCell ref="AA662938:AA662939"/>
    <mergeCell ref="AA663084:AA663085"/>
    <mergeCell ref="AA663230:AA663231"/>
    <mergeCell ref="AA663376:AA663377"/>
    <mergeCell ref="AA663522:AA663523"/>
    <mergeCell ref="AA663668:AA663669"/>
    <mergeCell ref="AA662062:AA662063"/>
    <mergeCell ref="AA662208:AA662209"/>
    <mergeCell ref="AA662354:AA662355"/>
    <mergeCell ref="AA662500:AA662501"/>
    <mergeCell ref="AA662646:AA662647"/>
    <mergeCell ref="AA662792:AA662793"/>
    <mergeCell ref="AA661186:AA661187"/>
    <mergeCell ref="AA661332:AA661333"/>
    <mergeCell ref="AA661478:AA661479"/>
    <mergeCell ref="AA661624:AA661625"/>
    <mergeCell ref="AA661770:AA661771"/>
    <mergeCell ref="AA661916:AA661917"/>
    <mergeCell ref="AA660310:AA660311"/>
    <mergeCell ref="AA660456:AA660457"/>
    <mergeCell ref="AA660602:AA660603"/>
    <mergeCell ref="AA660748:AA660749"/>
    <mergeCell ref="AA660894:AA660895"/>
    <mergeCell ref="AA661040:AA661041"/>
    <mergeCell ref="AA659434:AA659435"/>
    <mergeCell ref="AA659580:AA659581"/>
    <mergeCell ref="AA659726:AA659727"/>
    <mergeCell ref="AA659872:AA659873"/>
    <mergeCell ref="AA660018:AA660019"/>
    <mergeCell ref="AA660164:AA660165"/>
    <mergeCell ref="AA658558:AA658559"/>
    <mergeCell ref="AA658704:AA658705"/>
    <mergeCell ref="AA658850:AA658851"/>
    <mergeCell ref="AA658996:AA658997"/>
    <mergeCell ref="AA659142:AA659143"/>
    <mergeCell ref="AA659288:AA659289"/>
    <mergeCell ref="AA657682:AA657683"/>
    <mergeCell ref="AA657828:AA657829"/>
    <mergeCell ref="AA657974:AA657975"/>
    <mergeCell ref="AA658120:AA658121"/>
    <mergeCell ref="AA658266:AA658267"/>
    <mergeCell ref="AA658412:AA658413"/>
    <mergeCell ref="AA656806:AA656807"/>
    <mergeCell ref="AA656952:AA656953"/>
    <mergeCell ref="AA657098:AA657099"/>
    <mergeCell ref="AA657244:AA657245"/>
    <mergeCell ref="AA657390:AA657391"/>
    <mergeCell ref="AA657536:AA657537"/>
    <mergeCell ref="AA655930:AA655931"/>
    <mergeCell ref="AA656076:AA656077"/>
    <mergeCell ref="AA656222:AA656223"/>
    <mergeCell ref="AA656368:AA656369"/>
    <mergeCell ref="AA656514:AA656515"/>
    <mergeCell ref="AA656660:AA656661"/>
    <mergeCell ref="AA655054:AA655055"/>
    <mergeCell ref="AA655200:AA655201"/>
    <mergeCell ref="AA655346:AA655347"/>
    <mergeCell ref="AA655492:AA655493"/>
    <mergeCell ref="AA655638:AA655639"/>
    <mergeCell ref="AA655784:AA655785"/>
    <mergeCell ref="AA654178:AA654179"/>
    <mergeCell ref="AA654324:AA654325"/>
    <mergeCell ref="AA654470:AA654471"/>
    <mergeCell ref="AA654616:AA654617"/>
    <mergeCell ref="AA654762:AA654763"/>
    <mergeCell ref="AA654908:AA654909"/>
    <mergeCell ref="AA653302:AA653303"/>
    <mergeCell ref="AA653448:AA653449"/>
    <mergeCell ref="AA653594:AA653595"/>
    <mergeCell ref="AA653740:AA653741"/>
    <mergeCell ref="AA653886:AA653887"/>
    <mergeCell ref="AA654032:AA654033"/>
    <mergeCell ref="AA652426:AA652427"/>
    <mergeCell ref="AA652572:AA652573"/>
    <mergeCell ref="AA652718:AA652719"/>
    <mergeCell ref="AA652864:AA652865"/>
    <mergeCell ref="AA653010:AA653011"/>
    <mergeCell ref="AA653156:AA653157"/>
    <mergeCell ref="AA651550:AA651551"/>
    <mergeCell ref="AA651696:AA651697"/>
    <mergeCell ref="AA651842:AA651843"/>
    <mergeCell ref="AA651988:AA651989"/>
    <mergeCell ref="AA652134:AA652135"/>
    <mergeCell ref="AA652280:AA652281"/>
    <mergeCell ref="AA650674:AA650675"/>
    <mergeCell ref="AA650820:AA650821"/>
    <mergeCell ref="AA650966:AA650967"/>
    <mergeCell ref="AA651112:AA651113"/>
    <mergeCell ref="AA651258:AA651259"/>
    <mergeCell ref="AA651404:AA651405"/>
    <mergeCell ref="AA649798:AA649799"/>
    <mergeCell ref="AA649944:AA649945"/>
    <mergeCell ref="AA650090:AA650091"/>
    <mergeCell ref="AA650236:AA650237"/>
    <mergeCell ref="AA650382:AA650383"/>
    <mergeCell ref="AA650528:AA650529"/>
    <mergeCell ref="AA648922:AA648923"/>
    <mergeCell ref="AA649068:AA649069"/>
    <mergeCell ref="AA649214:AA649215"/>
    <mergeCell ref="AA649360:AA649361"/>
    <mergeCell ref="AA649506:AA649507"/>
    <mergeCell ref="AA649652:AA649653"/>
    <mergeCell ref="AA648046:AA648047"/>
    <mergeCell ref="AA648192:AA648193"/>
    <mergeCell ref="AA648338:AA648339"/>
    <mergeCell ref="AA648484:AA648485"/>
    <mergeCell ref="AA648630:AA648631"/>
    <mergeCell ref="AA648776:AA648777"/>
    <mergeCell ref="AA647170:AA647171"/>
    <mergeCell ref="AA647316:AA647317"/>
    <mergeCell ref="AA647462:AA647463"/>
    <mergeCell ref="AA647608:AA647609"/>
    <mergeCell ref="AA647754:AA647755"/>
    <mergeCell ref="AA647900:AA647901"/>
    <mergeCell ref="AA646294:AA646295"/>
    <mergeCell ref="AA646440:AA646441"/>
    <mergeCell ref="AA646586:AA646587"/>
    <mergeCell ref="AA646732:AA646733"/>
    <mergeCell ref="AA646878:AA646879"/>
    <mergeCell ref="AA647024:AA647025"/>
    <mergeCell ref="AA645418:AA645419"/>
    <mergeCell ref="AA645564:AA645565"/>
    <mergeCell ref="AA645710:AA645711"/>
    <mergeCell ref="AA645856:AA645857"/>
    <mergeCell ref="AA646002:AA646003"/>
    <mergeCell ref="AA646148:AA646149"/>
    <mergeCell ref="AA644542:AA644543"/>
    <mergeCell ref="AA644688:AA644689"/>
    <mergeCell ref="AA644834:AA644835"/>
    <mergeCell ref="AA644980:AA644981"/>
    <mergeCell ref="AA645126:AA645127"/>
    <mergeCell ref="AA645272:AA645273"/>
    <mergeCell ref="AA643666:AA643667"/>
    <mergeCell ref="AA643812:AA643813"/>
    <mergeCell ref="AA643958:AA643959"/>
    <mergeCell ref="AA644104:AA644105"/>
    <mergeCell ref="AA644250:AA644251"/>
    <mergeCell ref="AA644396:AA644397"/>
    <mergeCell ref="AA642790:AA642791"/>
    <mergeCell ref="AA642936:AA642937"/>
    <mergeCell ref="AA643082:AA643083"/>
    <mergeCell ref="AA643228:AA643229"/>
    <mergeCell ref="AA643374:AA643375"/>
    <mergeCell ref="AA643520:AA643521"/>
    <mergeCell ref="AA641914:AA641915"/>
    <mergeCell ref="AA642060:AA642061"/>
    <mergeCell ref="AA642206:AA642207"/>
    <mergeCell ref="AA642352:AA642353"/>
    <mergeCell ref="AA642498:AA642499"/>
    <mergeCell ref="AA642644:AA642645"/>
    <mergeCell ref="AA641038:AA641039"/>
    <mergeCell ref="AA641184:AA641185"/>
    <mergeCell ref="AA641330:AA641331"/>
    <mergeCell ref="AA641476:AA641477"/>
    <mergeCell ref="AA641622:AA641623"/>
    <mergeCell ref="AA641768:AA641769"/>
    <mergeCell ref="AA640162:AA640163"/>
    <mergeCell ref="AA640308:AA640309"/>
    <mergeCell ref="AA640454:AA640455"/>
    <mergeCell ref="AA640600:AA640601"/>
    <mergeCell ref="AA640746:AA640747"/>
    <mergeCell ref="AA640892:AA640893"/>
    <mergeCell ref="AA639286:AA639287"/>
    <mergeCell ref="AA639432:AA639433"/>
    <mergeCell ref="AA639578:AA639579"/>
    <mergeCell ref="AA639724:AA639725"/>
    <mergeCell ref="AA639870:AA639871"/>
    <mergeCell ref="AA640016:AA640017"/>
    <mergeCell ref="AA638410:AA638411"/>
    <mergeCell ref="AA638556:AA638557"/>
    <mergeCell ref="AA638702:AA638703"/>
    <mergeCell ref="AA638848:AA638849"/>
    <mergeCell ref="AA638994:AA638995"/>
    <mergeCell ref="AA639140:AA639141"/>
    <mergeCell ref="AA637534:AA637535"/>
    <mergeCell ref="AA637680:AA637681"/>
    <mergeCell ref="AA637826:AA637827"/>
    <mergeCell ref="AA637972:AA637973"/>
    <mergeCell ref="AA638118:AA638119"/>
    <mergeCell ref="AA638264:AA638265"/>
    <mergeCell ref="AA636658:AA636659"/>
    <mergeCell ref="AA636804:AA636805"/>
    <mergeCell ref="AA636950:AA636951"/>
    <mergeCell ref="AA637096:AA637097"/>
    <mergeCell ref="AA637242:AA637243"/>
    <mergeCell ref="AA637388:AA637389"/>
    <mergeCell ref="AA635782:AA635783"/>
    <mergeCell ref="AA635928:AA635929"/>
    <mergeCell ref="AA636074:AA636075"/>
    <mergeCell ref="AA636220:AA636221"/>
    <mergeCell ref="AA636366:AA636367"/>
    <mergeCell ref="AA636512:AA636513"/>
    <mergeCell ref="AA634906:AA634907"/>
    <mergeCell ref="AA635052:AA635053"/>
    <mergeCell ref="AA635198:AA635199"/>
    <mergeCell ref="AA635344:AA635345"/>
    <mergeCell ref="AA635490:AA635491"/>
    <mergeCell ref="AA635636:AA635637"/>
    <mergeCell ref="AA634030:AA634031"/>
    <mergeCell ref="AA634176:AA634177"/>
    <mergeCell ref="AA634322:AA634323"/>
    <mergeCell ref="AA634468:AA634469"/>
    <mergeCell ref="AA634614:AA634615"/>
    <mergeCell ref="AA634760:AA634761"/>
    <mergeCell ref="AA633154:AA633155"/>
    <mergeCell ref="AA633300:AA633301"/>
    <mergeCell ref="AA633446:AA633447"/>
    <mergeCell ref="AA633592:AA633593"/>
    <mergeCell ref="AA633738:AA633739"/>
    <mergeCell ref="AA633884:AA633885"/>
    <mergeCell ref="AA632278:AA632279"/>
    <mergeCell ref="AA632424:AA632425"/>
    <mergeCell ref="AA632570:AA632571"/>
    <mergeCell ref="AA632716:AA632717"/>
    <mergeCell ref="AA632862:AA632863"/>
    <mergeCell ref="AA633008:AA633009"/>
    <mergeCell ref="AA631402:AA631403"/>
    <mergeCell ref="AA631548:AA631549"/>
    <mergeCell ref="AA631694:AA631695"/>
    <mergeCell ref="AA631840:AA631841"/>
    <mergeCell ref="AA631986:AA631987"/>
    <mergeCell ref="AA632132:AA632133"/>
    <mergeCell ref="AA630526:AA630527"/>
    <mergeCell ref="AA630672:AA630673"/>
    <mergeCell ref="AA630818:AA630819"/>
    <mergeCell ref="AA630964:AA630965"/>
    <mergeCell ref="AA631110:AA631111"/>
    <mergeCell ref="AA631256:AA631257"/>
    <mergeCell ref="AA629650:AA629651"/>
    <mergeCell ref="AA629796:AA629797"/>
    <mergeCell ref="AA629942:AA629943"/>
    <mergeCell ref="AA630088:AA630089"/>
    <mergeCell ref="AA630234:AA630235"/>
    <mergeCell ref="AA630380:AA630381"/>
    <mergeCell ref="AA628774:AA628775"/>
    <mergeCell ref="AA628920:AA628921"/>
    <mergeCell ref="AA629066:AA629067"/>
    <mergeCell ref="AA629212:AA629213"/>
    <mergeCell ref="AA629358:AA629359"/>
    <mergeCell ref="AA629504:AA629505"/>
    <mergeCell ref="AA627898:AA627899"/>
    <mergeCell ref="AA628044:AA628045"/>
    <mergeCell ref="AA628190:AA628191"/>
    <mergeCell ref="AA628336:AA628337"/>
    <mergeCell ref="AA628482:AA628483"/>
    <mergeCell ref="AA628628:AA628629"/>
    <mergeCell ref="AA627022:AA627023"/>
    <mergeCell ref="AA627168:AA627169"/>
    <mergeCell ref="AA627314:AA627315"/>
    <mergeCell ref="AA627460:AA627461"/>
    <mergeCell ref="AA627606:AA627607"/>
    <mergeCell ref="AA627752:AA627753"/>
    <mergeCell ref="AA626146:AA626147"/>
    <mergeCell ref="AA626292:AA626293"/>
    <mergeCell ref="AA626438:AA626439"/>
    <mergeCell ref="AA626584:AA626585"/>
    <mergeCell ref="AA626730:AA626731"/>
    <mergeCell ref="AA626876:AA626877"/>
    <mergeCell ref="AA625270:AA625271"/>
    <mergeCell ref="AA625416:AA625417"/>
    <mergeCell ref="AA625562:AA625563"/>
    <mergeCell ref="AA625708:AA625709"/>
    <mergeCell ref="AA625854:AA625855"/>
    <mergeCell ref="AA626000:AA626001"/>
    <mergeCell ref="AA624394:AA624395"/>
    <mergeCell ref="AA624540:AA624541"/>
    <mergeCell ref="AA624686:AA624687"/>
    <mergeCell ref="AA624832:AA624833"/>
    <mergeCell ref="AA624978:AA624979"/>
    <mergeCell ref="AA625124:AA625125"/>
    <mergeCell ref="AA623518:AA623519"/>
    <mergeCell ref="AA623664:AA623665"/>
    <mergeCell ref="AA623810:AA623811"/>
    <mergeCell ref="AA623956:AA623957"/>
    <mergeCell ref="AA624102:AA624103"/>
    <mergeCell ref="AA624248:AA624249"/>
    <mergeCell ref="AA622642:AA622643"/>
    <mergeCell ref="AA622788:AA622789"/>
    <mergeCell ref="AA622934:AA622935"/>
    <mergeCell ref="AA623080:AA623081"/>
    <mergeCell ref="AA623226:AA623227"/>
    <mergeCell ref="AA623372:AA623373"/>
    <mergeCell ref="AA621766:AA621767"/>
    <mergeCell ref="AA621912:AA621913"/>
    <mergeCell ref="AA622058:AA622059"/>
    <mergeCell ref="AA622204:AA622205"/>
    <mergeCell ref="AA622350:AA622351"/>
    <mergeCell ref="AA622496:AA622497"/>
    <mergeCell ref="AA620890:AA620891"/>
    <mergeCell ref="AA621036:AA621037"/>
    <mergeCell ref="AA621182:AA621183"/>
    <mergeCell ref="AA621328:AA621329"/>
    <mergeCell ref="AA621474:AA621475"/>
    <mergeCell ref="AA621620:AA621621"/>
    <mergeCell ref="AA620014:AA620015"/>
    <mergeCell ref="AA620160:AA620161"/>
    <mergeCell ref="AA620306:AA620307"/>
    <mergeCell ref="AA620452:AA620453"/>
    <mergeCell ref="AA620598:AA620599"/>
    <mergeCell ref="AA620744:AA620745"/>
    <mergeCell ref="AA619138:AA619139"/>
    <mergeCell ref="AA619284:AA619285"/>
    <mergeCell ref="AA619430:AA619431"/>
    <mergeCell ref="AA619576:AA619577"/>
    <mergeCell ref="AA619722:AA619723"/>
    <mergeCell ref="AA619868:AA619869"/>
    <mergeCell ref="AA618262:AA618263"/>
    <mergeCell ref="AA618408:AA618409"/>
    <mergeCell ref="AA618554:AA618555"/>
    <mergeCell ref="AA618700:AA618701"/>
    <mergeCell ref="AA618846:AA618847"/>
    <mergeCell ref="AA618992:AA618993"/>
    <mergeCell ref="AA617386:AA617387"/>
    <mergeCell ref="AA617532:AA617533"/>
    <mergeCell ref="AA617678:AA617679"/>
    <mergeCell ref="AA617824:AA617825"/>
    <mergeCell ref="AA617970:AA617971"/>
    <mergeCell ref="AA618116:AA618117"/>
    <mergeCell ref="AA616510:AA616511"/>
    <mergeCell ref="AA616656:AA616657"/>
    <mergeCell ref="AA616802:AA616803"/>
    <mergeCell ref="AA616948:AA616949"/>
    <mergeCell ref="AA617094:AA617095"/>
    <mergeCell ref="AA617240:AA617241"/>
    <mergeCell ref="AA615634:AA615635"/>
    <mergeCell ref="AA615780:AA615781"/>
    <mergeCell ref="AA615926:AA615927"/>
    <mergeCell ref="AA616072:AA616073"/>
    <mergeCell ref="AA616218:AA616219"/>
    <mergeCell ref="AA616364:AA616365"/>
    <mergeCell ref="AA614758:AA614759"/>
    <mergeCell ref="AA614904:AA614905"/>
    <mergeCell ref="AA615050:AA615051"/>
    <mergeCell ref="AA615196:AA615197"/>
    <mergeCell ref="AA615342:AA615343"/>
    <mergeCell ref="AA615488:AA615489"/>
    <mergeCell ref="AA613882:AA613883"/>
    <mergeCell ref="AA614028:AA614029"/>
    <mergeCell ref="AA614174:AA614175"/>
    <mergeCell ref="AA614320:AA614321"/>
    <mergeCell ref="AA614466:AA614467"/>
    <mergeCell ref="AA614612:AA614613"/>
    <mergeCell ref="AA613006:AA613007"/>
    <mergeCell ref="AA613152:AA613153"/>
    <mergeCell ref="AA613298:AA613299"/>
    <mergeCell ref="AA613444:AA613445"/>
    <mergeCell ref="AA613590:AA613591"/>
    <mergeCell ref="AA613736:AA613737"/>
    <mergeCell ref="AA612130:AA612131"/>
    <mergeCell ref="AA612276:AA612277"/>
    <mergeCell ref="AA612422:AA612423"/>
    <mergeCell ref="AA612568:AA612569"/>
    <mergeCell ref="AA612714:AA612715"/>
    <mergeCell ref="AA612860:AA612861"/>
    <mergeCell ref="AA611254:AA611255"/>
    <mergeCell ref="AA611400:AA611401"/>
    <mergeCell ref="AA611546:AA611547"/>
    <mergeCell ref="AA611692:AA611693"/>
    <mergeCell ref="AA611838:AA611839"/>
    <mergeCell ref="AA611984:AA611985"/>
    <mergeCell ref="AA610378:AA610379"/>
    <mergeCell ref="AA610524:AA610525"/>
    <mergeCell ref="AA610670:AA610671"/>
    <mergeCell ref="AA610816:AA610817"/>
    <mergeCell ref="AA610962:AA610963"/>
    <mergeCell ref="AA611108:AA611109"/>
    <mergeCell ref="AA609502:AA609503"/>
    <mergeCell ref="AA609648:AA609649"/>
    <mergeCell ref="AA609794:AA609795"/>
    <mergeCell ref="AA609940:AA609941"/>
    <mergeCell ref="AA610086:AA610087"/>
    <mergeCell ref="AA610232:AA610233"/>
    <mergeCell ref="AA608626:AA608627"/>
    <mergeCell ref="AA608772:AA608773"/>
    <mergeCell ref="AA608918:AA608919"/>
    <mergeCell ref="AA609064:AA609065"/>
    <mergeCell ref="AA609210:AA609211"/>
    <mergeCell ref="AA609356:AA609357"/>
    <mergeCell ref="AA607750:AA607751"/>
    <mergeCell ref="AA607896:AA607897"/>
    <mergeCell ref="AA608042:AA608043"/>
    <mergeCell ref="AA608188:AA608189"/>
    <mergeCell ref="AA608334:AA608335"/>
    <mergeCell ref="AA608480:AA608481"/>
    <mergeCell ref="AA606874:AA606875"/>
    <mergeCell ref="AA607020:AA607021"/>
    <mergeCell ref="AA607166:AA607167"/>
    <mergeCell ref="AA607312:AA607313"/>
    <mergeCell ref="AA607458:AA607459"/>
    <mergeCell ref="AA607604:AA607605"/>
    <mergeCell ref="AA605998:AA605999"/>
    <mergeCell ref="AA606144:AA606145"/>
    <mergeCell ref="AA606290:AA606291"/>
    <mergeCell ref="AA606436:AA606437"/>
    <mergeCell ref="AA606582:AA606583"/>
    <mergeCell ref="AA606728:AA606729"/>
    <mergeCell ref="AA605122:AA605123"/>
    <mergeCell ref="AA605268:AA605269"/>
    <mergeCell ref="AA605414:AA605415"/>
    <mergeCell ref="AA605560:AA605561"/>
    <mergeCell ref="AA605706:AA605707"/>
    <mergeCell ref="AA605852:AA605853"/>
    <mergeCell ref="AA604246:AA604247"/>
    <mergeCell ref="AA604392:AA604393"/>
    <mergeCell ref="AA604538:AA604539"/>
    <mergeCell ref="AA604684:AA604685"/>
    <mergeCell ref="AA604830:AA604831"/>
    <mergeCell ref="AA604976:AA604977"/>
    <mergeCell ref="AA603370:AA603371"/>
    <mergeCell ref="AA603516:AA603517"/>
    <mergeCell ref="AA603662:AA603663"/>
    <mergeCell ref="AA603808:AA603809"/>
    <mergeCell ref="AA603954:AA603955"/>
    <mergeCell ref="AA604100:AA604101"/>
    <mergeCell ref="AA602494:AA602495"/>
    <mergeCell ref="AA602640:AA602641"/>
    <mergeCell ref="AA602786:AA602787"/>
    <mergeCell ref="AA602932:AA602933"/>
    <mergeCell ref="AA603078:AA603079"/>
    <mergeCell ref="AA603224:AA603225"/>
    <mergeCell ref="AA601618:AA601619"/>
    <mergeCell ref="AA601764:AA601765"/>
    <mergeCell ref="AA601910:AA601911"/>
    <mergeCell ref="AA602056:AA602057"/>
    <mergeCell ref="AA602202:AA602203"/>
    <mergeCell ref="AA602348:AA602349"/>
    <mergeCell ref="AA600742:AA600743"/>
    <mergeCell ref="AA600888:AA600889"/>
    <mergeCell ref="AA601034:AA601035"/>
    <mergeCell ref="AA601180:AA601181"/>
    <mergeCell ref="AA601326:AA601327"/>
    <mergeCell ref="AA601472:AA601473"/>
    <mergeCell ref="AA599866:AA599867"/>
    <mergeCell ref="AA600012:AA600013"/>
    <mergeCell ref="AA600158:AA600159"/>
    <mergeCell ref="AA600304:AA600305"/>
    <mergeCell ref="AA600450:AA600451"/>
    <mergeCell ref="AA600596:AA600597"/>
    <mergeCell ref="AA598990:AA598991"/>
    <mergeCell ref="AA599136:AA599137"/>
    <mergeCell ref="AA599282:AA599283"/>
    <mergeCell ref="AA599428:AA599429"/>
    <mergeCell ref="AA599574:AA599575"/>
    <mergeCell ref="AA599720:AA599721"/>
    <mergeCell ref="AA598114:AA598115"/>
    <mergeCell ref="AA598260:AA598261"/>
    <mergeCell ref="AA598406:AA598407"/>
    <mergeCell ref="AA598552:AA598553"/>
    <mergeCell ref="AA598698:AA598699"/>
    <mergeCell ref="AA598844:AA598845"/>
    <mergeCell ref="AA597238:AA597239"/>
    <mergeCell ref="AA597384:AA597385"/>
    <mergeCell ref="AA597530:AA597531"/>
    <mergeCell ref="AA597676:AA597677"/>
    <mergeCell ref="AA597822:AA597823"/>
    <mergeCell ref="AA597968:AA597969"/>
    <mergeCell ref="AA596362:AA596363"/>
    <mergeCell ref="AA596508:AA596509"/>
    <mergeCell ref="AA596654:AA596655"/>
    <mergeCell ref="AA596800:AA596801"/>
    <mergeCell ref="AA596946:AA596947"/>
    <mergeCell ref="AA597092:AA597093"/>
    <mergeCell ref="AA595486:AA595487"/>
    <mergeCell ref="AA595632:AA595633"/>
    <mergeCell ref="AA595778:AA595779"/>
    <mergeCell ref="AA595924:AA595925"/>
    <mergeCell ref="AA596070:AA596071"/>
    <mergeCell ref="AA596216:AA596217"/>
    <mergeCell ref="AA594610:AA594611"/>
    <mergeCell ref="AA594756:AA594757"/>
    <mergeCell ref="AA594902:AA594903"/>
    <mergeCell ref="AA595048:AA595049"/>
    <mergeCell ref="AA595194:AA595195"/>
    <mergeCell ref="AA595340:AA595341"/>
    <mergeCell ref="AA593734:AA593735"/>
    <mergeCell ref="AA593880:AA593881"/>
    <mergeCell ref="AA594026:AA594027"/>
    <mergeCell ref="AA594172:AA594173"/>
    <mergeCell ref="AA594318:AA594319"/>
    <mergeCell ref="AA594464:AA594465"/>
    <mergeCell ref="AA592858:AA592859"/>
    <mergeCell ref="AA593004:AA593005"/>
    <mergeCell ref="AA593150:AA593151"/>
    <mergeCell ref="AA593296:AA593297"/>
    <mergeCell ref="AA593442:AA593443"/>
    <mergeCell ref="AA593588:AA593589"/>
    <mergeCell ref="AA591982:AA591983"/>
    <mergeCell ref="AA592128:AA592129"/>
    <mergeCell ref="AA592274:AA592275"/>
    <mergeCell ref="AA592420:AA592421"/>
    <mergeCell ref="AA592566:AA592567"/>
    <mergeCell ref="AA592712:AA592713"/>
    <mergeCell ref="AA591106:AA591107"/>
    <mergeCell ref="AA591252:AA591253"/>
    <mergeCell ref="AA591398:AA591399"/>
    <mergeCell ref="AA591544:AA591545"/>
    <mergeCell ref="AA591690:AA591691"/>
    <mergeCell ref="AA591836:AA591837"/>
    <mergeCell ref="AA590230:AA590231"/>
    <mergeCell ref="AA590376:AA590377"/>
    <mergeCell ref="AA590522:AA590523"/>
    <mergeCell ref="AA590668:AA590669"/>
    <mergeCell ref="AA590814:AA590815"/>
    <mergeCell ref="AA590960:AA590961"/>
    <mergeCell ref="AA589354:AA589355"/>
    <mergeCell ref="AA589500:AA589501"/>
    <mergeCell ref="AA589646:AA589647"/>
    <mergeCell ref="AA589792:AA589793"/>
    <mergeCell ref="AA589938:AA589939"/>
    <mergeCell ref="AA590084:AA590085"/>
    <mergeCell ref="AA588478:AA588479"/>
    <mergeCell ref="AA588624:AA588625"/>
    <mergeCell ref="AA588770:AA588771"/>
    <mergeCell ref="AA588916:AA588917"/>
    <mergeCell ref="AA589062:AA589063"/>
    <mergeCell ref="AA589208:AA589209"/>
    <mergeCell ref="AA587602:AA587603"/>
    <mergeCell ref="AA587748:AA587749"/>
    <mergeCell ref="AA587894:AA587895"/>
    <mergeCell ref="AA588040:AA588041"/>
    <mergeCell ref="AA588186:AA588187"/>
    <mergeCell ref="AA588332:AA588333"/>
    <mergeCell ref="AA586726:AA586727"/>
    <mergeCell ref="AA586872:AA586873"/>
    <mergeCell ref="AA587018:AA587019"/>
    <mergeCell ref="AA587164:AA587165"/>
    <mergeCell ref="AA587310:AA587311"/>
    <mergeCell ref="AA587456:AA587457"/>
    <mergeCell ref="AA585850:AA585851"/>
    <mergeCell ref="AA585996:AA585997"/>
    <mergeCell ref="AA586142:AA586143"/>
    <mergeCell ref="AA586288:AA586289"/>
    <mergeCell ref="AA586434:AA586435"/>
    <mergeCell ref="AA586580:AA586581"/>
    <mergeCell ref="AA584974:AA584975"/>
    <mergeCell ref="AA585120:AA585121"/>
    <mergeCell ref="AA585266:AA585267"/>
    <mergeCell ref="AA585412:AA585413"/>
    <mergeCell ref="AA585558:AA585559"/>
    <mergeCell ref="AA585704:AA585705"/>
    <mergeCell ref="AA584098:AA584099"/>
    <mergeCell ref="AA584244:AA584245"/>
    <mergeCell ref="AA584390:AA584391"/>
    <mergeCell ref="AA584536:AA584537"/>
    <mergeCell ref="AA584682:AA584683"/>
    <mergeCell ref="AA584828:AA584829"/>
    <mergeCell ref="AA583222:AA583223"/>
    <mergeCell ref="AA583368:AA583369"/>
    <mergeCell ref="AA583514:AA583515"/>
    <mergeCell ref="AA583660:AA583661"/>
    <mergeCell ref="AA583806:AA583807"/>
    <mergeCell ref="AA583952:AA583953"/>
    <mergeCell ref="AA582346:AA582347"/>
    <mergeCell ref="AA582492:AA582493"/>
    <mergeCell ref="AA582638:AA582639"/>
    <mergeCell ref="AA582784:AA582785"/>
    <mergeCell ref="AA582930:AA582931"/>
    <mergeCell ref="AA583076:AA583077"/>
    <mergeCell ref="AA581470:AA581471"/>
    <mergeCell ref="AA581616:AA581617"/>
    <mergeCell ref="AA581762:AA581763"/>
    <mergeCell ref="AA581908:AA581909"/>
    <mergeCell ref="AA582054:AA582055"/>
    <mergeCell ref="AA582200:AA582201"/>
    <mergeCell ref="AA580594:AA580595"/>
    <mergeCell ref="AA580740:AA580741"/>
    <mergeCell ref="AA580886:AA580887"/>
    <mergeCell ref="AA581032:AA581033"/>
    <mergeCell ref="AA581178:AA581179"/>
    <mergeCell ref="AA581324:AA581325"/>
    <mergeCell ref="AA579718:AA579719"/>
    <mergeCell ref="AA579864:AA579865"/>
    <mergeCell ref="AA580010:AA580011"/>
    <mergeCell ref="AA580156:AA580157"/>
    <mergeCell ref="AA580302:AA580303"/>
    <mergeCell ref="AA580448:AA580449"/>
    <mergeCell ref="AA578842:AA578843"/>
    <mergeCell ref="AA578988:AA578989"/>
    <mergeCell ref="AA579134:AA579135"/>
    <mergeCell ref="AA579280:AA579281"/>
    <mergeCell ref="AA579426:AA579427"/>
    <mergeCell ref="AA579572:AA579573"/>
    <mergeCell ref="AA577966:AA577967"/>
    <mergeCell ref="AA578112:AA578113"/>
    <mergeCell ref="AA578258:AA578259"/>
    <mergeCell ref="AA578404:AA578405"/>
    <mergeCell ref="AA578550:AA578551"/>
    <mergeCell ref="AA578696:AA578697"/>
    <mergeCell ref="AA577090:AA577091"/>
    <mergeCell ref="AA577236:AA577237"/>
    <mergeCell ref="AA577382:AA577383"/>
    <mergeCell ref="AA577528:AA577529"/>
    <mergeCell ref="AA577674:AA577675"/>
    <mergeCell ref="AA577820:AA577821"/>
    <mergeCell ref="AA576214:AA576215"/>
    <mergeCell ref="AA576360:AA576361"/>
    <mergeCell ref="AA576506:AA576507"/>
    <mergeCell ref="AA576652:AA576653"/>
    <mergeCell ref="AA576798:AA576799"/>
    <mergeCell ref="AA576944:AA576945"/>
    <mergeCell ref="AA575338:AA575339"/>
    <mergeCell ref="AA575484:AA575485"/>
    <mergeCell ref="AA575630:AA575631"/>
    <mergeCell ref="AA575776:AA575777"/>
    <mergeCell ref="AA575922:AA575923"/>
    <mergeCell ref="AA576068:AA576069"/>
    <mergeCell ref="AA574462:AA574463"/>
    <mergeCell ref="AA574608:AA574609"/>
    <mergeCell ref="AA574754:AA574755"/>
    <mergeCell ref="AA574900:AA574901"/>
    <mergeCell ref="AA575046:AA575047"/>
    <mergeCell ref="AA575192:AA575193"/>
    <mergeCell ref="AA573586:AA573587"/>
    <mergeCell ref="AA573732:AA573733"/>
    <mergeCell ref="AA573878:AA573879"/>
    <mergeCell ref="AA574024:AA574025"/>
    <mergeCell ref="AA574170:AA574171"/>
    <mergeCell ref="AA574316:AA574317"/>
    <mergeCell ref="AA572710:AA572711"/>
    <mergeCell ref="AA572856:AA572857"/>
    <mergeCell ref="AA573002:AA573003"/>
    <mergeCell ref="AA573148:AA573149"/>
    <mergeCell ref="AA573294:AA573295"/>
    <mergeCell ref="AA573440:AA573441"/>
    <mergeCell ref="AA571834:AA571835"/>
    <mergeCell ref="AA571980:AA571981"/>
    <mergeCell ref="AA572126:AA572127"/>
    <mergeCell ref="AA572272:AA572273"/>
    <mergeCell ref="AA572418:AA572419"/>
    <mergeCell ref="AA572564:AA572565"/>
    <mergeCell ref="AA570958:AA570959"/>
    <mergeCell ref="AA571104:AA571105"/>
    <mergeCell ref="AA571250:AA571251"/>
    <mergeCell ref="AA571396:AA571397"/>
    <mergeCell ref="AA571542:AA571543"/>
    <mergeCell ref="AA571688:AA571689"/>
    <mergeCell ref="AA570082:AA570083"/>
    <mergeCell ref="AA570228:AA570229"/>
    <mergeCell ref="AA570374:AA570375"/>
    <mergeCell ref="AA570520:AA570521"/>
    <mergeCell ref="AA570666:AA570667"/>
    <mergeCell ref="AA570812:AA570813"/>
    <mergeCell ref="AA569206:AA569207"/>
    <mergeCell ref="AA569352:AA569353"/>
    <mergeCell ref="AA569498:AA569499"/>
    <mergeCell ref="AA569644:AA569645"/>
    <mergeCell ref="AA569790:AA569791"/>
    <mergeCell ref="AA569936:AA569937"/>
    <mergeCell ref="AA568330:AA568331"/>
    <mergeCell ref="AA568476:AA568477"/>
    <mergeCell ref="AA568622:AA568623"/>
    <mergeCell ref="AA568768:AA568769"/>
    <mergeCell ref="AA568914:AA568915"/>
    <mergeCell ref="AA569060:AA569061"/>
    <mergeCell ref="AA567454:AA567455"/>
    <mergeCell ref="AA567600:AA567601"/>
    <mergeCell ref="AA567746:AA567747"/>
    <mergeCell ref="AA567892:AA567893"/>
    <mergeCell ref="AA568038:AA568039"/>
    <mergeCell ref="AA568184:AA568185"/>
    <mergeCell ref="AA566578:AA566579"/>
    <mergeCell ref="AA566724:AA566725"/>
    <mergeCell ref="AA566870:AA566871"/>
    <mergeCell ref="AA567016:AA567017"/>
    <mergeCell ref="AA567162:AA567163"/>
    <mergeCell ref="AA567308:AA567309"/>
    <mergeCell ref="AA565702:AA565703"/>
    <mergeCell ref="AA565848:AA565849"/>
    <mergeCell ref="AA565994:AA565995"/>
    <mergeCell ref="AA566140:AA566141"/>
    <mergeCell ref="AA566286:AA566287"/>
    <mergeCell ref="AA566432:AA566433"/>
    <mergeCell ref="AA564826:AA564827"/>
    <mergeCell ref="AA564972:AA564973"/>
    <mergeCell ref="AA565118:AA565119"/>
    <mergeCell ref="AA565264:AA565265"/>
    <mergeCell ref="AA565410:AA565411"/>
    <mergeCell ref="AA565556:AA565557"/>
    <mergeCell ref="AA563950:AA563951"/>
    <mergeCell ref="AA564096:AA564097"/>
    <mergeCell ref="AA564242:AA564243"/>
    <mergeCell ref="AA564388:AA564389"/>
    <mergeCell ref="AA564534:AA564535"/>
    <mergeCell ref="AA564680:AA564681"/>
    <mergeCell ref="AA563074:AA563075"/>
    <mergeCell ref="AA563220:AA563221"/>
    <mergeCell ref="AA563366:AA563367"/>
    <mergeCell ref="AA563512:AA563513"/>
    <mergeCell ref="AA563658:AA563659"/>
    <mergeCell ref="AA563804:AA563805"/>
    <mergeCell ref="AA562198:AA562199"/>
    <mergeCell ref="AA562344:AA562345"/>
    <mergeCell ref="AA562490:AA562491"/>
    <mergeCell ref="AA562636:AA562637"/>
    <mergeCell ref="AA562782:AA562783"/>
    <mergeCell ref="AA562928:AA562929"/>
    <mergeCell ref="AA561322:AA561323"/>
    <mergeCell ref="AA561468:AA561469"/>
    <mergeCell ref="AA561614:AA561615"/>
    <mergeCell ref="AA561760:AA561761"/>
    <mergeCell ref="AA561906:AA561907"/>
    <mergeCell ref="AA562052:AA562053"/>
    <mergeCell ref="AA560446:AA560447"/>
    <mergeCell ref="AA560592:AA560593"/>
    <mergeCell ref="AA560738:AA560739"/>
    <mergeCell ref="AA560884:AA560885"/>
    <mergeCell ref="AA561030:AA561031"/>
    <mergeCell ref="AA561176:AA561177"/>
    <mergeCell ref="AA559570:AA559571"/>
    <mergeCell ref="AA559716:AA559717"/>
    <mergeCell ref="AA559862:AA559863"/>
    <mergeCell ref="AA560008:AA560009"/>
    <mergeCell ref="AA560154:AA560155"/>
    <mergeCell ref="AA560300:AA560301"/>
    <mergeCell ref="AA558694:AA558695"/>
    <mergeCell ref="AA558840:AA558841"/>
    <mergeCell ref="AA558986:AA558987"/>
    <mergeCell ref="AA559132:AA559133"/>
    <mergeCell ref="AA559278:AA559279"/>
    <mergeCell ref="AA559424:AA559425"/>
    <mergeCell ref="AA557818:AA557819"/>
    <mergeCell ref="AA557964:AA557965"/>
    <mergeCell ref="AA558110:AA558111"/>
    <mergeCell ref="AA558256:AA558257"/>
    <mergeCell ref="AA558402:AA558403"/>
    <mergeCell ref="AA558548:AA558549"/>
    <mergeCell ref="AA556942:AA556943"/>
    <mergeCell ref="AA557088:AA557089"/>
    <mergeCell ref="AA557234:AA557235"/>
    <mergeCell ref="AA557380:AA557381"/>
    <mergeCell ref="AA557526:AA557527"/>
    <mergeCell ref="AA557672:AA557673"/>
    <mergeCell ref="AA556066:AA556067"/>
    <mergeCell ref="AA556212:AA556213"/>
    <mergeCell ref="AA556358:AA556359"/>
    <mergeCell ref="AA556504:AA556505"/>
    <mergeCell ref="AA556650:AA556651"/>
    <mergeCell ref="AA556796:AA556797"/>
    <mergeCell ref="AA555190:AA555191"/>
    <mergeCell ref="AA555336:AA555337"/>
    <mergeCell ref="AA555482:AA555483"/>
    <mergeCell ref="AA555628:AA555629"/>
    <mergeCell ref="AA555774:AA555775"/>
    <mergeCell ref="AA555920:AA555921"/>
    <mergeCell ref="AA554314:AA554315"/>
    <mergeCell ref="AA554460:AA554461"/>
    <mergeCell ref="AA554606:AA554607"/>
    <mergeCell ref="AA554752:AA554753"/>
    <mergeCell ref="AA554898:AA554899"/>
    <mergeCell ref="AA555044:AA555045"/>
    <mergeCell ref="AA553438:AA553439"/>
    <mergeCell ref="AA553584:AA553585"/>
    <mergeCell ref="AA553730:AA553731"/>
    <mergeCell ref="AA553876:AA553877"/>
    <mergeCell ref="AA554022:AA554023"/>
    <mergeCell ref="AA554168:AA554169"/>
    <mergeCell ref="AA552562:AA552563"/>
    <mergeCell ref="AA552708:AA552709"/>
    <mergeCell ref="AA552854:AA552855"/>
    <mergeCell ref="AA553000:AA553001"/>
    <mergeCell ref="AA553146:AA553147"/>
    <mergeCell ref="AA553292:AA553293"/>
    <mergeCell ref="AA551686:AA551687"/>
    <mergeCell ref="AA551832:AA551833"/>
    <mergeCell ref="AA551978:AA551979"/>
    <mergeCell ref="AA552124:AA552125"/>
    <mergeCell ref="AA552270:AA552271"/>
    <mergeCell ref="AA552416:AA552417"/>
    <mergeCell ref="AA550810:AA550811"/>
    <mergeCell ref="AA550956:AA550957"/>
    <mergeCell ref="AA551102:AA551103"/>
    <mergeCell ref="AA551248:AA551249"/>
    <mergeCell ref="AA551394:AA551395"/>
    <mergeCell ref="AA551540:AA551541"/>
    <mergeCell ref="AA549934:AA549935"/>
    <mergeCell ref="AA550080:AA550081"/>
    <mergeCell ref="AA550226:AA550227"/>
    <mergeCell ref="AA550372:AA550373"/>
    <mergeCell ref="AA550518:AA550519"/>
    <mergeCell ref="AA550664:AA550665"/>
    <mergeCell ref="AA549058:AA549059"/>
    <mergeCell ref="AA549204:AA549205"/>
    <mergeCell ref="AA549350:AA549351"/>
    <mergeCell ref="AA549496:AA549497"/>
    <mergeCell ref="AA549642:AA549643"/>
    <mergeCell ref="AA549788:AA549789"/>
    <mergeCell ref="AA548182:AA548183"/>
    <mergeCell ref="AA548328:AA548329"/>
    <mergeCell ref="AA548474:AA548475"/>
    <mergeCell ref="AA548620:AA548621"/>
    <mergeCell ref="AA548766:AA548767"/>
    <mergeCell ref="AA548912:AA548913"/>
    <mergeCell ref="AA547306:AA547307"/>
    <mergeCell ref="AA547452:AA547453"/>
    <mergeCell ref="AA547598:AA547599"/>
    <mergeCell ref="AA547744:AA547745"/>
    <mergeCell ref="AA547890:AA547891"/>
    <mergeCell ref="AA548036:AA548037"/>
    <mergeCell ref="AA546430:AA546431"/>
    <mergeCell ref="AA546576:AA546577"/>
    <mergeCell ref="AA546722:AA546723"/>
    <mergeCell ref="AA546868:AA546869"/>
    <mergeCell ref="AA547014:AA547015"/>
    <mergeCell ref="AA547160:AA547161"/>
    <mergeCell ref="AA545554:AA545555"/>
    <mergeCell ref="AA545700:AA545701"/>
    <mergeCell ref="AA545846:AA545847"/>
    <mergeCell ref="AA545992:AA545993"/>
    <mergeCell ref="AA546138:AA546139"/>
    <mergeCell ref="AA546284:AA546285"/>
    <mergeCell ref="AA544678:AA544679"/>
    <mergeCell ref="AA544824:AA544825"/>
    <mergeCell ref="AA544970:AA544971"/>
    <mergeCell ref="AA545116:AA545117"/>
    <mergeCell ref="AA545262:AA545263"/>
    <mergeCell ref="AA545408:AA545409"/>
    <mergeCell ref="AA543802:AA543803"/>
    <mergeCell ref="AA543948:AA543949"/>
    <mergeCell ref="AA544094:AA544095"/>
    <mergeCell ref="AA544240:AA544241"/>
    <mergeCell ref="AA544386:AA544387"/>
    <mergeCell ref="AA544532:AA544533"/>
    <mergeCell ref="AA542926:AA542927"/>
    <mergeCell ref="AA543072:AA543073"/>
    <mergeCell ref="AA543218:AA543219"/>
    <mergeCell ref="AA543364:AA543365"/>
    <mergeCell ref="AA543510:AA543511"/>
    <mergeCell ref="AA543656:AA543657"/>
    <mergeCell ref="AA542050:AA542051"/>
    <mergeCell ref="AA542196:AA542197"/>
    <mergeCell ref="AA542342:AA542343"/>
    <mergeCell ref="AA542488:AA542489"/>
    <mergeCell ref="AA542634:AA542635"/>
    <mergeCell ref="AA542780:AA542781"/>
    <mergeCell ref="AA541174:AA541175"/>
    <mergeCell ref="AA541320:AA541321"/>
    <mergeCell ref="AA541466:AA541467"/>
    <mergeCell ref="AA541612:AA541613"/>
    <mergeCell ref="AA541758:AA541759"/>
    <mergeCell ref="AA541904:AA541905"/>
    <mergeCell ref="AA540298:AA540299"/>
    <mergeCell ref="AA540444:AA540445"/>
    <mergeCell ref="AA540590:AA540591"/>
    <mergeCell ref="AA540736:AA540737"/>
    <mergeCell ref="AA540882:AA540883"/>
    <mergeCell ref="AA541028:AA541029"/>
    <mergeCell ref="AA539422:AA539423"/>
    <mergeCell ref="AA539568:AA539569"/>
    <mergeCell ref="AA539714:AA539715"/>
    <mergeCell ref="AA539860:AA539861"/>
    <mergeCell ref="AA540006:AA540007"/>
    <mergeCell ref="AA540152:AA540153"/>
    <mergeCell ref="AA538546:AA538547"/>
    <mergeCell ref="AA538692:AA538693"/>
    <mergeCell ref="AA538838:AA538839"/>
    <mergeCell ref="AA538984:AA538985"/>
    <mergeCell ref="AA539130:AA539131"/>
    <mergeCell ref="AA539276:AA539277"/>
    <mergeCell ref="AA537670:AA537671"/>
    <mergeCell ref="AA537816:AA537817"/>
    <mergeCell ref="AA537962:AA537963"/>
    <mergeCell ref="AA538108:AA538109"/>
    <mergeCell ref="AA538254:AA538255"/>
    <mergeCell ref="AA538400:AA538401"/>
    <mergeCell ref="AA536794:AA536795"/>
    <mergeCell ref="AA536940:AA536941"/>
    <mergeCell ref="AA537086:AA537087"/>
    <mergeCell ref="AA537232:AA537233"/>
    <mergeCell ref="AA537378:AA537379"/>
    <mergeCell ref="AA537524:AA537525"/>
    <mergeCell ref="AA535918:AA535919"/>
    <mergeCell ref="AA536064:AA536065"/>
    <mergeCell ref="AA536210:AA536211"/>
    <mergeCell ref="AA536356:AA536357"/>
    <mergeCell ref="AA536502:AA536503"/>
    <mergeCell ref="AA536648:AA536649"/>
    <mergeCell ref="AA535042:AA535043"/>
    <mergeCell ref="AA535188:AA535189"/>
    <mergeCell ref="AA535334:AA535335"/>
    <mergeCell ref="AA535480:AA535481"/>
    <mergeCell ref="AA535626:AA535627"/>
    <mergeCell ref="AA535772:AA535773"/>
    <mergeCell ref="AA534166:AA534167"/>
    <mergeCell ref="AA534312:AA534313"/>
    <mergeCell ref="AA534458:AA534459"/>
    <mergeCell ref="AA534604:AA534605"/>
    <mergeCell ref="AA534750:AA534751"/>
    <mergeCell ref="AA534896:AA534897"/>
    <mergeCell ref="AA533290:AA533291"/>
    <mergeCell ref="AA533436:AA533437"/>
    <mergeCell ref="AA533582:AA533583"/>
    <mergeCell ref="AA533728:AA533729"/>
    <mergeCell ref="AA533874:AA533875"/>
    <mergeCell ref="AA534020:AA534021"/>
    <mergeCell ref="AA532414:AA532415"/>
    <mergeCell ref="AA532560:AA532561"/>
    <mergeCell ref="AA532706:AA532707"/>
    <mergeCell ref="AA532852:AA532853"/>
    <mergeCell ref="AA532998:AA532999"/>
    <mergeCell ref="AA533144:AA533145"/>
    <mergeCell ref="AA531538:AA531539"/>
    <mergeCell ref="AA531684:AA531685"/>
    <mergeCell ref="AA531830:AA531831"/>
    <mergeCell ref="AA531976:AA531977"/>
    <mergeCell ref="AA532122:AA532123"/>
    <mergeCell ref="AA532268:AA532269"/>
    <mergeCell ref="AA530662:AA530663"/>
    <mergeCell ref="AA530808:AA530809"/>
    <mergeCell ref="AA530954:AA530955"/>
    <mergeCell ref="AA531100:AA531101"/>
    <mergeCell ref="AA531246:AA531247"/>
    <mergeCell ref="AA531392:AA531393"/>
    <mergeCell ref="AA529786:AA529787"/>
    <mergeCell ref="AA529932:AA529933"/>
    <mergeCell ref="AA530078:AA530079"/>
    <mergeCell ref="AA530224:AA530225"/>
    <mergeCell ref="AA530370:AA530371"/>
    <mergeCell ref="AA530516:AA530517"/>
    <mergeCell ref="AA528910:AA528911"/>
    <mergeCell ref="AA529056:AA529057"/>
    <mergeCell ref="AA529202:AA529203"/>
    <mergeCell ref="AA529348:AA529349"/>
    <mergeCell ref="AA529494:AA529495"/>
    <mergeCell ref="AA529640:AA529641"/>
    <mergeCell ref="AA528034:AA528035"/>
    <mergeCell ref="AA528180:AA528181"/>
    <mergeCell ref="AA528326:AA528327"/>
    <mergeCell ref="AA528472:AA528473"/>
    <mergeCell ref="AA528618:AA528619"/>
    <mergeCell ref="AA528764:AA528765"/>
    <mergeCell ref="AA527158:AA527159"/>
    <mergeCell ref="AA527304:AA527305"/>
    <mergeCell ref="AA527450:AA527451"/>
    <mergeCell ref="AA527596:AA527597"/>
    <mergeCell ref="AA527742:AA527743"/>
    <mergeCell ref="AA527888:AA527889"/>
    <mergeCell ref="AA526282:AA526283"/>
    <mergeCell ref="AA526428:AA526429"/>
    <mergeCell ref="AA526574:AA526575"/>
    <mergeCell ref="AA526720:AA526721"/>
    <mergeCell ref="AA526866:AA526867"/>
    <mergeCell ref="AA527012:AA527013"/>
    <mergeCell ref="AA525406:AA525407"/>
    <mergeCell ref="AA525552:AA525553"/>
    <mergeCell ref="AA525698:AA525699"/>
    <mergeCell ref="AA525844:AA525845"/>
    <mergeCell ref="AA525990:AA525991"/>
    <mergeCell ref="AA526136:AA526137"/>
    <mergeCell ref="AA524530:AA524531"/>
    <mergeCell ref="AA524676:AA524677"/>
    <mergeCell ref="AA524822:AA524823"/>
    <mergeCell ref="AA524968:AA524969"/>
    <mergeCell ref="AA525114:AA525115"/>
    <mergeCell ref="AA525260:AA525261"/>
    <mergeCell ref="AA523654:AA523655"/>
    <mergeCell ref="AA523800:AA523801"/>
    <mergeCell ref="AA523946:AA523947"/>
    <mergeCell ref="AA524092:AA524093"/>
    <mergeCell ref="AA524238:AA524239"/>
    <mergeCell ref="AA524384:AA524385"/>
    <mergeCell ref="AA522778:AA522779"/>
    <mergeCell ref="AA522924:AA522925"/>
    <mergeCell ref="AA523070:AA523071"/>
    <mergeCell ref="AA523216:AA523217"/>
    <mergeCell ref="AA523362:AA523363"/>
    <mergeCell ref="AA523508:AA523509"/>
    <mergeCell ref="AA521902:AA521903"/>
    <mergeCell ref="AA522048:AA522049"/>
    <mergeCell ref="AA522194:AA522195"/>
    <mergeCell ref="AA522340:AA522341"/>
    <mergeCell ref="AA522486:AA522487"/>
    <mergeCell ref="AA522632:AA522633"/>
    <mergeCell ref="AA521026:AA521027"/>
    <mergeCell ref="AA521172:AA521173"/>
    <mergeCell ref="AA521318:AA521319"/>
    <mergeCell ref="AA521464:AA521465"/>
    <mergeCell ref="AA521610:AA521611"/>
    <mergeCell ref="AA521756:AA521757"/>
    <mergeCell ref="AA520150:AA520151"/>
    <mergeCell ref="AA520296:AA520297"/>
    <mergeCell ref="AA520442:AA520443"/>
    <mergeCell ref="AA520588:AA520589"/>
    <mergeCell ref="AA520734:AA520735"/>
    <mergeCell ref="AA520880:AA520881"/>
    <mergeCell ref="AA519274:AA519275"/>
    <mergeCell ref="AA519420:AA519421"/>
    <mergeCell ref="AA519566:AA519567"/>
    <mergeCell ref="AA519712:AA519713"/>
    <mergeCell ref="AA519858:AA519859"/>
    <mergeCell ref="AA520004:AA520005"/>
    <mergeCell ref="AA518398:AA518399"/>
    <mergeCell ref="AA518544:AA518545"/>
    <mergeCell ref="AA518690:AA518691"/>
    <mergeCell ref="AA518836:AA518837"/>
    <mergeCell ref="AA518982:AA518983"/>
    <mergeCell ref="AA519128:AA519129"/>
    <mergeCell ref="AA517522:AA517523"/>
    <mergeCell ref="AA517668:AA517669"/>
    <mergeCell ref="AA517814:AA517815"/>
    <mergeCell ref="AA517960:AA517961"/>
    <mergeCell ref="AA518106:AA518107"/>
    <mergeCell ref="AA518252:AA518253"/>
    <mergeCell ref="AA516646:AA516647"/>
    <mergeCell ref="AA516792:AA516793"/>
    <mergeCell ref="AA516938:AA516939"/>
    <mergeCell ref="AA517084:AA517085"/>
    <mergeCell ref="AA517230:AA517231"/>
    <mergeCell ref="AA517376:AA517377"/>
    <mergeCell ref="AA515770:AA515771"/>
    <mergeCell ref="AA515916:AA515917"/>
    <mergeCell ref="AA516062:AA516063"/>
    <mergeCell ref="AA516208:AA516209"/>
    <mergeCell ref="AA516354:AA516355"/>
    <mergeCell ref="AA516500:AA516501"/>
    <mergeCell ref="AA514894:AA514895"/>
    <mergeCell ref="AA515040:AA515041"/>
    <mergeCell ref="AA515186:AA515187"/>
    <mergeCell ref="AA515332:AA515333"/>
    <mergeCell ref="AA515478:AA515479"/>
    <mergeCell ref="AA515624:AA515625"/>
    <mergeCell ref="AA514018:AA514019"/>
    <mergeCell ref="AA514164:AA514165"/>
    <mergeCell ref="AA514310:AA514311"/>
    <mergeCell ref="AA514456:AA514457"/>
    <mergeCell ref="AA514602:AA514603"/>
    <mergeCell ref="AA514748:AA514749"/>
    <mergeCell ref="AA513142:AA513143"/>
    <mergeCell ref="AA513288:AA513289"/>
    <mergeCell ref="AA513434:AA513435"/>
    <mergeCell ref="AA513580:AA513581"/>
    <mergeCell ref="AA513726:AA513727"/>
    <mergeCell ref="AA513872:AA513873"/>
    <mergeCell ref="AA512266:AA512267"/>
    <mergeCell ref="AA512412:AA512413"/>
    <mergeCell ref="AA512558:AA512559"/>
    <mergeCell ref="AA512704:AA512705"/>
    <mergeCell ref="AA512850:AA512851"/>
    <mergeCell ref="AA512996:AA512997"/>
    <mergeCell ref="AA511390:AA511391"/>
    <mergeCell ref="AA511536:AA511537"/>
    <mergeCell ref="AA511682:AA511683"/>
    <mergeCell ref="AA511828:AA511829"/>
    <mergeCell ref="AA511974:AA511975"/>
    <mergeCell ref="AA512120:AA512121"/>
    <mergeCell ref="AA510514:AA510515"/>
    <mergeCell ref="AA510660:AA510661"/>
    <mergeCell ref="AA510806:AA510807"/>
    <mergeCell ref="AA510952:AA510953"/>
    <mergeCell ref="AA511098:AA511099"/>
    <mergeCell ref="AA511244:AA511245"/>
    <mergeCell ref="AA509638:AA509639"/>
    <mergeCell ref="AA509784:AA509785"/>
    <mergeCell ref="AA509930:AA509931"/>
    <mergeCell ref="AA510076:AA510077"/>
    <mergeCell ref="AA510222:AA510223"/>
    <mergeCell ref="AA510368:AA510369"/>
    <mergeCell ref="AA508762:AA508763"/>
    <mergeCell ref="AA508908:AA508909"/>
    <mergeCell ref="AA509054:AA509055"/>
    <mergeCell ref="AA509200:AA509201"/>
    <mergeCell ref="AA509346:AA509347"/>
    <mergeCell ref="AA509492:AA509493"/>
    <mergeCell ref="AA507886:AA507887"/>
    <mergeCell ref="AA508032:AA508033"/>
    <mergeCell ref="AA508178:AA508179"/>
    <mergeCell ref="AA508324:AA508325"/>
    <mergeCell ref="AA508470:AA508471"/>
    <mergeCell ref="AA508616:AA508617"/>
    <mergeCell ref="AA507010:AA507011"/>
    <mergeCell ref="AA507156:AA507157"/>
    <mergeCell ref="AA507302:AA507303"/>
    <mergeCell ref="AA507448:AA507449"/>
    <mergeCell ref="AA507594:AA507595"/>
    <mergeCell ref="AA507740:AA507741"/>
    <mergeCell ref="AA506134:AA506135"/>
    <mergeCell ref="AA506280:AA506281"/>
    <mergeCell ref="AA506426:AA506427"/>
    <mergeCell ref="AA506572:AA506573"/>
    <mergeCell ref="AA506718:AA506719"/>
    <mergeCell ref="AA506864:AA506865"/>
    <mergeCell ref="AA505258:AA505259"/>
    <mergeCell ref="AA505404:AA505405"/>
    <mergeCell ref="AA505550:AA505551"/>
    <mergeCell ref="AA505696:AA505697"/>
    <mergeCell ref="AA505842:AA505843"/>
    <mergeCell ref="AA505988:AA505989"/>
    <mergeCell ref="AA504382:AA504383"/>
    <mergeCell ref="AA504528:AA504529"/>
    <mergeCell ref="AA504674:AA504675"/>
    <mergeCell ref="AA504820:AA504821"/>
    <mergeCell ref="AA504966:AA504967"/>
    <mergeCell ref="AA505112:AA505113"/>
    <mergeCell ref="AA503506:AA503507"/>
    <mergeCell ref="AA503652:AA503653"/>
    <mergeCell ref="AA503798:AA503799"/>
    <mergeCell ref="AA503944:AA503945"/>
    <mergeCell ref="AA504090:AA504091"/>
    <mergeCell ref="AA504236:AA504237"/>
    <mergeCell ref="AA502630:AA502631"/>
    <mergeCell ref="AA502776:AA502777"/>
    <mergeCell ref="AA502922:AA502923"/>
    <mergeCell ref="AA503068:AA503069"/>
    <mergeCell ref="AA503214:AA503215"/>
    <mergeCell ref="AA503360:AA503361"/>
    <mergeCell ref="AA501754:AA501755"/>
    <mergeCell ref="AA501900:AA501901"/>
    <mergeCell ref="AA502046:AA502047"/>
    <mergeCell ref="AA502192:AA502193"/>
    <mergeCell ref="AA502338:AA502339"/>
    <mergeCell ref="AA502484:AA502485"/>
    <mergeCell ref="AA500878:AA500879"/>
    <mergeCell ref="AA501024:AA501025"/>
    <mergeCell ref="AA501170:AA501171"/>
    <mergeCell ref="AA501316:AA501317"/>
    <mergeCell ref="AA501462:AA501463"/>
    <mergeCell ref="AA501608:AA501609"/>
    <mergeCell ref="AA500002:AA500003"/>
    <mergeCell ref="AA500148:AA500149"/>
    <mergeCell ref="AA500294:AA500295"/>
    <mergeCell ref="AA500440:AA500441"/>
    <mergeCell ref="AA500586:AA500587"/>
    <mergeCell ref="AA500732:AA500733"/>
    <mergeCell ref="AA499126:AA499127"/>
    <mergeCell ref="AA499272:AA499273"/>
    <mergeCell ref="AA499418:AA499419"/>
    <mergeCell ref="AA499564:AA499565"/>
    <mergeCell ref="AA499710:AA499711"/>
    <mergeCell ref="AA499856:AA499857"/>
    <mergeCell ref="AA498250:AA498251"/>
    <mergeCell ref="AA498396:AA498397"/>
    <mergeCell ref="AA498542:AA498543"/>
    <mergeCell ref="AA498688:AA498689"/>
    <mergeCell ref="AA498834:AA498835"/>
    <mergeCell ref="AA498980:AA498981"/>
    <mergeCell ref="AA497374:AA497375"/>
    <mergeCell ref="AA497520:AA497521"/>
    <mergeCell ref="AA497666:AA497667"/>
    <mergeCell ref="AA497812:AA497813"/>
    <mergeCell ref="AA497958:AA497959"/>
    <mergeCell ref="AA498104:AA498105"/>
    <mergeCell ref="AA496498:AA496499"/>
    <mergeCell ref="AA496644:AA496645"/>
    <mergeCell ref="AA496790:AA496791"/>
    <mergeCell ref="AA496936:AA496937"/>
    <mergeCell ref="AA497082:AA497083"/>
    <mergeCell ref="AA497228:AA497229"/>
    <mergeCell ref="AA495622:AA495623"/>
    <mergeCell ref="AA495768:AA495769"/>
    <mergeCell ref="AA495914:AA495915"/>
    <mergeCell ref="AA496060:AA496061"/>
    <mergeCell ref="AA496206:AA496207"/>
    <mergeCell ref="AA496352:AA496353"/>
    <mergeCell ref="AA494746:AA494747"/>
    <mergeCell ref="AA494892:AA494893"/>
    <mergeCell ref="AA495038:AA495039"/>
    <mergeCell ref="AA495184:AA495185"/>
    <mergeCell ref="AA495330:AA495331"/>
    <mergeCell ref="AA495476:AA495477"/>
    <mergeCell ref="AA493870:AA493871"/>
    <mergeCell ref="AA494016:AA494017"/>
    <mergeCell ref="AA494162:AA494163"/>
    <mergeCell ref="AA494308:AA494309"/>
    <mergeCell ref="AA494454:AA494455"/>
    <mergeCell ref="AA494600:AA494601"/>
    <mergeCell ref="AA492994:AA492995"/>
    <mergeCell ref="AA493140:AA493141"/>
    <mergeCell ref="AA493286:AA493287"/>
    <mergeCell ref="AA493432:AA493433"/>
    <mergeCell ref="AA493578:AA493579"/>
    <mergeCell ref="AA493724:AA493725"/>
    <mergeCell ref="AA492118:AA492119"/>
    <mergeCell ref="AA492264:AA492265"/>
    <mergeCell ref="AA492410:AA492411"/>
    <mergeCell ref="AA492556:AA492557"/>
    <mergeCell ref="AA492702:AA492703"/>
    <mergeCell ref="AA492848:AA492849"/>
    <mergeCell ref="AA491242:AA491243"/>
    <mergeCell ref="AA491388:AA491389"/>
    <mergeCell ref="AA491534:AA491535"/>
    <mergeCell ref="AA491680:AA491681"/>
    <mergeCell ref="AA491826:AA491827"/>
    <mergeCell ref="AA491972:AA491973"/>
    <mergeCell ref="AA490366:AA490367"/>
    <mergeCell ref="AA490512:AA490513"/>
    <mergeCell ref="AA490658:AA490659"/>
    <mergeCell ref="AA490804:AA490805"/>
    <mergeCell ref="AA490950:AA490951"/>
    <mergeCell ref="AA491096:AA491097"/>
    <mergeCell ref="AA489490:AA489491"/>
    <mergeCell ref="AA489636:AA489637"/>
    <mergeCell ref="AA489782:AA489783"/>
    <mergeCell ref="AA489928:AA489929"/>
    <mergeCell ref="AA490074:AA490075"/>
    <mergeCell ref="AA490220:AA490221"/>
    <mergeCell ref="AA488614:AA488615"/>
    <mergeCell ref="AA488760:AA488761"/>
    <mergeCell ref="AA488906:AA488907"/>
    <mergeCell ref="AA489052:AA489053"/>
    <mergeCell ref="AA489198:AA489199"/>
    <mergeCell ref="AA489344:AA489345"/>
    <mergeCell ref="AA487738:AA487739"/>
    <mergeCell ref="AA487884:AA487885"/>
    <mergeCell ref="AA488030:AA488031"/>
    <mergeCell ref="AA488176:AA488177"/>
    <mergeCell ref="AA488322:AA488323"/>
    <mergeCell ref="AA488468:AA488469"/>
    <mergeCell ref="AA486862:AA486863"/>
    <mergeCell ref="AA487008:AA487009"/>
    <mergeCell ref="AA487154:AA487155"/>
    <mergeCell ref="AA487300:AA487301"/>
    <mergeCell ref="AA487446:AA487447"/>
    <mergeCell ref="AA487592:AA487593"/>
    <mergeCell ref="AA485986:AA485987"/>
    <mergeCell ref="AA486132:AA486133"/>
    <mergeCell ref="AA486278:AA486279"/>
    <mergeCell ref="AA486424:AA486425"/>
    <mergeCell ref="AA486570:AA486571"/>
    <mergeCell ref="AA486716:AA486717"/>
    <mergeCell ref="AA485110:AA485111"/>
    <mergeCell ref="AA485256:AA485257"/>
    <mergeCell ref="AA485402:AA485403"/>
    <mergeCell ref="AA485548:AA485549"/>
    <mergeCell ref="AA485694:AA485695"/>
    <mergeCell ref="AA485840:AA485841"/>
    <mergeCell ref="AA484234:AA484235"/>
    <mergeCell ref="AA484380:AA484381"/>
    <mergeCell ref="AA484526:AA484527"/>
    <mergeCell ref="AA484672:AA484673"/>
    <mergeCell ref="AA484818:AA484819"/>
    <mergeCell ref="AA484964:AA484965"/>
    <mergeCell ref="AA483358:AA483359"/>
    <mergeCell ref="AA483504:AA483505"/>
    <mergeCell ref="AA483650:AA483651"/>
    <mergeCell ref="AA483796:AA483797"/>
    <mergeCell ref="AA483942:AA483943"/>
    <mergeCell ref="AA484088:AA484089"/>
    <mergeCell ref="AA482482:AA482483"/>
    <mergeCell ref="AA482628:AA482629"/>
    <mergeCell ref="AA482774:AA482775"/>
    <mergeCell ref="AA482920:AA482921"/>
    <mergeCell ref="AA483066:AA483067"/>
    <mergeCell ref="AA483212:AA483213"/>
    <mergeCell ref="AA481606:AA481607"/>
    <mergeCell ref="AA481752:AA481753"/>
    <mergeCell ref="AA481898:AA481899"/>
    <mergeCell ref="AA482044:AA482045"/>
    <mergeCell ref="AA482190:AA482191"/>
    <mergeCell ref="AA482336:AA482337"/>
    <mergeCell ref="AA480730:AA480731"/>
    <mergeCell ref="AA480876:AA480877"/>
    <mergeCell ref="AA481022:AA481023"/>
    <mergeCell ref="AA481168:AA481169"/>
    <mergeCell ref="AA481314:AA481315"/>
    <mergeCell ref="AA481460:AA481461"/>
    <mergeCell ref="AA479854:AA479855"/>
    <mergeCell ref="AA480000:AA480001"/>
    <mergeCell ref="AA480146:AA480147"/>
    <mergeCell ref="AA480292:AA480293"/>
    <mergeCell ref="AA480438:AA480439"/>
    <mergeCell ref="AA480584:AA480585"/>
    <mergeCell ref="AA478978:AA478979"/>
    <mergeCell ref="AA479124:AA479125"/>
    <mergeCell ref="AA479270:AA479271"/>
    <mergeCell ref="AA479416:AA479417"/>
    <mergeCell ref="AA479562:AA479563"/>
    <mergeCell ref="AA479708:AA479709"/>
    <mergeCell ref="AA478102:AA478103"/>
    <mergeCell ref="AA478248:AA478249"/>
    <mergeCell ref="AA478394:AA478395"/>
    <mergeCell ref="AA478540:AA478541"/>
    <mergeCell ref="AA478686:AA478687"/>
    <mergeCell ref="AA478832:AA478833"/>
    <mergeCell ref="AA477226:AA477227"/>
    <mergeCell ref="AA477372:AA477373"/>
    <mergeCell ref="AA477518:AA477519"/>
    <mergeCell ref="AA477664:AA477665"/>
    <mergeCell ref="AA477810:AA477811"/>
    <mergeCell ref="AA477956:AA477957"/>
    <mergeCell ref="AA476350:AA476351"/>
    <mergeCell ref="AA476496:AA476497"/>
    <mergeCell ref="AA476642:AA476643"/>
    <mergeCell ref="AA476788:AA476789"/>
    <mergeCell ref="AA476934:AA476935"/>
    <mergeCell ref="AA477080:AA477081"/>
    <mergeCell ref="AA475474:AA475475"/>
    <mergeCell ref="AA475620:AA475621"/>
    <mergeCell ref="AA475766:AA475767"/>
    <mergeCell ref="AA475912:AA475913"/>
    <mergeCell ref="AA476058:AA476059"/>
    <mergeCell ref="AA476204:AA476205"/>
    <mergeCell ref="AA474598:AA474599"/>
    <mergeCell ref="AA474744:AA474745"/>
    <mergeCell ref="AA474890:AA474891"/>
    <mergeCell ref="AA475036:AA475037"/>
    <mergeCell ref="AA475182:AA475183"/>
    <mergeCell ref="AA475328:AA475329"/>
    <mergeCell ref="AA473722:AA473723"/>
    <mergeCell ref="AA473868:AA473869"/>
    <mergeCell ref="AA474014:AA474015"/>
    <mergeCell ref="AA474160:AA474161"/>
    <mergeCell ref="AA474306:AA474307"/>
    <mergeCell ref="AA474452:AA474453"/>
    <mergeCell ref="AA472846:AA472847"/>
    <mergeCell ref="AA472992:AA472993"/>
    <mergeCell ref="AA473138:AA473139"/>
    <mergeCell ref="AA473284:AA473285"/>
    <mergeCell ref="AA473430:AA473431"/>
    <mergeCell ref="AA473576:AA473577"/>
    <mergeCell ref="AA471970:AA471971"/>
    <mergeCell ref="AA472116:AA472117"/>
    <mergeCell ref="AA472262:AA472263"/>
    <mergeCell ref="AA472408:AA472409"/>
    <mergeCell ref="AA472554:AA472555"/>
    <mergeCell ref="AA472700:AA472701"/>
    <mergeCell ref="AA471094:AA471095"/>
    <mergeCell ref="AA471240:AA471241"/>
    <mergeCell ref="AA471386:AA471387"/>
    <mergeCell ref="AA471532:AA471533"/>
    <mergeCell ref="AA471678:AA471679"/>
    <mergeCell ref="AA471824:AA471825"/>
    <mergeCell ref="AA470218:AA470219"/>
    <mergeCell ref="AA470364:AA470365"/>
    <mergeCell ref="AA470510:AA470511"/>
    <mergeCell ref="AA470656:AA470657"/>
    <mergeCell ref="AA470802:AA470803"/>
    <mergeCell ref="AA470948:AA470949"/>
    <mergeCell ref="AA469342:AA469343"/>
    <mergeCell ref="AA469488:AA469489"/>
    <mergeCell ref="AA469634:AA469635"/>
    <mergeCell ref="AA469780:AA469781"/>
    <mergeCell ref="AA469926:AA469927"/>
    <mergeCell ref="AA470072:AA470073"/>
    <mergeCell ref="AA468466:AA468467"/>
    <mergeCell ref="AA468612:AA468613"/>
    <mergeCell ref="AA468758:AA468759"/>
    <mergeCell ref="AA468904:AA468905"/>
    <mergeCell ref="AA469050:AA469051"/>
    <mergeCell ref="AA469196:AA469197"/>
    <mergeCell ref="AA467590:AA467591"/>
    <mergeCell ref="AA467736:AA467737"/>
    <mergeCell ref="AA467882:AA467883"/>
    <mergeCell ref="AA468028:AA468029"/>
    <mergeCell ref="AA468174:AA468175"/>
    <mergeCell ref="AA468320:AA468321"/>
    <mergeCell ref="AA466714:AA466715"/>
    <mergeCell ref="AA466860:AA466861"/>
    <mergeCell ref="AA467006:AA467007"/>
    <mergeCell ref="AA467152:AA467153"/>
    <mergeCell ref="AA467298:AA467299"/>
    <mergeCell ref="AA467444:AA467445"/>
    <mergeCell ref="AA465838:AA465839"/>
    <mergeCell ref="AA465984:AA465985"/>
    <mergeCell ref="AA466130:AA466131"/>
    <mergeCell ref="AA466276:AA466277"/>
    <mergeCell ref="AA466422:AA466423"/>
    <mergeCell ref="AA466568:AA466569"/>
    <mergeCell ref="AA464962:AA464963"/>
    <mergeCell ref="AA465108:AA465109"/>
    <mergeCell ref="AA465254:AA465255"/>
    <mergeCell ref="AA465400:AA465401"/>
    <mergeCell ref="AA465546:AA465547"/>
    <mergeCell ref="AA465692:AA465693"/>
    <mergeCell ref="AA464086:AA464087"/>
    <mergeCell ref="AA464232:AA464233"/>
    <mergeCell ref="AA464378:AA464379"/>
    <mergeCell ref="AA464524:AA464525"/>
    <mergeCell ref="AA464670:AA464671"/>
    <mergeCell ref="AA464816:AA464817"/>
    <mergeCell ref="AA463210:AA463211"/>
    <mergeCell ref="AA463356:AA463357"/>
    <mergeCell ref="AA463502:AA463503"/>
    <mergeCell ref="AA463648:AA463649"/>
    <mergeCell ref="AA463794:AA463795"/>
    <mergeCell ref="AA463940:AA463941"/>
    <mergeCell ref="AA462334:AA462335"/>
    <mergeCell ref="AA462480:AA462481"/>
    <mergeCell ref="AA462626:AA462627"/>
    <mergeCell ref="AA462772:AA462773"/>
    <mergeCell ref="AA462918:AA462919"/>
    <mergeCell ref="AA463064:AA463065"/>
    <mergeCell ref="AA461458:AA461459"/>
    <mergeCell ref="AA461604:AA461605"/>
    <mergeCell ref="AA461750:AA461751"/>
    <mergeCell ref="AA461896:AA461897"/>
    <mergeCell ref="AA462042:AA462043"/>
    <mergeCell ref="AA462188:AA462189"/>
    <mergeCell ref="AA460582:AA460583"/>
    <mergeCell ref="AA460728:AA460729"/>
    <mergeCell ref="AA460874:AA460875"/>
    <mergeCell ref="AA461020:AA461021"/>
    <mergeCell ref="AA461166:AA461167"/>
    <mergeCell ref="AA461312:AA461313"/>
    <mergeCell ref="AA459706:AA459707"/>
    <mergeCell ref="AA459852:AA459853"/>
    <mergeCell ref="AA459998:AA459999"/>
    <mergeCell ref="AA460144:AA460145"/>
    <mergeCell ref="AA460290:AA460291"/>
    <mergeCell ref="AA460436:AA460437"/>
    <mergeCell ref="AA458830:AA458831"/>
    <mergeCell ref="AA458976:AA458977"/>
    <mergeCell ref="AA459122:AA459123"/>
    <mergeCell ref="AA459268:AA459269"/>
    <mergeCell ref="AA459414:AA459415"/>
    <mergeCell ref="AA459560:AA459561"/>
    <mergeCell ref="AA457954:AA457955"/>
    <mergeCell ref="AA458100:AA458101"/>
    <mergeCell ref="AA458246:AA458247"/>
    <mergeCell ref="AA458392:AA458393"/>
    <mergeCell ref="AA458538:AA458539"/>
    <mergeCell ref="AA458684:AA458685"/>
    <mergeCell ref="AA457078:AA457079"/>
    <mergeCell ref="AA457224:AA457225"/>
    <mergeCell ref="AA457370:AA457371"/>
    <mergeCell ref="AA457516:AA457517"/>
    <mergeCell ref="AA457662:AA457663"/>
    <mergeCell ref="AA457808:AA457809"/>
    <mergeCell ref="AA456202:AA456203"/>
    <mergeCell ref="AA456348:AA456349"/>
    <mergeCell ref="AA456494:AA456495"/>
    <mergeCell ref="AA456640:AA456641"/>
    <mergeCell ref="AA456786:AA456787"/>
    <mergeCell ref="AA456932:AA456933"/>
    <mergeCell ref="AA455326:AA455327"/>
    <mergeCell ref="AA455472:AA455473"/>
    <mergeCell ref="AA455618:AA455619"/>
    <mergeCell ref="AA455764:AA455765"/>
    <mergeCell ref="AA455910:AA455911"/>
    <mergeCell ref="AA456056:AA456057"/>
    <mergeCell ref="AA454450:AA454451"/>
    <mergeCell ref="AA454596:AA454597"/>
    <mergeCell ref="AA454742:AA454743"/>
    <mergeCell ref="AA454888:AA454889"/>
    <mergeCell ref="AA455034:AA455035"/>
    <mergeCell ref="AA455180:AA455181"/>
    <mergeCell ref="AA453574:AA453575"/>
    <mergeCell ref="AA453720:AA453721"/>
    <mergeCell ref="AA453866:AA453867"/>
    <mergeCell ref="AA454012:AA454013"/>
    <mergeCell ref="AA454158:AA454159"/>
    <mergeCell ref="AA454304:AA454305"/>
    <mergeCell ref="AA452698:AA452699"/>
    <mergeCell ref="AA452844:AA452845"/>
    <mergeCell ref="AA452990:AA452991"/>
    <mergeCell ref="AA453136:AA453137"/>
    <mergeCell ref="AA453282:AA453283"/>
    <mergeCell ref="AA453428:AA453429"/>
    <mergeCell ref="AA451822:AA451823"/>
    <mergeCell ref="AA451968:AA451969"/>
    <mergeCell ref="AA452114:AA452115"/>
    <mergeCell ref="AA452260:AA452261"/>
    <mergeCell ref="AA452406:AA452407"/>
    <mergeCell ref="AA452552:AA452553"/>
    <mergeCell ref="AA450946:AA450947"/>
    <mergeCell ref="AA451092:AA451093"/>
    <mergeCell ref="AA451238:AA451239"/>
    <mergeCell ref="AA451384:AA451385"/>
    <mergeCell ref="AA451530:AA451531"/>
    <mergeCell ref="AA451676:AA451677"/>
    <mergeCell ref="AA450070:AA450071"/>
    <mergeCell ref="AA450216:AA450217"/>
    <mergeCell ref="AA450362:AA450363"/>
    <mergeCell ref="AA450508:AA450509"/>
    <mergeCell ref="AA450654:AA450655"/>
    <mergeCell ref="AA450800:AA450801"/>
    <mergeCell ref="AA449194:AA449195"/>
    <mergeCell ref="AA449340:AA449341"/>
    <mergeCell ref="AA449486:AA449487"/>
    <mergeCell ref="AA449632:AA449633"/>
    <mergeCell ref="AA449778:AA449779"/>
    <mergeCell ref="AA449924:AA449925"/>
    <mergeCell ref="AA448318:AA448319"/>
    <mergeCell ref="AA448464:AA448465"/>
    <mergeCell ref="AA448610:AA448611"/>
    <mergeCell ref="AA448756:AA448757"/>
    <mergeCell ref="AA448902:AA448903"/>
    <mergeCell ref="AA449048:AA449049"/>
    <mergeCell ref="AA447442:AA447443"/>
    <mergeCell ref="AA447588:AA447589"/>
    <mergeCell ref="AA447734:AA447735"/>
    <mergeCell ref="AA447880:AA447881"/>
    <mergeCell ref="AA448026:AA448027"/>
    <mergeCell ref="AA448172:AA448173"/>
    <mergeCell ref="AA446566:AA446567"/>
    <mergeCell ref="AA446712:AA446713"/>
    <mergeCell ref="AA446858:AA446859"/>
    <mergeCell ref="AA447004:AA447005"/>
    <mergeCell ref="AA447150:AA447151"/>
    <mergeCell ref="AA447296:AA447297"/>
    <mergeCell ref="AA445690:AA445691"/>
    <mergeCell ref="AA445836:AA445837"/>
    <mergeCell ref="AA445982:AA445983"/>
    <mergeCell ref="AA446128:AA446129"/>
    <mergeCell ref="AA446274:AA446275"/>
    <mergeCell ref="AA446420:AA446421"/>
    <mergeCell ref="AA444814:AA444815"/>
    <mergeCell ref="AA444960:AA444961"/>
    <mergeCell ref="AA445106:AA445107"/>
    <mergeCell ref="AA445252:AA445253"/>
    <mergeCell ref="AA445398:AA445399"/>
    <mergeCell ref="AA445544:AA445545"/>
    <mergeCell ref="AA443938:AA443939"/>
    <mergeCell ref="AA444084:AA444085"/>
    <mergeCell ref="AA444230:AA444231"/>
    <mergeCell ref="AA444376:AA444377"/>
    <mergeCell ref="AA444522:AA444523"/>
    <mergeCell ref="AA444668:AA444669"/>
    <mergeCell ref="AA443062:AA443063"/>
    <mergeCell ref="AA443208:AA443209"/>
    <mergeCell ref="AA443354:AA443355"/>
    <mergeCell ref="AA443500:AA443501"/>
    <mergeCell ref="AA443646:AA443647"/>
    <mergeCell ref="AA443792:AA443793"/>
    <mergeCell ref="AA442186:AA442187"/>
    <mergeCell ref="AA442332:AA442333"/>
    <mergeCell ref="AA442478:AA442479"/>
    <mergeCell ref="AA442624:AA442625"/>
    <mergeCell ref="AA442770:AA442771"/>
    <mergeCell ref="AA442916:AA442917"/>
    <mergeCell ref="AA441310:AA441311"/>
    <mergeCell ref="AA441456:AA441457"/>
    <mergeCell ref="AA441602:AA441603"/>
    <mergeCell ref="AA441748:AA441749"/>
    <mergeCell ref="AA441894:AA441895"/>
    <mergeCell ref="AA442040:AA442041"/>
    <mergeCell ref="AA440434:AA440435"/>
    <mergeCell ref="AA440580:AA440581"/>
    <mergeCell ref="AA440726:AA440727"/>
    <mergeCell ref="AA440872:AA440873"/>
    <mergeCell ref="AA441018:AA441019"/>
    <mergeCell ref="AA441164:AA441165"/>
    <mergeCell ref="AA439558:AA439559"/>
    <mergeCell ref="AA439704:AA439705"/>
    <mergeCell ref="AA439850:AA439851"/>
    <mergeCell ref="AA439996:AA439997"/>
    <mergeCell ref="AA440142:AA440143"/>
    <mergeCell ref="AA440288:AA440289"/>
    <mergeCell ref="AA438682:AA438683"/>
    <mergeCell ref="AA438828:AA438829"/>
    <mergeCell ref="AA438974:AA438975"/>
    <mergeCell ref="AA439120:AA439121"/>
    <mergeCell ref="AA439266:AA439267"/>
    <mergeCell ref="AA439412:AA439413"/>
    <mergeCell ref="AA437806:AA437807"/>
    <mergeCell ref="AA437952:AA437953"/>
    <mergeCell ref="AA438098:AA438099"/>
    <mergeCell ref="AA438244:AA438245"/>
    <mergeCell ref="AA438390:AA438391"/>
    <mergeCell ref="AA438536:AA438537"/>
    <mergeCell ref="AA436930:AA436931"/>
    <mergeCell ref="AA437076:AA437077"/>
    <mergeCell ref="AA437222:AA437223"/>
    <mergeCell ref="AA437368:AA437369"/>
    <mergeCell ref="AA437514:AA437515"/>
    <mergeCell ref="AA437660:AA437661"/>
    <mergeCell ref="AA436054:AA436055"/>
    <mergeCell ref="AA436200:AA436201"/>
    <mergeCell ref="AA436346:AA436347"/>
    <mergeCell ref="AA436492:AA436493"/>
    <mergeCell ref="AA436638:AA436639"/>
    <mergeCell ref="AA436784:AA436785"/>
    <mergeCell ref="AA435178:AA435179"/>
    <mergeCell ref="AA435324:AA435325"/>
    <mergeCell ref="AA435470:AA435471"/>
    <mergeCell ref="AA435616:AA435617"/>
    <mergeCell ref="AA435762:AA435763"/>
    <mergeCell ref="AA435908:AA435909"/>
    <mergeCell ref="AA434302:AA434303"/>
    <mergeCell ref="AA434448:AA434449"/>
    <mergeCell ref="AA434594:AA434595"/>
    <mergeCell ref="AA434740:AA434741"/>
    <mergeCell ref="AA434886:AA434887"/>
    <mergeCell ref="AA435032:AA435033"/>
    <mergeCell ref="AA433426:AA433427"/>
    <mergeCell ref="AA433572:AA433573"/>
    <mergeCell ref="AA433718:AA433719"/>
    <mergeCell ref="AA433864:AA433865"/>
    <mergeCell ref="AA434010:AA434011"/>
    <mergeCell ref="AA434156:AA434157"/>
    <mergeCell ref="AA432550:AA432551"/>
    <mergeCell ref="AA432696:AA432697"/>
    <mergeCell ref="AA432842:AA432843"/>
    <mergeCell ref="AA432988:AA432989"/>
    <mergeCell ref="AA433134:AA433135"/>
    <mergeCell ref="AA433280:AA433281"/>
    <mergeCell ref="AA431674:AA431675"/>
    <mergeCell ref="AA431820:AA431821"/>
    <mergeCell ref="AA431966:AA431967"/>
    <mergeCell ref="AA432112:AA432113"/>
    <mergeCell ref="AA432258:AA432259"/>
    <mergeCell ref="AA432404:AA432405"/>
    <mergeCell ref="AA430798:AA430799"/>
    <mergeCell ref="AA430944:AA430945"/>
    <mergeCell ref="AA431090:AA431091"/>
    <mergeCell ref="AA431236:AA431237"/>
    <mergeCell ref="AA431382:AA431383"/>
    <mergeCell ref="AA431528:AA431529"/>
    <mergeCell ref="AA429922:AA429923"/>
    <mergeCell ref="AA430068:AA430069"/>
    <mergeCell ref="AA430214:AA430215"/>
    <mergeCell ref="AA430360:AA430361"/>
    <mergeCell ref="AA430506:AA430507"/>
    <mergeCell ref="AA430652:AA430653"/>
    <mergeCell ref="AA429046:AA429047"/>
    <mergeCell ref="AA429192:AA429193"/>
    <mergeCell ref="AA429338:AA429339"/>
    <mergeCell ref="AA429484:AA429485"/>
    <mergeCell ref="AA429630:AA429631"/>
    <mergeCell ref="AA429776:AA429777"/>
    <mergeCell ref="AA428170:AA428171"/>
    <mergeCell ref="AA428316:AA428317"/>
    <mergeCell ref="AA428462:AA428463"/>
    <mergeCell ref="AA428608:AA428609"/>
    <mergeCell ref="AA428754:AA428755"/>
    <mergeCell ref="AA428900:AA428901"/>
    <mergeCell ref="AA427294:AA427295"/>
    <mergeCell ref="AA427440:AA427441"/>
    <mergeCell ref="AA427586:AA427587"/>
    <mergeCell ref="AA427732:AA427733"/>
    <mergeCell ref="AA427878:AA427879"/>
    <mergeCell ref="AA428024:AA428025"/>
    <mergeCell ref="AA426418:AA426419"/>
    <mergeCell ref="AA426564:AA426565"/>
    <mergeCell ref="AA426710:AA426711"/>
    <mergeCell ref="AA426856:AA426857"/>
    <mergeCell ref="AA427002:AA427003"/>
    <mergeCell ref="AA427148:AA427149"/>
    <mergeCell ref="AA425542:AA425543"/>
    <mergeCell ref="AA425688:AA425689"/>
    <mergeCell ref="AA425834:AA425835"/>
    <mergeCell ref="AA425980:AA425981"/>
    <mergeCell ref="AA426126:AA426127"/>
    <mergeCell ref="AA426272:AA426273"/>
    <mergeCell ref="AA424666:AA424667"/>
    <mergeCell ref="AA424812:AA424813"/>
    <mergeCell ref="AA424958:AA424959"/>
    <mergeCell ref="AA425104:AA425105"/>
    <mergeCell ref="AA425250:AA425251"/>
    <mergeCell ref="AA425396:AA425397"/>
    <mergeCell ref="AA423790:AA423791"/>
    <mergeCell ref="AA423936:AA423937"/>
    <mergeCell ref="AA424082:AA424083"/>
    <mergeCell ref="AA424228:AA424229"/>
    <mergeCell ref="AA424374:AA424375"/>
    <mergeCell ref="AA424520:AA424521"/>
    <mergeCell ref="AA422914:AA422915"/>
    <mergeCell ref="AA423060:AA423061"/>
    <mergeCell ref="AA423206:AA423207"/>
    <mergeCell ref="AA423352:AA423353"/>
    <mergeCell ref="AA423498:AA423499"/>
    <mergeCell ref="AA423644:AA423645"/>
    <mergeCell ref="AA422038:AA422039"/>
    <mergeCell ref="AA422184:AA422185"/>
    <mergeCell ref="AA422330:AA422331"/>
    <mergeCell ref="AA422476:AA422477"/>
    <mergeCell ref="AA422622:AA422623"/>
    <mergeCell ref="AA422768:AA422769"/>
    <mergeCell ref="AA421162:AA421163"/>
    <mergeCell ref="AA421308:AA421309"/>
    <mergeCell ref="AA421454:AA421455"/>
    <mergeCell ref="AA421600:AA421601"/>
    <mergeCell ref="AA421746:AA421747"/>
    <mergeCell ref="AA421892:AA421893"/>
    <mergeCell ref="AA420286:AA420287"/>
    <mergeCell ref="AA420432:AA420433"/>
    <mergeCell ref="AA420578:AA420579"/>
    <mergeCell ref="AA420724:AA420725"/>
    <mergeCell ref="AA420870:AA420871"/>
    <mergeCell ref="AA421016:AA421017"/>
    <mergeCell ref="AA419410:AA419411"/>
    <mergeCell ref="AA419556:AA419557"/>
    <mergeCell ref="AA419702:AA419703"/>
    <mergeCell ref="AA419848:AA419849"/>
    <mergeCell ref="AA419994:AA419995"/>
    <mergeCell ref="AA420140:AA420141"/>
    <mergeCell ref="AA418534:AA418535"/>
    <mergeCell ref="AA418680:AA418681"/>
    <mergeCell ref="AA418826:AA418827"/>
    <mergeCell ref="AA418972:AA418973"/>
    <mergeCell ref="AA419118:AA419119"/>
    <mergeCell ref="AA419264:AA419265"/>
    <mergeCell ref="AA417658:AA417659"/>
    <mergeCell ref="AA417804:AA417805"/>
    <mergeCell ref="AA417950:AA417951"/>
    <mergeCell ref="AA418096:AA418097"/>
    <mergeCell ref="AA418242:AA418243"/>
    <mergeCell ref="AA418388:AA418389"/>
    <mergeCell ref="AA416782:AA416783"/>
    <mergeCell ref="AA416928:AA416929"/>
    <mergeCell ref="AA417074:AA417075"/>
    <mergeCell ref="AA417220:AA417221"/>
    <mergeCell ref="AA417366:AA417367"/>
    <mergeCell ref="AA417512:AA417513"/>
    <mergeCell ref="AA415906:AA415907"/>
    <mergeCell ref="AA416052:AA416053"/>
    <mergeCell ref="AA416198:AA416199"/>
    <mergeCell ref="AA416344:AA416345"/>
    <mergeCell ref="AA416490:AA416491"/>
    <mergeCell ref="AA416636:AA416637"/>
    <mergeCell ref="AA415030:AA415031"/>
    <mergeCell ref="AA415176:AA415177"/>
    <mergeCell ref="AA415322:AA415323"/>
    <mergeCell ref="AA415468:AA415469"/>
    <mergeCell ref="AA415614:AA415615"/>
    <mergeCell ref="AA415760:AA415761"/>
    <mergeCell ref="AA414154:AA414155"/>
    <mergeCell ref="AA414300:AA414301"/>
    <mergeCell ref="AA414446:AA414447"/>
    <mergeCell ref="AA414592:AA414593"/>
    <mergeCell ref="AA414738:AA414739"/>
    <mergeCell ref="AA414884:AA414885"/>
    <mergeCell ref="AA413278:AA413279"/>
    <mergeCell ref="AA413424:AA413425"/>
    <mergeCell ref="AA413570:AA413571"/>
    <mergeCell ref="AA413716:AA413717"/>
    <mergeCell ref="AA413862:AA413863"/>
    <mergeCell ref="AA414008:AA414009"/>
    <mergeCell ref="AA412402:AA412403"/>
    <mergeCell ref="AA412548:AA412549"/>
    <mergeCell ref="AA412694:AA412695"/>
    <mergeCell ref="AA412840:AA412841"/>
    <mergeCell ref="AA412986:AA412987"/>
    <mergeCell ref="AA413132:AA413133"/>
    <mergeCell ref="AA411526:AA411527"/>
    <mergeCell ref="AA411672:AA411673"/>
    <mergeCell ref="AA411818:AA411819"/>
    <mergeCell ref="AA411964:AA411965"/>
    <mergeCell ref="AA412110:AA412111"/>
    <mergeCell ref="AA412256:AA412257"/>
    <mergeCell ref="AA410650:AA410651"/>
    <mergeCell ref="AA410796:AA410797"/>
    <mergeCell ref="AA410942:AA410943"/>
    <mergeCell ref="AA411088:AA411089"/>
    <mergeCell ref="AA411234:AA411235"/>
    <mergeCell ref="AA411380:AA411381"/>
    <mergeCell ref="AA409774:AA409775"/>
    <mergeCell ref="AA409920:AA409921"/>
    <mergeCell ref="AA410066:AA410067"/>
    <mergeCell ref="AA410212:AA410213"/>
    <mergeCell ref="AA410358:AA410359"/>
    <mergeCell ref="AA410504:AA410505"/>
    <mergeCell ref="AA408898:AA408899"/>
    <mergeCell ref="AA409044:AA409045"/>
    <mergeCell ref="AA409190:AA409191"/>
    <mergeCell ref="AA409336:AA409337"/>
    <mergeCell ref="AA409482:AA409483"/>
    <mergeCell ref="AA409628:AA409629"/>
    <mergeCell ref="AA408022:AA408023"/>
    <mergeCell ref="AA408168:AA408169"/>
    <mergeCell ref="AA408314:AA408315"/>
    <mergeCell ref="AA408460:AA408461"/>
    <mergeCell ref="AA408606:AA408607"/>
    <mergeCell ref="AA408752:AA408753"/>
    <mergeCell ref="AA407146:AA407147"/>
    <mergeCell ref="AA407292:AA407293"/>
    <mergeCell ref="AA407438:AA407439"/>
    <mergeCell ref="AA407584:AA407585"/>
    <mergeCell ref="AA407730:AA407731"/>
    <mergeCell ref="AA407876:AA407877"/>
    <mergeCell ref="AA406270:AA406271"/>
    <mergeCell ref="AA406416:AA406417"/>
    <mergeCell ref="AA406562:AA406563"/>
    <mergeCell ref="AA406708:AA406709"/>
    <mergeCell ref="AA406854:AA406855"/>
    <mergeCell ref="AA407000:AA407001"/>
    <mergeCell ref="AA405394:AA405395"/>
    <mergeCell ref="AA405540:AA405541"/>
    <mergeCell ref="AA405686:AA405687"/>
    <mergeCell ref="AA405832:AA405833"/>
    <mergeCell ref="AA405978:AA405979"/>
    <mergeCell ref="AA406124:AA406125"/>
    <mergeCell ref="AA404518:AA404519"/>
    <mergeCell ref="AA404664:AA404665"/>
    <mergeCell ref="AA404810:AA404811"/>
    <mergeCell ref="AA404956:AA404957"/>
    <mergeCell ref="AA405102:AA405103"/>
    <mergeCell ref="AA405248:AA405249"/>
    <mergeCell ref="AA403642:AA403643"/>
    <mergeCell ref="AA403788:AA403789"/>
    <mergeCell ref="AA403934:AA403935"/>
    <mergeCell ref="AA404080:AA404081"/>
    <mergeCell ref="AA404226:AA404227"/>
    <mergeCell ref="AA404372:AA404373"/>
    <mergeCell ref="AA402766:AA402767"/>
    <mergeCell ref="AA402912:AA402913"/>
    <mergeCell ref="AA403058:AA403059"/>
    <mergeCell ref="AA403204:AA403205"/>
    <mergeCell ref="AA403350:AA403351"/>
    <mergeCell ref="AA403496:AA403497"/>
    <mergeCell ref="AA401890:AA401891"/>
    <mergeCell ref="AA402036:AA402037"/>
    <mergeCell ref="AA402182:AA402183"/>
    <mergeCell ref="AA402328:AA402329"/>
    <mergeCell ref="AA402474:AA402475"/>
    <mergeCell ref="AA402620:AA402621"/>
    <mergeCell ref="AA401014:AA401015"/>
    <mergeCell ref="AA401160:AA401161"/>
    <mergeCell ref="AA401306:AA401307"/>
    <mergeCell ref="AA401452:AA401453"/>
    <mergeCell ref="AA401598:AA401599"/>
    <mergeCell ref="AA401744:AA401745"/>
    <mergeCell ref="AA400138:AA400139"/>
    <mergeCell ref="AA400284:AA400285"/>
    <mergeCell ref="AA400430:AA400431"/>
    <mergeCell ref="AA400576:AA400577"/>
    <mergeCell ref="AA400722:AA400723"/>
    <mergeCell ref="AA400868:AA400869"/>
    <mergeCell ref="AA399262:AA399263"/>
    <mergeCell ref="AA399408:AA399409"/>
    <mergeCell ref="AA399554:AA399555"/>
    <mergeCell ref="AA399700:AA399701"/>
    <mergeCell ref="AA399846:AA399847"/>
    <mergeCell ref="AA399992:AA399993"/>
    <mergeCell ref="AA398386:AA398387"/>
    <mergeCell ref="AA398532:AA398533"/>
    <mergeCell ref="AA398678:AA398679"/>
    <mergeCell ref="AA398824:AA398825"/>
    <mergeCell ref="AA398970:AA398971"/>
    <mergeCell ref="AA399116:AA399117"/>
    <mergeCell ref="AA397510:AA397511"/>
    <mergeCell ref="AA397656:AA397657"/>
    <mergeCell ref="AA397802:AA397803"/>
    <mergeCell ref="AA397948:AA397949"/>
    <mergeCell ref="AA398094:AA398095"/>
    <mergeCell ref="AA398240:AA398241"/>
    <mergeCell ref="AA396634:AA396635"/>
    <mergeCell ref="AA396780:AA396781"/>
    <mergeCell ref="AA396926:AA396927"/>
    <mergeCell ref="AA397072:AA397073"/>
    <mergeCell ref="AA397218:AA397219"/>
    <mergeCell ref="AA397364:AA397365"/>
    <mergeCell ref="AA395758:AA395759"/>
    <mergeCell ref="AA395904:AA395905"/>
    <mergeCell ref="AA396050:AA396051"/>
    <mergeCell ref="AA396196:AA396197"/>
    <mergeCell ref="AA396342:AA396343"/>
    <mergeCell ref="AA396488:AA396489"/>
    <mergeCell ref="AA394882:AA394883"/>
    <mergeCell ref="AA395028:AA395029"/>
    <mergeCell ref="AA395174:AA395175"/>
    <mergeCell ref="AA395320:AA395321"/>
    <mergeCell ref="AA395466:AA395467"/>
    <mergeCell ref="AA395612:AA395613"/>
    <mergeCell ref="AA394006:AA394007"/>
    <mergeCell ref="AA394152:AA394153"/>
    <mergeCell ref="AA394298:AA394299"/>
    <mergeCell ref="AA394444:AA394445"/>
    <mergeCell ref="AA394590:AA394591"/>
    <mergeCell ref="AA394736:AA394737"/>
    <mergeCell ref="AA393130:AA393131"/>
    <mergeCell ref="AA393276:AA393277"/>
    <mergeCell ref="AA393422:AA393423"/>
    <mergeCell ref="AA393568:AA393569"/>
    <mergeCell ref="AA393714:AA393715"/>
    <mergeCell ref="AA393860:AA393861"/>
    <mergeCell ref="AA392254:AA392255"/>
    <mergeCell ref="AA392400:AA392401"/>
    <mergeCell ref="AA392546:AA392547"/>
    <mergeCell ref="AA392692:AA392693"/>
    <mergeCell ref="AA392838:AA392839"/>
    <mergeCell ref="AA392984:AA392985"/>
    <mergeCell ref="AA391378:AA391379"/>
    <mergeCell ref="AA391524:AA391525"/>
    <mergeCell ref="AA391670:AA391671"/>
    <mergeCell ref="AA391816:AA391817"/>
    <mergeCell ref="AA391962:AA391963"/>
    <mergeCell ref="AA392108:AA392109"/>
    <mergeCell ref="AA390502:AA390503"/>
    <mergeCell ref="AA390648:AA390649"/>
    <mergeCell ref="AA390794:AA390795"/>
    <mergeCell ref="AA390940:AA390941"/>
    <mergeCell ref="AA391086:AA391087"/>
    <mergeCell ref="AA391232:AA391233"/>
    <mergeCell ref="AA389626:AA389627"/>
    <mergeCell ref="AA389772:AA389773"/>
    <mergeCell ref="AA389918:AA389919"/>
    <mergeCell ref="AA390064:AA390065"/>
    <mergeCell ref="AA390210:AA390211"/>
    <mergeCell ref="AA390356:AA390357"/>
    <mergeCell ref="AA388750:AA388751"/>
    <mergeCell ref="AA388896:AA388897"/>
    <mergeCell ref="AA389042:AA389043"/>
    <mergeCell ref="AA389188:AA389189"/>
    <mergeCell ref="AA389334:AA389335"/>
    <mergeCell ref="AA389480:AA389481"/>
    <mergeCell ref="AA387874:AA387875"/>
    <mergeCell ref="AA388020:AA388021"/>
    <mergeCell ref="AA388166:AA388167"/>
    <mergeCell ref="AA388312:AA388313"/>
    <mergeCell ref="AA388458:AA388459"/>
    <mergeCell ref="AA388604:AA388605"/>
    <mergeCell ref="AA386998:AA386999"/>
    <mergeCell ref="AA387144:AA387145"/>
    <mergeCell ref="AA387290:AA387291"/>
    <mergeCell ref="AA387436:AA387437"/>
    <mergeCell ref="AA387582:AA387583"/>
    <mergeCell ref="AA387728:AA387729"/>
    <mergeCell ref="AA386122:AA386123"/>
    <mergeCell ref="AA386268:AA386269"/>
    <mergeCell ref="AA386414:AA386415"/>
    <mergeCell ref="AA386560:AA386561"/>
    <mergeCell ref="AA386706:AA386707"/>
    <mergeCell ref="AA386852:AA386853"/>
    <mergeCell ref="AA385246:AA385247"/>
    <mergeCell ref="AA385392:AA385393"/>
    <mergeCell ref="AA385538:AA385539"/>
    <mergeCell ref="AA385684:AA385685"/>
    <mergeCell ref="AA385830:AA385831"/>
    <mergeCell ref="AA385976:AA385977"/>
    <mergeCell ref="AA384370:AA384371"/>
    <mergeCell ref="AA384516:AA384517"/>
    <mergeCell ref="AA384662:AA384663"/>
    <mergeCell ref="AA384808:AA384809"/>
    <mergeCell ref="AA384954:AA384955"/>
    <mergeCell ref="AA385100:AA385101"/>
    <mergeCell ref="AA383494:AA383495"/>
    <mergeCell ref="AA383640:AA383641"/>
    <mergeCell ref="AA383786:AA383787"/>
    <mergeCell ref="AA383932:AA383933"/>
    <mergeCell ref="AA384078:AA384079"/>
    <mergeCell ref="AA384224:AA384225"/>
    <mergeCell ref="AA382618:AA382619"/>
    <mergeCell ref="AA382764:AA382765"/>
    <mergeCell ref="AA382910:AA382911"/>
    <mergeCell ref="AA383056:AA383057"/>
    <mergeCell ref="AA383202:AA383203"/>
    <mergeCell ref="AA383348:AA383349"/>
    <mergeCell ref="AA381742:AA381743"/>
    <mergeCell ref="AA381888:AA381889"/>
    <mergeCell ref="AA382034:AA382035"/>
    <mergeCell ref="AA382180:AA382181"/>
    <mergeCell ref="AA382326:AA382327"/>
    <mergeCell ref="AA382472:AA382473"/>
    <mergeCell ref="AA380866:AA380867"/>
    <mergeCell ref="AA381012:AA381013"/>
    <mergeCell ref="AA381158:AA381159"/>
    <mergeCell ref="AA381304:AA381305"/>
    <mergeCell ref="AA381450:AA381451"/>
    <mergeCell ref="AA381596:AA381597"/>
    <mergeCell ref="AA379990:AA379991"/>
    <mergeCell ref="AA380136:AA380137"/>
    <mergeCell ref="AA380282:AA380283"/>
    <mergeCell ref="AA380428:AA380429"/>
    <mergeCell ref="AA380574:AA380575"/>
    <mergeCell ref="AA380720:AA380721"/>
    <mergeCell ref="AA379114:AA379115"/>
    <mergeCell ref="AA379260:AA379261"/>
    <mergeCell ref="AA379406:AA379407"/>
    <mergeCell ref="AA379552:AA379553"/>
    <mergeCell ref="AA379698:AA379699"/>
    <mergeCell ref="AA379844:AA379845"/>
    <mergeCell ref="AA378238:AA378239"/>
    <mergeCell ref="AA378384:AA378385"/>
    <mergeCell ref="AA378530:AA378531"/>
    <mergeCell ref="AA378676:AA378677"/>
    <mergeCell ref="AA378822:AA378823"/>
    <mergeCell ref="AA378968:AA378969"/>
    <mergeCell ref="AA377362:AA377363"/>
    <mergeCell ref="AA377508:AA377509"/>
    <mergeCell ref="AA377654:AA377655"/>
    <mergeCell ref="AA377800:AA377801"/>
    <mergeCell ref="AA377946:AA377947"/>
    <mergeCell ref="AA378092:AA378093"/>
    <mergeCell ref="AA376486:AA376487"/>
    <mergeCell ref="AA376632:AA376633"/>
    <mergeCell ref="AA376778:AA376779"/>
    <mergeCell ref="AA376924:AA376925"/>
    <mergeCell ref="AA377070:AA377071"/>
    <mergeCell ref="AA377216:AA377217"/>
    <mergeCell ref="AA375610:AA375611"/>
    <mergeCell ref="AA375756:AA375757"/>
    <mergeCell ref="AA375902:AA375903"/>
    <mergeCell ref="AA376048:AA376049"/>
    <mergeCell ref="AA376194:AA376195"/>
    <mergeCell ref="AA376340:AA376341"/>
    <mergeCell ref="AA374734:AA374735"/>
    <mergeCell ref="AA374880:AA374881"/>
    <mergeCell ref="AA375026:AA375027"/>
    <mergeCell ref="AA375172:AA375173"/>
    <mergeCell ref="AA375318:AA375319"/>
    <mergeCell ref="AA375464:AA375465"/>
    <mergeCell ref="AA373858:AA373859"/>
    <mergeCell ref="AA374004:AA374005"/>
    <mergeCell ref="AA374150:AA374151"/>
    <mergeCell ref="AA374296:AA374297"/>
    <mergeCell ref="AA374442:AA374443"/>
    <mergeCell ref="AA374588:AA374589"/>
    <mergeCell ref="AA372982:AA372983"/>
    <mergeCell ref="AA373128:AA373129"/>
    <mergeCell ref="AA373274:AA373275"/>
    <mergeCell ref="AA373420:AA373421"/>
    <mergeCell ref="AA373566:AA373567"/>
    <mergeCell ref="AA373712:AA373713"/>
    <mergeCell ref="AA372106:AA372107"/>
    <mergeCell ref="AA372252:AA372253"/>
    <mergeCell ref="AA372398:AA372399"/>
    <mergeCell ref="AA372544:AA372545"/>
    <mergeCell ref="AA372690:AA372691"/>
    <mergeCell ref="AA372836:AA372837"/>
    <mergeCell ref="AA371230:AA371231"/>
    <mergeCell ref="AA371376:AA371377"/>
    <mergeCell ref="AA371522:AA371523"/>
    <mergeCell ref="AA371668:AA371669"/>
    <mergeCell ref="AA371814:AA371815"/>
    <mergeCell ref="AA371960:AA371961"/>
    <mergeCell ref="AA370354:AA370355"/>
    <mergeCell ref="AA370500:AA370501"/>
    <mergeCell ref="AA370646:AA370647"/>
    <mergeCell ref="AA370792:AA370793"/>
    <mergeCell ref="AA370938:AA370939"/>
    <mergeCell ref="AA371084:AA371085"/>
    <mergeCell ref="AA369478:AA369479"/>
    <mergeCell ref="AA369624:AA369625"/>
    <mergeCell ref="AA369770:AA369771"/>
    <mergeCell ref="AA369916:AA369917"/>
    <mergeCell ref="AA370062:AA370063"/>
    <mergeCell ref="AA370208:AA370209"/>
    <mergeCell ref="AA368602:AA368603"/>
    <mergeCell ref="AA368748:AA368749"/>
    <mergeCell ref="AA368894:AA368895"/>
    <mergeCell ref="AA369040:AA369041"/>
    <mergeCell ref="AA369186:AA369187"/>
    <mergeCell ref="AA369332:AA369333"/>
    <mergeCell ref="AA367726:AA367727"/>
    <mergeCell ref="AA367872:AA367873"/>
    <mergeCell ref="AA368018:AA368019"/>
    <mergeCell ref="AA368164:AA368165"/>
    <mergeCell ref="AA368310:AA368311"/>
    <mergeCell ref="AA368456:AA368457"/>
    <mergeCell ref="AA366850:AA366851"/>
    <mergeCell ref="AA366996:AA366997"/>
    <mergeCell ref="AA367142:AA367143"/>
    <mergeCell ref="AA367288:AA367289"/>
    <mergeCell ref="AA367434:AA367435"/>
    <mergeCell ref="AA367580:AA367581"/>
    <mergeCell ref="AA365974:AA365975"/>
    <mergeCell ref="AA366120:AA366121"/>
    <mergeCell ref="AA366266:AA366267"/>
    <mergeCell ref="AA366412:AA366413"/>
    <mergeCell ref="AA366558:AA366559"/>
    <mergeCell ref="AA366704:AA366705"/>
    <mergeCell ref="AA365098:AA365099"/>
    <mergeCell ref="AA365244:AA365245"/>
    <mergeCell ref="AA365390:AA365391"/>
    <mergeCell ref="AA365536:AA365537"/>
    <mergeCell ref="AA365682:AA365683"/>
    <mergeCell ref="AA365828:AA365829"/>
    <mergeCell ref="AA364222:AA364223"/>
    <mergeCell ref="AA364368:AA364369"/>
    <mergeCell ref="AA364514:AA364515"/>
    <mergeCell ref="AA364660:AA364661"/>
    <mergeCell ref="AA364806:AA364807"/>
    <mergeCell ref="AA364952:AA364953"/>
    <mergeCell ref="AA363346:AA363347"/>
    <mergeCell ref="AA363492:AA363493"/>
    <mergeCell ref="AA363638:AA363639"/>
    <mergeCell ref="AA363784:AA363785"/>
    <mergeCell ref="AA363930:AA363931"/>
    <mergeCell ref="AA364076:AA364077"/>
    <mergeCell ref="AA362470:AA362471"/>
    <mergeCell ref="AA362616:AA362617"/>
    <mergeCell ref="AA362762:AA362763"/>
    <mergeCell ref="AA362908:AA362909"/>
    <mergeCell ref="AA363054:AA363055"/>
    <mergeCell ref="AA363200:AA363201"/>
    <mergeCell ref="AA361594:AA361595"/>
    <mergeCell ref="AA361740:AA361741"/>
    <mergeCell ref="AA361886:AA361887"/>
    <mergeCell ref="AA362032:AA362033"/>
    <mergeCell ref="AA362178:AA362179"/>
    <mergeCell ref="AA362324:AA362325"/>
    <mergeCell ref="AA360718:AA360719"/>
    <mergeCell ref="AA360864:AA360865"/>
    <mergeCell ref="AA361010:AA361011"/>
    <mergeCell ref="AA361156:AA361157"/>
    <mergeCell ref="AA361302:AA361303"/>
    <mergeCell ref="AA361448:AA361449"/>
    <mergeCell ref="AA359842:AA359843"/>
    <mergeCell ref="AA359988:AA359989"/>
    <mergeCell ref="AA360134:AA360135"/>
    <mergeCell ref="AA360280:AA360281"/>
    <mergeCell ref="AA360426:AA360427"/>
    <mergeCell ref="AA360572:AA360573"/>
    <mergeCell ref="AA358966:AA358967"/>
    <mergeCell ref="AA359112:AA359113"/>
    <mergeCell ref="AA359258:AA359259"/>
    <mergeCell ref="AA359404:AA359405"/>
    <mergeCell ref="AA359550:AA359551"/>
    <mergeCell ref="AA359696:AA359697"/>
    <mergeCell ref="AA358090:AA358091"/>
    <mergeCell ref="AA358236:AA358237"/>
    <mergeCell ref="AA358382:AA358383"/>
    <mergeCell ref="AA358528:AA358529"/>
    <mergeCell ref="AA358674:AA358675"/>
    <mergeCell ref="AA358820:AA358821"/>
    <mergeCell ref="AA357214:AA357215"/>
    <mergeCell ref="AA357360:AA357361"/>
    <mergeCell ref="AA357506:AA357507"/>
    <mergeCell ref="AA357652:AA357653"/>
    <mergeCell ref="AA357798:AA357799"/>
    <mergeCell ref="AA357944:AA357945"/>
    <mergeCell ref="AA356338:AA356339"/>
    <mergeCell ref="AA356484:AA356485"/>
    <mergeCell ref="AA356630:AA356631"/>
    <mergeCell ref="AA356776:AA356777"/>
    <mergeCell ref="AA356922:AA356923"/>
    <mergeCell ref="AA357068:AA357069"/>
    <mergeCell ref="AA355462:AA355463"/>
    <mergeCell ref="AA355608:AA355609"/>
    <mergeCell ref="AA355754:AA355755"/>
    <mergeCell ref="AA355900:AA355901"/>
    <mergeCell ref="AA356046:AA356047"/>
    <mergeCell ref="AA356192:AA356193"/>
    <mergeCell ref="AA354586:AA354587"/>
    <mergeCell ref="AA354732:AA354733"/>
    <mergeCell ref="AA354878:AA354879"/>
    <mergeCell ref="AA355024:AA355025"/>
    <mergeCell ref="AA355170:AA355171"/>
    <mergeCell ref="AA355316:AA355317"/>
    <mergeCell ref="AA353710:AA353711"/>
    <mergeCell ref="AA353856:AA353857"/>
    <mergeCell ref="AA354002:AA354003"/>
    <mergeCell ref="AA354148:AA354149"/>
    <mergeCell ref="AA354294:AA354295"/>
    <mergeCell ref="AA354440:AA354441"/>
    <mergeCell ref="AA352834:AA352835"/>
    <mergeCell ref="AA352980:AA352981"/>
    <mergeCell ref="AA353126:AA353127"/>
    <mergeCell ref="AA353272:AA353273"/>
    <mergeCell ref="AA353418:AA353419"/>
    <mergeCell ref="AA353564:AA353565"/>
    <mergeCell ref="AA351958:AA351959"/>
    <mergeCell ref="AA352104:AA352105"/>
    <mergeCell ref="AA352250:AA352251"/>
    <mergeCell ref="AA352396:AA352397"/>
    <mergeCell ref="AA352542:AA352543"/>
    <mergeCell ref="AA352688:AA352689"/>
    <mergeCell ref="AA351082:AA351083"/>
    <mergeCell ref="AA351228:AA351229"/>
    <mergeCell ref="AA351374:AA351375"/>
    <mergeCell ref="AA351520:AA351521"/>
    <mergeCell ref="AA351666:AA351667"/>
    <mergeCell ref="AA351812:AA351813"/>
    <mergeCell ref="AA350206:AA350207"/>
    <mergeCell ref="AA350352:AA350353"/>
    <mergeCell ref="AA350498:AA350499"/>
    <mergeCell ref="AA350644:AA350645"/>
    <mergeCell ref="AA350790:AA350791"/>
    <mergeCell ref="AA350936:AA350937"/>
    <mergeCell ref="AA349330:AA349331"/>
    <mergeCell ref="AA349476:AA349477"/>
    <mergeCell ref="AA349622:AA349623"/>
    <mergeCell ref="AA349768:AA349769"/>
    <mergeCell ref="AA349914:AA349915"/>
    <mergeCell ref="AA350060:AA350061"/>
    <mergeCell ref="AA348454:AA348455"/>
    <mergeCell ref="AA348600:AA348601"/>
    <mergeCell ref="AA348746:AA348747"/>
    <mergeCell ref="AA348892:AA348893"/>
    <mergeCell ref="AA349038:AA349039"/>
    <mergeCell ref="AA349184:AA349185"/>
    <mergeCell ref="AA347578:AA347579"/>
    <mergeCell ref="AA347724:AA347725"/>
    <mergeCell ref="AA347870:AA347871"/>
    <mergeCell ref="AA348016:AA348017"/>
    <mergeCell ref="AA348162:AA348163"/>
    <mergeCell ref="AA348308:AA348309"/>
    <mergeCell ref="AA346702:AA346703"/>
    <mergeCell ref="AA346848:AA346849"/>
    <mergeCell ref="AA346994:AA346995"/>
    <mergeCell ref="AA347140:AA347141"/>
    <mergeCell ref="AA347286:AA347287"/>
    <mergeCell ref="AA347432:AA347433"/>
    <mergeCell ref="AA345826:AA345827"/>
    <mergeCell ref="AA345972:AA345973"/>
    <mergeCell ref="AA346118:AA346119"/>
    <mergeCell ref="AA346264:AA346265"/>
    <mergeCell ref="AA346410:AA346411"/>
    <mergeCell ref="AA346556:AA346557"/>
    <mergeCell ref="AA344950:AA344951"/>
    <mergeCell ref="AA345096:AA345097"/>
    <mergeCell ref="AA345242:AA345243"/>
    <mergeCell ref="AA345388:AA345389"/>
    <mergeCell ref="AA345534:AA345535"/>
    <mergeCell ref="AA345680:AA345681"/>
    <mergeCell ref="AA344074:AA344075"/>
    <mergeCell ref="AA344220:AA344221"/>
    <mergeCell ref="AA344366:AA344367"/>
    <mergeCell ref="AA344512:AA344513"/>
    <mergeCell ref="AA344658:AA344659"/>
    <mergeCell ref="AA344804:AA344805"/>
    <mergeCell ref="AA343198:AA343199"/>
    <mergeCell ref="AA343344:AA343345"/>
    <mergeCell ref="AA343490:AA343491"/>
    <mergeCell ref="AA343636:AA343637"/>
    <mergeCell ref="AA343782:AA343783"/>
    <mergeCell ref="AA343928:AA343929"/>
    <mergeCell ref="AA342322:AA342323"/>
    <mergeCell ref="AA342468:AA342469"/>
    <mergeCell ref="AA342614:AA342615"/>
    <mergeCell ref="AA342760:AA342761"/>
    <mergeCell ref="AA342906:AA342907"/>
    <mergeCell ref="AA343052:AA343053"/>
    <mergeCell ref="AA341446:AA341447"/>
    <mergeCell ref="AA341592:AA341593"/>
    <mergeCell ref="AA341738:AA341739"/>
    <mergeCell ref="AA341884:AA341885"/>
    <mergeCell ref="AA342030:AA342031"/>
    <mergeCell ref="AA342176:AA342177"/>
    <mergeCell ref="AA340570:AA340571"/>
    <mergeCell ref="AA340716:AA340717"/>
    <mergeCell ref="AA340862:AA340863"/>
    <mergeCell ref="AA341008:AA341009"/>
    <mergeCell ref="AA341154:AA341155"/>
    <mergeCell ref="AA341300:AA341301"/>
    <mergeCell ref="AA339694:AA339695"/>
    <mergeCell ref="AA339840:AA339841"/>
    <mergeCell ref="AA339986:AA339987"/>
    <mergeCell ref="AA340132:AA340133"/>
    <mergeCell ref="AA340278:AA340279"/>
    <mergeCell ref="AA340424:AA340425"/>
    <mergeCell ref="AA338818:AA338819"/>
    <mergeCell ref="AA338964:AA338965"/>
    <mergeCell ref="AA339110:AA339111"/>
    <mergeCell ref="AA339256:AA339257"/>
    <mergeCell ref="AA339402:AA339403"/>
    <mergeCell ref="AA339548:AA339549"/>
    <mergeCell ref="AA337942:AA337943"/>
    <mergeCell ref="AA338088:AA338089"/>
    <mergeCell ref="AA338234:AA338235"/>
    <mergeCell ref="AA338380:AA338381"/>
    <mergeCell ref="AA338526:AA338527"/>
    <mergeCell ref="AA338672:AA338673"/>
    <mergeCell ref="AA337066:AA337067"/>
    <mergeCell ref="AA337212:AA337213"/>
    <mergeCell ref="AA337358:AA337359"/>
    <mergeCell ref="AA337504:AA337505"/>
    <mergeCell ref="AA337650:AA337651"/>
    <mergeCell ref="AA337796:AA337797"/>
    <mergeCell ref="AA336190:AA336191"/>
    <mergeCell ref="AA336336:AA336337"/>
    <mergeCell ref="AA336482:AA336483"/>
    <mergeCell ref="AA336628:AA336629"/>
    <mergeCell ref="AA336774:AA336775"/>
    <mergeCell ref="AA336920:AA336921"/>
    <mergeCell ref="AA335314:AA335315"/>
    <mergeCell ref="AA335460:AA335461"/>
    <mergeCell ref="AA335606:AA335607"/>
    <mergeCell ref="AA335752:AA335753"/>
    <mergeCell ref="AA335898:AA335899"/>
    <mergeCell ref="AA336044:AA336045"/>
    <mergeCell ref="AA334438:AA334439"/>
    <mergeCell ref="AA334584:AA334585"/>
    <mergeCell ref="AA334730:AA334731"/>
    <mergeCell ref="AA334876:AA334877"/>
    <mergeCell ref="AA335022:AA335023"/>
    <mergeCell ref="AA335168:AA335169"/>
    <mergeCell ref="AA333562:AA333563"/>
    <mergeCell ref="AA333708:AA333709"/>
    <mergeCell ref="AA333854:AA333855"/>
    <mergeCell ref="AA334000:AA334001"/>
    <mergeCell ref="AA334146:AA334147"/>
    <mergeCell ref="AA334292:AA334293"/>
    <mergeCell ref="AA332686:AA332687"/>
    <mergeCell ref="AA332832:AA332833"/>
    <mergeCell ref="AA332978:AA332979"/>
    <mergeCell ref="AA333124:AA333125"/>
    <mergeCell ref="AA333270:AA333271"/>
    <mergeCell ref="AA333416:AA333417"/>
    <mergeCell ref="AA331810:AA331811"/>
    <mergeCell ref="AA331956:AA331957"/>
    <mergeCell ref="AA332102:AA332103"/>
    <mergeCell ref="AA332248:AA332249"/>
    <mergeCell ref="AA332394:AA332395"/>
    <mergeCell ref="AA332540:AA332541"/>
    <mergeCell ref="AA330934:AA330935"/>
    <mergeCell ref="AA331080:AA331081"/>
    <mergeCell ref="AA331226:AA331227"/>
    <mergeCell ref="AA331372:AA331373"/>
    <mergeCell ref="AA331518:AA331519"/>
    <mergeCell ref="AA331664:AA331665"/>
    <mergeCell ref="AA330058:AA330059"/>
    <mergeCell ref="AA330204:AA330205"/>
    <mergeCell ref="AA330350:AA330351"/>
    <mergeCell ref="AA330496:AA330497"/>
    <mergeCell ref="AA330642:AA330643"/>
    <mergeCell ref="AA330788:AA330789"/>
    <mergeCell ref="AA329182:AA329183"/>
    <mergeCell ref="AA329328:AA329329"/>
    <mergeCell ref="AA329474:AA329475"/>
    <mergeCell ref="AA329620:AA329621"/>
    <mergeCell ref="AA329766:AA329767"/>
    <mergeCell ref="AA329912:AA329913"/>
    <mergeCell ref="AA328306:AA328307"/>
    <mergeCell ref="AA328452:AA328453"/>
    <mergeCell ref="AA328598:AA328599"/>
    <mergeCell ref="AA328744:AA328745"/>
    <mergeCell ref="AA328890:AA328891"/>
    <mergeCell ref="AA329036:AA329037"/>
    <mergeCell ref="AA327430:AA327431"/>
    <mergeCell ref="AA327576:AA327577"/>
    <mergeCell ref="AA327722:AA327723"/>
    <mergeCell ref="AA327868:AA327869"/>
    <mergeCell ref="AA328014:AA328015"/>
    <mergeCell ref="AA328160:AA328161"/>
    <mergeCell ref="AA326554:AA326555"/>
    <mergeCell ref="AA326700:AA326701"/>
    <mergeCell ref="AA326846:AA326847"/>
    <mergeCell ref="AA326992:AA326993"/>
    <mergeCell ref="AA327138:AA327139"/>
    <mergeCell ref="AA327284:AA327285"/>
    <mergeCell ref="AA325678:AA325679"/>
    <mergeCell ref="AA325824:AA325825"/>
    <mergeCell ref="AA325970:AA325971"/>
    <mergeCell ref="AA326116:AA326117"/>
    <mergeCell ref="AA326262:AA326263"/>
    <mergeCell ref="AA326408:AA326409"/>
    <mergeCell ref="AA324802:AA324803"/>
    <mergeCell ref="AA324948:AA324949"/>
    <mergeCell ref="AA325094:AA325095"/>
    <mergeCell ref="AA325240:AA325241"/>
    <mergeCell ref="AA325386:AA325387"/>
    <mergeCell ref="AA325532:AA325533"/>
    <mergeCell ref="AA323926:AA323927"/>
    <mergeCell ref="AA324072:AA324073"/>
    <mergeCell ref="AA324218:AA324219"/>
    <mergeCell ref="AA324364:AA324365"/>
    <mergeCell ref="AA324510:AA324511"/>
    <mergeCell ref="AA324656:AA324657"/>
    <mergeCell ref="AA323050:AA323051"/>
    <mergeCell ref="AA323196:AA323197"/>
    <mergeCell ref="AA323342:AA323343"/>
    <mergeCell ref="AA323488:AA323489"/>
    <mergeCell ref="AA323634:AA323635"/>
    <mergeCell ref="AA323780:AA323781"/>
    <mergeCell ref="AA322174:AA322175"/>
    <mergeCell ref="AA322320:AA322321"/>
    <mergeCell ref="AA322466:AA322467"/>
    <mergeCell ref="AA322612:AA322613"/>
    <mergeCell ref="AA322758:AA322759"/>
    <mergeCell ref="AA322904:AA322905"/>
    <mergeCell ref="AA321298:AA321299"/>
    <mergeCell ref="AA321444:AA321445"/>
    <mergeCell ref="AA321590:AA321591"/>
    <mergeCell ref="AA321736:AA321737"/>
    <mergeCell ref="AA321882:AA321883"/>
    <mergeCell ref="AA322028:AA322029"/>
    <mergeCell ref="AA320422:AA320423"/>
    <mergeCell ref="AA320568:AA320569"/>
    <mergeCell ref="AA320714:AA320715"/>
    <mergeCell ref="AA320860:AA320861"/>
    <mergeCell ref="AA321006:AA321007"/>
    <mergeCell ref="AA321152:AA321153"/>
    <mergeCell ref="AA319546:AA319547"/>
    <mergeCell ref="AA319692:AA319693"/>
    <mergeCell ref="AA319838:AA319839"/>
    <mergeCell ref="AA319984:AA319985"/>
    <mergeCell ref="AA320130:AA320131"/>
    <mergeCell ref="AA320276:AA320277"/>
    <mergeCell ref="AA318670:AA318671"/>
    <mergeCell ref="AA318816:AA318817"/>
    <mergeCell ref="AA318962:AA318963"/>
    <mergeCell ref="AA319108:AA319109"/>
    <mergeCell ref="AA319254:AA319255"/>
    <mergeCell ref="AA319400:AA319401"/>
    <mergeCell ref="AA317794:AA317795"/>
    <mergeCell ref="AA317940:AA317941"/>
    <mergeCell ref="AA318086:AA318087"/>
    <mergeCell ref="AA318232:AA318233"/>
    <mergeCell ref="AA318378:AA318379"/>
    <mergeCell ref="AA318524:AA318525"/>
    <mergeCell ref="AA316918:AA316919"/>
    <mergeCell ref="AA317064:AA317065"/>
    <mergeCell ref="AA317210:AA317211"/>
    <mergeCell ref="AA317356:AA317357"/>
    <mergeCell ref="AA317502:AA317503"/>
    <mergeCell ref="AA317648:AA317649"/>
    <mergeCell ref="AA316042:AA316043"/>
    <mergeCell ref="AA316188:AA316189"/>
    <mergeCell ref="AA316334:AA316335"/>
    <mergeCell ref="AA316480:AA316481"/>
    <mergeCell ref="AA316626:AA316627"/>
    <mergeCell ref="AA316772:AA316773"/>
    <mergeCell ref="AA315166:AA315167"/>
    <mergeCell ref="AA315312:AA315313"/>
    <mergeCell ref="AA315458:AA315459"/>
    <mergeCell ref="AA315604:AA315605"/>
    <mergeCell ref="AA315750:AA315751"/>
    <mergeCell ref="AA315896:AA315897"/>
    <mergeCell ref="AA314290:AA314291"/>
    <mergeCell ref="AA314436:AA314437"/>
    <mergeCell ref="AA314582:AA314583"/>
    <mergeCell ref="AA314728:AA314729"/>
    <mergeCell ref="AA314874:AA314875"/>
    <mergeCell ref="AA315020:AA315021"/>
    <mergeCell ref="AA313414:AA313415"/>
    <mergeCell ref="AA313560:AA313561"/>
    <mergeCell ref="AA313706:AA313707"/>
    <mergeCell ref="AA313852:AA313853"/>
    <mergeCell ref="AA313998:AA313999"/>
    <mergeCell ref="AA314144:AA314145"/>
    <mergeCell ref="AA312538:AA312539"/>
    <mergeCell ref="AA312684:AA312685"/>
    <mergeCell ref="AA312830:AA312831"/>
    <mergeCell ref="AA312976:AA312977"/>
    <mergeCell ref="AA313122:AA313123"/>
    <mergeCell ref="AA313268:AA313269"/>
    <mergeCell ref="AA311662:AA311663"/>
    <mergeCell ref="AA311808:AA311809"/>
    <mergeCell ref="AA311954:AA311955"/>
    <mergeCell ref="AA312100:AA312101"/>
    <mergeCell ref="AA312246:AA312247"/>
    <mergeCell ref="AA312392:AA312393"/>
    <mergeCell ref="AA310786:AA310787"/>
    <mergeCell ref="AA310932:AA310933"/>
    <mergeCell ref="AA311078:AA311079"/>
    <mergeCell ref="AA311224:AA311225"/>
    <mergeCell ref="AA311370:AA311371"/>
    <mergeCell ref="AA311516:AA311517"/>
    <mergeCell ref="AA309910:AA309911"/>
    <mergeCell ref="AA310056:AA310057"/>
    <mergeCell ref="AA310202:AA310203"/>
    <mergeCell ref="AA310348:AA310349"/>
    <mergeCell ref="AA310494:AA310495"/>
    <mergeCell ref="AA310640:AA310641"/>
    <mergeCell ref="AA309034:AA309035"/>
    <mergeCell ref="AA309180:AA309181"/>
    <mergeCell ref="AA309326:AA309327"/>
    <mergeCell ref="AA309472:AA309473"/>
    <mergeCell ref="AA309618:AA309619"/>
    <mergeCell ref="AA309764:AA309765"/>
    <mergeCell ref="AA308158:AA308159"/>
    <mergeCell ref="AA308304:AA308305"/>
    <mergeCell ref="AA308450:AA308451"/>
    <mergeCell ref="AA308596:AA308597"/>
    <mergeCell ref="AA308742:AA308743"/>
    <mergeCell ref="AA308888:AA308889"/>
    <mergeCell ref="AA307282:AA307283"/>
    <mergeCell ref="AA307428:AA307429"/>
    <mergeCell ref="AA307574:AA307575"/>
    <mergeCell ref="AA307720:AA307721"/>
    <mergeCell ref="AA307866:AA307867"/>
    <mergeCell ref="AA308012:AA308013"/>
    <mergeCell ref="AA306406:AA306407"/>
    <mergeCell ref="AA306552:AA306553"/>
    <mergeCell ref="AA306698:AA306699"/>
    <mergeCell ref="AA306844:AA306845"/>
    <mergeCell ref="AA306990:AA306991"/>
    <mergeCell ref="AA307136:AA307137"/>
    <mergeCell ref="AA305530:AA305531"/>
    <mergeCell ref="AA305676:AA305677"/>
    <mergeCell ref="AA305822:AA305823"/>
    <mergeCell ref="AA305968:AA305969"/>
    <mergeCell ref="AA306114:AA306115"/>
    <mergeCell ref="AA306260:AA306261"/>
    <mergeCell ref="AA304654:AA304655"/>
    <mergeCell ref="AA304800:AA304801"/>
    <mergeCell ref="AA304946:AA304947"/>
    <mergeCell ref="AA305092:AA305093"/>
    <mergeCell ref="AA305238:AA305239"/>
    <mergeCell ref="AA305384:AA305385"/>
    <mergeCell ref="AA303778:AA303779"/>
    <mergeCell ref="AA303924:AA303925"/>
    <mergeCell ref="AA304070:AA304071"/>
    <mergeCell ref="AA304216:AA304217"/>
    <mergeCell ref="AA304362:AA304363"/>
    <mergeCell ref="AA304508:AA304509"/>
    <mergeCell ref="AA302902:AA302903"/>
    <mergeCell ref="AA303048:AA303049"/>
    <mergeCell ref="AA303194:AA303195"/>
    <mergeCell ref="AA303340:AA303341"/>
    <mergeCell ref="AA303486:AA303487"/>
    <mergeCell ref="AA303632:AA303633"/>
    <mergeCell ref="AA302026:AA302027"/>
    <mergeCell ref="AA302172:AA302173"/>
    <mergeCell ref="AA302318:AA302319"/>
    <mergeCell ref="AA302464:AA302465"/>
    <mergeCell ref="AA302610:AA302611"/>
    <mergeCell ref="AA302756:AA302757"/>
    <mergeCell ref="AA301150:AA301151"/>
    <mergeCell ref="AA301296:AA301297"/>
    <mergeCell ref="AA301442:AA301443"/>
    <mergeCell ref="AA301588:AA301589"/>
    <mergeCell ref="AA301734:AA301735"/>
    <mergeCell ref="AA301880:AA301881"/>
    <mergeCell ref="AA300274:AA300275"/>
    <mergeCell ref="AA300420:AA300421"/>
    <mergeCell ref="AA300566:AA300567"/>
    <mergeCell ref="AA300712:AA300713"/>
    <mergeCell ref="AA300858:AA300859"/>
    <mergeCell ref="AA301004:AA301005"/>
    <mergeCell ref="AA299398:AA299399"/>
    <mergeCell ref="AA299544:AA299545"/>
    <mergeCell ref="AA299690:AA299691"/>
    <mergeCell ref="AA299836:AA299837"/>
    <mergeCell ref="AA299982:AA299983"/>
    <mergeCell ref="AA300128:AA300129"/>
    <mergeCell ref="AA298522:AA298523"/>
    <mergeCell ref="AA298668:AA298669"/>
    <mergeCell ref="AA298814:AA298815"/>
    <mergeCell ref="AA298960:AA298961"/>
    <mergeCell ref="AA299106:AA299107"/>
    <mergeCell ref="AA299252:AA299253"/>
    <mergeCell ref="AA297646:AA297647"/>
    <mergeCell ref="AA297792:AA297793"/>
    <mergeCell ref="AA297938:AA297939"/>
    <mergeCell ref="AA298084:AA298085"/>
    <mergeCell ref="AA298230:AA298231"/>
    <mergeCell ref="AA298376:AA298377"/>
    <mergeCell ref="AA296770:AA296771"/>
    <mergeCell ref="AA296916:AA296917"/>
    <mergeCell ref="AA297062:AA297063"/>
    <mergeCell ref="AA297208:AA297209"/>
    <mergeCell ref="AA297354:AA297355"/>
    <mergeCell ref="AA297500:AA297501"/>
    <mergeCell ref="AA295894:AA295895"/>
    <mergeCell ref="AA296040:AA296041"/>
    <mergeCell ref="AA296186:AA296187"/>
    <mergeCell ref="AA296332:AA296333"/>
    <mergeCell ref="AA296478:AA296479"/>
    <mergeCell ref="AA296624:AA296625"/>
    <mergeCell ref="AA295018:AA295019"/>
    <mergeCell ref="AA295164:AA295165"/>
    <mergeCell ref="AA295310:AA295311"/>
    <mergeCell ref="AA295456:AA295457"/>
    <mergeCell ref="AA295602:AA295603"/>
    <mergeCell ref="AA295748:AA295749"/>
    <mergeCell ref="AA294142:AA294143"/>
    <mergeCell ref="AA294288:AA294289"/>
    <mergeCell ref="AA294434:AA294435"/>
    <mergeCell ref="AA294580:AA294581"/>
    <mergeCell ref="AA294726:AA294727"/>
    <mergeCell ref="AA294872:AA294873"/>
    <mergeCell ref="AA293266:AA293267"/>
    <mergeCell ref="AA293412:AA293413"/>
    <mergeCell ref="AA293558:AA293559"/>
    <mergeCell ref="AA293704:AA293705"/>
    <mergeCell ref="AA293850:AA293851"/>
    <mergeCell ref="AA293996:AA293997"/>
    <mergeCell ref="AA292390:AA292391"/>
    <mergeCell ref="AA292536:AA292537"/>
    <mergeCell ref="AA292682:AA292683"/>
    <mergeCell ref="AA292828:AA292829"/>
    <mergeCell ref="AA292974:AA292975"/>
    <mergeCell ref="AA293120:AA293121"/>
    <mergeCell ref="AA291514:AA291515"/>
    <mergeCell ref="AA291660:AA291661"/>
    <mergeCell ref="AA291806:AA291807"/>
    <mergeCell ref="AA291952:AA291953"/>
    <mergeCell ref="AA292098:AA292099"/>
    <mergeCell ref="AA292244:AA292245"/>
    <mergeCell ref="AA290638:AA290639"/>
    <mergeCell ref="AA290784:AA290785"/>
    <mergeCell ref="AA290930:AA290931"/>
    <mergeCell ref="AA291076:AA291077"/>
    <mergeCell ref="AA291222:AA291223"/>
    <mergeCell ref="AA291368:AA291369"/>
    <mergeCell ref="AA289762:AA289763"/>
    <mergeCell ref="AA289908:AA289909"/>
    <mergeCell ref="AA290054:AA290055"/>
    <mergeCell ref="AA290200:AA290201"/>
    <mergeCell ref="AA290346:AA290347"/>
    <mergeCell ref="AA290492:AA290493"/>
    <mergeCell ref="AA288886:AA288887"/>
    <mergeCell ref="AA289032:AA289033"/>
    <mergeCell ref="AA289178:AA289179"/>
    <mergeCell ref="AA289324:AA289325"/>
    <mergeCell ref="AA289470:AA289471"/>
    <mergeCell ref="AA289616:AA289617"/>
    <mergeCell ref="AA288010:AA288011"/>
    <mergeCell ref="AA288156:AA288157"/>
    <mergeCell ref="AA288302:AA288303"/>
    <mergeCell ref="AA288448:AA288449"/>
    <mergeCell ref="AA288594:AA288595"/>
    <mergeCell ref="AA288740:AA288741"/>
    <mergeCell ref="AA287134:AA287135"/>
    <mergeCell ref="AA287280:AA287281"/>
    <mergeCell ref="AA287426:AA287427"/>
    <mergeCell ref="AA287572:AA287573"/>
    <mergeCell ref="AA287718:AA287719"/>
    <mergeCell ref="AA287864:AA287865"/>
    <mergeCell ref="AA286258:AA286259"/>
    <mergeCell ref="AA286404:AA286405"/>
    <mergeCell ref="AA286550:AA286551"/>
    <mergeCell ref="AA286696:AA286697"/>
    <mergeCell ref="AA286842:AA286843"/>
    <mergeCell ref="AA286988:AA286989"/>
    <mergeCell ref="AA285382:AA285383"/>
    <mergeCell ref="AA285528:AA285529"/>
    <mergeCell ref="AA285674:AA285675"/>
    <mergeCell ref="AA285820:AA285821"/>
    <mergeCell ref="AA285966:AA285967"/>
    <mergeCell ref="AA286112:AA286113"/>
    <mergeCell ref="AA284506:AA284507"/>
    <mergeCell ref="AA284652:AA284653"/>
    <mergeCell ref="AA284798:AA284799"/>
    <mergeCell ref="AA284944:AA284945"/>
    <mergeCell ref="AA285090:AA285091"/>
    <mergeCell ref="AA285236:AA285237"/>
    <mergeCell ref="AA283630:AA283631"/>
    <mergeCell ref="AA283776:AA283777"/>
    <mergeCell ref="AA283922:AA283923"/>
    <mergeCell ref="AA284068:AA284069"/>
    <mergeCell ref="AA284214:AA284215"/>
    <mergeCell ref="AA284360:AA284361"/>
    <mergeCell ref="AA282754:AA282755"/>
    <mergeCell ref="AA282900:AA282901"/>
    <mergeCell ref="AA283046:AA283047"/>
    <mergeCell ref="AA283192:AA283193"/>
    <mergeCell ref="AA283338:AA283339"/>
    <mergeCell ref="AA283484:AA283485"/>
    <mergeCell ref="AA281878:AA281879"/>
    <mergeCell ref="AA282024:AA282025"/>
    <mergeCell ref="AA282170:AA282171"/>
    <mergeCell ref="AA282316:AA282317"/>
    <mergeCell ref="AA282462:AA282463"/>
    <mergeCell ref="AA282608:AA282609"/>
    <mergeCell ref="AA281002:AA281003"/>
    <mergeCell ref="AA281148:AA281149"/>
    <mergeCell ref="AA281294:AA281295"/>
    <mergeCell ref="AA281440:AA281441"/>
    <mergeCell ref="AA281586:AA281587"/>
    <mergeCell ref="AA281732:AA281733"/>
    <mergeCell ref="AA280126:AA280127"/>
    <mergeCell ref="AA280272:AA280273"/>
    <mergeCell ref="AA280418:AA280419"/>
    <mergeCell ref="AA280564:AA280565"/>
    <mergeCell ref="AA280710:AA280711"/>
    <mergeCell ref="AA280856:AA280857"/>
    <mergeCell ref="AA279250:AA279251"/>
    <mergeCell ref="AA279396:AA279397"/>
    <mergeCell ref="AA279542:AA279543"/>
    <mergeCell ref="AA279688:AA279689"/>
    <mergeCell ref="AA279834:AA279835"/>
    <mergeCell ref="AA279980:AA279981"/>
    <mergeCell ref="AA278374:AA278375"/>
    <mergeCell ref="AA278520:AA278521"/>
    <mergeCell ref="AA278666:AA278667"/>
    <mergeCell ref="AA278812:AA278813"/>
    <mergeCell ref="AA278958:AA278959"/>
    <mergeCell ref="AA279104:AA279105"/>
    <mergeCell ref="AA277498:AA277499"/>
    <mergeCell ref="AA277644:AA277645"/>
    <mergeCell ref="AA277790:AA277791"/>
    <mergeCell ref="AA277936:AA277937"/>
    <mergeCell ref="AA278082:AA278083"/>
    <mergeCell ref="AA278228:AA278229"/>
    <mergeCell ref="AA276622:AA276623"/>
    <mergeCell ref="AA276768:AA276769"/>
    <mergeCell ref="AA276914:AA276915"/>
    <mergeCell ref="AA277060:AA277061"/>
    <mergeCell ref="AA277206:AA277207"/>
    <mergeCell ref="AA277352:AA277353"/>
    <mergeCell ref="AA275746:AA275747"/>
    <mergeCell ref="AA275892:AA275893"/>
    <mergeCell ref="AA276038:AA276039"/>
    <mergeCell ref="AA276184:AA276185"/>
    <mergeCell ref="AA276330:AA276331"/>
    <mergeCell ref="AA276476:AA276477"/>
    <mergeCell ref="AA274870:AA274871"/>
    <mergeCell ref="AA275016:AA275017"/>
    <mergeCell ref="AA275162:AA275163"/>
    <mergeCell ref="AA275308:AA275309"/>
    <mergeCell ref="AA275454:AA275455"/>
    <mergeCell ref="AA275600:AA275601"/>
    <mergeCell ref="AA273994:AA273995"/>
    <mergeCell ref="AA274140:AA274141"/>
    <mergeCell ref="AA274286:AA274287"/>
    <mergeCell ref="AA274432:AA274433"/>
    <mergeCell ref="AA274578:AA274579"/>
    <mergeCell ref="AA274724:AA274725"/>
    <mergeCell ref="AA273118:AA273119"/>
    <mergeCell ref="AA273264:AA273265"/>
    <mergeCell ref="AA273410:AA273411"/>
    <mergeCell ref="AA273556:AA273557"/>
    <mergeCell ref="AA273702:AA273703"/>
    <mergeCell ref="AA273848:AA273849"/>
    <mergeCell ref="AA272242:AA272243"/>
    <mergeCell ref="AA272388:AA272389"/>
    <mergeCell ref="AA272534:AA272535"/>
    <mergeCell ref="AA272680:AA272681"/>
    <mergeCell ref="AA272826:AA272827"/>
    <mergeCell ref="AA272972:AA272973"/>
    <mergeCell ref="AA271366:AA271367"/>
    <mergeCell ref="AA271512:AA271513"/>
    <mergeCell ref="AA271658:AA271659"/>
    <mergeCell ref="AA271804:AA271805"/>
    <mergeCell ref="AA271950:AA271951"/>
    <mergeCell ref="AA272096:AA272097"/>
    <mergeCell ref="AA270490:AA270491"/>
    <mergeCell ref="AA270636:AA270637"/>
    <mergeCell ref="AA270782:AA270783"/>
    <mergeCell ref="AA270928:AA270929"/>
    <mergeCell ref="AA271074:AA271075"/>
    <mergeCell ref="AA271220:AA271221"/>
    <mergeCell ref="AA269614:AA269615"/>
    <mergeCell ref="AA269760:AA269761"/>
    <mergeCell ref="AA269906:AA269907"/>
    <mergeCell ref="AA270052:AA270053"/>
    <mergeCell ref="AA270198:AA270199"/>
    <mergeCell ref="AA270344:AA270345"/>
    <mergeCell ref="AA268738:AA268739"/>
    <mergeCell ref="AA268884:AA268885"/>
    <mergeCell ref="AA269030:AA269031"/>
    <mergeCell ref="AA269176:AA269177"/>
    <mergeCell ref="AA269322:AA269323"/>
    <mergeCell ref="AA269468:AA269469"/>
    <mergeCell ref="AA267862:AA267863"/>
    <mergeCell ref="AA268008:AA268009"/>
    <mergeCell ref="AA268154:AA268155"/>
    <mergeCell ref="AA268300:AA268301"/>
    <mergeCell ref="AA268446:AA268447"/>
    <mergeCell ref="AA268592:AA268593"/>
    <mergeCell ref="AA266986:AA266987"/>
    <mergeCell ref="AA267132:AA267133"/>
    <mergeCell ref="AA267278:AA267279"/>
    <mergeCell ref="AA267424:AA267425"/>
    <mergeCell ref="AA267570:AA267571"/>
    <mergeCell ref="AA267716:AA267717"/>
    <mergeCell ref="AA266110:AA266111"/>
    <mergeCell ref="AA266256:AA266257"/>
    <mergeCell ref="AA266402:AA266403"/>
    <mergeCell ref="AA266548:AA266549"/>
    <mergeCell ref="AA266694:AA266695"/>
    <mergeCell ref="AA266840:AA266841"/>
    <mergeCell ref="AA265234:AA265235"/>
    <mergeCell ref="AA265380:AA265381"/>
    <mergeCell ref="AA265526:AA265527"/>
    <mergeCell ref="AA265672:AA265673"/>
    <mergeCell ref="AA265818:AA265819"/>
    <mergeCell ref="AA265964:AA265965"/>
    <mergeCell ref="AA264358:AA264359"/>
    <mergeCell ref="AA264504:AA264505"/>
    <mergeCell ref="AA264650:AA264651"/>
    <mergeCell ref="AA264796:AA264797"/>
    <mergeCell ref="AA264942:AA264943"/>
    <mergeCell ref="AA265088:AA265089"/>
    <mergeCell ref="AA263482:AA263483"/>
    <mergeCell ref="AA263628:AA263629"/>
    <mergeCell ref="AA263774:AA263775"/>
    <mergeCell ref="AA263920:AA263921"/>
    <mergeCell ref="AA264066:AA264067"/>
    <mergeCell ref="AA264212:AA264213"/>
    <mergeCell ref="AA262606:AA262607"/>
    <mergeCell ref="AA262752:AA262753"/>
    <mergeCell ref="AA262898:AA262899"/>
    <mergeCell ref="AA263044:AA263045"/>
    <mergeCell ref="AA263190:AA263191"/>
    <mergeCell ref="AA263336:AA263337"/>
    <mergeCell ref="AA261730:AA261731"/>
    <mergeCell ref="AA261876:AA261877"/>
    <mergeCell ref="AA262022:AA262023"/>
    <mergeCell ref="AA262168:AA262169"/>
    <mergeCell ref="AA262314:AA262315"/>
    <mergeCell ref="AA262460:AA262461"/>
    <mergeCell ref="AA260854:AA260855"/>
    <mergeCell ref="AA261000:AA261001"/>
    <mergeCell ref="AA261146:AA261147"/>
    <mergeCell ref="AA261292:AA261293"/>
    <mergeCell ref="AA261438:AA261439"/>
    <mergeCell ref="AA261584:AA261585"/>
    <mergeCell ref="AA259978:AA259979"/>
    <mergeCell ref="AA260124:AA260125"/>
    <mergeCell ref="AA260270:AA260271"/>
    <mergeCell ref="AA260416:AA260417"/>
    <mergeCell ref="AA260562:AA260563"/>
    <mergeCell ref="AA260708:AA260709"/>
    <mergeCell ref="AA259102:AA259103"/>
    <mergeCell ref="AA259248:AA259249"/>
    <mergeCell ref="AA259394:AA259395"/>
    <mergeCell ref="AA259540:AA259541"/>
    <mergeCell ref="AA259686:AA259687"/>
    <mergeCell ref="AA259832:AA259833"/>
    <mergeCell ref="AA258226:AA258227"/>
    <mergeCell ref="AA258372:AA258373"/>
    <mergeCell ref="AA258518:AA258519"/>
    <mergeCell ref="AA258664:AA258665"/>
    <mergeCell ref="AA258810:AA258811"/>
    <mergeCell ref="AA258956:AA258957"/>
    <mergeCell ref="AA257350:AA257351"/>
    <mergeCell ref="AA257496:AA257497"/>
    <mergeCell ref="AA257642:AA257643"/>
    <mergeCell ref="AA257788:AA257789"/>
    <mergeCell ref="AA257934:AA257935"/>
    <mergeCell ref="AA258080:AA258081"/>
    <mergeCell ref="AA256474:AA256475"/>
    <mergeCell ref="AA256620:AA256621"/>
    <mergeCell ref="AA256766:AA256767"/>
    <mergeCell ref="AA256912:AA256913"/>
    <mergeCell ref="AA257058:AA257059"/>
    <mergeCell ref="AA257204:AA257205"/>
    <mergeCell ref="AA255598:AA255599"/>
    <mergeCell ref="AA255744:AA255745"/>
    <mergeCell ref="AA255890:AA255891"/>
    <mergeCell ref="AA256036:AA256037"/>
    <mergeCell ref="AA256182:AA256183"/>
    <mergeCell ref="AA256328:AA256329"/>
    <mergeCell ref="AA254722:AA254723"/>
    <mergeCell ref="AA254868:AA254869"/>
    <mergeCell ref="AA255014:AA255015"/>
    <mergeCell ref="AA255160:AA255161"/>
    <mergeCell ref="AA255306:AA255307"/>
    <mergeCell ref="AA255452:AA255453"/>
    <mergeCell ref="AA253846:AA253847"/>
    <mergeCell ref="AA253992:AA253993"/>
    <mergeCell ref="AA254138:AA254139"/>
    <mergeCell ref="AA254284:AA254285"/>
    <mergeCell ref="AA254430:AA254431"/>
    <mergeCell ref="AA254576:AA254577"/>
    <mergeCell ref="AA252970:AA252971"/>
    <mergeCell ref="AA253116:AA253117"/>
    <mergeCell ref="AA253262:AA253263"/>
    <mergeCell ref="AA253408:AA253409"/>
    <mergeCell ref="AA253554:AA253555"/>
    <mergeCell ref="AA253700:AA253701"/>
    <mergeCell ref="AA252094:AA252095"/>
    <mergeCell ref="AA252240:AA252241"/>
    <mergeCell ref="AA252386:AA252387"/>
    <mergeCell ref="AA252532:AA252533"/>
    <mergeCell ref="AA252678:AA252679"/>
    <mergeCell ref="AA252824:AA252825"/>
    <mergeCell ref="AA251218:AA251219"/>
    <mergeCell ref="AA251364:AA251365"/>
    <mergeCell ref="AA251510:AA251511"/>
    <mergeCell ref="AA251656:AA251657"/>
    <mergeCell ref="AA251802:AA251803"/>
    <mergeCell ref="AA251948:AA251949"/>
    <mergeCell ref="AA250342:AA250343"/>
    <mergeCell ref="AA250488:AA250489"/>
    <mergeCell ref="AA250634:AA250635"/>
    <mergeCell ref="AA250780:AA250781"/>
    <mergeCell ref="AA250926:AA250927"/>
    <mergeCell ref="AA251072:AA251073"/>
    <mergeCell ref="AA249466:AA249467"/>
    <mergeCell ref="AA249612:AA249613"/>
    <mergeCell ref="AA249758:AA249759"/>
    <mergeCell ref="AA249904:AA249905"/>
    <mergeCell ref="AA250050:AA250051"/>
    <mergeCell ref="AA250196:AA250197"/>
    <mergeCell ref="AA248590:AA248591"/>
    <mergeCell ref="AA248736:AA248737"/>
    <mergeCell ref="AA248882:AA248883"/>
    <mergeCell ref="AA249028:AA249029"/>
    <mergeCell ref="AA249174:AA249175"/>
    <mergeCell ref="AA249320:AA249321"/>
    <mergeCell ref="AA247714:AA247715"/>
    <mergeCell ref="AA247860:AA247861"/>
    <mergeCell ref="AA248006:AA248007"/>
    <mergeCell ref="AA248152:AA248153"/>
    <mergeCell ref="AA248298:AA248299"/>
    <mergeCell ref="AA248444:AA248445"/>
    <mergeCell ref="AA246838:AA246839"/>
    <mergeCell ref="AA246984:AA246985"/>
    <mergeCell ref="AA247130:AA247131"/>
    <mergeCell ref="AA247276:AA247277"/>
    <mergeCell ref="AA247422:AA247423"/>
    <mergeCell ref="AA247568:AA247569"/>
    <mergeCell ref="AA245962:AA245963"/>
    <mergeCell ref="AA246108:AA246109"/>
    <mergeCell ref="AA246254:AA246255"/>
    <mergeCell ref="AA246400:AA246401"/>
    <mergeCell ref="AA246546:AA246547"/>
    <mergeCell ref="AA246692:AA246693"/>
    <mergeCell ref="AA245086:AA245087"/>
    <mergeCell ref="AA245232:AA245233"/>
    <mergeCell ref="AA245378:AA245379"/>
    <mergeCell ref="AA245524:AA245525"/>
    <mergeCell ref="AA245670:AA245671"/>
    <mergeCell ref="AA245816:AA245817"/>
    <mergeCell ref="AA244210:AA244211"/>
    <mergeCell ref="AA244356:AA244357"/>
    <mergeCell ref="AA244502:AA244503"/>
    <mergeCell ref="AA244648:AA244649"/>
    <mergeCell ref="AA244794:AA244795"/>
    <mergeCell ref="AA244940:AA244941"/>
    <mergeCell ref="AA243334:AA243335"/>
    <mergeCell ref="AA243480:AA243481"/>
    <mergeCell ref="AA243626:AA243627"/>
    <mergeCell ref="AA243772:AA243773"/>
    <mergeCell ref="AA243918:AA243919"/>
    <mergeCell ref="AA244064:AA244065"/>
    <mergeCell ref="AA242458:AA242459"/>
    <mergeCell ref="AA242604:AA242605"/>
    <mergeCell ref="AA242750:AA242751"/>
    <mergeCell ref="AA242896:AA242897"/>
    <mergeCell ref="AA243042:AA243043"/>
    <mergeCell ref="AA243188:AA243189"/>
    <mergeCell ref="AA241582:AA241583"/>
    <mergeCell ref="AA241728:AA241729"/>
    <mergeCell ref="AA241874:AA241875"/>
    <mergeCell ref="AA242020:AA242021"/>
    <mergeCell ref="AA242166:AA242167"/>
    <mergeCell ref="AA242312:AA242313"/>
    <mergeCell ref="AA240706:AA240707"/>
    <mergeCell ref="AA240852:AA240853"/>
    <mergeCell ref="AA240998:AA240999"/>
    <mergeCell ref="AA241144:AA241145"/>
    <mergeCell ref="AA241290:AA241291"/>
    <mergeCell ref="AA241436:AA241437"/>
    <mergeCell ref="AA239830:AA239831"/>
    <mergeCell ref="AA239976:AA239977"/>
    <mergeCell ref="AA240122:AA240123"/>
    <mergeCell ref="AA240268:AA240269"/>
    <mergeCell ref="AA240414:AA240415"/>
    <mergeCell ref="AA240560:AA240561"/>
    <mergeCell ref="AA238954:AA238955"/>
    <mergeCell ref="AA239100:AA239101"/>
    <mergeCell ref="AA239246:AA239247"/>
    <mergeCell ref="AA239392:AA239393"/>
    <mergeCell ref="AA239538:AA239539"/>
    <mergeCell ref="AA239684:AA239685"/>
    <mergeCell ref="AA238078:AA238079"/>
    <mergeCell ref="AA238224:AA238225"/>
    <mergeCell ref="AA238370:AA238371"/>
    <mergeCell ref="AA238516:AA238517"/>
    <mergeCell ref="AA238662:AA238663"/>
    <mergeCell ref="AA238808:AA238809"/>
    <mergeCell ref="AA237202:AA237203"/>
    <mergeCell ref="AA237348:AA237349"/>
    <mergeCell ref="AA237494:AA237495"/>
    <mergeCell ref="AA237640:AA237641"/>
    <mergeCell ref="AA237786:AA237787"/>
    <mergeCell ref="AA237932:AA237933"/>
    <mergeCell ref="AA236326:AA236327"/>
    <mergeCell ref="AA236472:AA236473"/>
    <mergeCell ref="AA236618:AA236619"/>
    <mergeCell ref="AA236764:AA236765"/>
    <mergeCell ref="AA236910:AA236911"/>
    <mergeCell ref="AA237056:AA237057"/>
    <mergeCell ref="AA235450:AA235451"/>
    <mergeCell ref="AA235596:AA235597"/>
    <mergeCell ref="AA235742:AA235743"/>
    <mergeCell ref="AA235888:AA235889"/>
    <mergeCell ref="AA236034:AA236035"/>
    <mergeCell ref="AA236180:AA236181"/>
    <mergeCell ref="AA234574:AA234575"/>
    <mergeCell ref="AA234720:AA234721"/>
    <mergeCell ref="AA234866:AA234867"/>
    <mergeCell ref="AA235012:AA235013"/>
    <mergeCell ref="AA235158:AA235159"/>
    <mergeCell ref="AA235304:AA235305"/>
    <mergeCell ref="AA233698:AA233699"/>
    <mergeCell ref="AA233844:AA233845"/>
    <mergeCell ref="AA233990:AA233991"/>
    <mergeCell ref="AA234136:AA234137"/>
    <mergeCell ref="AA234282:AA234283"/>
    <mergeCell ref="AA234428:AA234429"/>
    <mergeCell ref="AA232822:AA232823"/>
    <mergeCell ref="AA232968:AA232969"/>
    <mergeCell ref="AA233114:AA233115"/>
    <mergeCell ref="AA233260:AA233261"/>
    <mergeCell ref="AA233406:AA233407"/>
    <mergeCell ref="AA233552:AA233553"/>
    <mergeCell ref="AA231946:AA231947"/>
    <mergeCell ref="AA232092:AA232093"/>
    <mergeCell ref="AA232238:AA232239"/>
    <mergeCell ref="AA232384:AA232385"/>
    <mergeCell ref="AA232530:AA232531"/>
    <mergeCell ref="AA232676:AA232677"/>
    <mergeCell ref="AA231070:AA231071"/>
    <mergeCell ref="AA231216:AA231217"/>
    <mergeCell ref="AA231362:AA231363"/>
    <mergeCell ref="AA231508:AA231509"/>
    <mergeCell ref="AA231654:AA231655"/>
    <mergeCell ref="AA231800:AA231801"/>
    <mergeCell ref="AA230194:AA230195"/>
    <mergeCell ref="AA230340:AA230341"/>
    <mergeCell ref="AA230486:AA230487"/>
    <mergeCell ref="AA230632:AA230633"/>
    <mergeCell ref="AA230778:AA230779"/>
    <mergeCell ref="AA230924:AA230925"/>
    <mergeCell ref="AA229318:AA229319"/>
    <mergeCell ref="AA229464:AA229465"/>
    <mergeCell ref="AA229610:AA229611"/>
    <mergeCell ref="AA229756:AA229757"/>
    <mergeCell ref="AA229902:AA229903"/>
    <mergeCell ref="AA230048:AA230049"/>
    <mergeCell ref="AA228442:AA228443"/>
    <mergeCell ref="AA228588:AA228589"/>
    <mergeCell ref="AA228734:AA228735"/>
    <mergeCell ref="AA228880:AA228881"/>
    <mergeCell ref="AA229026:AA229027"/>
    <mergeCell ref="AA229172:AA229173"/>
    <mergeCell ref="AA227566:AA227567"/>
    <mergeCell ref="AA227712:AA227713"/>
    <mergeCell ref="AA227858:AA227859"/>
    <mergeCell ref="AA228004:AA228005"/>
    <mergeCell ref="AA228150:AA228151"/>
    <mergeCell ref="AA228296:AA228297"/>
    <mergeCell ref="AA226690:AA226691"/>
    <mergeCell ref="AA226836:AA226837"/>
    <mergeCell ref="AA226982:AA226983"/>
    <mergeCell ref="AA227128:AA227129"/>
    <mergeCell ref="AA227274:AA227275"/>
    <mergeCell ref="AA227420:AA227421"/>
    <mergeCell ref="AA225814:AA225815"/>
    <mergeCell ref="AA225960:AA225961"/>
    <mergeCell ref="AA226106:AA226107"/>
    <mergeCell ref="AA226252:AA226253"/>
    <mergeCell ref="AA226398:AA226399"/>
    <mergeCell ref="AA226544:AA226545"/>
    <mergeCell ref="AA224938:AA224939"/>
    <mergeCell ref="AA225084:AA225085"/>
    <mergeCell ref="AA225230:AA225231"/>
    <mergeCell ref="AA225376:AA225377"/>
    <mergeCell ref="AA225522:AA225523"/>
    <mergeCell ref="AA225668:AA225669"/>
    <mergeCell ref="AA224062:AA224063"/>
    <mergeCell ref="AA224208:AA224209"/>
    <mergeCell ref="AA224354:AA224355"/>
    <mergeCell ref="AA224500:AA224501"/>
    <mergeCell ref="AA224646:AA224647"/>
    <mergeCell ref="AA224792:AA224793"/>
    <mergeCell ref="AA223186:AA223187"/>
    <mergeCell ref="AA223332:AA223333"/>
    <mergeCell ref="AA223478:AA223479"/>
    <mergeCell ref="AA223624:AA223625"/>
    <mergeCell ref="AA223770:AA223771"/>
    <mergeCell ref="AA223916:AA223917"/>
    <mergeCell ref="AA222310:AA222311"/>
    <mergeCell ref="AA222456:AA222457"/>
    <mergeCell ref="AA222602:AA222603"/>
    <mergeCell ref="AA222748:AA222749"/>
    <mergeCell ref="AA222894:AA222895"/>
    <mergeCell ref="AA223040:AA223041"/>
    <mergeCell ref="AA221434:AA221435"/>
    <mergeCell ref="AA221580:AA221581"/>
    <mergeCell ref="AA221726:AA221727"/>
    <mergeCell ref="AA221872:AA221873"/>
    <mergeCell ref="AA222018:AA222019"/>
    <mergeCell ref="AA222164:AA222165"/>
    <mergeCell ref="AA220558:AA220559"/>
    <mergeCell ref="AA220704:AA220705"/>
    <mergeCell ref="AA220850:AA220851"/>
    <mergeCell ref="AA220996:AA220997"/>
    <mergeCell ref="AA221142:AA221143"/>
    <mergeCell ref="AA221288:AA221289"/>
    <mergeCell ref="AA219682:AA219683"/>
    <mergeCell ref="AA219828:AA219829"/>
    <mergeCell ref="AA219974:AA219975"/>
    <mergeCell ref="AA220120:AA220121"/>
    <mergeCell ref="AA220266:AA220267"/>
    <mergeCell ref="AA220412:AA220413"/>
    <mergeCell ref="AA218806:AA218807"/>
    <mergeCell ref="AA218952:AA218953"/>
    <mergeCell ref="AA219098:AA219099"/>
    <mergeCell ref="AA219244:AA219245"/>
    <mergeCell ref="AA219390:AA219391"/>
    <mergeCell ref="AA219536:AA219537"/>
    <mergeCell ref="AA217930:AA217931"/>
    <mergeCell ref="AA218076:AA218077"/>
    <mergeCell ref="AA218222:AA218223"/>
    <mergeCell ref="AA218368:AA218369"/>
    <mergeCell ref="AA218514:AA218515"/>
    <mergeCell ref="AA218660:AA218661"/>
    <mergeCell ref="AA217054:AA217055"/>
    <mergeCell ref="AA217200:AA217201"/>
    <mergeCell ref="AA217346:AA217347"/>
    <mergeCell ref="AA217492:AA217493"/>
    <mergeCell ref="AA217638:AA217639"/>
    <mergeCell ref="AA217784:AA217785"/>
    <mergeCell ref="AA216178:AA216179"/>
    <mergeCell ref="AA216324:AA216325"/>
    <mergeCell ref="AA216470:AA216471"/>
    <mergeCell ref="AA216616:AA216617"/>
    <mergeCell ref="AA216762:AA216763"/>
    <mergeCell ref="AA216908:AA216909"/>
    <mergeCell ref="AA215302:AA215303"/>
    <mergeCell ref="AA215448:AA215449"/>
    <mergeCell ref="AA215594:AA215595"/>
    <mergeCell ref="AA215740:AA215741"/>
    <mergeCell ref="AA215886:AA215887"/>
    <mergeCell ref="AA216032:AA216033"/>
    <mergeCell ref="AA214426:AA214427"/>
    <mergeCell ref="AA214572:AA214573"/>
    <mergeCell ref="AA214718:AA214719"/>
    <mergeCell ref="AA214864:AA214865"/>
    <mergeCell ref="AA215010:AA215011"/>
    <mergeCell ref="AA215156:AA215157"/>
    <mergeCell ref="AA213550:AA213551"/>
    <mergeCell ref="AA213696:AA213697"/>
    <mergeCell ref="AA213842:AA213843"/>
    <mergeCell ref="AA213988:AA213989"/>
    <mergeCell ref="AA214134:AA214135"/>
    <mergeCell ref="AA214280:AA214281"/>
    <mergeCell ref="AA212674:AA212675"/>
    <mergeCell ref="AA212820:AA212821"/>
    <mergeCell ref="AA212966:AA212967"/>
    <mergeCell ref="AA213112:AA213113"/>
    <mergeCell ref="AA213258:AA213259"/>
    <mergeCell ref="AA213404:AA213405"/>
    <mergeCell ref="AA211798:AA211799"/>
    <mergeCell ref="AA211944:AA211945"/>
    <mergeCell ref="AA212090:AA212091"/>
    <mergeCell ref="AA212236:AA212237"/>
    <mergeCell ref="AA212382:AA212383"/>
    <mergeCell ref="AA212528:AA212529"/>
    <mergeCell ref="AA210922:AA210923"/>
    <mergeCell ref="AA211068:AA211069"/>
    <mergeCell ref="AA211214:AA211215"/>
    <mergeCell ref="AA211360:AA211361"/>
    <mergeCell ref="AA211506:AA211507"/>
    <mergeCell ref="AA211652:AA211653"/>
    <mergeCell ref="AA210046:AA210047"/>
    <mergeCell ref="AA210192:AA210193"/>
    <mergeCell ref="AA210338:AA210339"/>
    <mergeCell ref="AA210484:AA210485"/>
    <mergeCell ref="AA210630:AA210631"/>
    <mergeCell ref="AA210776:AA210777"/>
    <mergeCell ref="AA209170:AA209171"/>
    <mergeCell ref="AA209316:AA209317"/>
    <mergeCell ref="AA209462:AA209463"/>
    <mergeCell ref="AA209608:AA209609"/>
    <mergeCell ref="AA209754:AA209755"/>
    <mergeCell ref="AA209900:AA209901"/>
    <mergeCell ref="AA208294:AA208295"/>
    <mergeCell ref="AA208440:AA208441"/>
    <mergeCell ref="AA208586:AA208587"/>
    <mergeCell ref="AA208732:AA208733"/>
    <mergeCell ref="AA208878:AA208879"/>
    <mergeCell ref="AA209024:AA209025"/>
    <mergeCell ref="AA207418:AA207419"/>
    <mergeCell ref="AA207564:AA207565"/>
    <mergeCell ref="AA207710:AA207711"/>
    <mergeCell ref="AA207856:AA207857"/>
    <mergeCell ref="AA208002:AA208003"/>
    <mergeCell ref="AA208148:AA208149"/>
    <mergeCell ref="AA206542:AA206543"/>
    <mergeCell ref="AA206688:AA206689"/>
    <mergeCell ref="AA206834:AA206835"/>
    <mergeCell ref="AA206980:AA206981"/>
    <mergeCell ref="AA207126:AA207127"/>
    <mergeCell ref="AA207272:AA207273"/>
    <mergeCell ref="AA205666:AA205667"/>
    <mergeCell ref="AA205812:AA205813"/>
    <mergeCell ref="AA205958:AA205959"/>
    <mergeCell ref="AA206104:AA206105"/>
    <mergeCell ref="AA206250:AA206251"/>
    <mergeCell ref="AA206396:AA206397"/>
    <mergeCell ref="AA204790:AA204791"/>
    <mergeCell ref="AA204936:AA204937"/>
    <mergeCell ref="AA205082:AA205083"/>
    <mergeCell ref="AA205228:AA205229"/>
    <mergeCell ref="AA205374:AA205375"/>
    <mergeCell ref="AA205520:AA205521"/>
    <mergeCell ref="AA203914:AA203915"/>
    <mergeCell ref="AA204060:AA204061"/>
    <mergeCell ref="AA204206:AA204207"/>
    <mergeCell ref="AA204352:AA204353"/>
    <mergeCell ref="AA204498:AA204499"/>
    <mergeCell ref="AA204644:AA204645"/>
    <mergeCell ref="AA203038:AA203039"/>
    <mergeCell ref="AA203184:AA203185"/>
    <mergeCell ref="AA203330:AA203331"/>
    <mergeCell ref="AA203476:AA203477"/>
    <mergeCell ref="AA203622:AA203623"/>
    <mergeCell ref="AA203768:AA203769"/>
    <mergeCell ref="AA202162:AA202163"/>
    <mergeCell ref="AA202308:AA202309"/>
    <mergeCell ref="AA202454:AA202455"/>
    <mergeCell ref="AA202600:AA202601"/>
    <mergeCell ref="AA202746:AA202747"/>
    <mergeCell ref="AA202892:AA202893"/>
    <mergeCell ref="AA201286:AA201287"/>
    <mergeCell ref="AA201432:AA201433"/>
    <mergeCell ref="AA201578:AA201579"/>
    <mergeCell ref="AA201724:AA201725"/>
    <mergeCell ref="AA201870:AA201871"/>
    <mergeCell ref="AA202016:AA202017"/>
    <mergeCell ref="AA200410:AA200411"/>
    <mergeCell ref="AA200556:AA200557"/>
    <mergeCell ref="AA200702:AA200703"/>
    <mergeCell ref="AA200848:AA200849"/>
    <mergeCell ref="AA200994:AA200995"/>
    <mergeCell ref="AA201140:AA201141"/>
    <mergeCell ref="AA199534:AA199535"/>
    <mergeCell ref="AA199680:AA199681"/>
    <mergeCell ref="AA199826:AA199827"/>
    <mergeCell ref="AA199972:AA199973"/>
    <mergeCell ref="AA200118:AA200119"/>
    <mergeCell ref="AA200264:AA200265"/>
    <mergeCell ref="AA198658:AA198659"/>
    <mergeCell ref="AA198804:AA198805"/>
    <mergeCell ref="AA198950:AA198951"/>
    <mergeCell ref="AA199096:AA199097"/>
    <mergeCell ref="AA199242:AA199243"/>
    <mergeCell ref="AA199388:AA199389"/>
    <mergeCell ref="AA197782:AA197783"/>
    <mergeCell ref="AA197928:AA197929"/>
    <mergeCell ref="AA198074:AA198075"/>
    <mergeCell ref="AA198220:AA198221"/>
    <mergeCell ref="AA198366:AA198367"/>
    <mergeCell ref="AA198512:AA198513"/>
    <mergeCell ref="AA196906:AA196907"/>
    <mergeCell ref="AA197052:AA197053"/>
    <mergeCell ref="AA197198:AA197199"/>
    <mergeCell ref="AA197344:AA197345"/>
    <mergeCell ref="AA197490:AA197491"/>
    <mergeCell ref="AA197636:AA197637"/>
    <mergeCell ref="AA196030:AA196031"/>
    <mergeCell ref="AA196176:AA196177"/>
    <mergeCell ref="AA196322:AA196323"/>
    <mergeCell ref="AA196468:AA196469"/>
    <mergeCell ref="AA196614:AA196615"/>
    <mergeCell ref="AA196760:AA196761"/>
    <mergeCell ref="AA195154:AA195155"/>
    <mergeCell ref="AA195300:AA195301"/>
    <mergeCell ref="AA195446:AA195447"/>
    <mergeCell ref="AA195592:AA195593"/>
    <mergeCell ref="AA195738:AA195739"/>
    <mergeCell ref="AA195884:AA195885"/>
    <mergeCell ref="AA194278:AA194279"/>
    <mergeCell ref="AA194424:AA194425"/>
    <mergeCell ref="AA194570:AA194571"/>
    <mergeCell ref="AA194716:AA194717"/>
    <mergeCell ref="AA194862:AA194863"/>
    <mergeCell ref="AA195008:AA195009"/>
    <mergeCell ref="AA193402:AA193403"/>
    <mergeCell ref="AA193548:AA193549"/>
    <mergeCell ref="AA193694:AA193695"/>
    <mergeCell ref="AA193840:AA193841"/>
    <mergeCell ref="AA193986:AA193987"/>
    <mergeCell ref="AA194132:AA194133"/>
    <mergeCell ref="AA192526:AA192527"/>
    <mergeCell ref="AA192672:AA192673"/>
    <mergeCell ref="AA192818:AA192819"/>
    <mergeCell ref="AA192964:AA192965"/>
    <mergeCell ref="AA193110:AA193111"/>
    <mergeCell ref="AA193256:AA193257"/>
    <mergeCell ref="AA191650:AA191651"/>
    <mergeCell ref="AA191796:AA191797"/>
    <mergeCell ref="AA191942:AA191943"/>
    <mergeCell ref="AA192088:AA192089"/>
    <mergeCell ref="AA192234:AA192235"/>
    <mergeCell ref="AA192380:AA192381"/>
    <mergeCell ref="AA190774:AA190775"/>
    <mergeCell ref="AA190920:AA190921"/>
    <mergeCell ref="AA191066:AA191067"/>
    <mergeCell ref="AA191212:AA191213"/>
    <mergeCell ref="AA191358:AA191359"/>
    <mergeCell ref="AA191504:AA191505"/>
    <mergeCell ref="AA189898:AA189899"/>
    <mergeCell ref="AA190044:AA190045"/>
    <mergeCell ref="AA190190:AA190191"/>
    <mergeCell ref="AA190336:AA190337"/>
    <mergeCell ref="AA190482:AA190483"/>
    <mergeCell ref="AA190628:AA190629"/>
    <mergeCell ref="AA189022:AA189023"/>
    <mergeCell ref="AA189168:AA189169"/>
    <mergeCell ref="AA189314:AA189315"/>
    <mergeCell ref="AA189460:AA189461"/>
    <mergeCell ref="AA189606:AA189607"/>
    <mergeCell ref="AA189752:AA189753"/>
    <mergeCell ref="AA188146:AA188147"/>
    <mergeCell ref="AA188292:AA188293"/>
    <mergeCell ref="AA188438:AA188439"/>
    <mergeCell ref="AA188584:AA188585"/>
    <mergeCell ref="AA188730:AA188731"/>
    <mergeCell ref="AA188876:AA188877"/>
    <mergeCell ref="AA187270:AA187271"/>
    <mergeCell ref="AA187416:AA187417"/>
    <mergeCell ref="AA187562:AA187563"/>
    <mergeCell ref="AA187708:AA187709"/>
    <mergeCell ref="AA187854:AA187855"/>
    <mergeCell ref="AA188000:AA188001"/>
    <mergeCell ref="AA186394:AA186395"/>
    <mergeCell ref="AA186540:AA186541"/>
    <mergeCell ref="AA186686:AA186687"/>
    <mergeCell ref="AA186832:AA186833"/>
    <mergeCell ref="AA186978:AA186979"/>
    <mergeCell ref="AA187124:AA187125"/>
    <mergeCell ref="AA185518:AA185519"/>
    <mergeCell ref="AA185664:AA185665"/>
    <mergeCell ref="AA185810:AA185811"/>
    <mergeCell ref="AA185956:AA185957"/>
    <mergeCell ref="AA186102:AA186103"/>
    <mergeCell ref="AA186248:AA186249"/>
    <mergeCell ref="AA184642:AA184643"/>
    <mergeCell ref="AA184788:AA184789"/>
    <mergeCell ref="AA184934:AA184935"/>
    <mergeCell ref="AA185080:AA185081"/>
    <mergeCell ref="AA185226:AA185227"/>
    <mergeCell ref="AA185372:AA185373"/>
    <mergeCell ref="AA183766:AA183767"/>
    <mergeCell ref="AA183912:AA183913"/>
    <mergeCell ref="AA184058:AA184059"/>
    <mergeCell ref="AA184204:AA184205"/>
    <mergeCell ref="AA184350:AA184351"/>
    <mergeCell ref="AA184496:AA184497"/>
    <mergeCell ref="AA182890:AA182891"/>
    <mergeCell ref="AA183036:AA183037"/>
    <mergeCell ref="AA183182:AA183183"/>
    <mergeCell ref="AA183328:AA183329"/>
    <mergeCell ref="AA183474:AA183475"/>
    <mergeCell ref="AA183620:AA183621"/>
    <mergeCell ref="AA182014:AA182015"/>
    <mergeCell ref="AA182160:AA182161"/>
    <mergeCell ref="AA182306:AA182307"/>
    <mergeCell ref="AA182452:AA182453"/>
    <mergeCell ref="AA182598:AA182599"/>
    <mergeCell ref="AA182744:AA182745"/>
    <mergeCell ref="AA181138:AA181139"/>
    <mergeCell ref="AA181284:AA181285"/>
    <mergeCell ref="AA181430:AA181431"/>
    <mergeCell ref="AA181576:AA181577"/>
    <mergeCell ref="AA181722:AA181723"/>
    <mergeCell ref="AA181868:AA181869"/>
    <mergeCell ref="AA180262:AA180263"/>
    <mergeCell ref="AA180408:AA180409"/>
    <mergeCell ref="AA180554:AA180555"/>
    <mergeCell ref="AA180700:AA180701"/>
    <mergeCell ref="AA180846:AA180847"/>
    <mergeCell ref="AA180992:AA180993"/>
    <mergeCell ref="AA179386:AA179387"/>
    <mergeCell ref="AA179532:AA179533"/>
    <mergeCell ref="AA179678:AA179679"/>
    <mergeCell ref="AA179824:AA179825"/>
    <mergeCell ref="AA179970:AA179971"/>
    <mergeCell ref="AA180116:AA180117"/>
    <mergeCell ref="AA178510:AA178511"/>
    <mergeCell ref="AA178656:AA178657"/>
    <mergeCell ref="AA178802:AA178803"/>
    <mergeCell ref="AA178948:AA178949"/>
    <mergeCell ref="AA179094:AA179095"/>
    <mergeCell ref="AA179240:AA179241"/>
    <mergeCell ref="AA177634:AA177635"/>
    <mergeCell ref="AA177780:AA177781"/>
    <mergeCell ref="AA177926:AA177927"/>
    <mergeCell ref="AA178072:AA178073"/>
    <mergeCell ref="AA178218:AA178219"/>
    <mergeCell ref="AA178364:AA178365"/>
    <mergeCell ref="AA176758:AA176759"/>
    <mergeCell ref="AA176904:AA176905"/>
    <mergeCell ref="AA177050:AA177051"/>
    <mergeCell ref="AA177196:AA177197"/>
    <mergeCell ref="AA177342:AA177343"/>
    <mergeCell ref="AA177488:AA177489"/>
    <mergeCell ref="AA175882:AA175883"/>
    <mergeCell ref="AA176028:AA176029"/>
    <mergeCell ref="AA176174:AA176175"/>
    <mergeCell ref="AA176320:AA176321"/>
    <mergeCell ref="AA176466:AA176467"/>
    <mergeCell ref="AA176612:AA176613"/>
    <mergeCell ref="AA175006:AA175007"/>
    <mergeCell ref="AA175152:AA175153"/>
    <mergeCell ref="AA175298:AA175299"/>
    <mergeCell ref="AA175444:AA175445"/>
    <mergeCell ref="AA175590:AA175591"/>
    <mergeCell ref="AA175736:AA175737"/>
    <mergeCell ref="AA174130:AA174131"/>
    <mergeCell ref="AA174276:AA174277"/>
    <mergeCell ref="AA174422:AA174423"/>
    <mergeCell ref="AA174568:AA174569"/>
    <mergeCell ref="AA174714:AA174715"/>
    <mergeCell ref="AA174860:AA174861"/>
    <mergeCell ref="AA173254:AA173255"/>
    <mergeCell ref="AA173400:AA173401"/>
    <mergeCell ref="AA173546:AA173547"/>
    <mergeCell ref="AA173692:AA173693"/>
    <mergeCell ref="AA173838:AA173839"/>
    <mergeCell ref="AA173984:AA173985"/>
    <mergeCell ref="AA172378:AA172379"/>
    <mergeCell ref="AA172524:AA172525"/>
    <mergeCell ref="AA172670:AA172671"/>
    <mergeCell ref="AA172816:AA172817"/>
    <mergeCell ref="AA172962:AA172963"/>
    <mergeCell ref="AA173108:AA173109"/>
    <mergeCell ref="AA171502:AA171503"/>
    <mergeCell ref="AA171648:AA171649"/>
    <mergeCell ref="AA171794:AA171795"/>
    <mergeCell ref="AA171940:AA171941"/>
    <mergeCell ref="AA172086:AA172087"/>
    <mergeCell ref="AA172232:AA172233"/>
    <mergeCell ref="AA170626:AA170627"/>
    <mergeCell ref="AA170772:AA170773"/>
    <mergeCell ref="AA170918:AA170919"/>
    <mergeCell ref="AA171064:AA171065"/>
    <mergeCell ref="AA171210:AA171211"/>
    <mergeCell ref="AA171356:AA171357"/>
    <mergeCell ref="AA169750:AA169751"/>
    <mergeCell ref="AA169896:AA169897"/>
    <mergeCell ref="AA170042:AA170043"/>
    <mergeCell ref="AA170188:AA170189"/>
    <mergeCell ref="AA170334:AA170335"/>
    <mergeCell ref="AA170480:AA170481"/>
    <mergeCell ref="AA168874:AA168875"/>
    <mergeCell ref="AA169020:AA169021"/>
    <mergeCell ref="AA169166:AA169167"/>
    <mergeCell ref="AA169312:AA169313"/>
    <mergeCell ref="AA169458:AA169459"/>
    <mergeCell ref="AA169604:AA169605"/>
    <mergeCell ref="AA167998:AA167999"/>
    <mergeCell ref="AA168144:AA168145"/>
    <mergeCell ref="AA168290:AA168291"/>
    <mergeCell ref="AA168436:AA168437"/>
    <mergeCell ref="AA168582:AA168583"/>
    <mergeCell ref="AA168728:AA168729"/>
    <mergeCell ref="AA167122:AA167123"/>
    <mergeCell ref="AA167268:AA167269"/>
    <mergeCell ref="AA167414:AA167415"/>
    <mergeCell ref="AA167560:AA167561"/>
    <mergeCell ref="AA167706:AA167707"/>
    <mergeCell ref="AA167852:AA167853"/>
    <mergeCell ref="AA166246:AA166247"/>
    <mergeCell ref="AA166392:AA166393"/>
    <mergeCell ref="AA166538:AA166539"/>
    <mergeCell ref="AA166684:AA166685"/>
    <mergeCell ref="AA166830:AA166831"/>
    <mergeCell ref="AA166976:AA166977"/>
    <mergeCell ref="AA165370:AA165371"/>
    <mergeCell ref="AA165516:AA165517"/>
    <mergeCell ref="AA165662:AA165663"/>
    <mergeCell ref="AA165808:AA165809"/>
    <mergeCell ref="AA165954:AA165955"/>
    <mergeCell ref="AA166100:AA166101"/>
    <mergeCell ref="AA164494:AA164495"/>
    <mergeCell ref="AA164640:AA164641"/>
    <mergeCell ref="AA164786:AA164787"/>
    <mergeCell ref="AA164932:AA164933"/>
    <mergeCell ref="AA165078:AA165079"/>
    <mergeCell ref="AA165224:AA165225"/>
    <mergeCell ref="AA163618:AA163619"/>
    <mergeCell ref="AA163764:AA163765"/>
    <mergeCell ref="AA163910:AA163911"/>
    <mergeCell ref="AA164056:AA164057"/>
    <mergeCell ref="AA164202:AA164203"/>
    <mergeCell ref="AA164348:AA164349"/>
    <mergeCell ref="AA162742:AA162743"/>
    <mergeCell ref="AA162888:AA162889"/>
    <mergeCell ref="AA163034:AA163035"/>
    <mergeCell ref="AA163180:AA163181"/>
    <mergeCell ref="AA163326:AA163327"/>
    <mergeCell ref="AA163472:AA163473"/>
    <mergeCell ref="AA161866:AA161867"/>
    <mergeCell ref="AA162012:AA162013"/>
    <mergeCell ref="AA162158:AA162159"/>
    <mergeCell ref="AA162304:AA162305"/>
    <mergeCell ref="AA162450:AA162451"/>
    <mergeCell ref="AA162596:AA162597"/>
    <mergeCell ref="AA160990:AA160991"/>
    <mergeCell ref="AA161136:AA161137"/>
    <mergeCell ref="AA161282:AA161283"/>
    <mergeCell ref="AA161428:AA161429"/>
    <mergeCell ref="AA161574:AA161575"/>
    <mergeCell ref="AA161720:AA161721"/>
    <mergeCell ref="AA160114:AA160115"/>
    <mergeCell ref="AA160260:AA160261"/>
    <mergeCell ref="AA160406:AA160407"/>
    <mergeCell ref="AA160552:AA160553"/>
    <mergeCell ref="AA160698:AA160699"/>
    <mergeCell ref="AA160844:AA160845"/>
    <mergeCell ref="AA159238:AA159239"/>
    <mergeCell ref="AA159384:AA159385"/>
    <mergeCell ref="AA159530:AA159531"/>
    <mergeCell ref="AA159676:AA159677"/>
    <mergeCell ref="AA159822:AA159823"/>
    <mergeCell ref="AA159968:AA159969"/>
    <mergeCell ref="AA158362:AA158363"/>
    <mergeCell ref="AA158508:AA158509"/>
    <mergeCell ref="AA158654:AA158655"/>
    <mergeCell ref="AA158800:AA158801"/>
    <mergeCell ref="AA158946:AA158947"/>
    <mergeCell ref="AA159092:AA159093"/>
    <mergeCell ref="AA157486:AA157487"/>
    <mergeCell ref="AA157632:AA157633"/>
    <mergeCell ref="AA157778:AA157779"/>
    <mergeCell ref="AA157924:AA157925"/>
    <mergeCell ref="AA158070:AA158071"/>
    <mergeCell ref="AA158216:AA158217"/>
    <mergeCell ref="AA156610:AA156611"/>
    <mergeCell ref="AA156756:AA156757"/>
    <mergeCell ref="AA156902:AA156903"/>
    <mergeCell ref="AA157048:AA157049"/>
    <mergeCell ref="AA157194:AA157195"/>
    <mergeCell ref="AA157340:AA157341"/>
    <mergeCell ref="AA155734:AA155735"/>
    <mergeCell ref="AA155880:AA155881"/>
    <mergeCell ref="AA156026:AA156027"/>
    <mergeCell ref="AA156172:AA156173"/>
    <mergeCell ref="AA156318:AA156319"/>
    <mergeCell ref="AA156464:AA156465"/>
    <mergeCell ref="AA154858:AA154859"/>
    <mergeCell ref="AA155004:AA155005"/>
    <mergeCell ref="AA155150:AA155151"/>
    <mergeCell ref="AA155296:AA155297"/>
    <mergeCell ref="AA155442:AA155443"/>
    <mergeCell ref="AA155588:AA155589"/>
    <mergeCell ref="AA153982:AA153983"/>
    <mergeCell ref="AA154128:AA154129"/>
    <mergeCell ref="AA154274:AA154275"/>
    <mergeCell ref="AA154420:AA154421"/>
    <mergeCell ref="AA154566:AA154567"/>
    <mergeCell ref="AA154712:AA154713"/>
    <mergeCell ref="AA153106:AA153107"/>
    <mergeCell ref="AA153252:AA153253"/>
    <mergeCell ref="AA153398:AA153399"/>
    <mergeCell ref="AA153544:AA153545"/>
    <mergeCell ref="AA153690:AA153691"/>
    <mergeCell ref="AA153836:AA153837"/>
    <mergeCell ref="AA152230:AA152231"/>
    <mergeCell ref="AA152376:AA152377"/>
    <mergeCell ref="AA152522:AA152523"/>
    <mergeCell ref="AA152668:AA152669"/>
    <mergeCell ref="AA152814:AA152815"/>
    <mergeCell ref="AA152960:AA152961"/>
    <mergeCell ref="AA151354:AA151355"/>
    <mergeCell ref="AA151500:AA151501"/>
    <mergeCell ref="AA151646:AA151647"/>
    <mergeCell ref="AA151792:AA151793"/>
    <mergeCell ref="AA151938:AA151939"/>
    <mergeCell ref="AA152084:AA152085"/>
    <mergeCell ref="AA150478:AA150479"/>
    <mergeCell ref="AA150624:AA150625"/>
    <mergeCell ref="AA150770:AA150771"/>
    <mergeCell ref="AA150916:AA150917"/>
    <mergeCell ref="AA151062:AA151063"/>
    <mergeCell ref="AA151208:AA151209"/>
    <mergeCell ref="AA149602:AA149603"/>
    <mergeCell ref="AA149748:AA149749"/>
    <mergeCell ref="AA149894:AA149895"/>
    <mergeCell ref="AA150040:AA150041"/>
    <mergeCell ref="AA150186:AA150187"/>
    <mergeCell ref="AA150332:AA150333"/>
    <mergeCell ref="AA148726:AA148727"/>
    <mergeCell ref="AA148872:AA148873"/>
    <mergeCell ref="AA149018:AA149019"/>
    <mergeCell ref="AA149164:AA149165"/>
    <mergeCell ref="AA149310:AA149311"/>
    <mergeCell ref="AA149456:AA149457"/>
    <mergeCell ref="AA147850:AA147851"/>
    <mergeCell ref="AA147996:AA147997"/>
    <mergeCell ref="AA148142:AA148143"/>
    <mergeCell ref="AA148288:AA148289"/>
    <mergeCell ref="AA148434:AA148435"/>
    <mergeCell ref="AA148580:AA148581"/>
    <mergeCell ref="AA146974:AA146975"/>
    <mergeCell ref="AA147120:AA147121"/>
    <mergeCell ref="AA147266:AA147267"/>
    <mergeCell ref="AA147412:AA147413"/>
    <mergeCell ref="AA147558:AA147559"/>
    <mergeCell ref="AA147704:AA147705"/>
    <mergeCell ref="AA146098:AA146099"/>
    <mergeCell ref="AA146244:AA146245"/>
    <mergeCell ref="AA146390:AA146391"/>
    <mergeCell ref="AA146536:AA146537"/>
    <mergeCell ref="AA146682:AA146683"/>
    <mergeCell ref="AA146828:AA146829"/>
    <mergeCell ref="AA145222:AA145223"/>
    <mergeCell ref="AA145368:AA145369"/>
    <mergeCell ref="AA145514:AA145515"/>
    <mergeCell ref="AA145660:AA145661"/>
    <mergeCell ref="AA145806:AA145807"/>
    <mergeCell ref="AA145952:AA145953"/>
    <mergeCell ref="AA144346:AA144347"/>
    <mergeCell ref="AA144492:AA144493"/>
    <mergeCell ref="AA144638:AA144639"/>
    <mergeCell ref="AA144784:AA144785"/>
    <mergeCell ref="AA144930:AA144931"/>
    <mergeCell ref="AA145076:AA145077"/>
    <mergeCell ref="AA143470:AA143471"/>
    <mergeCell ref="AA143616:AA143617"/>
    <mergeCell ref="AA143762:AA143763"/>
    <mergeCell ref="AA143908:AA143909"/>
    <mergeCell ref="AA144054:AA144055"/>
    <mergeCell ref="AA144200:AA144201"/>
    <mergeCell ref="AA142594:AA142595"/>
    <mergeCell ref="AA142740:AA142741"/>
    <mergeCell ref="AA142886:AA142887"/>
    <mergeCell ref="AA143032:AA143033"/>
    <mergeCell ref="AA143178:AA143179"/>
    <mergeCell ref="AA143324:AA143325"/>
    <mergeCell ref="AA141718:AA141719"/>
    <mergeCell ref="AA141864:AA141865"/>
    <mergeCell ref="AA142010:AA142011"/>
    <mergeCell ref="AA142156:AA142157"/>
    <mergeCell ref="AA142302:AA142303"/>
    <mergeCell ref="AA142448:AA142449"/>
    <mergeCell ref="AA140842:AA140843"/>
    <mergeCell ref="AA140988:AA140989"/>
    <mergeCell ref="AA141134:AA141135"/>
    <mergeCell ref="AA141280:AA141281"/>
    <mergeCell ref="AA141426:AA141427"/>
    <mergeCell ref="AA141572:AA141573"/>
    <mergeCell ref="AA139966:AA139967"/>
    <mergeCell ref="AA140112:AA140113"/>
    <mergeCell ref="AA140258:AA140259"/>
    <mergeCell ref="AA140404:AA140405"/>
    <mergeCell ref="AA140550:AA140551"/>
    <mergeCell ref="AA140696:AA140697"/>
    <mergeCell ref="AA139090:AA139091"/>
    <mergeCell ref="AA139236:AA139237"/>
    <mergeCell ref="AA139382:AA139383"/>
    <mergeCell ref="AA139528:AA139529"/>
    <mergeCell ref="AA139674:AA139675"/>
    <mergeCell ref="AA139820:AA139821"/>
    <mergeCell ref="AA138214:AA138215"/>
    <mergeCell ref="AA138360:AA138361"/>
    <mergeCell ref="AA138506:AA138507"/>
    <mergeCell ref="AA138652:AA138653"/>
    <mergeCell ref="AA138798:AA138799"/>
    <mergeCell ref="AA138944:AA138945"/>
    <mergeCell ref="AA137338:AA137339"/>
    <mergeCell ref="AA137484:AA137485"/>
    <mergeCell ref="AA137630:AA137631"/>
    <mergeCell ref="AA137776:AA137777"/>
    <mergeCell ref="AA137922:AA137923"/>
    <mergeCell ref="AA138068:AA138069"/>
    <mergeCell ref="AA136462:AA136463"/>
    <mergeCell ref="AA136608:AA136609"/>
    <mergeCell ref="AA136754:AA136755"/>
    <mergeCell ref="AA136900:AA136901"/>
    <mergeCell ref="AA137046:AA137047"/>
    <mergeCell ref="AA137192:AA137193"/>
    <mergeCell ref="AA135586:AA135587"/>
    <mergeCell ref="AA135732:AA135733"/>
    <mergeCell ref="AA135878:AA135879"/>
    <mergeCell ref="AA136024:AA136025"/>
    <mergeCell ref="AA136170:AA136171"/>
    <mergeCell ref="AA136316:AA136317"/>
    <mergeCell ref="AA134710:AA134711"/>
    <mergeCell ref="AA134856:AA134857"/>
    <mergeCell ref="AA135002:AA135003"/>
    <mergeCell ref="AA135148:AA135149"/>
    <mergeCell ref="AA135294:AA135295"/>
    <mergeCell ref="AA135440:AA135441"/>
    <mergeCell ref="AA133834:AA133835"/>
    <mergeCell ref="AA133980:AA133981"/>
    <mergeCell ref="AA134126:AA134127"/>
    <mergeCell ref="AA134272:AA134273"/>
    <mergeCell ref="AA134418:AA134419"/>
    <mergeCell ref="AA134564:AA134565"/>
    <mergeCell ref="AA132958:AA132959"/>
    <mergeCell ref="AA133104:AA133105"/>
    <mergeCell ref="AA133250:AA133251"/>
    <mergeCell ref="AA133396:AA133397"/>
    <mergeCell ref="AA133542:AA133543"/>
    <mergeCell ref="AA133688:AA133689"/>
    <mergeCell ref="AA132082:AA132083"/>
    <mergeCell ref="AA132228:AA132229"/>
    <mergeCell ref="AA132374:AA132375"/>
    <mergeCell ref="AA132520:AA132521"/>
    <mergeCell ref="AA132666:AA132667"/>
    <mergeCell ref="AA132812:AA132813"/>
    <mergeCell ref="AA131206:AA131207"/>
    <mergeCell ref="AA131352:AA131353"/>
    <mergeCell ref="AA131498:AA131499"/>
    <mergeCell ref="AA131644:AA131645"/>
    <mergeCell ref="AA131790:AA131791"/>
    <mergeCell ref="AA131936:AA131937"/>
    <mergeCell ref="AA130330:AA130331"/>
    <mergeCell ref="AA130476:AA130477"/>
    <mergeCell ref="AA130622:AA130623"/>
    <mergeCell ref="AA130768:AA130769"/>
    <mergeCell ref="AA130914:AA130915"/>
    <mergeCell ref="AA131060:AA131061"/>
    <mergeCell ref="AA129454:AA129455"/>
    <mergeCell ref="AA129600:AA129601"/>
    <mergeCell ref="AA129746:AA129747"/>
    <mergeCell ref="AA129892:AA129893"/>
    <mergeCell ref="AA130038:AA130039"/>
    <mergeCell ref="AA130184:AA130185"/>
    <mergeCell ref="AA128578:AA128579"/>
    <mergeCell ref="AA128724:AA128725"/>
    <mergeCell ref="AA128870:AA128871"/>
    <mergeCell ref="AA129016:AA129017"/>
    <mergeCell ref="AA129162:AA129163"/>
    <mergeCell ref="AA129308:AA129309"/>
    <mergeCell ref="AA127702:AA127703"/>
    <mergeCell ref="AA127848:AA127849"/>
    <mergeCell ref="AA127994:AA127995"/>
    <mergeCell ref="AA128140:AA128141"/>
    <mergeCell ref="AA128286:AA128287"/>
    <mergeCell ref="AA128432:AA128433"/>
    <mergeCell ref="AA126826:AA126827"/>
    <mergeCell ref="AA126972:AA126973"/>
    <mergeCell ref="AA127118:AA127119"/>
    <mergeCell ref="AA127264:AA127265"/>
    <mergeCell ref="AA127410:AA127411"/>
    <mergeCell ref="AA127556:AA127557"/>
    <mergeCell ref="AA125950:AA125951"/>
    <mergeCell ref="AA126096:AA126097"/>
    <mergeCell ref="AA126242:AA126243"/>
    <mergeCell ref="AA126388:AA126389"/>
    <mergeCell ref="AA126534:AA126535"/>
    <mergeCell ref="AA126680:AA126681"/>
    <mergeCell ref="AA125074:AA125075"/>
    <mergeCell ref="AA125220:AA125221"/>
    <mergeCell ref="AA125366:AA125367"/>
    <mergeCell ref="AA125512:AA125513"/>
    <mergeCell ref="AA125658:AA125659"/>
    <mergeCell ref="AA125804:AA125805"/>
    <mergeCell ref="AA124198:AA124199"/>
    <mergeCell ref="AA124344:AA124345"/>
    <mergeCell ref="AA124490:AA124491"/>
    <mergeCell ref="AA124636:AA124637"/>
    <mergeCell ref="AA124782:AA124783"/>
    <mergeCell ref="AA124928:AA124929"/>
    <mergeCell ref="AA123322:AA123323"/>
    <mergeCell ref="AA123468:AA123469"/>
    <mergeCell ref="AA123614:AA123615"/>
    <mergeCell ref="AA123760:AA123761"/>
    <mergeCell ref="AA123906:AA123907"/>
    <mergeCell ref="AA124052:AA124053"/>
    <mergeCell ref="AA122446:AA122447"/>
    <mergeCell ref="AA122592:AA122593"/>
    <mergeCell ref="AA122738:AA122739"/>
    <mergeCell ref="AA122884:AA122885"/>
    <mergeCell ref="AA123030:AA123031"/>
    <mergeCell ref="AA123176:AA123177"/>
    <mergeCell ref="AA121570:AA121571"/>
    <mergeCell ref="AA121716:AA121717"/>
    <mergeCell ref="AA121862:AA121863"/>
    <mergeCell ref="AA122008:AA122009"/>
    <mergeCell ref="AA122154:AA122155"/>
    <mergeCell ref="AA122300:AA122301"/>
    <mergeCell ref="AA120694:AA120695"/>
    <mergeCell ref="AA120840:AA120841"/>
    <mergeCell ref="AA120986:AA120987"/>
    <mergeCell ref="AA121132:AA121133"/>
    <mergeCell ref="AA121278:AA121279"/>
    <mergeCell ref="AA121424:AA121425"/>
    <mergeCell ref="AA119818:AA119819"/>
    <mergeCell ref="AA119964:AA119965"/>
    <mergeCell ref="AA120110:AA120111"/>
    <mergeCell ref="AA120256:AA120257"/>
    <mergeCell ref="AA120402:AA120403"/>
    <mergeCell ref="AA120548:AA120549"/>
    <mergeCell ref="AA118942:AA118943"/>
    <mergeCell ref="AA119088:AA119089"/>
    <mergeCell ref="AA119234:AA119235"/>
    <mergeCell ref="AA119380:AA119381"/>
    <mergeCell ref="AA119526:AA119527"/>
    <mergeCell ref="AA119672:AA119673"/>
    <mergeCell ref="AA118066:AA118067"/>
    <mergeCell ref="AA118212:AA118213"/>
    <mergeCell ref="AA118358:AA118359"/>
    <mergeCell ref="AA118504:AA118505"/>
    <mergeCell ref="AA118650:AA118651"/>
    <mergeCell ref="AA118796:AA118797"/>
    <mergeCell ref="AA117190:AA117191"/>
    <mergeCell ref="AA117336:AA117337"/>
    <mergeCell ref="AA117482:AA117483"/>
    <mergeCell ref="AA117628:AA117629"/>
    <mergeCell ref="AA117774:AA117775"/>
    <mergeCell ref="AA117920:AA117921"/>
    <mergeCell ref="AA116314:AA116315"/>
    <mergeCell ref="AA116460:AA116461"/>
    <mergeCell ref="AA116606:AA116607"/>
    <mergeCell ref="AA116752:AA116753"/>
    <mergeCell ref="AA116898:AA116899"/>
    <mergeCell ref="AA117044:AA117045"/>
    <mergeCell ref="AA115438:AA115439"/>
    <mergeCell ref="AA115584:AA115585"/>
    <mergeCell ref="AA115730:AA115731"/>
    <mergeCell ref="AA115876:AA115877"/>
    <mergeCell ref="AA116022:AA116023"/>
    <mergeCell ref="AA116168:AA116169"/>
    <mergeCell ref="AA114562:AA114563"/>
    <mergeCell ref="AA114708:AA114709"/>
    <mergeCell ref="AA114854:AA114855"/>
    <mergeCell ref="AA115000:AA115001"/>
    <mergeCell ref="AA115146:AA115147"/>
    <mergeCell ref="AA115292:AA115293"/>
    <mergeCell ref="AA113686:AA113687"/>
    <mergeCell ref="AA113832:AA113833"/>
    <mergeCell ref="AA113978:AA113979"/>
    <mergeCell ref="AA114124:AA114125"/>
    <mergeCell ref="AA114270:AA114271"/>
    <mergeCell ref="AA114416:AA114417"/>
    <mergeCell ref="AA112810:AA112811"/>
    <mergeCell ref="AA112956:AA112957"/>
    <mergeCell ref="AA113102:AA113103"/>
    <mergeCell ref="AA113248:AA113249"/>
    <mergeCell ref="AA113394:AA113395"/>
    <mergeCell ref="AA113540:AA113541"/>
    <mergeCell ref="AA111934:AA111935"/>
    <mergeCell ref="AA112080:AA112081"/>
    <mergeCell ref="AA112226:AA112227"/>
    <mergeCell ref="AA112372:AA112373"/>
    <mergeCell ref="AA112518:AA112519"/>
    <mergeCell ref="AA112664:AA112665"/>
    <mergeCell ref="AA111058:AA111059"/>
    <mergeCell ref="AA111204:AA111205"/>
    <mergeCell ref="AA111350:AA111351"/>
    <mergeCell ref="AA111496:AA111497"/>
    <mergeCell ref="AA111642:AA111643"/>
    <mergeCell ref="AA111788:AA111789"/>
    <mergeCell ref="AA110182:AA110183"/>
    <mergeCell ref="AA110328:AA110329"/>
    <mergeCell ref="AA110474:AA110475"/>
    <mergeCell ref="AA110620:AA110621"/>
    <mergeCell ref="AA110766:AA110767"/>
    <mergeCell ref="AA110912:AA110913"/>
    <mergeCell ref="AA109306:AA109307"/>
    <mergeCell ref="AA109452:AA109453"/>
    <mergeCell ref="AA109598:AA109599"/>
    <mergeCell ref="AA109744:AA109745"/>
    <mergeCell ref="AA109890:AA109891"/>
    <mergeCell ref="AA110036:AA110037"/>
    <mergeCell ref="AA108430:AA108431"/>
    <mergeCell ref="AA108576:AA108577"/>
    <mergeCell ref="AA108722:AA108723"/>
    <mergeCell ref="AA108868:AA108869"/>
    <mergeCell ref="AA109014:AA109015"/>
    <mergeCell ref="AA109160:AA109161"/>
    <mergeCell ref="AA107554:AA107555"/>
    <mergeCell ref="AA107700:AA107701"/>
    <mergeCell ref="AA107846:AA107847"/>
    <mergeCell ref="AA107992:AA107993"/>
    <mergeCell ref="AA108138:AA108139"/>
    <mergeCell ref="AA108284:AA108285"/>
    <mergeCell ref="AA106678:AA106679"/>
    <mergeCell ref="AA106824:AA106825"/>
    <mergeCell ref="AA106970:AA106971"/>
    <mergeCell ref="AA107116:AA107117"/>
    <mergeCell ref="AA107262:AA107263"/>
    <mergeCell ref="AA107408:AA107409"/>
    <mergeCell ref="AA105802:AA105803"/>
    <mergeCell ref="AA105948:AA105949"/>
    <mergeCell ref="AA106094:AA106095"/>
    <mergeCell ref="AA106240:AA106241"/>
    <mergeCell ref="AA106386:AA106387"/>
    <mergeCell ref="AA106532:AA106533"/>
    <mergeCell ref="AA104926:AA104927"/>
    <mergeCell ref="AA105072:AA105073"/>
    <mergeCell ref="AA105218:AA105219"/>
    <mergeCell ref="AA105364:AA105365"/>
    <mergeCell ref="AA105510:AA105511"/>
    <mergeCell ref="AA105656:AA105657"/>
    <mergeCell ref="AA104050:AA104051"/>
    <mergeCell ref="AA104196:AA104197"/>
    <mergeCell ref="AA104342:AA104343"/>
    <mergeCell ref="AA104488:AA104489"/>
    <mergeCell ref="AA104634:AA104635"/>
    <mergeCell ref="AA104780:AA104781"/>
    <mergeCell ref="AA103174:AA103175"/>
    <mergeCell ref="AA103320:AA103321"/>
    <mergeCell ref="AA103466:AA103467"/>
    <mergeCell ref="AA103612:AA103613"/>
    <mergeCell ref="AA103758:AA103759"/>
    <mergeCell ref="AA103904:AA103905"/>
    <mergeCell ref="AA102298:AA102299"/>
    <mergeCell ref="AA102444:AA102445"/>
    <mergeCell ref="AA102590:AA102591"/>
    <mergeCell ref="AA102736:AA102737"/>
    <mergeCell ref="AA102882:AA102883"/>
    <mergeCell ref="AA103028:AA103029"/>
    <mergeCell ref="AA101422:AA101423"/>
    <mergeCell ref="AA101568:AA101569"/>
    <mergeCell ref="AA101714:AA101715"/>
    <mergeCell ref="AA101860:AA101861"/>
    <mergeCell ref="AA102006:AA102007"/>
    <mergeCell ref="AA102152:AA102153"/>
    <mergeCell ref="AA100546:AA100547"/>
    <mergeCell ref="AA100692:AA100693"/>
    <mergeCell ref="AA100838:AA100839"/>
    <mergeCell ref="AA100984:AA100985"/>
    <mergeCell ref="AA101130:AA101131"/>
    <mergeCell ref="AA101276:AA101277"/>
    <mergeCell ref="AA99670:AA99671"/>
    <mergeCell ref="AA99816:AA99817"/>
    <mergeCell ref="AA99962:AA99963"/>
    <mergeCell ref="AA100108:AA100109"/>
    <mergeCell ref="AA100254:AA100255"/>
    <mergeCell ref="AA100400:AA100401"/>
    <mergeCell ref="AA98794:AA98795"/>
    <mergeCell ref="AA98940:AA98941"/>
    <mergeCell ref="AA99086:AA99087"/>
    <mergeCell ref="AA99232:AA99233"/>
    <mergeCell ref="AA99378:AA99379"/>
    <mergeCell ref="AA99524:AA99525"/>
    <mergeCell ref="AA97918:AA97919"/>
    <mergeCell ref="AA98064:AA98065"/>
    <mergeCell ref="AA98210:AA98211"/>
    <mergeCell ref="AA98356:AA98357"/>
    <mergeCell ref="AA98502:AA98503"/>
    <mergeCell ref="AA98648:AA98649"/>
    <mergeCell ref="AA97042:AA97043"/>
    <mergeCell ref="AA97188:AA97189"/>
    <mergeCell ref="AA97334:AA97335"/>
    <mergeCell ref="AA97480:AA97481"/>
    <mergeCell ref="AA97626:AA97627"/>
    <mergeCell ref="AA97772:AA97773"/>
    <mergeCell ref="AA96166:AA96167"/>
    <mergeCell ref="AA96312:AA96313"/>
    <mergeCell ref="AA96458:AA96459"/>
    <mergeCell ref="AA96604:AA96605"/>
    <mergeCell ref="AA96750:AA96751"/>
    <mergeCell ref="AA96896:AA96897"/>
    <mergeCell ref="AA95290:AA95291"/>
    <mergeCell ref="AA95436:AA95437"/>
    <mergeCell ref="AA95582:AA95583"/>
    <mergeCell ref="AA95728:AA95729"/>
    <mergeCell ref="AA95874:AA95875"/>
    <mergeCell ref="AA96020:AA96021"/>
    <mergeCell ref="AA94414:AA94415"/>
    <mergeCell ref="AA94560:AA94561"/>
    <mergeCell ref="AA94706:AA94707"/>
    <mergeCell ref="AA94852:AA94853"/>
    <mergeCell ref="AA94998:AA94999"/>
    <mergeCell ref="AA95144:AA95145"/>
    <mergeCell ref="AA93538:AA93539"/>
    <mergeCell ref="AA93684:AA93685"/>
    <mergeCell ref="AA93830:AA93831"/>
    <mergeCell ref="AA93976:AA93977"/>
    <mergeCell ref="AA94122:AA94123"/>
    <mergeCell ref="AA94268:AA94269"/>
    <mergeCell ref="AA92662:AA92663"/>
    <mergeCell ref="AA92808:AA92809"/>
    <mergeCell ref="AA92954:AA92955"/>
    <mergeCell ref="AA93100:AA93101"/>
    <mergeCell ref="AA93246:AA93247"/>
    <mergeCell ref="AA93392:AA93393"/>
    <mergeCell ref="AA91786:AA91787"/>
    <mergeCell ref="AA91932:AA91933"/>
    <mergeCell ref="AA92078:AA92079"/>
    <mergeCell ref="AA92224:AA92225"/>
    <mergeCell ref="AA92370:AA92371"/>
    <mergeCell ref="AA92516:AA92517"/>
    <mergeCell ref="AA90910:AA90911"/>
    <mergeCell ref="AA91056:AA91057"/>
    <mergeCell ref="AA91202:AA91203"/>
    <mergeCell ref="AA91348:AA91349"/>
    <mergeCell ref="AA91494:AA91495"/>
    <mergeCell ref="AA91640:AA91641"/>
    <mergeCell ref="AA90034:AA90035"/>
    <mergeCell ref="AA90180:AA90181"/>
    <mergeCell ref="AA90326:AA90327"/>
    <mergeCell ref="AA90472:AA90473"/>
    <mergeCell ref="AA90618:AA90619"/>
    <mergeCell ref="AA90764:AA90765"/>
    <mergeCell ref="AA89158:AA89159"/>
    <mergeCell ref="AA89304:AA89305"/>
    <mergeCell ref="AA89450:AA89451"/>
    <mergeCell ref="AA89596:AA89597"/>
    <mergeCell ref="AA89742:AA89743"/>
    <mergeCell ref="AA89888:AA89889"/>
    <mergeCell ref="AA88282:AA88283"/>
    <mergeCell ref="AA88428:AA88429"/>
    <mergeCell ref="AA88574:AA88575"/>
    <mergeCell ref="AA88720:AA88721"/>
    <mergeCell ref="AA88866:AA88867"/>
    <mergeCell ref="AA89012:AA89013"/>
    <mergeCell ref="AA87406:AA87407"/>
    <mergeCell ref="AA87552:AA87553"/>
    <mergeCell ref="AA87698:AA87699"/>
    <mergeCell ref="AA87844:AA87845"/>
    <mergeCell ref="AA87990:AA87991"/>
    <mergeCell ref="AA88136:AA88137"/>
    <mergeCell ref="AA86530:AA86531"/>
    <mergeCell ref="AA86676:AA86677"/>
    <mergeCell ref="AA86822:AA86823"/>
    <mergeCell ref="AA86968:AA86969"/>
    <mergeCell ref="AA87114:AA87115"/>
    <mergeCell ref="AA87260:AA87261"/>
    <mergeCell ref="AA85654:AA85655"/>
    <mergeCell ref="AA85800:AA85801"/>
    <mergeCell ref="AA85946:AA85947"/>
    <mergeCell ref="AA86092:AA86093"/>
    <mergeCell ref="AA86238:AA86239"/>
    <mergeCell ref="AA86384:AA86385"/>
    <mergeCell ref="AA84778:AA84779"/>
    <mergeCell ref="AA84924:AA84925"/>
    <mergeCell ref="AA85070:AA85071"/>
    <mergeCell ref="AA85216:AA85217"/>
    <mergeCell ref="AA85362:AA85363"/>
    <mergeCell ref="AA85508:AA85509"/>
    <mergeCell ref="AA83902:AA83903"/>
    <mergeCell ref="AA84048:AA84049"/>
    <mergeCell ref="AA84194:AA84195"/>
    <mergeCell ref="AA84340:AA84341"/>
    <mergeCell ref="AA84486:AA84487"/>
    <mergeCell ref="AA84632:AA84633"/>
    <mergeCell ref="AA83026:AA83027"/>
    <mergeCell ref="AA83172:AA83173"/>
    <mergeCell ref="AA83318:AA83319"/>
    <mergeCell ref="AA83464:AA83465"/>
    <mergeCell ref="AA83610:AA83611"/>
    <mergeCell ref="AA83756:AA83757"/>
    <mergeCell ref="AA82150:AA82151"/>
    <mergeCell ref="AA82296:AA82297"/>
    <mergeCell ref="AA82442:AA82443"/>
    <mergeCell ref="AA82588:AA82589"/>
    <mergeCell ref="AA82734:AA82735"/>
    <mergeCell ref="AA82880:AA82881"/>
    <mergeCell ref="AA81274:AA81275"/>
    <mergeCell ref="AA81420:AA81421"/>
    <mergeCell ref="AA81566:AA81567"/>
    <mergeCell ref="AA81712:AA81713"/>
    <mergeCell ref="AA81858:AA81859"/>
    <mergeCell ref="AA82004:AA82005"/>
    <mergeCell ref="AA80398:AA80399"/>
    <mergeCell ref="AA80544:AA80545"/>
    <mergeCell ref="AA80690:AA80691"/>
    <mergeCell ref="AA80836:AA80837"/>
    <mergeCell ref="AA80982:AA80983"/>
    <mergeCell ref="AA81128:AA81129"/>
    <mergeCell ref="AA79522:AA79523"/>
    <mergeCell ref="AA79668:AA79669"/>
    <mergeCell ref="AA79814:AA79815"/>
    <mergeCell ref="AA79960:AA79961"/>
    <mergeCell ref="AA80106:AA80107"/>
    <mergeCell ref="AA80252:AA80253"/>
    <mergeCell ref="AA78646:AA78647"/>
    <mergeCell ref="AA78792:AA78793"/>
    <mergeCell ref="AA78938:AA78939"/>
    <mergeCell ref="AA79084:AA79085"/>
    <mergeCell ref="AA79230:AA79231"/>
    <mergeCell ref="AA79376:AA79377"/>
    <mergeCell ref="AA77770:AA77771"/>
    <mergeCell ref="AA77916:AA77917"/>
    <mergeCell ref="AA78062:AA78063"/>
    <mergeCell ref="AA78208:AA78209"/>
    <mergeCell ref="AA78354:AA78355"/>
    <mergeCell ref="AA78500:AA78501"/>
    <mergeCell ref="AA76894:AA76895"/>
    <mergeCell ref="AA77040:AA77041"/>
    <mergeCell ref="AA77186:AA77187"/>
    <mergeCell ref="AA77332:AA77333"/>
    <mergeCell ref="AA77478:AA77479"/>
    <mergeCell ref="AA77624:AA77625"/>
    <mergeCell ref="AA76018:AA76019"/>
    <mergeCell ref="AA76164:AA76165"/>
    <mergeCell ref="AA76310:AA76311"/>
    <mergeCell ref="AA76456:AA76457"/>
    <mergeCell ref="AA76602:AA76603"/>
    <mergeCell ref="AA76748:AA76749"/>
    <mergeCell ref="AA75142:AA75143"/>
    <mergeCell ref="AA75288:AA75289"/>
    <mergeCell ref="AA75434:AA75435"/>
    <mergeCell ref="AA75580:AA75581"/>
    <mergeCell ref="AA75726:AA75727"/>
    <mergeCell ref="AA75872:AA75873"/>
    <mergeCell ref="AA74266:AA74267"/>
    <mergeCell ref="AA74412:AA74413"/>
    <mergeCell ref="AA74558:AA74559"/>
    <mergeCell ref="AA74704:AA74705"/>
    <mergeCell ref="AA74850:AA74851"/>
    <mergeCell ref="AA74996:AA74997"/>
    <mergeCell ref="AA73390:AA73391"/>
    <mergeCell ref="AA73536:AA73537"/>
    <mergeCell ref="AA73682:AA73683"/>
    <mergeCell ref="AA73828:AA73829"/>
    <mergeCell ref="AA73974:AA73975"/>
    <mergeCell ref="AA74120:AA74121"/>
    <mergeCell ref="AA72514:AA72515"/>
    <mergeCell ref="AA72660:AA72661"/>
    <mergeCell ref="AA72806:AA72807"/>
    <mergeCell ref="AA72952:AA72953"/>
    <mergeCell ref="AA73098:AA73099"/>
    <mergeCell ref="AA73244:AA73245"/>
    <mergeCell ref="AA71638:AA71639"/>
    <mergeCell ref="AA71784:AA71785"/>
    <mergeCell ref="AA71930:AA71931"/>
    <mergeCell ref="AA72076:AA72077"/>
    <mergeCell ref="AA72222:AA72223"/>
    <mergeCell ref="AA72368:AA72369"/>
    <mergeCell ref="AA70762:AA70763"/>
    <mergeCell ref="AA70908:AA70909"/>
    <mergeCell ref="AA71054:AA71055"/>
    <mergeCell ref="AA71200:AA71201"/>
    <mergeCell ref="AA71346:AA71347"/>
    <mergeCell ref="AA71492:AA71493"/>
    <mergeCell ref="AA69886:AA69887"/>
    <mergeCell ref="AA70032:AA70033"/>
    <mergeCell ref="AA70178:AA70179"/>
    <mergeCell ref="AA70324:AA70325"/>
    <mergeCell ref="AA70470:AA70471"/>
    <mergeCell ref="AA70616:AA70617"/>
    <mergeCell ref="AA69010:AA69011"/>
    <mergeCell ref="AA69156:AA69157"/>
    <mergeCell ref="AA69302:AA69303"/>
    <mergeCell ref="AA69448:AA69449"/>
    <mergeCell ref="AA69594:AA69595"/>
    <mergeCell ref="AA69740:AA69741"/>
    <mergeCell ref="AA68134:AA68135"/>
    <mergeCell ref="AA68280:AA68281"/>
    <mergeCell ref="AA68426:AA68427"/>
    <mergeCell ref="AA68572:AA68573"/>
    <mergeCell ref="AA68718:AA68719"/>
    <mergeCell ref="AA68864:AA68865"/>
    <mergeCell ref="AA67258:AA67259"/>
    <mergeCell ref="AA67404:AA67405"/>
    <mergeCell ref="AA67550:AA67551"/>
    <mergeCell ref="AA67696:AA67697"/>
    <mergeCell ref="AA67842:AA67843"/>
    <mergeCell ref="AA67988:AA67989"/>
    <mergeCell ref="AA66382:AA66383"/>
    <mergeCell ref="AA66528:AA66529"/>
    <mergeCell ref="AA66674:AA66675"/>
    <mergeCell ref="AA66820:AA66821"/>
    <mergeCell ref="AA66966:AA66967"/>
    <mergeCell ref="AA67112:AA67113"/>
    <mergeCell ref="AA65506:AA65507"/>
    <mergeCell ref="AA65652:AA65653"/>
    <mergeCell ref="AA65798:AA65799"/>
    <mergeCell ref="AA65944:AA65945"/>
    <mergeCell ref="AA66090:AA66091"/>
    <mergeCell ref="AA66236:AA66237"/>
    <mergeCell ref="AA64630:AA64631"/>
    <mergeCell ref="AA64776:AA64777"/>
    <mergeCell ref="AA64922:AA64923"/>
    <mergeCell ref="AA65068:AA65069"/>
    <mergeCell ref="AA65214:AA65215"/>
    <mergeCell ref="AA65360:AA65361"/>
    <mergeCell ref="AA63754:AA63755"/>
    <mergeCell ref="AA63900:AA63901"/>
    <mergeCell ref="AA64046:AA64047"/>
    <mergeCell ref="AA64192:AA64193"/>
    <mergeCell ref="AA64338:AA64339"/>
    <mergeCell ref="AA64484:AA64485"/>
    <mergeCell ref="AA62878:AA62879"/>
    <mergeCell ref="AA63024:AA63025"/>
    <mergeCell ref="AA63170:AA63171"/>
    <mergeCell ref="AA63316:AA63317"/>
    <mergeCell ref="AA63462:AA63463"/>
    <mergeCell ref="AA63608:AA63609"/>
    <mergeCell ref="AA62002:AA62003"/>
    <mergeCell ref="AA62148:AA62149"/>
    <mergeCell ref="AA62294:AA62295"/>
    <mergeCell ref="AA62440:AA62441"/>
    <mergeCell ref="AA62586:AA62587"/>
    <mergeCell ref="AA62732:AA62733"/>
    <mergeCell ref="AA61126:AA61127"/>
    <mergeCell ref="AA61272:AA61273"/>
    <mergeCell ref="AA61418:AA61419"/>
    <mergeCell ref="AA61564:AA61565"/>
    <mergeCell ref="AA61710:AA61711"/>
    <mergeCell ref="AA61856:AA61857"/>
    <mergeCell ref="AA60250:AA60251"/>
    <mergeCell ref="AA60396:AA60397"/>
    <mergeCell ref="AA60542:AA60543"/>
    <mergeCell ref="AA60688:AA60689"/>
    <mergeCell ref="AA60834:AA60835"/>
    <mergeCell ref="AA60980:AA60981"/>
    <mergeCell ref="AA59374:AA59375"/>
    <mergeCell ref="AA59520:AA59521"/>
    <mergeCell ref="AA59666:AA59667"/>
    <mergeCell ref="AA59812:AA59813"/>
    <mergeCell ref="AA59958:AA59959"/>
    <mergeCell ref="AA60104:AA60105"/>
    <mergeCell ref="AA58498:AA58499"/>
    <mergeCell ref="AA58644:AA58645"/>
    <mergeCell ref="AA58790:AA58791"/>
    <mergeCell ref="AA58936:AA58937"/>
    <mergeCell ref="AA59082:AA59083"/>
    <mergeCell ref="AA59228:AA59229"/>
    <mergeCell ref="AA57622:AA57623"/>
    <mergeCell ref="AA57768:AA57769"/>
    <mergeCell ref="AA57914:AA57915"/>
    <mergeCell ref="AA58060:AA58061"/>
    <mergeCell ref="AA58206:AA58207"/>
    <mergeCell ref="AA58352:AA58353"/>
    <mergeCell ref="AA56746:AA56747"/>
    <mergeCell ref="AA56892:AA56893"/>
    <mergeCell ref="AA57038:AA57039"/>
    <mergeCell ref="AA57184:AA57185"/>
    <mergeCell ref="AA57330:AA57331"/>
    <mergeCell ref="AA57476:AA57477"/>
    <mergeCell ref="AA55870:AA55871"/>
    <mergeCell ref="AA56016:AA56017"/>
    <mergeCell ref="AA56162:AA56163"/>
    <mergeCell ref="AA56308:AA56309"/>
    <mergeCell ref="AA56454:AA56455"/>
    <mergeCell ref="AA56600:AA56601"/>
    <mergeCell ref="AA54994:AA54995"/>
    <mergeCell ref="AA55140:AA55141"/>
    <mergeCell ref="AA55286:AA55287"/>
    <mergeCell ref="AA55432:AA55433"/>
    <mergeCell ref="AA55578:AA55579"/>
    <mergeCell ref="AA55724:AA55725"/>
    <mergeCell ref="AA54118:AA54119"/>
    <mergeCell ref="AA54264:AA54265"/>
    <mergeCell ref="AA54410:AA54411"/>
    <mergeCell ref="AA54556:AA54557"/>
    <mergeCell ref="AA54702:AA54703"/>
    <mergeCell ref="AA54848:AA54849"/>
    <mergeCell ref="AA53242:AA53243"/>
    <mergeCell ref="AA53388:AA53389"/>
    <mergeCell ref="AA53534:AA53535"/>
    <mergeCell ref="AA53680:AA53681"/>
    <mergeCell ref="AA53826:AA53827"/>
    <mergeCell ref="AA53972:AA53973"/>
    <mergeCell ref="AA52366:AA52367"/>
    <mergeCell ref="AA52512:AA52513"/>
    <mergeCell ref="AA52658:AA52659"/>
    <mergeCell ref="AA52804:AA52805"/>
    <mergeCell ref="AA52950:AA52951"/>
    <mergeCell ref="AA53096:AA53097"/>
    <mergeCell ref="AA51490:AA51491"/>
    <mergeCell ref="AA51636:AA51637"/>
    <mergeCell ref="AA51782:AA51783"/>
    <mergeCell ref="AA51928:AA51929"/>
    <mergeCell ref="AA52074:AA52075"/>
    <mergeCell ref="AA52220:AA52221"/>
    <mergeCell ref="AA50614:AA50615"/>
    <mergeCell ref="AA50760:AA50761"/>
    <mergeCell ref="AA50906:AA50907"/>
    <mergeCell ref="AA51052:AA51053"/>
    <mergeCell ref="AA51198:AA51199"/>
    <mergeCell ref="AA51344:AA51345"/>
    <mergeCell ref="AA49738:AA49739"/>
    <mergeCell ref="AA49884:AA49885"/>
    <mergeCell ref="AA50030:AA50031"/>
    <mergeCell ref="AA50176:AA50177"/>
    <mergeCell ref="AA50322:AA50323"/>
    <mergeCell ref="AA50468:AA50469"/>
    <mergeCell ref="AA48862:AA48863"/>
    <mergeCell ref="AA49008:AA49009"/>
    <mergeCell ref="AA49154:AA49155"/>
    <mergeCell ref="AA49300:AA49301"/>
    <mergeCell ref="AA49446:AA49447"/>
    <mergeCell ref="AA49592:AA49593"/>
    <mergeCell ref="AA47986:AA47987"/>
    <mergeCell ref="AA48132:AA48133"/>
    <mergeCell ref="AA48278:AA48279"/>
    <mergeCell ref="AA48424:AA48425"/>
    <mergeCell ref="AA48570:AA48571"/>
    <mergeCell ref="AA48716:AA48717"/>
    <mergeCell ref="AA47110:AA47111"/>
    <mergeCell ref="AA47256:AA47257"/>
    <mergeCell ref="AA47402:AA47403"/>
    <mergeCell ref="AA47548:AA47549"/>
    <mergeCell ref="AA47694:AA47695"/>
    <mergeCell ref="AA47840:AA47841"/>
    <mergeCell ref="AA46234:AA46235"/>
    <mergeCell ref="AA46380:AA46381"/>
    <mergeCell ref="AA46526:AA46527"/>
    <mergeCell ref="AA46672:AA46673"/>
    <mergeCell ref="AA46818:AA46819"/>
    <mergeCell ref="AA46964:AA46965"/>
    <mergeCell ref="AA45358:AA45359"/>
    <mergeCell ref="AA45504:AA45505"/>
    <mergeCell ref="AA45650:AA45651"/>
    <mergeCell ref="AA45796:AA45797"/>
    <mergeCell ref="AA45942:AA45943"/>
    <mergeCell ref="AA46088:AA46089"/>
    <mergeCell ref="AA44482:AA44483"/>
    <mergeCell ref="AA44628:AA44629"/>
    <mergeCell ref="AA44774:AA44775"/>
    <mergeCell ref="AA44920:AA44921"/>
    <mergeCell ref="AA45066:AA45067"/>
    <mergeCell ref="AA45212:AA45213"/>
    <mergeCell ref="AA43606:AA43607"/>
    <mergeCell ref="AA43752:AA43753"/>
    <mergeCell ref="AA43898:AA43899"/>
    <mergeCell ref="AA44044:AA44045"/>
    <mergeCell ref="AA44190:AA44191"/>
    <mergeCell ref="AA44336:AA44337"/>
    <mergeCell ref="AA42730:AA42731"/>
    <mergeCell ref="AA42876:AA42877"/>
    <mergeCell ref="AA43022:AA43023"/>
    <mergeCell ref="AA43168:AA43169"/>
    <mergeCell ref="AA43314:AA43315"/>
    <mergeCell ref="AA43460:AA43461"/>
    <mergeCell ref="AA41854:AA41855"/>
    <mergeCell ref="AA42000:AA42001"/>
    <mergeCell ref="AA42146:AA42147"/>
    <mergeCell ref="AA42292:AA42293"/>
    <mergeCell ref="AA42438:AA42439"/>
    <mergeCell ref="AA42584:AA42585"/>
    <mergeCell ref="AA40978:AA40979"/>
    <mergeCell ref="AA41124:AA41125"/>
    <mergeCell ref="AA41270:AA41271"/>
    <mergeCell ref="AA41416:AA41417"/>
    <mergeCell ref="AA41562:AA41563"/>
    <mergeCell ref="AA41708:AA41709"/>
    <mergeCell ref="AA40102:AA40103"/>
    <mergeCell ref="AA40248:AA40249"/>
    <mergeCell ref="AA40394:AA40395"/>
    <mergeCell ref="AA40540:AA40541"/>
    <mergeCell ref="AA40686:AA40687"/>
    <mergeCell ref="AA40832:AA40833"/>
    <mergeCell ref="AA39226:AA39227"/>
    <mergeCell ref="AA39372:AA39373"/>
    <mergeCell ref="AA39518:AA39519"/>
    <mergeCell ref="AA39664:AA39665"/>
    <mergeCell ref="AA39810:AA39811"/>
    <mergeCell ref="AA39956:AA39957"/>
    <mergeCell ref="AA38350:AA38351"/>
    <mergeCell ref="AA38496:AA38497"/>
    <mergeCell ref="AA38642:AA38643"/>
    <mergeCell ref="AA38788:AA38789"/>
    <mergeCell ref="AA38934:AA38935"/>
    <mergeCell ref="AA39080:AA39081"/>
    <mergeCell ref="AA37474:AA37475"/>
    <mergeCell ref="AA37620:AA37621"/>
    <mergeCell ref="AA37766:AA37767"/>
    <mergeCell ref="AA37912:AA37913"/>
    <mergeCell ref="AA38058:AA38059"/>
    <mergeCell ref="AA38204:AA38205"/>
    <mergeCell ref="AA36598:AA36599"/>
    <mergeCell ref="AA36744:AA36745"/>
    <mergeCell ref="AA36890:AA36891"/>
    <mergeCell ref="AA37036:AA37037"/>
    <mergeCell ref="AA37182:AA37183"/>
    <mergeCell ref="AA37328:AA37329"/>
    <mergeCell ref="AA35722:AA35723"/>
    <mergeCell ref="AA35868:AA35869"/>
    <mergeCell ref="AA36014:AA36015"/>
    <mergeCell ref="AA36160:AA36161"/>
    <mergeCell ref="AA36306:AA36307"/>
    <mergeCell ref="AA36452:AA36453"/>
    <mergeCell ref="AA34846:AA34847"/>
    <mergeCell ref="AA34992:AA34993"/>
    <mergeCell ref="AA35138:AA35139"/>
    <mergeCell ref="AA35284:AA35285"/>
    <mergeCell ref="AA35430:AA35431"/>
    <mergeCell ref="AA35576:AA35577"/>
    <mergeCell ref="AA33970:AA33971"/>
    <mergeCell ref="AA34116:AA34117"/>
    <mergeCell ref="AA34262:AA34263"/>
    <mergeCell ref="AA34408:AA34409"/>
    <mergeCell ref="AA34554:AA34555"/>
    <mergeCell ref="AA34700:AA34701"/>
    <mergeCell ref="AA33094:AA33095"/>
    <mergeCell ref="AA33240:AA33241"/>
    <mergeCell ref="AA33386:AA33387"/>
    <mergeCell ref="AA33532:AA33533"/>
    <mergeCell ref="AA33678:AA33679"/>
    <mergeCell ref="AA33824:AA33825"/>
    <mergeCell ref="AA32218:AA32219"/>
    <mergeCell ref="AA32364:AA32365"/>
    <mergeCell ref="AA32510:AA32511"/>
    <mergeCell ref="AA32656:AA32657"/>
    <mergeCell ref="AA32802:AA32803"/>
    <mergeCell ref="AA32948:AA32949"/>
    <mergeCell ref="AA31342:AA31343"/>
    <mergeCell ref="AA31488:AA31489"/>
    <mergeCell ref="AA31634:AA31635"/>
    <mergeCell ref="AA31780:AA31781"/>
    <mergeCell ref="AA31926:AA31927"/>
    <mergeCell ref="AA32072:AA32073"/>
    <mergeCell ref="AA30466:AA30467"/>
    <mergeCell ref="AA30612:AA30613"/>
    <mergeCell ref="AA30758:AA30759"/>
    <mergeCell ref="AA30904:AA30905"/>
    <mergeCell ref="AA31050:AA31051"/>
    <mergeCell ref="AA31196:AA31197"/>
    <mergeCell ref="AA29590:AA29591"/>
    <mergeCell ref="AA29736:AA29737"/>
    <mergeCell ref="AA29882:AA29883"/>
    <mergeCell ref="AA30028:AA30029"/>
    <mergeCell ref="AA30174:AA30175"/>
    <mergeCell ref="AA30320:AA30321"/>
    <mergeCell ref="AA28714:AA28715"/>
    <mergeCell ref="AA28860:AA28861"/>
    <mergeCell ref="AA29006:AA29007"/>
    <mergeCell ref="AA29152:AA29153"/>
    <mergeCell ref="AA29298:AA29299"/>
    <mergeCell ref="AA29444:AA29445"/>
    <mergeCell ref="AA27838:AA27839"/>
    <mergeCell ref="AA27984:AA27985"/>
    <mergeCell ref="AA28130:AA28131"/>
    <mergeCell ref="AA28276:AA28277"/>
    <mergeCell ref="AA28422:AA28423"/>
    <mergeCell ref="AA28568:AA28569"/>
    <mergeCell ref="AA26962:AA26963"/>
    <mergeCell ref="AA27108:AA27109"/>
    <mergeCell ref="AA27254:AA27255"/>
    <mergeCell ref="AA27400:AA27401"/>
    <mergeCell ref="AA27546:AA27547"/>
    <mergeCell ref="AA27692:AA27693"/>
    <mergeCell ref="AA26086:AA26087"/>
    <mergeCell ref="AA26232:AA26233"/>
    <mergeCell ref="AA26378:AA26379"/>
    <mergeCell ref="AA26524:AA26525"/>
    <mergeCell ref="AA26670:AA26671"/>
    <mergeCell ref="AA26816:AA26817"/>
    <mergeCell ref="AA25210:AA25211"/>
    <mergeCell ref="AA25356:AA25357"/>
    <mergeCell ref="AA25502:AA25503"/>
    <mergeCell ref="AA25648:AA25649"/>
    <mergeCell ref="AA25794:AA25795"/>
    <mergeCell ref="AA25940:AA25941"/>
    <mergeCell ref="AA24334:AA24335"/>
    <mergeCell ref="AA24480:AA24481"/>
    <mergeCell ref="AA24626:AA24627"/>
    <mergeCell ref="AA24772:AA24773"/>
    <mergeCell ref="AA24918:AA24919"/>
    <mergeCell ref="AA25064:AA25065"/>
    <mergeCell ref="AA23458:AA23459"/>
    <mergeCell ref="AA23604:AA23605"/>
    <mergeCell ref="AA23750:AA23751"/>
    <mergeCell ref="AA23896:AA23897"/>
    <mergeCell ref="AA24042:AA24043"/>
    <mergeCell ref="AA24188:AA24189"/>
    <mergeCell ref="AA22582:AA22583"/>
    <mergeCell ref="AA22728:AA22729"/>
    <mergeCell ref="AA22874:AA22875"/>
    <mergeCell ref="AA23020:AA23021"/>
    <mergeCell ref="AA23166:AA23167"/>
    <mergeCell ref="AA23312:AA23313"/>
    <mergeCell ref="AA21706:AA21707"/>
    <mergeCell ref="AA21852:AA21853"/>
    <mergeCell ref="AA21998:AA21999"/>
    <mergeCell ref="AA22144:AA22145"/>
    <mergeCell ref="AA22290:AA22291"/>
    <mergeCell ref="AA22436:AA22437"/>
    <mergeCell ref="AA20830:AA20831"/>
    <mergeCell ref="AA20976:AA20977"/>
    <mergeCell ref="AA21122:AA21123"/>
    <mergeCell ref="AA21268:AA21269"/>
    <mergeCell ref="AA21414:AA21415"/>
    <mergeCell ref="AA21560:AA21561"/>
    <mergeCell ref="AA19954:AA19955"/>
    <mergeCell ref="AA20100:AA20101"/>
    <mergeCell ref="AA20246:AA20247"/>
    <mergeCell ref="AA20392:AA20393"/>
    <mergeCell ref="AA20538:AA20539"/>
    <mergeCell ref="AA20684:AA20685"/>
    <mergeCell ref="AA19078:AA19079"/>
    <mergeCell ref="AA19224:AA19225"/>
    <mergeCell ref="AA19370:AA19371"/>
    <mergeCell ref="AA19516:AA19517"/>
    <mergeCell ref="AA19662:AA19663"/>
    <mergeCell ref="AA19808:AA19809"/>
    <mergeCell ref="AA18202:AA18203"/>
    <mergeCell ref="AA18348:AA18349"/>
    <mergeCell ref="AA18494:AA18495"/>
    <mergeCell ref="AA18640:AA18641"/>
    <mergeCell ref="AA18786:AA18787"/>
    <mergeCell ref="AA18932:AA18933"/>
    <mergeCell ref="AA17326:AA17327"/>
    <mergeCell ref="AA17472:AA17473"/>
    <mergeCell ref="AA17618:AA17619"/>
    <mergeCell ref="AA17764:AA17765"/>
    <mergeCell ref="AA17910:AA17911"/>
    <mergeCell ref="AA18056:AA18057"/>
    <mergeCell ref="AA16450:AA16451"/>
    <mergeCell ref="AA16596:AA16597"/>
    <mergeCell ref="AA16742:AA16743"/>
    <mergeCell ref="AA16888:AA16889"/>
    <mergeCell ref="AA17034:AA17035"/>
    <mergeCell ref="AA17180:AA17181"/>
    <mergeCell ref="AA15574:AA15575"/>
    <mergeCell ref="AA15720:AA15721"/>
    <mergeCell ref="AA15866:AA15867"/>
    <mergeCell ref="AA16012:AA16013"/>
    <mergeCell ref="AA16158:AA16159"/>
    <mergeCell ref="AA16304:AA16305"/>
    <mergeCell ref="AA14698:AA14699"/>
    <mergeCell ref="AA14844:AA14845"/>
    <mergeCell ref="AA14990:AA14991"/>
    <mergeCell ref="AA15136:AA15137"/>
    <mergeCell ref="AA15282:AA15283"/>
    <mergeCell ref="AA15428:AA15429"/>
    <mergeCell ref="AA13822:AA13823"/>
    <mergeCell ref="AA13968:AA13969"/>
    <mergeCell ref="AA14114:AA14115"/>
    <mergeCell ref="AA14260:AA14261"/>
    <mergeCell ref="AA14406:AA14407"/>
    <mergeCell ref="AA14552:AA14553"/>
    <mergeCell ref="AA12946:AA12947"/>
    <mergeCell ref="AA13092:AA13093"/>
    <mergeCell ref="AA13238:AA13239"/>
    <mergeCell ref="AA13384:AA13385"/>
    <mergeCell ref="AA13530:AA13531"/>
    <mergeCell ref="AA13676:AA13677"/>
    <mergeCell ref="AA12070:AA12071"/>
    <mergeCell ref="AA12216:AA12217"/>
    <mergeCell ref="AA12362:AA12363"/>
    <mergeCell ref="AA12508:AA12509"/>
    <mergeCell ref="AA12654:AA12655"/>
    <mergeCell ref="AA12800:AA12801"/>
    <mergeCell ref="AA11194:AA11195"/>
    <mergeCell ref="AA11340:AA11341"/>
    <mergeCell ref="AA11486:AA11487"/>
    <mergeCell ref="AA11632:AA11633"/>
    <mergeCell ref="AA11778:AA11779"/>
    <mergeCell ref="AA11924:AA11925"/>
    <mergeCell ref="AA10318:AA10319"/>
    <mergeCell ref="AA10464:AA10465"/>
    <mergeCell ref="AA10610:AA10611"/>
    <mergeCell ref="AA10756:AA10757"/>
    <mergeCell ref="AA10902:AA10903"/>
    <mergeCell ref="AA11048:AA11049"/>
    <mergeCell ref="AA9442:AA9443"/>
    <mergeCell ref="AA9588:AA9589"/>
    <mergeCell ref="AA9734:AA9735"/>
    <mergeCell ref="AA9880:AA9881"/>
    <mergeCell ref="AA10026:AA10027"/>
    <mergeCell ref="AA10172:AA10173"/>
    <mergeCell ref="AA8566:AA8567"/>
    <mergeCell ref="AA8712:AA8713"/>
    <mergeCell ref="AA8858:AA8859"/>
    <mergeCell ref="AA9004:AA9005"/>
    <mergeCell ref="AA9150:AA9151"/>
    <mergeCell ref="AA9296:AA9297"/>
    <mergeCell ref="AA7690:AA7691"/>
    <mergeCell ref="AA7836:AA7837"/>
    <mergeCell ref="AA7982:AA7983"/>
    <mergeCell ref="AA8128:AA8129"/>
    <mergeCell ref="AA8274:AA8275"/>
    <mergeCell ref="AA8420:AA8421"/>
    <mergeCell ref="AA6814:AA6815"/>
    <mergeCell ref="AA6960:AA6961"/>
    <mergeCell ref="AA7106:AA7107"/>
    <mergeCell ref="AA7252:AA7253"/>
    <mergeCell ref="AA7398:AA7399"/>
    <mergeCell ref="AA7544:AA7545"/>
    <mergeCell ref="AA5938:AA5939"/>
    <mergeCell ref="AA6084:AA6085"/>
    <mergeCell ref="AA6230:AA6231"/>
    <mergeCell ref="AA6376:AA6377"/>
    <mergeCell ref="AA6522:AA6523"/>
    <mergeCell ref="AA6668:AA6669"/>
    <mergeCell ref="AA5062:AA5063"/>
    <mergeCell ref="AA5208:AA5209"/>
    <mergeCell ref="AA5354:AA5355"/>
    <mergeCell ref="AA5500:AA5501"/>
    <mergeCell ref="AA5646:AA5647"/>
    <mergeCell ref="AA5792:AA5793"/>
    <mergeCell ref="AA4186:AA4187"/>
    <mergeCell ref="AA4332:AA4333"/>
    <mergeCell ref="AA4478:AA4479"/>
    <mergeCell ref="AA4624:AA4625"/>
    <mergeCell ref="AA4770:AA4771"/>
    <mergeCell ref="AA4916:AA4917"/>
    <mergeCell ref="AA3310:AA3311"/>
    <mergeCell ref="AA3456:AA3457"/>
    <mergeCell ref="AA3602:AA3603"/>
    <mergeCell ref="AA3748:AA3749"/>
    <mergeCell ref="AA3894:AA3895"/>
    <mergeCell ref="AA4040:AA4041"/>
    <mergeCell ref="AA2434:AA2435"/>
    <mergeCell ref="AA2580:AA2581"/>
    <mergeCell ref="AA2726:AA2727"/>
    <mergeCell ref="AA2872:AA2873"/>
    <mergeCell ref="AA3018:AA3019"/>
    <mergeCell ref="AA3164:AA3165"/>
    <mergeCell ref="AA1558:AA1559"/>
    <mergeCell ref="AA1704:AA1705"/>
    <mergeCell ref="AA1850:AA1851"/>
    <mergeCell ref="AA1996:AA1997"/>
    <mergeCell ref="AA2142:AA2143"/>
    <mergeCell ref="AA2288:AA2289"/>
    <mergeCell ref="AA682:AA683"/>
    <mergeCell ref="AA828:AA829"/>
    <mergeCell ref="AA974:AA975"/>
    <mergeCell ref="AA1120:AA1121"/>
    <mergeCell ref="AA1266:AA1267"/>
    <mergeCell ref="AA1412:AA1413"/>
    <mergeCell ref="Z7:Z8"/>
    <mergeCell ref="AA7:AA8"/>
    <mergeCell ref="AB137:AB139"/>
    <mergeCell ref="AA244:AA245"/>
    <mergeCell ref="AA390:AA391"/>
    <mergeCell ref="AA536:AA537"/>
    <mergeCell ref="A7:A8"/>
    <mergeCell ref="B7:B8"/>
    <mergeCell ref="C7:C8"/>
    <mergeCell ref="D7:D8"/>
    <mergeCell ref="E7:E8"/>
    <mergeCell ref="F7:F8"/>
    <mergeCell ref="R1:T1"/>
    <mergeCell ref="AA1:AA2"/>
    <mergeCell ref="A2:T2"/>
    <mergeCell ref="A3:T3"/>
    <mergeCell ref="A4:T4"/>
    <mergeCell ref="R6:T6"/>
    <mergeCell ref="T7:T8"/>
    <mergeCell ref="U7:U8"/>
    <mergeCell ref="V7:V8"/>
    <mergeCell ref="W7:W8"/>
    <mergeCell ref="X7:X8"/>
    <mergeCell ref="Y7:Y8"/>
    <mergeCell ref="M7:M8"/>
    <mergeCell ref="N7:N8"/>
    <mergeCell ref="O7:O8"/>
    <mergeCell ref="P7:Q7"/>
    <mergeCell ref="R7:R8"/>
    <mergeCell ref="S7:S8"/>
    <mergeCell ref="G7:G8"/>
    <mergeCell ref="H7:H8"/>
    <mergeCell ref="I7:I8"/>
    <mergeCell ref="J7:J8"/>
    <mergeCell ref="K7:K8"/>
    <mergeCell ref="L7:L8"/>
  </mergeCells>
  <pageMargins left="0.2" right="0.2" top="0.37" bottom="0.39" header="0.3" footer="0.3"/>
  <pageSetup paperSize="9" scale="65" orientation="landscape" horizontalDpi="1200" verticalDpi="1200"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262"/>
  <sheetViews>
    <sheetView zoomScale="142" zoomScaleNormal="142" workbookViewId="0">
      <pane xSplit="2" ySplit="9" topLeftCell="C10" activePane="bottomRight" state="frozen"/>
      <selection pane="topRight" activeCell="C1" sqref="C1"/>
      <selection pane="bottomLeft" activeCell="A10" sqref="A10"/>
      <selection pane="bottomRight" activeCell="E12" sqref="E12"/>
    </sheetView>
  </sheetViews>
  <sheetFormatPr defaultColWidth="9.28515625" defaultRowHeight="15.75"/>
  <cols>
    <col min="1" max="1" width="5.28515625" style="5" customWidth="1"/>
    <col min="2" max="2" width="43.42578125" style="5" customWidth="1"/>
    <col min="3" max="4" width="9.28515625" style="5" customWidth="1"/>
    <col min="5" max="5" width="11.42578125" style="5" customWidth="1"/>
    <col min="6" max="6" width="11.7109375" style="5" customWidth="1"/>
    <col min="7" max="7" width="10.7109375" style="5" customWidth="1"/>
    <col min="8" max="8" width="8.7109375" style="5" customWidth="1"/>
    <col min="9" max="9" width="10.42578125" style="5" customWidth="1"/>
    <col min="10" max="10" width="10.7109375" style="5" customWidth="1"/>
    <col min="11" max="11" width="10.28515625" style="5" customWidth="1"/>
    <col min="12" max="12" width="11" style="5" customWidth="1"/>
    <col min="13" max="13" width="10.28515625" style="5" customWidth="1"/>
    <col min="14" max="14" width="10.42578125" style="5" customWidth="1"/>
    <col min="15" max="15" width="12.28515625" style="5" customWidth="1"/>
    <col min="16" max="16" width="9.7109375" style="5" customWidth="1"/>
    <col min="17" max="17" width="12" style="5" customWidth="1"/>
    <col min="18" max="18" width="12.42578125" style="5" customWidth="1"/>
    <col min="19" max="20" width="9.7109375" style="5" customWidth="1"/>
    <col min="21" max="16384" width="9.28515625" style="5"/>
  </cols>
  <sheetData>
    <row r="1" spans="1:22">
      <c r="A1" s="112"/>
      <c r="R1" s="456" t="s">
        <v>455</v>
      </c>
      <c r="S1" s="456"/>
      <c r="T1" s="456"/>
    </row>
    <row r="2" spans="1:22">
      <c r="A2" s="456" t="s">
        <v>456</v>
      </c>
      <c r="B2" s="456"/>
      <c r="C2" s="456"/>
      <c r="D2" s="456"/>
      <c r="E2" s="456"/>
      <c r="F2" s="456"/>
      <c r="G2" s="456"/>
      <c r="H2" s="456"/>
      <c r="I2" s="456"/>
      <c r="J2" s="456"/>
      <c r="K2" s="456"/>
      <c r="L2" s="456"/>
      <c r="M2" s="456"/>
      <c r="N2" s="456"/>
      <c r="O2" s="456"/>
      <c r="P2" s="456"/>
      <c r="Q2" s="456"/>
      <c r="R2" s="456"/>
      <c r="S2" s="456"/>
      <c r="T2" s="456"/>
    </row>
    <row r="3" spans="1:22">
      <c r="A3" s="456" t="s">
        <v>317</v>
      </c>
      <c r="B3" s="456"/>
      <c r="C3" s="456"/>
      <c r="D3" s="456"/>
      <c r="E3" s="456"/>
      <c r="F3" s="456"/>
      <c r="G3" s="456"/>
      <c r="H3" s="456"/>
      <c r="I3" s="456"/>
      <c r="J3" s="456"/>
      <c r="K3" s="456"/>
      <c r="L3" s="456"/>
      <c r="M3" s="456"/>
      <c r="N3" s="456"/>
      <c r="O3" s="456"/>
      <c r="P3" s="456"/>
      <c r="Q3" s="456"/>
      <c r="R3" s="456"/>
      <c r="S3" s="456"/>
      <c r="T3" s="456"/>
    </row>
    <row r="4" spans="1:22">
      <c r="A4" s="462" t="s">
        <v>457</v>
      </c>
      <c r="B4" s="462"/>
      <c r="C4" s="462"/>
      <c r="D4" s="462"/>
      <c r="E4" s="462"/>
      <c r="F4" s="462"/>
      <c r="G4" s="462"/>
      <c r="H4" s="462"/>
      <c r="I4" s="462"/>
      <c r="J4" s="462"/>
      <c r="K4" s="462"/>
      <c r="L4" s="462"/>
      <c r="M4" s="462"/>
      <c r="N4" s="462"/>
      <c r="O4" s="462"/>
      <c r="P4" s="462"/>
      <c r="Q4" s="462"/>
      <c r="R4" s="462"/>
      <c r="S4" s="462"/>
      <c r="T4" s="462"/>
    </row>
    <row r="5" spans="1:22" hidden="1">
      <c r="A5" s="75"/>
      <c r="B5" s="75"/>
      <c r="C5" s="75"/>
      <c r="D5" s="75"/>
      <c r="E5" s="75"/>
      <c r="F5" s="75"/>
      <c r="G5" s="75"/>
      <c r="H5" s="75"/>
      <c r="I5" s="75"/>
      <c r="J5" s="75"/>
      <c r="K5" s="75"/>
      <c r="L5" s="75"/>
      <c r="M5" s="75"/>
      <c r="N5" s="75"/>
      <c r="O5" s="75"/>
      <c r="P5" s="75"/>
      <c r="Q5" s="75"/>
      <c r="R5" s="75"/>
      <c r="S5" s="75"/>
      <c r="T5" s="75"/>
    </row>
    <row r="6" spans="1:22" ht="20.25" customHeight="1">
      <c r="A6" s="76"/>
      <c r="B6" s="144">
        <f>E10-'[3]35 gửi NS'!G9</f>
        <v>205588.77000000002</v>
      </c>
      <c r="D6" s="77"/>
      <c r="E6" s="144" t="e">
        <f>E11-#REF!</f>
        <v>#REF!</v>
      </c>
      <c r="F6" s="96"/>
      <c r="R6" s="463" t="s">
        <v>287</v>
      </c>
      <c r="S6" s="463"/>
      <c r="T6" s="463"/>
    </row>
    <row r="7" spans="1:22" ht="24.75" customHeight="1">
      <c r="A7" s="458" t="s">
        <v>0</v>
      </c>
      <c r="B7" s="458" t="s">
        <v>285</v>
      </c>
      <c r="C7" s="460" t="s">
        <v>378</v>
      </c>
      <c r="D7" s="460" t="s">
        <v>379</v>
      </c>
      <c r="E7" s="458" t="s">
        <v>380</v>
      </c>
      <c r="F7" s="458" t="s">
        <v>292</v>
      </c>
      <c r="G7" s="460" t="s">
        <v>293</v>
      </c>
      <c r="H7" s="460" t="s">
        <v>294</v>
      </c>
      <c r="I7" s="458" t="s">
        <v>295</v>
      </c>
      <c r="J7" s="458" t="s">
        <v>381</v>
      </c>
      <c r="K7" s="458" t="s">
        <v>297</v>
      </c>
      <c r="L7" s="458" t="s">
        <v>298</v>
      </c>
      <c r="M7" s="458" t="s">
        <v>299</v>
      </c>
      <c r="N7" s="458" t="s">
        <v>382</v>
      </c>
      <c r="O7" s="458" t="s">
        <v>301</v>
      </c>
      <c r="P7" s="458" t="s">
        <v>62</v>
      </c>
      <c r="Q7" s="458"/>
      <c r="R7" s="458" t="s">
        <v>306</v>
      </c>
      <c r="S7" s="458" t="s">
        <v>303</v>
      </c>
      <c r="T7" s="458" t="s">
        <v>307</v>
      </c>
    </row>
    <row r="8" spans="1:22" ht="76.5" customHeight="1">
      <c r="A8" s="458"/>
      <c r="B8" s="458"/>
      <c r="C8" s="461"/>
      <c r="D8" s="461"/>
      <c r="E8" s="458"/>
      <c r="F8" s="458"/>
      <c r="G8" s="461"/>
      <c r="H8" s="461"/>
      <c r="I8" s="458"/>
      <c r="J8" s="458"/>
      <c r="K8" s="458"/>
      <c r="L8" s="458"/>
      <c r="M8" s="458"/>
      <c r="N8" s="458"/>
      <c r="O8" s="458"/>
      <c r="P8" s="60" t="s">
        <v>383</v>
      </c>
      <c r="Q8" s="60" t="s">
        <v>384</v>
      </c>
      <c r="R8" s="458"/>
      <c r="S8" s="458"/>
      <c r="T8" s="458"/>
    </row>
    <row r="9" spans="1:22" s="102" customFormat="1" ht="22.5" customHeight="1">
      <c r="A9" s="97" t="s">
        <v>258</v>
      </c>
      <c r="B9" s="97" t="s">
        <v>2</v>
      </c>
      <c r="C9" s="97"/>
      <c r="D9" s="98"/>
      <c r="E9" s="97">
        <v>1</v>
      </c>
      <c r="F9" s="97">
        <v>2</v>
      </c>
      <c r="G9" s="97">
        <v>3</v>
      </c>
      <c r="H9" s="97">
        <v>4</v>
      </c>
      <c r="I9" s="97">
        <v>5</v>
      </c>
      <c r="J9" s="97">
        <v>6</v>
      </c>
      <c r="K9" s="97">
        <v>7</v>
      </c>
      <c r="L9" s="97">
        <v>8</v>
      </c>
      <c r="M9" s="97">
        <v>9</v>
      </c>
      <c r="N9" s="97">
        <v>10</v>
      </c>
      <c r="O9" s="97">
        <v>11</v>
      </c>
      <c r="P9" s="97">
        <v>12</v>
      </c>
      <c r="Q9" s="97">
        <v>13</v>
      </c>
      <c r="R9" s="97">
        <v>14</v>
      </c>
      <c r="S9" s="97">
        <v>15</v>
      </c>
      <c r="T9" s="97">
        <v>16</v>
      </c>
    </row>
    <row r="10" spans="1:22" s="7" customFormat="1" ht="22.5" customHeight="1">
      <c r="A10" s="60"/>
      <c r="B10" s="61" t="s">
        <v>256</v>
      </c>
      <c r="C10" s="94">
        <f>C13+C16</f>
        <v>0</v>
      </c>
      <c r="D10" s="94">
        <f t="shared" ref="D10:T12" si="0">D13+D16</f>
        <v>0</v>
      </c>
      <c r="E10" s="99">
        <f>E13+E16</f>
        <v>358312.77</v>
      </c>
      <c r="F10" s="94">
        <f t="shared" si="0"/>
        <v>39666</v>
      </c>
      <c r="G10" s="94">
        <f t="shared" si="0"/>
        <v>0</v>
      </c>
      <c r="H10" s="94">
        <f t="shared" si="0"/>
        <v>12800</v>
      </c>
      <c r="I10" s="94">
        <f t="shared" si="0"/>
        <v>9300</v>
      </c>
      <c r="J10" s="94">
        <f t="shared" si="0"/>
        <v>161498</v>
      </c>
      <c r="K10" s="94">
        <f t="shared" si="0"/>
        <v>994</v>
      </c>
      <c r="L10" s="94">
        <f t="shared" si="0"/>
        <v>0</v>
      </c>
      <c r="M10" s="94">
        <f t="shared" si="0"/>
        <v>0</v>
      </c>
      <c r="N10" s="94">
        <f t="shared" si="0"/>
        <v>0</v>
      </c>
      <c r="O10" s="99">
        <f t="shared" si="0"/>
        <v>133132.76999999999</v>
      </c>
      <c r="P10" s="94">
        <f t="shared" si="0"/>
        <v>0</v>
      </c>
      <c r="Q10" s="94">
        <f t="shared" si="0"/>
        <v>0</v>
      </c>
      <c r="R10" s="94">
        <f t="shared" si="0"/>
        <v>922</v>
      </c>
      <c r="S10" s="94">
        <f t="shared" si="0"/>
        <v>0</v>
      </c>
      <c r="T10" s="94">
        <f t="shared" si="0"/>
        <v>0</v>
      </c>
      <c r="V10" s="145"/>
    </row>
    <row r="11" spans="1:22" ht="22.5" customHeight="1">
      <c r="A11" s="62"/>
      <c r="B11" s="35" t="s">
        <v>458</v>
      </c>
      <c r="C11" s="83"/>
      <c r="D11" s="83"/>
      <c r="E11" s="100">
        <f>E14+E17</f>
        <v>31409.77</v>
      </c>
      <c r="F11" s="83">
        <f t="shared" si="0"/>
        <v>80</v>
      </c>
      <c r="G11" s="83">
        <f t="shared" si="0"/>
        <v>0</v>
      </c>
      <c r="H11" s="83">
        <f t="shared" si="0"/>
        <v>800</v>
      </c>
      <c r="I11" s="83">
        <f t="shared" si="0"/>
        <v>1500</v>
      </c>
      <c r="J11" s="83">
        <f t="shared" si="0"/>
        <v>103</v>
      </c>
      <c r="K11" s="83">
        <f t="shared" si="0"/>
        <v>994</v>
      </c>
      <c r="L11" s="83">
        <f t="shared" si="0"/>
        <v>0</v>
      </c>
      <c r="M11" s="83">
        <f t="shared" si="0"/>
        <v>0</v>
      </c>
      <c r="N11" s="83">
        <f t="shared" si="0"/>
        <v>0</v>
      </c>
      <c r="O11" s="100">
        <f t="shared" si="0"/>
        <v>27932.77</v>
      </c>
      <c r="P11" s="83">
        <f t="shared" si="0"/>
        <v>0</v>
      </c>
      <c r="Q11" s="83">
        <f t="shared" si="0"/>
        <v>0</v>
      </c>
      <c r="R11" s="83">
        <f t="shared" si="0"/>
        <v>0</v>
      </c>
      <c r="S11" s="83">
        <f t="shared" si="0"/>
        <v>0</v>
      </c>
      <c r="T11" s="83">
        <f t="shared" si="0"/>
        <v>0</v>
      </c>
      <c r="U11" s="83"/>
      <c r="V11" s="95"/>
    </row>
    <row r="12" spans="1:22" ht="22.5" customHeight="1">
      <c r="A12" s="62"/>
      <c r="B12" s="35" t="s">
        <v>459</v>
      </c>
      <c r="C12" s="83"/>
      <c r="D12" s="83"/>
      <c r="E12" s="83">
        <f>E15+E18</f>
        <v>326903</v>
      </c>
      <c r="F12" s="83">
        <f t="shared" si="0"/>
        <v>39586</v>
      </c>
      <c r="G12" s="83">
        <f t="shared" si="0"/>
        <v>0</v>
      </c>
      <c r="H12" s="83">
        <f t="shared" si="0"/>
        <v>12000</v>
      </c>
      <c r="I12" s="83">
        <f t="shared" si="0"/>
        <v>7800</v>
      </c>
      <c r="J12" s="83">
        <f t="shared" si="0"/>
        <v>161395</v>
      </c>
      <c r="K12" s="83">
        <f t="shared" si="0"/>
        <v>0</v>
      </c>
      <c r="L12" s="83">
        <f t="shared" si="0"/>
        <v>0</v>
      </c>
      <c r="M12" s="83">
        <f t="shared" si="0"/>
        <v>0</v>
      </c>
      <c r="N12" s="83">
        <f t="shared" si="0"/>
        <v>0</v>
      </c>
      <c r="O12" s="83">
        <f t="shared" si="0"/>
        <v>105200</v>
      </c>
      <c r="P12" s="83">
        <f t="shared" si="0"/>
        <v>0</v>
      </c>
      <c r="Q12" s="83">
        <f t="shared" si="0"/>
        <v>0</v>
      </c>
      <c r="R12" s="83">
        <f t="shared" si="0"/>
        <v>922</v>
      </c>
      <c r="S12" s="83">
        <f t="shared" si="0"/>
        <v>0</v>
      </c>
      <c r="T12" s="83">
        <f t="shared" si="0"/>
        <v>0</v>
      </c>
      <c r="V12" s="95"/>
    </row>
    <row r="13" spans="1:22" s="137" customFormat="1" ht="22.5" customHeight="1">
      <c r="A13" s="146"/>
      <c r="B13" s="147" t="s">
        <v>392</v>
      </c>
      <c r="C13" s="148"/>
      <c r="D13" s="148"/>
      <c r="E13" s="100">
        <f>F13+G13+H13+I13+J13+K13+L13+M13+N13+O13+R13+S13+T13</f>
        <v>94015.93</v>
      </c>
      <c r="F13" s="148">
        <f t="shared" ref="F13:T13" si="1">F14+F15</f>
        <v>0</v>
      </c>
      <c r="G13" s="148">
        <f t="shared" si="1"/>
        <v>0</v>
      </c>
      <c r="H13" s="148">
        <f t="shared" si="1"/>
        <v>800</v>
      </c>
      <c r="I13" s="148">
        <f t="shared" si="1"/>
        <v>7729</v>
      </c>
      <c r="J13" s="148">
        <f t="shared" si="1"/>
        <v>92</v>
      </c>
      <c r="K13" s="148">
        <f t="shared" si="1"/>
        <v>950</v>
      </c>
      <c r="L13" s="148">
        <f t="shared" si="1"/>
        <v>0</v>
      </c>
      <c r="M13" s="148">
        <f t="shared" si="1"/>
        <v>0</v>
      </c>
      <c r="N13" s="148">
        <f t="shared" si="1"/>
        <v>0</v>
      </c>
      <c r="O13" s="100">
        <f t="shared" si="1"/>
        <v>84360.93</v>
      </c>
      <c r="P13" s="148">
        <f t="shared" si="1"/>
        <v>0</v>
      </c>
      <c r="Q13" s="148">
        <f t="shared" si="1"/>
        <v>0</v>
      </c>
      <c r="R13" s="148">
        <f t="shared" si="1"/>
        <v>84</v>
      </c>
      <c r="S13" s="148">
        <f t="shared" si="1"/>
        <v>0</v>
      </c>
      <c r="T13" s="148">
        <f t="shared" si="1"/>
        <v>0</v>
      </c>
    </row>
    <row r="14" spans="1:22" ht="22.5" customHeight="1">
      <c r="A14" s="32"/>
      <c r="B14" s="35" t="s">
        <v>458</v>
      </c>
      <c r="C14" s="83">
        <f>C19+C22</f>
        <v>0</v>
      </c>
      <c r="D14" s="83">
        <f>D19+D22</f>
        <v>0</v>
      </c>
      <c r="E14" s="83">
        <f>E24+E33+E42+E51+E60+E69+E78+E87+E96+E105+E129+E138+E147+E156+E165+E174+E185+E194+E203+E213+E116+E231+E240+E249+E222</f>
        <v>24253.93</v>
      </c>
      <c r="F14" s="83">
        <f>F24+F33+F42+F51+F60+F69+F78+F87+F96+F105+F129+F138+F147+F156+F165+F174+F185+F194+F203+F213+F116+F231+F240+F249+F222</f>
        <v>0</v>
      </c>
      <c r="G14" s="83">
        <f t="shared" ref="G14:T14" si="2">G24+G33+G42+G51+G60+G69+G78+G87+G96+G105+G129+G138+G147+G156+G165+G174+G185+G194+G203+G213+G116+G231+G240+G249+G222</f>
        <v>0</v>
      </c>
      <c r="H14" s="83">
        <f t="shared" si="2"/>
        <v>800</v>
      </c>
      <c r="I14" s="83">
        <f t="shared" si="2"/>
        <v>1500</v>
      </c>
      <c r="J14" s="83">
        <f t="shared" si="2"/>
        <v>0</v>
      </c>
      <c r="K14" s="83">
        <f t="shared" si="2"/>
        <v>950</v>
      </c>
      <c r="L14" s="83">
        <f t="shared" si="2"/>
        <v>0</v>
      </c>
      <c r="M14" s="83">
        <f t="shared" si="2"/>
        <v>0</v>
      </c>
      <c r="N14" s="83">
        <f t="shared" si="2"/>
        <v>0</v>
      </c>
      <c r="O14" s="83">
        <f t="shared" si="2"/>
        <v>21003.93</v>
      </c>
      <c r="P14" s="83">
        <f t="shared" si="2"/>
        <v>0</v>
      </c>
      <c r="Q14" s="83">
        <f t="shared" si="2"/>
        <v>0</v>
      </c>
      <c r="R14" s="83">
        <f t="shared" si="2"/>
        <v>0</v>
      </c>
      <c r="S14" s="83">
        <f t="shared" si="2"/>
        <v>0</v>
      </c>
      <c r="T14" s="83">
        <f t="shared" si="2"/>
        <v>0</v>
      </c>
    </row>
    <row r="15" spans="1:22" ht="22.5" customHeight="1">
      <c r="A15" s="32"/>
      <c r="B15" s="35" t="s">
        <v>459</v>
      </c>
      <c r="C15" s="83">
        <f>C20+C23</f>
        <v>0</v>
      </c>
      <c r="D15" s="83">
        <f>D20+D23</f>
        <v>0</v>
      </c>
      <c r="E15" s="83">
        <f>E25+E34+E43+E52+E61+E70+E79+E88+E97+E106+E117+E130+E139+E148+E157+E166+E175+E186+E195+E204+E259</f>
        <v>69762</v>
      </c>
      <c r="F15" s="83">
        <f>F25+F34+F43+F52+F61+F70+F79+F88+F97+F106+F117+F130+F139+F148+F157+F166+F175+F186+F195+F204+F259</f>
        <v>0</v>
      </c>
      <c r="G15" s="83">
        <f t="shared" ref="G15:T15" si="3">G25+G34+G43+G52+G61+G70+G79+G88+G97+G106+G117+G130+G139+G148+G157+G166+G175+G186+G195+G204+G259</f>
        <v>0</v>
      </c>
      <c r="H15" s="83">
        <f t="shared" si="3"/>
        <v>0</v>
      </c>
      <c r="I15" s="83">
        <f t="shared" si="3"/>
        <v>6229</v>
      </c>
      <c r="J15" s="83">
        <f t="shared" si="3"/>
        <v>92</v>
      </c>
      <c r="K15" s="83">
        <f t="shared" si="3"/>
        <v>0</v>
      </c>
      <c r="L15" s="83">
        <f t="shared" si="3"/>
        <v>0</v>
      </c>
      <c r="M15" s="83">
        <f t="shared" si="3"/>
        <v>0</v>
      </c>
      <c r="N15" s="83">
        <f t="shared" si="3"/>
        <v>0</v>
      </c>
      <c r="O15" s="83">
        <f t="shared" si="3"/>
        <v>63357</v>
      </c>
      <c r="P15" s="83">
        <f t="shared" si="3"/>
        <v>0</v>
      </c>
      <c r="Q15" s="83">
        <f t="shared" si="3"/>
        <v>0</v>
      </c>
      <c r="R15" s="83">
        <f t="shared" si="3"/>
        <v>84</v>
      </c>
      <c r="S15" s="83">
        <f t="shared" si="3"/>
        <v>0</v>
      </c>
      <c r="T15" s="83">
        <f t="shared" si="3"/>
        <v>0</v>
      </c>
    </row>
    <row r="16" spans="1:22" s="137" customFormat="1" ht="22.5" customHeight="1">
      <c r="A16" s="146"/>
      <c r="B16" s="147" t="s">
        <v>393</v>
      </c>
      <c r="C16" s="148">
        <f>C17+C18</f>
        <v>0</v>
      </c>
      <c r="D16" s="148">
        <f t="shared" ref="D16:T16" si="4">D17+D18</f>
        <v>0</v>
      </c>
      <c r="E16" s="148">
        <f>E17+E18</f>
        <v>264296.84000000003</v>
      </c>
      <c r="F16" s="148">
        <f t="shared" si="4"/>
        <v>39666</v>
      </c>
      <c r="G16" s="148">
        <f t="shared" si="4"/>
        <v>0</v>
      </c>
      <c r="H16" s="148">
        <f t="shared" si="4"/>
        <v>12000</v>
      </c>
      <c r="I16" s="148">
        <f t="shared" si="4"/>
        <v>1571</v>
      </c>
      <c r="J16" s="148">
        <f t="shared" si="4"/>
        <v>161406</v>
      </c>
      <c r="K16" s="148">
        <f t="shared" si="4"/>
        <v>44</v>
      </c>
      <c r="L16" s="148">
        <f t="shared" si="4"/>
        <v>0</v>
      </c>
      <c r="M16" s="148">
        <f t="shared" si="4"/>
        <v>0</v>
      </c>
      <c r="N16" s="148">
        <f t="shared" si="4"/>
        <v>0</v>
      </c>
      <c r="O16" s="148">
        <f t="shared" si="4"/>
        <v>48771.839999999997</v>
      </c>
      <c r="P16" s="148">
        <f t="shared" si="4"/>
        <v>0</v>
      </c>
      <c r="Q16" s="148">
        <f t="shared" si="4"/>
        <v>0</v>
      </c>
      <c r="R16" s="148">
        <f t="shared" si="4"/>
        <v>838</v>
      </c>
      <c r="S16" s="148">
        <f t="shared" si="4"/>
        <v>0</v>
      </c>
      <c r="T16" s="148">
        <f t="shared" si="4"/>
        <v>0</v>
      </c>
    </row>
    <row r="17" spans="1:21" s="161" customFormat="1" ht="22.5" customHeight="1">
      <c r="A17" s="155"/>
      <c r="B17" s="156" t="s">
        <v>458</v>
      </c>
      <c r="C17" s="157">
        <f>C27+C36+C45+C54+C63+C72+C81+C90+C99+C108+C132+C141+C150+C159+C168+C177+C188+C197+C206</f>
        <v>0</v>
      </c>
      <c r="D17" s="157">
        <f>D27+D36+D45+D54+D63+D72+D81+D90+D99+D108+D132+D141+D150+D159+D168+D177+D188+D197+D206</f>
        <v>0</v>
      </c>
      <c r="E17" s="157">
        <f>E27+E36+E45+E54+E63+E72+E81+E90+E99+E108+E132+E141+E150+E159+E168+E177+E188+E197+E206+E216+E225+E234</f>
        <v>7155.84</v>
      </c>
      <c r="F17" s="158">
        <f t="shared" ref="F17:T17" si="5">F27+F36+F45+F54+F63+F72+F81+F90+F99+F108+F132+F141+F150+F159+F168+F177+F188+F197+F206+F216+F225+F234</f>
        <v>80</v>
      </c>
      <c r="G17" s="159">
        <f t="shared" si="5"/>
        <v>0</v>
      </c>
      <c r="H17" s="159">
        <f t="shared" si="5"/>
        <v>0</v>
      </c>
      <c r="I17" s="159">
        <f t="shared" si="5"/>
        <v>0</v>
      </c>
      <c r="J17" s="159">
        <f t="shared" si="5"/>
        <v>103</v>
      </c>
      <c r="K17" s="159">
        <f t="shared" si="5"/>
        <v>44</v>
      </c>
      <c r="L17" s="159">
        <f t="shared" si="5"/>
        <v>0</v>
      </c>
      <c r="M17" s="159">
        <f t="shared" si="5"/>
        <v>0</v>
      </c>
      <c r="N17" s="159">
        <f t="shared" si="5"/>
        <v>0</v>
      </c>
      <c r="O17" s="159">
        <f t="shared" si="5"/>
        <v>6928.84</v>
      </c>
      <c r="P17" s="159">
        <f t="shared" si="5"/>
        <v>0</v>
      </c>
      <c r="Q17" s="159">
        <f t="shared" si="5"/>
        <v>0</v>
      </c>
      <c r="R17" s="159">
        <f t="shared" si="5"/>
        <v>0</v>
      </c>
      <c r="S17" s="160">
        <f t="shared" si="5"/>
        <v>0</v>
      </c>
      <c r="T17" s="160">
        <f t="shared" si="5"/>
        <v>0</v>
      </c>
    </row>
    <row r="18" spans="1:21" s="161" customFormat="1" ht="22.5" customHeight="1">
      <c r="A18" s="155"/>
      <c r="B18" s="156" t="s">
        <v>459</v>
      </c>
      <c r="C18" s="157">
        <f>C28+C37+C46+C55+C64+C73+C82+C91+C100+C109+C133+C142+C151+C160+C169+C178+C189+C198+C207+C120</f>
        <v>0</v>
      </c>
      <c r="D18" s="157">
        <f>D28+D37+D46+D55+D64+D73+D82+D91+D100+D109+D133+D142+D151+D160+D169+D178+D189+D198+D207+D120</f>
        <v>0</v>
      </c>
      <c r="E18" s="157">
        <f>E28+E37+E46+E55+E64+E73+E82+E91+E100+E109+E133+E142+E151+E160+E169+E178+E189+E198+E207+E120+E226+E244+E253+E217+E235</f>
        <v>257141</v>
      </c>
      <c r="F18" s="157">
        <f>F28+F37+F46+F55+F64+F73+F82+F91+F100+F109+F133+F142+F151+F160+F169+F178+F189+F198+F207+F120+F226+F244+F253</f>
        <v>39586</v>
      </c>
      <c r="G18" s="157">
        <f>G28+G37+G46+G55+G64+G73+G82+G91+G100+G109+G133+G142+G151+G160+G169+G178+G189+G198+G207+G120+G226+G244+G253</f>
        <v>0</v>
      </c>
      <c r="H18" s="157">
        <f>H28+H37+H46+H55+H64+H73+H82+H91+H100+H109+H133+H142+H151+H160+H169+H178+H189+H198+H207+H120+H226+H244+H253</f>
        <v>12000</v>
      </c>
      <c r="I18" s="157">
        <f t="shared" ref="I18:T18" si="6">I28+I37+I46+I55+I64+I73+I82+I91+I100+I109+I133+I142+I151+I160+I169+I178+I189+I198+I207+I120+I226+I244+I253</f>
        <v>1571</v>
      </c>
      <c r="J18" s="157">
        <f t="shared" si="6"/>
        <v>161303</v>
      </c>
      <c r="K18" s="157">
        <f t="shared" si="6"/>
        <v>0</v>
      </c>
      <c r="L18" s="157">
        <f t="shared" si="6"/>
        <v>0</v>
      </c>
      <c r="M18" s="157">
        <f t="shared" si="6"/>
        <v>0</v>
      </c>
      <c r="N18" s="157">
        <f t="shared" si="6"/>
        <v>0</v>
      </c>
      <c r="O18" s="157">
        <f t="shared" si="6"/>
        <v>41843</v>
      </c>
      <c r="P18" s="157">
        <f t="shared" si="6"/>
        <v>0</v>
      </c>
      <c r="Q18" s="157">
        <f t="shared" si="6"/>
        <v>0</v>
      </c>
      <c r="R18" s="157">
        <f t="shared" si="6"/>
        <v>838</v>
      </c>
      <c r="S18" s="157">
        <f t="shared" si="6"/>
        <v>0</v>
      </c>
      <c r="T18" s="157">
        <f t="shared" si="6"/>
        <v>0</v>
      </c>
    </row>
    <row r="19" spans="1:21" s="7" customFormat="1" ht="22.5" customHeight="1">
      <c r="A19" s="78" t="s">
        <v>259</v>
      </c>
      <c r="B19" s="79" t="s">
        <v>318</v>
      </c>
      <c r="C19" s="94"/>
      <c r="D19" s="94"/>
      <c r="E19" s="94">
        <f>E20+E29+E38+E47+E56+E65+E74+E83+E92+E101+E112</f>
        <v>171665.77000000002</v>
      </c>
      <c r="F19" s="94">
        <f t="shared" ref="F19:S19" si="7">F20+F29+F38+F47+F56+F65+F74+F83+F92+F101+F112</f>
        <v>39666</v>
      </c>
      <c r="G19" s="94">
        <f t="shared" si="7"/>
        <v>0</v>
      </c>
      <c r="H19" s="94">
        <f t="shared" si="7"/>
        <v>0</v>
      </c>
      <c r="I19" s="94">
        <f t="shared" si="7"/>
        <v>7160</v>
      </c>
      <c r="J19" s="94">
        <f t="shared" si="7"/>
        <v>103</v>
      </c>
      <c r="K19" s="94">
        <f t="shared" si="7"/>
        <v>994</v>
      </c>
      <c r="L19" s="94">
        <f t="shared" si="7"/>
        <v>0</v>
      </c>
      <c r="M19" s="94">
        <f t="shared" si="7"/>
        <v>0</v>
      </c>
      <c r="N19" s="94">
        <f t="shared" si="7"/>
        <v>0</v>
      </c>
      <c r="O19" s="94">
        <f t="shared" si="7"/>
        <v>123742.77</v>
      </c>
      <c r="P19" s="94">
        <f t="shared" si="7"/>
        <v>0</v>
      </c>
      <c r="Q19" s="94">
        <f t="shared" si="7"/>
        <v>0</v>
      </c>
      <c r="R19" s="94">
        <f t="shared" si="7"/>
        <v>0</v>
      </c>
      <c r="S19" s="94">
        <f t="shared" si="7"/>
        <v>0</v>
      </c>
      <c r="T19" s="94">
        <f>T20+T29+T38+T47+T56+T65+T74+T83+T92+T101+T112</f>
        <v>0</v>
      </c>
      <c r="U19" s="94">
        <f>U20+U29+U38+U47+U56+U65+U74+U83+U92+U101+U112</f>
        <v>0</v>
      </c>
    </row>
    <row r="20" spans="1:21" ht="22.5" customHeight="1">
      <c r="A20" s="32">
        <v>1</v>
      </c>
      <c r="B20" s="35" t="s">
        <v>321</v>
      </c>
      <c r="C20" s="83">
        <f>C21+C22</f>
        <v>0</v>
      </c>
      <c r="D20" s="83">
        <f t="shared" ref="D20:T20" si="8">D21+D22</f>
        <v>0</v>
      </c>
      <c r="E20" s="100">
        <f>F20+G20+H20+I20+J20+K20+L20+M20+N20+O20+R20+S20+T20</f>
        <v>19575.77</v>
      </c>
      <c r="F20" s="149">
        <f>F21+F22</f>
        <v>0</v>
      </c>
      <c r="G20" s="149">
        <f t="shared" si="8"/>
        <v>0</v>
      </c>
      <c r="H20" s="149">
        <f t="shared" si="8"/>
        <v>0</v>
      </c>
      <c r="I20" s="149">
        <f t="shared" si="8"/>
        <v>0</v>
      </c>
      <c r="J20" s="149">
        <f t="shared" si="8"/>
        <v>0</v>
      </c>
      <c r="K20" s="149">
        <f t="shared" si="8"/>
        <v>0</v>
      </c>
      <c r="L20" s="149">
        <f t="shared" si="8"/>
        <v>0</v>
      </c>
      <c r="M20" s="149">
        <f t="shared" si="8"/>
        <v>0</v>
      </c>
      <c r="N20" s="149">
        <f t="shared" si="8"/>
        <v>0</v>
      </c>
      <c r="O20" s="100">
        <f t="shared" si="8"/>
        <v>19575.77</v>
      </c>
      <c r="P20" s="149">
        <f t="shared" si="8"/>
        <v>0</v>
      </c>
      <c r="Q20" s="83">
        <f t="shared" si="8"/>
        <v>0</v>
      </c>
      <c r="R20" s="83">
        <f t="shared" si="8"/>
        <v>0</v>
      </c>
      <c r="S20" s="83">
        <f t="shared" si="8"/>
        <v>0</v>
      </c>
      <c r="T20" s="83">
        <f t="shared" si="8"/>
        <v>0</v>
      </c>
    </row>
    <row r="21" spans="1:21" s="8" customFormat="1" ht="30" customHeight="1">
      <c r="A21" s="81"/>
      <c r="B21" s="59" t="s">
        <v>458</v>
      </c>
      <c r="C21" s="83">
        <f>C24+C27</f>
        <v>0</v>
      </c>
      <c r="D21" s="83">
        <f t="shared" ref="D21:T22" si="9">D24+D27</f>
        <v>0</v>
      </c>
      <c r="E21" s="100">
        <f t="shared" ref="E21:E82" si="10">F21+G21+H21+I21+J21+K21+L21+M21+N21+O21+R21+S21+T21</f>
        <v>19575.77</v>
      </c>
      <c r="F21" s="149">
        <f t="shared" si="9"/>
        <v>0</v>
      </c>
      <c r="G21" s="149">
        <f t="shared" si="9"/>
        <v>0</v>
      </c>
      <c r="H21" s="149">
        <f t="shared" si="9"/>
        <v>0</v>
      </c>
      <c r="I21" s="149">
        <f t="shared" si="9"/>
        <v>0</v>
      </c>
      <c r="J21" s="149">
        <f t="shared" si="9"/>
        <v>0</v>
      </c>
      <c r="K21" s="149">
        <f t="shared" si="9"/>
        <v>0</v>
      </c>
      <c r="L21" s="149">
        <f t="shared" si="9"/>
        <v>0</v>
      </c>
      <c r="M21" s="149">
        <f t="shared" si="9"/>
        <v>0</v>
      </c>
      <c r="N21" s="149">
        <f t="shared" si="9"/>
        <v>0</v>
      </c>
      <c r="O21" s="100">
        <f t="shared" si="9"/>
        <v>19575.77</v>
      </c>
      <c r="P21" s="149">
        <f t="shared" si="9"/>
        <v>0</v>
      </c>
      <c r="Q21" s="83">
        <f t="shared" si="9"/>
        <v>0</v>
      </c>
      <c r="R21" s="83">
        <f t="shared" si="9"/>
        <v>0</v>
      </c>
      <c r="S21" s="83">
        <f t="shared" si="9"/>
        <v>0</v>
      </c>
      <c r="T21" s="83">
        <f t="shared" si="9"/>
        <v>0</v>
      </c>
    </row>
    <row r="22" spans="1:21" s="8" customFormat="1" ht="22.5" customHeight="1">
      <c r="A22" s="81"/>
      <c r="B22" s="59" t="s">
        <v>459</v>
      </c>
      <c r="C22" s="83">
        <f>C25+C28</f>
        <v>0</v>
      </c>
      <c r="D22" s="83">
        <f t="shared" si="9"/>
        <v>0</v>
      </c>
      <c r="E22" s="149">
        <f t="shared" si="10"/>
        <v>0</v>
      </c>
      <c r="F22" s="149">
        <f t="shared" si="9"/>
        <v>0</v>
      </c>
      <c r="G22" s="149">
        <f t="shared" si="9"/>
        <v>0</v>
      </c>
      <c r="H22" s="149">
        <f t="shared" si="9"/>
        <v>0</v>
      </c>
      <c r="I22" s="149">
        <f t="shared" si="9"/>
        <v>0</v>
      </c>
      <c r="J22" s="149">
        <f t="shared" si="9"/>
        <v>0</v>
      </c>
      <c r="K22" s="149">
        <f t="shared" si="9"/>
        <v>0</v>
      </c>
      <c r="L22" s="149">
        <f t="shared" si="9"/>
        <v>0</v>
      </c>
      <c r="M22" s="149">
        <f t="shared" si="9"/>
        <v>0</v>
      </c>
      <c r="N22" s="149">
        <f t="shared" si="9"/>
        <v>0</v>
      </c>
      <c r="O22" s="149">
        <f t="shared" si="9"/>
        <v>0</v>
      </c>
      <c r="P22" s="149">
        <f t="shared" si="9"/>
        <v>0</v>
      </c>
      <c r="Q22" s="83">
        <f t="shared" si="9"/>
        <v>0</v>
      </c>
      <c r="R22" s="83">
        <f t="shared" si="9"/>
        <v>0</v>
      </c>
      <c r="S22" s="83">
        <f t="shared" si="9"/>
        <v>0</v>
      </c>
      <c r="T22" s="83">
        <f t="shared" si="9"/>
        <v>0</v>
      </c>
    </row>
    <row r="23" spans="1:21" ht="22.5" customHeight="1">
      <c r="A23" s="32"/>
      <c r="B23" s="35" t="s">
        <v>392</v>
      </c>
      <c r="C23" s="83">
        <f>C24+C25</f>
        <v>0</v>
      </c>
      <c r="D23" s="83">
        <f t="shared" ref="D23:T23" si="11">D24+D25</f>
        <v>0</v>
      </c>
      <c r="E23" s="100">
        <f t="shared" si="10"/>
        <v>15303.93</v>
      </c>
      <c r="F23" s="149">
        <f t="shared" si="11"/>
        <v>0</v>
      </c>
      <c r="G23" s="149">
        <f t="shared" si="11"/>
        <v>0</v>
      </c>
      <c r="H23" s="149">
        <f t="shared" si="11"/>
        <v>0</v>
      </c>
      <c r="I23" s="149">
        <f t="shared" si="11"/>
        <v>0</v>
      </c>
      <c r="J23" s="149">
        <f t="shared" si="11"/>
        <v>0</v>
      </c>
      <c r="K23" s="149">
        <f t="shared" si="11"/>
        <v>0</v>
      </c>
      <c r="L23" s="149">
        <f t="shared" si="11"/>
        <v>0</v>
      </c>
      <c r="M23" s="149">
        <f t="shared" si="11"/>
        <v>0</v>
      </c>
      <c r="N23" s="149">
        <f t="shared" si="11"/>
        <v>0</v>
      </c>
      <c r="O23" s="100">
        <f t="shared" si="11"/>
        <v>15303.93</v>
      </c>
      <c r="P23" s="149">
        <f t="shared" si="11"/>
        <v>0</v>
      </c>
      <c r="Q23" s="83">
        <f t="shared" si="11"/>
        <v>0</v>
      </c>
      <c r="R23" s="83">
        <f t="shared" si="11"/>
        <v>0</v>
      </c>
      <c r="S23" s="83">
        <f t="shared" si="11"/>
        <v>0</v>
      </c>
      <c r="T23" s="83">
        <f t="shared" si="11"/>
        <v>0</v>
      </c>
    </row>
    <row r="24" spans="1:21" s="8" customFormat="1" ht="30" customHeight="1">
      <c r="A24" s="81"/>
      <c r="B24" s="59" t="s">
        <v>458</v>
      </c>
      <c r="C24" s="83"/>
      <c r="D24" s="83"/>
      <c r="E24" s="100">
        <f t="shared" si="10"/>
        <v>15303.93</v>
      </c>
      <c r="F24" s="149"/>
      <c r="G24" s="149"/>
      <c r="H24" s="149"/>
      <c r="I24" s="149"/>
      <c r="J24" s="149"/>
      <c r="K24" s="149"/>
      <c r="L24" s="149"/>
      <c r="M24" s="149"/>
      <c r="N24" s="149"/>
      <c r="O24" s="100">
        <f>'[3]38.1TW'!K24</f>
        <v>15303.93</v>
      </c>
      <c r="P24" s="149"/>
      <c r="Q24" s="83"/>
      <c r="R24" s="83"/>
      <c r="S24" s="83"/>
      <c r="T24" s="83"/>
    </row>
    <row r="25" spans="1:21" s="8" customFormat="1" ht="22.5" customHeight="1">
      <c r="A25" s="81"/>
      <c r="B25" s="59" t="s">
        <v>459</v>
      </c>
      <c r="C25" s="83"/>
      <c r="D25" s="83"/>
      <c r="E25" s="100"/>
      <c r="F25" s="100"/>
      <c r="G25" s="100"/>
      <c r="H25" s="100"/>
      <c r="I25" s="100"/>
      <c r="J25" s="100"/>
      <c r="K25" s="100"/>
      <c r="L25" s="100"/>
      <c r="M25" s="100"/>
      <c r="N25" s="100"/>
      <c r="O25" s="150"/>
      <c r="P25" s="100"/>
      <c r="Q25" s="83"/>
      <c r="R25" s="83"/>
      <c r="S25" s="83"/>
      <c r="T25" s="83"/>
    </row>
    <row r="26" spans="1:21" ht="22.5" customHeight="1">
      <c r="A26" s="32"/>
      <c r="B26" s="35" t="s">
        <v>393</v>
      </c>
      <c r="C26" s="83">
        <f>C27+C28</f>
        <v>0</v>
      </c>
      <c r="D26" s="83">
        <f t="shared" ref="D26:T26" si="12">D27+D28</f>
        <v>0</v>
      </c>
      <c r="E26" s="100">
        <f t="shared" si="12"/>
        <v>4271.84</v>
      </c>
      <c r="F26" s="83">
        <f t="shared" si="12"/>
        <v>0</v>
      </c>
      <c r="G26" s="83">
        <f t="shared" si="12"/>
        <v>0</v>
      </c>
      <c r="H26" s="83">
        <f t="shared" si="12"/>
        <v>0</v>
      </c>
      <c r="I26" s="83">
        <f t="shared" si="12"/>
        <v>0</v>
      </c>
      <c r="J26" s="83">
        <f t="shared" si="12"/>
        <v>0</v>
      </c>
      <c r="K26" s="83">
        <f t="shared" si="12"/>
        <v>0</v>
      </c>
      <c r="L26" s="83">
        <f t="shared" si="12"/>
        <v>0</v>
      </c>
      <c r="M26" s="83">
        <f t="shared" si="12"/>
        <v>0</v>
      </c>
      <c r="N26" s="83">
        <f t="shared" si="12"/>
        <v>0</v>
      </c>
      <c r="O26" s="100">
        <f>O27+O28</f>
        <v>4271.84</v>
      </c>
      <c r="P26" s="83">
        <f t="shared" si="12"/>
        <v>0</v>
      </c>
      <c r="Q26" s="83">
        <f t="shared" si="12"/>
        <v>0</v>
      </c>
      <c r="R26" s="83">
        <f t="shared" si="12"/>
        <v>0</v>
      </c>
      <c r="S26" s="83">
        <f t="shared" si="12"/>
        <v>0</v>
      </c>
      <c r="T26" s="83">
        <f t="shared" si="12"/>
        <v>0</v>
      </c>
    </row>
    <row r="27" spans="1:21" s="8" customFormat="1" ht="30" customHeight="1">
      <c r="A27" s="81"/>
      <c r="B27" s="59" t="s">
        <v>458</v>
      </c>
      <c r="C27" s="83"/>
      <c r="D27" s="83"/>
      <c r="E27" s="100">
        <f t="shared" si="10"/>
        <v>4271.84</v>
      </c>
      <c r="F27" s="100"/>
      <c r="G27" s="100"/>
      <c r="H27" s="100"/>
      <c r="I27" s="100"/>
      <c r="J27" s="100"/>
      <c r="K27" s="100"/>
      <c r="L27" s="100"/>
      <c r="M27" s="100"/>
      <c r="N27" s="100"/>
      <c r="O27" s="100">
        <f>'[3]38.1TW'!K25</f>
        <v>4271.84</v>
      </c>
      <c r="P27" s="100"/>
      <c r="Q27" s="83"/>
      <c r="R27" s="83"/>
      <c r="S27" s="83"/>
      <c r="T27" s="83"/>
    </row>
    <row r="28" spans="1:21" s="8" customFormat="1" ht="22.5" customHeight="1">
      <c r="A28" s="81"/>
      <c r="B28" s="59" t="s">
        <v>459</v>
      </c>
      <c r="C28" s="83"/>
      <c r="D28" s="83"/>
      <c r="E28" s="83">
        <f t="shared" si="10"/>
        <v>0</v>
      </c>
      <c r="F28" s="83"/>
      <c r="G28" s="83"/>
      <c r="H28" s="83"/>
      <c r="I28" s="83"/>
      <c r="J28" s="83"/>
      <c r="K28" s="83"/>
      <c r="L28" s="83"/>
      <c r="M28" s="83"/>
      <c r="N28" s="83"/>
      <c r="O28" s="83"/>
      <c r="P28" s="83"/>
      <c r="Q28" s="83"/>
      <c r="R28" s="83"/>
      <c r="S28" s="83"/>
      <c r="T28" s="83"/>
    </row>
    <row r="29" spans="1:21" ht="22.5" customHeight="1">
      <c r="A29" s="32">
        <v>2</v>
      </c>
      <c r="B29" s="35" t="s">
        <v>322</v>
      </c>
      <c r="C29" s="83">
        <f>C30+C31</f>
        <v>0</v>
      </c>
      <c r="D29" s="83">
        <f t="shared" ref="D29:T29" si="13">D30+D31</f>
        <v>0</v>
      </c>
      <c r="E29" s="83">
        <f t="shared" si="10"/>
        <v>584</v>
      </c>
      <c r="F29" s="83">
        <f t="shared" si="13"/>
        <v>0</v>
      </c>
      <c r="G29" s="83">
        <f t="shared" si="13"/>
        <v>0</v>
      </c>
      <c r="H29" s="83">
        <f t="shared" si="13"/>
        <v>0</v>
      </c>
      <c r="I29" s="83">
        <f t="shared" si="13"/>
        <v>42</v>
      </c>
      <c r="J29" s="83">
        <f t="shared" si="13"/>
        <v>0</v>
      </c>
      <c r="K29" s="83">
        <f t="shared" si="13"/>
        <v>0</v>
      </c>
      <c r="L29" s="83">
        <f t="shared" si="13"/>
        <v>0</v>
      </c>
      <c r="M29" s="83">
        <f t="shared" si="13"/>
        <v>0</v>
      </c>
      <c r="N29" s="83">
        <f t="shared" si="13"/>
        <v>0</v>
      </c>
      <c r="O29" s="83">
        <f t="shared" si="13"/>
        <v>542</v>
      </c>
      <c r="P29" s="83">
        <f t="shared" si="13"/>
        <v>0</v>
      </c>
      <c r="Q29" s="83">
        <f t="shared" si="13"/>
        <v>0</v>
      </c>
      <c r="R29" s="83">
        <f t="shared" si="13"/>
        <v>0</v>
      </c>
      <c r="S29" s="83">
        <f t="shared" si="13"/>
        <v>0</v>
      </c>
      <c r="T29" s="83">
        <f t="shared" si="13"/>
        <v>0</v>
      </c>
    </row>
    <row r="30" spans="1:21" s="8" customFormat="1" ht="36" customHeight="1">
      <c r="A30" s="81"/>
      <c r="B30" s="59" t="s">
        <v>458</v>
      </c>
      <c r="C30" s="83">
        <f>C33+C36</f>
        <v>0</v>
      </c>
      <c r="D30" s="83">
        <f t="shared" ref="D30:T31" si="14">D33+D36</f>
        <v>0</v>
      </c>
      <c r="E30" s="83">
        <f t="shared" si="10"/>
        <v>542</v>
      </c>
      <c r="F30" s="83">
        <f t="shared" si="14"/>
        <v>0</v>
      </c>
      <c r="G30" s="83">
        <f t="shared" si="14"/>
        <v>0</v>
      </c>
      <c r="H30" s="83">
        <f t="shared" si="14"/>
        <v>0</v>
      </c>
      <c r="I30" s="83">
        <f t="shared" si="14"/>
        <v>0</v>
      </c>
      <c r="J30" s="83">
        <f t="shared" si="14"/>
        <v>0</v>
      </c>
      <c r="K30" s="83">
        <f t="shared" si="14"/>
        <v>0</v>
      </c>
      <c r="L30" s="83">
        <f t="shared" si="14"/>
        <v>0</v>
      </c>
      <c r="M30" s="83">
        <f t="shared" si="14"/>
        <v>0</v>
      </c>
      <c r="N30" s="83">
        <f t="shared" si="14"/>
        <v>0</v>
      </c>
      <c r="O30" s="83">
        <f t="shared" si="14"/>
        <v>542</v>
      </c>
      <c r="P30" s="83">
        <f t="shared" si="14"/>
        <v>0</v>
      </c>
      <c r="Q30" s="83">
        <f t="shared" si="14"/>
        <v>0</v>
      </c>
      <c r="R30" s="83">
        <f t="shared" si="14"/>
        <v>0</v>
      </c>
      <c r="S30" s="83">
        <f t="shared" si="14"/>
        <v>0</v>
      </c>
      <c r="T30" s="83">
        <f t="shared" si="14"/>
        <v>0</v>
      </c>
    </row>
    <row r="31" spans="1:21" s="8" customFormat="1" ht="22.5" customHeight="1">
      <c r="A31" s="81"/>
      <c r="B31" s="59" t="s">
        <v>459</v>
      </c>
      <c r="C31" s="83">
        <f>C34+C37</f>
        <v>0</v>
      </c>
      <c r="D31" s="83">
        <f t="shared" si="14"/>
        <v>0</v>
      </c>
      <c r="E31" s="83">
        <f t="shared" si="10"/>
        <v>42</v>
      </c>
      <c r="F31" s="83">
        <f t="shared" si="14"/>
        <v>0</v>
      </c>
      <c r="G31" s="83">
        <f t="shared" si="14"/>
        <v>0</v>
      </c>
      <c r="H31" s="83">
        <f t="shared" si="14"/>
        <v>0</v>
      </c>
      <c r="I31" s="83">
        <f t="shared" si="14"/>
        <v>42</v>
      </c>
      <c r="J31" s="83">
        <f t="shared" si="14"/>
        <v>0</v>
      </c>
      <c r="K31" s="83">
        <f t="shared" si="14"/>
        <v>0</v>
      </c>
      <c r="L31" s="83">
        <f t="shared" si="14"/>
        <v>0</v>
      </c>
      <c r="M31" s="83">
        <f t="shared" si="14"/>
        <v>0</v>
      </c>
      <c r="N31" s="83">
        <f t="shared" si="14"/>
        <v>0</v>
      </c>
      <c r="O31" s="83">
        <f t="shared" si="14"/>
        <v>0</v>
      </c>
      <c r="P31" s="83">
        <f t="shared" si="14"/>
        <v>0</v>
      </c>
      <c r="Q31" s="83">
        <f t="shared" si="14"/>
        <v>0</v>
      </c>
      <c r="R31" s="83">
        <f t="shared" si="14"/>
        <v>0</v>
      </c>
      <c r="S31" s="83">
        <f t="shared" si="14"/>
        <v>0</v>
      </c>
      <c r="T31" s="83">
        <f t="shared" si="14"/>
        <v>0</v>
      </c>
    </row>
    <row r="32" spans="1:21" ht="22.5" customHeight="1">
      <c r="A32" s="32"/>
      <c r="B32" s="35" t="s">
        <v>392</v>
      </c>
      <c r="C32" s="83">
        <f>C33+C34</f>
        <v>0</v>
      </c>
      <c r="D32" s="83">
        <f t="shared" ref="D32:T32" si="15">D33+D34</f>
        <v>0</v>
      </c>
      <c r="E32" s="83">
        <f t="shared" si="10"/>
        <v>342</v>
      </c>
      <c r="F32" s="83">
        <f t="shared" si="15"/>
        <v>0</v>
      </c>
      <c r="G32" s="83">
        <f t="shared" si="15"/>
        <v>0</v>
      </c>
      <c r="H32" s="83">
        <f t="shared" si="15"/>
        <v>0</v>
      </c>
      <c r="I32" s="83">
        <f t="shared" si="15"/>
        <v>42</v>
      </c>
      <c r="J32" s="83">
        <f t="shared" si="15"/>
        <v>0</v>
      </c>
      <c r="K32" s="83">
        <f t="shared" si="15"/>
        <v>0</v>
      </c>
      <c r="L32" s="83">
        <f t="shared" si="15"/>
        <v>0</v>
      </c>
      <c r="M32" s="83">
        <f t="shared" si="15"/>
        <v>0</v>
      </c>
      <c r="N32" s="83">
        <f t="shared" si="15"/>
        <v>0</v>
      </c>
      <c r="O32" s="83">
        <f t="shared" si="15"/>
        <v>300</v>
      </c>
      <c r="P32" s="83">
        <f t="shared" si="15"/>
        <v>0</v>
      </c>
      <c r="Q32" s="83">
        <f t="shared" si="15"/>
        <v>0</v>
      </c>
      <c r="R32" s="83">
        <f t="shared" si="15"/>
        <v>0</v>
      </c>
      <c r="S32" s="83">
        <f t="shared" si="15"/>
        <v>0</v>
      </c>
      <c r="T32" s="83">
        <f t="shared" si="15"/>
        <v>0</v>
      </c>
    </row>
    <row r="33" spans="1:20" s="8" customFormat="1" ht="32.25" customHeight="1">
      <c r="A33" s="81"/>
      <c r="B33" s="59" t="s">
        <v>458</v>
      </c>
      <c r="C33" s="83"/>
      <c r="D33" s="83"/>
      <c r="E33" s="83">
        <f t="shared" si="10"/>
        <v>300</v>
      </c>
      <c r="F33" s="83"/>
      <c r="G33" s="83"/>
      <c r="H33" s="83"/>
      <c r="I33" s="83"/>
      <c r="J33" s="83"/>
      <c r="K33" s="83"/>
      <c r="L33" s="83"/>
      <c r="M33" s="83"/>
      <c r="N33" s="83"/>
      <c r="O33" s="83">
        <f>'[3]38.1TW'!J21</f>
        <v>300</v>
      </c>
      <c r="P33" s="83"/>
      <c r="Q33" s="83"/>
      <c r="R33" s="83"/>
      <c r="S33" s="83"/>
      <c r="T33" s="83"/>
    </row>
    <row r="34" spans="1:20" s="8" customFormat="1" ht="22.5" customHeight="1">
      <c r="A34" s="81"/>
      <c r="B34" s="59" t="s">
        <v>459</v>
      </c>
      <c r="C34" s="83"/>
      <c r="D34" s="83"/>
      <c r="E34" s="83">
        <f t="shared" si="10"/>
        <v>42</v>
      </c>
      <c r="F34" s="83"/>
      <c r="G34" s="83"/>
      <c r="H34" s="83"/>
      <c r="I34" s="83">
        <v>42</v>
      </c>
      <c r="J34" s="83"/>
      <c r="K34" s="83"/>
      <c r="L34" s="83"/>
      <c r="M34" s="83"/>
      <c r="N34" s="83"/>
      <c r="O34" s="83"/>
      <c r="P34" s="83"/>
      <c r="Q34" s="83"/>
      <c r="R34" s="83"/>
      <c r="S34" s="83"/>
      <c r="T34" s="83"/>
    </row>
    <row r="35" spans="1:20" ht="22.5" customHeight="1">
      <c r="A35" s="32"/>
      <c r="B35" s="35" t="s">
        <v>393</v>
      </c>
      <c r="C35" s="83">
        <f>C36+C37</f>
        <v>0</v>
      </c>
      <c r="D35" s="83">
        <f t="shared" ref="D35:T35" si="16">D36+D37</f>
        <v>0</v>
      </c>
      <c r="E35" s="83">
        <f t="shared" si="16"/>
        <v>242</v>
      </c>
      <c r="F35" s="83">
        <f t="shared" si="16"/>
        <v>0</v>
      </c>
      <c r="G35" s="83">
        <f t="shared" si="16"/>
        <v>0</v>
      </c>
      <c r="H35" s="83">
        <f t="shared" si="16"/>
        <v>0</v>
      </c>
      <c r="I35" s="83">
        <f t="shared" si="16"/>
        <v>0</v>
      </c>
      <c r="J35" s="83">
        <f t="shared" si="16"/>
        <v>0</v>
      </c>
      <c r="K35" s="83">
        <f t="shared" si="16"/>
        <v>0</v>
      </c>
      <c r="L35" s="83">
        <f t="shared" si="16"/>
        <v>0</v>
      </c>
      <c r="M35" s="83">
        <f t="shared" si="16"/>
        <v>0</v>
      </c>
      <c r="N35" s="83">
        <f t="shared" si="16"/>
        <v>0</v>
      </c>
      <c r="O35" s="83">
        <f t="shared" si="16"/>
        <v>242</v>
      </c>
      <c r="P35" s="83">
        <f t="shared" si="16"/>
        <v>0</v>
      </c>
      <c r="Q35" s="83">
        <f t="shared" si="16"/>
        <v>0</v>
      </c>
      <c r="R35" s="83">
        <f t="shared" si="16"/>
        <v>0</v>
      </c>
      <c r="S35" s="83">
        <f t="shared" si="16"/>
        <v>0</v>
      </c>
      <c r="T35" s="83">
        <f t="shared" si="16"/>
        <v>0</v>
      </c>
    </row>
    <row r="36" spans="1:20" s="8" customFormat="1" ht="22.5" customHeight="1">
      <c r="A36" s="81"/>
      <c r="B36" s="59" t="s">
        <v>458</v>
      </c>
      <c r="C36" s="83"/>
      <c r="D36" s="83"/>
      <c r="E36" s="83">
        <f t="shared" si="10"/>
        <v>242</v>
      </c>
      <c r="F36" s="83"/>
      <c r="G36" s="83"/>
      <c r="H36" s="83"/>
      <c r="I36" s="83"/>
      <c r="J36" s="83"/>
      <c r="K36" s="83"/>
      <c r="L36" s="83"/>
      <c r="M36" s="83"/>
      <c r="N36" s="83"/>
      <c r="O36" s="83">
        <v>242</v>
      </c>
      <c r="P36" s="83"/>
      <c r="Q36" s="83"/>
      <c r="R36" s="83"/>
      <c r="S36" s="83"/>
      <c r="T36" s="83"/>
    </row>
    <row r="37" spans="1:20" s="8" customFormat="1" ht="22.5" customHeight="1">
      <c r="A37" s="81"/>
      <c r="B37" s="59" t="s">
        <v>459</v>
      </c>
      <c r="C37" s="83"/>
      <c r="D37" s="83"/>
      <c r="E37" s="83">
        <f t="shared" si="10"/>
        <v>0</v>
      </c>
      <c r="F37" s="83"/>
      <c r="G37" s="83"/>
      <c r="H37" s="83"/>
      <c r="I37" s="83"/>
      <c r="J37" s="83"/>
      <c r="K37" s="83"/>
      <c r="L37" s="83"/>
      <c r="M37" s="83"/>
      <c r="N37" s="83"/>
      <c r="O37" s="83"/>
      <c r="P37" s="83"/>
      <c r="Q37" s="83"/>
      <c r="R37" s="83"/>
      <c r="S37" s="83"/>
      <c r="T37" s="83"/>
    </row>
    <row r="38" spans="1:20" ht="22.5" customHeight="1">
      <c r="A38" s="32">
        <v>3</v>
      </c>
      <c r="B38" s="35" t="s">
        <v>323</v>
      </c>
      <c r="C38" s="83">
        <f>C39+C40</f>
        <v>0</v>
      </c>
      <c r="D38" s="83">
        <f t="shared" ref="D38:T38" si="17">D39+D40</f>
        <v>0</v>
      </c>
      <c r="E38" s="83">
        <f t="shared" si="10"/>
        <v>14</v>
      </c>
      <c r="F38" s="83">
        <f t="shared" si="17"/>
        <v>0</v>
      </c>
      <c r="G38" s="83">
        <f t="shared" si="17"/>
        <v>0</v>
      </c>
      <c r="H38" s="83">
        <f t="shared" si="17"/>
        <v>0</v>
      </c>
      <c r="I38" s="83">
        <f t="shared" si="17"/>
        <v>0</v>
      </c>
      <c r="J38" s="83">
        <f t="shared" si="17"/>
        <v>0</v>
      </c>
      <c r="K38" s="83">
        <f t="shared" si="17"/>
        <v>0</v>
      </c>
      <c r="L38" s="83">
        <f t="shared" si="17"/>
        <v>0</v>
      </c>
      <c r="M38" s="83">
        <f t="shared" si="17"/>
        <v>0</v>
      </c>
      <c r="N38" s="83">
        <f t="shared" si="17"/>
        <v>0</v>
      </c>
      <c r="O38" s="83">
        <f t="shared" si="17"/>
        <v>14</v>
      </c>
      <c r="P38" s="83">
        <f t="shared" si="17"/>
        <v>0</v>
      </c>
      <c r="Q38" s="83">
        <f t="shared" si="17"/>
        <v>0</v>
      </c>
      <c r="R38" s="83">
        <f t="shared" si="17"/>
        <v>0</v>
      </c>
      <c r="S38" s="83">
        <f t="shared" si="17"/>
        <v>0</v>
      </c>
      <c r="T38" s="83">
        <f t="shared" si="17"/>
        <v>0</v>
      </c>
    </row>
    <row r="39" spans="1:20" s="8" customFormat="1" ht="22.5" customHeight="1">
      <c r="A39" s="81"/>
      <c r="B39" s="59" t="s">
        <v>458</v>
      </c>
      <c r="C39" s="83">
        <f>C42+C45</f>
        <v>0</v>
      </c>
      <c r="D39" s="83">
        <f t="shared" ref="D39:T40" si="18">D42+D45</f>
        <v>0</v>
      </c>
      <c r="E39" s="83">
        <f t="shared" si="10"/>
        <v>14</v>
      </c>
      <c r="F39" s="83">
        <f t="shared" si="18"/>
        <v>0</v>
      </c>
      <c r="G39" s="83">
        <f t="shared" si="18"/>
        <v>0</v>
      </c>
      <c r="H39" s="83">
        <f t="shared" si="18"/>
        <v>0</v>
      </c>
      <c r="I39" s="83">
        <f t="shared" si="18"/>
        <v>0</v>
      </c>
      <c r="J39" s="83">
        <f t="shared" si="18"/>
        <v>0</v>
      </c>
      <c r="K39" s="83">
        <f t="shared" si="18"/>
        <v>0</v>
      </c>
      <c r="L39" s="83">
        <f t="shared" si="18"/>
        <v>0</v>
      </c>
      <c r="M39" s="83">
        <f t="shared" si="18"/>
        <v>0</v>
      </c>
      <c r="N39" s="83">
        <f t="shared" si="18"/>
        <v>0</v>
      </c>
      <c r="O39" s="83">
        <f t="shared" si="18"/>
        <v>14</v>
      </c>
      <c r="P39" s="83">
        <f t="shared" si="18"/>
        <v>0</v>
      </c>
      <c r="Q39" s="83">
        <f t="shared" si="18"/>
        <v>0</v>
      </c>
      <c r="R39" s="83">
        <f t="shared" si="18"/>
        <v>0</v>
      </c>
      <c r="S39" s="83">
        <f t="shared" si="18"/>
        <v>0</v>
      </c>
      <c r="T39" s="83">
        <f t="shared" si="18"/>
        <v>0</v>
      </c>
    </row>
    <row r="40" spans="1:20" s="8" customFormat="1" ht="22.5" customHeight="1">
      <c r="A40" s="81"/>
      <c r="B40" s="59" t="s">
        <v>459</v>
      </c>
      <c r="C40" s="83">
        <f>C43+C46</f>
        <v>0</v>
      </c>
      <c r="D40" s="83">
        <f t="shared" si="18"/>
        <v>0</v>
      </c>
      <c r="E40" s="83">
        <f t="shared" si="10"/>
        <v>0</v>
      </c>
      <c r="F40" s="83">
        <f t="shared" si="18"/>
        <v>0</v>
      </c>
      <c r="G40" s="83">
        <f t="shared" si="18"/>
        <v>0</v>
      </c>
      <c r="H40" s="83">
        <f t="shared" si="18"/>
        <v>0</v>
      </c>
      <c r="I40" s="83">
        <f t="shared" si="18"/>
        <v>0</v>
      </c>
      <c r="J40" s="83">
        <f t="shared" si="18"/>
        <v>0</v>
      </c>
      <c r="K40" s="83">
        <f t="shared" si="18"/>
        <v>0</v>
      </c>
      <c r="L40" s="83">
        <f t="shared" si="18"/>
        <v>0</v>
      </c>
      <c r="M40" s="83">
        <f t="shared" si="18"/>
        <v>0</v>
      </c>
      <c r="N40" s="83">
        <f t="shared" si="18"/>
        <v>0</v>
      </c>
      <c r="O40" s="83">
        <f t="shared" si="18"/>
        <v>0</v>
      </c>
      <c r="P40" s="83">
        <f t="shared" si="18"/>
        <v>0</v>
      </c>
      <c r="Q40" s="83">
        <f t="shared" si="18"/>
        <v>0</v>
      </c>
      <c r="R40" s="83">
        <f t="shared" si="18"/>
        <v>0</v>
      </c>
      <c r="S40" s="83">
        <f t="shared" si="18"/>
        <v>0</v>
      </c>
      <c r="T40" s="83">
        <f t="shared" si="18"/>
        <v>0</v>
      </c>
    </row>
    <row r="41" spans="1:20" ht="22.5" customHeight="1">
      <c r="A41" s="32"/>
      <c r="B41" s="35" t="s">
        <v>392</v>
      </c>
      <c r="C41" s="83">
        <f>C42+C43</f>
        <v>0</v>
      </c>
      <c r="D41" s="83">
        <f t="shared" ref="D41:T41" si="19">D42+D43</f>
        <v>0</v>
      </c>
      <c r="E41" s="83">
        <f t="shared" si="10"/>
        <v>0</v>
      </c>
      <c r="F41" s="83">
        <f t="shared" si="19"/>
        <v>0</v>
      </c>
      <c r="G41" s="83">
        <f t="shared" si="19"/>
        <v>0</v>
      </c>
      <c r="H41" s="83">
        <f t="shared" si="19"/>
        <v>0</v>
      </c>
      <c r="I41" s="83">
        <f t="shared" si="19"/>
        <v>0</v>
      </c>
      <c r="J41" s="83">
        <f t="shared" si="19"/>
        <v>0</v>
      </c>
      <c r="K41" s="83">
        <f t="shared" si="19"/>
        <v>0</v>
      </c>
      <c r="L41" s="83">
        <f t="shared" si="19"/>
        <v>0</v>
      </c>
      <c r="M41" s="83">
        <f t="shared" si="19"/>
        <v>0</v>
      </c>
      <c r="N41" s="83">
        <f t="shared" si="19"/>
        <v>0</v>
      </c>
      <c r="O41" s="83">
        <f t="shared" si="19"/>
        <v>0</v>
      </c>
      <c r="P41" s="83">
        <f t="shared" si="19"/>
        <v>0</v>
      </c>
      <c r="Q41" s="83">
        <f t="shared" si="19"/>
        <v>0</v>
      </c>
      <c r="R41" s="83">
        <f t="shared" si="19"/>
        <v>0</v>
      </c>
      <c r="S41" s="83">
        <f t="shared" si="19"/>
        <v>0</v>
      </c>
      <c r="T41" s="83">
        <f t="shared" si="19"/>
        <v>0</v>
      </c>
    </row>
    <row r="42" spans="1:20" s="8" customFormat="1" ht="30.75" customHeight="1">
      <c r="A42" s="81"/>
      <c r="B42" s="59" t="s">
        <v>458</v>
      </c>
      <c r="C42" s="83"/>
      <c r="D42" s="83"/>
      <c r="E42" s="83">
        <f t="shared" si="10"/>
        <v>0</v>
      </c>
      <c r="F42" s="83"/>
      <c r="G42" s="83"/>
      <c r="H42" s="83"/>
      <c r="I42" s="83"/>
      <c r="J42" s="83"/>
      <c r="K42" s="83"/>
      <c r="L42" s="83"/>
      <c r="M42" s="83"/>
      <c r="N42" s="83"/>
      <c r="O42" s="83"/>
      <c r="P42" s="83"/>
      <c r="Q42" s="83"/>
      <c r="R42" s="83"/>
      <c r="S42" s="83"/>
      <c r="T42" s="83"/>
    </row>
    <row r="43" spans="1:20" s="8" customFormat="1" ht="22.5" customHeight="1">
      <c r="A43" s="81"/>
      <c r="B43" s="59" t="s">
        <v>459</v>
      </c>
      <c r="C43" s="83"/>
      <c r="D43" s="83"/>
      <c r="E43" s="83">
        <f t="shared" si="10"/>
        <v>0</v>
      </c>
      <c r="F43" s="83"/>
      <c r="G43" s="83"/>
      <c r="H43" s="83"/>
      <c r="I43" s="83"/>
      <c r="J43" s="83"/>
      <c r="K43" s="83"/>
      <c r="L43" s="83"/>
      <c r="M43" s="83"/>
      <c r="N43" s="83"/>
      <c r="O43" s="83"/>
      <c r="P43" s="83"/>
      <c r="Q43" s="83"/>
      <c r="R43" s="83"/>
      <c r="S43" s="83"/>
      <c r="T43" s="83"/>
    </row>
    <row r="44" spans="1:20" ht="22.5" customHeight="1">
      <c r="A44" s="32"/>
      <c r="B44" s="35" t="s">
        <v>393</v>
      </c>
      <c r="C44" s="83">
        <f>C45+C46</f>
        <v>0</v>
      </c>
      <c r="D44" s="83">
        <f t="shared" ref="D44:T44" si="20">D45+D46</f>
        <v>0</v>
      </c>
      <c r="E44" s="83">
        <f t="shared" si="20"/>
        <v>14</v>
      </c>
      <c r="F44" s="83">
        <f t="shared" si="20"/>
        <v>0</v>
      </c>
      <c r="G44" s="83">
        <f t="shared" si="20"/>
        <v>0</v>
      </c>
      <c r="H44" s="83">
        <f t="shared" si="20"/>
        <v>0</v>
      </c>
      <c r="I44" s="83">
        <f t="shared" si="20"/>
        <v>0</v>
      </c>
      <c r="J44" s="83">
        <f t="shared" si="20"/>
        <v>0</v>
      </c>
      <c r="K44" s="83">
        <f t="shared" si="20"/>
        <v>0</v>
      </c>
      <c r="L44" s="83">
        <f t="shared" si="20"/>
        <v>0</v>
      </c>
      <c r="M44" s="83">
        <f t="shared" si="20"/>
        <v>0</v>
      </c>
      <c r="N44" s="83">
        <f t="shared" si="20"/>
        <v>0</v>
      </c>
      <c r="O44" s="83">
        <f t="shared" si="20"/>
        <v>14</v>
      </c>
      <c r="P44" s="83">
        <f t="shared" si="20"/>
        <v>0</v>
      </c>
      <c r="Q44" s="83">
        <f t="shared" si="20"/>
        <v>0</v>
      </c>
      <c r="R44" s="83">
        <f t="shared" si="20"/>
        <v>0</v>
      </c>
      <c r="S44" s="83">
        <f t="shared" si="20"/>
        <v>0</v>
      </c>
      <c r="T44" s="83">
        <f t="shared" si="20"/>
        <v>0</v>
      </c>
    </row>
    <row r="45" spans="1:20" s="8" customFormat="1" ht="22.5" customHeight="1">
      <c r="A45" s="81"/>
      <c r="B45" s="59" t="s">
        <v>458</v>
      </c>
      <c r="C45" s="83"/>
      <c r="D45" s="83"/>
      <c r="E45" s="83">
        <f t="shared" si="10"/>
        <v>14</v>
      </c>
      <c r="F45" s="83"/>
      <c r="G45" s="83"/>
      <c r="H45" s="83"/>
      <c r="I45" s="83"/>
      <c r="J45" s="83"/>
      <c r="K45" s="83"/>
      <c r="L45" s="83"/>
      <c r="M45" s="83"/>
      <c r="N45" s="83"/>
      <c r="O45" s="83">
        <v>14</v>
      </c>
      <c r="P45" s="83"/>
      <c r="Q45" s="83"/>
      <c r="R45" s="83"/>
      <c r="S45" s="83"/>
      <c r="T45" s="83"/>
    </row>
    <row r="46" spans="1:20" s="8" customFormat="1" ht="22.5" customHeight="1">
      <c r="A46" s="81"/>
      <c r="B46" s="59" t="s">
        <v>459</v>
      </c>
      <c r="C46" s="83"/>
      <c r="D46" s="83"/>
      <c r="E46" s="83">
        <f t="shared" si="10"/>
        <v>0</v>
      </c>
      <c r="F46" s="83"/>
      <c r="G46" s="83"/>
      <c r="H46" s="83"/>
      <c r="I46" s="83"/>
      <c r="J46" s="83"/>
      <c r="K46" s="83"/>
      <c r="L46" s="83"/>
      <c r="M46" s="83"/>
      <c r="N46" s="83"/>
      <c r="O46" s="83"/>
      <c r="P46" s="83"/>
      <c r="Q46" s="83"/>
      <c r="R46" s="83"/>
      <c r="S46" s="83"/>
      <c r="T46" s="83"/>
    </row>
    <row r="47" spans="1:20" ht="22.5" customHeight="1">
      <c r="A47" s="32">
        <v>4</v>
      </c>
      <c r="B47" s="35" t="s">
        <v>324</v>
      </c>
      <c r="C47" s="83">
        <f>C48+C49</f>
        <v>0</v>
      </c>
      <c r="D47" s="83">
        <f t="shared" ref="D47:T47" si="21">D48+D49</f>
        <v>0</v>
      </c>
      <c r="E47" s="83">
        <f t="shared" si="10"/>
        <v>979</v>
      </c>
      <c r="F47" s="83">
        <f t="shared" si="21"/>
        <v>0</v>
      </c>
      <c r="G47" s="83">
        <f t="shared" si="21"/>
        <v>0</v>
      </c>
      <c r="H47" s="83">
        <f t="shared" si="21"/>
        <v>0</v>
      </c>
      <c r="I47" s="83">
        <f t="shared" si="21"/>
        <v>0</v>
      </c>
      <c r="J47" s="83">
        <f t="shared" si="21"/>
        <v>0</v>
      </c>
      <c r="K47" s="83">
        <f t="shared" si="21"/>
        <v>979</v>
      </c>
      <c r="L47" s="83">
        <f t="shared" si="21"/>
        <v>0</v>
      </c>
      <c r="M47" s="83">
        <f t="shared" si="21"/>
        <v>0</v>
      </c>
      <c r="N47" s="83">
        <f t="shared" si="21"/>
        <v>0</v>
      </c>
      <c r="O47" s="83">
        <f t="shared" si="21"/>
        <v>0</v>
      </c>
      <c r="P47" s="83">
        <f t="shared" si="21"/>
        <v>0</v>
      </c>
      <c r="Q47" s="83">
        <f t="shared" si="21"/>
        <v>0</v>
      </c>
      <c r="R47" s="83">
        <f t="shared" si="21"/>
        <v>0</v>
      </c>
      <c r="S47" s="83">
        <f t="shared" si="21"/>
        <v>0</v>
      </c>
      <c r="T47" s="83">
        <f t="shared" si="21"/>
        <v>0</v>
      </c>
    </row>
    <row r="48" spans="1:20" s="8" customFormat="1" ht="22.5" customHeight="1">
      <c r="A48" s="81"/>
      <c r="B48" s="59" t="s">
        <v>458</v>
      </c>
      <c r="C48" s="83">
        <f>C51+C54</f>
        <v>0</v>
      </c>
      <c r="D48" s="83">
        <f t="shared" ref="D48:T49" si="22">D51+D54</f>
        <v>0</v>
      </c>
      <c r="E48" s="83">
        <f t="shared" si="10"/>
        <v>979</v>
      </c>
      <c r="F48" s="83">
        <f t="shared" si="22"/>
        <v>0</v>
      </c>
      <c r="G48" s="83">
        <f t="shared" si="22"/>
        <v>0</v>
      </c>
      <c r="H48" s="83">
        <f t="shared" si="22"/>
        <v>0</v>
      </c>
      <c r="I48" s="83">
        <f t="shared" si="22"/>
        <v>0</v>
      </c>
      <c r="J48" s="83">
        <f t="shared" si="22"/>
        <v>0</v>
      </c>
      <c r="K48" s="83">
        <f t="shared" si="22"/>
        <v>979</v>
      </c>
      <c r="L48" s="83">
        <f t="shared" si="22"/>
        <v>0</v>
      </c>
      <c r="M48" s="83">
        <f t="shared" si="22"/>
        <v>0</v>
      </c>
      <c r="N48" s="83">
        <f t="shared" si="22"/>
        <v>0</v>
      </c>
      <c r="O48" s="83">
        <f t="shared" si="22"/>
        <v>0</v>
      </c>
      <c r="P48" s="83">
        <f t="shared" si="22"/>
        <v>0</v>
      </c>
      <c r="Q48" s="83">
        <f t="shared" si="22"/>
        <v>0</v>
      </c>
      <c r="R48" s="83">
        <f t="shared" si="22"/>
        <v>0</v>
      </c>
      <c r="S48" s="83">
        <f t="shared" si="22"/>
        <v>0</v>
      </c>
      <c r="T48" s="83">
        <f t="shared" si="22"/>
        <v>0</v>
      </c>
    </row>
    <row r="49" spans="1:20" s="8" customFormat="1" ht="22.5" customHeight="1">
      <c r="A49" s="81"/>
      <c r="B49" s="59" t="s">
        <v>459</v>
      </c>
      <c r="C49" s="83">
        <f>C52+C55</f>
        <v>0</v>
      </c>
      <c r="D49" s="83">
        <f t="shared" si="22"/>
        <v>0</v>
      </c>
      <c r="E49" s="83">
        <f t="shared" si="10"/>
        <v>0</v>
      </c>
      <c r="F49" s="83">
        <f t="shared" si="22"/>
        <v>0</v>
      </c>
      <c r="G49" s="83">
        <f t="shared" si="22"/>
        <v>0</v>
      </c>
      <c r="H49" s="83">
        <f t="shared" si="22"/>
        <v>0</v>
      </c>
      <c r="I49" s="83">
        <f t="shared" si="22"/>
        <v>0</v>
      </c>
      <c r="J49" s="83">
        <f t="shared" si="22"/>
        <v>0</v>
      </c>
      <c r="K49" s="83">
        <f t="shared" si="22"/>
        <v>0</v>
      </c>
      <c r="L49" s="83">
        <f t="shared" si="22"/>
        <v>0</v>
      </c>
      <c r="M49" s="83">
        <f t="shared" si="22"/>
        <v>0</v>
      </c>
      <c r="N49" s="83">
        <f t="shared" si="22"/>
        <v>0</v>
      </c>
      <c r="O49" s="83">
        <f t="shared" si="22"/>
        <v>0</v>
      </c>
      <c r="P49" s="83">
        <f t="shared" si="22"/>
        <v>0</v>
      </c>
      <c r="Q49" s="83">
        <f t="shared" si="22"/>
        <v>0</v>
      </c>
      <c r="R49" s="83">
        <f t="shared" si="22"/>
        <v>0</v>
      </c>
      <c r="S49" s="83">
        <f t="shared" si="22"/>
        <v>0</v>
      </c>
      <c r="T49" s="83">
        <f t="shared" si="22"/>
        <v>0</v>
      </c>
    </row>
    <row r="50" spans="1:20" ht="22.5" customHeight="1">
      <c r="A50" s="32"/>
      <c r="B50" s="35" t="s">
        <v>392</v>
      </c>
      <c r="C50" s="83">
        <f>C51+C52</f>
        <v>0</v>
      </c>
      <c r="D50" s="83">
        <f t="shared" ref="D50:T50" si="23">D51+D52</f>
        <v>0</v>
      </c>
      <c r="E50" s="83">
        <f t="shared" si="10"/>
        <v>950</v>
      </c>
      <c r="F50" s="83">
        <f t="shared" si="23"/>
        <v>0</v>
      </c>
      <c r="G50" s="83">
        <f t="shared" si="23"/>
        <v>0</v>
      </c>
      <c r="H50" s="83">
        <f t="shared" si="23"/>
        <v>0</v>
      </c>
      <c r="I50" s="83">
        <f t="shared" si="23"/>
        <v>0</v>
      </c>
      <c r="J50" s="83">
        <f t="shared" si="23"/>
        <v>0</v>
      </c>
      <c r="K50" s="83">
        <f t="shared" si="23"/>
        <v>950</v>
      </c>
      <c r="L50" s="83">
        <f t="shared" si="23"/>
        <v>0</v>
      </c>
      <c r="M50" s="83">
        <f t="shared" si="23"/>
        <v>0</v>
      </c>
      <c r="N50" s="83">
        <f t="shared" si="23"/>
        <v>0</v>
      </c>
      <c r="O50" s="83">
        <f t="shared" si="23"/>
        <v>0</v>
      </c>
      <c r="P50" s="83">
        <f t="shared" si="23"/>
        <v>0</v>
      </c>
      <c r="Q50" s="83">
        <f t="shared" si="23"/>
        <v>0</v>
      </c>
      <c r="R50" s="83">
        <f t="shared" si="23"/>
        <v>0</v>
      </c>
      <c r="S50" s="83">
        <f t="shared" si="23"/>
        <v>0</v>
      </c>
      <c r="T50" s="83">
        <f t="shared" si="23"/>
        <v>0</v>
      </c>
    </row>
    <row r="51" spans="1:20" s="8" customFormat="1" ht="22.5" customHeight="1">
      <c r="A51" s="81"/>
      <c r="B51" s="59" t="s">
        <v>458</v>
      </c>
      <c r="C51" s="83"/>
      <c r="D51" s="83"/>
      <c r="E51" s="83">
        <f t="shared" si="10"/>
        <v>950</v>
      </c>
      <c r="F51" s="83"/>
      <c r="G51" s="83"/>
      <c r="H51" s="83"/>
      <c r="I51" s="83"/>
      <c r="J51" s="83"/>
      <c r="K51" s="83">
        <f>'[3]38.1TW'!K15</f>
        <v>950</v>
      </c>
      <c r="L51" s="83"/>
      <c r="M51" s="83"/>
      <c r="N51" s="83"/>
      <c r="O51" s="83"/>
      <c r="P51" s="83"/>
      <c r="Q51" s="83"/>
      <c r="R51" s="83"/>
      <c r="S51" s="83"/>
      <c r="T51" s="83"/>
    </row>
    <row r="52" spans="1:20" s="8" customFormat="1" ht="22.5" customHeight="1">
      <c r="A52" s="81"/>
      <c r="B52" s="59" t="s">
        <v>459</v>
      </c>
      <c r="C52" s="83"/>
      <c r="D52" s="83"/>
      <c r="E52" s="83">
        <f t="shared" si="10"/>
        <v>0</v>
      </c>
      <c r="F52" s="83"/>
      <c r="G52" s="83"/>
      <c r="H52" s="83"/>
      <c r="I52" s="83"/>
      <c r="J52" s="83"/>
      <c r="K52" s="83"/>
      <c r="L52" s="83"/>
      <c r="M52" s="83"/>
      <c r="N52" s="83"/>
      <c r="O52" s="83"/>
      <c r="P52" s="83"/>
      <c r="Q52" s="83"/>
      <c r="R52" s="83"/>
      <c r="S52" s="83"/>
      <c r="T52" s="83"/>
    </row>
    <row r="53" spans="1:20" ht="22.5" customHeight="1">
      <c r="A53" s="32"/>
      <c r="B53" s="35" t="s">
        <v>393</v>
      </c>
      <c r="C53" s="83">
        <f>C54+C55</f>
        <v>0</v>
      </c>
      <c r="D53" s="83">
        <f t="shared" ref="D53:T53" si="24">D54+D55</f>
        <v>0</v>
      </c>
      <c r="E53" s="83">
        <f t="shared" si="24"/>
        <v>29</v>
      </c>
      <c r="F53" s="83">
        <f t="shared" si="24"/>
        <v>0</v>
      </c>
      <c r="G53" s="83">
        <f t="shared" si="24"/>
        <v>0</v>
      </c>
      <c r="H53" s="83">
        <f t="shared" si="24"/>
        <v>0</v>
      </c>
      <c r="I53" s="83">
        <f t="shared" si="24"/>
        <v>0</v>
      </c>
      <c r="J53" s="83">
        <f t="shared" si="24"/>
        <v>0</v>
      </c>
      <c r="K53" s="83">
        <f t="shared" si="24"/>
        <v>29</v>
      </c>
      <c r="L53" s="83">
        <f t="shared" si="24"/>
        <v>0</v>
      </c>
      <c r="M53" s="83">
        <f t="shared" si="24"/>
        <v>0</v>
      </c>
      <c r="N53" s="83">
        <f t="shared" si="24"/>
        <v>0</v>
      </c>
      <c r="O53" s="83">
        <f t="shared" si="24"/>
        <v>0</v>
      </c>
      <c r="P53" s="83">
        <f t="shared" si="24"/>
        <v>0</v>
      </c>
      <c r="Q53" s="83">
        <f t="shared" si="24"/>
        <v>0</v>
      </c>
      <c r="R53" s="83">
        <f t="shared" si="24"/>
        <v>0</v>
      </c>
      <c r="S53" s="83">
        <f t="shared" si="24"/>
        <v>0</v>
      </c>
      <c r="T53" s="83">
        <f t="shared" si="24"/>
        <v>0</v>
      </c>
    </row>
    <row r="54" spans="1:20" s="8" customFormat="1" ht="22.5" customHeight="1">
      <c r="A54" s="81"/>
      <c r="B54" s="59" t="s">
        <v>458</v>
      </c>
      <c r="C54" s="83"/>
      <c r="D54" s="83"/>
      <c r="E54" s="83">
        <f t="shared" si="10"/>
        <v>29</v>
      </c>
      <c r="F54" s="83"/>
      <c r="G54" s="83"/>
      <c r="H54" s="83"/>
      <c r="I54" s="83"/>
      <c r="J54" s="83"/>
      <c r="K54" s="83">
        <v>29</v>
      </c>
      <c r="L54" s="83"/>
      <c r="M54" s="83"/>
      <c r="N54" s="83"/>
      <c r="O54" s="83"/>
      <c r="P54" s="83"/>
      <c r="Q54" s="83"/>
      <c r="R54" s="83"/>
      <c r="S54" s="83"/>
      <c r="T54" s="83"/>
    </row>
    <row r="55" spans="1:20" s="8" customFormat="1" ht="22.5" customHeight="1">
      <c r="A55" s="81"/>
      <c r="B55" s="59" t="s">
        <v>459</v>
      </c>
      <c r="C55" s="83"/>
      <c r="D55" s="83"/>
      <c r="E55" s="83">
        <f t="shared" si="10"/>
        <v>0</v>
      </c>
      <c r="F55" s="83"/>
      <c r="G55" s="83"/>
      <c r="H55" s="83"/>
      <c r="I55" s="83"/>
      <c r="J55" s="83"/>
      <c r="K55" s="83"/>
      <c r="L55" s="83"/>
      <c r="M55" s="83"/>
      <c r="N55" s="83"/>
      <c r="O55" s="83"/>
      <c r="P55" s="83"/>
      <c r="Q55" s="83"/>
      <c r="R55" s="83"/>
      <c r="S55" s="83"/>
      <c r="T55" s="83"/>
    </row>
    <row r="56" spans="1:20" ht="22.5" customHeight="1">
      <c r="A56" s="32">
        <v>5</v>
      </c>
      <c r="B56" s="35" t="s">
        <v>325</v>
      </c>
      <c r="C56" s="83">
        <f>C57+C58</f>
        <v>0</v>
      </c>
      <c r="D56" s="83">
        <f t="shared" ref="D56:T56" si="25">D57+D58</f>
        <v>0</v>
      </c>
      <c r="E56" s="83">
        <f t="shared" si="10"/>
        <v>1005</v>
      </c>
      <c r="F56" s="83">
        <f t="shared" si="25"/>
        <v>0</v>
      </c>
      <c r="G56" s="83">
        <f t="shared" si="25"/>
        <v>0</v>
      </c>
      <c r="H56" s="83">
        <f t="shared" si="25"/>
        <v>0</v>
      </c>
      <c r="I56" s="83">
        <f t="shared" si="25"/>
        <v>0</v>
      </c>
      <c r="J56" s="83">
        <f t="shared" si="25"/>
        <v>0</v>
      </c>
      <c r="K56" s="83">
        <f t="shared" si="25"/>
        <v>0</v>
      </c>
      <c r="L56" s="83">
        <f t="shared" si="25"/>
        <v>0</v>
      </c>
      <c r="M56" s="83">
        <f t="shared" si="25"/>
        <v>0</v>
      </c>
      <c r="N56" s="83">
        <f t="shared" si="25"/>
        <v>0</v>
      </c>
      <c r="O56" s="83">
        <f t="shared" si="25"/>
        <v>1005</v>
      </c>
      <c r="P56" s="83">
        <f t="shared" si="25"/>
        <v>0</v>
      </c>
      <c r="Q56" s="83">
        <f t="shared" si="25"/>
        <v>0</v>
      </c>
      <c r="R56" s="83">
        <f t="shared" si="25"/>
        <v>0</v>
      </c>
      <c r="S56" s="83">
        <f t="shared" si="25"/>
        <v>0</v>
      </c>
      <c r="T56" s="83">
        <f t="shared" si="25"/>
        <v>0</v>
      </c>
    </row>
    <row r="57" spans="1:20" s="8" customFormat="1" ht="22.5" customHeight="1">
      <c r="A57" s="81"/>
      <c r="B57" s="59" t="s">
        <v>458</v>
      </c>
      <c r="C57" s="83">
        <f>C60+C63</f>
        <v>0</v>
      </c>
      <c r="D57" s="83">
        <f t="shared" ref="D57:T58" si="26">D60+D63</f>
        <v>0</v>
      </c>
      <c r="E57" s="83">
        <f t="shared" si="10"/>
        <v>15</v>
      </c>
      <c r="F57" s="83">
        <f t="shared" si="26"/>
        <v>0</v>
      </c>
      <c r="G57" s="83">
        <f t="shared" si="26"/>
        <v>0</v>
      </c>
      <c r="H57" s="83">
        <f t="shared" si="26"/>
        <v>0</v>
      </c>
      <c r="I57" s="83">
        <f t="shared" si="26"/>
        <v>0</v>
      </c>
      <c r="J57" s="83">
        <f t="shared" si="26"/>
        <v>0</v>
      </c>
      <c r="K57" s="83">
        <f t="shared" si="26"/>
        <v>0</v>
      </c>
      <c r="L57" s="83">
        <f t="shared" si="26"/>
        <v>0</v>
      </c>
      <c r="M57" s="83">
        <f t="shared" si="26"/>
        <v>0</v>
      </c>
      <c r="N57" s="83">
        <f t="shared" si="26"/>
        <v>0</v>
      </c>
      <c r="O57" s="83">
        <f t="shared" si="26"/>
        <v>15</v>
      </c>
      <c r="P57" s="83">
        <f t="shared" si="26"/>
        <v>0</v>
      </c>
      <c r="Q57" s="83">
        <f t="shared" si="26"/>
        <v>0</v>
      </c>
      <c r="R57" s="83">
        <f t="shared" si="26"/>
        <v>0</v>
      </c>
      <c r="S57" s="83">
        <f t="shared" si="26"/>
        <v>0</v>
      </c>
      <c r="T57" s="83">
        <f t="shared" si="26"/>
        <v>0</v>
      </c>
    </row>
    <row r="58" spans="1:20" s="8" customFormat="1" ht="22.5" customHeight="1">
      <c r="A58" s="81"/>
      <c r="B58" s="59" t="s">
        <v>459</v>
      </c>
      <c r="C58" s="83">
        <f>C61+C64</f>
        <v>0</v>
      </c>
      <c r="D58" s="83">
        <f t="shared" si="26"/>
        <v>0</v>
      </c>
      <c r="E58" s="83">
        <f t="shared" si="10"/>
        <v>990</v>
      </c>
      <c r="F58" s="83">
        <f t="shared" si="26"/>
        <v>0</v>
      </c>
      <c r="G58" s="83">
        <f t="shared" si="26"/>
        <v>0</v>
      </c>
      <c r="H58" s="83">
        <f t="shared" si="26"/>
        <v>0</v>
      </c>
      <c r="I58" s="83">
        <f t="shared" si="26"/>
        <v>0</v>
      </c>
      <c r="J58" s="83">
        <f t="shared" si="26"/>
        <v>0</v>
      </c>
      <c r="K58" s="83">
        <f t="shared" si="26"/>
        <v>0</v>
      </c>
      <c r="L58" s="83">
        <f t="shared" si="26"/>
        <v>0</v>
      </c>
      <c r="M58" s="83">
        <f t="shared" si="26"/>
        <v>0</v>
      </c>
      <c r="N58" s="83">
        <f t="shared" si="26"/>
        <v>0</v>
      </c>
      <c r="O58" s="83">
        <f t="shared" si="26"/>
        <v>990</v>
      </c>
      <c r="P58" s="83">
        <f t="shared" si="26"/>
        <v>0</v>
      </c>
      <c r="Q58" s="83">
        <f t="shared" si="26"/>
        <v>0</v>
      </c>
      <c r="R58" s="83">
        <f t="shared" si="26"/>
        <v>0</v>
      </c>
      <c r="S58" s="83">
        <f t="shared" si="26"/>
        <v>0</v>
      </c>
      <c r="T58" s="83">
        <f t="shared" si="26"/>
        <v>0</v>
      </c>
    </row>
    <row r="59" spans="1:20" ht="22.5" customHeight="1">
      <c r="A59" s="32"/>
      <c r="B59" s="35" t="s">
        <v>392</v>
      </c>
      <c r="C59" s="83">
        <f>C60+C61</f>
        <v>0</v>
      </c>
      <c r="D59" s="83">
        <f t="shared" ref="D59:T59" si="27">D60+D61</f>
        <v>0</v>
      </c>
      <c r="E59" s="83">
        <f t="shared" si="10"/>
        <v>0</v>
      </c>
      <c r="F59" s="83">
        <f t="shared" si="27"/>
        <v>0</v>
      </c>
      <c r="G59" s="83">
        <f t="shared" si="27"/>
        <v>0</v>
      </c>
      <c r="H59" s="83">
        <f t="shared" si="27"/>
        <v>0</v>
      </c>
      <c r="I59" s="83">
        <f t="shared" si="27"/>
        <v>0</v>
      </c>
      <c r="J59" s="83">
        <f t="shared" si="27"/>
        <v>0</v>
      </c>
      <c r="K59" s="83">
        <f t="shared" si="27"/>
        <v>0</v>
      </c>
      <c r="L59" s="83">
        <f t="shared" si="27"/>
        <v>0</v>
      </c>
      <c r="M59" s="83">
        <f t="shared" si="27"/>
        <v>0</v>
      </c>
      <c r="N59" s="83">
        <f t="shared" si="27"/>
        <v>0</v>
      </c>
      <c r="O59" s="83">
        <f t="shared" si="27"/>
        <v>0</v>
      </c>
      <c r="P59" s="83">
        <f t="shared" si="27"/>
        <v>0</v>
      </c>
      <c r="Q59" s="83">
        <f t="shared" si="27"/>
        <v>0</v>
      </c>
      <c r="R59" s="83">
        <f t="shared" si="27"/>
        <v>0</v>
      </c>
      <c r="S59" s="83">
        <f t="shared" si="27"/>
        <v>0</v>
      </c>
      <c r="T59" s="83">
        <f t="shared" si="27"/>
        <v>0</v>
      </c>
    </row>
    <row r="60" spans="1:20" s="8" customFormat="1" ht="22.5" customHeight="1">
      <c r="A60" s="81"/>
      <c r="B60" s="59" t="s">
        <v>458</v>
      </c>
      <c r="C60" s="83"/>
      <c r="D60" s="83"/>
      <c r="E60" s="83">
        <f t="shared" si="10"/>
        <v>0</v>
      </c>
      <c r="F60" s="83"/>
      <c r="G60" s="83"/>
      <c r="H60" s="83"/>
      <c r="I60" s="83"/>
      <c r="J60" s="83"/>
      <c r="K60" s="83"/>
      <c r="L60" s="83"/>
      <c r="M60" s="83"/>
      <c r="N60" s="83"/>
      <c r="O60" s="83"/>
      <c r="P60" s="83"/>
      <c r="Q60" s="83"/>
      <c r="R60" s="83"/>
      <c r="S60" s="83"/>
      <c r="T60" s="83"/>
    </row>
    <row r="61" spans="1:20" s="8" customFormat="1" ht="22.5" customHeight="1">
      <c r="A61" s="81"/>
      <c r="B61" s="59" t="s">
        <v>459</v>
      </c>
      <c r="C61" s="83"/>
      <c r="D61" s="83"/>
      <c r="E61" s="83">
        <f t="shared" si="10"/>
        <v>0</v>
      </c>
      <c r="F61" s="83"/>
      <c r="G61" s="83"/>
      <c r="H61" s="83"/>
      <c r="I61" s="83"/>
      <c r="J61" s="83"/>
      <c r="K61" s="83"/>
      <c r="L61" s="83"/>
      <c r="M61" s="83"/>
      <c r="N61" s="83"/>
      <c r="O61" s="83"/>
      <c r="P61" s="83"/>
      <c r="Q61" s="83"/>
      <c r="R61" s="83"/>
      <c r="S61" s="83"/>
      <c r="T61" s="83"/>
    </row>
    <row r="62" spans="1:20" ht="22.5" customHeight="1">
      <c r="A62" s="32"/>
      <c r="B62" s="35" t="s">
        <v>393</v>
      </c>
      <c r="C62" s="83"/>
      <c r="D62" s="83"/>
      <c r="E62" s="83">
        <f t="shared" si="10"/>
        <v>0</v>
      </c>
      <c r="F62" s="83"/>
      <c r="G62" s="83"/>
      <c r="H62" s="83"/>
      <c r="I62" s="83"/>
      <c r="J62" s="83"/>
      <c r="K62" s="83"/>
      <c r="L62" s="83"/>
      <c r="M62" s="83"/>
      <c r="N62" s="83"/>
      <c r="O62" s="83"/>
      <c r="P62" s="83"/>
      <c r="Q62" s="83"/>
      <c r="R62" s="83"/>
      <c r="S62" s="83"/>
      <c r="T62" s="83"/>
    </row>
    <row r="63" spans="1:20" s="8" customFormat="1" ht="22.5" customHeight="1">
      <c r="A63" s="81"/>
      <c r="B63" s="59" t="s">
        <v>458</v>
      </c>
      <c r="C63" s="83"/>
      <c r="D63" s="83"/>
      <c r="E63" s="83">
        <f t="shared" si="10"/>
        <v>15</v>
      </c>
      <c r="F63" s="83"/>
      <c r="G63" s="83"/>
      <c r="H63" s="83"/>
      <c r="I63" s="83"/>
      <c r="J63" s="83"/>
      <c r="K63" s="83"/>
      <c r="L63" s="83"/>
      <c r="M63" s="83"/>
      <c r="N63" s="83"/>
      <c r="O63" s="83">
        <v>15</v>
      </c>
      <c r="P63" s="83"/>
      <c r="Q63" s="83"/>
      <c r="R63" s="83"/>
      <c r="S63" s="83"/>
      <c r="T63" s="83"/>
    </row>
    <row r="64" spans="1:20" s="8" customFormat="1" ht="22.5" customHeight="1">
      <c r="A64" s="81"/>
      <c r="B64" s="59" t="s">
        <v>459</v>
      </c>
      <c r="C64" s="83"/>
      <c r="D64" s="83"/>
      <c r="E64" s="83">
        <f t="shared" si="10"/>
        <v>990</v>
      </c>
      <c r="F64" s="83"/>
      <c r="G64" s="83"/>
      <c r="H64" s="83"/>
      <c r="I64" s="83"/>
      <c r="J64" s="83"/>
      <c r="K64" s="83"/>
      <c r="L64" s="83"/>
      <c r="M64" s="83"/>
      <c r="N64" s="83"/>
      <c r="O64" s="83">
        <v>990</v>
      </c>
      <c r="P64" s="83"/>
      <c r="Q64" s="83"/>
      <c r="R64" s="83"/>
      <c r="S64" s="83"/>
      <c r="T64" s="83"/>
    </row>
    <row r="65" spans="1:20" ht="22.5" customHeight="1">
      <c r="A65" s="32">
        <v>6</v>
      </c>
      <c r="B65" s="35" t="s">
        <v>326</v>
      </c>
      <c r="C65" s="83">
        <f>C66+C67</f>
        <v>0</v>
      </c>
      <c r="D65" s="83">
        <f t="shared" ref="D65:T65" si="28">D66+D67</f>
        <v>0</v>
      </c>
      <c r="E65" s="83">
        <f t="shared" si="10"/>
        <v>108637</v>
      </c>
      <c r="F65" s="83">
        <f t="shared" si="28"/>
        <v>0</v>
      </c>
      <c r="G65" s="83">
        <f t="shared" si="28"/>
        <v>0</v>
      </c>
      <c r="H65" s="83">
        <f t="shared" si="28"/>
        <v>0</v>
      </c>
      <c r="I65" s="83">
        <f t="shared" si="28"/>
        <v>6717</v>
      </c>
      <c r="J65" s="83">
        <f t="shared" si="28"/>
        <v>0</v>
      </c>
      <c r="K65" s="83">
        <f t="shared" si="28"/>
        <v>0</v>
      </c>
      <c r="L65" s="83">
        <f t="shared" si="28"/>
        <v>0</v>
      </c>
      <c r="M65" s="83">
        <f t="shared" si="28"/>
        <v>0</v>
      </c>
      <c r="N65" s="83">
        <f t="shared" si="28"/>
        <v>0</v>
      </c>
      <c r="O65" s="83">
        <f t="shared" si="28"/>
        <v>101920</v>
      </c>
      <c r="P65" s="83">
        <f t="shared" si="28"/>
        <v>0</v>
      </c>
      <c r="Q65" s="83">
        <f t="shared" si="28"/>
        <v>0</v>
      </c>
      <c r="R65" s="83">
        <f t="shared" si="28"/>
        <v>0</v>
      </c>
      <c r="S65" s="83">
        <f t="shared" si="28"/>
        <v>0</v>
      </c>
      <c r="T65" s="83">
        <f t="shared" si="28"/>
        <v>0</v>
      </c>
    </row>
    <row r="66" spans="1:20" s="8" customFormat="1" ht="22.5" customHeight="1">
      <c r="A66" s="81"/>
      <c r="B66" s="59" t="s">
        <v>458</v>
      </c>
      <c r="C66" s="83">
        <f>C69+C72</f>
        <v>0</v>
      </c>
      <c r="D66" s="83">
        <f t="shared" ref="D66:T67" si="29">D69+D72</f>
        <v>0</v>
      </c>
      <c r="E66" s="83">
        <f t="shared" si="10"/>
        <v>30</v>
      </c>
      <c r="F66" s="83">
        <f t="shared" si="29"/>
        <v>0</v>
      </c>
      <c r="G66" s="83">
        <f t="shared" si="29"/>
        <v>0</v>
      </c>
      <c r="H66" s="83">
        <f t="shared" si="29"/>
        <v>0</v>
      </c>
      <c r="I66" s="83">
        <f t="shared" si="29"/>
        <v>0</v>
      </c>
      <c r="J66" s="83">
        <f t="shared" si="29"/>
        <v>0</v>
      </c>
      <c r="K66" s="83">
        <f t="shared" si="29"/>
        <v>0</v>
      </c>
      <c r="L66" s="83">
        <f t="shared" si="29"/>
        <v>0</v>
      </c>
      <c r="M66" s="83">
        <f t="shared" si="29"/>
        <v>0</v>
      </c>
      <c r="N66" s="83">
        <f t="shared" si="29"/>
        <v>0</v>
      </c>
      <c r="O66" s="83">
        <f t="shared" si="29"/>
        <v>30</v>
      </c>
      <c r="P66" s="83">
        <f t="shared" si="29"/>
        <v>0</v>
      </c>
      <c r="Q66" s="83">
        <f t="shared" si="29"/>
        <v>0</v>
      </c>
      <c r="R66" s="83">
        <f t="shared" si="29"/>
        <v>0</v>
      </c>
      <c r="S66" s="83">
        <f t="shared" si="29"/>
        <v>0</v>
      </c>
      <c r="T66" s="83">
        <f t="shared" si="29"/>
        <v>0</v>
      </c>
    </row>
    <row r="67" spans="1:20" s="8" customFormat="1" ht="22.5" customHeight="1">
      <c r="A67" s="81"/>
      <c r="B67" s="59" t="s">
        <v>459</v>
      </c>
      <c r="C67" s="83">
        <f>C70+C73</f>
        <v>0</v>
      </c>
      <c r="D67" s="83">
        <f t="shared" si="29"/>
        <v>0</v>
      </c>
      <c r="E67" s="83">
        <f t="shared" si="10"/>
        <v>108607</v>
      </c>
      <c r="F67" s="83">
        <f t="shared" si="29"/>
        <v>0</v>
      </c>
      <c r="G67" s="83">
        <f t="shared" si="29"/>
        <v>0</v>
      </c>
      <c r="H67" s="83">
        <f t="shared" si="29"/>
        <v>0</v>
      </c>
      <c r="I67" s="83">
        <f t="shared" si="29"/>
        <v>6717</v>
      </c>
      <c r="J67" s="83">
        <f t="shared" si="29"/>
        <v>0</v>
      </c>
      <c r="K67" s="83">
        <f t="shared" si="29"/>
        <v>0</v>
      </c>
      <c r="L67" s="83">
        <f t="shared" si="29"/>
        <v>0</v>
      </c>
      <c r="M67" s="83">
        <f t="shared" si="29"/>
        <v>0</v>
      </c>
      <c r="N67" s="83">
        <f t="shared" si="29"/>
        <v>0</v>
      </c>
      <c r="O67" s="83">
        <f t="shared" si="29"/>
        <v>101890</v>
      </c>
      <c r="P67" s="83">
        <f t="shared" si="29"/>
        <v>0</v>
      </c>
      <c r="Q67" s="83">
        <f t="shared" si="29"/>
        <v>0</v>
      </c>
      <c r="R67" s="83">
        <f t="shared" si="29"/>
        <v>0</v>
      </c>
      <c r="S67" s="83">
        <f t="shared" si="29"/>
        <v>0</v>
      </c>
      <c r="T67" s="83">
        <f t="shared" si="29"/>
        <v>0</v>
      </c>
    </row>
    <row r="68" spans="1:20" ht="22.5" customHeight="1">
      <c r="A68" s="32"/>
      <c r="B68" s="35" t="s">
        <v>392</v>
      </c>
      <c r="C68" s="83">
        <f>C69+C70</f>
        <v>0</v>
      </c>
      <c r="D68" s="83">
        <f t="shared" ref="D68:T68" si="30">D69+D70</f>
        <v>0</v>
      </c>
      <c r="E68" s="83">
        <f t="shared" si="10"/>
        <v>68204</v>
      </c>
      <c r="F68" s="83">
        <f t="shared" si="30"/>
        <v>0</v>
      </c>
      <c r="G68" s="83">
        <f t="shared" si="30"/>
        <v>0</v>
      </c>
      <c r="H68" s="83">
        <f t="shared" si="30"/>
        <v>0</v>
      </c>
      <c r="I68" s="83">
        <f t="shared" si="30"/>
        <v>5547</v>
      </c>
      <c r="J68" s="83">
        <f t="shared" si="30"/>
        <v>0</v>
      </c>
      <c r="K68" s="83">
        <f t="shared" si="30"/>
        <v>0</v>
      </c>
      <c r="L68" s="83">
        <f t="shared" si="30"/>
        <v>0</v>
      </c>
      <c r="M68" s="83">
        <f t="shared" si="30"/>
        <v>0</v>
      </c>
      <c r="N68" s="83">
        <f t="shared" si="30"/>
        <v>0</v>
      </c>
      <c r="O68" s="83">
        <f t="shared" si="30"/>
        <v>62657</v>
      </c>
      <c r="P68" s="83">
        <f t="shared" si="30"/>
        <v>0</v>
      </c>
      <c r="Q68" s="83">
        <f t="shared" si="30"/>
        <v>0</v>
      </c>
      <c r="R68" s="83">
        <f t="shared" si="30"/>
        <v>0</v>
      </c>
      <c r="S68" s="83">
        <f t="shared" si="30"/>
        <v>0</v>
      </c>
      <c r="T68" s="83">
        <f t="shared" si="30"/>
        <v>0</v>
      </c>
    </row>
    <row r="69" spans="1:20" s="8" customFormat="1" ht="22.5" customHeight="1">
      <c r="A69" s="81"/>
      <c r="B69" s="59" t="s">
        <v>458</v>
      </c>
      <c r="C69" s="83"/>
      <c r="D69" s="83"/>
      <c r="E69" s="83">
        <f t="shared" si="10"/>
        <v>0</v>
      </c>
      <c r="F69" s="83"/>
      <c r="G69" s="83"/>
      <c r="H69" s="83"/>
      <c r="I69" s="83"/>
      <c r="J69" s="83"/>
      <c r="K69" s="83"/>
      <c r="L69" s="83"/>
      <c r="M69" s="83"/>
      <c r="N69" s="83"/>
      <c r="O69" s="83"/>
      <c r="P69" s="83"/>
      <c r="Q69" s="83"/>
      <c r="R69" s="83"/>
      <c r="S69" s="83"/>
      <c r="T69" s="83"/>
    </row>
    <row r="70" spans="1:20" s="8" customFormat="1" ht="22.5" customHeight="1">
      <c r="A70" s="81"/>
      <c r="B70" s="59" t="s">
        <v>459</v>
      </c>
      <c r="C70" s="83"/>
      <c r="D70" s="83"/>
      <c r="E70" s="83">
        <f t="shared" si="10"/>
        <v>68204</v>
      </c>
      <c r="F70" s="83"/>
      <c r="G70" s="83"/>
      <c r="H70" s="83"/>
      <c r="I70" s="83">
        <f>4266+1281</f>
        <v>5547</v>
      </c>
      <c r="J70" s="83"/>
      <c r="K70" s="83"/>
      <c r="L70" s="83"/>
      <c r="M70" s="83"/>
      <c r="N70" s="83"/>
      <c r="O70" s="83">
        <f>62657</f>
        <v>62657</v>
      </c>
      <c r="P70" s="83"/>
      <c r="Q70" s="83"/>
      <c r="R70" s="83"/>
      <c r="S70" s="83"/>
      <c r="T70" s="83"/>
    </row>
    <row r="71" spans="1:20" ht="22.5" customHeight="1">
      <c r="A71" s="32"/>
      <c r="B71" s="35" t="s">
        <v>393</v>
      </c>
      <c r="C71" s="83">
        <f>C72+C73</f>
        <v>0</v>
      </c>
      <c r="D71" s="83">
        <f t="shared" ref="D71:T71" si="31">D72+D73</f>
        <v>0</v>
      </c>
      <c r="E71" s="83">
        <f t="shared" si="31"/>
        <v>40433</v>
      </c>
      <c r="F71" s="83">
        <f t="shared" si="31"/>
        <v>0</v>
      </c>
      <c r="G71" s="83">
        <f t="shared" si="31"/>
        <v>0</v>
      </c>
      <c r="H71" s="83">
        <f t="shared" si="31"/>
        <v>0</v>
      </c>
      <c r="I71" s="83">
        <f t="shared" si="31"/>
        <v>1170</v>
      </c>
      <c r="J71" s="83">
        <f t="shared" si="31"/>
        <v>0</v>
      </c>
      <c r="K71" s="83">
        <f t="shared" si="31"/>
        <v>0</v>
      </c>
      <c r="L71" s="83">
        <f t="shared" si="31"/>
        <v>0</v>
      </c>
      <c r="M71" s="83">
        <f t="shared" si="31"/>
        <v>0</v>
      </c>
      <c r="N71" s="83">
        <f t="shared" si="31"/>
        <v>0</v>
      </c>
      <c r="O71" s="83">
        <f t="shared" si="31"/>
        <v>39263</v>
      </c>
      <c r="P71" s="83">
        <f t="shared" si="31"/>
        <v>0</v>
      </c>
      <c r="Q71" s="83">
        <f t="shared" si="31"/>
        <v>0</v>
      </c>
      <c r="R71" s="83">
        <f t="shared" si="31"/>
        <v>0</v>
      </c>
      <c r="S71" s="83">
        <f t="shared" si="31"/>
        <v>0</v>
      </c>
      <c r="T71" s="83">
        <f t="shared" si="31"/>
        <v>0</v>
      </c>
    </row>
    <row r="72" spans="1:20" s="8" customFormat="1" ht="22.5" customHeight="1">
      <c r="A72" s="81"/>
      <c r="B72" s="59" t="s">
        <v>458</v>
      </c>
      <c r="C72" s="83"/>
      <c r="D72" s="83"/>
      <c r="E72" s="83">
        <f t="shared" si="10"/>
        <v>30</v>
      </c>
      <c r="F72" s="83"/>
      <c r="G72" s="83"/>
      <c r="H72" s="83"/>
      <c r="I72" s="83"/>
      <c r="J72" s="83"/>
      <c r="K72" s="83"/>
      <c r="L72" s="83"/>
      <c r="M72" s="83"/>
      <c r="N72" s="83"/>
      <c r="O72" s="83">
        <v>30</v>
      </c>
      <c r="P72" s="83"/>
      <c r="Q72" s="83"/>
      <c r="R72" s="83"/>
      <c r="S72" s="83"/>
      <c r="T72" s="83"/>
    </row>
    <row r="73" spans="1:20" s="8" customFormat="1" ht="22.5" customHeight="1">
      <c r="A73" s="81"/>
      <c r="B73" s="59" t="s">
        <v>459</v>
      </c>
      <c r="C73" s="83"/>
      <c r="D73" s="83"/>
      <c r="E73" s="83">
        <f t="shared" si="10"/>
        <v>40403</v>
      </c>
      <c r="F73" s="83"/>
      <c r="G73" s="83"/>
      <c r="H73" s="83"/>
      <c r="I73" s="83">
        <v>1170</v>
      </c>
      <c r="J73" s="83"/>
      <c r="K73" s="83"/>
      <c r="L73" s="83"/>
      <c r="M73" s="83"/>
      <c r="N73" s="83"/>
      <c r="O73" s="83">
        <f>39233</f>
        <v>39233</v>
      </c>
      <c r="P73" s="83"/>
      <c r="Q73" s="83"/>
      <c r="R73" s="83"/>
      <c r="S73" s="83"/>
      <c r="T73" s="83"/>
    </row>
    <row r="74" spans="1:20" ht="22.5" customHeight="1">
      <c r="A74" s="32">
        <v>7</v>
      </c>
      <c r="B74" s="35" t="s">
        <v>327</v>
      </c>
      <c r="C74" s="83">
        <f>C75+C76</f>
        <v>0</v>
      </c>
      <c r="D74" s="83">
        <f t="shared" ref="D74:T74" si="32">D75+D76</f>
        <v>0</v>
      </c>
      <c r="E74" s="83">
        <f t="shared" si="10"/>
        <v>39666</v>
      </c>
      <c r="F74" s="83">
        <f t="shared" si="32"/>
        <v>39666</v>
      </c>
      <c r="G74" s="83">
        <f t="shared" si="32"/>
        <v>0</v>
      </c>
      <c r="H74" s="83">
        <f t="shared" si="32"/>
        <v>0</v>
      </c>
      <c r="I74" s="83">
        <f t="shared" si="32"/>
        <v>0</v>
      </c>
      <c r="J74" s="83">
        <f t="shared" si="32"/>
        <v>0</v>
      </c>
      <c r="K74" s="83">
        <f t="shared" si="32"/>
        <v>0</v>
      </c>
      <c r="L74" s="83">
        <f t="shared" si="32"/>
        <v>0</v>
      </c>
      <c r="M74" s="83">
        <f t="shared" si="32"/>
        <v>0</v>
      </c>
      <c r="N74" s="83">
        <f t="shared" si="32"/>
        <v>0</v>
      </c>
      <c r="O74" s="83">
        <f t="shared" si="32"/>
        <v>0</v>
      </c>
      <c r="P74" s="83">
        <f t="shared" si="32"/>
        <v>0</v>
      </c>
      <c r="Q74" s="83">
        <f t="shared" si="32"/>
        <v>0</v>
      </c>
      <c r="R74" s="83">
        <f t="shared" si="32"/>
        <v>0</v>
      </c>
      <c r="S74" s="83">
        <f t="shared" si="32"/>
        <v>0</v>
      </c>
      <c r="T74" s="83">
        <f t="shared" si="32"/>
        <v>0</v>
      </c>
    </row>
    <row r="75" spans="1:20" s="8" customFormat="1" ht="22.5" customHeight="1">
      <c r="A75" s="81"/>
      <c r="B75" s="59" t="s">
        <v>458</v>
      </c>
      <c r="C75" s="83">
        <f>C78+C81</f>
        <v>0</v>
      </c>
      <c r="D75" s="83">
        <f t="shared" ref="D75:T76" si="33">D78+D81</f>
        <v>0</v>
      </c>
      <c r="E75" s="83">
        <f t="shared" si="10"/>
        <v>80</v>
      </c>
      <c r="F75" s="83">
        <f t="shared" si="33"/>
        <v>80</v>
      </c>
      <c r="G75" s="83">
        <f t="shared" si="33"/>
        <v>0</v>
      </c>
      <c r="H75" s="83">
        <f t="shared" si="33"/>
        <v>0</v>
      </c>
      <c r="I75" s="83">
        <f t="shared" si="33"/>
        <v>0</v>
      </c>
      <c r="J75" s="83">
        <f t="shared" si="33"/>
        <v>0</v>
      </c>
      <c r="K75" s="83">
        <f t="shared" si="33"/>
        <v>0</v>
      </c>
      <c r="L75" s="83">
        <f t="shared" si="33"/>
        <v>0</v>
      </c>
      <c r="M75" s="83">
        <f t="shared" si="33"/>
        <v>0</v>
      </c>
      <c r="N75" s="83">
        <f t="shared" si="33"/>
        <v>0</v>
      </c>
      <c r="O75" s="83">
        <f t="shared" si="33"/>
        <v>0</v>
      </c>
      <c r="P75" s="83">
        <f t="shared" si="33"/>
        <v>0</v>
      </c>
      <c r="Q75" s="83">
        <f t="shared" si="33"/>
        <v>0</v>
      </c>
      <c r="R75" s="83">
        <f t="shared" si="33"/>
        <v>0</v>
      </c>
      <c r="S75" s="83">
        <f t="shared" si="33"/>
        <v>0</v>
      </c>
      <c r="T75" s="83">
        <f t="shared" si="33"/>
        <v>0</v>
      </c>
    </row>
    <row r="76" spans="1:20" s="8" customFormat="1" ht="22.5" customHeight="1">
      <c r="A76" s="81"/>
      <c r="B76" s="59" t="s">
        <v>459</v>
      </c>
      <c r="C76" s="83">
        <f>C79+C82</f>
        <v>0</v>
      </c>
      <c r="D76" s="83">
        <f t="shared" si="33"/>
        <v>0</v>
      </c>
      <c r="E76" s="83">
        <f t="shared" si="10"/>
        <v>39586</v>
      </c>
      <c r="F76" s="83">
        <f t="shared" si="33"/>
        <v>39586</v>
      </c>
      <c r="G76" s="83">
        <f t="shared" si="33"/>
        <v>0</v>
      </c>
      <c r="H76" s="83">
        <f t="shared" si="33"/>
        <v>0</v>
      </c>
      <c r="I76" s="83">
        <f t="shared" si="33"/>
        <v>0</v>
      </c>
      <c r="J76" s="83">
        <f t="shared" si="33"/>
        <v>0</v>
      </c>
      <c r="K76" s="83">
        <f t="shared" si="33"/>
        <v>0</v>
      </c>
      <c r="L76" s="83">
        <f t="shared" si="33"/>
        <v>0</v>
      </c>
      <c r="M76" s="83">
        <f t="shared" si="33"/>
        <v>0</v>
      </c>
      <c r="N76" s="83">
        <f t="shared" si="33"/>
        <v>0</v>
      </c>
      <c r="O76" s="83">
        <f t="shared" si="33"/>
        <v>0</v>
      </c>
      <c r="P76" s="83">
        <f t="shared" si="33"/>
        <v>0</v>
      </c>
      <c r="Q76" s="83">
        <f t="shared" si="33"/>
        <v>0</v>
      </c>
      <c r="R76" s="83">
        <f t="shared" si="33"/>
        <v>0</v>
      </c>
      <c r="S76" s="83">
        <f t="shared" si="33"/>
        <v>0</v>
      </c>
      <c r="T76" s="83">
        <f t="shared" si="33"/>
        <v>0</v>
      </c>
    </row>
    <row r="77" spans="1:20" ht="22.5" customHeight="1">
      <c r="A77" s="32"/>
      <c r="B77" s="35" t="s">
        <v>392</v>
      </c>
      <c r="C77" s="83">
        <f>C78+C79</f>
        <v>0</v>
      </c>
      <c r="D77" s="83">
        <f t="shared" ref="D77:T77" si="34">D78+D79</f>
        <v>0</v>
      </c>
      <c r="E77" s="83">
        <f t="shared" si="10"/>
        <v>0</v>
      </c>
      <c r="F77" s="83">
        <f t="shared" si="34"/>
        <v>0</v>
      </c>
      <c r="G77" s="83">
        <f t="shared" si="34"/>
        <v>0</v>
      </c>
      <c r="H77" s="83">
        <f t="shared" si="34"/>
        <v>0</v>
      </c>
      <c r="I77" s="83">
        <f t="shared" si="34"/>
        <v>0</v>
      </c>
      <c r="J77" s="83">
        <f t="shared" si="34"/>
        <v>0</v>
      </c>
      <c r="K77" s="83">
        <f t="shared" si="34"/>
        <v>0</v>
      </c>
      <c r="L77" s="83">
        <f t="shared" si="34"/>
        <v>0</v>
      </c>
      <c r="M77" s="83">
        <f t="shared" si="34"/>
        <v>0</v>
      </c>
      <c r="N77" s="83">
        <f t="shared" si="34"/>
        <v>0</v>
      </c>
      <c r="O77" s="83">
        <f t="shared" si="34"/>
        <v>0</v>
      </c>
      <c r="P77" s="83">
        <f t="shared" si="34"/>
        <v>0</v>
      </c>
      <c r="Q77" s="83">
        <f t="shared" si="34"/>
        <v>0</v>
      </c>
      <c r="R77" s="83">
        <f t="shared" si="34"/>
        <v>0</v>
      </c>
      <c r="S77" s="83">
        <f t="shared" si="34"/>
        <v>0</v>
      </c>
      <c r="T77" s="83">
        <f t="shared" si="34"/>
        <v>0</v>
      </c>
    </row>
    <row r="78" spans="1:20" s="8" customFormat="1" ht="22.5" customHeight="1">
      <c r="A78" s="81"/>
      <c r="B78" s="59" t="s">
        <v>458</v>
      </c>
      <c r="C78" s="83"/>
      <c r="D78" s="83"/>
      <c r="E78" s="83">
        <f t="shared" si="10"/>
        <v>0</v>
      </c>
      <c r="F78" s="83"/>
      <c r="G78" s="83"/>
      <c r="H78" s="83"/>
      <c r="I78" s="83"/>
      <c r="J78" s="83"/>
      <c r="K78" s="83"/>
      <c r="L78" s="83"/>
      <c r="M78" s="83"/>
      <c r="N78" s="83"/>
      <c r="O78" s="83"/>
      <c r="P78" s="83"/>
      <c r="Q78" s="83"/>
      <c r="R78" s="83"/>
      <c r="S78" s="83"/>
      <c r="T78" s="83"/>
    </row>
    <row r="79" spans="1:20" s="8" customFormat="1" ht="22.5" customHeight="1">
      <c r="A79" s="81"/>
      <c r="B79" s="59" t="s">
        <v>459</v>
      </c>
      <c r="C79" s="83"/>
      <c r="D79" s="83"/>
      <c r="E79" s="83">
        <f t="shared" si="10"/>
        <v>0</v>
      </c>
      <c r="F79" s="83"/>
      <c r="G79" s="83"/>
      <c r="H79" s="83"/>
      <c r="I79" s="83"/>
      <c r="J79" s="83"/>
      <c r="K79" s="83"/>
      <c r="L79" s="83"/>
      <c r="M79" s="83"/>
      <c r="N79" s="83"/>
      <c r="O79" s="83"/>
      <c r="P79" s="83"/>
      <c r="Q79" s="83"/>
      <c r="R79" s="83"/>
      <c r="S79" s="83"/>
      <c r="T79" s="83"/>
    </row>
    <row r="80" spans="1:20" ht="22.5" customHeight="1">
      <c r="A80" s="32"/>
      <c r="B80" s="35" t="s">
        <v>393</v>
      </c>
      <c r="C80" s="83">
        <f>C81+C82</f>
        <v>0</v>
      </c>
      <c r="D80" s="83">
        <f t="shared" ref="D80:T80" si="35">D81+D82</f>
        <v>0</v>
      </c>
      <c r="E80" s="83">
        <f t="shared" si="35"/>
        <v>39666</v>
      </c>
      <c r="F80" s="83">
        <f t="shared" si="35"/>
        <v>39666</v>
      </c>
      <c r="G80" s="83">
        <f t="shared" si="35"/>
        <v>0</v>
      </c>
      <c r="H80" s="83">
        <f t="shared" si="35"/>
        <v>0</v>
      </c>
      <c r="I80" s="83">
        <f t="shared" si="35"/>
        <v>0</v>
      </c>
      <c r="J80" s="83">
        <f t="shared" si="35"/>
        <v>0</v>
      </c>
      <c r="K80" s="83">
        <f t="shared" si="35"/>
        <v>0</v>
      </c>
      <c r="L80" s="83">
        <f t="shared" si="35"/>
        <v>0</v>
      </c>
      <c r="M80" s="83">
        <f t="shared" si="35"/>
        <v>0</v>
      </c>
      <c r="N80" s="83">
        <f t="shared" si="35"/>
        <v>0</v>
      </c>
      <c r="O80" s="83">
        <f t="shared" si="35"/>
        <v>0</v>
      </c>
      <c r="P80" s="83">
        <f t="shared" si="35"/>
        <v>0</v>
      </c>
      <c r="Q80" s="83">
        <f t="shared" si="35"/>
        <v>0</v>
      </c>
      <c r="R80" s="83">
        <f t="shared" si="35"/>
        <v>0</v>
      </c>
      <c r="S80" s="83">
        <f t="shared" si="35"/>
        <v>0</v>
      </c>
      <c r="T80" s="83">
        <f t="shared" si="35"/>
        <v>0</v>
      </c>
    </row>
    <row r="81" spans="1:20" s="8" customFormat="1" ht="22.5" customHeight="1">
      <c r="A81" s="81"/>
      <c r="B81" s="59" t="s">
        <v>458</v>
      </c>
      <c r="C81" s="83"/>
      <c r="D81" s="83"/>
      <c r="E81" s="83">
        <f t="shared" si="10"/>
        <v>80</v>
      </c>
      <c r="F81" s="83">
        <v>80</v>
      </c>
      <c r="G81" s="83"/>
      <c r="H81" s="83"/>
      <c r="I81" s="83"/>
      <c r="J81" s="83"/>
      <c r="K81" s="83"/>
      <c r="L81" s="83"/>
      <c r="M81" s="83"/>
      <c r="N81" s="83"/>
      <c r="O81" s="83"/>
      <c r="P81" s="83"/>
      <c r="Q81" s="83"/>
      <c r="R81" s="83"/>
      <c r="S81" s="83"/>
      <c r="T81" s="83"/>
    </row>
    <row r="82" spans="1:20" s="8" customFormat="1" ht="22.5" customHeight="1">
      <c r="A82" s="81"/>
      <c r="B82" s="59" t="s">
        <v>459</v>
      </c>
      <c r="C82" s="83"/>
      <c r="D82" s="83"/>
      <c r="E82" s="83">
        <f t="shared" si="10"/>
        <v>39586</v>
      </c>
      <c r="F82" s="83">
        <v>39586</v>
      </c>
      <c r="G82" s="83"/>
      <c r="H82" s="83"/>
      <c r="I82" s="83"/>
      <c r="J82" s="83"/>
      <c r="K82" s="83"/>
      <c r="L82" s="83"/>
      <c r="M82" s="83"/>
      <c r="N82" s="83"/>
      <c r="O82" s="83"/>
      <c r="P82" s="83"/>
      <c r="Q82" s="83"/>
      <c r="R82" s="83"/>
      <c r="S82" s="83"/>
      <c r="T82" s="83"/>
    </row>
    <row r="83" spans="1:20" ht="22.5" customHeight="1">
      <c r="A83" s="32">
        <v>8</v>
      </c>
      <c r="B83" s="35" t="s">
        <v>328</v>
      </c>
      <c r="C83" s="83">
        <f>C84+C85</f>
        <v>0</v>
      </c>
      <c r="D83" s="83">
        <f t="shared" ref="D83:T83" si="36">D84+D85</f>
        <v>0</v>
      </c>
      <c r="E83" s="83">
        <f t="shared" ref="E83:E120" si="37">F83+G83+H83+I83+J83+K83+L83+M83+N83+O83+R83+S83+T83</f>
        <v>103</v>
      </c>
      <c r="F83" s="83">
        <f t="shared" si="36"/>
        <v>0</v>
      </c>
      <c r="G83" s="83">
        <f t="shared" si="36"/>
        <v>0</v>
      </c>
      <c r="H83" s="83">
        <f t="shared" si="36"/>
        <v>0</v>
      </c>
      <c r="I83" s="83">
        <f t="shared" si="36"/>
        <v>0</v>
      </c>
      <c r="J83" s="83">
        <f t="shared" si="36"/>
        <v>103</v>
      </c>
      <c r="K83" s="83">
        <f t="shared" si="36"/>
        <v>0</v>
      </c>
      <c r="L83" s="83">
        <f t="shared" si="36"/>
        <v>0</v>
      </c>
      <c r="M83" s="83">
        <f t="shared" si="36"/>
        <v>0</v>
      </c>
      <c r="N83" s="83">
        <f t="shared" si="36"/>
        <v>0</v>
      </c>
      <c r="O83" s="83">
        <f t="shared" si="36"/>
        <v>0</v>
      </c>
      <c r="P83" s="83">
        <f t="shared" si="36"/>
        <v>0</v>
      </c>
      <c r="Q83" s="83">
        <f t="shared" si="36"/>
        <v>0</v>
      </c>
      <c r="R83" s="83">
        <f t="shared" si="36"/>
        <v>0</v>
      </c>
      <c r="S83" s="83">
        <f t="shared" si="36"/>
        <v>0</v>
      </c>
      <c r="T83" s="83">
        <f t="shared" si="36"/>
        <v>0</v>
      </c>
    </row>
    <row r="84" spans="1:20" s="8" customFormat="1" ht="22.5" customHeight="1">
      <c r="A84" s="81"/>
      <c r="B84" s="59" t="s">
        <v>458</v>
      </c>
      <c r="C84" s="83">
        <f>C87+C90</f>
        <v>0</v>
      </c>
      <c r="D84" s="83">
        <f t="shared" ref="D84:T85" si="38">D87+D90</f>
        <v>0</v>
      </c>
      <c r="E84" s="83">
        <f t="shared" si="37"/>
        <v>103</v>
      </c>
      <c r="F84" s="83">
        <f t="shared" si="38"/>
        <v>0</v>
      </c>
      <c r="G84" s="83">
        <f t="shared" si="38"/>
        <v>0</v>
      </c>
      <c r="H84" s="83">
        <f t="shared" si="38"/>
        <v>0</v>
      </c>
      <c r="I84" s="83">
        <f t="shared" si="38"/>
        <v>0</v>
      </c>
      <c r="J84" s="83">
        <f t="shared" si="38"/>
        <v>103</v>
      </c>
      <c r="K84" s="83">
        <f t="shared" si="38"/>
        <v>0</v>
      </c>
      <c r="L84" s="83">
        <f t="shared" si="38"/>
        <v>0</v>
      </c>
      <c r="M84" s="83">
        <f t="shared" si="38"/>
        <v>0</v>
      </c>
      <c r="N84" s="83">
        <f t="shared" si="38"/>
        <v>0</v>
      </c>
      <c r="O84" s="83">
        <f t="shared" si="38"/>
        <v>0</v>
      </c>
      <c r="P84" s="83">
        <f t="shared" si="38"/>
        <v>0</v>
      </c>
      <c r="Q84" s="83">
        <f t="shared" si="38"/>
        <v>0</v>
      </c>
      <c r="R84" s="83">
        <f t="shared" si="38"/>
        <v>0</v>
      </c>
      <c r="S84" s="83">
        <f t="shared" si="38"/>
        <v>0</v>
      </c>
      <c r="T84" s="83">
        <f t="shared" si="38"/>
        <v>0</v>
      </c>
    </row>
    <row r="85" spans="1:20" s="8" customFormat="1" ht="22.5" customHeight="1">
      <c r="A85" s="81"/>
      <c r="B85" s="59" t="s">
        <v>459</v>
      </c>
      <c r="C85" s="83">
        <f>C88+C91</f>
        <v>0</v>
      </c>
      <c r="D85" s="83">
        <f t="shared" si="38"/>
        <v>0</v>
      </c>
      <c r="E85" s="83">
        <f t="shared" si="37"/>
        <v>0</v>
      </c>
      <c r="F85" s="83">
        <f t="shared" si="38"/>
        <v>0</v>
      </c>
      <c r="G85" s="83">
        <f t="shared" si="38"/>
        <v>0</v>
      </c>
      <c r="H85" s="83">
        <f t="shared" si="38"/>
        <v>0</v>
      </c>
      <c r="I85" s="83">
        <f t="shared" si="38"/>
        <v>0</v>
      </c>
      <c r="J85" s="83">
        <f t="shared" si="38"/>
        <v>0</v>
      </c>
      <c r="K85" s="83">
        <f t="shared" si="38"/>
        <v>0</v>
      </c>
      <c r="L85" s="83">
        <f t="shared" si="38"/>
        <v>0</v>
      </c>
      <c r="M85" s="83">
        <f t="shared" si="38"/>
        <v>0</v>
      </c>
      <c r="N85" s="83">
        <f t="shared" si="38"/>
        <v>0</v>
      </c>
      <c r="O85" s="83">
        <f t="shared" si="38"/>
        <v>0</v>
      </c>
      <c r="P85" s="83">
        <f t="shared" si="38"/>
        <v>0</v>
      </c>
      <c r="Q85" s="83">
        <f t="shared" si="38"/>
        <v>0</v>
      </c>
      <c r="R85" s="83">
        <f t="shared" si="38"/>
        <v>0</v>
      </c>
      <c r="S85" s="83">
        <f t="shared" si="38"/>
        <v>0</v>
      </c>
      <c r="T85" s="83">
        <f t="shared" si="38"/>
        <v>0</v>
      </c>
    </row>
    <row r="86" spans="1:20" ht="22.5" customHeight="1">
      <c r="A86" s="32"/>
      <c r="B86" s="35" t="s">
        <v>392</v>
      </c>
      <c r="C86" s="83">
        <f>C87+C88</f>
        <v>0</v>
      </c>
      <c r="D86" s="83">
        <f t="shared" ref="D86:T86" si="39">D87+D88</f>
        <v>0</v>
      </c>
      <c r="E86" s="83">
        <f t="shared" si="37"/>
        <v>0</v>
      </c>
      <c r="F86" s="83">
        <f t="shared" si="39"/>
        <v>0</v>
      </c>
      <c r="G86" s="83">
        <f t="shared" si="39"/>
        <v>0</v>
      </c>
      <c r="H86" s="83">
        <f t="shared" si="39"/>
        <v>0</v>
      </c>
      <c r="I86" s="83">
        <f t="shared" si="39"/>
        <v>0</v>
      </c>
      <c r="J86" s="83">
        <f t="shared" si="39"/>
        <v>0</v>
      </c>
      <c r="K86" s="83">
        <f t="shared" si="39"/>
        <v>0</v>
      </c>
      <c r="L86" s="83">
        <f t="shared" si="39"/>
        <v>0</v>
      </c>
      <c r="M86" s="83">
        <f t="shared" si="39"/>
        <v>0</v>
      </c>
      <c r="N86" s="83">
        <f t="shared" si="39"/>
        <v>0</v>
      </c>
      <c r="O86" s="83">
        <f t="shared" si="39"/>
        <v>0</v>
      </c>
      <c r="P86" s="83">
        <f t="shared" si="39"/>
        <v>0</v>
      </c>
      <c r="Q86" s="83">
        <f t="shared" si="39"/>
        <v>0</v>
      </c>
      <c r="R86" s="83">
        <f t="shared" si="39"/>
        <v>0</v>
      </c>
      <c r="S86" s="83">
        <f t="shared" si="39"/>
        <v>0</v>
      </c>
      <c r="T86" s="83">
        <f t="shared" si="39"/>
        <v>0</v>
      </c>
    </row>
    <row r="87" spans="1:20" s="8" customFormat="1" ht="22.5" customHeight="1">
      <c r="A87" s="81"/>
      <c r="B87" s="59" t="s">
        <v>458</v>
      </c>
      <c r="C87" s="83"/>
      <c r="D87" s="83"/>
      <c r="E87" s="83">
        <f t="shared" si="37"/>
        <v>0</v>
      </c>
      <c r="F87" s="83"/>
      <c r="G87" s="83"/>
      <c r="H87" s="83"/>
      <c r="I87" s="83"/>
      <c r="J87" s="83"/>
      <c r="K87" s="83"/>
      <c r="L87" s="83"/>
      <c r="M87" s="83"/>
      <c r="N87" s="83"/>
      <c r="O87" s="83"/>
      <c r="P87" s="83"/>
      <c r="Q87" s="83"/>
      <c r="R87" s="83"/>
      <c r="S87" s="83"/>
      <c r="T87" s="83"/>
    </row>
    <row r="88" spans="1:20" s="8" customFormat="1" ht="22.5" customHeight="1">
      <c r="A88" s="81"/>
      <c r="B88" s="59" t="s">
        <v>459</v>
      </c>
      <c r="C88" s="83"/>
      <c r="D88" s="83"/>
      <c r="E88" s="83">
        <f t="shared" si="37"/>
        <v>0</v>
      </c>
      <c r="F88" s="83"/>
      <c r="G88" s="83"/>
      <c r="H88" s="83"/>
      <c r="I88" s="83"/>
      <c r="J88" s="83"/>
      <c r="K88" s="83"/>
      <c r="L88" s="83"/>
      <c r="M88" s="83"/>
      <c r="N88" s="83"/>
      <c r="O88" s="83"/>
      <c r="P88" s="83"/>
      <c r="Q88" s="83"/>
      <c r="R88" s="83"/>
      <c r="S88" s="83"/>
      <c r="T88" s="83"/>
    </row>
    <row r="89" spans="1:20" ht="22.5" customHeight="1">
      <c r="A89" s="32"/>
      <c r="B89" s="35" t="s">
        <v>393</v>
      </c>
      <c r="C89" s="83">
        <f>C90+C91</f>
        <v>0</v>
      </c>
      <c r="D89" s="83">
        <f t="shared" ref="D89:T89" si="40">D90+D91</f>
        <v>0</v>
      </c>
      <c r="E89" s="83">
        <f t="shared" si="40"/>
        <v>103</v>
      </c>
      <c r="F89" s="83">
        <f t="shared" si="40"/>
        <v>0</v>
      </c>
      <c r="G89" s="83">
        <f t="shared" si="40"/>
        <v>0</v>
      </c>
      <c r="H89" s="83">
        <f t="shared" si="40"/>
        <v>0</v>
      </c>
      <c r="I89" s="83">
        <f t="shared" si="40"/>
        <v>0</v>
      </c>
      <c r="J89" s="83">
        <f t="shared" si="40"/>
        <v>103</v>
      </c>
      <c r="K89" s="83">
        <f t="shared" si="40"/>
        <v>0</v>
      </c>
      <c r="L89" s="83">
        <f t="shared" si="40"/>
        <v>0</v>
      </c>
      <c r="M89" s="83">
        <f t="shared" si="40"/>
        <v>0</v>
      </c>
      <c r="N89" s="83">
        <f t="shared" si="40"/>
        <v>0</v>
      </c>
      <c r="O89" s="83">
        <f t="shared" si="40"/>
        <v>0</v>
      </c>
      <c r="P89" s="83">
        <f t="shared" si="40"/>
        <v>0</v>
      </c>
      <c r="Q89" s="83">
        <f t="shared" si="40"/>
        <v>0</v>
      </c>
      <c r="R89" s="83">
        <f t="shared" si="40"/>
        <v>0</v>
      </c>
      <c r="S89" s="83">
        <f t="shared" si="40"/>
        <v>0</v>
      </c>
      <c r="T89" s="83">
        <f t="shared" si="40"/>
        <v>0</v>
      </c>
    </row>
    <row r="90" spans="1:20" s="8" customFormat="1" ht="22.5" customHeight="1">
      <c r="A90" s="81"/>
      <c r="B90" s="59" t="s">
        <v>458</v>
      </c>
      <c r="C90" s="83"/>
      <c r="D90" s="83"/>
      <c r="E90" s="83">
        <f t="shared" si="37"/>
        <v>103</v>
      </c>
      <c r="F90" s="83"/>
      <c r="G90" s="83"/>
      <c r="H90" s="83"/>
      <c r="I90" s="83"/>
      <c r="J90" s="83">
        <v>103</v>
      </c>
      <c r="K90" s="83"/>
      <c r="L90" s="83"/>
      <c r="M90" s="83"/>
      <c r="N90" s="83"/>
      <c r="O90" s="83"/>
      <c r="P90" s="83"/>
      <c r="Q90" s="83"/>
      <c r="R90" s="83"/>
      <c r="S90" s="83"/>
      <c r="T90" s="83"/>
    </row>
    <row r="91" spans="1:20" s="8" customFormat="1" ht="22.5" customHeight="1">
      <c r="A91" s="81"/>
      <c r="B91" s="59" t="s">
        <v>459</v>
      </c>
      <c r="C91" s="83"/>
      <c r="D91" s="83"/>
      <c r="E91" s="83">
        <f t="shared" si="37"/>
        <v>0</v>
      </c>
      <c r="F91" s="83"/>
      <c r="G91" s="83"/>
      <c r="H91" s="83"/>
      <c r="I91" s="83"/>
      <c r="J91" s="83"/>
      <c r="K91" s="83"/>
      <c r="L91" s="83"/>
      <c r="M91" s="83"/>
      <c r="N91" s="83"/>
      <c r="O91" s="83"/>
      <c r="P91" s="83"/>
      <c r="Q91" s="83"/>
      <c r="R91" s="83"/>
      <c r="S91" s="83"/>
      <c r="T91" s="83"/>
    </row>
    <row r="92" spans="1:20" ht="22.5" customHeight="1">
      <c r="A92" s="32">
        <v>9</v>
      </c>
      <c r="B92" s="35" t="s">
        <v>329</v>
      </c>
      <c r="C92" s="83">
        <f>C93+C94</f>
        <v>0</v>
      </c>
      <c r="D92" s="83">
        <f t="shared" ref="D92:T92" si="41">D93+D94</f>
        <v>0</v>
      </c>
      <c r="E92" s="83">
        <f t="shared" si="37"/>
        <v>15</v>
      </c>
      <c r="F92" s="83">
        <f t="shared" si="41"/>
        <v>0</v>
      </c>
      <c r="G92" s="83">
        <f t="shared" si="41"/>
        <v>0</v>
      </c>
      <c r="H92" s="83">
        <f t="shared" si="41"/>
        <v>0</v>
      </c>
      <c r="I92" s="83">
        <f t="shared" si="41"/>
        <v>0</v>
      </c>
      <c r="J92" s="83">
        <f t="shared" si="41"/>
        <v>0</v>
      </c>
      <c r="K92" s="83">
        <f t="shared" si="41"/>
        <v>15</v>
      </c>
      <c r="L92" s="83">
        <f t="shared" si="41"/>
        <v>0</v>
      </c>
      <c r="M92" s="83">
        <f t="shared" si="41"/>
        <v>0</v>
      </c>
      <c r="N92" s="83">
        <f t="shared" si="41"/>
        <v>0</v>
      </c>
      <c r="O92" s="83">
        <f t="shared" si="41"/>
        <v>0</v>
      </c>
      <c r="P92" s="83">
        <f t="shared" si="41"/>
        <v>0</v>
      </c>
      <c r="Q92" s="83">
        <f t="shared" si="41"/>
        <v>0</v>
      </c>
      <c r="R92" s="83">
        <f t="shared" si="41"/>
        <v>0</v>
      </c>
      <c r="S92" s="83">
        <f t="shared" si="41"/>
        <v>0</v>
      </c>
      <c r="T92" s="83">
        <f t="shared" si="41"/>
        <v>0</v>
      </c>
    </row>
    <row r="93" spans="1:20" s="8" customFormat="1" ht="22.5" customHeight="1">
      <c r="A93" s="81"/>
      <c r="B93" s="59" t="s">
        <v>458</v>
      </c>
      <c r="C93" s="83">
        <f>C96+C99</f>
        <v>0</v>
      </c>
      <c r="D93" s="83">
        <f t="shared" ref="D93:T94" si="42">D96+D99</f>
        <v>0</v>
      </c>
      <c r="E93" s="83">
        <f t="shared" si="37"/>
        <v>15</v>
      </c>
      <c r="F93" s="83">
        <f t="shared" si="42"/>
        <v>0</v>
      </c>
      <c r="G93" s="83">
        <f t="shared" si="42"/>
        <v>0</v>
      </c>
      <c r="H93" s="83">
        <f t="shared" si="42"/>
        <v>0</v>
      </c>
      <c r="I93" s="83">
        <f t="shared" si="42"/>
        <v>0</v>
      </c>
      <c r="J93" s="83">
        <f t="shared" si="42"/>
        <v>0</v>
      </c>
      <c r="K93" s="83">
        <f t="shared" si="42"/>
        <v>15</v>
      </c>
      <c r="L93" s="83">
        <f t="shared" si="42"/>
        <v>0</v>
      </c>
      <c r="M93" s="83">
        <f t="shared" si="42"/>
        <v>0</v>
      </c>
      <c r="N93" s="83">
        <f t="shared" si="42"/>
        <v>0</v>
      </c>
      <c r="O93" s="83">
        <f t="shared" si="42"/>
        <v>0</v>
      </c>
      <c r="P93" s="83">
        <f t="shared" si="42"/>
        <v>0</v>
      </c>
      <c r="Q93" s="83">
        <f t="shared" si="42"/>
        <v>0</v>
      </c>
      <c r="R93" s="83">
        <f t="shared" si="42"/>
        <v>0</v>
      </c>
      <c r="S93" s="83">
        <f t="shared" si="42"/>
        <v>0</v>
      </c>
      <c r="T93" s="83">
        <f t="shared" si="42"/>
        <v>0</v>
      </c>
    </row>
    <row r="94" spans="1:20" s="8" customFormat="1" ht="22.5" customHeight="1">
      <c r="A94" s="81"/>
      <c r="B94" s="59" t="s">
        <v>459</v>
      </c>
      <c r="C94" s="83">
        <f>C97+C100</f>
        <v>0</v>
      </c>
      <c r="D94" s="83">
        <f t="shared" si="42"/>
        <v>0</v>
      </c>
      <c r="E94" s="83">
        <f t="shared" si="37"/>
        <v>0</v>
      </c>
      <c r="F94" s="83">
        <f t="shared" si="42"/>
        <v>0</v>
      </c>
      <c r="G94" s="83">
        <f t="shared" si="42"/>
        <v>0</v>
      </c>
      <c r="H94" s="83">
        <f t="shared" si="42"/>
        <v>0</v>
      </c>
      <c r="I94" s="83">
        <f t="shared" si="42"/>
        <v>0</v>
      </c>
      <c r="J94" s="83">
        <f t="shared" si="42"/>
        <v>0</v>
      </c>
      <c r="K94" s="83">
        <f t="shared" si="42"/>
        <v>0</v>
      </c>
      <c r="L94" s="83">
        <f t="shared" si="42"/>
        <v>0</v>
      </c>
      <c r="M94" s="83">
        <f t="shared" si="42"/>
        <v>0</v>
      </c>
      <c r="N94" s="83">
        <f t="shared" si="42"/>
        <v>0</v>
      </c>
      <c r="O94" s="83">
        <f t="shared" si="42"/>
        <v>0</v>
      </c>
      <c r="P94" s="83">
        <f t="shared" si="42"/>
        <v>0</v>
      </c>
      <c r="Q94" s="83">
        <f t="shared" si="42"/>
        <v>0</v>
      </c>
      <c r="R94" s="83">
        <f t="shared" si="42"/>
        <v>0</v>
      </c>
      <c r="S94" s="83">
        <f t="shared" si="42"/>
        <v>0</v>
      </c>
      <c r="T94" s="83">
        <f t="shared" si="42"/>
        <v>0</v>
      </c>
    </row>
    <row r="95" spans="1:20" ht="22.5" customHeight="1">
      <c r="A95" s="32"/>
      <c r="B95" s="35" t="s">
        <v>392</v>
      </c>
      <c r="C95" s="83">
        <f>C96+C97</f>
        <v>0</v>
      </c>
      <c r="D95" s="83">
        <f t="shared" ref="D95:T95" si="43">D96+D97</f>
        <v>0</v>
      </c>
      <c r="E95" s="83">
        <f t="shared" si="37"/>
        <v>0</v>
      </c>
      <c r="F95" s="83">
        <f t="shared" si="43"/>
        <v>0</v>
      </c>
      <c r="G95" s="83">
        <f t="shared" si="43"/>
        <v>0</v>
      </c>
      <c r="H95" s="83">
        <f t="shared" si="43"/>
        <v>0</v>
      </c>
      <c r="I95" s="83">
        <f t="shared" si="43"/>
        <v>0</v>
      </c>
      <c r="J95" s="83">
        <f t="shared" si="43"/>
        <v>0</v>
      </c>
      <c r="K95" s="83">
        <f t="shared" si="43"/>
        <v>0</v>
      </c>
      <c r="L95" s="83">
        <f t="shared" si="43"/>
        <v>0</v>
      </c>
      <c r="M95" s="83">
        <f t="shared" si="43"/>
        <v>0</v>
      </c>
      <c r="N95" s="83">
        <f t="shared" si="43"/>
        <v>0</v>
      </c>
      <c r="O95" s="83">
        <f t="shared" si="43"/>
        <v>0</v>
      </c>
      <c r="P95" s="83">
        <f t="shared" si="43"/>
        <v>0</v>
      </c>
      <c r="Q95" s="83">
        <f t="shared" si="43"/>
        <v>0</v>
      </c>
      <c r="R95" s="83">
        <f t="shared" si="43"/>
        <v>0</v>
      </c>
      <c r="S95" s="83">
        <f t="shared" si="43"/>
        <v>0</v>
      </c>
      <c r="T95" s="83">
        <f t="shared" si="43"/>
        <v>0</v>
      </c>
    </row>
    <row r="96" spans="1:20" s="8" customFormat="1" ht="22.5" customHeight="1">
      <c r="A96" s="81"/>
      <c r="B96" s="59" t="s">
        <v>458</v>
      </c>
      <c r="C96" s="83"/>
      <c r="D96" s="83"/>
      <c r="E96" s="83">
        <f t="shared" si="37"/>
        <v>0</v>
      </c>
      <c r="F96" s="83"/>
      <c r="G96" s="83"/>
      <c r="H96" s="83"/>
      <c r="I96" s="83"/>
      <c r="J96" s="83"/>
      <c r="K96" s="83"/>
      <c r="L96" s="83"/>
      <c r="M96" s="83"/>
      <c r="N96" s="83"/>
      <c r="O96" s="83"/>
      <c r="P96" s="83"/>
      <c r="Q96" s="83"/>
      <c r="R96" s="83"/>
      <c r="S96" s="83"/>
      <c r="T96" s="83"/>
    </row>
    <row r="97" spans="1:20" s="8" customFormat="1" ht="22.5" customHeight="1">
      <c r="A97" s="81"/>
      <c r="B97" s="59" t="s">
        <v>459</v>
      </c>
      <c r="C97" s="83"/>
      <c r="D97" s="83"/>
      <c r="E97" s="83">
        <f t="shared" si="37"/>
        <v>0</v>
      </c>
      <c r="F97" s="83"/>
      <c r="G97" s="83"/>
      <c r="H97" s="83"/>
      <c r="I97" s="83"/>
      <c r="J97" s="83"/>
      <c r="K97" s="83"/>
      <c r="L97" s="83"/>
      <c r="M97" s="83"/>
      <c r="N97" s="83"/>
      <c r="O97" s="83"/>
      <c r="P97" s="83"/>
      <c r="Q97" s="83"/>
      <c r="R97" s="83"/>
      <c r="S97" s="83"/>
      <c r="T97" s="83"/>
    </row>
    <row r="98" spans="1:20" ht="22.5" customHeight="1">
      <c r="A98" s="32"/>
      <c r="B98" s="35" t="s">
        <v>393</v>
      </c>
      <c r="C98" s="83">
        <f>C99+C100</f>
        <v>0</v>
      </c>
      <c r="D98" s="83">
        <f t="shared" ref="D98:T98" si="44">D99+D100</f>
        <v>0</v>
      </c>
      <c r="E98" s="83">
        <f t="shared" si="44"/>
        <v>15</v>
      </c>
      <c r="F98" s="83">
        <f t="shared" si="44"/>
        <v>0</v>
      </c>
      <c r="G98" s="83">
        <f t="shared" si="44"/>
        <v>0</v>
      </c>
      <c r="H98" s="83">
        <f t="shared" si="44"/>
        <v>0</v>
      </c>
      <c r="I98" s="83">
        <f t="shared" si="44"/>
        <v>0</v>
      </c>
      <c r="J98" s="83">
        <f t="shared" si="44"/>
        <v>0</v>
      </c>
      <c r="K98" s="83">
        <f t="shared" si="44"/>
        <v>15</v>
      </c>
      <c r="L98" s="83">
        <f t="shared" si="44"/>
        <v>0</v>
      </c>
      <c r="M98" s="83">
        <f t="shared" si="44"/>
        <v>0</v>
      </c>
      <c r="N98" s="83">
        <f t="shared" si="44"/>
        <v>0</v>
      </c>
      <c r="O98" s="83">
        <f t="shared" si="44"/>
        <v>0</v>
      </c>
      <c r="P98" s="83">
        <f t="shared" si="44"/>
        <v>0</v>
      </c>
      <c r="Q98" s="83">
        <f t="shared" si="44"/>
        <v>0</v>
      </c>
      <c r="R98" s="83">
        <f t="shared" si="44"/>
        <v>0</v>
      </c>
      <c r="S98" s="83">
        <f t="shared" si="44"/>
        <v>0</v>
      </c>
      <c r="T98" s="83">
        <f t="shared" si="44"/>
        <v>0</v>
      </c>
    </row>
    <row r="99" spans="1:20" s="8" customFormat="1" ht="22.5" customHeight="1">
      <c r="A99" s="81"/>
      <c r="B99" s="59" t="s">
        <v>458</v>
      </c>
      <c r="C99" s="83"/>
      <c r="D99" s="83"/>
      <c r="E99" s="83">
        <f t="shared" si="37"/>
        <v>15</v>
      </c>
      <c r="F99" s="83"/>
      <c r="G99" s="83"/>
      <c r="H99" s="83"/>
      <c r="I99" s="83"/>
      <c r="J99" s="83"/>
      <c r="K99" s="83">
        <v>15</v>
      </c>
      <c r="L99" s="83"/>
      <c r="M99" s="83"/>
      <c r="N99" s="83"/>
      <c r="O99" s="83"/>
      <c r="P99" s="83"/>
      <c r="Q99" s="83"/>
      <c r="R99" s="83"/>
      <c r="S99" s="83"/>
      <c r="T99" s="83"/>
    </row>
    <row r="100" spans="1:20" s="8" customFormat="1" ht="22.5" customHeight="1">
      <c r="A100" s="81"/>
      <c r="B100" s="59" t="s">
        <v>459</v>
      </c>
      <c r="C100" s="83"/>
      <c r="D100" s="83"/>
      <c r="E100" s="83">
        <f t="shared" si="37"/>
        <v>0</v>
      </c>
      <c r="F100" s="83"/>
      <c r="G100" s="83"/>
      <c r="H100" s="83"/>
      <c r="I100" s="83"/>
      <c r="J100" s="83"/>
      <c r="K100" s="83"/>
      <c r="L100" s="83"/>
      <c r="M100" s="83"/>
      <c r="N100" s="83"/>
      <c r="O100" s="83"/>
      <c r="P100" s="83"/>
      <c r="Q100" s="83"/>
      <c r="R100" s="83"/>
      <c r="S100" s="83"/>
      <c r="T100" s="83"/>
    </row>
    <row r="101" spans="1:20" ht="22.5" customHeight="1">
      <c r="A101" s="32">
        <v>10</v>
      </c>
      <c r="B101" s="35" t="s">
        <v>330</v>
      </c>
      <c r="C101" s="83">
        <f>C102+C103</f>
        <v>0</v>
      </c>
      <c r="D101" s="83">
        <f t="shared" ref="D101:T101" si="45">D102+D103</f>
        <v>0</v>
      </c>
      <c r="E101" s="83">
        <f t="shared" si="37"/>
        <v>686</v>
      </c>
      <c r="F101" s="83">
        <f t="shared" si="45"/>
        <v>0</v>
      </c>
      <c r="G101" s="83">
        <f t="shared" si="45"/>
        <v>0</v>
      </c>
      <c r="H101" s="83">
        <f t="shared" si="45"/>
        <v>0</v>
      </c>
      <c r="I101" s="83">
        <f t="shared" si="45"/>
        <v>0</v>
      </c>
      <c r="J101" s="83">
        <f t="shared" si="45"/>
        <v>0</v>
      </c>
      <c r="K101" s="83">
        <f t="shared" si="45"/>
        <v>0</v>
      </c>
      <c r="L101" s="83">
        <f t="shared" si="45"/>
        <v>0</v>
      </c>
      <c r="M101" s="83">
        <f t="shared" si="45"/>
        <v>0</v>
      </c>
      <c r="N101" s="83">
        <f t="shared" si="45"/>
        <v>0</v>
      </c>
      <c r="O101" s="83">
        <f t="shared" si="45"/>
        <v>686</v>
      </c>
      <c r="P101" s="83">
        <f t="shared" si="45"/>
        <v>0</v>
      </c>
      <c r="Q101" s="83">
        <f t="shared" si="45"/>
        <v>0</v>
      </c>
      <c r="R101" s="83">
        <f t="shared" si="45"/>
        <v>0</v>
      </c>
      <c r="S101" s="83">
        <f t="shared" si="45"/>
        <v>0</v>
      </c>
      <c r="T101" s="83">
        <f t="shared" si="45"/>
        <v>0</v>
      </c>
    </row>
    <row r="102" spans="1:20" s="8" customFormat="1" ht="22.5" customHeight="1">
      <c r="A102" s="81"/>
      <c r="B102" s="59" t="s">
        <v>458</v>
      </c>
      <c r="C102" s="83">
        <f>C105+C108</f>
        <v>0</v>
      </c>
      <c r="D102" s="83">
        <f t="shared" ref="D102:T103" si="46">D105+D108</f>
        <v>0</v>
      </c>
      <c r="E102" s="83">
        <f t="shared" si="37"/>
        <v>686</v>
      </c>
      <c r="F102" s="83">
        <f t="shared" si="46"/>
        <v>0</v>
      </c>
      <c r="G102" s="83">
        <f t="shared" si="46"/>
        <v>0</v>
      </c>
      <c r="H102" s="83">
        <f t="shared" si="46"/>
        <v>0</v>
      </c>
      <c r="I102" s="83">
        <f t="shared" si="46"/>
        <v>0</v>
      </c>
      <c r="J102" s="83">
        <f t="shared" si="46"/>
        <v>0</v>
      </c>
      <c r="K102" s="83">
        <f t="shared" si="46"/>
        <v>0</v>
      </c>
      <c r="L102" s="83">
        <f t="shared" si="46"/>
        <v>0</v>
      </c>
      <c r="M102" s="83">
        <f t="shared" si="46"/>
        <v>0</v>
      </c>
      <c r="N102" s="83">
        <f t="shared" si="46"/>
        <v>0</v>
      </c>
      <c r="O102" s="83">
        <f t="shared" si="46"/>
        <v>686</v>
      </c>
      <c r="P102" s="83">
        <f t="shared" si="46"/>
        <v>0</v>
      </c>
      <c r="Q102" s="83">
        <f t="shared" si="46"/>
        <v>0</v>
      </c>
      <c r="R102" s="83">
        <f t="shared" si="46"/>
        <v>0</v>
      </c>
      <c r="S102" s="83">
        <f t="shared" si="46"/>
        <v>0</v>
      </c>
      <c r="T102" s="83">
        <f t="shared" si="46"/>
        <v>0</v>
      </c>
    </row>
    <row r="103" spans="1:20" s="8" customFormat="1" ht="22.5" customHeight="1">
      <c r="A103" s="81"/>
      <c r="B103" s="59" t="s">
        <v>459</v>
      </c>
      <c r="C103" s="83">
        <f>C106+C109</f>
        <v>0</v>
      </c>
      <c r="D103" s="83">
        <f t="shared" si="46"/>
        <v>0</v>
      </c>
      <c r="E103" s="83">
        <f t="shared" si="37"/>
        <v>0</v>
      </c>
      <c r="F103" s="83">
        <f t="shared" si="46"/>
        <v>0</v>
      </c>
      <c r="G103" s="83">
        <f t="shared" si="46"/>
        <v>0</v>
      </c>
      <c r="H103" s="83">
        <f t="shared" si="46"/>
        <v>0</v>
      </c>
      <c r="I103" s="83">
        <f t="shared" si="46"/>
        <v>0</v>
      </c>
      <c r="J103" s="83">
        <f t="shared" si="46"/>
        <v>0</v>
      </c>
      <c r="K103" s="83">
        <f t="shared" si="46"/>
        <v>0</v>
      </c>
      <c r="L103" s="83">
        <f t="shared" si="46"/>
        <v>0</v>
      </c>
      <c r="M103" s="83">
        <f t="shared" si="46"/>
        <v>0</v>
      </c>
      <c r="N103" s="83">
        <f t="shared" si="46"/>
        <v>0</v>
      </c>
      <c r="O103" s="83">
        <f t="shared" si="46"/>
        <v>0</v>
      </c>
      <c r="P103" s="83">
        <f t="shared" si="46"/>
        <v>0</v>
      </c>
      <c r="Q103" s="83">
        <f t="shared" si="46"/>
        <v>0</v>
      </c>
      <c r="R103" s="83">
        <f t="shared" si="46"/>
        <v>0</v>
      </c>
      <c r="S103" s="83">
        <f t="shared" si="46"/>
        <v>0</v>
      </c>
      <c r="T103" s="83">
        <f t="shared" si="46"/>
        <v>0</v>
      </c>
    </row>
    <row r="104" spans="1:20" ht="22.5" customHeight="1">
      <c r="A104" s="32"/>
      <c r="B104" s="35" t="s">
        <v>392</v>
      </c>
      <c r="C104" s="83">
        <f>C105+C106</f>
        <v>0</v>
      </c>
      <c r="D104" s="83">
        <f t="shared" ref="D104:T104" si="47">D105+D106</f>
        <v>0</v>
      </c>
      <c r="E104" s="83">
        <f t="shared" si="37"/>
        <v>200</v>
      </c>
      <c r="F104" s="83">
        <f t="shared" si="47"/>
        <v>0</v>
      </c>
      <c r="G104" s="83">
        <f t="shared" si="47"/>
        <v>0</v>
      </c>
      <c r="H104" s="83">
        <f t="shared" si="47"/>
        <v>0</v>
      </c>
      <c r="I104" s="83">
        <f t="shared" si="47"/>
        <v>0</v>
      </c>
      <c r="J104" s="83">
        <f t="shared" si="47"/>
        <v>0</v>
      </c>
      <c r="K104" s="83">
        <f t="shared" si="47"/>
        <v>0</v>
      </c>
      <c r="L104" s="83">
        <f t="shared" si="47"/>
        <v>0</v>
      </c>
      <c r="M104" s="83">
        <f t="shared" si="47"/>
        <v>0</v>
      </c>
      <c r="N104" s="83">
        <f t="shared" si="47"/>
        <v>0</v>
      </c>
      <c r="O104" s="83">
        <f t="shared" si="47"/>
        <v>200</v>
      </c>
      <c r="P104" s="83">
        <f t="shared" si="47"/>
        <v>0</v>
      </c>
      <c r="Q104" s="83">
        <f t="shared" si="47"/>
        <v>0</v>
      </c>
      <c r="R104" s="83">
        <f t="shared" si="47"/>
        <v>0</v>
      </c>
      <c r="S104" s="83">
        <f t="shared" si="47"/>
        <v>0</v>
      </c>
      <c r="T104" s="83">
        <f t="shared" si="47"/>
        <v>0</v>
      </c>
    </row>
    <row r="105" spans="1:20" s="8" customFormat="1" ht="22.5" customHeight="1">
      <c r="A105" s="81"/>
      <c r="B105" s="59" t="s">
        <v>458</v>
      </c>
      <c r="C105" s="83"/>
      <c r="D105" s="83"/>
      <c r="E105" s="83">
        <f t="shared" si="37"/>
        <v>200</v>
      </c>
      <c r="F105" s="83"/>
      <c r="G105" s="83"/>
      <c r="H105" s="83"/>
      <c r="I105" s="83"/>
      <c r="J105" s="83"/>
      <c r="K105" s="83"/>
      <c r="L105" s="83"/>
      <c r="M105" s="83"/>
      <c r="N105" s="83"/>
      <c r="O105" s="83">
        <f>'[3]38.1TW'!J45</f>
        <v>200</v>
      </c>
      <c r="P105" s="83"/>
      <c r="Q105" s="83"/>
      <c r="R105" s="83"/>
      <c r="S105" s="83"/>
      <c r="T105" s="83"/>
    </row>
    <row r="106" spans="1:20" s="8" customFormat="1" ht="22.5" customHeight="1">
      <c r="A106" s="81"/>
      <c r="B106" s="59" t="s">
        <v>459</v>
      </c>
      <c r="C106" s="83"/>
      <c r="D106" s="83"/>
      <c r="E106" s="83">
        <f t="shared" si="37"/>
        <v>0</v>
      </c>
      <c r="F106" s="83"/>
      <c r="G106" s="83"/>
      <c r="H106" s="83"/>
      <c r="I106" s="83"/>
      <c r="J106" s="83"/>
      <c r="K106" s="83"/>
      <c r="L106" s="83"/>
      <c r="M106" s="83"/>
      <c r="N106" s="83"/>
      <c r="O106" s="83"/>
      <c r="P106" s="83"/>
      <c r="Q106" s="83"/>
      <c r="R106" s="83"/>
      <c r="S106" s="83"/>
      <c r="T106" s="83"/>
    </row>
    <row r="107" spans="1:20" ht="22.5" customHeight="1">
      <c r="A107" s="32"/>
      <c r="B107" s="35" t="s">
        <v>393</v>
      </c>
      <c r="C107" s="83">
        <f>C108+C109</f>
        <v>0</v>
      </c>
      <c r="D107" s="83">
        <f t="shared" ref="D107:T107" si="48">D108+D109</f>
        <v>0</v>
      </c>
      <c r="E107" s="83">
        <f t="shared" si="48"/>
        <v>486</v>
      </c>
      <c r="F107" s="83">
        <f t="shared" si="48"/>
        <v>0</v>
      </c>
      <c r="G107" s="83">
        <f t="shared" si="48"/>
        <v>0</v>
      </c>
      <c r="H107" s="83">
        <f t="shared" si="48"/>
        <v>0</v>
      </c>
      <c r="I107" s="83">
        <f t="shared" si="48"/>
        <v>0</v>
      </c>
      <c r="J107" s="83">
        <f t="shared" si="48"/>
        <v>0</v>
      </c>
      <c r="K107" s="83">
        <f t="shared" si="48"/>
        <v>0</v>
      </c>
      <c r="L107" s="83">
        <f t="shared" si="48"/>
        <v>0</v>
      </c>
      <c r="M107" s="83">
        <f t="shared" si="48"/>
        <v>0</v>
      </c>
      <c r="N107" s="83">
        <f t="shared" si="48"/>
        <v>0</v>
      </c>
      <c r="O107" s="83">
        <f t="shared" si="48"/>
        <v>486</v>
      </c>
      <c r="P107" s="83">
        <f t="shared" si="48"/>
        <v>0</v>
      </c>
      <c r="Q107" s="83">
        <f t="shared" si="48"/>
        <v>0</v>
      </c>
      <c r="R107" s="83">
        <f t="shared" si="48"/>
        <v>0</v>
      </c>
      <c r="S107" s="83">
        <f t="shared" si="48"/>
        <v>0</v>
      </c>
      <c r="T107" s="83">
        <f t="shared" si="48"/>
        <v>0</v>
      </c>
    </row>
    <row r="108" spans="1:20" s="8" customFormat="1" ht="22.5" customHeight="1">
      <c r="A108" s="81"/>
      <c r="B108" s="59" t="s">
        <v>458</v>
      </c>
      <c r="C108" s="83"/>
      <c r="D108" s="83"/>
      <c r="E108" s="83">
        <f t="shared" si="37"/>
        <v>486</v>
      </c>
      <c r="F108" s="83"/>
      <c r="G108" s="83"/>
      <c r="H108" s="83"/>
      <c r="I108" s="83"/>
      <c r="J108" s="83"/>
      <c r="K108" s="83"/>
      <c r="L108" s="83"/>
      <c r="M108" s="83"/>
      <c r="N108" s="83"/>
      <c r="O108" s="83">
        <v>486</v>
      </c>
      <c r="P108" s="83"/>
      <c r="Q108" s="83"/>
      <c r="R108" s="83"/>
      <c r="S108" s="83"/>
      <c r="T108" s="83"/>
    </row>
    <row r="109" spans="1:20" s="8" customFormat="1" ht="22.5" customHeight="1">
      <c r="A109" s="81"/>
      <c r="B109" s="59" t="s">
        <v>459</v>
      </c>
      <c r="C109" s="83"/>
      <c r="D109" s="83"/>
      <c r="E109" s="83">
        <f t="shared" si="37"/>
        <v>0</v>
      </c>
      <c r="F109" s="83"/>
      <c r="G109" s="83"/>
      <c r="H109" s="83"/>
      <c r="I109" s="83"/>
      <c r="J109" s="83"/>
      <c r="K109" s="83"/>
      <c r="L109" s="83"/>
      <c r="M109" s="83"/>
      <c r="N109" s="83"/>
      <c r="O109" s="83"/>
      <c r="P109" s="83"/>
      <c r="Q109" s="83"/>
      <c r="R109" s="83"/>
      <c r="S109" s="83"/>
      <c r="T109" s="83"/>
    </row>
    <row r="110" spans="1:20" ht="22.5" customHeight="1">
      <c r="A110" s="32">
        <v>17</v>
      </c>
      <c r="B110" s="35" t="s">
        <v>391</v>
      </c>
      <c r="C110" s="83"/>
      <c r="D110" s="83"/>
      <c r="E110" s="83">
        <f t="shared" si="37"/>
        <v>0</v>
      </c>
      <c r="F110" s="83"/>
      <c r="G110" s="83"/>
      <c r="H110" s="83"/>
      <c r="I110" s="83"/>
      <c r="J110" s="83"/>
      <c r="K110" s="83"/>
      <c r="L110" s="83"/>
      <c r="M110" s="83"/>
      <c r="N110" s="83"/>
      <c r="O110" s="83"/>
      <c r="P110" s="83"/>
      <c r="Q110" s="83"/>
      <c r="R110" s="83"/>
      <c r="S110" s="83"/>
      <c r="T110" s="83"/>
    </row>
    <row r="111" spans="1:20" s="8" customFormat="1" ht="22.5" customHeight="1">
      <c r="A111" s="81"/>
      <c r="B111" s="59" t="s">
        <v>393</v>
      </c>
      <c r="C111" s="83"/>
      <c r="D111" s="83"/>
      <c r="E111" s="83">
        <f t="shared" si="37"/>
        <v>0</v>
      </c>
      <c r="F111" s="83"/>
      <c r="G111" s="83"/>
      <c r="H111" s="83"/>
      <c r="I111" s="83"/>
      <c r="J111" s="83"/>
      <c r="K111" s="83"/>
      <c r="L111" s="83"/>
      <c r="M111" s="83"/>
      <c r="N111" s="83"/>
      <c r="O111" s="83"/>
      <c r="P111" s="83"/>
      <c r="Q111" s="83"/>
      <c r="R111" s="83"/>
      <c r="S111" s="83"/>
      <c r="T111" s="83"/>
    </row>
    <row r="112" spans="1:20" ht="22.5" customHeight="1">
      <c r="A112" s="32">
        <v>11</v>
      </c>
      <c r="B112" s="35" t="s">
        <v>331</v>
      </c>
      <c r="C112" s="83">
        <f>C113+C114</f>
        <v>0</v>
      </c>
      <c r="D112" s="83">
        <f>D113+D114</f>
        <v>0</v>
      </c>
      <c r="E112" s="83">
        <f t="shared" si="37"/>
        <v>401</v>
      </c>
      <c r="F112" s="83">
        <f t="shared" ref="F112:T112" si="49">F113+F114</f>
        <v>0</v>
      </c>
      <c r="G112" s="83">
        <f t="shared" si="49"/>
        <v>0</v>
      </c>
      <c r="H112" s="83">
        <f t="shared" si="49"/>
        <v>0</v>
      </c>
      <c r="I112" s="83">
        <f t="shared" si="49"/>
        <v>401</v>
      </c>
      <c r="J112" s="83">
        <f t="shared" si="49"/>
        <v>0</v>
      </c>
      <c r="K112" s="83">
        <f t="shared" si="49"/>
        <v>0</v>
      </c>
      <c r="L112" s="83">
        <f t="shared" si="49"/>
        <v>0</v>
      </c>
      <c r="M112" s="83">
        <f t="shared" si="49"/>
        <v>0</v>
      </c>
      <c r="N112" s="83">
        <f t="shared" si="49"/>
        <v>0</v>
      </c>
      <c r="O112" s="83">
        <f t="shared" si="49"/>
        <v>0</v>
      </c>
      <c r="P112" s="83">
        <f t="shared" si="49"/>
        <v>0</v>
      </c>
      <c r="Q112" s="83">
        <f t="shared" si="49"/>
        <v>0</v>
      </c>
      <c r="R112" s="83">
        <f t="shared" si="49"/>
        <v>0</v>
      </c>
      <c r="S112" s="83">
        <f t="shared" si="49"/>
        <v>0</v>
      </c>
      <c r="T112" s="83">
        <f t="shared" si="49"/>
        <v>0</v>
      </c>
    </row>
    <row r="113" spans="1:20" s="8" customFormat="1" ht="30" customHeight="1">
      <c r="A113" s="81"/>
      <c r="B113" s="59" t="s">
        <v>458</v>
      </c>
      <c r="C113" s="83">
        <f>C116+C119</f>
        <v>0</v>
      </c>
      <c r="D113" s="83">
        <f>D116+D119</f>
        <v>0</v>
      </c>
      <c r="E113" s="83">
        <f t="shared" si="37"/>
        <v>0</v>
      </c>
      <c r="F113" s="83">
        <f t="shared" ref="F113:T114" si="50">F116+F119</f>
        <v>0</v>
      </c>
      <c r="G113" s="83">
        <f t="shared" si="50"/>
        <v>0</v>
      </c>
      <c r="H113" s="83">
        <f t="shared" si="50"/>
        <v>0</v>
      </c>
      <c r="I113" s="83">
        <f t="shared" si="50"/>
        <v>0</v>
      </c>
      <c r="J113" s="83">
        <f t="shared" si="50"/>
        <v>0</v>
      </c>
      <c r="K113" s="83">
        <f t="shared" si="50"/>
        <v>0</v>
      </c>
      <c r="L113" s="83">
        <f t="shared" si="50"/>
        <v>0</v>
      </c>
      <c r="M113" s="83">
        <f t="shared" si="50"/>
        <v>0</v>
      </c>
      <c r="N113" s="83">
        <f t="shared" si="50"/>
        <v>0</v>
      </c>
      <c r="O113" s="83">
        <f>O116+O119</f>
        <v>0</v>
      </c>
      <c r="P113" s="83">
        <f t="shared" si="50"/>
        <v>0</v>
      </c>
      <c r="Q113" s="83">
        <f t="shared" si="50"/>
        <v>0</v>
      </c>
      <c r="R113" s="83">
        <f t="shared" si="50"/>
        <v>0</v>
      </c>
      <c r="S113" s="83">
        <f t="shared" si="50"/>
        <v>0</v>
      </c>
      <c r="T113" s="83">
        <f t="shared" si="50"/>
        <v>0</v>
      </c>
    </row>
    <row r="114" spans="1:20" s="8" customFormat="1" ht="22.5" customHeight="1">
      <c r="A114" s="81"/>
      <c r="B114" s="59" t="s">
        <v>459</v>
      </c>
      <c r="C114" s="83">
        <f>C117+C120</f>
        <v>0</v>
      </c>
      <c r="D114" s="83">
        <f>D117+D120</f>
        <v>0</v>
      </c>
      <c r="E114" s="83">
        <f t="shared" si="37"/>
        <v>401</v>
      </c>
      <c r="F114" s="83">
        <f t="shared" si="50"/>
        <v>0</v>
      </c>
      <c r="G114" s="83">
        <f t="shared" si="50"/>
        <v>0</v>
      </c>
      <c r="H114" s="83">
        <f t="shared" si="50"/>
        <v>0</v>
      </c>
      <c r="I114" s="83">
        <f t="shared" si="50"/>
        <v>401</v>
      </c>
      <c r="J114" s="83">
        <f t="shared" si="50"/>
        <v>0</v>
      </c>
      <c r="K114" s="83">
        <f t="shared" si="50"/>
        <v>0</v>
      </c>
      <c r="L114" s="83">
        <f t="shared" si="50"/>
        <v>0</v>
      </c>
      <c r="M114" s="83">
        <f t="shared" si="50"/>
        <v>0</v>
      </c>
      <c r="N114" s="83">
        <f t="shared" si="50"/>
        <v>0</v>
      </c>
      <c r="O114" s="83">
        <f t="shared" si="50"/>
        <v>0</v>
      </c>
      <c r="P114" s="83">
        <f t="shared" si="50"/>
        <v>0</v>
      </c>
      <c r="Q114" s="83">
        <f t="shared" si="50"/>
        <v>0</v>
      </c>
      <c r="R114" s="83">
        <f t="shared" si="50"/>
        <v>0</v>
      </c>
      <c r="S114" s="83">
        <f t="shared" si="50"/>
        <v>0</v>
      </c>
      <c r="T114" s="83">
        <f t="shared" si="50"/>
        <v>0</v>
      </c>
    </row>
    <row r="115" spans="1:20" ht="22.5" customHeight="1">
      <c r="A115" s="32"/>
      <c r="B115" s="35" t="s">
        <v>392</v>
      </c>
      <c r="C115" s="83">
        <f>C116+C117</f>
        <v>0</v>
      </c>
      <c r="D115" s="83">
        <f>D116+D117</f>
        <v>0</v>
      </c>
      <c r="E115" s="83">
        <f t="shared" si="37"/>
        <v>0</v>
      </c>
      <c r="F115" s="83">
        <f t="shared" ref="F115:T115" si="51">F116+F117</f>
        <v>0</v>
      </c>
      <c r="G115" s="83">
        <f t="shared" si="51"/>
        <v>0</v>
      </c>
      <c r="H115" s="83">
        <f t="shared" si="51"/>
        <v>0</v>
      </c>
      <c r="I115" s="83">
        <f t="shared" si="51"/>
        <v>0</v>
      </c>
      <c r="J115" s="83">
        <f t="shared" si="51"/>
        <v>0</v>
      </c>
      <c r="K115" s="83">
        <f t="shared" si="51"/>
        <v>0</v>
      </c>
      <c r="L115" s="83">
        <f t="shared" si="51"/>
        <v>0</v>
      </c>
      <c r="M115" s="83">
        <f t="shared" si="51"/>
        <v>0</v>
      </c>
      <c r="N115" s="83">
        <f t="shared" si="51"/>
        <v>0</v>
      </c>
      <c r="O115" s="83">
        <f t="shared" si="51"/>
        <v>0</v>
      </c>
      <c r="P115" s="83">
        <f t="shared" si="51"/>
        <v>0</v>
      </c>
      <c r="Q115" s="83">
        <f t="shared" si="51"/>
        <v>0</v>
      </c>
      <c r="R115" s="83">
        <f t="shared" si="51"/>
        <v>0</v>
      </c>
      <c r="S115" s="83">
        <f t="shared" si="51"/>
        <v>0</v>
      </c>
      <c r="T115" s="83">
        <f t="shared" si="51"/>
        <v>0</v>
      </c>
    </row>
    <row r="116" spans="1:20" s="8" customFormat="1" ht="33.75" customHeight="1">
      <c r="A116" s="81"/>
      <c r="B116" s="59" t="s">
        <v>458</v>
      </c>
      <c r="C116" s="83"/>
      <c r="D116" s="83"/>
      <c r="E116" s="83">
        <f t="shared" si="37"/>
        <v>0</v>
      </c>
      <c r="F116" s="83"/>
      <c r="G116" s="83"/>
      <c r="H116" s="83"/>
      <c r="I116" s="83"/>
      <c r="J116" s="83"/>
      <c r="K116" s="83"/>
      <c r="L116" s="83"/>
      <c r="M116" s="83"/>
      <c r="N116" s="83"/>
      <c r="O116" s="83"/>
      <c r="P116" s="83"/>
      <c r="Q116" s="83"/>
      <c r="R116" s="83"/>
      <c r="S116" s="83"/>
      <c r="T116" s="83"/>
    </row>
    <row r="117" spans="1:20" s="8" customFormat="1" ht="22.5" customHeight="1">
      <c r="A117" s="81"/>
      <c r="B117" s="59" t="s">
        <v>459</v>
      </c>
      <c r="C117" s="83"/>
      <c r="D117" s="83"/>
      <c r="E117" s="83">
        <f t="shared" si="37"/>
        <v>0</v>
      </c>
      <c r="F117" s="83"/>
      <c r="G117" s="83"/>
      <c r="H117" s="83"/>
      <c r="I117" s="83"/>
      <c r="J117" s="83"/>
      <c r="K117" s="83"/>
      <c r="L117" s="83"/>
      <c r="M117" s="83"/>
      <c r="N117" s="83"/>
      <c r="O117" s="83"/>
      <c r="P117" s="83"/>
      <c r="Q117" s="83"/>
      <c r="R117" s="83"/>
      <c r="S117" s="83"/>
      <c r="T117" s="83"/>
    </row>
    <row r="118" spans="1:20" ht="22.5" customHeight="1">
      <c r="A118" s="32"/>
      <c r="B118" s="35" t="s">
        <v>393</v>
      </c>
      <c r="C118" s="83">
        <f>C119+C120</f>
        <v>0</v>
      </c>
      <c r="D118" s="83">
        <f t="shared" ref="D118:T118" si="52">D119+D120</f>
        <v>0</v>
      </c>
      <c r="E118" s="83">
        <f t="shared" si="52"/>
        <v>401</v>
      </c>
      <c r="F118" s="83">
        <f t="shared" si="52"/>
        <v>0</v>
      </c>
      <c r="G118" s="83">
        <f t="shared" si="52"/>
        <v>0</v>
      </c>
      <c r="H118" s="83">
        <f t="shared" si="52"/>
        <v>0</v>
      </c>
      <c r="I118" s="83">
        <f t="shared" si="52"/>
        <v>401</v>
      </c>
      <c r="J118" s="83">
        <f t="shared" si="52"/>
        <v>0</v>
      </c>
      <c r="K118" s="83">
        <f t="shared" si="52"/>
        <v>0</v>
      </c>
      <c r="L118" s="83">
        <f t="shared" si="52"/>
        <v>0</v>
      </c>
      <c r="M118" s="83">
        <f t="shared" si="52"/>
        <v>0</v>
      </c>
      <c r="N118" s="83">
        <f t="shared" si="52"/>
        <v>0</v>
      </c>
      <c r="O118" s="83">
        <f t="shared" si="52"/>
        <v>0</v>
      </c>
      <c r="P118" s="83">
        <f t="shared" si="52"/>
        <v>0</v>
      </c>
      <c r="Q118" s="83">
        <f t="shared" si="52"/>
        <v>0</v>
      </c>
      <c r="R118" s="83">
        <f t="shared" si="52"/>
        <v>0</v>
      </c>
      <c r="S118" s="83">
        <f t="shared" si="52"/>
        <v>0</v>
      </c>
      <c r="T118" s="83">
        <f t="shared" si="52"/>
        <v>0</v>
      </c>
    </row>
    <row r="119" spans="1:20" s="8" customFormat="1" ht="22.5" customHeight="1">
      <c r="A119" s="81"/>
      <c r="B119" s="59" t="s">
        <v>458</v>
      </c>
      <c r="C119" s="83"/>
      <c r="D119" s="83"/>
      <c r="E119" s="83">
        <f t="shared" si="37"/>
        <v>0</v>
      </c>
      <c r="F119" s="83"/>
      <c r="G119" s="83"/>
      <c r="H119" s="83"/>
      <c r="I119" s="83"/>
      <c r="J119" s="83"/>
      <c r="K119" s="83"/>
      <c r="L119" s="83"/>
      <c r="M119" s="83"/>
      <c r="N119" s="83"/>
      <c r="O119" s="83"/>
      <c r="P119" s="83"/>
      <c r="Q119" s="83"/>
      <c r="R119" s="83"/>
      <c r="S119" s="83"/>
      <c r="T119" s="83"/>
    </row>
    <row r="120" spans="1:20" s="8" customFormat="1" ht="22.5" customHeight="1">
      <c r="A120" s="81"/>
      <c r="B120" s="59" t="s">
        <v>459</v>
      </c>
      <c r="C120" s="83"/>
      <c r="D120" s="83"/>
      <c r="E120" s="83">
        <f t="shared" si="37"/>
        <v>401</v>
      </c>
      <c r="F120" s="83"/>
      <c r="G120" s="83"/>
      <c r="H120" s="83"/>
      <c r="I120" s="83">
        <v>401</v>
      </c>
      <c r="J120" s="83"/>
      <c r="K120" s="83"/>
      <c r="L120" s="83"/>
      <c r="M120" s="83"/>
      <c r="N120" s="83"/>
      <c r="O120" s="83"/>
      <c r="P120" s="83"/>
      <c r="Q120" s="83"/>
      <c r="R120" s="83"/>
      <c r="S120" s="83"/>
      <c r="T120" s="83"/>
    </row>
    <row r="121" spans="1:20" s="7" customFormat="1" ht="22.5" customHeight="1">
      <c r="A121" s="78" t="s">
        <v>260</v>
      </c>
      <c r="B121" s="79" t="s">
        <v>335</v>
      </c>
      <c r="C121" s="83"/>
      <c r="D121" s="83"/>
      <c r="E121" s="94">
        <f>E122+E170+E181+E190+E199</f>
        <v>9363</v>
      </c>
      <c r="F121" s="94">
        <f t="shared" ref="F121:T121" si="53">F122+F170+F181+F190+F199</f>
        <v>0</v>
      </c>
      <c r="G121" s="94">
        <f t="shared" si="53"/>
        <v>0</v>
      </c>
      <c r="H121" s="94">
        <f t="shared" si="53"/>
        <v>0</v>
      </c>
      <c r="I121" s="94">
        <f t="shared" si="53"/>
        <v>640</v>
      </c>
      <c r="J121" s="94">
        <f t="shared" si="53"/>
        <v>0</v>
      </c>
      <c r="K121" s="94">
        <f t="shared" si="53"/>
        <v>0</v>
      </c>
      <c r="L121" s="94">
        <f t="shared" si="53"/>
        <v>0</v>
      </c>
      <c r="M121" s="94">
        <f t="shared" si="53"/>
        <v>0</v>
      </c>
      <c r="N121" s="94">
        <f t="shared" si="53"/>
        <v>0</v>
      </c>
      <c r="O121" s="94">
        <f t="shared" si="53"/>
        <v>7885</v>
      </c>
      <c r="P121" s="94">
        <f t="shared" si="53"/>
        <v>0</v>
      </c>
      <c r="Q121" s="94">
        <f t="shared" si="53"/>
        <v>0</v>
      </c>
      <c r="R121" s="94">
        <f t="shared" si="53"/>
        <v>838</v>
      </c>
      <c r="S121" s="94">
        <f t="shared" si="53"/>
        <v>0</v>
      </c>
      <c r="T121" s="94">
        <f t="shared" si="53"/>
        <v>0</v>
      </c>
    </row>
    <row r="122" spans="1:20" ht="36" customHeight="1">
      <c r="A122" s="32">
        <v>1</v>
      </c>
      <c r="B122" s="35" t="s">
        <v>385</v>
      </c>
      <c r="C122" s="83">
        <f>C123+C124</f>
        <v>0</v>
      </c>
      <c r="D122" s="83">
        <f t="shared" ref="D122:T122" si="54">D123+D124</f>
        <v>0</v>
      </c>
      <c r="E122" s="83">
        <f t="shared" si="54"/>
        <v>4375</v>
      </c>
      <c r="F122" s="83">
        <f t="shared" si="54"/>
        <v>0</v>
      </c>
      <c r="G122" s="83">
        <f t="shared" si="54"/>
        <v>0</v>
      </c>
      <c r="H122" s="83">
        <f t="shared" si="54"/>
        <v>0</v>
      </c>
      <c r="I122" s="83">
        <f t="shared" si="54"/>
        <v>598</v>
      </c>
      <c r="J122" s="83">
        <f t="shared" si="54"/>
        <v>0</v>
      </c>
      <c r="K122" s="83">
        <f t="shared" si="54"/>
        <v>0</v>
      </c>
      <c r="L122" s="83">
        <f t="shared" si="54"/>
        <v>0</v>
      </c>
      <c r="M122" s="83">
        <f t="shared" si="54"/>
        <v>0</v>
      </c>
      <c r="N122" s="83">
        <f t="shared" si="54"/>
        <v>0</v>
      </c>
      <c r="O122" s="83">
        <f t="shared" si="54"/>
        <v>3527</v>
      </c>
      <c r="P122" s="83">
        <f t="shared" si="54"/>
        <v>0</v>
      </c>
      <c r="Q122" s="83">
        <f t="shared" si="54"/>
        <v>0</v>
      </c>
      <c r="R122" s="83">
        <f t="shared" si="54"/>
        <v>250</v>
      </c>
      <c r="S122" s="83">
        <f t="shared" si="54"/>
        <v>0</v>
      </c>
      <c r="T122" s="83">
        <f t="shared" si="54"/>
        <v>0</v>
      </c>
    </row>
    <row r="123" spans="1:20" s="8" customFormat="1" ht="22.5" customHeight="1">
      <c r="A123" s="81"/>
      <c r="B123" s="59" t="s">
        <v>458</v>
      </c>
      <c r="C123" s="83">
        <f>C126+C135+C144+C153+C162</f>
        <v>0</v>
      </c>
      <c r="D123" s="83">
        <f t="shared" ref="D123:T124" si="55">D126+D135+D144+D153+D162</f>
        <v>0</v>
      </c>
      <c r="E123" s="83">
        <f t="shared" si="55"/>
        <v>3527</v>
      </c>
      <c r="F123" s="83">
        <f t="shared" si="55"/>
        <v>0</v>
      </c>
      <c r="G123" s="83">
        <f t="shared" si="55"/>
        <v>0</v>
      </c>
      <c r="H123" s="83">
        <f t="shared" si="55"/>
        <v>0</v>
      </c>
      <c r="I123" s="83">
        <f t="shared" si="55"/>
        <v>0</v>
      </c>
      <c r="J123" s="83">
        <f t="shared" si="55"/>
        <v>0</v>
      </c>
      <c r="K123" s="83">
        <f t="shared" si="55"/>
        <v>0</v>
      </c>
      <c r="L123" s="83">
        <f t="shared" si="55"/>
        <v>0</v>
      </c>
      <c r="M123" s="83">
        <f t="shared" si="55"/>
        <v>0</v>
      </c>
      <c r="N123" s="83">
        <f t="shared" si="55"/>
        <v>0</v>
      </c>
      <c r="O123" s="83">
        <f t="shared" si="55"/>
        <v>3527</v>
      </c>
      <c r="P123" s="83">
        <f t="shared" si="55"/>
        <v>0</v>
      </c>
      <c r="Q123" s="83">
        <f t="shared" si="55"/>
        <v>0</v>
      </c>
      <c r="R123" s="83">
        <f t="shared" si="55"/>
        <v>0</v>
      </c>
      <c r="S123" s="83">
        <f t="shared" si="55"/>
        <v>0</v>
      </c>
      <c r="T123" s="83">
        <f t="shared" si="55"/>
        <v>0</v>
      </c>
    </row>
    <row r="124" spans="1:20" s="8" customFormat="1" ht="22.5" customHeight="1">
      <c r="A124" s="81"/>
      <c r="B124" s="59" t="s">
        <v>459</v>
      </c>
      <c r="C124" s="83">
        <f>C127+C136+C145+C154+C163</f>
        <v>0</v>
      </c>
      <c r="D124" s="83">
        <f t="shared" si="55"/>
        <v>0</v>
      </c>
      <c r="E124" s="83">
        <f t="shared" si="55"/>
        <v>848</v>
      </c>
      <c r="F124" s="83">
        <f t="shared" si="55"/>
        <v>0</v>
      </c>
      <c r="G124" s="83">
        <f t="shared" si="55"/>
        <v>0</v>
      </c>
      <c r="H124" s="83">
        <f t="shared" si="55"/>
        <v>0</v>
      </c>
      <c r="I124" s="83">
        <f t="shared" si="55"/>
        <v>598</v>
      </c>
      <c r="J124" s="83">
        <f t="shared" si="55"/>
        <v>0</v>
      </c>
      <c r="K124" s="83">
        <f t="shared" si="55"/>
        <v>0</v>
      </c>
      <c r="L124" s="83">
        <f t="shared" si="55"/>
        <v>0</v>
      </c>
      <c r="M124" s="83">
        <f t="shared" si="55"/>
        <v>0</v>
      </c>
      <c r="N124" s="83">
        <f t="shared" si="55"/>
        <v>0</v>
      </c>
      <c r="O124" s="83">
        <f t="shared" si="55"/>
        <v>0</v>
      </c>
      <c r="P124" s="83">
        <f t="shared" si="55"/>
        <v>0</v>
      </c>
      <c r="Q124" s="83">
        <f t="shared" si="55"/>
        <v>0</v>
      </c>
      <c r="R124" s="83">
        <f t="shared" si="55"/>
        <v>250</v>
      </c>
      <c r="S124" s="83">
        <f t="shared" si="55"/>
        <v>0</v>
      </c>
      <c r="T124" s="83">
        <f t="shared" si="55"/>
        <v>0</v>
      </c>
    </row>
    <row r="125" spans="1:20" ht="22.5" customHeight="1">
      <c r="A125" s="101" t="s">
        <v>337</v>
      </c>
      <c r="B125" s="35" t="s">
        <v>336</v>
      </c>
      <c r="C125" s="83">
        <f>C126+C127</f>
        <v>0</v>
      </c>
      <c r="D125" s="83">
        <f t="shared" ref="D125:T125" si="56">D126+D127</f>
        <v>0</v>
      </c>
      <c r="E125" s="83">
        <f t="shared" ref="E125:E188" si="57">F125+G125+H125+I125+J125+K125+L125+M125+N125+O125+R125+S125+T125</f>
        <v>631</v>
      </c>
      <c r="F125" s="83">
        <f t="shared" si="56"/>
        <v>0</v>
      </c>
      <c r="G125" s="83">
        <f t="shared" si="56"/>
        <v>0</v>
      </c>
      <c r="H125" s="83">
        <f t="shared" si="56"/>
        <v>0</v>
      </c>
      <c r="I125" s="83">
        <f t="shared" si="56"/>
        <v>84</v>
      </c>
      <c r="J125" s="83">
        <f t="shared" si="56"/>
        <v>0</v>
      </c>
      <c r="K125" s="83">
        <f t="shared" si="56"/>
        <v>0</v>
      </c>
      <c r="L125" s="83">
        <f t="shared" si="56"/>
        <v>0</v>
      </c>
      <c r="M125" s="83">
        <f t="shared" si="56"/>
        <v>0</v>
      </c>
      <c r="N125" s="83">
        <f t="shared" si="56"/>
        <v>0</v>
      </c>
      <c r="O125" s="83">
        <f t="shared" si="56"/>
        <v>547</v>
      </c>
      <c r="P125" s="83">
        <f t="shared" si="56"/>
        <v>0</v>
      </c>
      <c r="Q125" s="83">
        <f t="shared" si="56"/>
        <v>0</v>
      </c>
      <c r="R125" s="83">
        <f t="shared" si="56"/>
        <v>0</v>
      </c>
      <c r="S125" s="83">
        <f t="shared" si="56"/>
        <v>0</v>
      </c>
      <c r="T125" s="83">
        <f t="shared" si="56"/>
        <v>0</v>
      </c>
    </row>
    <row r="126" spans="1:20" s="8" customFormat="1" ht="28.5" customHeight="1">
      <c r="A126" s="81"/>
      <c r="B126" s="59" t="s">
        <v>458</v>
      </c>
      <c r="C126" s="83">
        <f>C129+C132</f>
        <v>0</v>
      </c>
      <c r="D126" s="83">
        <f t="shared" ref="D126:T127" si="58">D129+D132</f>
        <v>0</v>
      </c>
      <c r="E126" s="83">
        <f t="shared" si="57"/>
        <v>547</v>
      </c>
      <c r="F126" s="83">
        <f t="shared" si="58"/>
        <v>0</v>
      </c>
      <c r="G126" s="83">
        <f t="shared" si="58"/>
        <v>0</v>
      </c>
      <c r="H126" s="83">
        <f t="shared" si="58"/>
        <v>0</v>
      </c>
      <c r="I126" s="83">
        <f t="shared" si="58"/>
        <v>0</v>
      </c>
      <c r="J126" s="83">
        <f t="shared" si="58"/>
        <v>0</v>
      </c>
      <c r="K126" s="83">
        <f t="shared" si="58"/>
        <v>0</v>
      </c>
      <c r="L126" s="83">
        <f t="shared" si="58"/>
        <v>0</v>
      </c>
      <c r="M126" s="83">
        <f t="shared" si="58"/>
        <v>0</v>
      </c>
      <c r="N126" s="83">
        <f t="shared" si="58"/>
        <v>0</v>
      </c>
      <c r="O126" s="83">
        <f t="shared" si="58"/>
        <v>547</v>
      </c>
      <c r="P126" s="83">
        <f t="shared" si="58"/>
        <v>0</v>
      </c>
      <c r="Q126" s="83">
        <f t="shared" si="58"/>
        <v>0</v>
      </c>
      <c r="R126" s="83">
        <f t="shared" si="58"/>
        <v>0</v>
      </c>
      <c r="S126" s="83">
        <f t="shared" si="58"/>
        <v>0</v>
      </c>
      <c r="T126" s="83">
        <f t="shared" si="58"/>
        <v>0</v>
      </c>
    </row>
    <row r="127" spans="1:20" s="8" customFormat="1" ht="22.5" customHeight="1">
      <c r="A127" s="81"/>
      <c r="B127" s="59" t="s">
        <v>459</v>
      </c>
      <c r="C127" s="83">
        <f>C130+C133</f>
        <v>0</v>
      </c>
      <c r="D127" s="83">
        <f t="shared" si="58"/>
        <v>0</v>
      </c>
      <c r="E127" s="83">
        <f t="shared" si="57"/>
        <v>84</v>
      </c>
      <c r="F127" s="83">
        <f t="shared" si="58"/>
        <v>0</v>
      </c>
      <c r="G127" s="83">
        <f t="shared" si="58"/>
        <v>0</v>
      </c>
      <c r="H127" s="83">
        <f t="shared" si="58"/>
        <v>0</v>
      </c>
      <c r="I127" s="83">
        <f t="shared" si="58"/>
        <v>84</v>
      </c>
      <c r="J127" s="83">
        <f t="shared" si="58"/>
        <v>0</v>
      </c>
      <c r="K127" s="83">
        <f t="shared" si="58"/>
        <v>0</v>
      </c>
      <c r="L127" s="83">
        <f t="shared" si="58"/>
        <v>0</v>
      </c>
      <c r="M127" s="83">
        <f t="shared" si="58"/>
        <v>0</v>
      </c>
      <c r="N127" s="83">
        <f t="shared" si="58"/>
        <v>0</v>
      </c>
      <c r="O127" s="83">
        <f t="shared" si="58"/>
        <v>0</v>
      </c>
      <c r="P127" s="83">
        <f t="shared" si="58"/>
        <v>0</v>
      </c>
      <c r="Q127" s="83">
        <f t="shared" si="58"/>
        <v>0</v>
      </c>
      <c r="R127" s="83">
        <f t="shared" si="58"/>
        <v>0</v>
      </c>
      <c r="S127" s="83">
        <f t="shared" si="58"/>
        <v>0</v>
      </c>
      <c r="T127" s="83">
        <f t="shared" si="58"/>
        <v>0</v>
      </c>
    </row>
    <row r="128" spans="1:20" ht="22.5" customHeight="1">
      <c r="A128" s="32"/>
      <c r="B128" s="35" t="s">
        <v>392</v>
      </c>
      <c r="C128" s="83">
        <f>C129+C130</f>
        <v>0</v>
      </c>
      <c r="D128" s="83">
        <f t="shared" ref="D128:T128" si="59">D129+D130</f>
        <v>0</v>
      </c>
      <c r="E128" s="83">
        <f t="shared" si="57"/>
        <v>584</v>
      </c>
      <c r="F128" s="83">
        <f t="shared" si="59"/>
        <v>0</v>
      </c>
      <c r="G128" s="83">
        <f t="shared" si="59"/>
        <v>0</v>
      </c>
      <c r="H128" s="83">
        <f t="shared" si="59"/>
        <v>0</v>
      </c>
      <c r="I128" s="83">
        <f t="shared" si="59"/>
        <v>84</v>
      </c>
      <c r="J128" s="83">
        <f t="shared" si="59"/>
        <v>0</v>
      </c>
      <c r="K128" s="83">
        <f t="shared" si="59"/>
        <v>0</v>
      </c>
      <c r="L128" s="83">
        <f t="shared" si="59"/>
        <v>0</v>
      </c>
      <c r="M128" s="83">
        <f t="shared" si="59"/>
        <v>0</v>
      </c>
      <c r="N128" s="83">
        <f t="shared" si="59"/>
        <v>0</v>
      </c>
      <c r="O128" s="83">
        <f t="shared" si="59"/>
        <v>500</v>
      </c>
      <c r="P128" s="83">
        <f t="shared" si="59"/>
        <v>0</v>
      </c>
      <c r="Q128" s="83">
        <f t="shared" si="59"/>
        <v>0</v>
      </c>
      <c r="R128" s="83">
        <f t="shared" si="59"/>
        <v>0</v>
      </c>
      <c r="S128" s="83">
        <f t="shared" si="59"/>
        <v>0</v>
      </c>
      <c r="T128" s="83">
        <f t="shared" si="59"/>
        <v>0</v>
      </c>
    </row>
    <row r="129" spans="1:20" s="8" customFormat="1" ht="22.5" customHeight="1">
      <c r="A129" s="81"/>
      <c r="B129" s="59" t="s">
        <v>458</v>
      </c>
      <c r="C129" s="83"/>
      <c r="D129" s="83"/>
      <c r="E129" s="83">
        <f t="shared" si="57"/>
        <v>500</v>
      </c>
      <c r="F129" s="83"/>
      <c r="G129" s="83"/>
      <c r="H129" s="83"/>
      <c r="I129" s="83"/>
      <c r="J129" s="83"/>
      <c r="K129" s="83"/>
      <c r="L129" s="83"/>
      <c r="M129" s="83"/>
      <c r="N129" s="83"/>
      <c r="O129" s="83">
        <f>'[3]38.1TW'!J27</f>
        <v>500</v>
      </c>
      <c r="P129" s="83"/>
      <c r="Q129" s="83"/>
      <c r="R129" s="83"/>
      <c r="S129" s="83"/>
      <c r="T129" s="83"/>
    </row>
    <row r="130" spans="1:20" s="8" customFormat="1" ht="22.5" customHeight="1">
      <c r="A130" s="81"/>
      <c r="B130" s="59" t="s">
        <v>459</v>
      </c>
      <c r="C130" s="83"/>
      <c r="D130" s="83"/>
      <c r="E130" s="83">
        <f t="shared" si="57"/>
        <v>84</v>
      </c>
      <c r="F130" s="83"/>
      <c r="G130" s="83"/>
      <c r="H130" s="83"/>
      <c r="I130" s="83">
        <v>84</v>
      </c>
      <c r="J130" s="83"/>
      <c r="K130" s="83"/>
      <c r="L130" s="83"/>
      <c r="M130" s="83"/>
      <c r="N130" s="83"/>
      <c r="O130" s="83"/>
      <c r="P130" s="83"/>
      <c r="Q130" s="83"/>
      <c r="R130" s="83"/>
      <c r="S130" s="83"/>
      <c r="T130" s="83"/>
    </row>
    <row r="131" spans="1:20" ht="22.5" customHeight="1">
      <c r="A131" s="32"/>
      <c r="B131" s="35" t="s">
        <v>393</v>
      </c>
      <c r="C131" s="83">
        <f>C132+C133</f>
        <v>0</v>
      </c>
      <c r="D131" s="83">
        <f t="shared" ref="D131:T131" si="60">D132+D133</f>
        <v>0</v>
      </c>
      <c r="E131" s="83">
        <f t="shared" si="60"/>
        <v>47</v>
      </c>
      <c r="F131" s="83">
        <f t="shared" si="60"/>
        <v>0</v>
      </c>
      <c r="G131" s="83">
        <f t="shared" si="60"/>
        <v>0</v>
      </c>
      <c r="H131" s="83">
        <f t="shared" si="60"/>
        <v>0</v>
      </c>
      <c r="I131" s="83">
        <f t="shared" si="60"/>
        <v>0</v>
      </c>
      <c r="J131" s="83">
        <f t="shared" si="60"/>
        <v>0</v>
      </c>
      <c r="K131" s="83">
        <f t="shared" si="60"/>
        <v>0</v>
      </c>
      <c r="L131" s="83">
        <f t="shared" si="60"/>
        <v>0</v>
      </c>
      <c r="M131" s="83">
        <f t="shared" si="60"/>
        <v>0</v>
      </c>
      <c r="N131" s="83">
        <f t="shared" si="60"/>
        <v>0</v>
      </c>
      <c r="O131" s="83">
        <f t="shared" si="60"/>
        <v>47</v>
      </c>
      <c r="P131" s="83">
        <f t="shared" si="60"/>
        <v>0</v>
      </c>
      <c r="Q131" s="83">
        <f t="shared" si="60"/>
        <v>0</v>
      </c>
      <c r="R131" s="83">
        <f t="shared" si="60"/>
        <v>0</v>
      </c>
      <c r="S131" s="83">
        <f t="shared" si="60"/>
        <v>0</v>
      </c>
      <c r="T131" s="83">
        <f t="shared" si="60"/>
        <v>0</v>
      </c>
    </row>
    <row r="132" spans="1:20" s="8" customFormat="1" ht="22.5" customHeight="1">
      <c r="A132" s="81"/>
      <c r="B132" s="59" t="s">
        <v>458</v>
      </c>
      <c r="C132" s="83"/>
      <c r="D132" s="83"/>
      <c r="E132" s="83">
        <f t="shared" si="57"/>
        <v>47</v>
      </c>
      <c r="F132" s="83"/>
      <c r="G132" s="83"/>
      <c r="H132" s="83"/>
      <c r="I132" s="83"/>
      <c r="J132" s="83"/>
      <c r="K132" s="83"/>
      <c r="L132" s="83"/>
      <c r="M132" s="83"/>
      <c r="N132" s="83"/>
      <c r="O132" s="83">
        <v>47</v>
      </c>
      <c r="P132" s="83"/>
      <c r="Q132" s="83"/>
      <c r="R132" s="83"/>
      <c r="S132" s="83"/>
      <c r="T132" s="83"/>
    </row>
    <row r="133" spans="1:20" s="8" customFormat="1" ht="22.5" customHeight="1">
      <c r="A133" s="81"/>
      <c r="B133" s="59" t="s">
        <v>459</v>
      </c>
      <c r="C133" s="83"/>
      <c r="D133" s="83"/>
      <c r="E133" s="83">
        <f t="shared" si="57"/>
        <v>0</v>
      </c>
      <c r="F133" s="83"/>
      <c r="G133" s="83"/>
      <c r="H133" s="83"/>
      <c r="I133" s="83"/>
      <c r="J133" s="83"/>
      <c r="K133" s="83"/>
      <c r="L133" s="83"/>
      <c r="M133" s="83"/>
      <c r="N133" s="83"/>
      <c r="O133" s="83"/>
      <c r="P133" s="83"/>
      <c r="Q133" s="83"/>
      <c r="R133" s="83"/>
      <c r="S133" s="83"/>
      <c r="T133" s="83"/>
    </row>
    <row r="134" spans="1:20" ht="22.5" customHeight="1">
      <c r="A134" s="101" t="s">
        <v>338</v>
      </c>
      <c r="B134" s="35" t="s">
        <v>339</v>
      </c>
      <c r="C134" s="83">
        <f>C135+C136</f>
        <v>0</v>
      </c>
      <c r="D134" s="83">
        <f t="shared" ref="D134:T134" si="61">D135+D136</f>
        <v>0</v>
      </c>
      <c r="E134" s="83">
        <f t="shared" si="57"/>
        <v>895</v>
      </c>
      <c r="F134" s="83">
        <f t="shared" si="61"/>
        <v>0</v>
      </c>
      <c r="G134" s="83">
        <f t="shared" si="61"/>
        <v>0</v>
      </c>
      <c r="H134" s="83">
        <f t="shared" si="61"/>
        <v>0</v>
      </c>
      <c r="I134" s="83">
        <f t="shared" si="61"/>
        <v>211</v>
      </c>
      <c r="J134" s="83">
        <f t="shared" si="61"/>
        <v>0</v>
      </c>
      <c r="K134" s="83">
        <f t="shared" si="61"/>
        <v>0</v>
      </c>
      <c r="L134" s="83">
        <f t="shared" si="61"/>
        <v>0</v>
      </c>
      <c r="M134" s="83">
        <f t="shared" si="61"/>
        <v>0</v>
      </c>
      <c r="N134" s="83">
        <f t="shared" si="61"/>
        <v>0</v>
      </c>
      <c r="O134" s="83">
        <f t="shared" si="61"/>
        <v>684</v>
      </c>
      <c r="P134" s="83">
        <f t="shared" si="61"/>
        <v>0</v>
      </c>
      <c r="Q134" s="83">
        <f t="shared" si="61"/>
        <v>0</v>
      </c>
      <c r="R134" s="83">
        <f t="shared" si="61"/>
        <v>0</v>
      </c>
      <c r="S134" s="83">
        <f t="shared" si="61"/>
        <v>0</v>
      </c>
      <c r="T134" s="83">
        <f t="shared" si="61"/>
        <v>0</v>
      </c>
    </row>
    <row r="135" spans="1:20" s="8" customFormat="1" ht="22.5" customHeight="1">
      <c r="A135" s="81"/>
      <c r="B135" s="59" t="s">
        <v>458</v>
      </c>
      <c r="C135" s="83">
        <f>C138+C141</f>
        <v>0</v>
      </c>
      <c r="D135" s="83">
        <f t="shared" ref="D135:T136" si="62">D138+D141</f>
        <v>0</v>
      </c>
      <c r="E135" s="83">
        <f t="shared" si="57"/>
        <v>684</v>
      </c>
      <c r="F135" s="83">
        <f t="shared" si="62"/>
        <v>0</v>
      </c>
      <c r="G135" s="83">
        <f t="shared" si="62"/>
        <v>0</v>
      </c>
      <c r="H135" s="83">
        <f t="shared" si="62"/>
        <v>0</v>
      </c>
      <c r="I135" s="83">
        <f t="shared" si="62"/>
        <v>0</v>
      </c>
      <c r="J135" s="83">
        <f t="shared" si="62"/>
        <v>0</v>
      </c>
      <c r="K135" s="83">
        <f t="shared" si="62"/>
        <v>0</v>
      </c>
      <c r="L135" s="83">
        <f t="shared" si="62"/>
        <v>0</v>
      </c>
      <c r="M135" s="83">
        <f t="shared" si="62"/>
        <v>0</v>
      </c>
      <c r="N135" s="83">
        <f t="shared" si="62"/>
        <v>0</v>
      </c>
      <c r="O135" s="83">
        <f t="shared" si="62"/>
        <v>684</v>
      </c>
      <c r="P135" s="83">
        <f t="shared" si="62"/>
        <v>0</v>
      </c>
      <c r="Q135" s="83">
        <f t="shared" si="62"/>
        <v>0</v>
      </c>
      <c r="R135" s="83">
        <f t="shared" si="62"/>
        <v>0</v>
      </c>
      <c r="S135" s="83">
        <f t="shared" si="62"/>
        <v>0</v>
      </c>
      <c r="T135" s="83">
        <f t="shared" si="62"/>
        <v>0</v>
      </c>
    </row>
    <row r="136" spans="1:20" s="8" customFormat="1" ht="22.5" customHeight="1">
      <c r="A136" s="81"/>
      <c r="B136" s="59" t="s">
        <v>459</v>
      </c>
      <c r="C136" s="83">
        <f>C139+C142</f>
        <v>0</v>
      </c>
      <c r="D136" s="83">
        <f t="shared" si="62"/>
        <v>0</v>
      </c>
      <c r="E136" s="83">
        <f t="shared" si="57"/>
        <v>211</v>
      </c>
      <c r="F136" s="83">
        <f t="shared" si="62"/>
        <v>0</v>
      </c>
      <c r="G136" s="83">
        <f t="shared" si="62"/>
        <v>0</v>
      </c>
      <c r="H136" s="83">
        <f t="shared" si="62"/>
        <v>0</v>
      </c>
      <c r="I136" s="83">
        <f t="shared" si="62"/>
        <v>211</v>
      </c>
      <c r="J136" s="83">
        <f t="shared" si="62"/>
        <v>0</v>
      </c>
      <c r="K136" s="83">
        <f t="shared" si="62"/>
        <v>0</v>
      </c>
      <c r="L136" s="83">
        <f t="shared" si="62"/>
        <v>0</v>
      </c>
      <c r="M136" s="83">
        <f t="shared" si="62"/>
        <v>0</v>
      </c>
      <c r="N136" s="83">
        <f t="shared" si="62"/>
        <v>0</v>
      </c>
      <c r="O136" s="83">
        <f t="shared" si="62"/>
        <v>0</v>
      </c>
      <c r="P136" s="83">
        <f t="shared" si="62"/>
        <v>0</v>
      </c>
      <c r="Q136" s="83">
        <f t="shared" si="62"/>
        <v>0</v>
      </c>
      <c r="R136" s="83">
        <f t="shared" si="62"/>
        <v>0</v>
      </c>
      <c r="S136" s="83">
        <f t="shared" si="62"/>
        <v>0</v>
      </c>
      <c r="T136" s="83">
        <f t="shared" si="62"/>
        <v>0</v>
      </c>
    </row>
    <row r="137" spans="1:20" ht="22.5" customHeight="1">
      <c r="A137" s="32"/>
      <c r="B137" s="35" t="s">
        <v>392</v>
      </c>
      <c r="C137" s="83">
        <f>C138+C139</f>
        <v>0</v>
      </c>
      <c r="D137" s="83">
        <f t="shared" ref="D137:T137" si="63">D138+D139</f>
        <v>0</v>
      </c>
      <c r="E137" s="83">
        <f t="shared" si="57"/>
        <v>411</v>
      </c>
      <c r="F137" s="83">
        <f t="shared" si="63"/>
        <v>0</v>
      </c>
      <c r="G137" s="83">
        <f t="shared" si="63"/>
        <v>0</v>
      </c>
      <c r="H137" s="83">
        <f t="shared" si="63"/>
        <v>0</v>
      </c>
      <c r="I137" s="83">
        <f t="shared" si="63"/>
        <v>211</v>
      </c>
      <c r="J137" s="83">
        <f t="shared" si="63"/>
        <v>0</v>
      </c>
      <c r="K137" s="83">
        <f t="shared" si="63"/>
        <v>0</v>
      </c>
      <c r="L137" s="83">
        <f t="shared" si="63"/>
        <v>0</v>
      </c>
      <c r="M137" s="83">
        <f t="shared" si="63"/>
        <v>0</v>
      </c>
      <c r="N137" s="83">
        <f t="shared" si="63"/>
        <v>0</v>
      </c>
      <c r="O137" s="83">
        <f t="shared" si="63"/>
        <v>200</v>
      </c>
      <c r="P137" s="83">
        <f t="shared" si="63"/>
        <v>0</v>
      </c>
      <c r="Q137" s="83">
        <f t="shared" si="63"/>
        <v>0</v>
      </c>
      <c r="R137" s="83">
        <f t="shared" si="63"/>
        <v>0</v>
      </c>
      <c r="S137" s="83">
        <f t="shared" si="63"/>
        <v>0</v>
      </c>
      <c r="T137" s="83">
        <f t="shared" si="63"/>
        <v>0</v>
      </c>
    </row>
    <row r="138" spans="1:20" s="8" customFormat="1" ht="22.5" customHeight="1">
      <c r="A138" s="81"/>
      <c r="B138" s="59" t="s">
        <v>458</v>
      </c>
      <c r="C138" s="83"/>
      <c r="D138" s="83"/>
      <c r="E138" s="83">
        <f t="shared" si="57"/>
        <v>200</v>
      </c>
      <c r="F138" s="83"/>
      <c r="G138" s="83"/>
      <c r="H138" s="83"/>
      <c r="I138" s="83"/>
      <c r="J138" s="83"/>
      <c r="K138" s="83"/>
      <c r="L138" s="83"/>
      <c r="M138" s="83"/>
      <c r="N138" s="83"/>
      <c r="O138" s="83">
        <f>'[3]38.1TW'!J51</f>
        <v>200</v>
      </c>
      <c r="P138" s="83"/>
      <c r="Q138" s="83"/>
      <c r="R138" s="83"/>
      <c r="S138" s="83"/>
      <c r="T138" s="83"/>
    </row>
    <row r="139" spans="1:20" s="8" customFormat="1" ht="22.5" customHeight="1">
      <c r="A139" s="81"/>
      <c r="B139" s="59" t="s">
        <v>459</v>
      </c>
      <c r="C139" s="83"/>
      <c r="D139" s="83"/>
      <c r="E139" s="83">
        <f t="shared" si="57"/>
        <v>211</v>
      </c>
      <c r="F139" s="83"/>
      <c r="G139" s="83"/>
      <c r="H139" s="83"/>
      <c r="I139" s="83">
        <v>211</v>
      </c>
      <c r="J139" s="83"/>
      <c r="K139" s="83"/>
      <c r="L139" s="83"/>
      <c r="M139" s="83"/>
      <c r="N139" s="83"/>
      <c r="O139" s="83"/>
      <c r="P139" s="83"/>
      <c r="Q139" s="83"/>
      <c r="R139" s="83"/>
      <c r="S139" s="83"/>
      <c r="T139" s="83"/>
    </row>
    <row r="140" spans="1:20" ht="22.5" customHeight="1">
      <c r="A140" s="32"/>
      <c r="B140" s="35" t="s">
        <v>393</v>
      </c>
      <c r="C140" s="83">
        <f>C141+C142</f>
        <v>0</v>
      </c>
      <c r="D140" s="83">
        <f t="shared" ref="D140:T140" si="64">D141+D142</f>
        <v>0</v>
      </c>
      <c r="E140" s="83">
        <f t="shared" si="64"/>
        <v>484</v>
      </c>
      <c r="F140" s="83">
        <f t="shared" si="64"/>
        <v>0</v>
      </c>
      <c r="G140" s="83">
        <f t="shared" si="64"/>
        <v>0</v>
      </c>
      <c r="H140" s="83">
        <f t="shared" si="64"/>
        <v>0</v>
      </c>
      <c r="I140" s="83">
        <f t="shared" si="64"/>
        <v>0</v>
      </c>
      <c r="J140" s="83">
        <f t="shared" si="64"/>
        <v>0</v>
      </c>
      <c r="K140" s="83">
        <f t="shared" si="64"/>
        <v>0</v>
      </c>
      <c r="L140" s="83">
        <f t="shared" si="64"/>
        <v>0</v>
      </c>
      <c r="M140" s="83">
        <f t="shared" si="64"/>
        <v>0</v>
      </c>
      <c r="N140" s="83">
        <f t="shared" si="64"/>
        <v>0</v>
      </c>
      <c r="O140" s="83">
        <f t="shared" si="64"/>
        <v>484</v>
      </c>
      <c r="P140" s="83">
        <f t="shared" si="64"/>
        <v>0</v>
      </c>
      <c r="Q140" s="83">
        <f t="shared" si="64"/>
        <v>0</v>
      </c>
      <c r="R140" s="83">
        <f t="shared" si="64"/>
        <v>0</v>
      </c>
      <c r="S140" s="83">
        <f t="shared" si="64"/>
        <v>0</v>
      </c>
      <c r="T140" s="83">
        <f t="shared" si="64"/>
        <v>0</v>
      </c>
    </row>
    <row r="141" spans="1:20" s="8" customFormat="1" ht="22.5" customHeight="1">
      <c r="A141" s="81"/>
      <c r="B141" s="59" t="s">
        <v>458</v>
      </c>
      <c r="C141" s="83"/>
      <c r="D141" s="83"/>
      <c r="E141" s="83">
        <f t="shared" si="57"/>
        <v>484</v>
      </c>
      <c r="F141" s="83"/>
      <c r="G141" s="83"/>
      <c r="H141" s="83"/>
      <c r="I141" s="83"/>
      <c r="J141" s="83"/>
      <c r="K141" s="83"/>
      <c r="L141" s="83"/>
      <c r="M141" s="83"/>
      <c r="N141" s="83"/>
      <c r="O141" s="83">
        <v>484</v>
      </c>
      <c r="P141" s="83"/>
      <c r="Q141" s="83"/>
      <c r="R141" s="83"/>
      <c r="S141" s="83"/>
      <c r="T141" s="83"/>
    </row>
    <row r="142" spans="1:20" s="8" customFormat="1" ht="22.5" customHeight="1">
      <c r="A142" s="81"/>
      <c r="B142" s="59" t="s">
        <v>459</v>
      </c>
      <c r="C142" s="83"/>
      <c r="D142" s="83"/>
      <c r="E142" s="83">
        <f t="shared" si="57"/>
        <v>0</v>
      </c>
      <c r="F142" s="83"/>
      <c r="G142" s="83"/>
      <c r="H142" s="83"/>
      <c r="I142" s="83"/>
      <c r="J142" s="83"/>
      <c r="K142" s="83"/>
      <c r="L142" s="83"/>
      <c r="M142" s="83"/>
      <c r="N142" s="83"/>
      <c r="O142" s="83"/>
      <c r="P142" s="83"/>
      <c r="Q142" s="83"/>
      <c r="R142" s="83"/>
      <c r="S142" s="83"/>
      <c r="T142" s="83"/>
    </row>
    <row r="143" spans="1:20" ht="22.5" customHeight="1">
      <c r="A143" s="101" t="s">
        <v>340</v>
      </c>
      <c r="B143" s="35" t="s">
        <v>341</v>
      </c>
      <c r="C143" s="83">
        <f>C144+C145</f>
        <v>0</v>
      </c>
      <c r="D143" s="83">
        <f t="shared" ref="D143:T143" si="65">D144+D145</f>
        <v>0</v>
      </c>
      <c r="E143" s="83">
        <f t="shared" si="57"/>
        <v>1311</v>
      </c>
      <c r="F143" s="83">
        <f t="shared" si="65"/>
        <v>0</v>
      </c>
      <c r="G143" s="83">
        <f t="shared" si="65"/>
        <v>0</v>
      </c>
      <c r="H143" s="83">
        <f t="shared" si="65"/>
        <v>0</v>
      </c>
      <c r="I143" s="83">
        <f t="shared" si="65"/>
        <v>141</v>
      </c>
      <c r="J143" s="83">
        <f t="shared" si="65"/>
        <v>0</v>
      </c>
      <c r="K143" s="83">
        <f t="shared" si="65"/>
        <v>0</v>
      </c>
      <c r="L143" s="83">
        <f t="shared" si="65"/>
        <v>0</v>
      </c>
      <c r="M143" s="83">
        <f t="shared" si="65"/>
        <v>0</v>
      </c>
      <c r="N143" s="83">
        <f t="shared" si="65"/>
        <v>0</v>
      </c>
      <c r="O143" s="83">
        <f t="shared" si="65"/>
        <v>920</v>
      </c>
      <c r="P143" s="83">
        <f t="shared" si="65"/>
        <v>0</v>
      </c>
      <c r="Q143" s="83">
        <f t="shared" si="65"/>
        <v>0</v>
      </c>
      <c r="R143" s="83">
        <f t="shared" si="65"/>
        <v>250</v>
      </c>
      <c r="S143" s="83">
        <f t="shared" si="65"/>
        <v>0</v>
      </c>
      <c r="T143" s="83">
        <f t="shared" si="65"/>
        <v>0</v>
      </c>
    </row>
    <row r="144" spans="1:20" s="8" customFormat="1" ht="22.5" customHeight="1">
      <c r="A144" s="81"/>
      <c r="B144" s="59" t="s">
        <v>458</v>
      </c>
      <c r="C144" s="83">
        <f>C147+C150</f>
        <v>0</v>
      </c>
      <c r="D144" s="83">
        <f t="shared" ref="D144:T145" si="66">D147+D150</f>
        <v>0</v>
      </c>
      <c r="E144" s="83">
        <f t="shared" si="57"/>
        <v>920</v>
      </c>
      <c r="F144" s="83">
        <f t="shared" si="66"/>
        <v>0</v>
      </c>
      <c r="G144" s="83">
        <f t="shared" si="66"/>
        <v>0</v>
      </c>
      <c r="H144" s="83">
        <f t="shared" si="66"/>
        <v>0</v>
      </c>
      <c r="I144" s="83">
        <f t="shared" si="66"/>
        <v>0</v>
      </c>
      <c r="J144" s="83">
        <f t="shared" si="66"/>
        <v>0</v>
      </c>
      <c r="K144" s="83">
        <f t="shared" si="66"/>
        <v>0</v>
      </c>
      <c r="L144" s="83">
        <f t="shared" si="66"/>
        <v>0</v>
      </c>
      <c r="M144" s="83">
        <f t="shared" si="66"/>
        <v>0</v>
      </c>
      <c r="N144" s="83">
        <f t="shared" si="66"/>
        <v>0</v>
      </c>
      <c r="O144" s="83">
        <f t="shared" si="66"/>
        <v>920</v>
      </c>
      <c r="P144" s="83">
        <f t="shared" si="66"/>
        <v>0</v>
      </c>
      <c r="Q144" s="83">
        <f t="shared" si="66"/>
        <v>0</v>
      </c>
      <c r="R144" s="83">
        <f t="shared" si="66"/>
        <v>0</v>
      </c>
      <c r="S144" s="83">
        <f t="shared" si="66"/>
        <v>0</v>
      </c>
      <c r="T144" s="83">
        <f t="shared" si="66"/>
        <v>0</v>
      </c>
    </row>
    <row r="145" spans="1:20" s="8" customFormat="1" ht="22.5" customHeight="1">
      <c r="A145" s="81"/>
      <c r="B145" s="59" t="s">
        <v>459</v>
      </c>
      <c r="C145" s="83">
        <f>C148+C151</f>
        <v>0</v>
      </c>
      <c r="D145" s="83">
        <f t="shared" si="66"/>
        <v>0</v>
      </c>
      <c r="E145" s="83">
        <f t="shared" si="57"/>
        <v>391</v>
      </c>
      <c r="F145" s="83">
        <f t="shared" si="66"/>
        <v>0</v>
      </c>
      <c r="G145" s="83">
        <f t="shared" si="66"/>
        <v>0</v>
      </c>
      <c r="H145" s="83">
        <f t="shared" si="66"/>
        <v>0</v>
      </c>
      <c r="I145" s="83">
        <f t="shared" si="66"/>
        <v>141</v>
      </c>
      <c r="J145" s="83">
        <f t="shared" si="66"/>
        <v>0</v>
      </c>
      <c r="K145" s="83">
        <f t="shared" si="66"/>
        <v>0</v>
      </c>
      <c r="L145" s="83">
        <f t="shared" si="66"/>
        <v>0</v>
      </c>
      <c r="M145" s="83">
        <f t="shared" si="66"/>
        <v>0</v>
      </c>
      <c r="N145" s="83">
        <f t="shared" si="66"/>
        <v>0</v>
      </c>
      <c r="O145" s="83">
        <f t="shared" si="66"/>
        <v>0</v>
      </c>
      <c r="P145" s="83">
        <f t="shared" si="66"/>
        <v>0</v>
      </c>
      <c r="Q145" s="83">
        <f t="shared" si="66"/>
        <v>0</v>
      </c>
      <c r="R145" s="83">
        <f t="shared" si="66"/>
        <v>250</v>
      </c>
      <c r="S145" s="83">
        <f t="shared" si="66"/>
        <v>0</v>
      </c>
      <c r="T145" s="83">
        <f t="shared" si="66"/>
        <v>0</v>
      </c>
    </row>
    <row r="146" spans="1:20" ht="22.5" customHeight="1">
      <c r="A146" s="32"/>
      <c r="B146" s="35" t="s">
        <v>392</v>
      </c>
      <c r="C146" s="83">
        <f>C147+C148</f>
        <v>0</v>
      </c>
      <c r="D146" s="83">
        <f t="shared" ref="D146:T146" si="67">D147+D148</f>
        <v>0</v>
      </c>
      <c r="E146" s="83">
        <f t="shared" si="57"/>
        <v>941</v>
      </c>
      <c r="F146" s="83">
        <f t="shared" si="67"/>
        <v>0</v>
      </c>
      <c r="G146" s="83">
        <f t="shared" si="67"/>
        <v>0</v>
      </c>
      <c r="H146" s="83">
        <f t="shared" si="67"/>
        <v>0</v>
      </c>
      <c r="I146" s="83">
        <f t="shared" si="67"/>
        <v>141</v>
      </c>
      <c r="J146" s="83">
        <f t="shared" si="67"/>
        <v>0</v>
      </c>
      <c r="K146" s="83">
        <f t="shared" si="67"/>
        <v>0</v>
      </c>
      <c r="L146" s="83">
        <f t="shared" si="67"/>
        <v>0</v>
      </c>
      <c r="M146" s="83">
        <f t="shared" si="67"/>
        <v>0</v>
      </c>
      <c r="N146" s="83">
        <f t="shared" si="67"/>
        <v>0</v>
      </c>
      <c r="O146" s="83">
        <f t="shared" si="67"/>
        <v>800</v>
      </c>
      <c r="P146" s="83">
        <f t="shared" si="67"/>
        <v>0</v>
      </c>
      <c r="Q146" s="83">
        <f t="shared" si="67"/>
        <v>0</v>
      </c>
      <c r="R146" s="83">
        <f t="shared" si="67"/>
        <v>0</v>
      </c>
      <c r="S146" s="83">
        <f t="shared" si="67"/>
        <v>0</v>
      </c>
      <c r="T146" s="83">
        <f t="shared" si="67"/>
        <v>0</v>
      </c>
    </row>
    <row r="147" spans="1:20" s="8" customFormat="1" ht="22.5" customHeight="1">
      <c r="A147" s="81"/>
      <c r="B147" s="59" t="s">
        <v>458</v>
      </c>
      <c r="C147" s="83"/>
      <c r="D147" s="83"/>
      <c r="E147" s="83">
        <f t="shared" si="57"/>
        <v>800</v>
      </c>
      <c r="F147" s="83"/>
      <c r="G147" s="83"/>
      <c r="H147" s="83"/>
      <c r="I147" s="83"/>
      <c r="J147" s="83"/>
      <c r="K147" s="83"/>
      <c r="L147" s="83"/>
      <c r="M147" s="83"/>
      <c r="N147" s="83"/>
      <c r="O147" s="83">
        <f>'[3]38.1TW'!J30</f>
        <v>800</v>
      </c>
      <c r="P147" s="83"/>
      <c r="Q147" s="83"/>
      <c r="R147" s="83"/>
      <c r="S147" s="83"/>
      <c r="T147" s="83"/>
    </row>
    <row r="148" spans="1:20" s="8" customFormat="1" ht="22.5" customHeight="1">
      <c r="A148" s="81"/>
      <c r="B148" s="59" t="s">
        <v>459</v>
      </c>
      <c r="C148" s="83"/>
      <c r="D148" s="83"/>
      <c r="E148" s="83">
        <f t="shared" si="57"/>
        <v>141</v>
      </c>
      <c r="F148" s="83"/>
      <c r="G148" s="83"/>
      <c r="H148" s="83"/>
      <c r="I148" s="83">
        <v>141</v>
      </c>
      <c r="J148" s="83"/>
      <c r="K148" s="83"/>
      <c r="L148" s="83"/>
      <c r="M148" s="83"/>
      <c r="N148" s="83"/>
      <c r="O148" s="83"/>
      <c r="P148" s="83"/>
      <c r="Q148" s="83"/>
      <c r="R148" s="83"/>
      <c r="S148" s="83"/>
      <c r="T148" s="83"/>
    </row>
    <row r="149" spans="1:20" ht="22.5" customHeight="1">
      <c r="A149" s="32"/>
      <c r="B149" s="35" t="s">
        <v>393</v>
      </c>
      <c r="C149" s="83">
        <f>C150+C151</f>
        <v>0</v>
      </c>
      <c r="D149" s="83">
        <f t="shared" ref="D149:T149" si="68">D150+D151</f>
        <v>0</v>
      </c>
      <c r="E149" s="83">
        <f t="shared" si="68"/>
        <v>370</v>
      </c>
      <c r="F149" s="83">
        <f t="shared" si="68"/>
        <v>0</v>
      </c>
      <c r="G149" s="83">
        <f t="shared" si="68"/>
        <v>0</v>
      </c>
      <c r="H149" s="83">
        <f t="shared" si="68"/>
        <v>0</v>
      </c>
      <c r="I149" s="83">
        <f t="shared" si="68"/>
        <v>0</v>
      </c>
      <c r="J149" s="83">
        <f t="shared" si="68"/>
        <v>0</v>
      </c>
      <c r="K149" s="83">
        <f t="shared" si="68"/>
        <v>0</v>
      </c>
      <c r="L149" s="83">
        <f t="shared" si="68"/>
        <v>0</v>
      </c>
      <c r="M149" s="83">
        <f t="shared" si="68"/>
        <v>0</v>
      </c>
      <c r="N149" s="83">
        <f t="shared" si="68"/>
        <v>0</v>
      </c>
      <c r="O149" s="83">
        <f t="shared" si="68"/>
        <v>120</v>
      </c>
      <c r="P149" s="83">
        <f t="shared" si="68"/>
        <v>0</v>
      </c>
      <c r="Q149" s="83">
        <f t="shared" si="68"/>
        <v>0</v>
      </c>
      <c r="R149" s="83">
        <f t="shared" si="68"/>
        <v>250</v>
      </c>
      <c r="S149" s="83">
        <f t="shared" si="68"/>
        <v>0</v>
      </c>
      <c r="T149" s="83">
        <f t="shared" si="68"/>
        <v>0</v>
      </c>
    </row>
    <row r="150" spans="1:20" s="8" customFormat="1" ht="22.5" customHeight="1">
      <c r="A150" s="81"/>
      <c r="B150" s="59" t="s">
        <v>458</v>
      </c>
      <c r="C150" s="83"/>
      <c r="D150" s="83"/>
      <c r="E150" s="83">
        <f t="shared" si="57"/>
        <v>120</v>
      </c>
      <c r="F150" s="83"/>
      <c r="G150" s="83"/>
      <c r="H150" s="83"/>
      <c r="I150" s="83"/>
      <c r="J150" s="83"/>
      <c r="K150" s="83"/>
      <c r="L150" s="83"/>
      <c r="M150" s="83"/>
      <c r="N150" s="83"/>
      <c r="O150" s="83">
        <v>120</v>
      </c>
      <c r="P150" s="83"/>
      <c r="Q150" s="83"/>
      <c r="R150" s="83"/>
      <c r="S150" s="83"/>
      <c r="T150" s="83"/>
    </row>
    <row r="151" spans="1:20" s="153" customFormat="1" ht="22.5" customHeight="1">
      <c r="A151" s="151"/>
      <c r="B151" s="152" t="s">
        <v>459</v>
      </c>
      <c r="C151" s="121"/>
      <c r="D151" s="121"/>
      <c r="E151" s="121">
        <f t="shared" si="57"/>
        <v>250</v>
      </c>
      <c r="F151" s="121"/>
      <c r="G151" s="121"/>
      <c r="H151" s="121"/>
      <c r="I151" s="121"/>
      <c r="J151" s="121"/>
      <c r="K151" s="121"/>
      <c r="L151" s="121"/>
      <c r="M151" s="121"/>
      <c r="N151" s="121"/>
      <c r="O151" s="121"/>
      <c r="P151" s="121"/>
      <c r="Q151" s="121"/>
      <c r="R151" s="121">
        <v>250</v>
      </c>
      <c r="S151" s="121"/>
      <c r="T151" s="121"/>
    </row>
    <row r="152" spans="1:20" ht="22.5" customHeight="1">
      <c r="A152" s="101" t="s">
        <v>342</v>
      </c>
      <c r="B152" s="35" t="s">
        <v>343</v>
      </c>
      <c r="C152" s="83">
        <f>C153+C154</f>
        <v>0</v>
      </c>
      <c r="D152" s="83">
        <f t="shared" ref="D152:T152" si="69">D153+D154</f>
        <v>0</v>
      </c>
      <c r="E152" s="83">
        <f t="shared" si="57"/>
        <v>1496</v>
      </c>
      <c r="F152" s="83">
        <f t="shared" si="69"/>
        <v>0</v>
      </c>
      <c r="G152" s="83">
        <f t="shared" si="69"/>
        <v>0</v>
      </c>
      <c r="H152" s="83">
        <f t="shared" si="69"/>
        <v>0</v>
      </c>
      <c r="I152" s="83">
        <f t="shared" si="69"/>
        <v>120</v>
      </c>
      <c r="J152" s="83">
        <f t="shared" si="69"/>
        <v>0</v>
      </c>
      <c r="K152" s="83">
        <f t="shared" si="69"/>
        <v>0</v>
      </c>
      <c r="L152" s="83">
        <f t="shared" si="69"/>
        <v>0</v>
      </c>
      <c r="M152" s="83">
        <f t="shared" si="69"/>
        <v>0</v>
      </c>
      <c r="N152" s="83">
        <f t="shared" si="69"/>
        <v>0</v>
      </c>
      <c r="O152" s="83">
        <f t="shared" si="69"/>
        <v>1376</v>
      </c>
      <c r="P152" s="83">
        <f t="shared" si="69"/>
        <v>0</v>
      </c>
      <c r="Q152" s="83">
        <f t="shared" si="69"/>
        <v>0</v>
      </c>
      <c r="R152" s="83">
        <f t="shared" si="69"/>
        <v>0</v>
      </c>
      <c r="S152" s="83">
        <f t="shared" si="69"/>
        <v>0</v>
      </c>
      <c r="T152" s="83">
        <f t="shared" si="69"/>
        <v>0</v>
      </c>
    </row>
    <row r="153" spans="1:20" s="8" customFormat="1" ht="22.5" customHeight="1">
      <c r="A153" s="81"/>
      <c r="B153" s="59" t="s">
        <v>458</v>
      </c>
      <c r="C153" s="83">
        <f>C156+C159</f>
        <v>0</v>
      </c>
      <c r="D153" s="83">
        <f t="shared" ref="D153:T154" si="70">D156+D159</f>
        <v>0</v>
      </c>
      <c r="E153" s="83">
        <f t="shared" si="57"/>
        <v>1376</v>
      </c>
      <c r="F153" s="83">
        <f t="shared" si="70"/>
        <v>0</v>
      </c>
      <c r="G153" s="83">
        <f t="shared" si="70"/>
        <v>0</v>
      </c>
      <c r="H153" s="83">
        <f t="shared" si="70"/>
        <v>0</v>
      </c>
      <c r="I153" s="83">
        <f t="shared" si="70"/>
        <v>0</v>
      </c>
      <c r="J153" s="83">
        <f t="shared" si="70"/>
        <v>0</v>
      </c>
      <c r="K153" s="83">
        <f t="shared" si="70"/>
        <v>0</v>
      </c>
      <c r="L153" s="83">
        <f t="shared" si="70"/>
        <v>0</v>
      </c>
      <c r="M153" s="83">
        <f t="shared" si="70"/>
        <v>0</v>
      </c>
      <c r="N153" s="83">
        <f t="shared" si="70"/>
        <v>0</v>
      </c>
      <c r="O153" s="83">
        <f t="shared" si="70"/>
        <v>1376</v>
      </c>
      <c r="P153" s="83">
        <f t="shared" si="70"/>
        <v>0</v>
      </c>
      <c r="Q153" s="83">
        <f t="shared" si="70"/>
        <v>0</v>
      </c>
      <c r="R153" s="83">
        <f t="shared" si="70"/>
        <v>0</v>
      </c>
      <c r="S153" s="83">
        <f t="shared" si="70"/>
        <v>0</v>
      </c>
      <c r="T153" s="83">
        <f t="shared" si="70"/>
        <v>0</v>
      </c>
    </row>
    <row r="154" spans="1:20" s="8" customFormat="1" ht="22.5" customHeight="1">
      <c r="A154" s="81"/>
      <c r="B154" s="59" t="s">
        <v>459</v>
      </c>
      <c r="C154" s="83">
        <f>C157+C160</f>
        <v>0</v>
      </c>
      <c r="D154" s="83">
        <f t="shared" si="70"/>
        <v>0</v>
      </c>
      <c r="E154" s="83">
        <f t="shared" si="57"/>
        <v>120</v>
      </c>
      <c r="F154" s="83">
        <f t="shared" si="70"/>
        <v>0</v>
      </c>
      <c r="G154" s="83">
        <f t="shared" si="70"/>
        <v>0</v>
      </c>
      <c r="H154" s="83">
        <f t="shared" si="70"/>
        <v>0</v>
      </c>
      <c r="I154" s="83">
        <f t="shared" si="70"/>
        <v>120</v>
      </c>
      <c r="J154" s="83">
        <f t="shared" si="70"/>
        <v>0</v>
      </c>
      <c r="K154" s="83">
        <f t="shared" si="70"/>
        <v>0</v>
      </c>
      <c r="L154" s="83">
        <f t="shared" si="70"/>
        <v>0</v>
      </c>
      <c r="M154" s="83">
        <f t="shared" si="70"/>
        <v>0</v>
      </c>
      <c r="N154" s="83">
        <f t="shared" si="70"/>
        <v>0</v>
      </c>
      <c r="O154" s="83">
        <f t="shared" si="70"/>
        <v>0</v>
      </c>
      <c r="P154" s="83">
        <f t="shared" si="70"/>
        <v>0</v>
      </c>
      <c r="Q154" s="83">
        <f t="shared" si="70"/>
        <v>0</v>
      </c>
      <c r="R154" s="83">
        <f t="shared" si="70"/>
        <v>0</v>
      </c>
      <c r="S154" s="83">
        <f t="shared" si="70"/>
        <v>0</v>
      </c>
      <c r="T154" s="83">
        <f t="shared" si="70"/>
        <v>0</v>
      </c>
    </row>
    <row r="155" spans="1:20" ht="22.5" customHeight="1">
      <c r="A155" s="32"/>
      <c r="B155" s="35" t="s">
        <v>392</v>
      </c>
      <c r="C155" s="83">
        <f>C156+C157</f>
        <v>0</v>
      </c>
      <c r="D155" s="83">
        <f t="shared" ref="D155:T155" si="71">D156+D157</f>
        <v>0</v>
      </c>
      <c r="E155" s="83">
        <f t="shared" si="57"/>
        <v>1320</v>
      </c>
      <c r="F155" s="83">
        <f t="shared" si="71"/>
        <v>0</v>
      </c>
      <c r="G155" s="83">
        <f t="shared" si="71"/>
        <v>0</v>
      </c>
      <c r="H155" s="83">
        <f t="shared" si="71"/>
        <v>0</v>
      </c>
      <c r="I155" s="83">
        <f t="shared" si="71"/>
        <v>120</v>
      </c>
      <c r="J155" s="83">
        <f t="shared" si="71"/>
        <v>0</v>
      </c>
      <c r="K155" s="83">
        <f t="shared" si="71"/>
        <v>0</v>
      </c>
      <c r="L155" s="83">
        <f t="shared" si="71"/>
        <v>0</v>
      </c>
      <c r="M155" s="83">
        <f t="shared" si="71"/>
        <v>0</v>
      </c>
      <c r="N155" s="83">
        <f t="shared" si="71"/>
        <v>0</v>
      </c>
      <c r="O155" s="83">
        <f t="shared" si="71"/>
        <v>1200</v>
      </c>
      <c r="P155" s="83">
        <f t="shared" si="71"/>
        <v>0</v>
      </c>
      <c r="Q155" s="83">
        <f t="shared" si="71"/>
        <v>0</v>
      </c>
      <c r="R155" s="83">
        <f t="shared" si="71"/>
        <v>0</v>
      </c>
      <c r="S155" s="83">
        <f t="shared" si="71"/>
        <v>0</v>
      </c>
      <c r="T155" s="83">
        <f t="shared" si="71"/>
        <v>0</v>
      </c>
    </row>
    <row r="156" spans="1:20" s="8" customFormat="1" ht="22.5" customHeight="1">
      <c r="A156" s="81"/>
      <c r="B156" s="59" t="s">
        <v>458</v>
      </c>
      <c r="C156" s="83"/>
      <c r="D156" s="83"/>
      <c r="E156" s="83">
        <f t="shared" si="57"/>
        <v>1200</v>
      </c>
      <c r="F156" s="83"/>
      <c r="G156" s="83"/>
      <c r="H156" s="83"/>
      <c r="I156" s="83"/>
      <c r="J156" s="83"/>
      <c r="K156" s="83"/>
      <c r="L156" s="83"/>
      <c r="M156" s="83"/>
      <c r="N156" s="83"/>
      <c r="O156" s="83">
        <f>'[3]38.1TW'!J33</f>
        <v>1200</v>
      </c>
      <c r="P156" s="83"/>
      <c r="Q156" s="83"/>
      <c r="R156" s="83"/>
      <c r="S156" s="83"/>
      <c r="T156" s="83"/>
    </row>
    <row r="157" spans="1:20" s="8" customFormat="1" ht="22.5" customHeight="1">
      <c r="A157" s="81"/>
      <c r="B157" s="59" t="s">
        <v>459</v>
      </c>
      <c r="C157" s="83"/>
      <c r="D157" s="83"/>
      <c r="E157" s="83">
        <f t="shared" si="57"/>
        <v>120</v>
      </c>
      <c r="F157" s="83"/>
      <c r="G157" s="83"/>
      <c r="H157" s="83"/>
      <c r="I157" s="83">
        <v>120</v>
      </c>
      <c r="J157" s="83"/>
      <c r="K157" s="83"/>
      <c r="L157" s="83"/>
      <c r="M157" s="83"/>
      <c r="N157" s="83"/>
      <c r="O157" s="83"/>
      <c r="P157" s="83"/>
      <c r="Q157" s="83"/>
      <c r="R157" s="83"/>
      <c r="S157" s="83"/>
      <c r="T157" s="83"/>
    </row>
    <row r="158" spans="1:20" ht="22.5" customHeight="1">
      <c r="A158" s="32"/>
      <c r="B158" s="35" t="s">
        <v>393</v>
      </c>
      <c r="C158" s="83"/>
      <c r="D158" s="83"/>
      <c r="E158" s="83">
        <f>F158+G158+H158+I158+J158+K158+L158+M158+N158+O158+R158+S158+T158</f>
        <v>176</v>
      </c>
      <c r="F158" s="83"/>
      <c r="G158" s="83"/>
      <c r="H158" s="83"/>
      <c r="I158" s="83">
        <f>I159+I160</f>
        <v>0</v>
      </c>
      <c r="J158" s="83">
        <f t="shared" ref="J158:T158" si="72">J159+J160</f>
        <v>0</v>
      </c>
      <c r="K158" s="83">
        <f t="shared" si="72"/>
        <v>0</v>
      </c>
      <c r="L158" s="83">
        <f t="shared" si="72"/>
        <v>0</v>
      </c>
      <c r="M158" s="83">
        <f t="shared" si="72"/>
        <v>0</v>
      </c>
      <c r="N158" s="83">
        <f t="shared" si="72"/>
        <v>0</v>
      </c>
      <c r="O158" s="83">
        <f t="shared" si="72"/>
        <v>176</v>
      </c>
      <c r="P158" s="83">
        <f t="shared" si="72"/>
        <v>0</v>
      </c>
      <c r="Q158" s="83">
        <f t="shared" si="72"/>
        <v>0</v>
      </c>
      <c r="R158" s="83">
        <f t="shared" si="72"/>
        <v>0</v>
      </c>
      <c r="S158" s="83">
        <f t="shared" si="72"/>
        <v>0</v>
      </c>
      <c r="T158" s="83">
        <f t="shared" si="72"/>
        <v>0</v>
      </c>
    </row>
    <row r="159" spans="1:20" s="8" customFormat="1" ht="22.5" customHeight="1">
      <c r="A159" s="81"/>
      <c r="B159" s="59" t="s">
        <v>458</v>
      </c>
      <c r="C159" s="83"/>
      <c r="D159" s="83"/>
      <c r="E159" s="83">
        <f t="shared" si="57"/>
        <v>176</v>
      </c>
      <c r="F159" s="83"/>
      <c r="G159" s="83"/>
      <c r="H159" s="83"/>
      <c r="I159" s="83"/>
      <c r="J159" s="83"/>
      <c r="K159" s="83"/>
      <c r="L159" s="83"/>
      <c r="M159" s="83"/>
      <c r="N159" s="83"/>
      <c r="O159" s="83">
        <v>176</v>
      </c>
      <c r="P159" s="83"/>
      <c r="Q159" s="83"/>
      <c r="R159" s="83"/>
      <c r="S159" s="83"/>
      <c r="T159" s="83"/>
    </row>
    <row r="160" spans="1:20" s="8" customFormat="1" ht="22.5" customHeight="1">
      <c r="A160" s="81"/>
      <c r="B160" s="59" t="s">
        <v>459</v>
      </c>
      <c r="C160" s="83"/>
      <c r="D160" s="83"/>
      <c r="E160" s="83">
        <f t="shared" si="57"/>
        <v>0</v>
      </c>
      <c r="F160" s="83"/>
      <c r="G160" s="83"/>
      <c r="H160" s="83"/>
      <c r="I160" s="83"/>
      <c r="J160" s="83"/>
      <c r="K160" s="83"/>
      <c r="L160" s="83"/>
      <c r="M160" s="83"/>
      <c r="N160" s="83"/>
      <c r="O160" s="83"/>
      <c r="P160" s="83"/>
      <c r="Q160" s="83"/>
      <c r="R160" s="83"/>
      <c r="S160" s="83"/>
      <c r="T160" s="83"/>
    </row>
    <row r="161" spans="1:20" ht="22.5" customHeight="1">
      <c r="A161" s="101" t="s">
        <v>344</v>
      </c>
      <c r="B161" s="35" t="s">
        <v>345</v>
      </c>
      <c r="C161" s="83">
        <f>C162+C163</f>
        <v>0</v>
      </c>
      <c r="D161" s="83">
        <f t="shared" ref="D161:T161" si="73">D162+D163</f>
        <v>0</v>
      </c>
      <c r="E161" s="83">
        <f t="shared" si="57"/>
        <v>42</v>
      </c>
      <c r="F161" s="83">
        <f t="shared" si="73"/>
        <v>0</v>
      </c>
      <c r="G161" s="83">
        <f t="shared" si="73"/>
        <v>0</v>
      </c>
      <c r="H161" s="83">
        <f t="shared" si="73"/>
        <v>0</v>
      </c>
      <c r="I161" s="83">
        <f t="shared" si="73"/>
        <v>42</v>
      </c>
      <c r="J161" s="83">
        <f t="shared" si="73"/>
        <v>0</v>
      </c>
      <c r="K161" s="83">
        <f t="shared" si="73"/>
        <v>0</v>
      </c>
      <c r="L161" s="83">
        <f t="shared" si="73"/>
        <v>0</v>
      </c>
      <c r="M161" s="83">
        <f t="shared" si="73"/>
        <v>0</v>
      </c>
      <c r="N161" s="83">
        <f t="shared" si="73"/>
        <v>0</v>
      </c>
      <c r="O161" s="83">
        <f t="shared" si="73"/>
        <v>0</v>
      </c>
      <c r="P161" s="83">
        <f t="shared" si="73"/>
        <v>0</v>
      </c>
      <c r="Q161" s="83">
        <f t="shared" si="73"/>
        <v>0</v>
      </c>
      <c r="R161" s="83">
        <f t="shared" si="73"/>
        <v>0</v>
      </c>
      <c r="S161" s="83">
        <f t="shared" si="73"/>
        <v>0</v>
      </c>
      <c r="T161" s="83">
        <f t="shared" si="73"/>
        <v>0</v>
      </c>
    </row>
    <row r="162" spans="1:20" s="8" customFormat="1" ht="22.5" customHeight="1">
      <c r="A162" s="81"/>
      <c r="B162" s="59" t="s">
        <v>458</v>
      </c>
      <c r="C162" s="83">
        <f>C165+C168</f>
        <v>0</v>
      </c>
      <c r="D162" s="83">
        <f t="shared" ref="D162:T163" si="74">D165+D168</f>
        <v>0</v>
      </c>
      <c r="E162" s="83">
        <f t="shared" si="57"/>
        <v>0</v>
      </c>
      <c r="F162" s="83">
        <f t="shared" si="74"/>
        <v>0</v>
      </c>
      <c r="G162" s="83">
        <f t="shared" si="74"/>
        <v>0</v>
      </c>
      <c r="H162" s="83">
        <f t="shared" si="74"/>
        <v>0</v>
      </c>
      <c r="I162" s="83">
        <f t="shared" si="74"/>
        <v>0</v>
      </c>
      <c r="J162" s="83">
        <f t="shared" si="74"/>
        <v>0</v>
      </c>
      <c r="K162" s="83">
        <f t="shared" si="74"/>
        <v>0</v>
      </c>
      <c r="L162" s="83">
        <f t="shared" si="74"/>
        <v>0</v>
      </c>
      <c r="M162" s="83">
        <f t="shared" si="74"/>
        <v>0</v>
      </c>
      <c r="N162" s="83">
        <f t="shared" si="74"/>
        <v>0</v>
      </c>
      <c r="O162" s="83">
        <f t="shared" si="74"/>
        <v>0</v>
      </c>
      <c r="P162" s="83">
        <f t="shared" si="74"/>
        <v>0</v>
      </c>
      <c r="Q162" s="83">
        <f t="shared" si="74"/>
        <v>0</v>
      </c>
      <c r="R162" s="83">
        <f t="shared" si="74"/>
        <v>0</v>
      </c>
      <c r="S162" s="83">
        <f t="shared" si="74"/>
        <v>0</v>
      </c>
      <c r="T162" s="83">
        <f t="shared" si="74"/>
        <v>0</v>
      </c>
    </row>
    <row r="163" spans="1:20" s="8" customFormat="1" ht="22.5" customHeight="1">
      <c r="A163" s="81"/>
      <c r="B163" s="59" t="s">
        <v>459</v>
      </c>
      <c r="C163" s="83">
        <f>C166+C169</f>
        <v>0</v>
      </c>
      <c r="D163" s="83">
        <f t="shared" si="74"/>
        <v>0</v>
      </c>
      <c r="E163" s="83">
        <f t="shared" si="57"/>
        <v>42</v>
      </c>
      <c r="F163" s="83">
        <f t="shared" si="74"/>
        <v>0</v>
      </c>
      <c r="G163" s="83">
        <f t="shared" si="74"/>
        <v>0</v>
      </c>
      <c r="H163" s="83">
        <f t="shared" si="74"/>
        <v>0</v>
      </c>
      <c r="I163" s="83">
        <f t="shared" si="74"/>
        <v>42</v>
      </c>
      <c r="J163" s="83">
        <f t="shared" si="74"/>
        <v>0</v>
      </c>
      <c r="K163" s="83">
        <f t="shared" si="74"/>
        <v>0</v>
      </c>
      <c r="L163" s="83">
        <f t="shared" si="74"/>
        <v>0</v>
      </c>
      <c r="M163" s="83">
        <f t="shared" si="74"/>
        <v>0</v>
      </c>
      <c r="N163" s="83">
        <f t="shared" si="74"/>
        <v>0</v>
      </c>
      <c r="O163" s="83">
        <f t="shared" si="74"/>
        <v>0</v>
      </c>
      <c r="P163" s="83">
        <f t="shared" si="74"/>
        <v>0</v>
      </c>
      <c r="Q163" s="83">
        <f t="shared" si="74"/>
        <v>0</v>
      </c>
      <c r="R163" s="83">
        <f t="shared" si="74"/>
        <v>0</v>
      </c>
      <c r="S163" s="83">
        <f t="shared" si="74"/>
        <v>0</v>
      </c>
      <c r="T163" s="83">
        <f t="shared" si="74"/>
        <v>0</v>
      </c>
    </row>
    <row r="164" spans="1:20" ht="22.5" customHeight="1">
      <c r="A164" s="32"/>
      <c r="B164" s="35" t="s">
        <v>392</v>
      </c>
      <c r="C164" s="83">
        <f>C165+C166</f>
        <v>0</v>
      </c>
      <c r="D164" s="83">
        <f t="shared" ref="D164:T164" si="75">D165+D166</f>
        <v>0</v>
      </c>
      <c r="E164" s="83">
        <f t="shared" si="57"/>
        <v>42</v>
      </c>
      <c r="F164" s="83">
        <f t="shared" si="75"/>
        <v>0</v>
      </c>
      <c r="G164" s="83">
        <f t="shared" si="75"/>
        <v>0</v>
      </c>
      <c r="H164" s="83">
        <f t="shared" si="75"/>
        <v>0</v>
      </c>
      <c r="I164" s="83">
        <f t="shared" si="75"/>
        <v>42</v>
      </c>
      <c r="J164" s="83">
        <f t="shared" si="75"/>
        <v>0</v>
      </c>
      <c r="K164" s="83">
        <f t="shared" si="75"/>
        <v>0</v>
      </c>
      <c r="L164" s="83">
        <f t="shared" si="75"/>
        <v>0</v>
      </c>
      <c r="M164" s="83">
        <f t="shared" si="75"/>
        <v>0</v>
      </c>
      <c r="N164" s="83">
        <f t="shared" si="75"/>
        <v>0</v>
      </c>
      <c r="O164" s="83">
        <f t="shared" si="75"/>
        <v>0</v>
      </c>
      <c r="P164" s="83">
        <f t="shared" si="75"/>
        <v>0</v>
      </c>
      <c r="Q164" s="83">
        <f t="shared" si="75"/>
        <v>0</v>
      </c>
      <c r="R164" s="83">
        <f t="shared" si="75"/>
        <v>0</v>
      </c>
      <c r="S164" s="83">
        <f t="shared" si="75"/>
        <v>0</v>
      </c>
      <c r="T164" s="83">
        <f t="shared" si="75"/>
        <v>0</v>
      </c>
    </row>
    <row r="165" spans="1:20" s="8" customFormat="1" ht="22.5" customHeight="1">
      <c r="A165" s="81"/>
      <c r="B165" s="59" t="s">
        <v>458</v>
      </c>
      <c r="C165" s="83"/>
      <c r="D165" s="83"/>
      <c r="E165" s="83">
        <f t="shared" si="57"/>
        <v>0</v>
      </c>
      <c r="F165" s="83"/>
      <c r="G165" s="83"/>
      <c r="H165" s="83"/>
      <c r="I165" s="83"/>
      <c r="J165" s="83"/>
      <c r="K165" s="83"/>
      <c r="L165" s="83"/>
      <c r="M165" s="83"/>
      <c r="N165" s="83"/>
      <c r="O165" s="83"/>
      <c r="P165" s="83"/>
      <c r="Q165" s="83"/>
      <c r="R165" s="83"/>
      <c r="S165" s="83"/>
      <c r="T165" s="83"/>
    </row>
    <row r="166" spans="1:20" s="8" customFormat="1" ht="22.5" customHeight="1">
      <c r="A166" s="81"/>
      <c r="B166" s="59" t="s">
        <v>459</v>
      </c>
      <c r="C166" s="83"/>
      <c r="D166" s="83"/>
      <c r="E166" s="83">
        <f t="shared" si="57"/>
        <v>42</v>
      </c>
      <c r="F166" s="83"/>
      <c r="G166" s="83"/>
      <c r="H166" s="83"/>
      <c r="I166" s="83">
        <v>42</v>
      </c>
      <c r="J166" s="83"/>
      <c r="K166" s="83"/>
      <c r="L166" s="83"/>
      <c r="M166" s="83"/>
      <c r="N166" s="83"/>
      <c r="O166" s="83"/>
      <c r="P166" s="83"/>
      <c r="Q166" s="83"/>
      <c r="R166" s="83"/>
      <c r="S166" s="83"/>
      <c r="T166" s="83"/>
    </row>
    <row r="167" spans="1:20" ht="22.5" customHeight="1">
      <c r="A167" s="32"/>
      <c r="B167" s="35" t="s">
        <v>393</v>
      </c>
      <c r="C167" s="83"/>
      <c r="D167" s="83"/>
      <c r="E167" s="83">
        <f t="shared" si="57"/>
        <v>0</v>
      </c>
      <c r="F167" s="83"/>
      <c r="G167" s="83"/>
      <c r="H167" s="83"/>
      <c r="I167" s="83"/>
      <c r="J167" s="83"/>
      <c r="K167" s="83"/>
      <c r="L167" s="83"/>
      <c r="M167" s="83"/>
      <c r="N167" s="83"/>
      <c r="O167" s="83"/>
      <c r="P167" s="83"/>
      <c r="Q167" s="83"/>
      <c r="R167" s="83"/>
      <c r="S167" s="83"/>
      <c r="T167" s="83"/>
    </row>
    <row r="168" spans="1:20" s="8" customFormat="1" ht="22.5" customHeight="1">
      <c r="A168" s="81"/>
      <c r="B168" s="59" t="s">
        <v>458</v>
      </c>
      <c r="C168" s="83"/>
      <c r="D168" s="83"/>
      <c r="E168" s="83">
        <f t="shared" si="57"/>
        <v>0</v>
      </c>
      <c r="F168" s="83"/>
      <c r="G168" s="83"/>
      <c r="H168" s="83"/>
      <c r="I168" s="83"/>
      <c r="J168" s="83"/>
      <c r="K168" s="83"/>
      <c r="L168" s="83"/>
      <c r="M168" s="83"/>
      <c r="N168" s="83"/>
      <c r="O168" s="83"/>
      <c r="P168" s="83"/>
      <c r="Q168" s="83"/>
      <c r="R168" s="83"/>
      <c r="S168" s="83"/>
      <c r="T168" s="83"/>
    </row>
    <row r="169" spans="1:20" s="8" customFormat="1" ht="22.5" customHeight="1">
      <c r="A169" s="81"/>
      <c r="B169" s="59" t="s">
        <v>459</v>
      </c>
      <c r="C169" s="83"/>
      <c r="D169" s="83"/>
      <c r="E169" s="83">
        <f t="shared" si="57"/>
        <v>0</v>
      </c>
      <c r="F169" s="83"/>
      <c r="G169" s="83"/>
      <c r="H169" s="83"/>
      <c r="I169" s="83"/>
      <c r="J169" s="83"/>
      <c r="K169" s="83"/>
      <c r="L169" s="83"/>
      <c r="M169" s="83"/>
      <c r="N169" s="83"/>
      <c r="O169" s="83"/>
      <c r="P169" s="83"/>
      <c r="Q169" s="83"/>
      <c r="R169" s="83"/>
      <c r="S169" s="83"/>
      <c r="T169" s="83"/>
    </row>
    <row r="170" spans="1:20" ht="22.5" customHeight="1">
      <c r="A170" s="101">
        <v>2</v>
      </c>
      <c r="B170" s="35" t="s">
        <v>346</v>
      </c>
      <c r="C170" s="83">
        <f>C171+C172</f>
        <v>0</v>
      </c>
      <c r="D170" s="83">
        <f t="shared" ref="D170:T170" si="76">D171+D172</f>
        <v>0</v>
      </c>
      <c r="E170" s="83">
        <f t="shared" si="57"/>
        <v>3658</v>
      </c>
      <c r="F170" s="83">
        <f t="shared" si="76"/>
        <v>0</v>
      </c>
      <c r="G170" s="83">
        <f t="shared" si="76"/>
        <v>0</v>
      </c>
      <c r="H170" s="83">
        <f t="shared" si="76"/>
        <v>0</v>
      </c>
      <c r="I170" s="83">
        <f t="shared" si="76"/>
        <v>0</v>
      </c>
      <c r="J170" s="83">
        <f t="shared" si="76"/>
        <v>0</v>
      </c>
      <c r="K170" s="83">
        <f t="shared" si="76"/>
        <v>0</v>
      </c>
      <c r="L170" s="83">
        <f t="shared" si="76"/>
        <v>0</v>
      </c>
      <c r="M170" s="83">
        <f t="shared" si="76"/>
        <v>0</v>
      </c>
      <c r="N170" s="83">
        <f t="shared" si="76"/>
        <v>0</v>
      </c>
      <c r="O170" s="83">
        <f t="shared" si="76"/>
        <v>3658</v>
      </c>
      <c r="P170" s="83">
        <f t="shared" si="76"/>
        <v>0</v>
      </c>
      <c r="Q170" s="83">
        <f t="shared" si="76"/>
        <v>0</v>
      </c>
      <c r="R170" s="83">
        <f t="shared" si="76"/>
        <v>0</v>
      </c>
      <c r="S170" s="83">
        <f t="shared" si="76"/>
        <v>0</v>
      </c>
      <c r="T170" s="83">
        <f t="shared" si="76"/>
        <v>0</v>
      </c>
    </row>
    <row r="171" spans="1:20" s="8" customFormat="1" ht="30.75" customHeight="1">
      <c r="A171" s="81"/>
      <c r="B171" s="59" t="s">
        <v>458</v>
      </c>
      <c r="C171" s="83">
        <f>C174+C177</f>
        <v>0</v>
      </c>
      <c r="D171" s="83">
        <f t="shared" ref="D171:T172" si="77">D174+D177</f>
        <v>0</v>
      </c>
      <c r="E171" s="83">
        <f t="shared" si="57"/>
        <v>2738</v>
      </c>
      <c r="F171" s="83">
        <f t="shared" si="77"/>
        <v>0</v>
      </c>
      <c r="G171" s="83">
        <f t="shared" si="77"/>
        <v>0</v>
      </c>
      <c r="H171" s="83">
        <f t="shared" si="77"/>
        <v>0</v>
      </c>
      <c r="I171" s="83">
        <f t="shared" si="77"/>
        <v>0</v>
      </c>
      <c r="J171" s="83">
        <f t="shared" si="77"/>
        <v>0</v>
      </c>
      <c r="K171" s="83">
        <f t="shared" si="77"/>
        <v>0</v>
      </c>
      <c r="L171" s="83">
        <f t="shared" si="77"/>
        <v>0</v>
      </c>
      <c r="M171" s="83">
        <f t="shared" si="77"/>
        <v>0</v>
      </c>
      <c r="N171" s="83">
        <f t="shared" si="77"/>
        <v>0</v>
      </c>
      <c r="O171" s="83">
        <f t="shared" si="77"/>
        <v>2738</v>
      </c>
      <c r="P171" s="83">
        <f t="shared" si="77"/>
        <v>0</v>
      </c>
      <c r="Q171" s="83">
        <f t="shared" si="77"/>
        <v>0</v>
      </c>
      <c r="R171" s="83">
        <f t="shared" si="77"/>
        <v>0</v>
      </c>
      <c r="S171" s="83">
        <f t="shared" si="77"/>
        <v>0</v>
      </c>
      <c r="T171" s="83">
        <f t="shared" si="77"/>
        <v>0</v>
      </c>
    </row>
    <row r="172" spans="1:20" s="8" customFormat="1" ht="22.5" customHeight="1">
      <c r="A172" s="81"/>
      <c r="B172" s="59" t="s">
        <v>459</v>
      </c>
      <c r="C172" s="83">
        <f>C175+C178</f>
        <v>0</v>
      </c>
      <c r="D172" s="83">
        <f t="shared" si="77"/>
        <v>0</v>
      </c>
      <c r="E172" s="83">
        <f t="shared" si="57"/>
        <v>920</v>
      </c>
      <c r="F172" s="83">
        <f t="shared" si="77"/>
        <v>0</v>
      </c>
      <c r="G172" s="83">
        <f t="shared" si="77"/>
        <v>0</v>
      </c>
      <c r="H172" s="83">
        <f t="shared" si="77"/>
        <v>0</v>
      </c>
      <c r="I172" s="83">
        <f t="shared" si="77"/>
        <v>0</v>
      </c>
      <c r="J172" s="83">
        <f t="shared" si="77"/>
        <v>0</v>
      </c>
      <c r="K172" s="83">
        <f t="shared" si="77"/>
        <v>0</v>
      </c>
      <c r="L172" s="83">
        <f t="shared" si="77"/>
        <v>0</v>
      </c>
      <c r="M172" s="83">
        <f t="shared" si="77"/>
        <v>0</v>
      </c>
      <c r="N172" s="83">
        <f t="shared" si="77"/>
        <v>0</v>
      </c>
      <c r="O172" s="83">
        <f t="shared" si="77"/>
        <v>920</v>
      </c>
      <c r="P172" s="83">
        <f t="shared" si="77"/>
        <v>0</v>
      </c>
      <c r="Q172" s="83">
        <f t="shared" si="77"/>
        <v>0</v>
      </c>
      <c r="R172" s="83">
        <f t="shared" si="77"/>
        <v>0</v>
      </c>
      <c r="S172" s="83">
        <f t="shared" si="77"/>
        <v>0</v>
      </c>
      <c r="T172" s="83">
        <f t="shared" si="77"/>
        <v>0</v>
      </c>
    </row>
    <row r="173" spans="1:20" ht="22.5" customHeight="1">
      <c r="A173" s="32"/>
      <c r="B173" s="35" t="s">
        <v>392</v>
      </c>
      <c r="C173" s="83">
        <f>C174+C175</f>
        <v>0</v>
      </c>
      <c r="D173" s="83">
        <f t="shared" ref="D173:T173" si="78">D174+D175</f>
        <v>0</v>
      </c>
      <c r="E173" s="83">
        <f t="shared" si="57"/>
        <v>2500</v>
      </c>
      <c r="F173" s="83">
        <f t="shared" si="78"/>
        <v>0</v>
      </c>
      <c r="G173" s="83">
        <f t="shared" si="78"/>
        <v>0</v>
      </c>
      <c r="H173" s="83">
        <f t="shared" si="78"/>
        <v>0</v>
      </c>
      <c r="I173" s="83">
        <f t="shared" si="78"/>
        <v>0</v>
      </c>
      <c r="J173" s="83">
        <f t="shared" si="78"/>
        <v>0</v>
      </c>
      <c r="K173" s="83">
        <f t="shared" si="78"/>
        <v>0</v>
      </c>
      <c r="L173" s="83">
        <f t="shared" si="78"/>
        <v>0</v>
      </c>
      <c r="M173" s="83">
        <f t="shared" si="78"/>
        <v>0</v>
      </c>
      <c r="N173" s="83">
        <f t="shared" si="78"/>
        <v>0</v>
      </c>
      <c r="O173" s="83">
        <f t="shared" si="78"/>
        <v>2500</v>
      </c>
      <c r="P173" s="83">
        <f t="shared" si="78"/>
        <v>0</v>
      </c>
      <c r="Q173" s="83">
        <f t="shared" si="78"/>
        <v>0</v>
      </c>
      <c r="R173" s="83">
        <f t="shared" si="78"/>
        <v>0</v>
      </c>
      <c r="S173" s="83">
        <f t="shared" si="78"/>
        <v>0</v>
      </c>
      <c r="T173" s="83">
        <f t="shared" si="78"/>
        <v>0</v>
      </c>
    </row>
    <row r="174" spans="1:20" s="8" customFormat="1" ht="22.5" customHeight="1">
      <c r="A174" s="81"/>
      <c r="B174" s="59" t="s">
        <v>458</v>
      </c>
      <c r="C174" s="83"/>
      <c r="D174" s="83"/>
      <c r="E174" s="83">
        <f t="shared" si="57"/>
        <v>2500</v>
      </c>
      <c r="F174" s="83"/>
      <c r="G174" s="83"/>
      <c r="H174" s="83"/>
      <c r="I174" s="83"/>
      <c r="J174" s="83"/>
      <c r="K174" s="83"/>
      <c r="L174" s="83"/>
      <c r="M174" s="83"/>
      <c r="N174" s="83"/>
      <c r="O174" s="83">
        <f>'[3]38.1TW'!J36</f>
        <v>2500</v>
      </c>
      <c r="P174" s="83"/>
      <c r="Q174" s="83"/>
      <c r="R174" s="83"/>
      <c r="S174" s="83"/>
      <c r="T174" s="83"/>
    </row>
    <row r="175" spans="1:20" s="8" customFormat="1" ht="22.5" customHeight="1">
      <c r="A175" s="81"/>
      <c r="B175" s="59" t="s">
        <v>459</v>
      </c>
      <c r="C175" s="83"/>
      <c r="D175" s="83"/>
      <c r="E175" s="83">
        <f t="shared" si="57"/>
        <v>0</v>
      </c>
      <c r="F175" s="83"/>
      <c r="G175" s="83"/>
      <c r="H175" s="83"/>
      <c r="I175" s="83"/>
      <c r="J175" s="83"/>
      <c r="K175" s="83"/>
      <c r="L175" s="83"/>
      <c r="M175" s="83"/>
      <c r="N175" s="83"/>
      <c r="O175" s="83"/>
      <c r="P175" s="83"/>
      <c r="Q175" s="83"/>
      <c r="R175" s="83"/>
      <c r="S175" s="83"/>
      <c r="T175" s="83"/>
    </row>
    <row r="176" spans="1:20" ht="22.5" customHeight="1">
      <c r="A176" s="32"/>
      <c r="B176" s="35" t="s">
        <v>393</v>
      </c>
      <c r="C176" s="83">
        <f>C177+C178</f>
        <v>0</v>
      </c>
      <c r="D176" s="83">
        <f t="shared" ref="D176:T176" si="79">D177+D178</f>
        <v>0</v>
      </c>
      <c r="E176" s="83">
        <f t="shared" si="79"/>
        <v>1158</v>
      </c>
      <c r="F176" s="83">
        <f t="shared" si="79"/>
        <v>0</v>
      </c>
      <c r="G176" s="83">
        <f t="shared" si="79"/>
        <v>0</v>
      </c>
      <c r="H176" s="83">
        <f t="shared" si="79"/>
        <v>0</v>
      </c>
      <c r="I176" s="83">
        <f t="shared" si="79"/>
        <v>0</v>
      </c>
      <c r="J176" s="83">
        <f t="shared" si="79"/>
        <v>0</v>
      </c>
      <c r="K176" s="83">
        <f t="shared" si="79"/>
        <v>0</v>
      </c>
      <c r="L176" s="83">
        <f t="shared" si="79"/>
        <v>0</v>
      </c>
      <c r="M176" s="83">
        <f t="shared" si="79"/>
        <v>0</v>
      </c>
      <c r="N176" s="83">
        <f t="shared" si="79"/>
        <v>0</v>
      </c>
      <c r="O176" s="83">
        <f t="shared" si="79"/>
        <v>1158</v>
      </c>
      <c r="P176" s="83">
        <f t="shared" si="79"/>
        <v>0</v>
      </c>
      <c r="Q176" s="83">
        <f t="shared" si="79"/>
        <v>0</v>
      </c>
      <c r="R176" s="83">
        <f t="shared" si="79"/>
        <v>0</v>
      </c>
      <c r="S176" s="83">
        <f t="shared" si="79"/>
        <v>0</v>
      </c>
      <c r="T176" s="83">
        <f t="shared" si="79"/>
        <v>0</v>
      </c>
    </row>
    <row r="177" spans="1:20" s="8" customFormat="1" ht="22.5" customHeight="1">
      <c r="A177" s="81"/>
      <c r="B177" s="59" t="s">
        <v>458</v>
      </c>
      <c r="C177" s="83"/>
      <c r="D177" s="83"/>
      <c r="E177" s="83">
        <f t="shared" si="57"/>
        <v>238</v>
      </c>
      <c r="F177" s="83"/>
      <c r="G177" s="83"/>
      <c r="H177" s="83"/>
      <c r="I177" s="83"/>
      <c r="J177" s="83"/>
      <c r="K177" s="83"/>
      <c r="L177" s="83"/>
      <c r="M177" s="83"/>
      <c r="N177" s="83"/>
      <c r="O177" s="83">
        <v>238</v>
      </c>
      <c r="P177" s="83"/>
      <c r="Q177" s="83"/>
      <c r="R177" s="83"/>
      <c r="S177" s="83"/>
      <c r="T177" s="83"/>
    </row>
    <row r="178" spans="1:20" s="8" customFormat="1" ht="22.5" customHeight="1">
      <c r="A178" s="81"/>
      <c r="B178" s="59" t="s">
        <v>459</v>
      </c>
      <c r="C178" s="83"/>
      <c r="D178" s="83"/>
      <c r="E178" s="83">
        <f t="shared" si="57"/>
        <v>920</v>
      </c>
      <c r="F178" s="83"/>
      <c r="G178" s="83"/>
      <c r="H178" s="83"/>
      <c r="I178" s="83"/>
      <c r="J178" s="83"/>
      <c r="K178" s="83"/>
      <c r="L178" s="83"/>
      <c r="M178" s="83"/>
      <c r="N178" s="83"/>
      <c r="O178" s="83">
        <v>920</v>
      </c>
      <c r="P178" s="83"/>
      <c r="Q178" s="83"/>
      <c r="R178" s="83"/>
      <c r="S178" s="83"/>
      <c r="T178" s="83"/>
    </row>
    <row r="179" spans="1:20" ht="22.5" customHeight="1">
      <c r="A179" s="32">
        <v>8</v>
      </c>
      <c r="B179" s="35" t="s">
        <v>348</v>
      </c>
      <c r="C179" s="83"/>
      <c r="D179" s="83"/>
      <c r="E179" s="83">
        <f t="shared" si="57"/>
        <v>0</v>
      </c>
      <c r="F179" s="83"/>
      <c r="G179" s="83"/>
      <c r="H179" s="83"/>
      <c r="I179" s="83"/>
      <c r="J179" s="83"/>
      <c r="K179" s="83"/>
      <c r="L179" s="83"/>
      <c r="M179" s="83"/>
      <c r="N179" s="83"/>
      <c r="O179" s="83"/>
      <c r="P179" s="83"/>
      <c r="Q179" s="83"/>
      <c r="R179" s="83"/>
      <c r="S179" s="83"/>
      <c r="T179" s="83"/>
    </row>
    <row r="180" spans="1:20" s="8" customFormat="1" ht="22.5" customHeight="1">
      <c r="A180" s="81"/>
      <c r="B180" s="59" t="s">
        <v>392</v>
      </c>
      <c r="C180" s="83"/>
      <c r="D180" s="83"/>
      <c r="E180" s="83">
        <f t="shared" si="57"/>
        <v>0</v>
      </c>
      <c r="F180" s="83"/>
      <c r="G180" s="83"/>
      <c r="H180" s="83"/>
      <c r="I180" s="83"/>
      <c r="J180" s="83"/>
      <c r="K180" s="83"/>
      <c r="L180" s="83"/>
      <c r="M180" s="83"/>
      <c r="N180" s="83"/>
      <c r="O180" s="83"/>
      <c r="P180" s="83"/>
      <c r="Q180" s="83"/>
      <c r="R180" s="83"/>
      <c r="S180" s="83"/>
      <c r="T180" s="83"/>
    </row>
    <row r="181" spans="1:20" ht="22.5" customHeight="1">
      <c r="A181" s="101">
        <v>3</v>
      </c>
      <c r="B181" s="35" t="s">
        <v>349</v>
      </c>
      <c r="C181" s="83">
        <f>C182+C183</f>
        <v>0</v>
      </c>
      <c r="D181" s="83">
        <f t="shared" ref="D181:T181" si="80">D182+D183</f>
        <v>0</v>
      </c>
      <c r="E181" s="83">
        <f t="shared" si="57"/>
        <v>928</v>
      </c>
      <c r="F181" s="83">
        <f t="shared" si="80"/>
        <v>0</v>
      </c>
      <c r="G181" s="83">
        <f t="shared" si="80"/>
        <v>0</v>
      </c>
      <c r="H181" s="83">
        <f t="shared" si="80"/>
        <v>0</v>
      </c>
      <c r="I181" s="83">
        <f t="shared" si="80"/>
        <v>0</v>
      </c>
      <c r="J181" s="83">
        <f t="shared" si="80"/>
        <v>0</v>
      </c>
      <c r="K181" s="83">
        <f t="shared" si="80"/>
        <v>0</v>
      </c>
      <c r="L181" s="83">
        <f t="shared" si="80"/>
        <v>0</v>
      </c>
      <c r="M181" s="83">
        <f t="shared" si="80"/>
        <v>0</v>
      </c>
      <c r="N181" s="83">
        <f t="shared" si="80"/>
        <v>0</v>
      </c>
      <c r="O181" s="83">
        <f t="shared" si="80"/>
        <v>500</v>
      </c>
      <c r="P181" s="83">
        <f t="shared" si="80"/>
        <v>0</v>
      </c>
      <c r="Q181" s="83">
        <f t="shared" si="80"/>
        <v>0</v>
      </c>
      <c r="R181" s="83">
        <f t="shared" si="80"/>
        <v>428</v>
      </c>
      <c r="S181" s="83">
        <f t="shared" si="80"/>
        <v>0</v>
      </c>
      <c r="T181" s="83">
        <f t="shared" si="80"/>
        <v>0</v>
      </c>
    </row>
    <row r="182" spans="1:20" s="8" customFormat="1" ht="22.5" customHeight="1">
      <c r="A182" s="81"/>
      <c r="B182" s="59" t="s">
        <v>458</v>
      </c>
      <c r="C182" s="83">
        <f>C185+C188</f>
        <v>0</v>
      </c>
      <c r="D182" s="83">
        <f t="shared" ref="D182:T183" si="81">D185+D188</f>
        <v>0</v>
      </c>
      <c r="E182" s="83">
        <f t="shared" si="57"/>
        <v>0</v>
      </c>
      <c r="F182" s="83">
        <f t="shared" si="81"/>
        <v>0</v>
      </c>
      <c r="G182" s="83">
        <f t="shared" si="81"/>
        <v>0</v>
      </c>
      <c r="H182" s="83">
        <f t="shared" si="81"/>
        <v>0</v>
      </c>
      <c r="I182" s="83">
        <f t="shared" si="81"/>
        <v>0</v>
      </c>
      <c r="J182" s="83">
        <f t="shared" si="81"/>
        <v>0</v>
      </c>
      <c r="K182" s="83">
        <f t="shared" si="81"/>
        <v>0</v>
      </c>
      <c r="L182" s="83">
        <f t="shared" si="81"/>
        <v>0</v>
      </c>
      <c r="M182" s="83">
        <f t="shared" si="81"/>
        <v>0</v>
      </c>
      <c r="N182" s="83">
        <f t="shared" si="81"/>
        <v>0</v>
      </c>
      <c r="O182" s="83">
        <f t="shared" si="81"/>
        <v>0</v>
      </c>
      <c r="P182" s="83">
        <f t="shared" si="81"/>
        <v>0</v>
      </c>
      <c r="Q182" s="83">
        <f t="shared" si="81"/>
        <v>0</v>
      </c>
      <c r="R182" s="83">
        <f t="shared" si="81"/>
        <v>0</v>
      </c>
      <c r="S182" s="83">
        <f t="shared" si="81"/>
        <v>0</v>
      </c>
      <c r="T182" s="83">
        <f t="shared" si="81"/>
        <v>0</v>
      </c>
    </row>
    <row r="183" spans="1:20" s="8" customFormat="1" ht="22.5" customHeight="1">
      <c r="A183" s="81"/>
      <c r="B183" s="59" t="s">
        <v>459</v>
      </c>
      <c r="C183" s="83">
        <f>C186+C189</f>
        <v>0</v>
      </c>
      <c r="D183" s="83">
        <f t="shared" si="81"/>
        <v>0</v>
      </c>
      <c r="E183" s="83">
        <f t="shared" si="57"/>
        <v>928</v>
      </c>
      <c r="F183" s="83">
        <f t="shared" si="81"/>
        <v>0</v>
      </c>
      <c r="G183" s="83">
        <f t="shared" si="81"/>
        <v>0</v>
      </c>
      <c r="H183" s="83">
        <f t="shared" si="81"/>
        <v>0</v>
      </c>
      <c r="I183" s="83">
        <f t="shared" si="81"/>
        <v>0</v>
      </c>
      <c r="J183" s="83">
        <f t="shared" si="81"/>
        <v>0</v>
      </c>
      <c r="K183" s="83">
        <f t="shared" si="81"/>
        <v>0</v>
      </c>
      <c r="L183" s="83">
        <f t="shared" si="81"/>
        <v>0</v>
      </c>
      <c r="M183" s="83">
        <f t="shared" si="81"/>
        <v>0</v>
      </c>
      <c r="N183" s="83">
        <f t="shared" si="81"/>
        <v>0</v>
      </c>
      <c r="O183" s="83">
        <f t="shared" si="81"/>
        <v>500</v>
      </c>
      <c r="P183" s="83">
        <f t="shared" si="81"/>
        <v>0</v>
      </c>
      <c r="Q183" s="83">
        <f t="shared" si="81"/>
        <v>0</v>
      </c>
      <c r="R183" s="83">
        <f t="shared" si="81"/>
        <v>428</v>
      </c>
      <c r="S183" s="83">
        <f t="shared" si="81"/>
        <v>0</v>
      </c>
      <c r="T183" s="83">
        <f t="shared" si="81"/>
        <v>0</v>
      </c>
    </row>
    <row r="184" spans="1:20" ht="22.5" customHeight="1">
      <c r="A184" s="32"/>
      <c r="B184" s="35" t="s">
        <v>392</v>
      </c>
      <c r="C184" s="83">
        <f>C185+C186</f>
        <v>0</v>
      </c>
      <c r="D184" s="83">
        <f t="shared" ref="D184:T184" si="82">D185+D186</f>
        <v>0</v>
      </c>
      <c r="E184" s="83">
        <f t="shared" si="57"/>
        <v>500</v>
      </c>
      <c r="F184" s="83">
        <f t="shared" si="82"/>
        <v>0</v>
      </c>
      <c r="G184" s="83">
        <f t="shared" si="82"/>
        <v>0</v>
      </c>
      <c r="H184" s="83">
        <f t="shared" si="82"/>
        <v>0</v>
      </c>
      <c r="I184" s="83">
        <f t="shared" si="82"/>
        <v>0</v>
      </c>
      <c r="J184" s="83">
        <f t="shared" si="82"/>
        <v>0</v>
      </c>
      <c r="K184" s="83">
        <f t="shared" si="82"/>
        <v>0</v>
      </c>
      <c r="L184" s="83">
        <f t="shared" si="82"/>
        <v>0</v>
      </c>
      <c r="M184" s="83">
        <f t="shared" si="82"/>
        <v>0</v>
      </c>
      <c r="N184" s="83">
        <f t="shared" si="82"/>
        <v>0</v>
      </c>
      <c r="O184" s="83">
        <f t="shared" si="82"/>
        <v>500</v>
      </c>
      <c r="P184" s="83">
        <f t="shared" si="82"/>
        <v>0</v>
      </c>
      <c r="Q184" s="83">
        <f t="shared" si="82"/>
        <v>0</v>
      </c>
      <c r="R184" s="83">
        <f t="shared" si="82"/>
        <v>0</v>
      </c>
      <c r="S184" s="83">
        <f t="shared" si="82"/>
        <v>0</v>
      </c>
      <c r="T184" s="83">
        <f t="shared" si="82"/>
        <v>0</v>
      </c>
    </row>
    <row r="185" spans="1:20" s="8" customFormat="1" ht="22.5" customHeight="1">
      <c r="A185" s="81"/>
      <c r="B185" s="59" t="s">
        <v>458</v>
      </c>
      <c r="C185" s="83"/>
      <c r="D185" s="83"/>
      <c r="E185" s="83">
        <f t="shared" si="57"/>
        <v>0</v>
      </c>
      <c r="F185" s="83"/>
      <c r="G185" s="83"/>
      <c r="H185" s="83"/>
      <c r="I185" s="83"/>
      <c r="J185" s="83"/>
      <c r="K185" s="83"/>
      <c r="L185" s="83"/>
      <c r="M185" s="83"/>
      <c r="N185" s="83"/>
      <c r="O185" s="83"/>
      <c r="P185" s="83"/>
      <c r="Q185" s="83"/>
      <c r="R185" s="83"/>
      <c r="S185" s="83"/>
      <c r="T185" s="83"/>
    </row>
    <row r="186" spans="1:20" s="8" customFormat="1" ht="22.5" customHeight="1">
      <c r="A186" s="81"/>
      <c r="B186" s="59" t="s">
        <v>459</v>
      </c>
      <c r="C186" s="83"/>
      <c r="D186" s="83"/>
      <c r="E186" s="83">
        <f t="shared" si="57"/>
        <v>500</v>
      </c>
      <c r="F186" s="83"/>
      <c r="G186" s="83"/>
      <c r="H186" s="83"/>
      <c r="I186" s="83"/>
      <c r="J186" s="83"/>
      <c r="K186" s="83"/>
      <c r="L186" s="83"/>
      <c r="M186" s="83"/>
      <c r="N186" s="83"/>
      <c r="O186" s="83">
        <v>500</v>
      </c>
      <c r="P186" s="83"/>
      <c r="Q186" s="83"/>
      <c r="R186" s="83"/>
      <c r="S186" s="83"/>
      <c r="T186" s="83"/>
    </row>
    <row r="187" spans="1:20" ht="22.5" customHeight="1">
      <c r="A187" s="32"/>
      <c r="B187" s="35" t="s">
        <v>393</v>
      </c>
      <c r="C187" s="83"/>
      <c r="D187" s="83">
        <f>D188+D189</f>
        <v>0</v>
      </c>
      <c r="E187" s="83">
        <f t="shared" ref="E187:T187" si="83">E188+E189</f>
        <v>428</v>
      </c>
      <c r="F187" s="83">
        <f t="shared" si="83"/>
        <v>0</v>
      </c>
      <c r="G187" s="83">
        <f t="shared" si="83"/>
        <v>0</v>
      </c>
      <c r="H187" s="83">
        <f t="shared" si="83"/>
        <v>0</v>
      </c>
      <c r="I187" s="83">
        <f t="shared" si="83"/>
        <v>0</v>
      </c>
      <c r="J187" s="83">
        <f t="shared" si="83"/>
        <v>0</v>
      </c>
      <c r="K187" s="83">
        <f t="shared" si="83"/>
        <v>0</v>
      </c>
      <c r="L187" s="83">
        <f t="shared" si="83"/>
        <v>0</v>
      </c>
      <c r="M187" s="83">
        <f t="shared" si="83"/>
        <v>0</v>
      </c>
      <c r="N187" s="83">
        <f t="shared" si="83"/>
        <v>0</v>
      </c>
      <c r="O187" s="83">
        <f t="shared" si="83"/>
        <v>0</v>
      </c>
      <c r="P187" s="83">
        <f t="shared" si="83"/>
        <v>0</v>
      </c>
      <c r="Q187" s="83">
        <f t="shared" si="83"/>
        <v>0</v>
      </c>
      <c r="R187" s="83">
        <f t="shared" si="83"/>
        <v>428</v>
      </c>
      <c r="S187" s="83">
        <f t="shared" si="83"/>
        <v>0</v>
      </c>
      <c r="T187" s="83">
        <f t="shared" si="83"/>
        <v>0</v>
      </c>
    </row>
    <row r="188" spans="1:20" s="8" customFormat="1" ht="22.5" customHeight="1">
      <c r="A188" s="81"/>
      <c r="B188" s="59" t="s">
        <v>458</v>
      </c>
      <c r="C188" s="83"/>
      <c r="D188" s="83"/>
      <c r="E188" s="83">
        <f t="shared" si="57"/>
        <v>0</v>
      </c>
      <c r="F188" s="83"/>
      <c r="G188" s="83"/>
      <c r="H188" s="83"/>
      <c r="I188" s="83"/>
      <c r="J188" s="83"/>
      <c r="K188" s="83"/>
      <c r="L188" s="83"/>
      <c r="M188" s="83"/>
      <c r="N188" s="83"/>
      <c r="O188" s="83"/>
      <c r="P188" s="83"/>
      <c r="Q188" s="83"/>
      <c r="R188" s="83"/>
      <c r="S188" s="83"/>
      <c r="T188" s="83"/>
    </row>
    <row r="189" spans="1:20" s="153" customFormat="1" ht="22.5" customHeight="1">
      <c r="A189" s="151"/>
      <c r="B189" s="152" t="s">
        <v>459</v>
      </c>
      <c r="C189" s="121"/>
      <c r="D189" s="121"/>
      <c r="E189" s="121">
        <f t="shared" ref="E189:E207" si="84">F189+G189+H189+I189+J189+K189+L189+M189+N189+O189+R189+S189+T189</f>
        <v>428</v>
      </c>
      <c r="F189" s="121"/>
      <c r="G189" s="121"/>
      <c r="H189" s="121"/>
      <c r="I189" s="121"/>
      <c r="J189" s="121"/>
      <c r="K189" s="121"/>
      <c r="L189" s="121"/>
      <c r="M189" s="121"/>
      <c r="N189" s="121"/>
      <c r="O189" s="121"/>
      <c r="P189" s="121"/>
      <c r="Q189" s="121"/>
      <c r="R189" s="121">
        <v>428</v>
      </c>
      <c r="S189" s="121"/>
      <c r="T189" s="121"/>
    </row>
    <row r="190" spans="1:20" ht="22.5" customHeight="1">
      <c r="A190" s="32">
        <v>4</v>
      </c>
      <c r="B190" s="35" t="s">
        <v>350</v>
      </c>
      <c r="C190" s="83">
        <f>C191+C192</f>
        <v>0</v>
      </c>
      <c r="D190" s="83">
        <f>D191+D192</f>
        <v>0</v>
      </c>
      <c r="E190" s="83">
        <f t="shared" si="84"/>
        <v>360</v>
      </c>
      <c r="F190" s="83">
        <f t="shared" ref="F190:T190" si="85">F191+F192</f>
        <v>0</v>
      </c>
      <c r="G190" s="83">
        <f t="shared" si="85"/>
        <v>0</v>
      </c>
      <c r="H190" s="83">
        <f t="shared" si="85"/>
        <v>0</v>
      </c>
      <c r="I190" s="83">
        <f t="shared" si="85"/>
        <v>0</v>
      </c>
      <c r="J190" s="83">
        <f t="shared" si="85"/>
        <v>0</v>
      </c>
      <c r="K190" s="83">
        <f t="shared" si="85"/>
        <v>0</v>
      </c>
      <c r="L190" s="83">
        <f t="shared" si="85"/>
        <v>0</v>
      </c>
      <c r="M190" s="83">
        <f t="shared" si="85"/>
        <v>0</v>
      </c>
      <c r="N190" s="83">
        <f t="shared" si="85"/>
        <v>0</v>
      </c>
      <c r="O190" s="83">
        <f t="shared" si="85"/>
        <v>200</v>
      </c>
      <c r="P190" s="83">
        <f t="shared" si="85"/>
        <v>0</v>
      </c>
      <c r="Q190" s="83">
        <f t="shared" si="85"/>
        <v>0</v>
      </c>
      <c r="R190" s="83">
        <f t="shared" si="85"/>
        <v>160</v>
      </c>
      <c r="S190" s="83">
        <f t="shared" si="85"/>
        <v>0</v>
      </c>
      <c r="T190" s="83">
        <f t="shared" si="85"/>
        <v>0</v>
      </c>
    </row>
    <row r="191" spans="1:20" s="8" customFormat="1" ht="22.5" customHeight="1">
      <c r="A191" s="81"/>
      <c r="B191" s="59" t="s">
        <v>458</v>
      </c>
      <c r="C191" s="83">
        <f>C194+C197</f>
        <v>0</v>
      </c>
      <c r="D191" s="83">
        <f>D194+D197</f>
        <v>0</v>
      </c>
      <c r="E191" s="83">
        <f t="shared" si="84"/>
        <v>0</v>
      </c>
      <c r="F191" s="83">
        <f t="shared" ref="F191:T192" si="86">F194+F197</f>
        <v>0</v>
      </c>
      <c r="G191" s="83">
        <f t="shared" si="86"/>
        <v>0</v>
      </c>
      <c r="H191" s="83">
        <f t="shared" si="86"/>
        <v>0</v>
      </c>
      <c r="I191" s="83">
        <f t="shared" si="86"/>
        <v>0</v>
      </c>
      <c r="J191" s="83">
        <f t="shared" si="86"/>
        <v>0</v>
      </c>
      <c r="K191" s="83">
        <f t="shared" si="86"/>
        <v>0</v>
      </c>
      <c r="L191" s="83">
        <f t="shared" si="86"/>
        <v>0</v>
      </c>
      <c r="M191" s="83">
        <f t="shared" si="86"/>
        <v>0</v>
      </c>
      <c r="N191" s="83">
        <f t="shared" si="86"/>
        <v>0</v>
      </c>
      <c r="O191" s="83">
        <f t="shared" si="86"/>
        <v>0</v>
      </c>
      <c r="P191" s="83">
        <f t="shared" si="86"/>
        <v>0</v>
      </c>
      <c r="Q191" s="83">
        <f t="shared" si="86"/>
        <v>0</v>
      </c>
      <c r="R191" s="83">
        <f t="shared" si="86"/>
        <v>0</v>
      </c>
      <c r="S191" s="83">
        <f t="shared" si="86"/>
        <v>0</v>
      </c>
      <c r="T191" s="83">
        <f t="shared" si="86"/>
        <v>0</v>
      </c>
    </row>
    <row r="192" spans="1:20" s="8" customFormat="1" ht="22.5" customHeight="1">
      <c r="A192" s="81"/>
      <c r="B192" s="59" t="s">
        <v>459</v>
      </c>
      <c r="C192" s="83">
        <f>C195+C198</f>
        <v>0</v>
      </c>
      <c r="D192" s="83">
        <f>D195+D198</f>
        <v>0</v>
      </c>
      <c r="E192" s="83">
        <f t="shared" si="84"/>
        <v>360</v>
      </c>
      <c r="F192" s="83">
        <f t="shared" si="86"/>
        <v>0</v>
      </c>
      <c r="G192" s="83">
        <f t="shared" si="86"/>
        <v>0</v>
      </c>
      <c r="H192" s="83">
        <f t="shared" si="86"/>
        <v>0</v>
      </c>
      <c r="I192" s="83">
        <f t="shared" si="86"/>
        <v>0</v>
      </c>
      <c r="J192" s="83">
        <f t="shared" si="86"/>
        <v>0</v>
      </c>
      <c r="K192" s="83">
        <f t="shared" si="86"/>
        <v>0</v>
      </c>
      <c r="L192" s="83">
        <f t="shared" si="86"/>
        <v>0</v>
      </c>
      <c r="M192" s="83">
        <f t="shared" si="86"/>
        <v>0</v>
      </c>
      <c r="N192" s="83">
        <f t="shared" si="86"/>
        <v>0</v>
      </c>
      <c r="O192" s="83">
        <f t="shared" si="86"/>
        <v>200</v>
      </c>
      <c r="P192" s="83">
        <f t="shared" si="86"/>
        <v>0</v>
      </c>
      <c r="Q192" s="83">
        <f t="shared" si="86"/>
        <v>0</v>
      </c>
      <c r="R192" s="83">
        <f t="shared" si="86"/>
        <v>160</v>
      </c>
      <c r="S192" s="83">
        <f t="shared" si="86"/>
        <v>0</v>
      </c>
      <c r="T192" s="83">
        <f t="shared" si="86"/>
        <v>0</v>
      </c>
    </row>
    <row r="193" spans="1:22" ht="22.5" customHeight="1">
      <c r="A193" s="32"/>
      <c r="B193" s="35" t="s">
        <v>392</v>
      </c>
      <c r="C193" s="83">
        <f>C194+C195</f>
        <v>0</v>
      </c>
      <c r="D193" s="83">
        <f>D194+D195</f>
        <v>0</v>
      </c>
      <c r="E193" s="83">
        <f t="shared" si="84"/>
        <v>200</v>
      </c>
      <c r="F193" s="83">
        <f t="shared" ref="F193:T193" si="87">F194+F195</f>
        <v>0</v>
      </c>
      <c r="G193" s="83">
        <f t="shared" si="87"/>
        <v>0</v>
      </c>
      <c r="H193" s="83">
        <f t="shared" si="87"/>
        <v>0</v>
      </c>
      <c r="I193" s="83">
        <f t="shared" si="87"/>
        <v>0</v>
      </c>
      <c r="J193" s="83">
        <f t="shared" si="87"/>
        <v>0</v>
      </c>
      <c r="K193" s="83">
        <f t="shared" si="87"/>
        <v>0</v>
      </c>
      <c r="L193" s="83">
        <f t="shared" si="87"/>
        <v>0</v>
      </c>
      <c r="M193" s="83">
        <f t="shared" si="87"/>
        <v>0</v>
      </c>
      <c r="N193" s="83">
        <f t="shared" si="87"/>
        <v>0</v>
      </c>
      <c r="O193" s="83">
        <f>O194+O195</f>
        <v>200</v>
      </c>
      <c r="P193" s="83">
        <f t="shared" si="87"/>
        <v>0</v>
      </c>
      <c r="Q193" s="83">
        <f t="shared" si="87"/>
        <v>0</v>
      </c>
      <c r="R193" s="83">
        <f t="shared" si="87"/>
        <v>0</v>
      </c>
      <c r="S193" s="83">
        <f t="shared" si="87"/>
        <v>0</v>
      </c>
      <c r="T193" s="83">
        <f t="shared" si="87"/>
        <v>0</v>
      </c>
    </row>
    <row r="194" spans="1:22" s="8" customFormat="1" ht="22.5" customHeight="1">
      <c r="A194" s="81"/>
      <c r="B194" s="59" t="s">
        <v>458</v>
      </c>
      <c r="C194" s="83"/>
      <c r="D194" s="83"/>
      <c r="E194" s="83">
        <f t="shared" si="84"/>
        <v>0</v>
      </c>
      <c r="F194" s="83"/>
      <c r="G194" s="83"/>
      <c r="H194" s="83"/>
      <c r="I194" s="83"/>
      <c r="J194" s="83"/>
      <c r="K194" s="83"/>
      <c r="L194" s="83"/>
      <c r="M194" s="83"/>
      <c r="N194" s="83"/>
      <c r="O194" s="83"/>
      <c r="P194" s="83"/>
      <c r="Q194" s="83"/>
      <c r="R194" s="83"/>
      <c r="S194" s="83"/>
      <c r="T194" s="83"/>
    </row>
    <row r="195" spans="1:22" s="8" customFormat="1" ht="22.5" customHeight="1">
      <c r="A195" s="81"/>
      <c r="B195" s="59" t="s">
        <v>459</v>
      </c>
      <c r="C195" s="83"/>
      <c r="D195" s="83"/>
      <c r="E195" s="83">
        <f t="shared" si="84"/>
        <v>200</v>
      </c>
      <c r="F195" s="83"/>
      <c r="G195" s="83"/>
      <c r="H195" s="83"/>
      <c r="I195" s="83"/>
      <c r="J195" s="83"/>
      <c r="K195" s="83"/>
      <c r="L195" s="83"/>
      <c r="M195" s="83"/>
      <c r="N195" s="83"/>
      <c r="O195" s="83">
        <v>200</v>
      </c>
      <c r="P195" s="83"/>
      <c r="Q195" s="83"/>
      <c r="R195" s="83"/>
      <c r="S195" s="83"/>
      <c r="T195" s="83"/>
    </row>
    <row r="196" spans="1:22" ht="22.5" customHeight="1">
      <c r="A196" s="32"/>
      <c r="B196" s="35" t="s">
        <v>393</v>
      </c>
      <c r="C196" s="83">
        <f>C197+C198</f>
        <v>0</v>
      </c>
      <c r="D196" s="83">
        <f t="shared" ref="D196:T196" si="88">D197+D198</f>
        <v>0</v>
      </c>
      <c r="E196" s="83">
        <f t="shared" si="88"/>
        <v>160</v>
      </c>
      <c r="F196" s="83">
        <f t="shared" si="88"/>
        <v>0</v>
      </c>
      <c r="G196" s="83">
        <f t="shared" si="88"/>
        <v>0</v>
      </c>
      <c r="H196" s="83">
        <f t="shared" si="88"/>
        <v>0</v>
      </c>
      <c r="I196" s="83">
        <f t="shared" si="88"/>
        <v>0</v>
      </c>
      <c r="J196" s="83">
        <f t="shared" si="88"/>
        <v>0</v>
      </c>
      <c r="K196" s="83">
        <f t="shared" si="88"/>
        <v>0</v>
      </c>
      <c r="L196" s="83">
        <f t="shared" si="88"/>
        <v>0</v>
      </c>
      <c r="M196" s="83">
        <f t="shared" si="88"/>
        <v>0</v>
      </c>
      <c r="N196" s="83">
        <f t="shared" si="88"/>
        <v>0</v>
      </c>
      <c r="O196" s="83">
        <f t="shared" si="88"/>
        <v>0</v>
      </c>
      <c r="P196" s="83">
        <f t="shared" si="88"/>
        <v>0</v>
      </c>
      <c r="Q196" s="83">
        <f t="shared" si="88"/>
        <v>0</v>
      </c>
      <c r="R196" s="83">
        <f t="shared" si="88"/>
        <v>160</v>
      </c>
      <c r="S196" s="83">
        <f t="shared" si="88"/>
        <v>0</v>
      </c>
      <c r="T196" s="83">
        <f t="shared" si="88"/>
        <v>0</v>
      </c>
    </row>
    <row r="197" spans="1:22" s="8" customFormat="1" ht="22.5" customHeight="1">
      <c r="A197" s="81"/>
      <c r="B197" s="59" t="s">
        <v>458</v>
      </c>
      <c r="C197" s="83"/>
      <c r="D197" s="83"/>
      <c r="E197" s="83">
        <f t="shared" si="84"/>
        <v>0</v>
      </c>
      <c r="F197" s="83"/>
      <c r="G197" s="83"/>
      <c r="H197" s="83"/>
      <c r="I197" s="83"/>
      <c r="J197" s="83"/>
      <c r="K197" s="83"/>
      <c r="L197" s="83"/>
      <c r="M197" s="83"/>
      <c r="N197" s="83"/>
      <c r="O197" s="83"/>
      <c r="P197" s="83"/>
      <c r="Q197" s="83"/>
      <c r="R197" s="83"/>
      <c r="S197" s="83"/>
      <c r="T197" s="83"/>
    </row>
    <row r="198" spans="1:22" s="153" customFormat="1" ht="22.5" customHeight="1">
      <c r="A198" s="151"/>
      <c r="B198" s="152" t="s">
        <v>459</v>
      </c>
      <c r="C198" s="121"/>
      <c r="D198" s="121"/>
      <c r="E198" s="121">
        <f t="shared" si="84"/>
        <v>160</v>
      </c>
      <c r="F198" s="121"/>
      <c r="G198" s="121"/>
      <c r="H198" s="121"/>
      <c r="I198" s="121"/>
      <c r="J198" s="121"/>
      <c r="K198" s="121"/>
      <c r="L198" s="121"/>
      <c r="M198" s="121"/>
      <c r="N198" s="121"/>
      <c r="O198" s="121"/>
      <c r="P198" s="121"/>
      <c r="Q198" s="121"/>
      <c r="R198" s="121">
        <v>160</v>
      </c>
      <c r="S198" s="121"/>
      <c r="T198" s="121"/>
    </row>
    <row r="199" spans="1:22" ht="22.5" customHeight="1">
      <c r="A199" s="32">
        <v>5</v>
      </c>
      <c r="B199" s="35" t="s">
        <v>352</v>
      </c>
      <c r="C199" s="83">
        <f>C200+C201</f>
        <v>0</v>
      </c>
      <c r="D199" s="83">
        <f t="shared" ref="D199:T199" si="89">D200+D201</f>
        <v>0</v>
      </c>
      <c r="E199" s="83">
        <f t="shared" si="84"/>
        <v>42</v>
      </c>
      <c r="F199" s="83">
        <f t="shared" si="89"/>
        <v>0</v>
      </c>
      <c r="G199" s="83">
        <f t="shared" si="89"/>
        <v>0</v>
      </c>
      <c r="H199" s="83">
        <f t="shared" si="89"/>
        <v>0</v>
      </c>
      <c r="I199" s="83">
        <f t="shared" si="89"/>
        <v>42</v>
      </c>
      <c r="J199" s="83">
        <f t="shared" si="89"/>
        <v>0</v>
      </c>
      <c r="K199" s="83">
        <f t="shared" si="89"/>
        <v>0</v>
      </c>
      <c r="L199" s="83">
        <f t="shared" si="89"/>
        <v>0</v>
      </c>
      <c r="M199" s="83">
        <f t="shared" si="89"/>
        <v>0</v>
      </c>
      <c r="N199" s="83">
        <f t="shared" si="89"/>
        <v>0</v>
      </c>
      <c r="O199" s="83">
        <f t="shared" si="89"/>
        <v>0</v>
      </c>
      <c r="P199" s="83">
        <f t="shared" si="89"/>
        <v>0</v>
      </c>
      <c r="Q199" s="83">
        <f t="shared" si="89"/>
        <v>0</v>
      </c>
      <c r="R199" s="83">
        <f t="shared" si="89"/>
        <v>0</v>
      </c>
      <c r="S199" s="83">
        <f t="shared" si="89"/>
        <v>0</v>
      </c>
      <c r="T199" s="83">
        <f t="shared" si="89"/>
        <v>0</v>
      </c>
    </row>
    <row r="200" spans="1:22" s="8" customFormat="1" ht="22.5" customHeight="1">
      <c r="A200" s="81"/>
      <c r="B200" s="59" t="s">
        <v>458</v>
      </c>
      <c r="C200" s="83">
        <f>C203+C206</f>
        <v>0</v>
      </c>
      <c r="D200" s="83">
        <f t="shared" ref="D200:T201" si="90">D203+D206</f>
        <v>0</v>
      </c>
      <c r="E200" s="83">
        <f t="shared" si="84"/>
        <v>0</v>
      </c>
      <c r="F200" s="83">
        <f t="shared" si="90"/>
        <v>0</v>
      </c>
      <c r="G200" s="83">
        <f t="shared" si="90"/>
        <v>0</v>
      </c>
      <c r="H200" s="83">
        <f t="shared" si="90"/>
        <v>0</v>
      </c>
      <c r="I200" s="83">
        <f t="shared" si="90"/>
        <v>0</v>
      </c>
      <c r="J200" s="83">
        <f t="shared" si="90"/>
        <v>0</v>
      </c>
      <c r="K200" s="83">
        <f t="shared" si="90"/>
        <v>0</v>
      </c>
      <c r="L200" s="83">
        <f t="shared" si="90"/>
        <v>0</v>
      </c>
      <c r="M200" s="83">
        <f t="shared" si="90"/>
        <v>0</v>
      </c>
      <c r="N200" s="83">
        <f t="shared" si="90"/>
        <v>0</v>
      </c>
      <c r="O200" s="83">
        <f t="shared" si="90"/>
        <v>0</v>
      </c>
      <c r="P200" s="83">
        <f t="shared" si="90"/>
        <v>0</v>
      </c>
      <c r="Q200" s="83">
        <f t="shared" si="90"/>
        <v>0</v>
      </c>
      <c r="R200" s="83">
        <f t="shared" si="90"/>
        <v>0</v>
      </c>
      <c r="S200" s="83">
        <f t="shared" si="90"/>
        <v>0</v>
      </c>
      <c r="T200" s="83">
        <f t="shared" si="90"/>
        <v>0</v>
      </c>
    </row>
    <row r="201" spans="1:22" s="8" customFormat="1" ht="22.5" customHeight="1">
      <c r="A201" s="81"/>
      <c r="B201" s="59" t="s">
        <v>459</v>
      </c>
      <c r="C201" s="83">
        <f>C204+C207</f>
        <v>0</v>
      </c>
      <c r="D201" s="83">
        <f t="shared" si="90"/>
        <v>0</v>
      </c>
      <c r="E201" s="83">
        <f t="shared" si="84"/>
        <v>42</v>
      </c>
      <c r="F201" s="83">
        <f t="shared" si="90"/>
        <v>0</v>
      </c>
      <c r="G201" s="83">
        <f t="shared" si="90"/>
        <v>0</v>
      </c>
      <c r="H201" s="83">
        <f t="shared" si="90"/>
        <v>0</v>
      </c>
      <c r="I201" s="83">
        <f t="shared" si="90"/>
        <v>42</v>
      </c>
      <c r="J201" s="83">
        <f t="shared" si="90"/>
        <v>0</v>
      </c>
      <c r="K201" s="83">
        <f t="shared" si="90"/>
        <v>0</v>
      </c>
      <c r="L201" s="83">
        <f t="shared" si="90"/>
        <v>0</v>
      </c>
      <c r="M201" s="83">
        <f t="shared" si="90"/>
        <v>0</v>
      </c>
      <c r="N201" s="83">
        <f t="shared" si="90"/>
        <v>0</v>
      </c>
      <c r="O201" s="83">
        <f t="shared" si="90"/>
        <v>0</v>
      </c>
      <c r="P201" s="83">
        <f t="shared" si="90"/>
        <v>0</v>
      </c>
      <c r="Q201" s="83">
        <f t="shared" si="90"/>
        <v>0</v>
      </c>
      <c r="R201" s="83">
        <f t="shared" si="90"/>
        <v>0</v>
      </c>
      <c r="S201" s="83">
        <f t="shared" si="90"/>
        <v>0</v>
      </c>
      <c r="T201" s="83">
        <f t="shared" si="90"/>
        <v>0</v>
      </c>
    </row>
    <row r="202" spans="1:22" ht="22.5" customHeight="1">
      <c r="A202" s="32"/>
      <c r="B202" s="35" t="s">
        <v>392</v>
      </c>
      <c r="C202" s="83">
        <f>C203+C204</f>
        <v>0</v>
      </c>
      <c r="D202" s="83">
        <f t="shared" ref="D202:T202" si="91">D203+D204</f>
        <v>0</v>
      </c>
      <c r="E202" s="83">
        <f t="shared" si="84"/>
        <v>42</v>
      </c>
      <c r="F202" s="83">
        <f t="shared" si="91"/>
        <v>0</v>
      </c>
      <c r="G202" s="83">
        <f t="shared" si="91"/>
        <v>0</v>
      </c>
      <c r="H202" s="83">
        <f t="shared" si="91"/>
        <v>0</v>
      </c>
      <c r="I202" s="83">
        <f t="shared" si="91"/>
        <v>42</v>
      </c>
      <c r="J202" s="83">
        <f t="shared" si="91"/>
        <v>0</v>
      </c>
      <c r="K202" s="83">
        <f t="shared" si="91"/>
        <v>0</v>
      </c>
      <c r="L202" s="83">
        <f t="shared" si="91"/>
        <v>0</v>
      </c>
      <c r="M202" s="83">
        <f t="shared" si="91"/>
        <v>0</v>
      </c>
      <c r="N202" s="83">
        <f t="shared" si="91"/>
        <v>0</v>
      </c>
      <c r="O202" s="83">
        <f t="shared" si="91"/>
        <v>0</v>
      </c>
      <c r="P202" s="83">
        <f t="shared" si="91"/>
        <v>0</v>
      </c>
      <c r="Q202" s="83">
        <f t="shared" si="91"/>
        <v>0</v>
      </c>
      <c r="R202" s="83">
        <f t="shared" si="91"/>
        <v>0</v>
      </c>
      <c r="S202" s="83">
        <f t="shared" si="91"/>
        <v>0</v>
      </c>
      <c r="T202" s="83">
        <f t="shared" si="91"/>
        <v>0</v>
      </c>
    </row>
    <row r="203" spans="1:22" s="8" customFormat="1" ht="22.5" customHeight="1">
      <c r="A203" s="81"/>
      <c r="B203" s="59" t="s">
        <v>458</v>
      </c>
      <c r="C203" s="83"/>
      <c r="D203" s="83"/>
      <c r="E203" s="83">
        <f t="shared" si="84"/>
        <v>0</v>
      </c>
      <c r="F203" s="83"/>
      <c r="G203" s="83"/>
      <c r="H203" s="83"/>
      <c r="I203" s="83"/>
      <c r="J203" s="83"/>
      <c r="K203" s="83"/>
      <c r="L203" s="83"/>
      <c r="M203" s="83"/>
      <c r="N203" s="83"/>
      <c r="O203" s="83"/>
      <c r="P203" s="83"/>
      <c r="Q203" s="83"/>
      <c r="R203" s="83"/>
      <c r="S203" s="83"/>
      <c r="T203" s="83"/>
    </row>
    <row r="204" spans="1:22" s="8" customFormat="1" ht="22.5" customHeight="1">
      <c r="A204" s="81"/>
      <c r="B204" s="59" t="s">
        <v>459</v>
      </c>
      <c r="C204" s="83"/>
      <c r="D204" s="83"/>
      <c r="E204" s="83">
        <f t="shared" si="84"/>
        <v>42</v>
      </c>
      <c r="F204" s="83"/>
      <c r="G204" s="83"/>
      <c r="H204" s="83"/>
      <c r="I204" s="83">
        <v>42</v>
      </c>
      <c r="J204" s="83"/>
      <c r="K204" s="83"/>
      <c r="L204" s="83"/>
      <c r="M204" s="83"/>
      <c r="N204" s="83"/>
      <c r="O204" s="83"/>
      <c r="P204" s="83"/>
      <c r="Q204" s="83"/>
      <c r="R204" s="83"/>
      <c r="S204" s="83"/>
      <c r="T204" s="83"/>
    </row>
    <row r="205" spans="1:22" ht="22.5" customHeight="1">
      <c r="A205" s="32"/>
      <c r="B205" s="35" t="s">
        <v>393</v>
      </c>
      <c r="C205" s="83"/>
      <c r="D205" s="83"/>
      <c r="E205" s="83">
        <f t="shared" si="84"/>
        <v>0</v>
      </c>
      <c r="F205" s="83"/>
      <c r="G205" s="83"/>
      <c r="H205" s="83"/>
      <c r="I205" s="83"/>
      <c r="J205" s="83"/>
      <c r="K205" s="83"/>
      <c r="L205" s="83"/>
      <c r="M205" s="83"/>
      <c r="N205" s="83"/>
      <c r="O205" s="83"/>
      <c r="P205" s="83"/>
      <c r="Q205" s="83"/>
      <c r="R205" s="83"/>
      <c r="S205" s="83"/>
      <c r="T205" s="83"/>
    </row>
    <row r="206" spans="1:22" s="8" customFormat="1" ht="22.5" customHeight="1">
      <c r="A206" s="81"/>
      <c r="B206" s="59" t="s">
        <v>458</v>
      </c>
      <c r="C206" s="83"/>
      <c r="D206" s="83"/>
      <c r="E206" s="83">
        <f t="shared" si="84"/>
        <v>0</v>
      </c>
      <c r="F206" s="83"/>
      <c r="G206" s="83"/>
      <c r="H206" s="83"/>
      <c r="I206" s="83"/>
      <c r="J206" s="83"/>
      <c r="K206" s="83"/>
      <c r="L206" s="83"/>
      <c r="M206" s="83"/>
      <c r="N206" s="83"/>
      <c r="O206" s="83"/>
      <c r="P206" s="83"/>
      <c r="Q206" s="83"/>
      <c r="R206" s="83"/>
      <c r="S206" s="83"/>
      <c r="T206" s="83"/>
    </row>
    <row r="207" spans="1:22" s="8" customFormat="1" ht="22.5" customHeight="1">
      <c r="A207" s="81"/>
      <c r="B207" s="59" t="s">
        <v>459</v>
      </c>
      <c r="C207" s="83"/>
      <c r="D207" s="83"/>
      <c r="E207" s="83">
        <f t="shared" si="84"/>
        <v>0</v>
      </c>
      <c r="F207" s="83"/>
      <c r="G207" s="83"/>
      <c r="H207" s="83"/>
      <c r="I207" s="83"/>
      <c r="J207" s="83"/>
      <c r="K207" s="83"/>
      <c r="L207" s="83"/>
      <c r="M207" s="83"/>
      <c r="N207" s="83"/>
      <c r="O207" s="83"/>
      <c r="P207" s="83"/>
      <c r="Q207" s="83"/>
      <c r="R207" s="83"/>
      <c r="S207" s="83"/>
      <c r="T207" s="83"/>
    </row>
    <row r="208" spans="1:22" s="7" customFormat="1" ht="22.5" customHeight="1">
      <c r="A208" s="78" t="s">
        <v>272</v>
      </c>
      <c r="B208" s="80" t="s">
        <v>372</v>
      </c>
      <c r="C208" s="94">
        <f>SUM(C209:C257)</f>
        <v>0</v>
      </c>
      <c r="D208" s="94">
        <f>SUM(D209:D257)</f>
        <v>0</v>
      </c>
      <c r="E208" s="94">
        <f>F208+G208+H208+I208+J208+K208+L208+M208+N208+O208+R208+S208+T208</f>
        <v>177108</v>
      </c>
      <c r="F208" s="94">
        <f>F209+F218+F227+F236+F245</f>
        <v>0</v>
      </c>
      <c r="G208" s="94">
        <f t="shared" ref="G208:T208" si="92">G209+G218+G227+G236+G245</f>
        <v>0</v>
      </c>
      <c r="H208" s="94">
        <f t="shared" si="92"/>
        <v>12800</v>
      </c>
      <c r="I208" s="94">
        <f t="shared" si="92"/>
        <v>1500</v>
      </c>
      <c r="J208" s="94">
        <f t="shared" si="92"/>
        <v>161303</v>
      </c>
      <c r="K208" s="94">
        <f t="shared" si="92"/>
        <v>0</v>
      </c>
      <c r="L208" s="94">
        <f t="shared" si="92"/>
        <v>0</v>
      </c>
      <c r="M208" s="94">
        <f t="shared" si="92"/>
        <v>0</v>
      </c>
      <c r="N208" s="94">
        <f t="shared" si="92"/>
        <v>0</v>
      </c>
      <c r="O208" s="94">
        <f t="shared" si="92"/>
        <v>1505</v>
      </c>
      <c r="P208" s="94">
        <f t="shared" si="92"/>
        <v>0</v>
      </c>
      <c r="Q208" s="94">
        <f t="shared" si="92"/>
        <v>0</v>
      </c>
      <c r="R208" s="94">
        <f t="shared" si="92"/>
        <v>0</v>
      </c>
      <c r="S208" s="94">
        <f t="shared" si="92"/>
        <v>0</v>
      </c>
      <c r="T208" s="94">
        <f t="shared" si="92"/>
        <v>0</v>
      </c>
      <c r="U208" s="94"/>
      <c r="V208" s="94"/>
    </row>
    <row r="209" spans="1:20" ht="22.5" customHeight="1">
      <c r="A209" s="32">
        <v>1</v>
      </c>
      <c r="B209" s="35" t="s">
        <v>394</v>
      </c>
      <c r="C209" s="83">
        <f>C210+C211</f>
        <v>0</v>
      </c>
      <c r="D209" s="83">
        <f>D210+D211</f>
        <v>0</v>
      </c>
      <c r="E209" s="83">
        <f t="shared" ref="E209:E253" si="93">F209+G209+H209+I209+J209+K209+L209+M209+N209+O209+R209+S209+T209</f>
        <v>2085</v>
      </c>
      <c r="F209" s="83">
        <f t="shared" ref="F209:T209" si="94">F210+F211</f>
        <v>0</v>
      </c>
      <c r="G209" s="83">
        <f t="shared" si="94"/>
        <v>0</v>
      </c>
      <c r="H209" s="83">
        <f t="shared" si="94"/>
        <v>0</v>
      </c>
      <c r="I209" s="83">
        <f t="shared" si="94"/>
        <v>1500</v>
      </c>
      <c r="J209" s="83">
        <f t="shared" si="94"/>
        <v>0</v>
      </c>
      <c r="K209" s="83">
        <f t="shared" si="94"/>
        <v>0</v>
      </c>
      <c r="L209" s="83">
        <f t="shared" si="94"/>
        <v>0</v>
      </c>
      <c r="M209" s="83">
        <f t="shared" si="94"/>
        <v>0</v>
      </c>
      <c r="N209" s="83">
        <f t="shared" si="94"/>
        <v>0</v>
      </c>
      <c r="O209" s="83">
        <f t="shared" si="94"/>
        <v>585</v>
      </c>
      <c r="P209" s="83">
        <f t="shared" si="94"/>
        <v>0</v>
      </c>
      <c r="Q209" s="83">
        <f t="shared" si="94"/>
        <v>0</v>
      </c>
      <c r="R209" s="83">
        <f t="shared" si="94"/>
        <v>0</v>
      </c>
      <c r="S209" s="83">
        <f t="shared" si="94"/>
        <v>0</v>
      </c>
      <c r="T209" s="83">
        <f t="shared" si="94"/>
        <v>0</v>
      </c>
    </row>
    <row r="210" spans="1:20" s="8" customFormat="1" ht="31.5">
      <c r="A210" s="81"/>
      <c r="B210" s="59" t="s">
        <v>458</v>
      </c>
      <c r="C210" s="83">
        <f>C213+C216</f>
        <v>0</v>
      </c>
      <c r="D210" s="83">
        <f>D213+D216</f>
        <v>0</v>
      </c>
      <c r="E210" s="83">
        <f>E213+E216</f>
        <v>2085</v>
      </c>
      <c r="F210" s="83">
        <f t="shared" ref="F210:T210" si="95">F213+F216</f>
        <v>0</v>
      </c>
      <c r="G210" s="83">
        <f t="shared" si="95"/>
        <v>0</v>
      </c>
      <c r="H210" s="83">
        <f t="shared" si="95"/>
        <v>0</v>
      </c>
      <c r="I210" s="83">
        <f t="shared" si="95"/>
        <v>1500</v>
      </c>
      <c r="J210" s="83">
        <f t="shared" si="95"/>
        <v>0</v>
      </c>
      <c r="K210" s="83">
        <f t="shared" si="95"/>
        <v>0</v>
      </c>
      <c r="L210" s="83">
        <f t="shared" si="95"/>
        <v>0</v>
      </c>
      <c r="M210" s="83">
        <f t="shared" si="95"/>
        <v>0</v>
      </c>
      <c r="N210" s="83">
        <f t="shared" si="95"/>
        <v>0</v>
      </c>
      <c r="O210" s="83">
        <f t="shared" si="95"/>
        <v>585</v>
      </c>
      <c r="P210" s="83">
        <f t="shared" si="95"/>
        <v>0</v>
      </c>
      <c r="Q210" s="83">
        <f t="shared" si="95"/>
        <v>0</v>
      </c>
      <c r="R210" s="83">
        <f t="shared" si="95"/>
        <v>0</v>
      </c>
      <c r="S210" s="83">
        <f t="shared" si="95"/>
        <v>0</v>
      </c>
      <c r="T210" s="83">
        <f t="shared" si="95"/>
        <v>0</v>
      </c>
    </row>
    <row r="211" spans="1:20" s="8" customFormat="1" ht="22.5" customHeight="1">
      <c r="A211" s="81"/>
      <c r="B211" s="59" t="s">
        <v>459</v>
      </c>
      <c r="C211" s="83">
        <f>C214+C217</f>
        <v>0</v>
      </c>
      <c r="D211" s="83">
        <f>D214+D217</f>
        <v>0</v>
      </c>
      <c r="E211" s="83">
        <f t="shared" si="93"/>
        <v>0</v>
      </c>
      <c r="F211" s="83">
        <f t="shared" ref="F211:T211" si="96">F214+F217</f>
        <v>0</v>
      </c>
      <c r="G211" s="83">
        <f t="shared" si="96"/>
        <v>0</v>
      </c>
      <c r="H211" s="83">
        <f t="shared" si="96"/>
        <v>0</v>
      </c>
      <c r="I211" s="83">
        <f t="shared" si="96"/>
        <v>0</v>
      </c>
      <c r="J211" s="83">
        <f t="shared" si="96"/>
        <v>0</v>
      </c>
      <c r="K211" s="83">
        <f t="shared" si="96"/>
        <v>0</v>
      </c>
      <c r="L211" s="83">
        <f t="shared" si="96"/>
        <v>0</v>
      </c>
      <c r="M211" s="83">
        <f t="shared" si="96"/>
        <v>0</v>
      </c>
      <c r="N211" s="83">
        <f t="shared" si="96"/>
        <v>0</v>
      </c>
      <c r="O211" s="83">
        <f t="shared" si="96"/>
        <v>0</v>
      </c>
      <c r="P211" s="83">
        <f t="shared" si="96"/>
        <v>0</v>
      </c>
      <c r="Q211" s="83">
        <f t="shared" si="96"/>
        <v>0</v>
      </c>
      <c r="R211" s="83">
        <f t="shared" si="96"/>
        <v>0</v>
      </c>
      <c r="S211" s="83">
        <f t="shared" si="96"/>
        <v>0</v>
      </c>
      <c r="T211" s="83">
        <f t="shared" si="96"/>
        <v>0</v>
      </c>
    </row>
    <row r="212" spans="1:20" ht="22.5" customHeight="1">
      <c r="A212" s="32"/>
      <c r="B212" s="35" t="s">
        <v>392</v>
      </c>
      <c r="C212" s="83">
        <f>C213+C214</f>
        <v>0</v>
      </c>
      <c r="D212" s="83">
        <f>D213+D214</f>
        <v>0</v>
      </c>
      <c r="E212" s="83">
        <f t="shared" si="93"/>
        <v>1500</v>
      </c>
      <c r="F212" s="83">
        <f t="shared" ref="F212:T212" si="97">F213+F214</f>
        <v>0</v>
      </c>
      <c r="G212" s="83">
        <f t="shared" si="97"/>
        <v>0</v>
      </c>
      <c r="H212" s="83">
        <f t="shared" si="97"/>
        <v>0</v>
      </c>
      <c r="I212" s="83">
        <f t="shared" si="97"/>
        <v>1500</v>
      </c>
      <c r="J212" s="83">
        <f t="shared" si="97"/>
        <v>0</v>
      </c>
      <c r="K212" s="83">
        <f t="shared" si="97"/>
        <v>0</v>
      </c>
      <c r="L212" s="83">
        <f t="shared" si="97"/>
        <v>0</v>
      </c>
      <c r="M212" s="83">
        <f t="shared" si="97"/>
        <v>0</v>
      </c>
      <c r="N212" s="83">
        <f t="shared" si="97"/>
        <v>0</v>
      </c>
      <c r="O212" s="83">
        <f t="shared" si="97"/>
        <v>0</v>
      </c>
      <c r="P212" s="83">
        <f t="shared" si="97"/>
        <v>0</v>
      </c>
      <c r="Q212" s="83">
        <f t="shared" si="97"/>
        <v>0</v>
      </c>
      <c r="R212" s="83">
        <f t="shared" si="97"/>
        <v>0</v>
      </c>
      <c r="S212" s="83">
        <f t="shared" si="97"/>
        <v>0</v>
      </c>
      <c r="T212" s="83">
        <f t="shared" si="97"/>
        <v>0</v>
      </c>
    </row>
    <row r="213" spans="1:20" s="8" customFormat="1" ht="22.5" customHeight="1">
      <c r="A213" s="81"/>
      <c r="B213" s="59" t="s">
        <v>458</v>
      </c>
      <c r="C213" s="83"/>
      <c r="D213" s="83"/>
      <c r="E213" s="83">
        <f t="shared" si="93"/>
        <v>1500</v>
      </c>
      <c r="F213" s="83"/>
      <c r="G213" s="83"/>
      <c r="H213" s="83"/>
      <c r="I213" s="83">
        <v>1500</v>
      </c>
      <c r="J213" s="83"/>
      <c r="K213" s="83"/>
      <c r="L213" s="83"/>
      <c r="M213" s="83"/>
      <c r="N213" s="83"/>
      <c r="O213" s="83"/>
      <c r="P213" s="83"/>
      <c r="Q213" s="83"/>
      <c r="R213" s="83"/>
      <c r="S213" s="83"/>
      <c r="T213" s="83"/>
    </row>
    <row r="214" spans="1:20" s="8" customFormat="1" ht="22.5" customHeight="1">
      <c r="A214" s="81"/>
      <c r="B214" s="59" t="s">
        <v>459</v>
      </c>
      <c r="C214" s="83"/>
      <c r="D214" s="83"/>
      <c r="E214" s="83">
        <f t="shared" si="93"/>
        <v>0</v>
      </c>
      <c r="F214" s="83"/>
      <c r="G214" s="83"/>
      <c r="H214" s="83"/>
      <c r="I214" s="83"/>
      <c r="J214" s="83"/>
      <c r="K214" s="83"/>
      <c r="L214" s="83"/>
      <c r="M214" s="83"/>
      <c r="N214" s="83"/>
      <c r="O214" s="83"/>
      <c r="P214" s="83"/>
      <c r="Q214" s="83"/>
      <c r="R214" s="83"/>
      <c r="S214" s="83"/>
      <c r="T214" s="83"/>
    </row>
    <row r="215" spans="1:20" ht="22.5" customHeight="1">
      <c r="A215" s="32"/>
      <c r="B215" s="35" t="s">
        <v>393</v>
      </c>
      <c r="C215" s="83"/>
      <c r="D215" s="83"/>
      <c r="E215" s="83">
        <f t="shared" ref="E215:T215" si="98">E216</f>
        <v>585</v>
      </c>
      <c r="F215" s="83">
        <f t="shared" si="98"/>
        <v>0</v>
      </c>
      <c r="G215" s="83">
        <f t="shared" si="98"/>
        <v>0</v>
      </c>
      <c r="H215" s="83">
        <f t="shared" si="98"/>
        <v>0</v>
      </c>
      <c r="I215" s="83">
        <f t="shared" si="98"/>
        <v>0</v>
      </c>
      <c r="J215" s="83">
        <f t="shared" si="98"/>
        <v>0</v>
      </c>
      <c r="K215" s="83">
        <f t="shared" si="98"/>
        <v>0</v>
      </c>
      <c r="L215" s="83">
        <f t="shared" si="98"/>
        <v>0</v>
      </c>
      <c r="M215" s="83">
        <f t="shared" si="98"/>
        <v>0</v>
      </c>
      <c r="N215" s="83">
        <f t="shared" si="98"/>
        <v>0</v>
      </c>
      <c r="O215" s="83">
        <f t="shared" si="98"/>
        <v>585</v>
      </c>
      <c r="P215" s="83">
        <f t="shared" si="98"/>
        <v>0</v>
      </c>
      <c r="Q215" s="83">
        <f t="shared" si="98"/>
        <v>0</v>
      </c>
      <c r="R215" s="83">
        <f t="shared" si="98"/>
        <v>0</v>
      </c>
      <c r="S215" s="83">
        <f t="shared" si="98"/>
        <v>0</v>
      </c>
      <c r="T215" s="83">
        <f t="shared" si="98"/>
        <v>0</v>
      </c>
    </row>
    <row r="216" spans="1:20" s="8" customFormat="1" ht="22.5" customHeight="1">
      <c r="A216" s="81"/>
      <c r="B216" s="59" t="s">
        <v>458</v>
      </c>
      <c r="C216" s="83"/>
      <c r="D216" s="83"/>
      <c r="E216" s="83">
        <f t="shared" si="93"/>
        <v>585</v>
      </c>
      <c r="F216" s="83"/>
      <c r="G216" s="83"/>
      <c r="H216" s="83"/>
      <c r="I216" s="83"/>
      <c r="J216" s="83"/>
      <c r="K216" s="83"/>
      <c r="L216" s="83"/>
      <c r="M216" s="83"/>
      <c r="N216" s="83"/>
      <c r="O216" s="83">
        <v>585</v>
      </c>
      <c r="P216" s="83"/>
      <c r="Q216" s="83"/>
      <c r="R216" s="83"/>
      <c r="S216" s="83"/>
      <c r="T216" s="83"/>
    </row>
    <row r="217" spans="1:20" s="8" customFormat="1" ht="22.5" customHeight="1">
      <c r="A217" s="81"/>
      <c r="B217" s="59" t="s">
        <v>459</v>
      </c>
      <c r="C217" s="83"/>
      <c r="D217" s="83"/>
      <c r="E217" s="83">
        <f t="shared" si="93"/>
        <v>0</v>
      </c>
      <c r="F217" s="83"/>
      <c r="G217" s="83"/>
      <c r="H217" s="83"/>
      <c r="I217" s="83"/>
      <c r="J217" s="83"/>
      <c r="K217" s="83"/>
      <c r="L217" s="83"/>
      <c r="M217" s="83"/>
      <c r="N217" s="83"/>
      <c r="O217" s="83"/>
      <c r="P217" s="83"/>
      <c r="Q217" s="83"/>
      <c r="R217" s="83"/>
      <c r="S217" s="83"/>
      <c r="T217" s="83"/>
    </row>
    <row r="218" spans="1:20" ht="22.5" customHeight="1">
      <c r="A218" s="32">
        <v>2</v>
      </c>
      <c r="B218" s="35" t="s">
        <v>420</v>
      </c>
      <c r="C218" s="83">
        <f>C219+C220</f>
        <v>0</v>
      </c>
      <c r="D218" s="83">
        <f>D219+D220</f>
        <v>0</v>
      </c>
      <c r="E218" s="83">
        <f t="shared" si="93"/>
        <v>12815</v>
      </c>
      <c r="F218" s="83">
        <f t="shared" ref="F218:T218" si="99">F219+F220</f>
        <v>0</v>
      </c>
      <c r="G218" s="83">
        <f t="shared" si="99"/>
        <v>0</v>
      </c>
      <c r="H218" s="83">
        <f t="shared" si="99"/>
        <v>12800</v>
      </c>
      <c r="I218" s="83">
        <f t="shared" si="99"/>
        <v>0</v>
      </c>
      <c r="J218" s="83">
        <f t="shared" si="99"/>
        <v>0</v>
      </c>
      <c r="K218" s="83">
        <f t="shared" si="99"/>
        <v>0</v>
      </c>
      <c r="L218" s="83">
        <f t="shared" si="99"/>
        <v>0</v>
      </c>
      <c r="M218" s="83">
        <f t="shared" si="99"/>
        <v>0</v>
      </c>
      <c r="N218" s="83">
        <f t="shared" si="99"/>
        <v>0</v>
      </c>
      <c r="O218" s="83">
        <f t="shared" si="99"/>
        <v>15</v>
      </c>
      <c r="P218" s="83">
        <f t="shared" si="99"/>
        <v>0</v>
      </c>
      <c r="Q218" s="83">
        <f t="shared" si="99"/>
        <v>0</v>
      </c>
      <c r="R218" s="83">
        <f t="shared" si="99"/>
        <v>0</v>
      </c>
      <c r="S218" s="83">
        <f t="shared" si="99"/>
        <v>0</v>
      </c>
      <c r="T218" s="83">
        <f t="shared" si="99"/>
        <v>0</v>
      </c>
    </row>
    <row r="219" spans="1:20" s="8" customFormat="1" ht="31.5">
      <c r="A219" s="81"/>
      <c r="B219" s="59" t="s">
        <v>458</v>
      </c>
      <c r="C219" s="83">
        <f>C222+C225</f>
        <v>0</v>
      </c>
      <c r="D219" s="83">
        <f>D222+D225</f>
        <v>0</v>
      </c>
      <c r="E219" s="83">
        <f>E222+E225</f>
        <v>815</v>
      </c>
      <c r="F219" s="83">
        <f t="shared" ref="F219:T219" si="100">F222+F225</f>
        <v>0</v>
      </c>
      <c r="G219" s="83">
        <f t="shared" si="100"/>
        <v>0</v>
      </c>
      <c r="H219" s="83">
        <f t="shared" si="100"/>
        <v>800</v>
      </c>
      <c r="I219" s="83">
        <f t="shared" si="100"/>
        <v>0</v>
      </c>
      <c r="J219" s="83">
        <f t="shared" si="100"/>
        <v>0</v>
      </c>
      <c r="K219" s="83">
        <f t="shared" si="100"/>
        <v>0</v>
      </c>
      <c r="L219" s="83">
        <f t="shared" si="100"/>
        <v>0</v>
      </c>
      <c r="M219" s="83">
        <f t="shared" si="100"/>
        <v>0</v>
      </c>
      <c r="N219" s="83">
        <f t="shared" si="100"/>
        <v>0</v>
      </c>
      <c r="O219" s="83">
        <f t="shared" si="100"/>
        <v>15</v>
      </c>
      <c r="P219" s="83">
        <f t="shared" si="100"/>
        <v>0</v>
      </c>
      <c r="Q219" s="83">
        <f t="shared" si="100"/>
        <v>0</v>
      </c>
      <c r="R219" s="83">
        <f t="shared" si="100"/>
        <v>0</v>
      </c>
      <c r="S219" s="83">
        <f t="shared" si="100"/>
        <v>0</v>
      </c>
      <c r="T219" s="83">
        <f t="shared" si="100"/>
        <v>0</v>
      </c>
    </row>
    <row r="220" spans="1:20" s="8" customFormat="1" ht="22.5" customHeight="1">
      <c r="A220" s="81"/>
      <c r="B220" s="59" t="s">
        <v>459</v>
      </c>
      <c r="C220" s="83">
        <f>C223+C226</f>
        <v>0</v>
      </c>
      <c r="D220" s="83">
        <f>D223+D226</f>
        <v>0</v>
      </c>
      <c r="E220" s="83">
        <f t="shared" si="93"/>
        <v>12000</v>
      </c>
      <c r="F220" s="83">
        <f t="shared" ref="F220:T220" si="101">F223+F226</f>
        <v>0</v>
      </c>
      <c r="G220" s="83">
        <f t="shared" si="101"/>
        <v>0</v>
      </c>
      <c r="H220" s="83">
        <f t="shared" si="101"/>
        <v>12000</v>
      </c>
      <c r="I220" s="83">
        <f t="shared" si="101"/>
        <v>0</v>
      </c>
      <c r="J220" s="83">
        <f t="shared" si="101"/>
        <v>0</v>
      </c>
      <c r="K220" s="83">
        <f t="shared" si="101"/>
        <v>0</v>
      </c>
      <c r="L220" s="83">
        <f t="shared" si="101"/>
        <v>0</v>
      </c>
      <c r="M220" s="83">
        <f t="shared" si="101"/>
        <v>0</v>
      </c>
      <c r="N220" s="83">
        <f t="shared" si="101"/>
        <v>0</v>
      </c>
      <c r="O220" s="83"/>
      <c r="P220" s="83">
        <f t="shared" si="101"/>
        <v>0</v>
      </c>
      <c r="Q220" s="83">
        <f t="shared" si="101"/>
        <v>0</v>
      </c>
      <c r="R220" s="83">
        <f t="shared" si="101"/>
        <v>0</v>
      </c>
      <c r="S220" s="83">
        <f t="shared" si="101"/>
        <v>0</v>
      </c>
      <c r="T220" s="83">
        <f t="shared" si="101"/>
        <v>0</v>
      </c>
    </row>
    <row r="221" spans="1:20" ht="22.5" customHeight="1">
      <c r="A221" s="32"/>
      <c r="B221" s="35" t="s">
        <v>392</v>
      </c>
      <c r="C221" s="83">
        <f>C222+C223</f>
        <v>0</v>
      </c>
      <c r="D221" s="83">
        <f>D222+D223</f>
        <v>0</v>
      </c>
      <c r="E221" s="83">
        <f t="shared" si="93"/>
        <v>800</v>
      </c>
      <c r="F221" s="83">
        <f t="shared" ref="F221:T221" si="102">F222+F223</f>
        <v>0</v>
      </c>
      <c r="G221" s="83">
        <f t="shared" si="102"/>
        <v>0</v>
      </c>
      <c r="H221" s="83">
        <f t="shared" si="102"/>
        <v>800</v>
      </c>
      <c r="I221" s="83">
        <f t="shared" si="102"/>
        <v>0</v>
      </c>
      <c r="J221" s="83">
        <f t="shared" si="102"/>
        <v>0</v>
      </c>
      <c r="K221" s="83">
        <f t="shared" si="102"/>
        <v>0</v>
      </c>
      <c r="L221" s="83">
        <f t="shared" si="102"/>
        <v>0</v>
      </c>
      <c r="M221" s="83">
        <f t="shared" si="102"/>
        <v>0</v>
      </c>
      <c r="N221" s="83">
        <f t="shared" si="102"/>
        <v>0</v>
      </c>
      <c r="O221" s="83">
        <f t="shared" si="102"/>
        <v>0</v>
      </c>
      <c r="P221" s="83">
        <f t="shared" si="102"/>
        <v>0</v>
      </c>
      <c r="Q221" s="83">
        <f t="shared" si="102"/>
        <v>0</v>
      </c>
      <c r="R221" s="83">
        <f t="shared" si="102"/>
        <v>0</v>
      </c>
      <c r="S221" s="83">
        <f t="shared" si="102"/>
        <v>0</v>
      </c>
      <c r="T221" s="83">
        <f t="shared" si="102"/>
        <v>0</v>
      </c>
    </row>
    <row r="222" spans="1:20" s="8" customFormat="1" ht="22.5" customHeight="1">
      <c r="A222" s="81"/>
      <c r="B222" s="59" t="s">
        <v>458</v>
      </c>
      <c r="C222" s="83"/>
      <c r="D222" s="83"/>
      <c r="E222" s="83">
        <f t="shared" si="93"/>
        <v>800</v>
      </c>
      <c r="F222" s="83"/>
      <c r="G222" s="83"/>
      <c r="H222" s="83">
        <v>800</v>
      </c>
      <c r="I222" s="83"/>
      <c r="J222" s="83"/>
      <c r="K222" s="83"/>
      <c r="L222" s="83"/>
      <c r="M222" s="83"/>
      <c r="N222" s="83"/>
      <c r="O222" s="83"/>
      <c r="P222" s="83"/>
      <c r="Q222" s="83"/>
      <c r="R222" s="83"/>
      <c r="S222" s="83"/>
      <c r="T222" s="83"/>
    </row>
    <row r="223" spans="1:20" s="8" customFormat="1" ht="22.5" customHeight="1">
      <c r="A223" s="81"/>
      <c r="B223" s="59" t="s">
        <v>459</v>
      </c>
      <c r="C223" s="83"/>
      <c r="D223" s="83"/>
      <c r="E223" s="83">
        <f t="shared" si="93"/>
        <v>0</v>
      </c>
      <c r="F223" s="83"/>
      <c r="G223" s="83"/>
      <c r="H223" s="83"/>
      <c r="I223" s="83"/>
      <c r="J223" s="83"/>
      <c r="K223" s="83"/>
      <c r="L223" s="83"/>
      <c r="M223" s="83"/>
      <c r="N223" s="83"/>
      <c r="O223" s="83"/>
      <c r="P223" s="83"/>
      <c r="Q223" s="83"/>
      <c r="R223" s="83"/>
      <c r="S223" s="83"/>
      <c r="T223" s="83"/>
    </row>
    <row r="224" spans="1:20" ht="22.5" customHeight="1">
      <c r="A224" s="32"/>
      <c r="B224" s="35" t="s">
        <v>393</v>
      </c>
      <c r="C224" s="83"/>
      <c r="D224" s="83"/>
      <c r="E224" s="83">
        <f t="shared" si="93"/>
        <v>12015</v>
      </c>
      <c r="F224" s="83">
        <f>F225+F226</f>
        <v>0</v>
      </c>
      <c r="G224" s="83">
        <f t="shared" ref="G224:T224" si="103">G225+G226</f>
        <v>0</v>
      </c>
      <c r="H224" s="83">
        <f t="shared" si="103"/>
        <v>12000</v>
      </c>
      <c r="I224" s="83">
        <f t="shared" si="103"/>
        <v>0</v>
      </c>
      <c r="J224" s="83">
        <f t="shared" si="103"/>
        <v>0</v>
      </c>
      <c r="K224" s="83">
        <f t="shared" si="103"/>
        <v>0</v>
      </c>
      <c r="L224" s="83">
        <f t="shared" si="103"/>
        <v>0</v>
      </c>
      <c r="M224" s="83">
        <f t="shared" si="103"/>
        <v>0</v>
      </c>
      <c r="N224" s="83">
        <f t="shared" si="103"/>
        <v>0</v>
      </c>
      <c r="O224" s="83">
        <f t="shared" si="103"/>
        <v>15</v>
      </c>
      <c r="P224" s="83">
        <f t="shared" si="103"/>
        <v>0</v>
      </c>
      <c r="Q224" s="83">
        <f t="shared" si="103"/>
        <v>0</v>
      </c>
      <c r="R224" s="83">
        <f t="shared" si="103"/>
        <v>0</v>
      </c>
      <c r="S224" s="83">
        <f t="shared" si="103"/>
        <v>0</v>
      </c>
      <c r="T224" s="83">
        <f t="shared" si="103"/>
        <v>0</v>
      </c>
    </row>
    <row r="225" spans="1:20" s="8" customFormat="1" ht="22.5" customHeight="1">
      <c r="A225" s="81"/>
      <c r="B225" s="59" t="s">
        <v>458</v>
      </c>
      <c r="C225" s="83"/>
      <c r="D225" s="83"/>
      <c r="E225" s="83">
        <f t="shared" si="93"/>
        <v>15</v>
      </c>
      <c r="F225" s="83"/>
      <c r="G225" s="83"/>
      <c r="H225" s="83"/>
      <c r="I225" s="83"/>
      <c r="J225" s="83"/>
      <c r="K225" s="83"/>
      <c r="L225" s="83"/>
      <c r="M225" s="83"/>
      <c r="N225" s="83"/>
      <c r="O225" s="83">
        <v>15</v>
      </c>
      <c r="P225" s="83"/>
      <c r="Q225" s="83"/>
      <c r="R225" s="83"/>
      <c r="S225" s="83"/>
      <c r="T225" s="83"/>
    </row>
    <row r="226" spans="1:20" s="8" customFormat="1" ht="22.5" customHeight="1">
      <c r="A226" s="81"/>
      <c r="B226" s="59" t="s">
        <v>459</v>
      </c>
      <c r="C226" s="83"/>
      <c r="D226" s="83"/>
      <c r="E226" s="83">
        <f t="shared" si="93"/>
        <v>12000</v>
      </c>
      <c r="F226" s="83"/>
      <c r="G226" s="83"/>
      <c r="H226" s="83">
        <v>12000</v>
      </c>
      <c r="I226" s="83"/>
      <c r="J226" s="83"/>
      <c r="K226" s="83"/>
      <c r="L226" s="83"/>
      <c r="M226" s="83"/>
      <c r="N226" s="83"/>
      <c r="O226" s="83"/>
      <c r="P226" s="83"/>
      <c r="Q226" s="83"/>
      <c r="R226" s="83"/>
      <c r="S226" s="83"/>
      <c r="T226" s="83"/>
    </row>
    <row r="227" spans="1:20" ht="22.5" customHeight="1">
      <c r="A227" s="32">
        <v>3</v>
      </c>
      <c r="B227" s="35" t="s">
        <v>501</v>
      </c>
      <c r="C227" s="83">
        <f>C228+C229</f>
        <v>0</v>
      </c>
      <c r="D227" s="83">
        <f>D228+D229</f>
        <v>0</v>
      </c>
      <c r="E227" s="83">
        <f t="shared" si="93"/>
        <v>205</v>
      </c>
      <c r="F227" s="83">
        <f t="shared" ref="F227:T227" si="104">F228+F229</f>
        <v>0</v>
      </c>
      <c r="G227" s="83">
        <f t="shared" si="104"/>
        <v>0</v>
      </c>
      <c r="H227" s="83">
        <f t="shared" si="104"/>
        <v>0</v>
      </c>
      <c r="I227" s="83">
        <f t="shared" si="104"/>
        <v>0</v>
      </c>
      <c r="J227" s="83">
        <f t="shared" si="104"/>
        <v>0</v>
      </c>
      <c r="K227" s="83">
        <f t="shared" si="104"/>
        <v>0</v>
      </c>
      <c r="L227" s="83">
        <f t="shared" si="104"/>
        <v>0</v>
      </c>
      <c r="M227" s="83">
        <f t="shared" si="104"/>
        <v>0</v>
      </c>
      <c r="N227" s="83">
        <f t="shared" si="104"/>
        <v>0</v>
      </c>
      <c r="O227" s="83">
        <f t="shared" si="104"/>
        <v>205</v>
      </c>
      <c r="P227" s="83">
        <f t="shared" si="104"/>
        <v>0</v>
      </c>
      <c r="Q227" s="83">
        <f t="shared" si="104"/>
        <v>0</v>
      </c>
      <c r="R227" s="83">
        <f t="shared" si="104"/>
        <v>0</v>
      </c>
      <c r="S227" s="83">
        <f t="shared" si="104"/>
        <v>0</v>
      </c>
      <c r="T227" s="83">
        <f t="shared" si="104"/>
        <v>0</v>
      </c>
    </row>
    <row r="228" spans="1:20" s="8" customFormat="1" ht="31.5">
      <c r="A228" s="81"/>
      <c r="B228" s="59" t="s">
        <v>458</v>
      </c>
      <c r="C228" s="83">
        <f>C231+C234</f>
        <v>0</v>
      </c>
      <c r="D228" s="83">
        <f>D231+D234</f>
        <v>0</v>
      </c>
      <c r="E228" s="83">
        <f t="shared" si="93"/>
        <v>205</v>
      </c>
      <c r="F228" s="83">
        <f t="shared" ref="F228:T229" si="105">F231+F234</f>
        <v>0</v>
      </c>
      <c r="G228" s="83">
        <f t="shared" si="105"/>
        <v>0</v>
      </c>
      <c r="H228" s="83">
        <f t="shared" si="105"/>
        <v>0</v>
      </c>
      <c r="I228" s="83">
        <f t="shared" si="105"/>
        <v>0</v>
      </c>
      <c r="J228" s="83">
        <f t="shared" si="105"/>
        <v>0</v>
      </c>
      <c r="K228" s="83">
        <f t="shared" si="105"/>
        <v>0</v>
      </c>
      <c r="L228" s="83">
        <f t="shared" si="105"/>
        <v>0</v>
      </c>
      <c r="M228" s="83">
        <f t="shared" si="105"/>
        <v>0</v>
      </c>
      <c r="N228" s="83">
        <f t="shared" si="105"/>
        <v>0</v>
      </c>
      <c r="O228" s="83">
        <f t="shared" si="105"/>
        <v>205</v>
      </c>
      <c r="P228" s="83">
        <f t="shared" si="105"/>
        <v>0</v>
      </c>
      <c r="Q228" s="83">
        <f t="shared" si="105"/>
        <v>0</v>
      </c>
      <c r="R228" s="83">
        <f t="shared" si="105"/>
        <v>0</v>
      </c>
      <c r="S228" s="83">
        <f t="shared" si="105"/>
        <v>0</v>
      </c>
      <c r="T228" s="83">
        <f t="shared" si="105"/>
        <v>0</v>
      </c>
    </row>
    <row r="229" spans="1:20" s="8" customFormat="1" ht="22.5" customHeight="1">
      <c r="A229" s="81"/>
      <c r="B229" s="59" t="s">
        <v>459</v>
      </c>
      <c r="C229" s="83">
        <f>C232+C235</f>
        <v>0</v>
      </c>
      <c r="D229" s="83">
        <f>D232+D235</f>
        <v>0</v>
      </c>
      <c r="E229" s="83">
        <f t="shared" si="93"/>
        <v>0</v>
      </c>
      <c r="F229" s="83">
        <f t="shared" si="105"/>
        <v>0</v>
      </c>
      <c r="G229" s="83">
        <f t="shared" si="105"/>
        <v>0</v>
      </c>
      <c r="H229" s="83">
        <f t="shared" si="105"/>
        <v>0</v>
      </c>
      <c r="I229" s="83">
        <f t="shared" si="105"/>
        <v>0</v>
      </c>
      <c r="J229" s="83">
        <f t="shared" si="105"/>
        <v>0</v>
      </c>
      <c r="K229" s="83">
        <f t="shared" si="105"/>
        <v>0</v>
      </c>
      <c r="L229" s="83">
        <f t="shared" si="105"/>
        <v>0</v>
      </c>
      <c r="M229" s="83">
        <f t="shared" si="105"/>
        <v>0</v>
      </c>
      <c r="N229" s="83">
        <f t="shared" si="105"/>
        <v>0</v>
      </c>
      <c r="O229" s="83">
        <f>O232+O235</f>
        <v>0</v>
      </c>
      <c r="P229" s="83">
        <f t="shared" si="105"/>
        <v>0</v>
      </c>
      <c r="Q229" s="83">
        <f t="shared" si="105"/>
        <v>0</v>
      </c>
      <c r="R229" s="83">
        <f t="shared" si="105"/>
        <v>0</v>
      </c>
      <c r="S229" s="83">
        <f t="shared" si="105"/>
        <v>0</v>
      </c>
      <c r="T229" s="83">
        <f t="shared" si="105"/>
        <v>0</v>
      </c>
    </row>
    <row r="230" spans="1:20" ht="22.5" customHeight="1">
      <c r="A230" s="32"/>
      <c r="B230" s="35" t="s">
        <v>392</v>
      </c>
      <c r="C230" s="83">
        <f>C231+C232</f>
        <v>0</v>
      </c>
      <c r="D230" s="83">
        <f>D231+D232</f>
        <v>0</v>
      </c>
      <c r="E230" s="83">
        <f t="shared" si="93"/>
        <v>0</v>
      </c>
      <c r="F230" s="83">
        <f t="shared" ref="F230:T230" si="106">F231+F232</f>
        <v>0</v>
      </c>
      <c r="G230" s="83">
        <f t="shared" si="106"/>
        <v>0</v>
      </c>
      <c r="H230" s="83">
        <f t="shared" si="106"/>
        <v>0</v>
      </c>
      <c r="I230" s="83">
        <f t="shared" si="106"/>
        <v>0</v>
      </c>
      <c r="J230" s="83">
        <f t="shared" si="106"/>
        <v>0</v>
      </c>
      <c r="K230" s="83">
        <f t="shared" si="106"/>
        <v>0</v>
      </c>
      <c r="L230" s="83">
        <f t="shared" si="106"/>
        <v>0</v>
      </c>
      <c r="M230" s="83">
        <f t="shared" si="106"/>
        <v>0</v>
      </c>
      <c r="N230" s="83">
        <f t="shared" si="106"/>
        <v>0</v>
      </c>
      <c r="O230" s="83">
        <f t="shared" si="106"/>
        <v>0</v>
      </c>
      <c r="P230" s="83">
        <f t="shared" si="106"/>
        <v>0</v>
      </c>
      <c r="Q230" s="83">
        <f t="shared" si="106"/>
        <v>0</v>
      </c>
      <c r="R230" s="83">
        <f t="shared" si="106"/>
        <v>0</v>
      </c>
      <c r="S230" s="83">
        <f t="shared" si="106"/>
        <v>0</v>
      </c>
      <c r="T230" s="83">
        <f t="shared" si="106"/>
        <v>0</v>
      </c>
    </row>
    <row r="231" spans="1:20" s="8" customFormat="1" ht="22.5" customHeight="1">
      <c r="A231" s="81"/>
      <c r="B231" s="59" t="s">
        <v>458</v>
      </c>
      <c r="C231" s="83"/>
      <c r="D231" s="83"/>
      <c r="E231" s="83">
        <f t="shared" si="93"/>
        <v>0</v>
      </c>
      <c r="F231" s="83"/>
      <c r="G231" s="83"/>
      <c r="H231" s="83"/>
      <c r="I231" s="83"/>
      <c r="J231" s="83"/>
      <c r="K231" s="83"/>
      <c r="L231" s="83"/>
      <c r="M231" s="83"/>
      <c r="N231" s="83"/>
      <c r="O231" s="83"/>
      <c r="P231" s="83"/>
      <c r="Q231" s="83"/>
      <c r="R231" s="83"/>
      <c r="S231" s="83"/>
      <c r="T231" s="83"/>
    </row>
    <row r="232" spans="1:20" s="8" customFormat="1" ht="22.5" customHeight="1">
      <c r="A232" s="81"/>
      <c r="B232" s="59" t="s">
        <v>459</v>
      </c>
      <c r="C232" s="83"/>
      <c r="D232" s="83"/>
      <c r="E232" s="83">
        <f t="shared" si="93"/>
        <v>0</v>
      </c>
      <c r="F232" s="83"/>
      <c r="G232" s="83"/>
      <c r="H232" s="83"/>
      <c r="I232" s="83"/>
      <c r="J232" s="83"/>
      <c r="K232" s="83"/>
      <c r="L232" s="83"/>
      <c r="M232" s="83"/>
      <c r="N232" s="83"/>
      <c r="O232" s="83"/>
      <c r="P232" s="83"/>
      <c r="Q232" s="83"/>
      <c r="R232" s="83"/>
      <c r="S232" s="83"/>
      <c r="T232" s="83"/>
    </row>
    <row r="233" spans="1:20" ht="22.5" customHeight="1">
      <c r="A233" s="32"/>
      <c r="B233" s="35" t="s">
        <v>393</v>
      </c>
      <c r="C233" s="83"/>
      <c r="D233" s="83"/>
      <c r="E233" s="83">
        <f t="shared" si="93"/>
        <v>0</v>
      </c>
      <c r="F233" s="83"/>
      <c r="G233" s="83"/>
      <c r="H233" s="83"/>
      <c r="I233" s="83"/>
      <c r="J233" s="83"/>
      <c r="K233" s="83"/>
      <c r="L233" s="83"/>
      <c r="M233" s="83"/>
      <c r="N233" s="83"/>
      <c r="O233" s="83"/>
      <c r="P233" s="83"/>
      <c r="Q233" s="83"/>
      <c r="R233" s="83"/>
      <c r="S233" s="83"/>
      <c r="T233" s="83"/>
    </row>
    <row r="234" spans="1:20" s="8" customFormat="1" ht="22.5" customHeight="1">
      <c r="A234" s="81"/>
      <c r="B234" s="59" t="s">
        <v>458</v>
      </c>
      <c r="C234" s="83"/>
      <c r="D234" s="83"/>
      <c r="E234" s="83">
        <f t="shared" si="93"/>
        <v>205</v>
      </c>
      <c r="F234" s="83"/>
      <c r="G234" s="83"/>
      <c r="H234" s="83"/>
      <c r="I234" s="83"/>
      <c r="J234" s="83"/>
      <c r="K234" s="83"/>
      <c r="L234" s="83"/>
      <c r="M234" s="83"/>
      <c r="N234" s="83"/>
      <c r="O234" s="83">
        <v>205</v>
      </c>
      <c r="P234" s="83"/>
      <c r="Q234" s="83"/>
      <c r="R234" s="83"/>
      <c r="S234" s="83"/>
      <c r="T234" s="83"/>
    </row>
    <row r="235" spans="1:20" s="8" customFormat="1" ht="22.5" customHeight="1">
      <c r="A235" s="81"/>
      <c r="B235" s="59" t="s">
        <v>459</v>
      </c>
      <c r="C235" s="83"/>
      <c r="D235" s="83"/>
      <c r="E235" s="83">
        <f t="shared" si="93"/>
        <v>0</v>
      </c>
      <c r="F235" s="83"/>
      <c r="G235" s="83"/>
      <c r="H235" s="83"/>
      <c r="I235" s="83"/>
      <c r="J235" s="83"/>
      <c r="K235" s="83"/>
      <c r="L235" s="83"/>
      <c r="M235" s="83"/>
      <c r="N235" s="83"/>
      <c r="O235" s="83"/>
      <c r="P235" s="83"/>
      <c r="Q235" s="83"/>
      <c r="R235" s="83"/>
      <c r="S235" s="83"/>
      <c r="T235" s="83"/>
    </row>
    <row r="236" spans="1:20" ht="22.5" customHeight="1">
      <c r="A236" s="32">
        <v>4</v>
      </c>
      <c r="B236" s="82" t="s">
        <v>464</v>
      </c>
      <c r="C236" s="83">
        <f>C237+C238</f>
        <v>0</v>
      </c>
      <c r="D236" s="83">
        <f>D237+D238</f>
        <v>0</v>
      </c>
      <c r="E236" s="83">
        <f t="shared" si="93"/>
        <v>700</v>
      </c>
      <c r="F236" s="83">
        <f t="shared" ref="F236:T236" si="107">F237+F238</f>
        <v>0</v>
      </c>
      <c r="G236" s="83">
        <f t="shared" si="107"/>
        <v>0</v>
      </c>
      <c r="H236" s="83">
        <f t="shared" si="107"/>
        <v>0</v>
      </c>
      <c r="I236" s="83">
        <f t="shared" si="107"/>
        <v>0</v>
      </c>
      <c r="J236" s="83">
        <f t="shared" si="107"/>
        <v>0</v>
      </c>
      <c r="K236" s="83">
        <f t="shared" si="107"/>
        <v>0</v>
      </c>
      <c r="L236" s="83">
        <f t="shared" si="107"/>
        <v>0</v>
      </c>
      <c r="M236" s="83">
        <f t="shared" si="107"/>
        <v>0</v>
      </c>
      <c r="N236" s="83">
        <f t="shared" si="107"/>
        <v>0</v>
      </c>
      <c r="O236" s="83">
        <f t="shared" si="107"/>
        <v>700</v>
      </c>
      <c r="P236" s="83">
        <f t="shared" si="107"/>
        <v>0</v>
      </c>
      <c r="Q236" s="83">
        <f t="shared" si="107"/>
        <v>0</v>
      </c>
      <c r="R236" s="83">
        <f t="shared" si="107"/>
        <v>0</v>
      </c>
      <c r="S236" s="83">
        <f t="shared" si="107"/>
        <v>0</v>
      </c>
      <c r="T236" s="83">
        <f t="shared" si="107"/>
        <v>0</v>
      </c>
    </row>
    <row r="237" spans="1:20" s="8" customFormat="1" ht="31.5">
      <c r="A237" s="81"/>
      <c r="B237" s="59" t="s">
        <v>458</v>
      </c>
      <c r="C237" s="83">
        <f>C240+C243</f>
        <v>0</v>
      </c>
      <c r="D237" s="83">
        <f>D240+D243</f>
        <v>0</v>
      </c>
      <c r="E237" s="83">
        <f t="shared" si="93"/>
        <v>0</v>
      </c>
      <c r="F237" s="83">
        <f t="shared" ref="F237:T238" si="108">F240+F243</f>
        <v>0</v>
      </c>
      <c r="G237" s="83">
        <f t="shared" si="108"/>
        <v>0</v>
      </c>
      <c r="H237" s="83">
        <f t="shared" si="108"/>
        <v>0</v>
      </c>
      <c r="I237" s="83">
        <f t="shared" si="108"/>
        <v>0</v>
      </c>
      <c r="J237" s="83">
        <f t="shared" si="108"/>
        <v>0</v>
      </c>
      <c r="K237" s="83">
        <f t="shared" si="108"/>
        <v>0</v>
      </c>
      <c r="L237" s="83">
        <f t="shared" si="108"/>
        <v>0</v>
      </c>
      <c r="M237" s="83">
        <f t="shared" si="108"/>
        <v>0</v>
      </c>
      <c r="N237" s="83">
        <f t="shared" si="108"/>
        <v>0</v>
      </c>
      <c r="O237" s="83">
        <f t="shared" si="108"/>
        <v>0</v>
      </c>
      <c r="P237" s="83">
        <f t="shared" si="108"/>
        <v>0</v>
      </c>
      <c r="Q237" s="83">
        <f t="shared" si="108"/>
        <v>0</v>
      </c>
      <c r="R237" s="83">
        <f t="shared" si="108"/>
        <v>0</v>
      </c>
      <c r="S237" s="83">
        <f t="shared" si="108"/>
        <v>0</v>
      </c>
      <c r="T237" s="83">
        <f t="shared" si="108"/>
        <v>0</v>
      </c>
    </row>
    <row r="238" spans="1:20" s="8" customFormat="1" ht="22.5" customHeight="1">
      <c r="A238" s="81"/>
      <c r="B238" s="59" t="s">
        <v>459</v>
      </c>
      <c r="C238" s="83">
        <f>C241+C244</f>
        <v>0</v>
      </c>
      <c r="D238" s="83">
        <f>D241+D244</f>
        <v>0</v>
      </c>
      <c r="E238" s="83">
        <f t="shared" si="93"/>
        <v>700</v>
      </c>
      <c r="F238" s="83">
        <f t="shared" si="108"/>
        <v>0</v>
      </c>
      <c r="G238" s="83">
        <f t="shared" si="108"/>
        <v>0</v>
      </c>
      <c r="H238" s="83">
        <f t="shared" si="108"/>
        <v>0</v>
      </c>
      <c r="I238" s="83">
        <f t="shared" si="108"/>
        <v>0</v>
      </c>
      <c r="J238" s="83">
        <f t="shared" si="108"/>
        <v>0</v>
      </c>
      <c r="K238" s="83">
        <f t="shared" si="108"/>
        <v>0</v>
      </c>
      <c r="L238" s="83">
        <f t="shared" si="108"/>
        <v>0</v>
      </c>
      <c r="M238" s="83">
        <f t="shared" si="108"/>
        <v>0</v>
      </c>
      <c r="N238" s="83">
        <f t="shared" si="108"/>
        <v>0</v>
      </c>
      <c r="O238" s="83">
        <f>O241+O244</f>
        <v>700</v>
      </c>
      <c r="P238" s="83">
        <f t="shared" si="108"/>
        <v>0</v>
      </c>
      <c r="Q238" s="83">
        <f t="shared" si="108"/>
        <v>0</v>
      </c>
      <c r="R238" s="83">
        <f t="shared" si="108"/>
        <v>0</v>
      </c>
      <c r="S238" s="83">
        <f t="shared" si="108"/>
        <v>0</v>
      </c>
      <c r="T238" s="83">
        <f t="shared" si="108"/>
        <v>0</v>
      </c>
    </row>
    <row r="239" spans="1:20" ht="22.5" customHeight="1">
      <c r="A239" s="32"/>
      <c r="B239" s="35" t="s">
        <v>392</v>
      </c>
      <c r="C239" s="83">
        <f>C240+C241</f>
        <v>0</v>
      </c>
      <c r="D239" s="83">
        <f>D240+D241</f>
        <v>0</v>
      </c>
      <c r="E239" s="83">
        <f t="shared" si="93"/>
        <v>0</v>
      </c>
      <c r="F239" s="83">
        <f t="shared" ref="F239:T239" si="109">F240+F241</f>
        <v>0</v>
      </c>
      <c r="G239" s="83">
        <f t="shared" si="109"/>
        <v>0</v>
      </c>
      <c r="H239" s="83">
        <f t="shared" si="109"/>
        <v>0</v>
      </c>
      <c r="I239" s="83">
        <f t="shared" si="109"/>
        <v>0</v>
      </c>
      <c r="J239" s="83">
        <f t="shared" si="109"/>
        <v>0</v>
      </c>
      <c r="K239" s="83">
        <f t="shared" si="109"/>
        <v>0</v>
      </c>
      <c r="L239" s="83">
        <f t="shared" si="109"/>
        <v>0</v>
      </c>
      <c r="M239" s="83">
        <f t="shared" si="109"/>
        <v>0</v>
      </c>
      <c r="N239" s="83">
        <f t="shared" si="109"/>
        <v>0</v>
      </c>
      <c r="O239" s="83">
        <f t="shared" si="109"/>
        <v>0</v>
      </c>
      <c r="P239" s="83">
        <f t="shared" si="109"/>
        <v>0</v>
      </c>
      <c r="Q239" s="83">
        <f t="shared" si="109"/>
        <v>0</v>
      </c>
      <c r="R239" s="83">
        <f t="shared" si="109"/>
        <v>0</v>
      </c>
      <c r="S239" s="83">
        <f t="shared" si="109"/>
        <v>0</v>
      </c>
      <c r="T239" s="83">
        <f t="shared" si="109"/>
        <v>0</v>
      </c>
    </row>
    <row r="240" spans="1:20" s="8" customFormat="1" ht="22.5" customHeight="1">
      <c r="A240" s="81"/>
      <c r="B240" s="59" t="s">
        <v>458</v>
      </c>
      <c r="C240" s="83"/>
      <c r="D240" s="83"/>
      <c r="E240" s="83">
        <f t="shared" si="93"/>
        <v>0</v>
      </c>
      <c r="F240" s="83"/>
      <c r="G240" s="83"/>
      <c r="H240" s="83"/>
      <c r="I240" s="83"/>
      <c r="J240" s="83"/>
      <c r="K240" s="83"/>
      <c r="L240" s="83"/>
      <c r="M240" s="83"/>
      <c r="N240" s="83"/>
      <c r="O240" s="83"/>
      <c r="P240" s="83"/>
      <c r="Q240" s="83"/>
      <c r="R240" s="83"/>
      <c r="S240" s="83"/>
      <c r="T240" s="83"/>
    </row>
    <row r="241" spans="1:20" s="8" customFormat="1" ht="22.5" customHeight="1">
      <c r="A241" s="81"/>
      <c r="B241" s="59" t="s">
        <v>459</v>
      </c>
      <c r="C241" s="83"/>
      <c r="D241" s="83"/>
      <c r="E241" s="83">
        <f t="shared" si="93"/>
        <v>0</v>
      </c>
      <c r="F241" s="83"/>
      <c r="G241" s="83"/>
      <c r="H241" s="83"/>
      <c r="I241" s="83"/>
      <c r="J241" s="83"/>
      <c r="K241" s="83"/>
      <c r="L241" s="83"/>
      <c r="M241" s="83"/>
      <c r="N241" s="83"/>
      <c r="O241" s="83"/>
      <c r="P241" s="83"/>
      <c r="Q241" s="83"/>
      <c r="R241" s="83"/>
      <c r="S241" s="83"/>
      <c r="T241" s="83"/>
    </row>
    <row r="242" spans="1:20" ht="22.5" customHeight="1">
      <c r="A242" s="32"/>
      <c r="B242" s="35" t="s">
        <v>393</v>
      </c>
      <c r="C242" s="83"/>
      <c r="D242" s="83"/>
      <c r="E242" s="83">
        <f t="shared" si="93"/>
        <v>0</v>
      </c>
      <c r="F242" s="83"/>
      <c r="G242" s="83"/>
      <c r="H242" s="83"/>
      <c r="I242" s="83"/>
      <c r="J242" s="83"/>
      <c r="K242" s="83"/>
      <c r="L242" s="83"/>
      <c r="M242" s="83"/>
      <c r="N242" s="83"/>
      <c r="O242" s="83"/>
      <c r="P242" s="83"/>
      <c r="Q242" s="83"/>
      <c r="R242" s="83"/>
      <c r="S242" s="83"/>
      <c r="T242" s="83"/>
    </row>
    <row r="243" spans="1:20" s="8" customFormat="1" ht="22.5" customHeight="1">
      <c r="A243" s="81"/>
      <c r="B243" s="59" t="s">
        <v>458</v>
      </c>
      <c r="C243" s="83"/>
      <c r="D243" s="83"/>
      <c r="E243" s="83">
        <f t="shared" si="93"/>
        <v>0</v>
      </c>
      <c r="F243" s="83"/>
      <c r="G243" s="83"/>
      <c r="H243" s="83"/>
      <c r="I243" s="83"/>
      <c r="J243" s="83"/>
      <c r="K243" s="83"/>
      <c r="L243" s="83"/>
      <c r="M243" s="83"/>
      <c r="N243" s="83"/>
      <c r="O243" s="83"/>
      <c r="P243" s="83"/>
      <c r="Q243" s="83"/>
      <c r="R243" s="83"/>
      <c r="S243" s="83"/>
      <c r="T243" s="83"/>
    </row>
    <row r="244" spans="1:20" s="8" customFormat="1" ht="22.5" customHeight="1">
      <c r="A244" s="81"/>
      <c r="B244" s="59" t="s">
        <v>459</v>
      </c>
      <c r="C244" s="83"/>
      <c r="D244" s="83"/>
      <c r="E244" s="83">
        <f t="shared" si="93"/>
        <v>700</v>
      </c>
      <c r="F244" s="83"/>
      <c r="G244" s="83"/>
      <c r="H244" s="83"/>
      <c r="I244" s="83"/>
      <c r="J244" s="83"/>
      <c r="K244" s="83"/>
      <c r="L244" s="83"/>
      <c r="M244" s="83"/>
      <c r="N244" s="83"/>
      <c r="O244" s="83">
        <v>700</v>
      </c>
      <c r="P244" s="83"/>
      <c r="Q244" s="83"/>
      <c r="R244" s="83"/>
      <c r="S244" s="83"/>
      <c r="T244" s="83"/>
    </row>
    <row r="245" spans="1:20" ht="22.5" customHeight="1">
      <c r="A245" s="32">
        <v>5</v>
      </c>
      <c r="B245" s="35" t="s">
        <v>502</v>
      </c>
      <c r="C245" s="83">
        <f>C246+C247</f>
        <v>0</v>
      </c>
      <c r="D245" s="83">
        <f>D246+D247</f>
        <v>0</v>
      </c>
      <c r="E245" s="83">
        <f t="shared" si="93"/>
        <v>161303</v>
      </c>
      <c r="F245" s="83">
        <f t="shared" ref="F245:T245" si="110">F246+F247</f>
        <v>0</v>
      </c>
      <c r="G245" s="83">
        <f t="shared" si="110"/>
        <v>0</v>
      </c>
      <c r="H245" s="83">
        <f t="shared" si="110"/>
        <v>0</v>
      </c>
      <c r="I245" s="83">
        <f t="shared" si="110"/>
        <v>0</v>
      </c>
      <c r="J245" s="83">
        <f t="shared" si="110"/>
        <v>161303</v>
      </c>
      <c r="K245" s="83">
        <f t="shared" si="110"/>
        <v>0</v>
      </c>
      <c r="L245" s="83">
        <f t="shared" si="110"/>
        <v>0</v>
      </c>
      <c r="M245" s="83">
        <f t="shared" si="110"/>
        <v>0</v>
      </c>
      <c r="N245" s="83">
        <f t="shared" si="110"/>
        <v>0</v>
      </c>
      <c r="O245" s="83">
        <f t="shared" si="110"/>
        <v>0</v>
      </c>
      <c r="P245" s="83">
        <f t="shared" si="110"/>
        <v>0</v>
      </c>
      <c r="Q245" s="83">
        <f t="shared" si="110"/>
        <v>0</v>
      </c>
      <c r="R245" s="83">
        <f t="shared" si="110"/>
        <v>0</v>
      </c>
      <c r="S245" s="83">
        <f t="shared" si="110"/>
        <v>0</v>
      </c>
      <c r="T245" s="83">
        <f t="shared" si="110"/>
        <v>0</v>
      </c>
    </row>
    <row r="246" spans="1:20" s="8" customFormat="1" ht="31.5">
      <c r="A246" s="81"/>
      <c r="B246" s="59" t="s">
        <v>458</v>
      </c>
      <c r="C246" s="83">
        <f>C249+C252</f>
        <v>0</v>
      </c>
      <c r="D246" s="83">
        <f>D249+D252</f>
        <v>0</v>
      </c>
      <c r="E246" s="83">
        <f t="shared" si="93"/>
        <v>0</v>
      </c>
      <c r="F246" s="83">
        <f t="shared" ref="F246:T247" si="111">F249+F252</f>
        <v>0</v>
      </c>
      <c r="G246" s="83">
        <f t="shared" si="111"/>
        <v>0</v>
      </c>
      <c r="H246" s="83">
        <f t="shared" si="111"/>
        <v>0</v>
      </c>
      <c r="I246" s="83">
        <f t="shared" si="111"/>
        <v>0</v>
      </c>
      <c r="J246" s="83">
        <f t="shared" si="111"/>
        <v>0</v>
      </c>
      <c r="K246" s="83">
        <f t="shared" si="111"/>
        <v>0</v>
      </c>
      <c r="L246" s="83">
        <f t="shared" si="111"/>
        <v>0</v>
      </c>
      <c r="M246" s="83">
        <f t="shared" si="111"/>
        <v>0</v>
      </c>
      <c r="N246" s="83">
        <f t="shared" si="111"/>
        <v>0</v>
      </c>
      <c r="O246" s="83">
        <f t="shared" si="111"/>
        <v>0</v>
      </c>
      <c r="P246" s="83">
        <f t="shared" si="111"/>
        <v>0</v>
      </c>
      <c r="Q246" s="83">
        <f t="shared" si="111"/>
        <v>0</v>
      </c>
      <c r="R246" s="83">
        <f t="shared" si="111"/>
        <v>0</v>
      </c>
      <c r="S246" s="83">
        <f t="shared" si="111"/>
        <v>0</v>
      </c>
      <c r="T246" s="83">
        <f t="shared" si="111"/>
        <v>0</v>
      </c>
    </row>
    <row r="247" spans="1:20" s="8" customFormat="1" ht="22.5" customHeight="1">
      <c r="A247" s="81"/>
      <c r="B247" s="59" t="s">
        <v>459</v>
      </c>
      <c r="C247" s="83">
        <f>C250+C253</f>
        <v>0</v>
      </c>
      <c r="D247" s="83">
        <f>D250+D253</f>
        <v>0</v>
      </c>
      <c r="E247" s="83">
        <f t="shared" si="93"/>
        <v>161303</v>
      </c>
      <c r="F247" s="83">
        <f t="shared" si="111"/>
        <v>0</v>
      </c>
      <c r="G247" s="83">
        <f t="shared" si="111"/>
        <v>0</v>
      </c>
      <c r="H247" s="83">
        <f t="shared" si="111"/>
        <v>0</v>
      </c>
      <c r="I247" s="83">
        <f t="shared" si="111"/>
        <v>0</v>
      </c>
      <c r="J247" s="83">
        <f t="shared" si="111"/>
        <v>161303</v>
      </c>
      <c r="K247" s="83">
        <f t="shared" si="111"/>
        <v>0</v>
      </c>
      <c r="L247" s="83">
        <f t="shared" si="111"/>
        <v>0</v>
      </c>
      <c r="M247" s="83">
        <f t="shared" si="111"/>
        <v>0</v>
      </c>
      <c r="N247" s="83">
        <f t="shared" si="111"/>
        <v>0</v>
      </c>
      <c r="O247" s="83">
        <f>O250+O253</f>
        <v>0</v>
      </c>
      <c r="P247" s="83">
        <f t="shared" si="111"/>
        <v>0</v>
      </c>
      <c r="Q247" s="83">
        <f t="shared" si="111"/>
        <v>0</v>
      </c>
      <c r="R247" s="83">
        <f t="shared" si="111"/>
        <v>0</v>
      </c>
      <c r="S247" s="83">
        <f t="shared" si="111"/>
        <v>0</v>
      </c>
      <c r="T247" s="83">
        <f t="shared" si="111"/>
        <v>0</v>
      </c>
    </row>
    <row r="248" spans="1:20" ht="22.5" customHeight="1">
      <c r="A248" s="32"/>
      <c r="B248" s="35" t="s">
        <v>392</v>
      </c>
      <c r="C248" s="83">
        <f>C249+C250</f>
        <v>0</v>
      </c>
      <c r="D248" s="83">
        <f>D249+D250</f>
        <v>0</v>
      </c>
      <c r="E248" s="83">
        <f t="shared" si="93"/>
        <v>0</v>
      </c>
      <c r="F248" s="83">
        <f t="shared" ref="F248:T248" si="112">F249+F250</f>
        <v>0</v>
      </c>
      <c r="G248" s="83">
        <f t="shared" si="112"/>
        <v>0</v>
      </c>
      <c r="H248" s="83">
        <f t="shared" si="112"/>
        <v>0</v>
      </c>
      <c r="I248" s="83">
        <f t="shared" si="112"/>
        <v>0</v>
      </c>
      <c r="J248" s="83">
        <f t="shared" si="112"/>
        <v>0</v>
      </c>
      <c r="K248" s="83">
        <f t="shared" si="112"/>
        <v>0</v>
      </c>
      <c r="L248" s="83">
        <f t="shared" si="112"/>
        <v>0</v>
      </c>
      <c r="M248" s="83">
        <f t="shared" si="112"/>
        <v>0</v>
      </c>
      <c r="N248" s="83">
        <f t="shared" si="112"/>
        <v>0</v>
      </c>
      <c r="O248" s="83">
        <f t="shared" si="112"/>
        <v>0</v>
      </c>
      <c r="P248" s="83">
        <f t="shared" si="112"/>
        <v>0</v>
      </c>
      <c r="Q248" s="83">
        <f t="shared" si="112"/>
        <v>0</v>
      </c>
      <c r="R248" s="83">
        <f t="shared" si="112"/>
        <v>0</v>
      </c>
      <c r="S248" s="83">
        <f t="shared" si="112"/>
        <v>0</v>
      </c>
      <c r="T248" s="83">
        <f t="shared" si="112"/>
        <v>0</v>
      </c>
    </row>
    <row r="249" spans="1:20" s="8" customFormat="1" ht="22.5" customHeight="1">
      <c r="A249" s="81"/>
      <c r="B249" s="59" t="s">
        <v>458</v>
      </c>
      <c r="C249" s="83"/>
      <c r="D249" s="83"/>
      <c r="E249" s="83">
        <f t="shared" si="93"/>
        <v>0</v>
      </c>
      <c r="F249" s="83"/>
      <c r="G249" s="83"/>
      <c r="H249" s="83"/>
      <c r="I249" s="83"/>
      <c r="J249" s="83"/>
      <c r="K249" s="83"/>
      <c r="L249" s="83"/>
      <c r="M249" s="83"/>
      <c r="N249" s="83"/>
      <c r="O249" s="83"/>
      <c r="P249" s="83"/>
      <c r="Q249" s="83"/>
      <c r="R249" s="83"/>
      <c r="S249" s="83"/>
      <c r="T249" s="83"/>
    </row>
    <row r="250" spans="1:20" s="8" customFormat="1" ht="22.5" customHeight="1">
      <c r="A250" s="81"/>
      <c r="B250" s="59" t="s">
        <v>459</v>
      </c>
      <c r="C250" s="83"/>
      <c r="D250" s="83"/>
      <c r="E250" s="83">
        <f t="shared" si="93"/>
        <v>0</v>
      </c>
      <c r="F250" s="83"/>
      <c r="G250" s="83"/>
      <c r="H250" s="83"/>
      <c r="I250" s="83"/>
      <c r="J250" s="83"/>
      <c r="K250" s="83"/>
      <c r="L250" s="83"/>
      <c r="M250" s="83"/>
      <c r="N250" s="83"/>
      <c r="O250" s="83"/>
      <c r="P250" s="83"/>
      <c r="Q250" s="83"/>
      <c r="R250" s="83"/>
      <c r="S250" s="83"/>
      <c r="T250" s="83"/>
    </row>
    <row r="251" spans="1:20" ht="22.5" customHeight="1">
      <c r="A251" s="32"/>
      <c r="B251" s="35" t="s">
        <v>393</v>
      </c>
      <c r="C251" s="83"/>
      <c r="D251" s="83"/>
      <c r="E251" s="83">
        <f t="shared" si="93"/>
        <v>0</v>
      </c>
      <c r="F251" s="83"/>
      <c r="G251" s="83"/>
      <c r="H251" s="83"/>
      <c r="I251" s="83"/>
      <c r="J251" s="83"/>
      <c r="K251" s="83"/>
      <c r="L251" s="83"/>
      <c r="M251" s="83"/>
      <c r="N251" s="83"/>
      <c r="O251" s="83"/>
      <c r="P251" s="83"/>
      <c r="Q251" s="83"/>
      <c r="R251" s="83"/>
      <c r="S251" s="83"/>
      <c r="T251" s="83"/>
    </row>
    <row r="252" spans="1:20" s="8" customFormat="1" ht="22.5" customHeight="1">
      <c r="A252" s="81"/>
      <c r="B252" s="59" t="s">
        <v>458</v>
      </c>
      <c r="C252" s="83"/>
      <c r="D252" s="83"/>
      <c r="E252" s="83">
        <f t="shared" si="93"/>
        <v>0</v>
      </c>
      <c r="F252" s="83"/>
      <c r="G252" s="83"/>
      <c r="H252" s="83"/>
      <c r="I252" s="83"/>
      <c r="J252" s="83"/>
      <c r="K252" s="83"/>
      <c r="L252" s="83"/>
      <c r="M252" s="83"/>
      <c r="N252" s="83"/>
      <c r="O252" s="83"/>
      <c r="P252" s="83"/>
      <c r="Q252" s="83"/>
      <c r="R252" s="83"/>
      <c r="S252" s="83"/>
      <c r="T252" s="83"/>
    </row>
    <row r="253" spans="1:20" s="8" customFormat="1" ht="22.5" customHeight="1">
      <c r="A253" s="81"/>
      <c r="B253" s="59" t="s">
        <v>459</v>
      </c>
      <c r="C253" s="83"/>
      <c r="D253" s="83"/>
      <c r="E253" s="83">
        <f t="shared" si="93"/>
        <v>161303</v>
      </c>
      <c r="F253" s="83"/>
      <c r="G253" s="83"/>
      <c r="H253" s="83"/>
      <c r="I253" s="83"/>
      <c r="J253" s="83">
        <v>161303</v>
      </c>
      <c r="K253" s="83"/>
      <c r="L253" s="83"/>
      <c r="M253" s="83"/>
      <c r="N253" s="83"/>
      <c r="O253" s="83"/>
      <c r="P253" s="83"/>
      <c r="Q253" s="83"/>
      <c r="R253" s="83"/>
      <c r="S253" s="83"/>
      <c r="T253" s="83"/>
    </row>
    <row r="254" spans="1:20" ht="22.5" customHeight="1">
      <c r="A254" s="32">
        <v>5</v>
      </c>
      <c r="B254" s="35" t="s">
        <v>503</v>
      </c>
      <c r="C254" s="83">
        <f>C255+C256</f>
        <v>0</v>
      </c>
      <c r="D254" s="83">
        <f>D255+D256</f>
        <v>0</v>
      </c>
      <c r="E254" s="83">
        <f t="shared" ref="E254:E262" si="113">F254+G254+H254+I254+J254+K254+L254+M254+N254+O254+R254+S254+T254</f>
        <v>176</v>
      </c>
      <c r="F254" s="83">
        <f t="shared" ref="F254:T254" si="114">F255+F256</f>
        <v>0</v>
      </c>
      <c r="G254" s="83">
        <f t="shared" si="114"/>
        <v>0</v>
      </c>
      <c r="H254" s="83">
        <f t="shared" si="114"/>
        <v>0</v>
      </c>
      <c r="I254" s="83">
        <f t="shared" si="114"/>
        <v>0</v>
      </c>
      <c r="J254" s="83">
        <f t="shared" si="114"/>
        <v>92</v>
      </c>
      <c r="K254" s="83">
        <f t="shared" si="114"/>
        <v>0</v>
      </c>
      <c r="L254" s="83">
        <f t="shared" si="114"/>
        <v>0</v>
      </c>
      <c r="M254" s="83">
        <f t="shared" si="114"/>
        <v>0</v>
      </c>
      <c r="N254" s="83">
        <f t="shared" si="114"/>
        <v>0</v>
      </c>
      <c r="O254" s="83">
        <f t="shared" si="114"/>
        <v>0</v>
      </c>
      <c r="P254" s="83">
        <f t="shared" si="114"/>
        <v>0</v>
      </c>
      <c r="Q254" s="83">
        <f t="shared" si="114"/>
        <v>0</v>
      </c>
      <c r="R254" s="83">
        <f t="shared" si="114"/>
        <v>84</v>
      </c>
      <c r="S254" s="83">
        <f t="shared" si="114"/>
        <v>0</v>
      </c>
      <c r="T254" s="83">
        <f t="shared" si="114"/>
        <v>0</v>
      </c>
    </row>
    <row r="255" spans="1:20" s="8" customFormat="1" ht="31.5">
      <c r="A255" s="81"/>
      <c r="B255" s="59" t="s">
        <v>458</v>
      </c>
      <c r="C255" s="83">
        <f>C258+C261</f>
        <v>0</v>
      </c>
      <c r="D255" s="83">
        <f>D258+D261</f>
        <v>0</v>
      </c>
      <c r="E255" s="83">
        <f t="shared" si="113"/>
        <v>0</v>
      </c>
      <c r="F255" s="83">
        <f t="shared" ref="F255:T255" si="115">F258+F261</f>
        <v>0</v>
      </c>
      <c r="G255" s="83">
        <f t="shared" si="115"/>
        <v>0</v>
      </c>
      <c r="H255" s="83">
        <f t="shared" si="115"/>
        <v>0</v>
      </c>
      <c r="I255" s="83">
        <f t="shared" si="115"/>
        <v>0</v>
      </c>
      <c r="J255" s="83">
        <f t="shared" si="115"/>
        <v>0</v>
      </c>
      <c r="K255" s="83">
        <f t="shared" si="115"/>
        <v>0</v>
      </c>
      <c r="L255" s="83">
        <f t="shared" si="115"/>
        <v>0</v>
      </c>
      <c r="M255" s="83">
        <f t="shared" si="115"/>
        <v>0</v>
      </c>
      <c r="N255" s="83">
        <f t="shared" si="115"/>
        <v>0</v>
      </c>
      <c r="O255" s="83">
        <f t="shared" si="115"/>
        <v>0</v>
      </c>
      <c r="P255" s="83">
        <f t="shared" si="115"/>
        <v>0</v>
      </c>
      <c r="Q255" s="83">
        <f t="shared" si="115"/>
        <v>0</v>
      </c>
      <c r="R255" s="83">
        <f t="shared" si="115"/>
        <v>0</v>
      </c>
      <c r="S255" s="83">
        <f t="shared" si="115"/>
        <v>0</v>
      </c>
      <c r="T255" s="83">
        <f t="shared" si="115"/>
        <v>0</v>
      </c>
    </row>
    <row r="256" spans="1:20" s="8" customFormat="1" ht="22.5" customHeight="1">
      <c r="A256" s="81"/>
      <c r="B256" s="59" t="s">
        <v>459</v>
      </c>
      <c r="C256" s="83">
        <f>C259+C262</f>
        <v>0</v>
      </c>
      <c r="D256" s="83">
        <f>D259+D262</f>
        <v>0</v>
      </c>
      <c r="E256" s="83">
        <f t="shared" si="113"/>
        <v>176</v>
      </c>
      <c r="F256" s="83">
        <f t="shared" ref="F256:N256" si="116">F259+F262</f>
        <v>0</v>
      </c>
      <c r="G256" s="83">
        <f t="shared" si="116"/>
        <v>0</v>
      </c>
      <c r="H256" s="83">
        <f t="shared" si="116"/>
        <v>0</v>
      </c>
      <c r="I256" s="83">
        <f t="shared" si="116"/>
        <v>0</v>
      </c>
      <c r="J256" s="83">
        <f t="shared" si="116"/>
        <v>92</v>
      </c>
      <c r="K256" s="83">
        <f t="shared" si="116"/>
        <v>0</v>
      </c>
      <c r="L256" s="83">
        <f t="shared" si="116"/>
        <v>0</v>
      </c>
      <c r="M256" s="83">
        <f t="shared" si="116"/>
        <v>0</v>
      </c>
      <c r="N256" s="83">
        <f t="shared" si="116"/>
        <v>0</v>
      </c>
      <c r="O256" s="83">
        <f t="shared" ref="O256:T256" si="117">O259+O262</f>
        <v>0</v>
      </c>
      <c r="P256" s="83">
        <f t="shared" si="117"/>
        <v>0</v>
      </c>
      <c r="Q256" s="83">
        <f t="shared" si="117"/>
        <v>0</v>
      </c>
      <c r="R256" s="83">
        <f t="shared" si="117"/>
        <v>84</v>
      </c>
      <c r="S256" s="83">
        <f t="shared" si="117"/>
        <v>0</v>
      </c>
      <c r="T256" s="83">
        <f t="shared" si="117"/>
        <v>0</v>
      </c>
    </row>
    <row r="257" spans="1:20" ht="22.5" customHeight="1">
      <c r="A257" s="32"/>
      <c r="B257" s="35" t="s">
        <v>392</v>
      </c>
      <c r="C257" s="83">
        <f>C258+C259</f>
        <v>0</v>
      </c>
      <c r="D257" s="83">
        <f>D258+D259</f>
        <v>0</v>
      </c>
      <c r="E257" s="83">
        <f t="shared" si="113"/>
        <v>176</v>
      </c>
      <c r="F257" s="83">
        <f t="shared" ref="F257:T257" si="118">F258+F259</f>
        <v>0</v>
      </c>
      <c r="G257" s="83">
        <f t="shared" si="118"/>
        <v>0</v>
      </c>
      <c r="H257" s="83">
        <f t="shared" si="118"/>
        <v>0</v>
      </c>
      <c r="I257" s="83">
        <f t="shared" si="118"/>
        <v>0</v>
      </c>
      <c r="J257" s="83">
        <f t="shared" si="118"/>
        <v>92</v>
      </c>
      <c r="K257" s="83">
        <f t="shared" si="118"/>
        <v>0</v>
      </c>
      <c r="L257" s="83">
        <f t="shared" si="118"/>
        <v>0</v>
      </c>
      <c r="M257" s="83">
        <f t="shared" si="118"/>
        <v>0</v>
      </c>
      <c r="N257" s="83">
        <f t="shared" si="118"/>
        <v>0</v>
      </c>
      <c r="O257" s="83">
        <f t="shared" si="118"/>
        <v>0</v>
      </c>
      <c r="P257" s="83">
        <f t="shared" si="118"/>
        <v>0</v>
      </c>
      <c r="Q257" s="83">
        <f t="shared" si="118"/>
        <v>0</v>
      </c>
      <c r="R257" s="83">
        <f t="shared" si="118"/>
        <v>84</v>
      </c>
      <c r="S257" s="83">
        <f t="shared" si="118"/>
        <v>0</v>
      </c>
      <c r="T257" s="83">
        <f t="shared" si="118"/>
        <v>0</v>
      </c>
    </row>
    <row r="258" spans="1:20" s="8" customFormat="1" ht="22.5" customHeight="1">
      <c r="A258" s="81"/>
      <c r="B258" s="59" t="s">
        <v>458</v>
      </c>
      <c r="C258" s="83"/>
      <c r="D258" s="83"/>
      <c r="E258" s="83">
        <f t="shared" si="113"/>
        <v>0</v>
      </c>
      <c r="F258" s="83"/>
      <c r="G258" s="83"/>
      <c r="H258" s="83"/>
      <c r="I258" s="83"/>
      <c r="J258" s="83"/>
      <c r="K258" s="83"/>
      <c r="L258" s="83"/>
      <c r="M258" s="83"/>
      <c r="N258" s="83"/>
      <c r="O258" s="83"/>
      <c r="P258" s="83"/>
      <c r="Q258" s="83"/>
      <c r="R258" s="83"/>
      <c r="S258" s="83"/>
      <c r="T258" s="83"/>
    </row>
    <row r="259" spans="1:20" s="8" customFormat="1" ht="22.5" customHeight="1">
      <c r="A259" s="81"/>
      <c r="B259" s="59" t="s">
        <v>459</v>
      </c>
      <c r="C259" s="83"/>
      <c r="D259" s="83"/>
      <c r="E259" s="83">
        <f t="shared" si="113"/>
        <v>176</v>
      </c>
      <c r="F259" s="83"/>
      <c r="G259" s="83"/>
      <c r="H259" s="83"/>
      <c r="I259" s="83"/>
      <c r="J259" s="83">
        <v>92</v>
      </c>
      <c r="K259" s="83"/>
      <c r="L259" s="83"/>
      <c r="M259" s="83"/>
      <c r="N259" s="83"/>
      <c r="O259" s="83"/>
      <c r="P259" s="83"/>
      <c r="Q259" s="83"/>
      <c r="R259" s="83">
        <v>84</v>
      </c>
      <c r="S259" s="83"/>
      <c r="T259" s="83"/>
    </row>
    <row r="260" spans="1:20" ht="22.5" customHeight="1">
      <c r="A260" s="32"/>
      <c r="B260" s="35" t="s">
        <v>393</v>
      </c>
      <c r="C260" s="83"/>
      <c r="D260" s="83"/>
      <c r="E260" s="83">
        <f t="shared" si="113"/>
        <v>0</v>
      </c>
      <c r="F260" s="83"/>
      <c r="G260" s="83"/>
      <c r="H260" s="83"/>
      <c r="I260" s="83"/>
      <c r="J260" s="83"/>
      <c r="K260" s="83"/>
      <c r="L260" s="83"/>
      <c r="M260" s="83"/>
      <c r="N260" s="83"/>
      <c r="O260" s="83"/>
      <c r="P260" s="83"/>
      <c r="Q260" s="83"/>
      <c r="R260" s="83"/>
      <c r="S260" s="83"/>
      <c r="T260" s="83"/>
    </row>
    <row r="261" spans="1:20" s="8" customFormat="1" ht="22.5" customHeight="1">
      <c r="A261" s="81"/>
      <c r="B261" s="59" t="s">
        <v>458</v>
      </c>
      <c r="C261" s="83"/>
      <c r="D261" s="83"/>
      <c r="E261" s="83">
        <f t="shared" si="113"/>
        <v>0</v>
      </c>
      <c r="F261" s="83"/>
      <c r="G261" s="83"/>
      <c r="H261" s="83"/>
      <c r="I261" s="83"/>
      <c r="J261" s="83"/>
      <c r="K261" s="83"/>
      <c r="L261" s="83"/>
      <c r="M261" s="83"/>
      <c r="N261" s="83"/>
      <c r="O261" s="83"/>
      <c r="P261" s="83"/>
      <c r="Q261" s="83"/>
      <c r="R261" s="83"/>
      <c r="S261" s="83"/>
      <c r="T261" s="83"/>
    </row>
    <row r="262" spans="1:20" s="8" customFormat="1" ht="22.5" customHeight="1">
      <c r="A262" s="81"/>
      <c r="B262" s="59" t="s">
        <v>459</v>
      </c>
      <c r="C262" s="83"/>
      <c r="D262" s="83"/>
      <c r="E262" s="83">
        <f t="shared" si="113"/>
        <v>0</v>
      </c>
      <c r="F262" s="83"/>
      <c r="G262" s="83"/>
      <c r="H262" s="83"/>
      <c r="I262" s="83"/>
      <c r="J262" s="83"/>
      <c r="K262" s="83"/>
      <c r="L262" s="83"/>
      <c r="M262" s="83"/>
      <c r="N262" s="83"/>
      <c r="O262" s="83"/>
      <c r="P262" s="83"/>
      <c r="Q262" s="83"/>
      <c r="R262" s="83"/>
      <c r="S262" s="83"/>
      <c r="T262" s="83"/>
    </row>
  </sheetData>
  <mergeCells count="24">
    <mergeCell ref="K7:K8"/>
    <mergeCell ref="R1:T1"/>
    <mergeCell ref="A2:T2"/>
    <mergeCell ref="A3:T3"/>
    <mergeCell ref="A4:T4"/>
    <mergeCell ref="R6:T6"/>
    <mergeCell ref="A7:A8"/>
    <mergeCell ref="B7:B8"/>
    <mergeCell ref="C7:C8"/>
    <mergeCell ref="D7:D8"/>
    <mergeCell ref="E7:E8"/>
    <mergeCell ref="F7:F8"/>
    <mergeCell ref="G7:G8"/>
    <mergeCell ref="H7:H8"/>
    <mergeCell ref="I7:I8"/>
    <mergeCell ref="J7:J8"/>
    <mergeCell ref="S7:S8"/>
    <mergeCell ref="T7:T8"/>
    <mergeCell ref="L7:L8"/>
    <mergeCell ref="M7:M8"/>
    <mergeCell ref="N7:N8"/>
    <mergeCell ref="O7:O8"/>
    <mergeCell ref="P7:Q7"/>
    <mergeCell ref="R7:R8"/>
  </mergeCells>
  <pageMargins left="0.2" right="0.2" top="0.48" bottom="0.46" header="0.3" footer="0.3"/>
  <pageSetup paperSize="9" scale="60" fitToHeight="0"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AG155"/>
  <sheetViews>
    <sheetView showZeros="0" topLeftCell="A11" zoomScale="83" zoomScaleNormal="83" workbookViewId="0">
      <selection activeCell="O27" sqref="O27"/>
    </sheetView>
  </sheetViews>
  <sheetFormatPr defaultColWidth="9.28515625" defaultRowHeight="15.75"/>
  <cols>
    <col min="1" max="1" width="7.42578125" style="164" customWidth="1"/>
    <col min="2" max="2" width="31.7109375" style="164" customWidth="1"/>
    <col min="3" max="3" width="14.7109375" style="164" hidden="1" customWidth="1"/>
    <col min="4" max="4" width="16" style="164" customWidth="1"/>
    <col min="5" max="5" width="14.7109375" style="164" customWidth="1"/>
    <col min="6" max="6" width="15.42578125" style="164" customWidth="1"/>
    <col min="7" max="7" width="15.28515625" style="164" customWidth="1"/>
    <col min="8" max="8" width="14.42578125" style="164" customWidth="1"/>
    <col min="9" max="9" width="12.28515625" style="164" customWidth="1"/>
    <col min="10" max="10" width="14.28515625" style="164" customWidth="1"/>
    <col min="11" max="11" width="13.7109375" style="164" customWidth="1"/>
    <col min="12" max="12" width="13.42578125" style="164" customWidth="1"/>
    <col min="13" max="13" width="1.7109375" style="164" hidden="1" customWidth="1"/>
    <col min="14" max="14" width="3.28515625" style="164" hidden="1" customWidth="1"/>
    <col min="15" max="15" width="14.28515625" style="164" customWidth="1"/>
    <col min="16" max="16" width="13.42578125" style="277" customWidth="1"/>
    <col min="17" max="17" width="13.28515625" style="52" customWidth="1"/>
    <col min="18" max="18" width="18.28515625" style="178" customWidth="1"/>
    <col min="19" max="19" width="9.28515625" style="164" customWidth="1"/>
    <col min="20" max="20" width="19.7109375" style="164" customWidth="1"/>
    <col min="21" max="22" width="9.28515625" style="164" customWidth="1"/>
    <col min="23" max="23" width="14.42578125" style="164" customWidth="1"/>
    <col min="24" max="27" width="9.28515625" style="164" customWidth="1"/>
    <col min="28" max="28" width="13.28515625" style="164" customWidth="1"/>
    <col min="29" max="29" width="19" style="164" customWidth="1"/>
    <col min="30" max="32" width="9.28515625" style="164" customWidth="1"/>
    <col min="33" max="16384" width="9.28515625" style="164"/>
  </cols>
  <sheetData>
    <row r="1" spans="1:33" ht="26.65" customHeight="1">
      <c r="A1" s="240"/>
      <c r="O1" s="469" t="s">
        <v>520</v>
      </c>
      <c r="P1" s="469"/>
    </row>
    <row r="2" spans="1:33" ht="31.15" customHeight="1">
      <c r="A2" s="469" t="s">
        <v>652</v>
      </c>
      <c r="B2" s="469"/>
      <c r="C2" s="469"/>
      <c r="D2" s="469"/>
      <c r="E2" s="469"/>
      <c r="F2" s="469"/>
      <c r="G2" s="469"/>
      <c r="H2" s="469"/>
      <c r="I2" s="469"/>
      <c r="J2" s="469"/>
      <c r="K2" s="469"/>
      <c r="L2" s="469"/>
      <c r="M2" s="469"/>
      <c r="N2" s="469"/>
      <c r="O2" s="469"/>
      <c r="P2" s="469"/>
    </row>
    <row r="3" spans="1:33" ht="21.75" customHeight="1">
      <c r="A3" s="470" t="e">
        <f>#REF!</f>
        <v>#REF!</v>
      </c>
      <c r="B3" s="470"/>
      <c r="C3" s="470"/>
      <c r="D3" s="470"/>
      <c r="E3" s="470"/>
      <c r="F3" s="470"/>
      <c r="G3" s="470"/>
      <c r="H3" s="470"/>
      <c r="I3" s="470"/>
      <c r="J3" s="470"/>
      <c r="K3" s="470"/>
      <c r="L3" s="470"/>
      <c r="M3" s="470"/>
      <c r="N3" s="470"/>
      <c r="O3" s="470"/>
      <c r="P3" s="470"/>
    </row>
    <row r="4" spans="1:33" hidden="1">
      <c r="A4" s="162"/>
      <c r="B4" s="162"/>
      <c r="C4" s="162"/>
      <c r="D4" s="162"/>
      <c r="E4" s="162"/>
      <c r="F4" s="162"/>
      <c r="G4" s="162"/>
      <c r="H4" s="162"/>
      <c r="I4" s="162"/>
      <c r="J4" s="162"/>
      <c r="K4" s="162"/>
      <c r="L4" s="162"/>
      <c r="M4" s="162"/>
      <c r="N4" s="162"/>
      <c r="O4" s="162"/>
      <c r="P4" s="278"/>
      <c r="AB4" s="162"/>
    </row>
    <row r="5" spans="1:33" ht="20.25" customHeight="1">
      <c r="A5" s="175"/>
      <c r="B5" s="166"/>
      <c r="C5" s="176"/>
      <c r="D5" s="176"/>
      <c r="E5" s="166"/>
      <c r="F5" s="177"/>
      <c r="AB5" s="176"/>
    </row>
    <row r="6" spans="1:33" s="52" customFormat="1" ht="38.65" customHeight="1">
      <c r="A6" s="199"/>
      <c r="B6" s="200"/>
      <c r="C6" s="192"/>
      <c r="D6" s="201" t="e">
        <f>87333000000-D11</f>
        <v>#REF!</v>
      </c>
      <c r="E6" s="200"/>
      <c r="F6" s="194"/>
      <c r="J6" s="203">
        <f>50000000-J60</f>
        <v>0</v>
      </c>
      <c r="O6" s="471" t="s">
        <v>522</v>
      </c>
      <c r="P6" s="471"/>
      <c r="AB6" s="192"/>
    </row>
    <row r="7" spans="1:33" ht="24.75" customHeight="1">
      <c r="A7" s="467" t="s">
        <v>0</v>
      </c>
      <c r="B7" s="472" t="s">
        <v>531</v>
      </c>
      <c r="C7" s="467" t="s">
        <v>380</v>
      </c>
      <c r="D7" s="467" t="s">
        <v>663</v>
      </c>
      <c r="E7" s="467" t="s">
        <v>292</v>
      </c>
      <c r="F7" s="467" t="s">
        <v>294</v>
      </c>
      <c r="G7" s="467" t="s">
        <v>295</v>
      </c>
      <c r="H7" s="467" t="s">
        <v>615</v>
      </c>
      <c r="I7" s="467" t="s">
        <v>519</v>
      </c>
      <c r="J7" s="467" t="s">
        <v>282</v>
      </c>
      <c r="K7" s="467" t="s">
        <v>662</v>
      </c>
      <c r="L7" s="467" t="s">
        <v>301</v>
      </c>
      <c r="M7" s="473" t="s">
        <v>62</v>
      </c>
      <c r="N7" s="474"/>
      <c r="O7" s="467" t="s">
        <v>306</v>
      </c>
      <c r="P7" s="475" t="s">
        <v>303</v>
      </c>
      <c r="Q7" s="477" t="s">
        <v>555</v>
      </c>
      <c r="R7" s="52"/>
      <c r="S7" s="52"/>
      <c r="T7" s="52"/>
      <c r="U7" s="52"/>
      <c r="V7" s="52"/>
      <c r="W7" s="52"/>
      <c r="X7" s="52"/>
      <c r="Y7" s="52"/>
      <c r="Z7" s="52"/>
      <c r="AA7" s="52"/>
      <c r="AB7" s="478" t="s">
        <v>380</v>
      </c>
      <c r="AC7" s="52"/>
      <c r="AD7" s="52"/>
      <c r="AE7" s="52"/>
      <c r="AF7" s="52"/>
      <c r="AG7" s="167"/>
    </row>
    <row r="8" spans="1:33" ht="102.6" customHeight="1">
      <c r="A8" s="468"/>
      <c r="B8" s="468"/>
      <c r="C8" s="468"/>
      <c r="D8" s="468"/>
      <c r="E8" s="468"/>
      <c r="F8" s="468"/>
      <c r="G8" s="468"/>
      <c r="H8" s="468"/>
      <c r="I8" s="468"/>
      <c r="J8" s="468"/>
      <c r="K8" s="468"/>
      <c r="L8" s="468"/>
      <c r="M8" s="202" t="s">
        <v>383</v>
      </c>
      <c r="N8" s="202" t="s">
        <v>384</v>
      </c>
      <c r="O8" s="468"/>
      <c r="P8" s="476"/>
      <c r="Q8" s="477"/>
      <c r="R8" s="203">
        <f>9*12</f>
        <v>108</v>
      </c>
      <c r="S8" s="52"/>
      <c r="T8" s="52"/>
      <c r="U8" s="52"/>
      <c r="V8" s="52"/>
      <c r="W8" s="52"/>
      <c r="X8" s="52"/>
      <c r="Y8" s="52"/>
      <c r="Z8" s="52"/>
      <c r="AA8" s="52"/>
      <c r="AB8" s="478"/>
      <c r="AC8" s="52"/>
      <c r="AD8" s="52"/>
      <c r="AE8" s="52"/>
      <c r="AF8" s="52"/>
      <c r="AG8" s="167"/>
    </row>
    <row r="9" spans="1:33" s="169" customFormat="1" ht="36.6" customHeight="1">
      <c r="A9" s="243" t="s">
        <v>258</v>
      </c>
      <c r="B9" s="243" t="s">
        <v>2</v>
      </c>
      <c r="C9" s="243">
        <v>1</v>
      </c>
      <c r="D9" s="243"/>
      <c r="E9" s="243">
        <v>2</v>
      </c>
      <c r="F9" s="243">
        <v>4</v>
      </c>
      <c r="G9" s="243">
        <v>5</v>
      </c>
      <c r="H9" s="243">
        <v>7</v>
      </c>
      <c r="I9" s="243">
        <v>10</v>
      </c>
      <c r="J9" s="243">
        <v>11</v>
      </c>
      <c r="K9" s="243">
        <v>12</v>
      </c>
      <c r="L9" s="243">
        <v>13</v>
      </c>
      <c r="M9" s="243">
        <v>14</v>
      </c>
      <c r="N9" s="243">
        <v>15</v>
      </c>
      <c r="O9" s="243">
        <v>14</v>
      </c>
      <c r="P9" s="279">
        <v>15</v>
      </c>
      <c r="Q9" s="163"/>
      <c r="R9" s="204"/>
      <c r="S9" s="205"/>
      <c r="T9" s="205"/>
      <c r="U9" s="205"/>
      <c r="V9" s="205"/>
      <c r="W9" s="205"/>
      <c r="X9" s="205"/>
      <c r="Y9" s="205"/>
      <c r="Z9" s="205"/>
      <c r="AA9" s="205"/>
      <c r="AB9" s="206">
        <v>1</v>
      </c>
      <c r="AC9" s="205"/>
      <c r="AD9" s="205"/>
      <c r="AE9" s="205"/>
      <c r="AF9" s="205"/>
      <c r="AG9" s="179"/>
    </row>
    <row r="10" spans="1:33" s="169" customFormat="1" ht="16.5" hidden="1" customHeight="1">
      <c r="A10" s="243"/>
      <c r="B10" s="243"/>
      <c r="C10" s="302" t="e">
        <f>C14+C76+C122+C141+C142</f>
        <v>#REF!</v>
      </c>
      <c r="D10" s="302"/>
      <c r="E10" s="302">
        <f t="shared" ref="E10:P10" si="0">E14+E76+E122+E141+E142</f>
        <v>40580008000</v>
      </c>
      <c r="F10" s="302">
        <f t="shared" si="0"/>
        <v>2298090000</v>
      </c>
      <c r="G10" s="302">
        <f t="shared" si="0"/>
        <v>1374540000</v>
      </c>
      <c r="H10" s="302">
        <f t="shared" si="0"/>
        <v>327700000</v>
      </c>
      <c r="I10" s="302">
        <f t="shared" si="0"/>
        <v>776000000</v>
      </c>
      <c r="J10" s="302">
        <f t="shared" si="0"/>
        <v>1637000000</v>
      </c>
      <c r="K10" s="302">
        <f t="shared" si="0"/>
        <v>2171000000</v>
      </c>
      <c r="L10" s="302">
        <f t="shared" si="0"/>
        <v>4932650000</v>
      </c>
      <c r="M10" s="302">
        <f t="shared" si="0"/>
        <v>0</v>
      </c>
      <c r="N10" s="302">
        <f t="shared" si="0"/>
        <v>0</v>
      </c>
      <c r="O10" s="302" t="e">
        <f t="shared" si="0"/>
        <v>#REF!</v>
      </c>
      <c r="P10" s="331">
        <f t="shared" si="0"/>
        <v>3059400736</v>
      </c>
      <c r="Q10" s="163"/>
      <c r="R10" s="205"/>
      <c r="S10" s="205"/>
      <c r="T10" s="205"/>
      <c r="U10" s="205"/>
      <c r="V10" s="205"/>
      <c r="W10" s="205"/>
      <c r="X10" s="205"/>
      <c r="Y10" s="205"/>
      <c r="Z10" s="205"/>
      <c r="AA10" s="205"/>
      <c r="AB10" s="206"/>
      <c r="AC10" s="205"/>
      <c r="AD10" s="205"/>
      <c r="AE10" s="205"/>
      <c r="AF10" s="205"/>
      <c r="AG10" s="179"/>
    </row>
    <row r="11" spans="1:33" s="174" customFormat="1" ht="29.65" customHeight="1">
      <c r="A11" s="303"/>
      <c r="B11" s="304" t="s">
        <v>256</v>
      </c>
      <c r="C11" s="253" t="e">
        <f t="shared" ref="C11:J11" si="1">C14+C76+C122+C141+C142</f>
        <v>#REF!</v>
      </c>
      <c r="D11" s="253" t="e">
        <f t="shared" si="1"/>
        <v>#REF!</v>
      </c>
      <c r="E11" s="253">
        <f t="shared" si="1"/>
        <v>40580008000</v>
      </c>
      <c r="F11" s="253">
        <f t="shared" si="1"/>
        <v>2298090000</v>
      </c>
      <c r="G11" s="253">
        <f t="shared" si="1"/>
        <v>1374540000</v>
      </c>
      <c r="H11" s="253">
        <f t="shared" si="1"/>
        <v>327700000</v>
      </c>
      <c r="I11" s="253">
        <f t="shared" si="1"/>
        <v>776000000</v>
      </c>
      <c r="J11" s="253">
        <f t="shared" si="1"/>
        <v>1637000000</v>
      </c>
      <c r="K11" s="253">
        <f>K14+K142</f>
        <v>2171000000</v>
      </c>
      <c r="L11" s="253">
        <f>L14+L76+L122+L141</f>
        <v>4932650000</v>
      </c>
      <c r="M11" s="253">
        <f>M14+M76+M122+M141</f>
        <v>0</v>
      </c>
      <c r="N11" s="253">
        <f>N14+N76+N122+N141</f>
        <v>0</v>
      </c>
      <c r="O11" s="253" t="e">
        <f>O14+O76+O122+O141+O142</f>
        <v>#REF!</v>
      </c>
      <c r="P11" s="284">
        <f>P14+P76+P122+P141</f>
        <v>3059400736</v>
      </c>
      <c r="Q11" s="253">
        <f>Q14+Q76+Q122+Q141</f>
        <v>4312730000</v>
      </c>
      <c r="R11" s="305" t="e">
        <f>D11-E11-F11-G11-H11-I11-J11-K11-L11-O11-P11-Q11</f>
        <v>#REF!</v>
      </c>
      <c r="S11" s="306">
        <v>0</v>
      </c>
      <c r="T11" s="305">
        <v>10802</v>
      </c>
      <c r="U11" s="306">
        <v>6</v>
      </c>
      <c r="V11" s="306">
        <v>197771</v>
      </c>
      <c r="W11" s="306">
        <v>108691</v>
      </c>
      <c r="X11" s="306">
        <v>132716</v>
      </c>
      <c r="Y11" s="208">
        <v>13630</v>
      </c>
      <c r="Z11" s="306">
        <v>708475.92999999993</v>
      </c>
      <c r="AA11" s="306"/>
      <c r="AB11" s="305">
        <v>3888526.16</v>
      </c>
      <c r="AC11" s="306">
        <v>51311</v>
      </c>
      <c r="AD11" s="306">
        <v>819842</v>
      </c>
      <c r="AE11" s="305">
        <v>84011</v>
      </c>
      <c r="AF11" s="306">
        <v>46995</v>
      </c>
      <c r="AG11" s="307"/>
    </row>
    <row r="12" spans="1:33" s="183" customFormat="1" ht="18.600000000000001" hidden="1" customHeight="1">
      <c r="A12" s="308"/>
      <c r="B12" s="269" t="s">
        <v>392</v>
      </c>
      <c r="C12" s="217"/>
      <c r="D12" s="217"/>
      <c r="E12" s="217"/>
      <c r="F12" s="217"/>
      <c r="G12" s="217"/>
      <c r="H12" s="217"/>
      <c r="I12" s="217"/>
      <c r="J12" s="217"/>
      <c r="K12" s="217"/>
      <c r="L12" s="217"/>
      <c r="M12" s="217"/>
      <c r="N12" s="217"/>
      <c r="O12" s="217"/>
      <c r="P12" s="285"/>
      <c r="Q12" s="270" t="e">
        <f>#REF!+#REF!+#REF!+#REF!+#REF!+#REF!+#REF!+#REF!+#REF!+#REF!+#REF!+#REF!+#REF!+#REF!+#REF!+Q91+Q94+Q97+#REF!+#REF!+#REF!+#REF!+#REF!+#REF!+#REF!+Q99+Q101+#REF!+#REF!+#REF!+Q103+#REF!+#REF!+#REF!+#REF!+#REF!+#REF!+#REF!+Q105+Q133+Q136+#REF!+#REF!+#REF!+#REF!+#REF!+#REF!+#REF!+#REF!+#REF!+#REF!+#REF!</f>
        <v>#REF!</v>
      </c>
      <c r="R12" s="305" t="e">
        <f t="shared" ref="R12:R73" si="2">D12-E12-F12-G12-H12-I12-J12-K12-L12-O12-P12-Q12</f>
        <v>#REF!</v>
      </c>
      <c r="S12" s="212" t="e">
        <f>#REF!+#REF!+#REF!+#REF!+#REF!+#REF!+#REF!+#REF!+#REF!+#REF!+#REF!+#REF!+#REF!+#REF!+#REF!+S91+S94+S97+#REF!+#REF!+#REF!+#REF!+#REF!+#REF!+#REF!+S99+S101+#REF!+#REF!+#REF!+S103+#REF!+#REF!+#REF!+#REF!+#REF!+#REF!+#REF!+S105+S133+S136+#REF!+#REF!+#REF!+#REF!+#REF!+#REF!+#REF!+#REF!+#REF!+#REF!+#REF!</f>
        <v>#REF!</v>
      </c>
      <c r="T12" s="212" t="e">
        <f>#REF!+#REF!+#REF!+#REF!+#REF!+#REF!+#REF!+#REF!+#REF!+#REF!+#REF!+#REF!+#REF!+#REF!+#REF!+T91+T94+T97+#REF!+#REF!+#REF!+#REF!+#REF!+#REF!+#REF!+T99+T101+#REF!+#REF!+#REF!+T103+#REF!+#REF!+#REF!+#REF!+#REF!+#REF!+#REF!+T105+T133+T136+#REF!+#REF!+#REF!+#REF!+#REF!+#REF!+#REF!+#REF!+#REF!+#REF!+#REF!</f>
        <v>#REF!</v>
      </c>
      <c r="U12" s="212" t="e">
        <f>#REF!+#REF!+#REF!+#REF!+#REF!+#REF!+#REF!+#REF!+#REF!+#REF!+#REF!+#REF!+#REF!+#REF!+#REF!+U91+U94+U97+#REF!+#REF!+#REF!+#REF!+#REF!+#REF!+#REF!+U99+U101+#REF!+#REF!+#REF!+U103+#REF!+#REF!+#REF!+#REF!+#REF!+#REF!+#REF!+U105+U133+U136+#REF!+#REF!+#REF!+#REF!+#REF!+#REF!+#REF!+#REF!+#REF!+#REF!+#REF!</f>
        <v>#REF!</v>
      </c>
      <c r="V12" s="212" t="e">
        <f>#REF!+#REF!+#REF!+#REF!+#REF!+#REF!+#REF!+#REF!+#REF!+#REF!+#REF!+#REF!+#REF!+#REF!+#REF!+V91+V94+V97+#REF!+#REF!+#REF!+#REF!+#REF!+#REF!+#REF!+V99+V101+#REF!+#REF!+#REF!+V103+#REF!+#REF!+#REF!+#REF!+#REF!+#REF!+#REF!+V105+V133+V136+#REF!+#REF!+#REF!+#REF!+#REF!+#REF!+#REF!+#REF!+#REF!+#REF!+#REF!</f>
        <v>#REF!</v>
      </c>
      <c r="W12" s="212" t="e">
        <f>#REF!+#REF!+#REF!+#REF!+#REF!+#REF!+#REF!+#REF!+#REF!+#REF!+#REF!+#REF!+#REF!+#REF!+#REF!+W91+W94+W97+#REF!+#REF!+#REF!+#REF!+#REF!+#REF!+#REF!+W99+W101+#REF!+#REF!+#REF!+W103+#REF!+#REF!+#REF!+#REF!+#REF!+#REF!+#REF!+W105+W133+W136+#REF!+#REF!+#REF!+#REF!+#REF!+#REF!+#REF!+#REF!+#REF!+#REF!+#REF!</f>
        <v>#REF!</v>
      </c>
      <c r="X12" s="212" t="e">
        <f>#REF!+#REF!+#REF!+#REF!+#REF!+#REF!+#REF!+#REF!+#REF!+#REF!+#REF!+#REF!+#REF!+#REF!+#REF!+X91+X94+X97+#REF!+#REF!+#REF!+#REF!+#REF!+#REF!+#REF!+X99+X101+#REF!+#REF!+#REF!+X103+#REF!+#REF!+#REF!+#REF!+#REF!+#REF!+#REF!+X105+X133+X136+#REF!+#REF!+#REF!+#REF!+#REF!+#REF!+#REF!+#REF!+#REF!+#REF!+#REF!</f>
        <v>#REF!</v>
      </c>
      <c r="Y12" s="212" t="e">
        <f>#REF!+#REF!+#REF!+#REF!+#REF!+#REF!+#REF!+#REF!+#REF!+#REF!+#REF!+#REF!+#REF!+#REF!+#REF!+Y91+Y94+Y97+#REF!+#REF!+#REF!+#REF!+#REF!+#REF!+#REF!+Y99+Y101+#REF!+#REF!+#REF!+Y103+#REF!+#REF!+#REF!+#REF!+#REF!+#REF!+#REF!+Y105+Y133+Y136+#REF!+#REF!+#REF!+#REF!+#REF!+#REF!+#REF!+#REF!+#REF!+#REF!+#REF!</f>
        <v>#REF!</v>
      </c>
      <c r="Z12" s="212" t="e">
        <f>#REF!+#REF!+#REF!+#REF!+#REF!+#REF!+#REF!+#REF!+#REF!+#REF!+#REF!+#REF!+#REF!+#REF!+#REF!+Z91+Z94+Z97+#REF!+#REF!+#REF!+#REF!+#REF!+#REF!+#REF!+Z99+Z101+#REF!+#REF!+#REF!+Z103+#REF!+#REF!+#REF!+#REF!+#REF!+#REF!+#REF!+Z105+Z133+Z136+#REF!+#REF!+#REF!+#REF!+#REF!+#REF!+#REF!+#REF!+#REF!+#REF!+#REF!</f>
        <v>#REF!</v>
      </c>
      <c r="AA12" s="212" t="e">
        <f>#REF!+#REF!+#REF!+#REF!+#REF!+#REF!+#REF!+#REF!+#REF!+#REF!+#REF!+#REF!+#REF!+#REF!+#REF!+AA91+AA94+AA97+#REF!+#REF!+#REF!+#REF!+#REF!+#REF!+#REF!+AA99+AA101+#REF!+#REF!+#REF!+AA103+#REF!+#REF!+#REF!+#REF!+#REF!+#REF!+#REF!+AA105+AA133+AA136+#REF!+#REF!+#REF!+#REF!+#REF!+#REF!+#REF!+#REF!+#REF!+#REF!+#REF!</f>
        <v>#REF!</v>
      </c>
      <c r="AB12" s="212" t="e">
        <f>#REF!+#REF!+#REF!+#REF!+#REF!+#REF!+#REF!+#REF!+#REF!+#REF!+#REF!+#REF!+#REF!+#REF!+#REF!+AB91+AB94+AB97+#REF!+#REF!+#REF!+#REF!+#REF!+#REF!+#REF!+AB99+AB101+#REF!+#REF!+#REF!+AB103+#REF!+#REF!+#REF!+#REF!+#REF!+#REF!+#REF!+AB105+AB133+AB136+#REF!+#REF!+#REF!+#REF!+#REF!+#REF!+#REF!+#REF!+#REF!+#REF!+#REF!</f>
        <v>#REF!</v>
      </c>
      <c r="AC12" s="212" t="e">
        <f>#REF!+#REF!+#REF!+#REF!+#REF!+#REF!+#REF!+#REF!+#REF!+#REF!+#REF!+#REF!+#REF!+#REF!+#REF!+AC91+AC94+AC97+#REF!+#REF!+#REF!+#REF!+#REF!+#REF!+#REF!+AC99+AC101+#REF!+#REF!+#REF!+AC103+#REF!+#REF!+#REF!+#REF!+#REF!+#REF!+#REF!+AC105+AC133+AC136+#REF!+#REF!+#REF!+#REF!+#REF!+#REF!+#REF!+#REF!+#REF!+#REF!+#REF!</f>
        <v>#REF!</v>
      </c>
      <c r="AD12" s="212" t="e">
        <f>#REF!+#REF!+#REF!+#REF!+#REF!+#REF!+#REF!+#REF!+#REF!+#REF!+#REF!+#REF!+#REF!+#REF!+#REF!+AD91+AD94+AD97+#REF!+#REF!+#REF!+#REF!+#REF!+#REF!+#REF!+AD99+AD101+#REF!+#REF!+#REF!+AD103+#REF!+#REF!+#REF!+#REF!+#REF!+#REF!+#REF!+AD105+AD133+AD136+#REF!+#REF!+#REF!+#REF!+#REF!+#REF!+#REF!+#REF!+#REF!+#REF!+#REF!</f>
        <v>#REF!</v>
      </c>
      <c r="AE12" s="212" t="e">
        <f>#REF!+#REF!+#REF!+#REF!+#REF!+#REF!+#REF!+#REF!+#REF!+#REF!+#REF!+#REF!+#REF!+#REF!+#REF!+AE91+AE94+AE97+#REF!+#REF!+#REF!+#REF!+#REF!+#REF!+#REF!+AE99+AE101+#REF!+#REF!+#REF!+AE103+#REF!+#REF!+#REF!+#REF!+#REF!+#REF!+#REF!+AE105+AE133+AE136+#REF!+#REF!+#REF!+#REF!+#REF!+#REF!+#REF!+#REF!+#REF!+#REF!+#REF!</f>
        <v>#REF!</v>
      </c>
      <c r="AF12" s="212" t="e">
        <f>#REF!+#REF!+#REF!+#REF!+#REF!+#REF!+#REF!+#REF!+#REF!+#REF!+#REF!+#REF!+#REF!+#REF!+#REF!+AF91+AF94+AF97+#REF!+#REF!+#REF!+#REF!+#REF!+#REF!+#REF!+AF99+AF101+#REF!+#REF!+#REF!+AF103+#REF!+#REF!+#REF!+#REF!+#REF!+#REF!+#REF!+AF105+AF133+AF136+#REF!+#REF!+#REF!+#REF!+#REF!+#REF!+#REF!+#REF!+#REF!+#REF!+#REF!</f>
        <v>#REF!</v>
      </c>
      <c r="AG12" s="309"/>
    </row>
    <row r="13" spans="1:33" s="183" customFormat="1" ht="13.5" hidden="1" customHeight="1">
      <c r="A13" s="308"/>
      <c r="B13" s="269" t="s">
        <v>393</v>
      </c>
      <c r="C13" s="217"/>
      <c r="D13" s="217"/>
      <c r="E13" s="217"/>
      <c r="F13" s="217"/>
      <c r="G13" s="217"/>
      <c r="H13" s="217"/>
      <c r="I13" s="217"/>
      <c r="J13" s="217"/>
      <c r="K13" s="217"/>
      <c r="L13" s="217"/>
      <c r="M13" s="217"/>
      <c r="N13" s="217"/>
      <c r="O13" s="217"/>
      <c r="P13" s="285"/>
      <c r="Q13" s="270">
        <v>380455</v>
      </c>
      <c r="R13" s="305">
        <f t="shared" si="2"/>
        <v>-380455</v>
      </c>
      <c r="S13" s="212">
        <v>0</v>
      </c>
      <c r="T13" s="212">
        <v>4573</v>
      </c>
      <c r="U13" s="212">
        <v>259737</v>
      </c>
      <c r="V13" s="212">
        <v>38582</v>
      </c>
      <c r="W13" s="212">
        <v>29396</v>
      </c>
      <c r="X13" s="212">
        <v>13934</v>
      </c>
      <c r="Y13" s="212">
        <v>13630</v>
      </c>
      <c r="Z13" s="212">
        <v>245376</v>
      </c>
      <c r="AA13" s="212"/>
      <c r="AB13" s="212">
        <v>1170247.1600000001</v>
      </c>
      <c r="AC13" s="212">
        <v>51311</v>
      </c>
      <c r="AD13" s="212">
        <v>317574</v>
      </c>
      <c r="AE13" s="212">
        <v>19156</v>
      </c>
      <c r="AF13" s="212">
        <v>9989</v>
      </c>
      <c r="AG13" s="309"/>
    </row>
    <row r="14" spans="1:33" s="174" customFormat="1" ht="36.6" customHeight="1">
      <c r="A14" s="310" t="s">
        <v>259</v>
      </c>
      <c r="B14" s="311" t="s">
        <v>318</v>
      </c>
      <c r="C14" s="253" t="e">
        <f t="shared" ref="C14:J14" si="3">C15+C35+C49+C72</f>
        <v>#REF!</v>
      </c>
      <c r="D14" s="253" t="e">
        <f t="shared" si="3"/>
        <v>#REF!</v>
      </c>
      <c r="E14" s="253">
        <f t="shared" si="3"/>
        <v>2304000000</v>
      </c>
      <c r="F14" s="253">
        <f t="shared" si="3"/>
        <v>2298090000</v>
      </c>
      <c r="G14" s="253">
        <f t="shared" si="3"/>
        <v>1374540000</v>
      </c>
      <c r="H14" s="253">
        <f t="shared" si="3"/>
        <v>237700000</v>
      </c>
      <c r="I14" s="253">
        <f t="shared" si="3"/>
        <v>30000000</v>
      </c>
      <c r="J14" s="253">
        <f t="shared" si="3"/>
        <v>375000000</v>
      </c>
      <c r="K14" s="253">
        <f t="shared" ref="K14" si="4">K34</f>
        <v>66584450</v>
      </c>
      <c r="L14" s="253">
        <f t="shared" ref="L14:Q14" si="5">L15+L35+L49+L72</f>
        <v>4932650000</v>
      </c>
      <c r="M14" s="253">
        <f t="shared" si="5"/>
        <v>0</v>
      </c>
      <c r="N14" s="253">
        <f t="shared" si="5"/>
        <v>0</v>
      </c>
      <c r="O14" s="253" t="e">
        <f t="shared" si="5"/>
        <v>#REF!</v>
      </c>
      <c r="P14" s="284">
        <f t="shared" si="5"/>
        <v>3059400736</v>
      </c>
      <c r="Q14" s="253">
        <f t="shared" si="5"/>
        <v>1554730000</v>
      </c>
      <c r="R14" s="305" t="e">
        <f t="shared" si="2"/>
        <v>#REF!</v>
      </c>
      <c r="S14" s="306">
        <v>0</v>
      </c>
      <c r="T14" s="306">
        <v>10162</v>
      </c>
      <c r="U14" s="306">
        <v>727567</v>
      </c>
      <c r="V14" s="306">
        <v>197771</v>
      </c>
      <c r="W14" s="306">
        <v>15735</v>
      </c>
      <c r="X14" s="306">
        <v>132716</v>
      </c>
      <c r="Y14" s="306">
        <v>13630</v>
      </c>
      <c r="Z14" s="306">
        <v>672979.92999999993</v>
      </c>
      <c r="AA14" s="306"/>
      <c r="AB14" s="306"/>
      <c r="AC14" s="306"/>
      <c r="AD14" s="306"/>
      <c r="AE14" s="306"/>
      <c r="AF14" s="306"/>
      <c r="AG14" s="307"/>
    </row>
    <row r="15" spans="1:33" s="174" customFormat="1" ht="33.6" customHeight="1">
      <c r="A15" s="310">
        <v>1</v>
      </c>
      <c r="B15" s="311" t="s">
        <v>505</v>
      </c>
      <c r="C15" s="253" t="e">
        <f>#REF!+C33</f>
        <v>#REF!</v>
      </c>
      <c r="D15" s="253" t="e">
        <f>D16+D25+D26+D27+D28+D29+D30+D31+D32+D33+D34</f>
        <v>#REF!</v>
      </c>
      <c r="E15" s="253">
        <f t="shared" ref="E15:Q15" si="6">E16+E25+E26+E27+E28+E29+E30+E31+E32+E33+E34</f>
        <v>0</v>
      </c>
      <c r="F15" s="253">
        <f t="shared" si="6"/>
        <v>2298090000</v>
      </c>
      <c r="G15" s="253">
        <f t="shared" si="6"/>
        <v>1374540000</v>
      </c>
      <c r="H15" s="253">
        <f t="shared" si="6"/>
        <v>107753380</v>
      </c>
      <c r="I15" s="253">
        <f t="shared" si="6"/>
        <v>0</v>
      </c>
      <c r="J15" s="253">
        <f t="shared" si="6"/>
        <v>264084237</v>
      </c>
      <c r="K15" s="253">
        <f t="shared" si="6"/>
        <v>66584450</v>
      </c>
      <c r="L15" s="253">
        <f t="shared" si="6"/>
        <v>254900000</v>
      </c>
      <c r="M15" s="253">
        <f t="shared" si="6"/>
        <v>0</v>
      </c>
      <c r="N15" s="253">
        <f t="shared" si="6"/>
        <v>0</v>
      </c>
      <c r="O15" s="253" t="e">
        <f t="shared" si="6"/>
        <v>#REF!</v>
      </c>
      <c r="P15" s="284">
        <f t="shared" si="6"/>
        <v>192651200</v>
      </c>
      <c r="Q15" s="253">
        <f t="shared" si="6"/>
        <v>285640000</v>
      </c>
      <c r="R15" s="305" t="e">
        <f t="shared" si="2"/>
        <v>#REF!</v>
      </c>
      <c r="S15" s="173"/>
      <c r="T15" s="173"/>
      <c r="U15" s="173"/>
      <c r="V15" s="173"/>
      <c r="W15" s="173"/>
      <c r="X15" s="173"/>
      <c r="Y15" s="173"/>
      <c r="Z15" s="173"/>
      <c r="AA15" s="173"/>
      <c r="AB15" s="306">
        <v>54803</v>
      </c>
      <c r="AC15" s="312" t="e">
        <f>C15-AB15</f>
        <v>#REF!</v>
      </c>
      <c r="AD15" s="173"/>
      <c r="AE15" s="173"/>
      <c r="AF15" s="173"/>
      <c r="AG15" s="307"/>
    </row>
    <row r="16" spans="1:33" s="183" customFormat="1" ht="62.65" customHeight="1">
      <c r="A16" s="250" t="s">
        <v>529</v>
      </c>
      <c r="B16" s="251" t="s">
        <v>642</v>
      </c>
      <c r="C16" s="217"/>
      <c r="D16" s="217" t="e">
        <f>SUM(D17:D24)</f>
        <v>#REF!</v>
      </c>
      <c r="E16" s="217">
        <f t="shared" ref="E16:N16" si="7">SUM(E17:E24)</f>
        <v>0</v>
      </c>
      <c r="F16" s="217">
        <f t="shared" si="7"/>
        <v>0</v>
      </c>
      <c r="G16" s="217">
        <f t="shared" si="7"/>
        <v>0</v>
      </c>
      <c r="H16" s="217">
        <f t="shared" si="7"/>
        <v>0</v>
      </c>
      <c r="I16" s="217">
        <f t="shared" si="7"/>
        <v>0</v>
      </c>
      <c r="J16" s="217">
        <f t="shared" si="7"/>
        <v>0</v>
      </c>
      <c r="K16" s="217">
        <f t="shared" si="7"/>
        <v>0</v>
      </c>
      <c r="L16" s="217">
        <f t="shared" si="7"/>
        <v>0</v>
      </c>
      <c r="M16" s="217">
        <f t="shared" si="7"/>
        <v>0</v>
      </c>
      <c r="N16" s="217">
        <f t="shared" si="7"/>
        <v>0</v>
      </c>
      <c r="O16" s="217" t="e">
        <f>SUM(O17:O24)</f>
        <v>#REF!</v>
      </c>
      <c r="P16" s="285">
        <f t="shared" ref="P16:Q16" si="8">SUM(P17:P24)</f>
        <v>85263600</v>
      </c>
      <c r="Q16" s="217">
        <f t="shared" si="8"/>
        <v>0</v>
      </c>
      <c r="R16" s="305"/>
      <c r="S16" s="210"/>
      <c r="T16" s="210"/>
      <c r="U16" s="210"/>
      <c r="V16" s="210"/>
      <c r="W16" s="211"/>
      <c r="X16" s="210"/>
      <c r="Y16" s="210"/>
      <c r="Z16" s="210"/>
      <c r="AA16" s="210"/>
      <c r="AB16" s="212"/>
      <c r="AC16" s="213"/>
      <c r="AD16" s="210"/>
      <c r="AE16" s="210"/>
      <c r="AF16" s="210"/>
    </row>
    <row r="17" spans="1:32" s="183" customFormat="1" ht="45" hidden="1" customHeight="1">
      <c r="A17" s="250" t="s">
        <v>536</v>
      </c>
      <c r="B17" s="251" t="s">
        <v>572</v>
      </c>
      <c r="C17" s="217" t="e">
        <f>E17+F17+G17+H17+#REF!+I17+J17+K17+L17+O17+P17</f>
        <v>#REF!</v>
      </c>
      <c r="D17" s="217">
        <f>SUM(E17:P17)</f>
        <v>2228909958</v>
      </c>
      <c r="E17" s="216"/>
      <c r="F17" s="216"/>
      <c r="G17" s="216"/>
      <c r="H17" s="216"/>
      <c r="I17" s="216"/>
      <c r="J17" s="216"/>
      <c r="K17" s="216"/>
      <c r="L17" s="216"/>
      <c r="M17" s="216"/>
      <c r="N17" s="216"/>
      <c r="O17" s="217">
        <f>2062000000+150000000+17825721-915763</f>
        <v>2228909958</v>
      </c>
      <c r="P17" s="285"/>
      <c r="Q17" s="185"/>
      <c r="R17" s="305">
        <f t="shared" si="2"/>
        <v>0</v>
      </c>
      <c r="S17" s="210"/>
      <c r="T17" s="210"/>
      <c r="U17" s="210"/>
      <c r="V17" s="210"/>
      <c r="W17" s="211"/>
      <c r="X17" s="210"/>
      <c r="Y17" s="210"/>
      <c r="Z17" s="210"/>
      <c r="AA17" s="210"/>
      <c r="AB17" s="212"/>
      <c r="AC17" s="213"/>
      <c r="AD17" s="210"/>
      <c r="AE17" s="210"/>
      <c r="AF17" s="210"/>
    </row>
    <row r="18" spans="1:32" s="183" customFormat="1" ht="32.65" hidden="1" customHeight="1">
      <c r="A18" s="250" t="s">
        <v>530</v>
      </c>
      <c r="B18" s="251" t="s">
        <v>600</v>
      </c>
      <c r="C18" s="217"/>
      <c r="D18" s="217">
        <f t="shared" ref="D18:D33" si="9">SUM(E18:P18)</f>
        <v>252000000</v>
      </c>
      <c r="E18" s="216"/>
      <c r="F18" s="216"/>
      <c r="G18" s="216"/>
      <c r="H18" s="216"/>
      <c r="I18" s="216"/>
      <c r="J18" s="216"/>
      <c r="K18" s="216"/>
      <c r="L18" s="216"/>
      <c r="M18" s="216"/>
      <c r="N18" s="216"/>
      <c r="O18" s="217">
        <f>21*12000000</f>
        <v>252000000</v>
      </c>
      <c r="P18" s="285"/>
      <c r="Q18" s="185"/>
      <c r="R18" s="305">
        <f t="shared" si="2"/>
        <v>0</v>
      </c>
      <c r="S18" s="210"/>
      <c r="T18" s="210"/>
      <c r="U18" s="210"/>
      <c r="V18" s="210"/>
      <c r="W18" s="211"/>
      <c r="X18" s="210"/>
      <c r="Y18" s="210"/>
      <c r="Z18" s="210"/>
      <c r="AA18" s="210"/>
      <c r="AB18" s="212"/>
      <c r="AC18" s="213"/>
      <c r="AD18" s="210"/>
      <c r="AE18" s="210"/>
      <c r="AF18" s="210"/>
    </row>
    <row r="19" spans="1:32" s="183" customFormat="1" ht="44.1" hidden="1" customHeight="1">
      <c r="A19" s="250" t="s">
        <v>530</v>
      </c>
      <c r="B19" s="251" t="s">
        <v>601</v>
      </c>
      <c r="C19" s="217"/>
      <c r="D19" s="217">
        <f t="shared" ref="D19" si="10">SUM(E19:P19)</f>
        <v>116000000</v>
      </c>
      <c r="E19" s="216"/>
      <c r="F19" s="216"/>
      <c r="G19" s="216"/>
      <c r="H19" s="216"/>
      <c r="I19" s="216"/>
      <c r="J19" s="216"/>
      <c r="K19" s="216"/>
      <c r="L19" s="216"/>
      <c r="M19" s="216"/>
      <c r="N19" s="216"/>
      <c r="O19" s="217">
        <v>116000000</v>
      </c>
      <c r="P19" s="285"/>
      <c r="Q19" s="185"/>
      <c r="R19" s="305">
        <f t="shared" ref="R19" si="11">D19-E19-F19-G19-H19-I19-J19-K19-L19-O19-P19-Q19</f>
        <v>0</v>
      </c>
      <c r="S19" s="210"/>
      <c r="T19" s="210"/>
      <c r="U19" s="210"/>
      <c r="V19" s="210"/>
      <c r="W19" s="211"/>
      <c r="X19" s="210"/>
      <c r="Y19" s="210"/>
      <c r="Z19" s="210"/>
      <c r="AA19" s="210"/>
      <c r="AB19" s="212"/>
      <c r="AC19" s="213"/>
      <c r="AD19" s="210"/>
      <c r="AE19" s="210"/>
      <c r="AF19" s="210"/>
    </row>
    <row r="20" spans="1:32" s="183" customFormat="1" ht="53.65" hidden="1" customHeight="1">
      <c r="A20" s="250" t="s">
        <v>536</v>
      </c>
      <c r="B20" s="251" t="s">
        <v>627</v>
      </c>
      <c r="C20" s="217" t="e">
        <f>E20+F20+G20+H20+#REF!+I20+J20+K20+L20+O20+P20</f>
        <v>#REF!</v>
      </c>
      <c r="D20" s="217">
        <f>SUM(E20:P20)</f>
        <v>274411800</v>
      </c>
      <c r="E20" s="216"/>
      <c r="F20" s="216"/>
      <c r="G20" s="216"/>
      <c r="H20" s="216"/>
      <c r="I20" s="216"/>
      <c r="J20" s="216"/>
      <c r="K20" s="216"/>
      <c r="L20" s="216"/>
      <c r="M20" s="216"/>
      <c r="N20" s="216"/>
      <c r="O20" s="217">
        <v>274411800</v>
      </c>
      <c r="P20" s="285"/>
      <c r="Q20" s="185"/>
      <c r="R20" s="305">
        <f>D20-E20-F20-G20-H20-I20-J20-K20-L20-O20-P20-Q20</f>
        <v>0</v>
      </c>
      <c r="S20" s="210"/>
      <c r="T20" s="210"/>
      <c r="U20" s="210"/>
      <c r="V20" s="210"/>
      <c r="W20" s="211"/>
      <c r="X20" s="210"/>
      <c r="Y20" s="210"/>
      <c r="Z20" s="210"/>
      <c r="AA20" s="210"/>
      <c r="AB20" s="212"/>
      <c r="AC20" s="213"/>
      <c r="AD20" s="210"/>
      <c r="AE20" s="210"/>
      <c r="AF20" s="210"/>
    </row>
    <row r="21" spans="1:32" s="183" customFormat="1" ht="44.1" hidden="1" customHeight="1">
      <c r="A21" s="250" t="s">
        <v>530</v>
      </c>
      <c r="B21" s="251" t="s">
        <v>602</v>
      </c>
      <c r="C21" s="217"/>
      <c r="D21" s="217">
        <f>SUM(E21:P21)</f>
        <v>121000000</v>
      </c>
      <c r="E21" s="216"/>
      <c r="F21" s="216"/>
      <c r="G21" s="216"/>
      <c r="H21" s="216"/>
      <c r="I21" s="216"/>
      <c r="J21" s="216"/>
      <c r="K21" s="216"/>
      <c r="L21" s="216"/>
      <c r="M21" s="216"/>
      <c r="N21" s="216"/>
      <c r="O21" s="217">
        <f>110000000+11000000</f>
        <v>121000000</v>
      </c>
      <c r="P21" s="285"/>
      <c r="Q21" s="185"/>
      <c r="R21" s="305">
        <f>D21-E21-F21-G21-H21-I21-J21-K21-L21-O21-P21-Q21</f>
        <v>0</v>
      </c>
      <c r="S21" s="210"/>
      <c r="T21" s="210"/>
      <c r="U21" s="210"/>
      <c r="V21" s="210"/>
      <c r="W21" s="211"/>
      <c r="X21" s="210"/>
      <c r="Y21" s="210"/>
      <c r="Z21" s="210"/>
      <c r="AA21" s="210"/>
      <c r="AB21" s="212"/>
      <c r="AC21" s="213"/>
      <c r="AD21" s="210"/>
      <c r="AE21" s="210"/>
      <c r="AF21" s="210"/>
    </row>
    <row r="22" spans="1:32" s="184" customFormat="1" ht="32.1" hidden="1" customHeight="1">
      <c r="A22" s="250" t="s">
        <v>536</v>
      </c>
      <c r="B22" s="214" t="s">
        <v>613</v>
      </c>
      <c r="C22" s="217"/>
      <c r="D22" s="217" t="e">
        <f>SUM(E22:P22)</f>
        <v>#REF!</v>
      </c>
      <c r="E22" s="216"/>
      <c r="F22" s="216"/>
      <c r="G22" s="216"/>
      <c r="H22" s="216"/>
      <c r="I22" s="216"/>
      <c r="J22" s="216"/>
      <c r="K22" s="216"/>
      <c r="L22" s="216"/>
      <c r="M22" s="216"/>
      <c r="N22" s="216"/>
      <c r="O22" s="217" t="e">
        <f>#REF!</f>
        <v>#REF!</v>
      </c>
      <c r="P22" s="283"/>
      <c r="Q22" s="185"/>
      <c r="R22" s="305" t="e">
        <f>D22-E22-F22-G22-H22-I22-J22-K22-L22-O22-P22-Q22</f>
        <v>#REF!</v>
      </c>
      <c r="S22" s="210"/>
      <c r="T22" s="210"/>
      <c r="U22" s="210"/>
      <c r="V22" s="210"/>
      <c r="W22" s="211"/>
      <c r="X22" s="210"/>
      <c r="Y22" s="210"/>
      <c r="Z22" s="210"/>
      <c r="AA22" s="210"/>
      <c r="AB22" s="212"/>
      <c r="AC22" s="213"/>
      <c r="AD22" s="210"/>
      <c r="AE22" s="210"/>
      <c r="AF22" s="210"/>
    </row>
    <row r="23" spans="1:32" s="183" customFormat="1" ht="45" hidden="1" customHeight="1">
      <c r="A23" s="250" t="s">
        <v>536</v>
      </c>
      <c r="B23" s="214" t="s">
        <v>614</v>
      </c>
      <c r="C23" s="217"/>
      <c r="D23" s="217">
        <f>SUM(E23:P23)</f>
        <v>8640000</v>
      </c>
      <c r="E23" s="216"/>
      <c r="F23" s="216"/>
      <c r="G23" s="216"/>
      <c r="H23" s="216"/>
      <c r="I23" s="216"/>
      <c r="J23" s="216"/>
      <c r="K23" s="216"/>
      <c r="L23" s="216"/>
      <c r="M23" s="216"/>
      <c r="N23" s="216"/>
      <c r="O23" s="217">
        <f>8640000</f>
        <v>8640000</v>
      </c>
      <c r="P23" s="283"/>
      <c r="Q23" s="185"/>
      <c r="R23" s="305">
        <f>D23-E23-F23-G23-H23-I23-J23-K23-L23-O23-P23-Q23</f>
        <v>0</v>
      </c>
      <c r="S23" s="210"/>
      <c r="T23" s="218">
        <v>4054954888</v>
      </c>
      <c r="U23" s="210"/>
      <c r="V23" s="210"/>
      <c r="W23" s="211"/>
      <c r="X23" s="210"/>
      <c r="Y23" s="210"/>
      <c r="Z23" s="210"/>
      <c r="AA23" s="210"/>
      <c r="AB23" s="212"/>
      <c r="AC23" s="213"/>
      <c r="AD23" s="210"/>
      <c r="AE23" s="210"/>
      <c r="AF23" s="210"/>
    </row>
    <row r="24" spans="1:32" s="183" customFormat="1" ht="44.65" hidden="1" customHeight="1">
      <c r="A24" s="250" t="s">
        <v>536</v>
      </c>
      <c r="B24" s="214" t="s">
        <v>539</v>
      </c>
      <c r="C24" s="217" t="e">
        <f>E24+F24+G24+H24+#REF!+I24+J24+K24+L24+O24+P24</f>
        <v>#REF!</v>
      </c>
      <c r="D24" s="217">
        <f>SUM(E24:P24)</f>
        <v>85263600</v>
      </c>
      <c r="E24" s="216"/>
      <c r="F24" s="216"/>
      <c r="G24" s="216"/>
      <c r="H24" s="216"/>
      <c r="I24" s="216"/>
      <c r="J24" s="216"/>
      <c r="K24" s="216"/>
      <c r="L24" s="216"/>
      <c r="M24" s="216"/>
      <c r="N24" s="216"/>
      <c r="O24" s="217"/>
      <c r="P24" s="285">
        <v>85263600</v>
      </c>
      <c r="Q24" s="185"/>
      <c r="R24" s="305">
        <f>D24-E24-F24-G24-H24-I24-J24-K24-L24-O24-P24-Q24</f>
        <v>0</v>
      </c>
      <c r="S24" s="210"/>
      <c r="T24" s="210"/>
      <c r="U24" s="210"/>
      <c r="V24" s="210"/>
      <c r="W24" s="211"/>
      <c r="X24" s="210"/>
      <c r="Y24" s="210"/>
      <c r="Z24" s="210"/>
      <c r="AA24" s="210"/>
      <c r="AB24" s="212"/>
      <c r="AC24" s="213"/>
      <c r="AD24" s="210"/>
      <c r="AE24" s="210"/>
      <c r="AF24" s="210"/>
    </row>
    <row r="25" spans="1:32" s="183" customFormat="1" ht="35.65" customHeight="1">
      <c r="A25" s="250" t="s">
        <v>529</v>
      </c>
      <c r="B25" s="171" t="s">
        <v>533</v>
      </c>
      <c r="C25" s="217" t="e">
        <f>E25+F25+G25+H25+#REF!+I25+J25+K25+L25+O25+P25</f>
        <v>#REF!</v>
      </c>
      <c r="D25" s="217">
        <f t="shared" si="9"/>
        <v>150000000</v>
      </c>
      <c r="E25" s="216"/>
      <c r="F25" s="216"/>
      <c r="G25" s="216"/>
      <c r="H25" s="216"/>
      <c r="I25" s="216"/>
      <c r="J25" s="216"/>
      <c r="K25" s="216"/>
      <c r="L25" s="216"/>
      <c r="M25" s="216"/>
      <c r="N25" s="216"/>
      <c r="O25" s="217">
        <v>150000000</v>
      </c>
      <c r="P25" s="285"/>
      <c r="Q25" s="185"/>
      <c r="R25" s="305">
        <f t="shared" si="2"/>
        <v>0</v>
      </c>
      <c r="S25" s="210"/>
      <c r="T25" s="210"/>
      <c r="U25" s="210"/>
      <c r="V25" s="210"/>
      <c r="W25" s="211"/>
      <c r="X25" s="210"/>
      <c r="Y25" s="210"/>
      <c r="Z25" s="210"/>
      <c r="AA25" s="210"/>
      <c r="AB25" s="212"/>
      <c r="AC25" s="213"/>
      <c r="AD25" s="210"/>
      <c r="AE25" s="210"/>
      <c r="AF25" s="210"/>
    </row>
    <row r="26" spans="1:32" s="183" customFormat="1" ht="35.65" customHeight="1">
      <c r="A26" s="250" t="s">
        <v>529</v>
      </c>
      <c r="B26" s="171" t="s">
        <v>573</v>
      </c>
      <c r="C26" s="217"/>
      <c r="D26" s="217">
        <f t="shared" si="9"/>
        <v>79462500</v>
      </c>
      <c r="E26" s="216"/>
      <c r="F26" s="216"/>
      <c r="G26" s="216"/>
      <c r="H26" s="216"/>
      <c r="I26" s="216"/>
      <c r="J26" s="216"/>
      <c r="K26" s="216"/>
      <c r="L26" s="216"/>
      <c r="M26" s="216"/>
      <c r="N26" s="216"/>
      <c r="O26" s="217">
        <v>79462500</v>
      </c>
      <c r="P26" s="285"/>
      <c r="Q26" s="185"/>
      <c r="R26" s="305">
        <f t="shared" si="2"/>
        <v>0</v>
      </c>
      <c r="S26" s="210"/>
      <c r="T26" s="210"/>
      <c r="U26" s="210"/>
      <c r="V26" s="210"/>
      <c r="W26" s="211"/>
      <c r="X26" s="210"/>
      <c r="Y26" s="210"/>
      <c r="Z26" s="210"/>
      <c r="AA26" s="210"/>
      <c r="AB26" s="212"/>
      <c r="AC26" s="213"/>
      <c r="AD26" s="210"/>
      <c r="AE26" s="210"/>
      <c r="AF26" s="210"/>
    </row>
    <row r="27" spans="1:32" s="183" customFormat="1" ht="35.65" customHeight="1">
      <c r="A27" s="250" t="s">
        <v>529</v>
      </c>
      <c r="B27" s="171" t="s">
        <v>546</v>
      </c>
      <c r="C27" s="217" t="e">
        <f>E27+F27+G27+H27+#REF!+I27+J27+K27+L27+O27+P27</f>
        <v>#REF!</v>
      </c>
      <c r="D27" s="217">
        <f>O27</f>
        <v>300000000</v>
      </c>
      <c r="E27" s="216"/>
      <c r="F27" s="216"/>
      <c r="G27" s="216"/>
      <c r="H27" s="216"/>
      <c r="I27" s="216"/>
      <c r="J27" s="216"/>
      <c r="K27" s="216"/>
      <c r="L27" s="216"/>
      <c r="M27" s="216"/>
      <c r="N27" s="216"/>
      <c r="O27" s="217">
        <v>300000000</v>
      </c>
      <c r="P27" s="285"/>
      <c r="Q27" s="185"/>
      <c r="R27" s="305">
        <f t="shared" si="2"/>
        <v>0</v>
      </c>
      <c r="S27" s="210"/>
      <c r="T27" s="210"/>
      <c r="U27" s="210"/>
      <c r="V27" s="210"/>
      <c r="W27" s="211"/>
      <c r="X27" s="210"/>
      <c r="Y27" s="210"/>
      <c r="Z27" s="210"/>
      <c r="AA27" s="210"/>
      <c r="AB27" s="212"/>
      <c r="AC27" s="213"/>
      <c r="AD27" s="210"/>
      <c r="AE27" s="210"/>
      <c r="AF27" s="210"/>
    </row>
    <row r="28" spans="1:32" s="183" customFormat="1" ht="56.1" customHeight="1">
      <c r="A28" s="250" t="s">
        <v>529</v>
      </c>
      <c r="B28" s="214" t="s">
        <v>641</v>
      </c>
      <c r="C28" s="217" t="e">
        <f>E28+F28+G28+H28+#REF!+I28+J28+K28+L28+O28+P28</f>
        <v>#REF!</v>
      </c>
      <c r="D28" s="217">
        <f t="shared" si="9"/>
        <v>21060000</v>
      </c>
      <c r="E28" s="216"/>
      <c r="F28" s="216"/>
      <c r="G28" s="217"/>
      <c r="H28" s="216"/>
      <c r="I28" s="216"/>
      <c r="J28" s="216"/>
      <c r="K28" s="216"/>
      <c r="L28" s="216"/>
      <c r="M28" s="216"/>
      <c r="N28" s="216"/>
      <c r="O28" s="217">
        <v>21060000</v>
      </c>
      <c r="P28" s="285"/>
      <c r="Q28" s="185"/>
      <c r="R28" s="305">
        <f t="shared" si="2"/>
        <v>0</v>
      </c>
      <c r="S28" s="210"/>
      <c r="T28" s="210"/>
      <c r="U28" s="210"/>
      <c r="V28" s="210"/>
      <c r="W28" s="211"/>
      <c r="X28" s="210"/>
      <c r="Y28" s="210"/>
      <c r="Z28" s="210"/>
      <c r="AA28" s="210"/>
      <c r="AB28" s="212"/>
      <c r="AC28" s="213"/>
      <c r="AD28" s="210"/>
      <c r="AE28" s="210"/>
      <c r="AF28" s="210"/>
    </row>
    <row r="29" spans="1:32" s="183" customFormat="1" ht="63.6" customHeight="1">
      <c r="A29" s="250" t="s">
        <v>529</v>
      </c>
      <c r="B29" s="214" t="s">
        <v>543</v>
      </c>
      <c r="C29" s="217" t="e">
        <f>E29+F29+G29+H29+#REF!+I29+J29+K29+L29+O29+P29</f>
        <v>#REF!</v>
      </c>
      <c r="D29" s="217">
        <f t="shared" si="9"/>
        <v>15678000</v>
      </c>
      <c r="E29" s="216"/>
      <c r="F29" s="216"/>
      <c r="G29" s="216"/>
      <c r="H29" s="216"/>
      <c r="I29" s="216"/>
      <c r="J29" s="216"/>
      <c r="K29" s="216"/>
      <c r="L29" s="216"/>
      <c r="M29" s="216"/>
      <c r="N29" s="216"/>
      <c r="O29" s="217">
        <v>15678000</v>
      </c>
      <c r="P29" s="285"/>
      <c r="Q29" s="185"/>
      <c r="R29" s="305">
        <f t="shared" si="2"/>
        <v>0</v>
      </c>
      <c r="S29" s="210"/>
      <c r="T29" s="210"/>
      <c r="U29" s="210"/>
      <c r="V29" s="210"/>
      <c r="W29" s="211"/>
      <c r="X29" s="210"/>
      <c r="Y29" s="210"/>
      <c r="Z29" s="210"/>
      <c r="AA29" s="210"/>
      <c r="AB29" s="212"/>
      <c r="AC29" s="213"/>
      <c r="AD29" s="210"/>
      <c r="AE29" s="210"/>
      <c r="AF29" s="210"/>
    </row>
    <row r="30" spans="1:32" s="183" customFormat="1" ht="35.65" customHeight="1">
      <c r="A30" s="250" t="s">
        <v>529</v>
      </c>
      <c r="B30" s="171" t="s">
        <v>595</v>
      </c>
      <c r="C30" s="217" t="e">
        <f>E30+F30+G30+H30+#REF!+I30+J30+K30+L30+O30+P30</f>
        <v>#REF!</v>
      </c>
      <c r="D30" s="217">
        <f t="shared" si="9"/>
        <v>1055786900</v>
      </c>
      <c r="E30" s="216"/>
      <c r="F30" s="216">
        <f>2298090000-F34</f>
        <v>1055786900</v>
      </c>
      <c r="G30" s="216"/>
      <c r="H30" s="216"/>
      <c r="I30" s="216"/>
      <c r="J30" s="216"/>
      <c r="K30" s="216"/>
      <c r="L30" s="216"/>
      <c r="M30" s="216"/>
      <c r="N30" s="216"/>
      <c r="O30" s="217"/>
      <c r="P30" s="285"/>
      <c r="Q30" s="185"/>
      <c r="R30" s="305">
        <f t="shared" si="2"/>
        <v>0</v>
      </c>
      <c r="S30" s="210"/>
      <c r="T30" s="210"/>
      <c r="U30" s="210"/>
      <c r="V30" s="210"/>
      <c r="W30" s="211"/>
      <c r="X30" s="210"/>
      <c r="Y30" s="210"/>
      <c r="Z30" s="210"/>
      <c r="AA30" s="210"/>
      <c r="AB30" s="212"/>
      <c r="AC30" s="213"/>
      <c r="AD30" s="210"/>
      <c r="AE30" s="210"/>
      <c r="AF30" s="210"/>
    </row>
    <row r="31" spans="1:32" s="183" customFormat="1" ht="35.65" customHeight="1">
      <c r="A31" s="250" t="s">
        <v>529</v>
      </c>
      <c r="B31" s="171" t="s">
        <v>535</v>
      </c>
      <c r="C31" s="217" t="e">
        <f>E31+G31+#REF!+H31+#REF!+I31+J31+K31+L31+O31+P31</f>
        <v>#REF!</v>
      </c>
      <c r="D31" s="217">
        <f t="shared" si="9"/>
        <v>823972044</v>
      </c>
      <c r="E31" s="216"/>
      <c r="F31" s="216"/>
      <c r="G31" s="217">
        <f>1374540000-G34</f>
        <v>823972044</v>
      </c>
      <c r="H31" s="216"/>
      <c r="I31" s="216"/>
      <c r="J31" s="216"/>
      <c r="K31" s="216"/>
      <c r="L31" s="216"/>
      <c r="M31" s="216"/>
      <c r="N31" s="216"/>
      <c r="O31" s="217"/>
      <c r="P31" s="285"/>
      <c r="Q31" s="185"/>
      <c r="R31" s="305">
        <f t="shared" si="2"/>
        <v>0</v>
      </c>
      <c r="S31" s="210"/>
      <c r="T31" s="210"/>
      <c r="U31" s="210"/>
      <c r="V31" s="210"/>
      <c r="W31" s="211"/>
      <c r="X31" s="210"/>
      <c r="Y31" s="210"/>
      <c r="Z31" s="210"/>
      <c r="AA31" s="210"/>
      <c r="AB31" s="212"/>
      <c r="AC31" s="213"/>
      <c r="AD31" s="210"/>
      <c r="AE31" s="210"/>
      <c r="AF31" s="210"/>
    </row>
    <row r="32" spans="1:32" s="183" customFormat="1" ht="43.15" customHeight="1">
      <c r="A32" s="250" t="s">
        <v>529</v>
      </c>
      <c r="B32" s="214" t="s">
        <v>637</v>
      </c>
      <c r="C32" s="217"/>
      <c r="D32" s="217">
        <f>O32</f>
        <v>500000000</v>
      </c>
      <c r="E32" s="216"/>
      <c r="F32" s="216"/>
      <c r="G32" s="216"/>
      <c r="H32" s="216"/>
      <c r="I32" s="216"/>
      <c r="J32" s="216"/>
      <c r="K32" s="216"/>
      <c r="L32" s="216"/>
      <c r="M32" s="216"/>
      <c r="N32" s="216"/>
      <c r="O32" s="217">
        <v>500000000</v>
      </c>
      <c r="P32" s="283"/>
      <c r="Q32" s="185"/>
      <c r="R32" s="305">
        <f t="shared" si="2"/>
        <v>0</v>
      </c>
      <c r="S32" s="210"/>
      <c r="T32" s="210"/>
      <c r="U32" s="210"/>
      <c r="V32" s="210"/>
      <c r="W32" s="211"/>
      <c r="X32" s="210"/>
      <c r="Y32" s="210"/>
      <c r="Z32" s="210"/>
      <c r="AA32" s="210"/>
      <c r="AB32" s="212"/>
      <c r="AC32" s="213"/>
      <c r="AD32" s="210"/>
      <c r="AE32" s="210"/>
      <c r="AF32" s="210"/>
    </row>
    <row r="33" spans="1:32" s="169" customFormat="1" ht="40.5" customHeight="1">
      <c r="A33" s="250" t="s">
        <v>529</v>
      </c>
      <c r="B33" s="314" t="s">
        <v>643</v>
      </c>
      <c r="C33" s="217"/>
      <c r="D33" s="217">
        <f t="shared" si="9"/>
        <v>102900000</v>
      </c>
      <c r="E33" s="217"/>
      <c r="F33" s="217"/>
      <c r="G33" s="217"/>
      <c r="H33" s="217"/>
      <c r="I33" s="217"/>
      <c r="J33" s="217"/>
      <c r="K33" s="217"/>
      <c r="L33" s="217">
        <v>102900000</v>
      </c>
      <c r="M33" s="217"/>
      <c r="N33" s="217"/>
      <c r="O33" s="217"/>
      <c r="P33" s="285"/>
      <c r="Q33" s="185"/>
      <c r="R33" s="305">
        <f t="shared" si="2"/>
        <v>0</v>
      </c>
      <c r="S33" s="205"/>
      <c r="T33" s="315">
        <v>4530611325</v>
      </c>
      <c r="U33" s="205"/>
      <c r="V33" s="205"/>
      <c r="W33" s="211"/>
      <c r="X33" s="205"/>
      <c r="Y33" s="205"/>
      <c r="Z33" s="205"/>
      <c r="AA33" s="205"/>
      <c r="AB33" s="212"/>
      <c r="AC33" s="213"/>
      <c r="AD33" s="205"/>
      <c r="AE33" s="205"/>
      <c r="AF33" s="205"/>
    </row>
    <row r="34" spans="1:32" s="183" customFormat="1" ht="35.65" customHeight="1">
      <c r="A34" s="250" t="s">
        <v>529</v>
      </c>
      <c r="B34" s="171" t="s">
        <v>604</v>
      </c>
      <c r="C34" s="217"/>
      <c r="D34" s="285">
        <f>SUM(E34:Q34)</f>
        <v>12867064121</v>
      </c>
      <c r="E34" s="216"/>
      <c r="F34" s="216">
        <v>1242303100</v>
      </c>
      <c r="G34" s="216">
        <f>505567956+45000000</f>
        <v>550567956</v>
      </c>
      <c r="H34" s="216">
        <f>59196000+48557380</f>
        <v>107753380</v>
      </c>
      <c r="I34" s="216"/>
      <c r="J34" s="216">
        <v>264084237</v>
      </c>
      <c r="K34" s="216">
        <v>66584450</v>
      </c>
      <c r="L34" s="216">
        <v>152000000</v>
      </c>
      <c r="M34" s="216"/>
      <c r="N34" s="216"/>
      <c r="O34" s="217">
        <f>10018952051+21000000+314875584-264084237</f>
        <v>10090743398</v>
      </c>
      <c r="P34" s="285">
        <v>107387600</v>
      </c>
      <c r="Q34" s="185">
        <v>285640000</v>
      </c>
      <c r="R34" s="305">
        <f t="shared" si="2"/>
        <v>0</v>
      </c>
      <c r="S34" s="210"/>
      <c r="T34" s="210">
        <f>4351497908-70000000</f>
        <v>4281497908</v>
      </c>
      <c r="U34" s="210"/>
      <c r="V34" s="210"/>
      <c r="W34" s="211"/>
      <c r="X34" s="210"/>
      <c r="Y34" s="210"/>
      <c r="Z34" s="210"/>
      <c r="AA34" s="210"/>
      <c r="AB34" s="212"/>
      <c r="AC34" s="213"/>
      <c r="AD34" s="210"/>
      <c r="AE34" s="210"/>
      <c r="AF34" s="210"/>
    </row>
    <row r="35" spans="1:32" s="174" customFormat="1" ht="40.15" customHeight="1">
      <c r="A35" s="310">
        <v>2</v>
      </c>
      <c r="B35" s="311" t="s">
        <v>510</v>
      </c>
      <c r="C35" s="253">
        <f>SUM(E35:P35)</f>
        <v>4878598620</v>
      </c>
      <c r="D35" s="253">
        <f>D36+D39+D40+D41+D42+D43+D44+D45+D46+D47+D48</f>
        <v>5310688620</v>
      </c>
      <c r="E35" s="253">
        <f t="shared" ref="E35:Q35" si="12">E36+E39+E40+E41+E42+E43+E44+E45+E46+E47+E48</f>
        <v>0</v>
      </c>
      <c r="F35" s="253">
        <f t="shared" si="12"/>
        <v>0</v>
      </c>
      <c r="G35" s="253">
        <f t="shared" si="12"/>
        <v>0</v>
      </c>
      <c r="H35" s="253">
        <f t="shared" si="12"/>
        <v>129946620</v>
      </c>
      <c r="I35" s="253">
        <f t="shared" si="12"/>
        <v>0</v>
      </c>
      <c r="J35" s="253">
        <f t="shared" si="12"/>
        <v>0</v>
      </c>
      <c r="K35" s="253">
        <f t="shared" si="12"/>
        <v>0</v>
      </c>
      <c r="L35" s="253">
        <f t="shared" si="12"/>
        <v>150000000</v>
      </c>
      <c r="M35" s="253">
        <f t="shared" si="12"/>
        <v>0</v>
      </c>
      <c r="N35" s="253">
        <f t="shared" si="12"/>
        <v>0</v>
      </c>
      <c r="O35" s="253">
        <f t="shared" si="12"/>
        <v>1795400000</v>
      </c>
      <c r="P35" s="284">
        <f t="shared" si="12"/>
        <v>2803252000</v>
      </c>
      <c r="Q35" s="253">
        <f t="shared" si="12"/>
        <v>432090000</v>
      </c>
      <c r="R35" s="305">
        <f t="shared" si="2"/>
        <v>0</v>
      </c>
      <c r="S35" s="173"/>
      <c r="T35" s="316">
        <f>SUM(T23:T34)</f>
        <v>12867064121</v>
      </c>
      <c r="U35" s="173"/>
      <c r="V35" s="173"/>
      <c r="W35" s="317"/>
      <c r="X35" s="173"/>
      <c r="Y35" s="173"/>
      <c r="Z35" s="173"/>
      <c r="AA35" s="173"/>
      <c r="AB35" s="306"/>
      <c r="AC35" s="312"/>
      <c r="AD35" s="173"/>
      <c r="AE35" s="173"/>
      <c r="AF35" s="173"/>
    </row>
    <row r="36" spans="1:32" s="174" customFormat="1" ht="44.65" customHeight="1">
      <c r="A36" s="228" t="s">
        <v>278</v>
      </c>
      <c r="B36" s="251" t="s">
        <v>644</v>
      </c>
      <c r="C36" s="253"/>
      <c r="D36" s="253">
        <f>D37+D38</f>
        <v>1085400000</v>
      </c>
      <c r="E36" s="253">
        <f t="shared" ref="E36:P36" si="13">E37+E38</f>
        <v>0</v>
      </c>
      <c r="F36" s="253">
        <f t="shared" si="13"/>
        <v>0</v>
      </c>
      <c r="G36" s="253">
        <f t="shared" si="13"/>
        <v>0</v>
      </c>
      <c r="H36" s="253">
        <f t="shared" si="13"/>
        <v>0</v>
      </c>
      <c r="I36" s="253">
        <f t="shared" si="13"/>
        <v>0</v>
      </c>
      <c r="J36" s="253">
        <f t="shared" si="13"/>
        <v>0</v>
      </c>
      <c r="K36" s="253">
        <f t="shared" si="13"/>
        <v>0</v>
      </c>
      <c r="L36" s="253">
        <f t="shared" si="13"/>
        <v>0</v>
      </c>
      <c r="M36" s="253">
        <f t="shared" si="13"/>
        <v>0</v>
      </c>
      <c r="N36" s="253">
        <f t="shared" si="13"/>
        <v>0</v>
      </c>
      <c r="O36" s="253">
        <f t="shared" si="13"/>
        <v>1085400000</v>
      </c>
      <c r="P36" s="284">
        <f t="shared" si="13"/>
        <v>0</v>
      </c>
      <c r="Q36" s="253">
        <f>Q37+Q38</f>
        <v>0</v>
      </c>
      <c r="R36" s="305"/>
      <c r="S36" s="173"/>
      <c r="T36" s="316"/>
      <c r="U36" s="173"/>
      <c r="V36" s="173"/>
      <c r="W36" s="317"/>
      <c r="X36" s="173"/>
      <c r="Y36" s="173"/>
      <c r="Z36" s="173"/>
      <c r="AA36" s="173"/>
      <c r="AB36" s="306"/>
      <c r="AC36" s="312"/>
      <c r="AD36" s="173"/>
      <c r="AE36" s="173"/>
      <c r="AF36" s="173"/>
    </row>
    <row r="37" spans="1:32" s="169" customFormat="1" ht="33" customHeight="1">
      <c r="A37" s="228" t="s">
        <v>536</v>
      </c>
      <c r="B37" s="171" t="s">
        <v>549</v>
      </c>
      <c r="C37" s="217" t="e">
        <f>E37+F37+G37+H37+#REF!+I37+J37+K37+L37+O37+P37</f>
        <v>#REF!</v>
      </c>
      <c r="D37" s="217">
        <f>O37</f>
        <v>945000000</v>
      </c>
      <c r="E37" s="217"/>
      <c r="F37" s="217"/>
      <c r="G37" s="217"/>
      <c r="H37" s="217"/>
      <c r="I37" s="217"/>
      <c r="J37" s="217"/>
      <c r="K37" s="217"/>
      <c r="L37" s="217"/>
      <c r="M37" s="217"/>
      <c r="N37" s="217"/>
      <c r="O37" s="217">
        <f>737000000+(9*12000000)+100000000</f>
        <v>945000000</v>
      </c>
      <c r="P37" s="285"/>
      <c r="Q37" s="185"/>
      <c r="R37" s="305">
        <f t="shared" si="2"/>
        <v>0</v>
      </c>
      <c r="S37" s="205"/>
      <c r="T37" s="318">
        <f>T35-D34</f>
        <v>0</v>
      </c>
      <c r="U37" s="205"/>
      <c r="V37" s="205"/>
      <c r="W37" s="211"/>
      <c r="X37" s="205"/>
      <c r="Y37" s="205"/>
      <c r="Z37" s="205"/>
      <c r="AA37" s="205"/>
      <c r="AB37" s="212"/>
      <c r="AC37" s="213"/>
      <c r="AD37" s="205"/>
      <c r="AE37" s="205"/>
      <c r="AF37" s="205"/>
    </row>
    <row r="38" spans="1:32" s="169" customFormat="1" ht="33.6" customHeight="1">
      <c r="A38" s="228" t="s">
        <v>536</v>
      </c>
      <c r="B38" s="251" t="s">
        <v>603</v>
      </c>
      <c r="C38" s="217" t="e">
        <f>E38+F38+G38+H38+#REF!+I38+J38+K38+L38+O38+P38</f>
        <v>#REF!</v>
      </c>
      <c r="D38" s="217">
        <v>140400000</v>
      </c>
      <c r="E38" s="217"/>
      <c r="F38" s="217"/>
      <c r="G38" s="217"/>
      <c r="H38" s="217"/>
      <c r="I38" s="217"/>
      <c r="J38" s="217"/>
      <c r="K38" s="217"/>
      <c r="L38" s="217"/>
      <c r="M38" s="217"/>
      <c r="N38" s="217"/>
      <c r="O38" s="217">
        <v>140400000</v>
      </c>
      <c r="P38" s="285"/>
      <c r="Q38" s="185"/>
      <c r="R38" s="305">
        <f>D38-E38-F38-G38-H38-I38-J38-K38-L38-O38-P38-Q38</f>
        <v>0</v>
      </c>
      <c r="S38" s="205"/>
      <c r="T38" s="205"/>
      <c r="U38" s="205"/>
      <c r="V38" s="205"/>
      <c r="W38" s="211"/>
      <c r="X38" s="205"/>
      <c r="Y38" s="205"/>
      <c r="Z38" s="205"/>
      <c r="AA38" s="205"/>
      <c r="AB38" s="212"/>
      <c r="AC38" s="213"/>
      <c r="AD38" s="205"/>
      <c r="AE38" s="205"/>
      <c r="AF38" s="205"/>
    </row>
    <row r="39" spans="1:32" s="183" customFormat="1" ht="35.65" customHeight="1">
      <c r="A39" s="250" t="s">
        <v>278</v>
      </c>
      <c r="B39" s="171" t="s">
        <v>532</v>
      </c>
      <c r="C39" s="217" t="e">
        <f>E39+F39+G39+H39+#REF!+I39+J39+K39+L39+O39+P39</f>
        <v>#REF!</v>
      </c>
      <c r="D39" s="217">
        <f>P39</f>
        <v>2803252000</v>
      </c>
      <c r="E39" s="216"/>
      <c r="F39" s="216"/>
      <c r="G39" s="216"/>
      <c r="H39" s="216"/>
      <c r="I39" s="216"/>
      <c r="J39" s="216"/>
      <c r="K39" s="216"/>
      <c r="L39" s="216"/>
      <c r="M39" s="216"/>
      <c r="N39" s="216"/>
      <c r="O39" s="217"/>
      <c r="P39" s="285">
        <f>3139400736-P24-P49-600-107387000-80000000</f>
        <v>2803252000</v>
      </c>
      <c r="Q39" s="185"/>
      <c r="R39" s="305">
        <f t="shared" si="2"/>
        <v>0</v>
      </c>
      <c r="S39" s="210"/>
      <c r="T39" s="210"/>
      <c r="U39" s="210"/>
      <c r="V39" s="210"/>
      <c r="W39" s="211"/>
      <c r="X39" s="210"/>
      <c r="Y39" s="210"/>
      <c r="Z39" s="210"/>
      <c r="AA39" s="210"/>
      <c r="AB39" s="212"/>
      <c r="AC39" s="213"/>
      <c r="AD39" s="210"/>
      <c r="AE39" s="210"/>
      <c r="AF39" s="210"/>
    </row>
    <row r="40" spans="1:32" s="183" customFormat="1" ht="35.65" customHeight="1">
      <c r="A40" s="250" t="s">
        <v>278</v>
      </c>
      <c r="B40" s="171" t="s">
        <v>570</v>
      </c>
      <c r="C40" s="217"/>
      <c r="D40" s="217">
        <f>Q40</f>
        <v>432090000</v>
      </c>
      <c r="E40" s="216"/>
      <c r="F40" s="216"/>
      <c r="G40" s="216"/>
      <c r="H40" s="216"/>
      <c r="I40" s="216"/>
      <c r="J40" s="216"/>
      <c r="K40" s="216"/>
      <c r="L40" s="216"/>
      <c r="M40" s="216"/>
      <c r="N40" s="216"/>
      <c r="O40" s="217"/>
      <c r="P40" s="285"/>
      <c r="Q40" s="185">
        <f>259590000+172500000</f>
        <v>432090000</v>
      </c>
      <c r="R40" s="305">
        <f t="shared" si="2"/>
        <v>0</v>
      </c>
      <c r="S40" s="210"/>
      <c r="T40" s="210"/>
      <c r="U40" s="210"/>
      <c r="V40" s="210"/>
      <c r="W40" s="211"/>
      <c r="X40" s="210"/>
      <c r="Y40" s="210"/>
      <c r="Z40" s="210"/>
      <c r="AA40" s="210"/>
      <c r="AB40" s="212"/>
      <c r="AC40" s="213"/>
      <c r="AD40" s="210"/>
      <c r="AE40" s="210"/>
      <c r="AF40" s="210"/>
    </row>
    <row r="41" spans="1:32" s="183" customFormat="1" ht="35.65" customHeight="1">
      <c r="A41" s="250" t="s">
        <v>278</v>
      </c>
      <c r="B41" s="171" t="s">
        <v>597</v>
      </c>
      <c r="C41" s="217"/>
      <c r="D41" s="217">
        <f>L41</f>
        <v>150000000</v>
      </c>
      <c r="E41" s="216"/>
      <c r="F41" s="216"/>
      <c r="G41" s="216"/>
      <c r="H41" s="216"/>
      <c r="I41" s="216"/>
      <c r="J41" s="216"/>
      <c r="K41" s="216"/>
      <c r="L41" s="216">
        <v>150000000</v>
      </c>
      <c r="M41" s="216"/>
      <c r="N41" s="216"/>
      <c r="O41" s="217"/>
      <c r="P41" s="285"/>
      <c r="Q41" s="185"/>
      <c r="R41" s="305">
        <f t="shared" si="2"/>
        <v>0</v>
      </c>
      <c r="S41" s="210"/>
      <c r="T41" s="210"/>
      <c r="U41" s="210"/>
      <c r="V41" s="210"/>
      <c r="W41" s="211"/>
      <c r="X41" s="210"/>
      <c r="Y41" s="210"/>
      <c r="Z41" s="210"/>
      <c r="AA41" s="210"/>
      <c r="AB41" s="212"/>
      <c r="AC41" s="213"/>
      <c r="AD41" s="210"/>
      <c r="AE41" s="210"/>
      <c r="AF41" s="210"/>
    </row>
    <row r="42" spans="1:32" s="183" customFormat="1" ht="35.65" customHeight="1">
      <c r="A42" s="250" t="s">
        <v>278</v>
      </c>
      <c r="B42" s="171" t="s">
        <v>610</v>
      </c>
      <c r="C42" s="217"/>
      <c r="D42" s="217">
        <f>O42</f>
        <v>300000000</v>
      </c>
      <c r="E42" s="216"/>
      <c r="F42" s="216"/>
      <c r="G42" s="216"/>
      <c r="H42" s="216"/>
      <c r="I42" s="216"/>
      <c r="J42" s="216"/>
      <c r="K42" s="216"/>
      <c r="L42" s="216"/>
      <c r="M42" s="216"/>
      <c r="N42" s="216"/>
      <c r="O42" s="217">
        <v>300000000</v>
      </c>
      <c r="P42" s="285"/>
      <c r="Q42" s="185"/>
      <c r="R42" s="305">
        <f t="shared" si="2"/>
        <v>0</v>
      </c>
      <c r="S42" s="210"/>
      <c r="T42" s="210"/>
      <c r="U42" s="210"/>
      <c r="V42" s="210"/>
      <c r="W42" s="211"/>
      <c r="X42" s="210"/>
      <c r="Y42" s="210"/>
      <c r="Z42" s="210"/>
      <c r="AA42" s="210"/>
      <c r="AB42" s="212"/>
      <c r="AC42" s="213"/>
      <c r="AD42" s="210"/>
      <c r="AE42" s="210"/>
      <c r="AF42" s="210"/>
    </row>
    <row r="43" spans="1:32" s="183" customFormat="1" ht="35.65" customHeight="1">
      <c r="A43" s="250" t="s">
        <v>278</v>
      </c>
      <c r="B43" s="171" t="s">
        <v>559</v>
      </c>
      <c r="C43" s="217" t="e">
        <f>E43+F43+G43+H43+#REF!+I43+J43+K43+L43+O43+P43</f>
        <v>#REF!</v>
      </c>
      <c r="D43" s="217">
        <f>H43</f>
        <v>100946620</v>
      </c>
      <c r="E43" s="216"/>
      <c r="F43" s="216"/>
      <c r="G43" s="216"/>
      <c r="H43" s="217">
        <f>258700000-H34-50000000</f>
        <v>100946620</v>
      </c>
      <c r="I43" s="216"/>
      <c r="J43" s="216"/>
      <c r="K43" s="216"/>
      <c r="L43" s="216"/>
      <c r="M43" s="216"/>
      <c r="N43" s="216"/>
      <c r="O43" s="217"/>
      <c r="P43" s="285"/>
      <c r="Q43" s="185"/>
      <c r="R43" s="305">
        <f t="shared" si="2"/>
        <v>0</v>
      </c>
      <c r="S43" s="210"/>
      <c r="T43" s="210"/>
      <c r="U43" s="210"/>
      <c r="V43" s="210"/>
      <c r="W43" s="211"/>
      <c r="X43" s="210"/>
      <c r="Y43" s="210"/>
      <c r="Z43" s="210"/>
      <c r="AA43" s="210"/>
      <c r="AB43" s="212"/>
      <c r="AC43" s="213"/>
      <c r="AD43" s="210"/>
      <c r="AE43" s="210"/>
      <c r="AF43" s="210"/>
    </row>
    <row r="44" spans="1:32" s="183" customFormat="1" ht="29.65" customHeight="1">
      <c r="A44" s="250" t="s">
        <v>278</v>
      </c>
      <c r="B44" s="171" t="s">
        <v>645</v>
      </c>
      <c r="C44" s="217"/>
      <c r="D44" s="217">
        <v>10000000</v>
      </c>
      <c r="E44" s="216"/>
      <c r="F44" s="216"/>
      <c r="G44" s="216"/>
      <c r="H44" s="216"/>
      <c r="I44" s="216"/>
      <c r="J44" s="216"/>
      <c r="K44" s="216"/>
      <c r="L44" s="216"/>
      <c r="M44" s="216"/>
      <c r="N44" s="216"/>
      <c r="O44" s="217">
        <v>10000000</v>
      </c>
      <c r="P44" s="285"/>
      <c r="Q44" s="185"/>
      <c r="R44" s="305">
        <f t="shared" si="2"/>
        <v>0</v>
      </c>
      <c r="S44" s="210"/>
      <c r="T44" s="210"/>
      <c r="U44" s="210"/>
      <c r="V44" s="210"/>
      <c r="W44" s="211"/>
      <c r="X44" s="210"/>
      <c r="Y44" s="210"/>
      <c r="Z44" s="210"/>
      <c r="AA44" s="210"/>
      <c r="AB44" s="212"/>
      <c r="AC44" s="213"/>
      <c r="AD44" s="210"/>
      <c r="AE44" s="210"/>
      <c r="AF44" s="210"/>
    </row>
    <row r="45" spans="1:32" s="169" customFormat="1" ht="44.65" customHeight="1">
      <c r="A45" s="228" t="s">
        <v>278</v>
      </c>
      <c r="B45" s="251" t="s">
        <v>622</v>
      </c>
      <c r="C45" s="217"/>
      <c r="D45" s="217">
        <f>H45</f>
        <v>29000000</v>
      </c>
      <c r="E45" s="217"/>
      <c r="F45" s="217"/>
      <c r="G45" s="217"/>
      <c r="H45" s="217">
        <v>29000000</v>
      </c>
      <c r="I45" s="217"/>
      <c r="J45" s="217"/>
      <c r="K45" s="217"/>
      <c r="L45" s="217"/>
      <c r="M45" s="217"/>
      <c r="N45" s="217"/>
      <c r="O45" s="217"/>
      <c r="P45" s="285"/>
      <c r="Q45" s="185"/>
      <c r="R45" s="305">
        <f t="shared" si="2"/>
        <v>0</v>
      </c>
      <c r="S45" s="205"/>
      <c r="T45" s="205"/>
      <c r="U45" s="205"/>
      <c r="V45" s="205"/>
      <c r="W45" s="211"/>
      <c r="X45" s="205"/>
      <c r="Y45" s="205"/>
      <c r="Z45" s="205"/>
      <c r="AA45" s="205"/>
      <c r="AB45" s="212"/>
      <c r="AC45" s="213"/>
      <c r="AD45" s="205"/>
      <c r="AE45" s="205"/>
      <c r="AF45" s="205"/>
    </row>
    <row r="46" spans="1:32" s="169" customFormat="1" ht="37.5" customHeight="1">
      <c r="A46" s="228" t="s">
        <v>278</v>
      </c>
      <c r="B46" s="251" t="s">
        <v>670</v>
      </c>
      <c r="C46" s="217"/>
      <c r="D46" s="217">
        <f>O46</f>
        <v>50000000</v>
      </c>
      <c r="E46" s="217"/>
      <c r="F46" s="217"/>
      <c r="G46" s="217"/>
      <c r="H46" s="217"/>
      <c r="I46" s="217"/>
      <c r="J46" s="217"/>
      <c r="K46" s="217"/>
      <c r="L46" s="217"/>
      <c r="M46" s="217"/>
      <c r="N46" s="217"/>
      <c r="O46" s="217">
        <v>50000000</v>
      </c>
      <c r="P46" s="285"/>
      <c r="Q46" s="185"/>
      <c r="R46" s="305">
        <f t="shared" si="2"/>
        <v>0</v>
      </c>
      <c r="S46" s="205"/>
      <c r="T46" s="205"/>
      <c r="U46" s="205"/>
      <c r="V46" s="205"/>
      <c r="W46" s="211"/>
      <c r="X46" s="205"/>
      <c r="Y46" s="205"/>
      <c r="Z46" s="205"/>
      <c r="AA46" s="205"/>
      <c r="AB46" s="212"/>
      <c r="AC46" s="213"/>
      <c r="AD46" s="205"/>
      <c r="AE46" s="205"/>
      <c r="AF46" s="205"/>
    </row>
    <row r="47" spans="1:32" s="183" customFormat="1" ht="32.1" customHeight="1">
      <c r="A47" s="250" t="s">
        <v>278</v>
      </c>
      <c r="B47" s="171" t="s">
        <v>646</v>
      </c>
      <c r="C47" s="217"/>
      <c r="D47" s="217">
        <f>O47</f>
        <v>100000000</v>
      </c>
      <c r="E47" s="216"/>
      <c r="F47" s="216"/>
      <c r="G47" s="216"/>
      <c r="H47" s="216"/>
      <c r="I47" s="216"/>
      <c r="J47" s="216"/>
      <c r="K47" s="216"/>
      <c r="L47" s="216"/>
      <c r="M47" s="216"/>
      <c r="N47" s="216"/>
      <c r="O47" s="217">
        <v>100000000</v>
      </c>
      <c r="P47" s="285"/>
      <c r="Q47" s="185"/>
      <c r="R47" s="305">
        <f t="shared" ref="R47" si="14">D47-E47-F47-G47-H47-I47-J47-K47-L47-O47-P47-Q47</f>
        <v>0</v>
      </c>
      <c r="S47" s="210"/>
      <c r="T47" s="210"/>
      <c r="U47" s="210"/>
      <c r="V47" s="210"/>
      <c r="W47" s="211"/>
      <c r="X47" s="210"/>
      <c r="Y47" s="210"/>
      <c r="Z47" s="210"/>
      <c r="AA47" s="210"/>
      <c r="AB47" s="212"/>
      <c r="AC47" s="213"/>
      <c r="AD47" s="210"/>
      <c r="AE47" s="210"/>
      <c r="AF47" s="210"/>
    </row>
    <row r="48" spans="1:32" s="183" customFormat="1" ht="32.65" customHeight="1">
      <c r="A48" s="250" t="s">
        <v>278</v>
      </c>
      <c r="B48" s="171" t="s">
        <v>624</v>
      </c>
      <c r="C48" s="217"/>
      <c r="D48" s="217">
        <f>O48</f>
        <v>250000000</v>
      </c>
      <c r="E48" s="216"/>
      <c r="F48" s="216"/>
      <c r="G48" s="216"/>
      <c r="H48" s="216"/>
      <c r="I48" s="216"/>
      <c r="J48" s="216"/>
      <c r="K48" s="216"/>
      <c r="L48" s="216"/>
      <c r="M48" s="216"/>
      <c r="N48" s="216"/>
      <c r="O48" s="217">
        <f>200000000+50000000</f>
        <v>250000000</v>
      </c>
      <c r="P48" s="285"/>
      <c r="Q48" s="185"/>
      <c r="R48" s="305">
        <f t="shared" si="2"/>
        <v>0</v>
      </c>
      <c r="S48" s="210"/>
      <c r="T48" s="210"/>
      <c r="U48" s="210"/>
      <c r="V48" s="210"/>
      <c r="W48" s="211"/>
      <c r="X48" s="210"/>
      <c r="Y48" s="210"/>
      <c r="Z48" s="210"/>
      <c r="AA48" s="210"/>
      <c r="AB48" s="212"/>
      <c r="AC48" s="213"/>
      <c r="AD48" s="210"/>
      <c r="AE48" s="210"/>
      <c r="AF48" s="210"/>
    </row>
    <row r="49" spans="1:32" s="174" customFormat="1" ht="36.6" customHeight="1">
      <c r="A49" s="310">
        <v>3</v>
      </c>
      <c r="B49" s="311" t="s">
        <v>516</v>
      </c>
      <c r="C49" s="253">
        <f>SUM(E49:P49)</f>
        <v>8477707499</v>
      </c>
      <c r="D49" s="253">
        <f>D50+D51+D52+D53+D54+D55+D56+D57+D58+D59+D60+D61+D62+D63+D64+D65+D66+D67+D68+D69+D70+D71</f>
        <v>9314707499</v>
      </c>
      <c r="E49" s="253">
        <f t="shared" ref="E49:Q49" si="15">E50+E51+E52+E53+E54+E55+E56+E57+E58+E59+E60+E61+E62+E63+E64+E65+E66+E67+E68+E69+E70+E71</f>
        <v>2304000000</v>
      </c>
      <c r="F49" s="253">
        <f t="shared" si="15"/>
        <v>0</v>
      </c>
      <c r="G49" s="253">
        <f t="shared" si="15"/>
        <v>0</v>
      </c>
      <c r="H49" s="253">
        <f t="shared" si="15"/>
        <v>0</v>
      </c>
      <c r="I49" s="253">
        <f t="shared" si="15"/>
        <v>30000000</v>
      </c>
      <c r="J49" s="253">
        <f t="shared" si="15"/>
        <v>110915763</v>
      </c>
      <c r="K49" s="253">
        <f t="shared" si="15"/>
        <v>0</v>
      </c>
      <c r="L49" s="253">
        <f t="shared" si="15"/>
        <v>4527750000</v>
      </c>
      <c r="M49" s="253">
        <f t="shared" si="15"/>
        <v>0</v>
      </c>
      <c r="N49" s="253">
        <f t="shared" si="15"/>
        <v>0</v>
      </c>
      <c r="O49" s="253">
        <f>O50+O51+O52+O53+O54+O55+O56+O57+O58+O59+O60+O61+O62+O63+O64+O65+O66+O67+O68+O69+O70+O71</f>
        <v>1441544200</v>
      </c>
      <c r="P49" s="284">
        <f t="shared" si="15"/>
        <v>63497536</v>
      </c>
      <c r="Q49" s="253">
        <f t="shared" si="15"/>
        <v>837000000</v>
      </c>
      <c r="R49" s="305">
        <f t="shared" si="2"/>
        <v>0</v>
      </c>
      <c r="S49" s="173"/>
      <c r="T49" s="173"/>
      <c r="U49" s="173"/>
      <c r="V49" s="173"/>
      <c r="W49" s="317"/>
      <c r="X49" s="173"/>
      <c r="Y49" s="173"/>
      <c r="Z49" s="173"/>
      <c r="AA49" s="173"/>
      <c r="AB49" s="306"/>
      <c r="AC49" s="312"/>
      <c r="AD49" s="173"/>
      <c r="AE49" s="173"/>
      <c r="AF49" s="173"/>
    </row>
    <row r="50" spans="1:32" s="183" customFormat="1" ht="35.65" customHeight="1">
      <c r="A50" s="250" t="s">
        <v>278</v>
      </c>
      <c r="B50" s="171" t="s">
        <v>549</v>
      </c>
      <c r="C50" s="217" t="e">
        <f>E50+F50+G50+H50+#REF!+I50+J50+K50+L50+O50</f>
        <v>#REF!</v>
      </c>
      <c r="D50" s="217">
        <f>O50</f>
        <v>1173544200</v>
      </c>
      <c r="E50" s="216"/>
      <c r="F50" s="216"/>
      <c r="G50" s="216"/>
      <c r="H50" s="216"/>
      <c r="I50" s="216"/>
      <c r="J50" s="216"/>
      <c r="K50" s="216"/>
      <c r="L50" s="216"/>
      <c r="M50" s="216"/>
      <c r="N50" s="216"/>
      <c r="O50" s="217">
        <f>903544200+120000000+150000000</f>
        <v>1173544200</v>
      </c>
      <c r="P50" s="285"/>
      <c r="Q50" s="185"/>
      <c r="R50" s="305">
        <f t="shared" si="2"/>
        <v>0</v>
      </c>
      <c r="S50" s="210"/>
      <c r="T50" s="210"/>
      <c r="U50" s="210"/>
      <c r="V50" s="210"/>
      <c r="W50" s="211"/>
      <c r="X50" s="210"/>
      <c r="Y50" s="210"/>
      <c r="Z50" s="210"/>
      <c r="AA50" s="210"/>
      <c r="AB50" s="212"/>
      <c r="AC50" s="213"/>
      <c r="AD50" s="210"/>
      <c r="AE50" s="210"/>
      <c r="AF50" s="210"/>
    </row>
    <row r="51" spans="1:32" s="183" customFormat="1" ht="35.65" customHeight="1">
      <c r="A51" s="250" t="s">
        <v>278</v>
      </c>
      <c r="B51" s="171" t="s">
        <v>639</v>
      </c>
      <c r="C51" s="217"/>
      <c r="D51" s="217">
        <f>L51</f>
        <v>58750000</v>
      </c>
      <c r="E51" s="216"/>
      <c r="F51" s="216"/>
      <c r="G51" s="216"/>
      <c r="H51" s="216"/>
      <c r="I51" s="216"/>
      <c r="J51" s="216"/>
      <c r="K51" s="216"/>
      <c r="L51" s="216">
        <f>33750000+25000000</f>
        <v>58750000</v>
      </c>
      <c r="M51" s="216"/>
      <c r="N51" s="216"/>
      <c r="O51" s="217"/>
      <c r="P51" s="285"/>
      <c r="Q51" s="185"/>
      <c r="R51" s="305">
        <f t="shared" si="2"/>
        <v>0</v>
      </c>
      <c r="S51" s="210"/>
      <c r="T51" s="210"/>
      <c r="U51" s="210"/>
      <c r="V51" s="210"/>
      <c r="W51" s="211"/>
      <c r="X51" s="210"/>
      <c r="Y51" s="210"/>
      <c r="Z51" s="210"/>
      <c r="AA51" s="210"/>
      <c r="AB51" s="212"/>
      <c r="AC51" s="213"/>
      <c r="AD51" s="210"/>
      <c r="AE51" s="210"/>
      <c r="AF51" s="210"/>
    </row>
    <row r="52" spans="1:32" s="183" customFormat="1" ht="35.65" customHeight="1">
      <c r="A52" s="250" t="s">
        <v>278</v>
      </c>
      <c r="B52" s="171" t="s">
        <v>550</v>
      </c>
      <c r="C52" s="217"/>
      <c r="D52" s="217">
        <f>L52</f>
        <v>40000000</v>
      </c>
      <c r="E52" s="216"/>
      <c r="F52" s="216"/>
      <c r="G52" s="216"/>
      <c r="H52" s="216"/>
      <c r="I52" s="216"/>
      <c r="J52" s="216"/>
      <c r="K52" s="216"/>
      <c r="L52" s="216">
        <v>40000000</v>
      </c>
      <c r="M52" s="216"/>
      <c r="N52" s="216"/>
      <c r="O52" s="217"/>
      <c r="P52" s="285"/>
      <c r="Q52" s="185"/>
      <c r="R52" s="305">
        <f t="shared" si="2"/>
        <v>0</v>
      </c>
      <c r="S52" s="210"/>
      <c r="T52" s="210"/>
      <c r="U52" s="210"/>
      <c r="V52" s="210"/>
      <c r="W52" s="211"/>
      <c r="X52" s="210"/>
      <c r="Y52" s="210"/>
      <c r="Z52" s="210"/>
      <c r="AA52" s="210"/>
      <c r="AB52" s="212"/>
      <c r="AC52" s="213"/>
      <c r="AD52" s="210"/>
      <c r="AE52" s="210"/>
      <c r="AF52" s="210"/>
    </row>
    <row r="53" spans="1:32" s="169" customFormat="1" ht="62.1" customHeight="1">
      <c r="A53" s="228" t="s">
        <v>278</v>
      </c>
      <c r="B53" s="251" t="s">
        <v>664</v>
      </c>
      <c r="C53" s="217"/>
      <c r="D53" s="217">
        <f>L53</f>
        <v>206000000</v>
      </c>
      <c r="E53" s="217"/>
      <c r="F53" s="217"/>
      <c r="G53" s="217"/>
      <c r="H53" s="217"/>
      <c r="I53" s="217"/>
      <c r="J53" s="217"/>
      <c r="K53" s="217"/>
      <c r="L53" s="217">
        <f>296000000-90000000</f>
        <v>206000000</v>
      </c>
      <c r="M53" s="217"/>
      <c r="N53" s="217"/>
      <c r="O53" s="217"/>
      <c r="P53" s="285"/>
      <c r="Q53" s="185"/>
      <c r="R53" s="305">
        <f t="shared" si="2"/>
        <v>0</v>
      </c>
      <c r="S53" s="205"/>
      <c r="T53" s="205"/>
      <c r="U53" s="205"/>
      <c r="V53" s="205"/>
      <c r="W53" s="211"/>
      <c r="X53" s="205"/>
      <c r="Y53" s="205"/>
      <c r="Z53" s="205"/>
      <c r="AA53" s="205"/>
      <c r="AB53" s="212"/>
      <c r="AC53" s="213"/>
      <c r="AD53" s="205"/>
      <c r="AE53" s="205"/>
      <c r="AF53" s="205"/>
    </row>
    <row r="54" spans="1:32" s="169" customFormat="1" ht="39" customHeight="1">
      <c r="A54" s="228" t="s">
        <v>278</v>
      </c>
      <c r="B54" s="251" t="s">
        <v>551</v>
      </c>
      <c r="C54" s="217"/>
      <c r="D54" s="217">
        <v>46000000</v>
      </c>
      <c r="E54" s="217"/>
      <c r="F54" s="217"/>
      <c r="G54" s="217"/>
      <c r="H54" s="217"/>
      <c r="I54" s="217"/>
      <c r="J54" s="217"/>
      <c r="K54" s="217"/>
      <c r="L54" s="217">
        <v>46000000</v>
      </c>
      <c r="M54" s="217"/>
      <c r="N54" s="217"/>
      <c r="O54" s="217"/>
      <c r="P54" s="285"/>
      <c r="Q54" s="185"/>
      <c r="R54" s="305">
        <f t="shared" si="2"/>
        <v>0</v>
      </c>
      <c r="S54" s="205"/>
      <c r="T54" s="205"/>
      <c r="U54" s="205"/>
      <c r="V54" s="205"/>
      <c r="W54" s="211"/>
      <c r="X54" s="205"/>
      <c r="Y54" s="205"/>
      <c r="Z54" s="205"/>
      <c r="AA54" s="205"/>
      <c r="AB54" s="212"/>
      <c r="AC54" s="213"/>
      <c r="AD54" s="205"/>
      <c r="AE54" s="205"/>
      <c r="AF54" s="205"/>
    </row>
    <row r="55" spans="1:32" s="169" customFormat="1" ht="41.1" customHeight="1">
      <c r="A55" s="228" t="s">
        <v>278</v>
      </c>
      <c r="B55" s="251" t="s">
        <v>640</v>
      </c>
      <c r="C55" s="217"/>
      <c r="D55" s="217">
        <f>L55</f>
        <v>350000000</v>
      </c>
      <c r="E55" s="217"/>
      <c r="F55" s="217"/>
      <c r="G55" s="217"/>
      <c r="H55" s="217"/>
      <c r="I55" s="217"/>
      <c r="J55" s="217"/>
      <c r="K55" s="217"/>
      <c r="L55" s="217">
        <v>350000000</v>
      </c>
      <c r="M55" s="217"/>
      <c r="N55" s="217"/>
      <c r="O55" s="217"/>
      <c r="P55" s="285"/>
      <c r="Q55" s="185"/>
      <c r="R55" s="305">
        <f t="shared" si="2"/>
        <v>0</v>
      </c>
      <c r="S55" s="205"/>
      <c r="T55" s="205"/>
      <c r="U55" s="205"/>
      <c r="V55" s="205"/>
      <c r="W55" s="211"/>
      <c r="X55" s="205"/>
      <c r="Y55" s="205"/>
      <c r="Z55" s="205"/>
      <c r="AA55" s="205"/>
      <c r="AB55" s="212"/>
      <c r="AC55" s="213"/>
      <c r="AD55" s="205"/>
      <c r="AE55" s="205"/>
      <c r="AF55" s="205"/>
    </row>
    <row r="56" spans="1:32" s="169" customFormat="1" ht="38.65" customHeight="1">
      <c r="A56" s="228" t="s">
        <v>278</v>
      </c>
      <c r="B56" s="256" t="s">
        <v>632</v>
      </c>
      <c r="C56" s="217"/>
      <c r="D56" s="217">
        <f>L56</f>
        <v>100000000</v>
      </c>
      <c r="E56" s="217"/>
      <c r="F56" s="217"/>
      <c r="G56" s="217"/>
      <c r="H56" s="217"/>
      <c r="I56" s="217"/>
      <c r="J56" s="217"/>
      <c r="K56" s="217"/>
      <c r="L56" s="217">
        <v>100000000</v>
      </c>
      <c r="M56" s="217"/>
      <c r="N56" s="217"/>
      <c r="O56" s="217"/>
      <c r="P56" s="285"/>
      <c r="Q56" s="185"/>
      <c r="R56" s="305">
        <f t="shared" si="2"/>
        <v>0</v>
      </c>
      <c r="S56" s="205"/>
      <c r="T56" s="205"/>
      <c r="U56" s="205"/>
      <c r="V56" s="205"/>
      <c r="W56" s="211"/>
      <c r="X56" s="205"/>
      <c r="Y56" s="205"/>
      <c r="Z56" s="205"/>
      <c r="AA56" s="205"/>
      <c r="AB56" s="212"/>
      <c r="AC56" s="213"/>
      <c r="AD56" s="205"/>
      <c r="AE56" s="205"/>
      <c r="AF56" s="205"/>
    </row>
    <row r="57" spans="1:32" s="169" customFormat="1" ht="40.5" customHeight="1">
      <c r="A57" s="228" t="s">
        <v>278</v>
      </c>
      <c r="B57" s="168" t="s">
        <v>625</v>
      </c>
      <c r="C57" s="217"/>
      <c r="D57" s="217">
        <f>L57</f>
        <v>90000000</v>
      </c>
      <c r="E57" s="217"/>
      <c r="F57" s="217"/>
      <c r="G57" s="217"/>
      <c r="H57" s="217"/>
      <c r="I57" s="217"/>
      <c r="J57" s="217"/>
      <c r="K57" s="217"/>
      <c r="L57" s="217">
        <v>90000000</v>
      </c>
      <c r="M57" s="217"/>
      <c r="N57" s="217"/>
      <c r="O57" s="217"/>
      <c r="P57" s="285"/>
      <c r="Q57" s="185"/>
      <c r="R57" s="305">
        <f t="shared" si="2"/>
        <v>0</v>
      </c>
      <c r="S57" s="205"/>
      <c r="T57" s="205"/>
      <c r="U57" s="205"/>
      <c r="V57" s="205"/>
      <c r="W57" s="211"/>
      <c r="X57" s="205"/>
      <c r="Y57" s="205"/>
      <c r="Z57" s="205"/>
      <c r="AA57" s="205"/>
      <c r="AB57" s="212"/>
      <c r="AC57" s="213"/>
      <c r="AD57" s="205"/>
      <c r="AE57" s="205"/>
      <c r="AF57" s="205"/>
    </row>
    <row r="58" spans="1:32" s="169" customFormat="1" ht="43.15" customHeight="1">
      <c r="A58" s="228" t="s">
        <v>529</v>
      </c>
      <c r="B58" s="168" t="s">
        <v>631</v>
      </c>
      <c r="C58" s="217"/>
      <c r="D58" s="319">
        <f>SUM(E58:Q58)</f>
        <v>68000000</v>
      </c>
      <c r="E58" s="217"/>
      <c r="F58" s="217"/>
      <c r="G58" s="217"/>
      <c r="H58" s="217"/>
      <c r="I58" s="217"/>
      <c r="J58" s="217"/>
      <c r="K58" s="217"/>
      <c r="L58" s="217"/>
      <c r="M58" s="217"/>
      <c r="N58" s="217"/>
      <c r="O58" s="217">
        <v>68000000</v>
      </c>
      <c r="P58" s="285"/>
      <c r="Q58" s="185"/>
      <c r="R58" s="305">
        <f t="shared" si="2"/>
        <v>0</v>
      </c>
      <c r="S58" s="205"/>
      <c r="T58" s="205"/>
      <c r="U58" s="205"/>
      <c r="V58" s="205"/>
      <c r="W58" s="211"/>
      <c r="X58" s="205"/>
      <c r="Y58" s="205"/>
      <c r="Z58" s="205"/>
      <c r="AA58" s="205"/>
      <c r="AB58" s="212"/>
      <c r="AC58" s="213"/>
      <c r="AD58" s="205"/>
      <c r="AE58" s="205"/>
      <c r="AF58" s="205"/>
    </row>
    <row r="59" spans="1:32" s="183" customFormat="1" ht="35.65" customHeight="1">
      <c r="A59" s="250" t="s">
        <v>529</v>
      </c>
      <c r="B59" s="171" t="s">
        <v>598</v>
      </c>
      <c r="C59" s="217"/>
      <c r="D59" s="319">
        <f t="shared" ref="D59:D65" si="16">SUM(E59:Q59)</f>
        <v>95000000</v>
      </c>
      <c r="E59" s="216"/>
      <c r="F59" s="216"/>
      <c r="G59" s="216"/>
      <c r="H59" s="216"/>
      <c r="I59" s="216"/>
      <c r="J59" s="216"/>
      <c r="K59" s="216"/>
      <c r="L59" s="217"/>
      <c r="M59" s="216"/>
      <c r="N59" s="216"/>
      <c r="O59" s="217">
        <v>95000000</v>
      </c>
      <c r="P59" s="285"/>
      <c r="Q59" s="185"/>
      <c r="R59" s="305">
        <f t="shared" si="2"/>
        <v>0</v>
      </c>
      <c r="S59" s="210"/>
      <c r="T59" s="210"/>
      <c r="U59" s="210"/>
      <c r="V59" s="210"/>
      <c r="W59" s="211"/>
      <c r="X59" s="210"/>
      <c r="Y59" s="210"/>
      <c r="Z59" s="210"/>
      <c r="AA59" s="210"/>
      <c r="AB59" s="212"/>
      <c r="AC59" s="213"/>
      <c r="AD59" s="210"/>
      <c r="AE59" s="210"/>
      <c r="AF59" s="210"/>
    </row>
    <row r="60" spans="1:32" s="183" customFormat="1" ht="35.65" customHeight="1">
      <c r="A60" s="250" t="s">
        <v>278</v>
      </c>
      <c r="B60" s="171" t="s">
        <v>577</v>
      </c>
      <c r="C60" s="217"/>
      <c r="D60" s="319">
        <f t="shared" si="16"/>
        <v>50000000</v>
      </c>
      <c r="E60" s="216"/>
      <c r="F60" s="216"/>
      <c r="G60" s="216"/>
      <c r="H60" s="216"/>
      <c r="I60" s="216"/>
      <c r="J60" s="216">
        <v>50000000</v>
      </c>
      <c r="K60" s="216"/>
      <c r="L60" s="216"/>
      <c r="M60" s="216"/>
      <c r="N60" s="216"/>
      <c r="O60" s="217"/>
      <c r="P60" s="285"/>
      <c r="Q60" s="185"/>
      <c r="R60" s="305">
        <f t="shared" si="2"/>
        <v>0</v>
      </c>
      <c r="S60" s="210"/>
      <c r="T60" s="210"/>
      <c r="U60" s="210"/>
      <c r="V60" s="210"/>
      <c r="W60" s="211"/>
      <c r="X60" s="210"/>
      <c r="Y60" s="210"/>
      <c r="Z60" s="210"/>
      <c r="AA60" s="210"/>
      <c r="AB60" s="212"/>
      <c r="AC60" s="213"/>
      <c r="AD60" s="210"/>
      <c r="AE60" s="210"/>
      <c r="AF60" s="210"/>
    </row>
    <row r="61" spans="1:32" s="183" customFormat="1" ht="35.65" customHeight="1">
      <c r="A61" s="250" t="s">
        <v>278</v>
      </c>
      <c r="B61" s="171" t="s">
        <v>576</v>
      </c>
      <c r="C61" s="217"/>
      <c r="D61" s="319">
        <f t="shared" si="16"/>
        <v>60915763</v>
      </c>
      <c r="E61" s="216"/>
      <c r="F61" s="216"/>
      <c r="G61" s="216"/>
      <c r="H61" s="216"/>
      <c r="I61" s="216"/>
      <c r="J61" s="216">
        <f>100000000-39084237</f>
        <v>60915763</v>
      </c>
      <c r="K61" s="216"/>
      <c r="L61" s="216"/>
      <c r="M61" s="216"/>
      <c r="N61" s="216"/>
      <c r="O61" s="217"/>
      <c r="P61" s="285"/>
      <c r="Q61" s="185"/>
      <c r="R61" s="305">
        <f t="shared" si="2"/>
        <v>0</v>
      </c>
      <c r="S61" s="210"/>
      <c r="T61" s="210"/>
      <c r="U61" s="210"/>
      <c r="V61" s="210"/>
      <c r="W61" s="211"/>
      <c r="X61" s="210"/>
      <c r="Y61" s="210"/>
      <c r="Z61" s="210"/>
      <c r="AA61" s="210"/>
      <c r="AB61" s="212"/>
      <c r="AC61" s="213"/>
      <c r="AD61" s="210"/>
      <c r="AE61" s="210"/>
      <c r="AF61" s="210"/>
    </row>
    <row r="62" spans="1:32" s="169" customFormat="1" ht="25.5" customHeight="1">
      <c r="A62" s="228" t="s">
        <v>529</v>
      </c>
      <c r="B62" s="171" t="s">
        <v>621</v>
      </c>
      <c r="C62" s="217"/>
      <c r="D62" s="319">
        <f t="shared" si="16"/>
        <v>65000000</v>
      </c>
      <c r="E62" s="217"/>
      <c r="F62" s="217"/>
      <c r="G62" s="217"/>
      <c r="H62" s="217"/>
      <c r="I62" s="217"/>
      <c r="J62" s="217"/>
      <c r="K62" s="217"/>
      <c r="L62" s="217"/>
      <c r="M62" s="217"/>
      <c r="N62" s="217"/>
      <c r="O62" s="217">
        <v>65000000</v>
      </c>
      <c r="P62" s="285"/>
      <c r="Q62" s="185"/>
      <c r="R62" s="305">
        <f t="shared" si="2"/>
        <v>0</v>
      </c>
      <c r="S62" s="205"/>
      <c r="T62" s="205"/>
      <c r="U62" s="205"/>
      <c r="V62" s="205"/>
      <c r="W62" s="211"/>
      <c r="X62" s="205"/>
      <c r="Y62" s="205"/>
      <c r="Z62" s="205"/>
      <c r="AA62" s="205"/>
      <c r="AB62" s="212"/>
      <c r="AC62" s="213"/>
      <c r="AD62" s="205"/>
      <c r="AE62" s="205"/>
      <c r="AF62" s="205"/>
    </row>
    <row r="63" spans="1:32" s="169" customFormat="1" ht="39" customHeight="1">
      <c r="A63" s="228" t="s">
        <v>278</v>
      </c>
      <c r="B63" s="251" t="s">
        <v>578</v>
      </c>
      <c r="C63" s="217"/>
      <c r="D63" s="319">
        <f t="shared" si="16"/>
        <v>63497536</v>
      </c>
      <c r="E63" s="217"/>
      <c r="F63" s="217"/>
      <c r="G63" s="217"/>
      <c r="H63" s="217"/>
      <c r="I63" s="217"/>
      <c r="J63" s="217"/>
      <c r="K63" s="217"/>
      <c r="L63" s="217"/>
      <c r="M63" s="217"/>
      <c r="N63" s="217"/>
      <c r="O63" s="217"/>
      <c r="P63" s="285">
        <v>63497536</v>
      </c>
      <c r="Q63" s="185"/>
      <c r="R63" s="305">
        <f t="shared" si="2"/>
        <v>0</v>
      </c>
      <c r="S63" s="205"/>
      <c r="T63" s="205"/>
      <c r="U63" s="205"/>
      <c r="V63" s="205"/>
      <c r="W63" s="211"/>
      <c r="X63" s="205"/>
      <c r="Y63" s="205"/>
      <c r="Z63" s="205"/>
      <c r="AA63" s="205"/>
      <c r="AB63" s="212"/>
      <c r="AC63" s="213"/>
      <c r="AD63" s="205"/>
      <c r="AE63" s="205"/>
      <c r="AF63" s="205"/>
    </row>
    <row r="64" spans="1:32" s="169" customFormat="1" ht="41.1" customHeight="1">
      <c r="A64" s="228" t="s">
        <v>278</v>
      </c>
      <c r="B64" s="251" t="s">
        <v>548</v>
      </c>
      <c r="C64" s="217"/>
      <c r="D64" s="319">
        <f t="shared" si="16"/>
        <v>837000000</v>
      </c>
      <c r="E64" s="217"/>
      <c r="F64" s="217"/>
      <c r="G64" s="217"/>
      <c r="H64" s="217"/>
      <c r="I64" s="217"/>
      <c r="J64" s="217"/>
      <c r="K64" s="217"/>
      <c r="L64" s="217"/>
      <c r="M64" s="217"/>
      <c r="N64" s="217"/>
      <c r="O64" s="217"/>
      <c r="P64" s="285"/>
      <c r="Q64" s="185">
        <f>1009500000-172500000</f>
        <v>837000000</v>
      </c>
      <c r="R64" s="305">
        <f t="shared" si="2"/>
        <v>0</v>
      </c>
      <c r="S64" s="205"/>
      <c r="T64" s="205"/>
      <c r="U64" s="205"/>
      <c r="V64" s="205"/>
      <c r="W64" s="211"/>
      <c r="X64" s="205"/>
      <c r="Y64" s="205"/>
      <c r="Z64" s="205"/>
      <c r="AA64" s="205"/>
      <c r="AB64" s="212"/>
      <c r="AC64" s="213"/>
      <c r="AD64" s="205"/>
      <c r="AE64" s="205"/>
      <c r="AF64" s="205"/>
    </row>
    <row r="65" spans="1:32" s="169" customFormat="1" ht="34.15" customHeight="1">
      <c r="A65" s="228" t="s">
        <v>278</v>
      </c>
      <c r="B65" s="171" t="s">
        <v>609</v>
      </c>
      <c r="C65" s="217"/>
      <c r="D65" s="319">
        <f t="shared" si="16"/>
        <v>40000000</v>
      </c>
      <c r="E65" s="217"/>
      <c r="F65" s="217"/>
      <c r="G65" s="217"/>
      <c r="H65" s="217"/>
      <c r="I65" s="217"/>
      <c r="J65" s="217"/>
      <c r="K65" s="217"/>
      <c r="L65" s="217"/>
      <c r="M65" s="217"/>
      <c r="N65" s="217"/>
      <c r="O65" s="217">
        <v>40000000</v>
      </c>
      <c r="P65" s="285"/>
      <c r="Q65" s="185"/>
      <c r="R65" s="305">
        <f t="shared" si="2"/>
        <v>0</v>
      </c>
      <c r="S65" s="205"/>
      <c r="T65" s="205"/>
      <c r="U65" s="205"/>
      <c r="V65" s="205"/>
      <c r="W65" s="211"/>
      <c r="X65" s="205"/>
      <c r="Y65" s="205"/>
      <c r="Z65" s="205"/>
      <c r="AA65" s="205"/>
      <c r="AB65" s="212"/>
      <c r="AC65" s="213"/>
      <c r="AD65" s="205"/>
      <c r="AE65" s="205"/>
      <c r="AF65" s="205"/>
    </row>
    <row r="66" spans="1:32" s="169" customFormat="1" ht="60" customHeight="1">
      <c r="A66" s="228" t="s">
        <v>278</v>
      </c>
      <c r="B66" s="251" t="s">
        <v>650</v>
      </c>
      <c r="C66" s="217"/>
      <c r="D66" s="217">
        <f>I66</f>
        <v>30000000</v>
      </c>
      <c r="E66" s="217"/>
      <c r="F66" s="217"/>
      <c r="G66" s="217"/>
      <c r="H66" s="217"/>
      <c r="I66" s="217">
        <v>30000000</v>
      </c>
      <c r="J66" s="217"/>
      <c r="K66" s="217"/>
      <c r="L66" s="217"/>
      <c r="M66" s="217"/>
      <c r="N66" s="217"/>
      <c r="O66" s="217"/>
      <c r="P66" s="285"/>
      <c r="Q66" s="185"/>
      <c r="R66" s="305">
        <f t="shared" si="2"/>
        <v>0</v>
      </c>
      <c r="S66" s="205"/>
      <c r="T66" s="205"/>
      <c r="U66" s="205"/>
      <c r="V66" s="205"/>
      <c r="W66" s="211"/>
      <c r="X66" s="205"/>
      <c r="Y66" s="205"/>
      <c r="Z66" s="205"/>
      <c r="AA66" s="205"/>
      <c r="AB66" s="212"/>
      <c r="AC66" s="213"/>
      <c r="AD66" s="205"/>
      <c r="AE66" s="205"/>
      <c r="AF66" s="205"/>
    </row>
    <row r="67" spans="1:32" s="169" customFormat="1" ht="49.5" customHeight="1">
      <c r="A67" s="228" t="s">
        <v>278</v>
      </c>
      <c r="B67" s="320" t="s">
        <v>655</v>
      </c>
      <c r="C67" s="217"/>
      <c r="D67" s="217">
        <v>2304000000</v>
      </c>
      <c r="E67" s="217">
        <v>2304000000</v>
      </c>
      <c r="F67" s="217"/>
      <c r="G67" s="217"/>
      <c r="H67" s="217"/>
      <c r="I67" s="217"/>
      <c r="J67" s="217"/>
      <c r="K67" s="217"/>
      <c r="L67" s="217"/>
      <c r="M67" s="217"/>
      <c r="N67" s="217"/>
      <c r="O67" s="217"/>
      <c r="P67" s="285"/>
      <c r="Q67" s="185"/>
      <c r="R67" s="305">
        <f t="shared" si="2"/>
        <v>0</v>
      </c>
      <c r="S67" s="205"/>
      <c r="T67" s="205"/>
      <c r="U67" s="205"/>
      <c r="V67" s="205"/>
      <c r="W67" s="211"/>
      <c r="X67" s="205"/>
      <c r="Y67" s="205"/>
      <c r="Z67" s="205"/>
      <c r="AA67" s="205"/>
      <c r="AB67" s="212"/>
      <c r="AC67" s="213"/>
      <c r="AD67" s="205"/>
      <c r="AE67" s="205"/>
      <c r="AF67" s="205"/>
    </row>
    <row r="68" spans="1:32" s="183" customFormat="1" ht="35.65" customHeight="1">
      <c r="A68" s="250" t="s">
        <v>278</v>
      </c>
      <c r="B68" s="171" t="s">
        <v>653</v>
      </c>
      <c r="C68" s="217"/>
      <c r="D68" s="217">
        <f>L68</f>
        <v>1652000000</v>
      </c>
      <c r="E68" s="216"/>
      <c r="F68" s="216"/>
      <c r="G68" s="216"/>
      <c r="H68" s="216"/>
      <c r="I68" s="216"/>
      <c r="J68" s="216"/>
      <c r="K68" s="216"/>
      <c r="L68" s="217">
        <f>1804000000-152000000</f>
        <v>1652000000</v>
      </c>
      <c r="M68" s="216"/>
      <c r="N68" s="216"/>
      <c r="O68" s="217"/>
      <c r="P68" s="285"/>
      <c r="Q68" s="185"/>
      <c r="R68" s="305">
        <f t="shared" si="2"/>
        <v>0</v>
      </c>
      <c r="S68" s="210"/>
      <c r="T68" s="210"/>
      <c r="U68" s="210"/>
      <c r="V68" s="210"/>
      <c r="W68" s="211"/>
      <c r="X68" s="210"/>
      <c r="Y68" s="210"/>
      <c r="Z68" s="210"/>
      <c r="AA68" s="210"/>
      <c r="AB68" s="212"/>
      <c r="AC68" s="213"/>
      <c r="AD68" s="210"/>
      <c r="AE68" s="210"/>
      <c r="AF68" s="210"/>
    </row>
    <row r="69" spans="1:32" s="169" customFormat="1" ht="34.15" customHeight="1">
      <c r="A69" s="228" t="s">
        <v>278</v>
      </c>
      <c r="B69" s="171" t="s">
        <v>649</v>
      </c>
      <c r="C69" s="217"/>
      <c r="D69" s="217">
        <f>L69</f>
        <v>672000000</v>
      </c>
      <c r="E69" s="217"/>
      <c r="F69" s="217"/>
      <c r="G69" s="217"/>
      <c r="H69" s="217"/>
      <c r="I69" s="217"/>
      <c r="J69" s="217"/>
      <c r="K69" s="217"/>
      <c r="L69" s="217">
        <f>702000000-30000000</f>
        <v>672000000</v>
      </c>
      <c r="M69" s="217"/>
      <c r="N69" s="217"/>
      <c r="O69" s="217"/>
      <c r="P69" s="285"/>
      <c r="Q69" s="185"/>
      <c r="R69" s="305">
        <f t="shared" si="2"/>
        <v>0</v>
      </c>
      <c r="S69" s="205"/>
      <c r="T69" s="205"/>
      <c r="U69" s="205"/>
      <c r="V69" s="205"/>
      <c r="W69" s="211"/>
      <c r="X69" s="205"/>
      <c r="Y69" s="205"/>
      <c r="Z69" s="205"/>
      <c r="AA69" s="205"/>
      <c r="AB69" s="212"/>
      <c r="AC69" s="213"/>
      <c r="AD69" s="205"/>
      <c r="AE69" s="205"/>
      <c r="AF69" s="205"/>
    </row>
    <row r="70" spans="1:32" s="183" customFormat="1" ht="35.65" customHeight="1">
      <c r="A70" s="250" t="s">
        <v>278</v>
      </c>
      <c r="B70" s="171" t="s">
        <v>656</v>
      </c>
      <c r="C70" s="217"/>
      <c r="D70" s="217">
        <f>L70</f>
        <v>535000000</v>
      </c>
      <c r="E70" s="216"/>
      <c r="F70" s="216"/>
      <c r="G70" s="216"/>
      <c r="H70" s="216"/>
      <c r="I70" s="216"/>
      <c r="J70" s="216"/>
      <c r="K70" s="216"/>
      <c r="L70" s="217">
        <f>550000000-15000000</f>
        <v>535000000</v>
      </c>
      <c r="M70" s="216"/>
      <c r="N70" s="216"/>
      <c r="O70" s="217"/>
      <c r="P70" s="285"/>
      <c r="Q70" s="185"/>
      <c r="R70" s="305">
        <f t="shared" ref="R70" si="17">D70-E70-F70-G70-H70-I70-J70-K70-L70-O70-P70-Q70</f>
        <v>0</v>
      </c>
      <c r="S70" s="210"/>
      <c r="T70" s="210"/>
      <c r="U70" s="210"/>
      <c r="V70" s="210"/>
      <c r="W70" s="211"/>
      <c r="X70" s="210"/>
      <c r="Y70" s="210"/>
      <c r="Z70" s="210"/>
      <c r="AA70" s="210"/>
      <c r="AB70" s="212"/>
      <c r="AC70" s="213"/>
      <c r="AD70" s="210"/>
      <c r="AE70" s="210"/>
      <c r="AF70" s="210"/>
    </row>
    <row r="71" spans="1:32" s="183" customFormat="1" ht="35.65" customHeight="1">
      <c r="A71" s="250" t="s">
        <v>278</v>
      </c>
      <c r="B71" s="171" t="s">
        <v>654</v>
      </c>
      <c r="C71" s="217"/>
      <c r="D71" s="217">
        <f>L71</f>
        <v>778000000</v>
      </c>
      <c r="E71" s="216"/>
      <c r="F71" s="216"/>
      <c r="G71" s="216"/>
      <c r="H71" s="216"/>
      <c r="I71" s="216"/>
      <c r="J71" s="216"/>
      <c r="K71" s="216"/>
      <c r="L71" s="217">
        <f>824000000-46000000</f>
        <v>778000000</v>
      </c>
      <c r="M71" s="216"/>
      <c r="N71" s="216"/>
      <c r="O71" s="217"/>
      <c r="P71" s="285"/>
      <c r="Q71" s="185"/>
      <c r="R71" s="305">
        <f t="shared" si="2"/>
        <v>0</v>
      </c>
      <c r="S71" s="210"/>
      <c r="T71" s="210"/>
      <c r="U71" s="210"/>
      <c r="V71" s="210"/>
      <c r="W71" s="211"/>
      <c r="X71" s="210"/>
      <c r="Y71" s="210"/>
      <c r="Z71" s="210"/>
      <c r="AA71" s="210"/>
      <c r="AB71" s="212"/>
      <c r="AC71" s="213"/>
      <c r="AD71" s="210"/>
      <c r="AE71" s="210"/>
      <c r="AF71" s="210"/>
    </row>
    <row r="72" spans="1:32" s="174" customFormat="1" ht="32.65" customHeight="1">
      <c r="A72" s="310">
        <v>4</v>
      </c>
      <c r="B72" s="311" t="s">
        <v>517</v>
      </c>
      <c r="C72" s="253" t="e">
        <f>C73</f>
        <v>#REF!</v>
      </c>
      <c r="D72" s="253">
        <f>D73+D75</f>
        <v>716000000</v>
      </c>
      <c r="E72" s="253">
        <f t="shared" ref="E72:N72" si="18">E73+E74+E75</f>
        <v>0</v>
      </c>
      <c r="F72" s="253">
        <f t="shared" si="18"/>
        <v>0</v>
      </c>
      <c r="G72" s="253">
        <f t="shared" si="18"/>
        <v>0</v>
      </c>
      <c r="H72" s="253">
        <f t="shared" si="18"/>
        <v>0</v>
      </c>
      <c r="I72" s="253">
        <f t="shared" si="18"/>
        <v>0</v>
      </c>
      <c r="J72" s="253">
        <f t="shared" si="18"/>
        <v>0</v>
      </c>
      <c r="K72" s="253">
        <f t="shared" si="18"/>
        <v>0</v>
      </c>
      <c r="L72" s="253">
        <f t="shared" si="18"/>
        <v>0</v>
      </c>
      <c r="M72" s="253">
        <f t="shared" si="18"/>
        <v>0</v>
      </c>
      <c r="N72" s="253">
        <f t="shared" si="18"/>
        <v>0</v>
      </c>
      <c r="O72" s="253">
        <f>O73+O75</f>
        <v>716000000</v>
      </c>
      <c r="P72" s="284"/>
      <c r="Q72" s="321"/>
      <c r="R72" s="305">
        <f t="shared" si="2"/>
        <v>0</v>
      </c>
      <c r="S72" s="173"/>
      <c r="T72" s="173"/>
      <c r="U72" s="173"/>
      <c r="V72" s="173"/>
      <c r="W72" s="317"/>
      <c r="X72" s="173"/>
      <c r="Y72" s="173"/>
      <c r="Z72" s="173"/>
      <c r="AA72" s="173"/>
      <c r="AB72" s="306"/>
      <c r="AC72" s="312"/>
      <c r="AD72" s="173"/>
      <c r="AE72" s="173"/>
      <c r="AF72" s="173"/>
    </row>
    <row r="73" spans="1:32" s="183" customFormat="1" ht="46.5" customHeight="1">
      <c r="A73" s="250" t="s">
        <v>278</v>
      </c>
      <c r="B73" s="251" t="s">
        <v>658</v>
      </c>
      <c r="C73" s="217" t="e">
        <f>E73+F73+G73+H73+#REF!+I73+J73+K73+L73+O73</f>
        <v>#REF!</v>
      </c>
      <c r="D73" s="217">
        <f>536000000+(6*12000000)+D74</f>
        <v>666000000</v>
      </c>
      <c r="E73" s="216"/>
      <c r="F73" s="216"/>
      <c r="G73" s="216"/>
      <c r="H73" s="216"/>
      <c r="I73" s="216"/>
      <c r="J73" s="216"/>
      <c r="K73" s="216"/>
      <c r="L73" s="216"/>
      <c r="M73" s="216"/>
      <c r="N73" s="216"/>
      <c r="O73" s="217">
        <f>D73</f>
        <v>666000000</v>
      </c>
      <c r="P73" s="285"/>
      <c r="Q73" s="185"/>
      <c r="R73" s="305">
        <f t="shared" si="2"/>
        <v>0</v>
      </c>
      <c r="S73" s="210"/>
      <c r="T73" s="210"/>
      <c r="U73" s="210"/>
      <c r="V73" s="210"/>
      <c r="W73" s="211"/>
      <c r="X73" s="210"/>
      <c r="Y73" s="210"/>
      <c r="Z73" s="210"/>
      <c r="AA73" s="210"/>
      <c r="AB73" s="212"/>
      <c r="AC73" s="213"/>
      <c r="AD73" s="210"/>
      <c r="AE73" s="210"/>
      <c r="AF73" s="210"/>
    </row>
    <row r="74" spans="1:32" s="183" customFormat="1" ht="35.65" customHeight="1">
      <c r="A74" s="250" t="s">
        <v>530</v>
      </c>
      <c r="B74" s="171" t="s">
        <v>601</v>
      </c>
      <c r="C74" s="217"/>
      <c r="D74" s="217">
        <v>58000000</v>
      </c>
      <c r="E74" s="216"/>
      <c r="F74" s="216"/>
      <c r="G74" s="216"/>
      <c r="H74" s="216"/>
      <c r="I74" s="216"/>
      <c r="J74" s="216"/>
      <c r="K74" s="216"/>
      <c r="L74" s="216"/>
      <c r="M74" s="216"/>
      <c r="N74" s="216"/>
      <c r="O74" s="217">
        <v>58000000</v>
      </c>
      <c r="P74" s="285"/>
      <c r="Q74" s="185"/>
      <c r="R74" s="305">
        <f t="shared" ref="R74:R137" si="19">D74-E74-F74-G74-H74-I74-J74-K74-L74-O74-P74-Q74</f>
        <v>0</v>
      </c>
      <c r="S74" s="210"/>
      <c r="T74" s="210"/>
      <c r="U74" s="210"/>
      <c r="V74" s="210"/>
      <c r="W74" s="211"/>
      <c r="X74" s="210"/>
      <c r="Y74" s="210"/>
      <c r="Z74" s="210"/>
      <c r="AA74" s="210"/>
      <c r="AB74" s="212"/>
      <c r="AC74" s="213"/>
      <c r="AD74" s="210"/>
      <c r="AE74" s="210"/>
      <c r="AF74" s="210"/>
    </row>
    <row r="75" spans="1:32" s="183" customFormat="1" ht="35.65" customHeight="1">
      <c r="A75" s="250" t="s">
        <v>529</v>
      </c>
      <c r="B75" s="171" t="s">
        <v>633</v>
      </c>
      <c r="C75" s="217"/>
      <c r="D75" s="217">
        <f>O75</f>
        <v>50000000</v>
      </c>
      <c r="E75" s="216"/>
      <c r="F75" s="216"/>
      <c r="G75" s="216"/>
      <c r="H75" s="216"/>
      <c r="I75" s="216"/>
      <c r="J75" s="216"/>
      <c r="K75" s="216"/>
      <c r="L75" s="216"/>
      <c r="M75" s="216"/>
      <c r="N75" s="216"/>
      <c r="O75" s="217">
        <v>50000000</v>
      </c>
      <c r="P75" s="285"/>
      <c r="Q75" s="185"/>
      <c r="R75" s="305">
        <f t="shared" si="19"/>
        <v>0</v>
      </c>
      <c r="S75" s="210"/>
      <c r="T75" s="210"/>
      <c r="U75" s="210"/>
      <c r="V75" s="210"/>
      <c r="W75" s="211"/>
      <c r="X75" s="210"/>
      <c r="Y75" s="210"/>
      <c r="Z75" s="210"/>
      <c r="AA75" s="210"/>
      <c r="AB75" s="212"/>
      <c r="AC75" s="213"/>
      <c r="AD75" s="210"/>
      <c r="AE75" s="210"/>
      <c r="AF75" s="210"/>
    </row>
    <row r="76" spans="1:32" s="174" customFormat="1" ht="34.15" customHeight="1">
      <c r="A76" s="310" t="s">
        <v>260</v>
      </c>
      <c r="B76" s="311" t="s">
        <v>504</v>
      </c>
      <c r="C76" s="253" t="e">
        <f t="shared" ref="C76:I76" si="20">C77+C87</f>
        <v>#REF!</v>
      </c>
      <c r="D76" s="253" t="e">
        <f>D77+D87</f>
        <v>#REF!</v>
      </c>
      <c r="E76" s="253">
        <f t="shared" si="20"/>
        <v>0</v>
      </c>
      <c r="F76" s="253">
        <f t="shared" si="20"/>
        <v>0</v>
      </c>
      <c r="G76" s="253">
        <f t="shared" si="20"/>
        <v>0</v>
      </c>
      <c r="H76" s="253">
        <f t="shared" si="20"/>
        <v>0</v>
      </c>
      <c r="I76" s="253">
        <f t="shared" si="20"/>
        <v>0</v>
      </c>
      <c r="J76" s="253"/>
      <c r="K76" s="253"/>
      <c r="L76" s="253">
        <f>L77+L87</f>
        <v>0</v>
      </c>
      <c r="M76" s="253">
        <f>M77+M87</f>
        <v>0</v>
      </c>
      <c r="N76" s="253">
        <f>N77+N87</f>
        <v>0</v>
      </c>
      <c r="O76" s="253" t="e">
        <f>O77+O87</f>
        <v>#REF!</v>
      </c>
      <c r="P76" s="284"/>
      <c r="Q76" s="185"/>
      <c r="R76" s="305" t="e">
        <f t="shared" si="19"/>
        <v>#REF!</v>
      </c>
      <c r="S76" s="173"/>
      <c r="T76" s="173"/>
      <c r="U76" s="173"/>
      <c r="V76" s="173"/>
      <c r="W76" s="211" t="e">
        <f>C76-V76</f>
        <v>#REF!</v>
      </c>
      <c r="X76" s="173"/>
      <c r="Y76" s="173"/>
      <c r="Z76" s="173"/>
      <c r="AA76" s="173"/>
      <c r="AB76" s="306">
        <v>125831</v>
      </c>
      <c r="AC76" s="213" t="e">
        <f>C76-AB76</f>
        <v>#REF!</v>
      </c>
      <c r="AD76" s="173"/>
      <c r="AE76" s="173"/>
      <c r="AF76" s="173"/>
    </row>
    <row r="77" spans="1:32" s="174" customFormat="1" ht="34.15" customHeight="1">
      <c r="A77" s="310">
        <v>1</v>
      </c>
      <c r="B77" s="311" t="s">
        <v>568</v>
      </c>
      <c r="C77" s="253" t="e">
        <f>O77</f>
        <v>#REF!</v>
      </c>
      <c r="D77" s="253" t="e">
        <f>D78+D80+D81+D82+D83+D84+D85+D86</f>
        <v>#REF!</v>
      </c>
      <c r="E77" s="253">
        <f t="shared" ref="E77:O77" si="21">E78+E80+E81+E82+E83+E84+E85+E86</f>
        <v>0</v>
      </c>
      <c r="F77" s="253">
        <f t="shared" si="21"/>
        <v>0</v>
      </c>
      <c r="G77" s="253">
        <f t="shared" si="21"/>
        <v>0</v>
      </c>
      <c r="H77" s="253">
        <f t="shared" si="21"/>
        <v>0</v>
      </c>
      <c r="I77" s="253">
        <f t="shared" si="21"/>
        <v>0</v>
      </c>
      <c r="J77" s="253">
        <f t="shared" si="21"/>
        <v>0</v>
      </c>
      <c r="K77" s="253">
        <f t="shared" si="21"/>
        <v>0</v>
      </c>
      <c r="L77" s="253">
        <f t="shared" si="21"/>
        <v>0</v>
      </c>
      <c r="M77" s="253">
        <f t="shared" si="21"/>
        <v>0</v>
      </c>
      <c r="N77" s="253">
        <f t="shared" si="21"/>
        <v>0</v>
      </c>
      <c r="O77" s="253" t="e">
        <f t="shared" si="21"/>
        <v>#REF!</v>
      </c>
      <c r="P77" s="284"/>
      <c r="Q77" s="185"/>
      <c r="R77" s="305" t="e">
        <f t="shared" si="19"/>
        <v>#REF!</v>
      </c>
      <c r="S77" s="173"/>
      <c r="T77" s="173"/>
      <c r="U77" s="173"/>
      <c r="V77" s="173"/>
      <c r="W77" s="211"/>
      <c r="X77" s="173"/>
      <c r="Y77" s="173"/>
      <c r="Z77" s="173"/>
      <c r="AA77" s="173"/>
      <c r="AB77" s="306"/>
      <c r="AC77" s="213"/>
      <c r="AD77" s="173"/>
      <c r="AE77" s="173"/>
      <c r="AF77" s="173"/>
    </row>
    <row r="78" spans="1:32" s="174" customFormat="1" ht="43.5" customHeight="1">
      <c r="A78" s="228" t="s">
        <v>278</v>
      </c>
      <c r="B78" s="251" t="s">
        <v>659</v>
      </c>
      <c r="C78" s="217" t="e">
        <f>E78+F78+G78+H78+#REF!+I78+J78+K78+L78+O78</f>
        <v>#REF!</v>
      </c>
      <c r="D78" s="217">
        <f>O78</f>
        <v>2667000000</v>
      </c>
      <c r="E78" s="253"/>
      <c r="F78" s="253"/>
      <c r="G78" s="253"/>
      <c r="H78" s="253"/>
      <c r="I78" s="253"/>
      <c r="J78" s="253"/>
      <c r="K78" s="253"/>
      <c r="L78" s="253"/>
      <c r="M78" s="253"/>
      <c r="N78" s="253"/>
      <c r="O78" s="217">
        <f>2274000000+(21*12000000)+30000000+O79</f>
        <v>2667000000</v>
      </c>
      <c r="P78" s="284"/>
      <c r="Q78" s="185"/>
      <c r="R78" s="305">
        <f t="shared" si="19"/>
        <v>0</v>
      </c>
      <c r="S78" s="173"/>
      <c r="T78" s="173"/>
      <c r="U78" s="173"/>
      <c r="V78" s="173"/>
      <c r="W78" s="211"/>
      <c r="X78" s="173"/>
      <c r="Y78" s="173"/>
      <c r="Z78" s="173"/>
      <c r="AA78" s="173"/>
      <c r="AB78" s="306"/>
      <c r="AC78" s="213"/>
      <c r="AD78" s="173"/>
      <c r="AE78" s="173"/>
      <c r="AF78" s="173"/>
    </row>
    <row r="79" spans="1:32" s="174" customFormat="1" ht="45" customHeight="1">
      <c r="A79" s="228" t="s">
        <v>530</v>
      </c>
      <c r="B79" s="251" t="s">
        <v>605</v>
      </c>
      <c r="C79" s="217" t="e">
        <f>E79+F79+G79+H79+#REF!+I79+J79+K79+L79+O79</f>
        <v>#REF!</v>
      </c>
      <c r="D79" s="217">
        <v>111000000</v>
      </c>
      <c r="E79" s="253"/>
      <c r="F79" s="253"/>
      <c r="G79" s="253"/>
      <c r="H79" s="253"/>
      <c r="I79" s="253"/>
      <c r="J79" s="253"/>
      <c r="K79" s="253"/>
      <c r="L79" s="253"/>
      <c r="M79" s="253"/>
      <c r="N79" s="253"/>
      <c r="O79" s="217">
        <v>111000000</v>
      </c>
      <c r="P79" s="284"/>
      <c r="Q79" s="185"/>
      <c r="R79" s="305">
        <f t="shared" si="19"/>
        <v>0</v>
      </c>
      <c r="S79" s="173"/>
      <c r="T79" s="173"/>
      <c r="U79" s="173"/>
      <c r="V79" s="173"/>
      <c r="W79" s="211"/>
      <c r="X79" s="173"/>
      <c r="Y79" s="173"/>
      <c r="Z79" s="173"/>
      <c r="AA79" s="173"/>
      <c r="AB79" s="306"/>
      <c r="AC79" s="213"/>
      <c r="AD79" s="173"/>
      <c r="AE79" s="173"/>
      <c r="AF79" s="173"/>
    </row>
    <row r="80" spans="1:32" s="174" customFormat="1" ht="32.65" customHeight="1">
      <c r="A80" s="228" t="s">
        <v>278</v>
      </c>
      <c r="B80" s="171" t="s">
        <v>612</v>
      </c>
      <c r="C80" s="217" t="e">
        <f>E80+F80+G80+H80+#REF!+I80+J80+K80+L80+O80</f>
        <v>#REF!</v>
      </c>
      <c r="D80" s="217" t="e">
        <f>O80</f>
        <v>#REF!</v>
      </c>
      <c r="E80" s="253"/>
      <c r="F80" s="253"/>
      <c r="G80" s="253"/>
      <c r="H80" s="253"/>
      <c r="I80" s="253"/>
      <c r="J80" s="253"/>
      <c r="K80" s="253"/>
      <c r="L80" s="253"/>
      <c r="M80" s="253"/>
      <c r="N80" s="253"/>
      <c r="O80" s="217" t="e">
        <f>#REF!</f>
        <v>#REF!</v>
      </c>
      <c r="P80" s="284"/>
      <c r="Q80" s="185"/>
      <c r="R80" s="305" t="e">
        <f t="shared" si="19"/>
        <v>#REF!</v>
      </c>
      <c r="S80" s="173"/>
      <c r="T80" s="173"/>
      <c r="U80" s="173"/>
      <c r="V80" s="173"/>
      <c r="W80" s="211"/>
      <c r="X80" s="173"/>
      <c r="Y80" s="173"/>
      <c r="Z80" s="173"/>
      <c r="AA80" s="173"/>
      <c r="AB80" s="306"/>
      <c r="AC80" s="213"/>
      <c r="AD80" s="173"/>
      <c r="AE80" s="173"/>
      <c r="AF80" s="173"/>
    </row>
    <row r="81" spans="1:32" s="174" customFormat="1" ht="32.65" customHeight="1">
      <c r="A81" s="228" t="s">
        <v>278</v>
      </c>
      <c r="B81" s="171" t="s">
        <v>606</v>
      </c>
      <c r="C81" s="217" t="e">
        <f>E81+F81+G81+H81+#REF!+I81+J81+K81+L81+O81</f>
        <v>#REF!</v>
      </c>
      <c r="D81" s="217" t="e">
        <f>O81</f>
        <v>#REF!</v>
      </c>
      <c r="E81" s="253"/>
      <c r="F81" s="253"/>
      <c r="G81" s="253"/>
      <c r="H81" s="253"/>
      <c r="I81" s="253"/>
      <c r="J81" s="253"/>
      <c r="K81" s="253"/>
      <c r="L81" s="253"/>
      <c r="M81" s="253"/>
      <c r="N81" s="253"/>
      <c r="O81" s="217" t="e">
        <f>#REF!</f>
        <v>#REF!</v>
      </c>
      <c r="P81" s="284"/>
      <c r="Q81" s="185"/>
      <c r="R81" s="305" t="e">
        <f t="shared" si="19"/>
        <v>#REF!</v>
      </c>
      <c r="S81" s="173"/>
      <c r="T81" s="173"/>
      <c r="U81" s="173"/>
      <c r="V81" s="173"/>
      <c r="W81" s="211"/>
      <c r="X81" s="173"/>
      <c r="Y81" s="173"/>
      <c r="Z81" s="173"/>
      <c r="AA81" s="173"/>
      <c r="AB81" s="306"/>
      <c r="AC81" s="213"/>
      <c r="AD81" s="173"/>
      <c r="AE81" s="173"/>
      <c r="AF81" s="173"/>
    </row>
    <row r="82" spans="1:32" s="174" customFormat="1" ht="32.65" customHeight="1">
      <c r="A82" s="228" t="s">
        <v>278</v>
      </c>
      <c r="B82" s="171" t="s">
        <v>547</v>
      </c>
      <c r="C82" s="217" t="e">
        <f>E82+F82+G82+H82+#REF!+I82+J82+K82+L82+O82</f>
        <v>#REF!</v>
      </c>
      <c r="D82" s="217">
        <f>O82</f>
        <v>300000000</v>
      </c>
      <c r="E82" s="253"/>
      <c r="F82" s="253"/>
      <c r="G82" s="253"/>
      <c r="H82" s="253"/>
      <c r="I82" s="253"/>
      <c r="J82" s="253"/>
      <c r="K82" s="253"/>
      <c r="L82" s="253"/>
      <c r="M82" s="253"/>
      <c r="N82" s="253"/>
      <c r="O82" s="217">
        <v>300000000</v>
      </c>
      <c r="P82" s="284"/>
      <c r="Q82" s="185"/>
      <c r="R82" s="305">
        <f t="shared" si="19"/>
        <v>0</v>
      </c>
      <c r="S82" s="173"/>
      <c r="T82" s="173"/>
      <c r="U82" s="173"/>
      <c r="V82" s="173"/>
      <c r="W82" s="211"/>
      <c r="X82" s="173"/>
      <c r="Y82" s="173"/>
      <c r="Z82" s="173"/>
      <c r="AA82" s="173"/>
      <c r="AB82" s="306"/>
      <c r="AC82" s="213"/>
      <c r="AD82" s="173"/>
      <c r="AE82" s="173"/>
      <c r="AF82" s="173"/>
    </row>
    <row r="83" spans="1:32" s="169" customFormat="1" ht="41.1" customHeight="1">
      <c r="A83" s="228" t="s">
        <v>278</v>
      </c>
      <c r="B83" s="320" t="s">
        <v>545</v>
      </c>
      <c r="C83" s="217" t="e">
        <f>E83+F83+G83+H83+#REF!+I83+J83+K83+L83+O83</f>
        <v>#REF!</v>
      </c>
      <c r="D83" s="217">
        <v>785000000</v>
      </c>
      <c r="E83" s="217"/>
      <c r="F83" s="217"/>
      <c r="G83" s="217"/>
      <c r="H83" s="217"/>
      <c r="I83" s="217"/>
      <c r="J83" s="217"/>
      <c r="K83" s="217"/>
      <c r="L83" s="217"/>
      <c r="M83" s="217"/>
      <c r="N83" s="217"/>
      <c r="O83" s="217">
        <v>785000000</v>
      </c>
      <c r="P83" s="285"/>
      <c r="Q83" s="185"/>
      <c r="R83" s="305">
        <f t="shared" si="19"/>
        <v>0</v>
      </c>
      <c r="S83" s="205"/>
      <c r="T83" s="205"/>
      <c r="U83" s="205"/>
      <c r="V83" s="205"/>
      <c r="W83" s="211"/>
      <c r="X83" s="205"/>
      <c r="Y83" s="205"/>
      <c r="Z83" s="205"/>
      <c r="AA83" s="205"/>
      <c r="AB83" s="212"/>
      <c r="AC83" s="213"/>
      <c r="AD83" s="205"/>
      <c r="AE83" s="205"/>
      <c r="AF83" s="205"/>
    </row>
    <row r="84" spans="1:32" s="169" customFormat="1" ht="38.65" customHeight="1">
      <c r="A84" s="228" t="s">
        <v>278</v>
      </c>
      <c r="B84" s="320" t="s">
        <v>542</v>
      </c>
      <c r="C84" s="217" t="e">
        <f>E84+F84+G84+H84+#REF!+I84+J84+K84+L84+O84</f>
        <v>#REF!</v>
      </c>
      <c r="D84" s="217">
        <f>O84</f>
        <v>81000000</v>
      </c>
      <c r="E84" s="217"/>
      <c r="F84" s="217"/>
      <c r="G84" s="217"/>
      <c r="H84" s="217"/>
      <c r="I84" s="217"/>
      <c r="J84" s="217"/>
      <c r="K84" s="217"/>
      <c r="L84" s="217"/>
      <c r="M84" s="217"/>
      <c r="N84" s="217"/>
      <c r="O84" s="217">
        <v>81000000</v>
      </c>
      <c r="P84" s="285"/>
      <c r="Q84" s="185"/>
      <c r="R84" s="305">
        <f t="shared" si="19"/>
        <v>0</v>
      </c>
      <c r="S84" s="205"/>
      <c r="T84" s="205"/>
      <c r="U84" s="205"/>
      <c r="V84" s="205"/>
      <c r="W84" s="211"/>
      <c r="X84" s="205"/>
      <c r="Y84" s="205"/>
      <c r="Z84" s="205"/>
      <c r="AA84" s="205"/>
      <c r="AB84" s="212"/>
      <c r="AC84" s="213"/>
      <c r="AD84" s="205"/>
      <c r="AE84" s="205"/>
      <c r="AF84" s="205"/>
    </row>
    <row r="85" spans="1:32" s="169" customFormat="1" ht="27" customHeight="1">
      <c r="A85" s="228" t="s">
        <v>278</v>
      </c>
      <c r="B85" s="320" t="s">
        <v>541</v>
      </c>
      <c r="C85" s="217" t="e">
        <f>E85+F85+G85+H85+#REF!+I85+J85+K85+L85+O85</f>
        <v>#REF!</v>
      </c>
      <c r="D85" s="217">
        <v>77000000</v>
      </c>
      <c r="E85" s="217"/>
      <c r="F85" s="217"/>
      <c r="G85" s="217"/>
      <c r="H85" s="217"/>
      <c r="I85" s="217"/>
      <c r="J85" s="217"/>
      <c r="K85" s="217"/>
      <c r="L85" s="217"/>
      <c r="M85" s="217"/>
      <c r="N85" s="217"/>
      <c r="O85" s="217">
        <v>77000000</v>
      </c>
      <c r="P85" s="285"/>
      <c r="Q85" s="185"/>
      <c r="R85" s="305">
        <f t="shared" si="19"/>
        <v>0</v>
      </c>
      <c r="S85" s="205"/>
      <c r="T85" s="205"/>
      <c r="U85" s="205"/>
      <c r="V85" s="205"/>
      <c r="W85" s="211"/>
      <c r="X85" s="205"/>
      <c r="Y85" s="205"/>
      <c r="Z85" s="205"/>
      <c r="AA85" s="205"/>
      <c r="AB85" s="212"/>
      <c r="AC85" s="213"/>
      <c r="AD85" s="205"/>
      <c r="AE85" s="205"/>
      <c r="AF85" s="205"/>
    </row>
    <row r="86" spans="1:32" s="169" customFormat="1" ht="42" customHeight="1">
      <c r="A86" s="228" t="s">
        <v>529</v>
      </c>
      <c r="B86" s="320" t="s">
        <v>608</v>
      </c>
      <c r="C86" s="217"/>
      <c r="D86" s="217">
        <f>O86</f>
        <v>40000000</v>
      </c>
      <c r="E86" s="217"/>
      <c r="F86" s="217"/>
      <c r="G86" s="217"/>
      <c r="H86" s="217"/>
      <c r="I86" s="217"/>
      <c r="J86" s="217"/>
      <c r="K86" s="217"/>
      <c r="L86" s="217"/>
      <c r="M86" s="217"/>
      <c r="N86" s="217"/>
      <c r="O86" s="217">
        <v>40000000</v>
      </c>
      <c r="P86" s="285"/>
      <c r="Q86" s="185"/>
      <c r="R86" s="305">
        <f t="shared" si="19"/>
        <v>0</v>
      </c>
      <c r="S86" s="205"/>
      <c r="T86" s="205"/>
      <c r="U86" s="205"/>
      <c r="V86" s="205"/>
      <c r="W86" s="211"/>
      <c r="X86" s="205"/>
      <c r="Y86" s="205"/>
      <c r="Z86" s="205"/>
      <c r="AA86" s="205"/>
      <c r="AB86" s="212"/>
      <c r="AC86" s="213"/>
      <c r="AD86" s="205"/>
      <c r="AE86" s="205"/>
      <c r="AF86" s="205"/>
    </row>
    <row r="87" spans="1:32" s="174" customFormat="1" ht="31.5" customHeight="1">
      <c r="A87" s="310">
        <v>2</v>
      </c>
      <c r="B87" s="311" t="s">
        <v>569</v>
      </c>
      <c r="C87" s="253">
        <f>C88+C89+C90+C93+C96+C107+C108+C109</f>
        <v>2304677432</v>
      </c>
      <c r="D87" s="253" t="e">
        <f>SUM(D110:D121)</f>
        <v>#REF!</v>
      </c>
      <c r="E87" s="253">
        <f t="shared" ref="E87:N87" si="22">SUM(E110:E119)</f>
        <v>0</v>
      </c>
      <c r="F87" s="253">
        <f t="shared" si="22"/>
        <v>0</v>
      </c>
      <c r="G87" s="253">
        <f t="shared" si="22"/>
        <v>0</v>
      </c>
      <c r="H87" s="253">
        <f t="shared" si="22"/>
        <v>0</v>
      </c>
      <c r="I87" s="253">
        <f t="shared" si="22"/>
        <v>0</v>
      </c>
      <c r="J87" s="253">
        <f t="shared" si="22"/>
        <v>0</v>
      </c>
      <c r="K87" s="253">
        <f t="shared" si="22"/>
        <v>0</v>
      </c>
      <c r="L87" s="253">
        <f t="shared" si="22"/>
        <v>0</v>
      </c>
      <c r="M87" s="253">
        <f t="shared" si="22"/>
        <v>0</v>
      </c>
      <c r="N87" s="253">
        <f t="shared" si="22"/>
        <v>0</v>
      </c>
      <c r="O87" s="253" t="e">
        <f>SUM(O110:O121)</f>
        <v>#REF!</v>
      </c>
      <c r="P87" s="284"/>
      <c r="Q87" s="185"/>
      <c r="R87" s="305" t="e">
        <f t="shared" si="19"/>
        <v>#REF!</v>
      </c>
      <c r="S87" s="173"/>
      <c r="T87" s="173"/>
      <c r="U87" s="173"/>
      <c r="V87" s="173"/>
      <c r="W87" s="211"/>
      <c r="X87" s="173"/>
      <c r="Y87" s="173"/>
      <c r="Z87" s="173"/>
      <c r="AA87" s="173"/>
      <c r="AB87" s="306"/>
      <c r="AC87" s="213"/>
      <c r="AD87" s="173"/>
      <c r="AE87" s="173"/>
      <c r="AF87" s="173"/>
    </row>
    <row r="88" spans="1:32" s="183" customFormat="1" ht="22.5" customHeight="1">
      <c r="A88" s="308"/>
      <c r="B88" s="265" t="s">
        <v>514</v>
      </c>
      <c r="C88" s="216">
        <f>O88</f>
        <v>794726102</v>
      </c>
      <c r="D88" s="216"/>
      <c r="E88" s="216"/>
      <c r="F88" s="216"/>
      <c r="G88" s="216"/>
      <c r="H88" s="216"/>
      <c r="I88" s="216"/>
      <c r="J88" s="216"/>
      <c r="K88" s="216"/>
      <c r="L88" s="216"/>
      <c r="M88" s="216"/>
      <c r="N88" s="216"/>
      <c r="O88" s="216">
        <v>794726102</v>
      </c>
      <c r="P88" s="283"/>
      <c r="Q88" s="322"/>
      <c r="R88" s="305">
        <f t="shared" si="19"/>
        <v>-794726102</v>
      </c>
      <c r="S88" s="210"/>
      <c r="T88" s="210"/>
      <c r="U88" s="210"/>
      <c r="V88" s="210"/>
      <c r="W88" s="323"/>
      <c r="X88" s="210"/>
      <c r="Y88" s="210"/>
      <c r="Z88" s="210"/>
      <c r="AA88" s="210"/>
      <c r="AB88" s="324"/>
      <c r="AC88" s="325"/>
      <c r="AD88" s="210"/>
      <c r="AE88" s="210"/>
      <c r="AF88" s="210"/>
    </row>
    <row r="89" spans="1:32" s="183" customFormat="1" ht="20.100000000000001" customHeight="1">
      <c r="A89" s="308"/>
      <c r="B89" s="265" t="s">
        <v>515</v>
      </c>
      <c r="C89" s="216">
        <f t="shared" ref="C89:C109" si="23">SUM(E89:P89)</f>
        <v>435071912</v>
      </c>
      <c r="D89" s="216"/>
      <c r="E89" s="216"/>
      <c r="F89" s="216"/>
      <c r="G89" s="216"/>
      <c r="H89" s="216"/>
      <c r="I89" s="216"/>
      <c r="J89" s="216"/>
      <c r="K89" s="216"/>
      <c r="L89" s="216"/>
      <c r="M89" s="216"/>
      <c r="N89" s="216"/>
      <c r="O89" s="216">
        <v>435071912</v>
      </c>
      <c r="P89" s="283"/>
      <c r="Q89" s="322"/>
      <c r="R89" s="305">
        <f t="shared" si="19"/>
        <v>-435071912</v>
      </c>
      <c r="S89" s="210"/>
      <c r="T89" s="210"/>
      <c r="U89" s="210"/>
      <c r="V89" s="210"/>
      <c r="W89" s="323"/>
      <c r="X89" s="210"/>
      <c r="Y89" s="210"/>
      <c r="Z89" s="210"/>
      <c r="AA89" s="210"/>
      <c r="AB89" s="324"/>
      <c r="AC89" s="325"/>
      <c r="AD89" s="210"/>
      <c r="AE89" s="210"/>
      <c r="AF89" s="210"/>
    </row>
    <row r="90" spans="1:32" s="183" customFormat="1" ht="22.5" customHeight="1">
      <c r="A90" s="250"/>
      <c r="B90" s="265" t="s">
        <v>506</v>
      </c>
      <c r="C90" s="216">
        <f t="shared" si="23"/>
        <v>310736214</v>
      </c>
      <c r="D90" s="216"/>
      <c r="E90" s="216"/>
      <c r="F90" s="216"/>
      <c r="G90" s="216"/>
      <c r="H90" s="216"/>
      <c r="I90" s="216"/>
      <c r="J90" s="216"/>
      <c r="K90" s="216"/>
      <c r="L90" s="216"/>
      <c r="M90" s="216"/>
      <c r="N90" s="216"/>
      <c r="O90" s="216">
        <v>310736214</v>
      </c>
      <c r="P90" s="283"/>
      <c r="Q90" s="322"/>
      <c r="R90" s="305">
        <f t="shared" si="19"/>
        <v>-310736214</v>
      </c>
      <c r="S90" s="210"/>
      <c r="T90" s="210"/>
      <c r="U90" s="210"/>
      <c r="V90" s="210"/>
      <c r="W90" s="323"/>
      <c r="X90" s="210"/>
      <c r="Y90" s="210"/>
      <c r="Z90" s="210"/>
      <c r="AA90" s="210"/>
      <c r="AB90" s="324"/>
      <c r="AC90" s="325"/>
      <c r="AD90" s="210"/>
      <c r="AE90" s="210"/>
      <c r="AF90" s="210"/>
    </row>
    <row r="91" spans="1:32" s="183" customFormat="1" ht="19.149999999999999" customHeight="1">
      <c r="A91" s="308"/>
      <c r="B91" s="269"/>
      <c r="C91" s="216">
        <f t="shared" si="23"/>
        <v>0</v>
      </c>
      <c r="D91" s="216"/>
      <c r="E91" s="216"/>
      <c r="F91" s="216"/>
      <c r="G91" s="216"/>
      <c r="H91" s="216"/>
      <c r="I91" s="216"/>
      <c r="J91" s="216"/>
      <c r="K91" s="216"/>
      <c r="L91" s="216"/>
      <c r="M91" s="216"/>
      <c r="N91" s="216"/>
      <c r="O91" s="216"/>
      <c r="P91" s="283"/>
      <c r="Q91" s="322"/>
      <c r="R91" s="305">
        <f t="shared" si="19"/>
        <v>0</v>
      </c>
      <c r="S91" s="210"/>
      <c r="T91" s="210"/>
      <c r="U91" s="210"/>
      <c r="V91" s="210"/>
      <c r="W91" s="323"/>
      <c r="X91" s="210"/>
      <c r="Y91" s="210"/>
      <c r="Z91" s="210"/>
      <c r="AA91" s="210"/>
      <c r="AB91" s="324"/>
      <c r="AC91" s="325"/>
      <c r="AD91" s="210"/>
      <c r="AE91" s="210"/>
      <c r="AF91" s="210"/>
    </row>
    <row r="92" spans="1:32" s="183" customFormat="1" ht="19.149999999999999" customHeight="1">
      <c r="A92" s="308"/>
      <c r="B92" s="269"/>
      <c r="C92" s="216">
        <f t="shared" si="23"/>
        <v>0</v>
      </c>
      <c r="D92" s="216"/>
      <c r="E92" s="216"/>
      <c r="F92" s="216"/>
      <c r="G92" s="216"/>
      <c r="H92" s="216"/>
      <c r="I92" s="216"/>
      <c r="J92" s="216"/>
      <c r="K92" s="216"/>
      <c r="L92" s="216"/>
      <c r="M92" s="216"/>
      <c r="N92" s="216"/>
      <c r="O92" s="216"/>
      <c r="P92" s="283"/>
      <c r="Q92" s="322"/>
      <c r="R92" s="305">
        <f t="shared" si="19"/>
        <v>0</v>
      </c>
      <c r="S92" s="210"/>
      <c r="T92" s="210"/>
      <c r="U92" s="210"/>
      <c r="V92" s="210"/>
      <c r="W92" s="323"/>
      <c r="X92" s="210"/>
      <c r="Y92" s="210"/>
      <c r="Z92" s="210"/>
      <c r="AA92" s="210"/>
      <c r="AB92" s="324"/>
      <c r="AC92" s="325"/>
      <c r="AD92" s="210"/>
      <c r="AE92" s="210"/>
      <c r="AF92" s="210"/>
    </row>
    <row r="93" spans="1:32" s="183" customFormat="1" ht="22.5" customHeight="1">
      <c r="A93" s="250"/>
      <c r="B93" s="265" t="s">
        <v>507</v>
      </c>
      <c r="C93" s="216">
        <f t="shared" si="23"/>
        <v>276380154</v>
      </c>
      <c r="D93" s="216"/>
      <c r="E93" s="216"/>
      <c r="F93" s="216"/>
      <c r="G93" s="216"/>
      <c r="H93" s="216"/>
      <c r="I93" s="216"/>
      <c r="J93" s="216"/>
      <c r="K93" s="216"/>
      <c r="L93" s="216"/>
      <c r="M93" s="216"/>
      <c r="N93" s="216"/>
      <c r="O93" s="216">
        <v>276380154</v>
      </c>
      <c r="P93" s="283"/>
      <c r="Q93" s="322"/>
      <c r="R93" s="305">
        <f t="shared" si="19"/>
        <v>-276380154</v>
      </c>
      <c r="S93" s="210"/>
      <c r="T93" s="210"/>
      <c r="U93" s="210"/>
      <c r="V93" s="210"/>
      <c r="W93" s="323"/>
      <c r="X93" s="210"/>
      <c r="Y93" s="210"/>
      <c r="Z93" s="210"/>
      <c r="AA93" s="210"/>
      <c r="AB93" s="324"/>
      <c r="AC93" s="325"/>
      <c r="AD93" s="210"/>
      <c r="AE93" s="210"/>
      <c r="AF93" s="210"/>
    </row>
    <row r="94" spans="1:32" s="183" customFormat="1" ht="19.149999999999999" customHeight="1">
      <c r="A94" s="308"/>
      <c r="B94" s="269"/>
      <c r="C94" s="216">
        <f t="shared" si="23"/>
        <v>0</v>
      </c>
      <c r="D94" s="216"/>
      <c r="E94" s="216"/>
      <c r="F94" s="216"/>
      <c r="G94" s="216"/>
      <c r="H94" s="216"/>
      <c r="I94" s="216"/>
      <c r="J94" s="216"/>
      <c r="K94" s="216"/>
      <c r="L94" s="216"/>
      <c r="M94" s="216"/>
      <c r="N94" s="216"/>
      <c r="O94" s="216"/>
      <c r="P94" s="283"/>
      <c r="Q94" s="322"/>
      <c r="R94" s="305">
        <f t="shared" si="19"/>
        <v>0</v>
      </c>
      <c r="S94" s="210"/>
      <c r="T94" s="210"/>
      <c r="U94" s="210"/>
      <c r="V94" s="210"/>
      <c r="W94" s="323"/>
      <c r="X94" s="210"/>
      <c r="Y94" s="210"/>
      <c r="Z94" s="210"/>
      <c r="AA94" s="210"/>
      <c r="AB94" s="324"/>
      <c r="AC94" s="325"/>
      <c r="AD94" s="210"/>
      <c r="AE94" s="210"/>
      <c r="AF94" s="210"/>
    </row>
    <row r="95" spans="1:32" s="183" customFormat="1" ht="19.149999999999999" customHeight="1">
      <c r="A95" s="308"/>
      <c r="B95" s="269"/>
      <c r="C95" s="216">
        <f t="shared" si="23"/>
        <v>0</v>
      </c>
      <c r="D95" s="216"/>
      <c r="E95" s="216"/>
      <c r="F95" s="216"/>
      <c r="G95" s="216"/>
      <c r="H95" s="216"/>
      <c r="I95" s="216"/>
      <c r="J95" s="216"/>
      <c r="K95" s="216"/>
      <c r="L95" s="216"/>
      <c r="M95" s="216"/>
      <c r="N95" s="216"/>
      <c r="O95" s="216"/>
      <c r="P95" s="283"/>
      <c r="Q95" s="322"/>
      <c r="R95" s="305">
        <f t="shared" si="19"/>
        <v>0</v>
      </c>
      <c r="S95" s="210"/>
      <c r="T95" s="210"/>
      <c r="U95" s="210"/>
      <c r="V95" s="210"/>
      <c r="W95" s="323"/>
      <c r="X95" s="210"/>
      <c r="Y95" s="210"/>
      <c r="Z95" s="210"/>
      <c r="AA95" s="210"/>
      <c r="AB95" s="324"/>
      <c r="AC95" s="325"/>
      <c r="AD95" s="210"/>
      <c r="AE95" s="210"/>
      <c r="AF95" s="210"/>
    </row>
    <row r="96" spans="1:32" s="183" customFormat="1" ht="19.5" customHeight="1">
      <c r="A96" s="250"/>
      <c r="B96" s="265" t="s">
        <v>508</v>
      </c>
      <c r="C96" s="216">
        <f t="shared" si="23"/>
        <v>357854650</v>
      </c>
      <c r="D96" s="216"/>
      <c r="E96" s="216"/>
      <c r="F96" s="216"/>
      <c r="G96" s="216"/>
      <c r="H96" s="216"/>
      <c r="I96" s="216"/>
      <c r="J96" s="216"/>
      <c r="K96" s="216"/>
      <c r="L96" s="216"/>
      <c r="M96" s="216"/>
      <c r="N96" s="216"/>
      <c r="O96" s="216">
        <v>357854650</v>
      </c>
      <c r="P96" s="283"/>
      <c r="Q96" s="322"/>
      <c r="R96" s="305">
        <f t="shared" si="19"/>
        <v>-357854650</v>
      </c>
      <c r="S96" s="210"/>
      <c r="T96" s="210"/>
      <c r="U96" s="210"/>
      <c r="V96" s="210"/>
      <c r="W96" s="323"/>
      <c r="X96" s="210"/>
      <c r="Y96" s="210"/>
      <c r="Z96" s="210"/>
      <c r="AA96" s="210"/>
      <c r="AB96" s="324"/>
      <c r="AC96" s="325"/>
      <c r="AD96" s="210"/>
      <c r="AE96" s="210"/>
      <c r="AF96" s="210"/>
    </row>
    <row r="97" spans="1:32" s="183" customFormat="1" ht="19.149999999999999" customHeight="1">
      <c r="A97" s="308"/>
      <c r="B97" s="269"/>
      <c r="C97" s="216">
        <f t="shared" si="23"/>
        <v>0</v>
      </c>
      <c r="D97" s="216"/>
      <c r="E97" s="216"/>
      <c r="F97" s="216"/>
      <c r="G97" s="216"/>
      <c r="H97" s="216"/>
      <c r="I97" s="216"/>
      <c r="J97" s="216"/>
      <c r="K97" s="216"/>
      <c r="L97" s="216"/>
      <c r="M97" s="216"/>
      <c r="N97" s="216"/>
      <c r="O97" s="216"/>
      <c r="P97" s="283"/>
      <c r="Q97" s="322"/>
      <c r="R97" s="305">
        <f t="shared" si="19"/>
        <v>0</v>
      </c>
      <c r="S97" s="210"/>
      <c r="T97" s="210"/>
      <c r="U97" s="210"/>
      <c r="V97" s="210"/>
      <c r="W97" s="323"/>
      <c r="X97" s="210"/>
      <c r="Y97" s="210"/>
      <c r="Z97" s="210"/>
      <c r="AA97" s="210"/>
      <c r="AB97" s="324"/>
      <c r="AC97" s="325"/>
      <c r="AD97" s="210"/>
      <c r="AE97" s="210"/>
      <c r="AF97" s="210"/>
    </row>
    <row r="98" spans="1:32" s="183" customFormat="1" ht="19.149999999999999" customHeight="1">
      <c r="A98" s="308"/>
      <c r="B98" s="269"/>
      <c r="C98" s="216">
        <f t="shared" si="23"/>
        <v>0</v>
      </c>
      <c r="D98" s="216"/>
      <c r="E98" s="216"/>
      <c r="F98" s="216"/>
      <c r="G98" s="216"/>
      <c r="H98" s="216"/>
      <c r="I98" s="216"/>
      <c r="J98" s="216"/>
      <c r="K98" s="216"/>
      <c r="L98" s="216"/>
      <c r="M98" s="216"/>
      <c r="N98" s="216"/>
      <c r="O98" s="216"/>
      <c r="P98" s="283"/>
      <c r="Q98" s="322"/>
      <c r="R98" s="305">
        <f t="shared" si="19"/>
        <v>0</v>
      </c>
      <c r="S98" s="210"/>
      <c r="T98" s="210"/>
      <c r="U98" s="210"/>
      <c r="V98" s="210"/>
      <c r="W98" s="323"/>
      <c r="X98" s="210"/>
      <c r="Y98" s="210"/>
      <c r="Z98" s="210"/>
      <c r="AA98" s="210"/>
      <c r="AB98" s="324"/>
      <c r="AC98" s="325"/>
      <c r="AD98" s="210"/>
      <c r="AE98" s="210"/>
      <c r="AF98" s="210"/>
    </row>
    <row r="99" spans="1:32" s="183" customFormat="1" ht="19.149999999999999" customHeight="1">
      <c r="A99" s="308"/>
      <c r="B99" s="269"/>
      <c r="C99" s="216">
        <f t="shared" si="23"/>
        <v>0</v>
      </c>
      <c r="D99" s="216"/>
      <c r="E99" s="216"/>
      <c r="F99" s="216"/>
      <c r="G99" s="216"/>
      <c r="H99" s="216"/>
      <c r="I99" s="216"/>
      <c r="J99" s="216"/>
      <c r="K99" s="216"/>
      <c r="L99" s="216"/>
      <c r="M99" s="216"/>
      <c r="N99" s="216"/>
      <c r="O99" s="216"/>
      <c r="P99" s="283"/>
      <c r="Q99" s="322"/>
      <c r="R99" s="305">
        <f t="shared" si="19"/>
        <v>0</v>
      </c>
      <c r="S99" s="210"/>
      <c r="T99" s="210"/>
      <c r="U99" s="210"/>
      <c r="V99" s="210"/>
      <c r="W99" s="323"/>
      <c r="X99" s="210"/>
      <c r="Y99" s="210"/>
      <c r="Z99" s="210"/>
      <c r="AA99" s="210"/>
      <c r="AB99" s="324"/>
      <c r="AC99" s="325"/>
      <c r="AD99" s="210"/>
      <c r="AE99" s="210"/>
      <c r="AF99" s="210"/>
    </row>
    <row r="100" spans="1:32" s="183" customFormat="1" ht="19.149999999999999" customHeight="1">
      <c r="A100" s="308"/>
      <c r="B100" s="269"/>
      <c r="C100" s="216">
        <f t="shared" si="23"/>
        <v>0</v>
      </c>
      <c r="D100" s="216"/>
      <c r="E100" s="216"/>
      <c r="F100" s="216"/>
      <c r="G100" s="216"/>
      <c r="H100" s="216"/>
      <c r="I100" s="216"/>
      <c r="J100" s="216"/>
      <c r="K100" s="216"/>
      <c r="L100" s="216"/>
      <c r="M100" s="216"/>
      <c r="N100" s="216"/>
      <c r="O100" s="216"/>
      <c r="P100" s="283"/>
      <c r="Q100" s="322"/>
      <c r="R100" s="305">
        <f t="shared" si="19"/>
        <v>0</v>
      </c>
      <c r="S100" s="210"/>
      <c r="T100" s="210"/>
      <c r="U100" s="210"/>
      <c r="V100" s="210"/>
      <c r="W100" s="323"/>
      <c r="X100" s="210"/>
      <c r="Y100" s="210"/>
      <c r="Z100" s="210"/>
      <c r="AA100" s="210"/>
      <c r="AB100" s="324"/>
      <c r="AC100" s="325"/>
      <c r="AD100" s="210"/>
      <c r="AE100" s="210"/>
      <c r="AF100" s="210"/>
    </row>
    <row r="101" spans="1:32" s="183" customFormat="1" ht="19.149999999999999" customHeight="1">
      <c r="A101" s="308"/>
      <c r="B101" s="269"/>
      <c r="C101" s="216">
        <f t="shared" si="23"/>
        <v>0</v>
      </c>
      <c r="D101" s="216"/>
      <c r="E101" s="216"/>
      <c r="F101" s="216"/>
      <c r="G101" s="216"/>
      <c r="H101" s="216"/>
      <c r="I101" s="216"/>
      <c r="J101" s="216"/>
      <c r="K101" s="216"/>
      <c r="L101" s="216"/>
      <c r="M101" s="216"/>
      <c r="N101" s="216"/>
      <c r="O101" s="216"/>
      <c r="P101" s="283"/>
      <c r="Q101" s="322"/>
      <c r="R101" s="305">
        <f t="shared" si="19"/>
        <v>0</v>
      </c>
      <c r="S101" s="210"/>
      <c r="T101" s="210"/>
      <c r="U101" s="210"/>
      <c r="V101" s="210"/>
      <c r="W101" s="323"/>
      <c r="X101" s="210"/>
      <c r="Y101" s="210"/>
      <c r="Z101" s="210"/>
      <c r="AA101" s="210"/>
      <c r="AB101" s="324"/>
      <c r="AC101" s="325"/>
      <c r="AD101" s="210"/>
      <c r="AE101" s="210"/>
      <c r="AF101" s="210"/>
    </row>
    <row r="102" spans="1:32" s="183" customFormat="1" ht="19.149999999999999" customHeight="1">
      <c r="A102" s="308"/>
      <c r="B102" s="269"/>
      <c r="C102" s="216">
        <f t="shared" si="23"/>
        <v>0</v>
      </c>
      <c r="D102" s="216"/>
      <c r="E102" s="216"/>
      <c r="F102" s="216"/>
      <c r="G102" s="216"/>
      <c r="H102" s="216"/>
      <c r="I102" s="216"/>
      <c r="J102" s="216"/>
      <c r="K102" s="216"/>
      <c r="L102" s="216"/>
      <c r="M102" s="216"/>
      <c r="N102" s="216"/>
      <c r="O102" s="216"/>
      <c r="P102" s="283"/>
      <c r="Q102" s="322"/>
      <c r="R102" s="305">
        <f t="shared" si="19"/>
        <v>0</v>
      </c>
      <c r="S102" s="210"/>
      <c r="T102" s="210"/>
      <c r="U102" s="210"/>
      <c r="V102" s="210"/>
      <c r="W102" s="323"/>
      <c r="X102" s="210"/>
      <c r="Y102" s="210"/>
      <c r="Z102" s="210"/>
      <c r="AA102" s="210"/>
      <c r="AB102" s="324"/>
      <c r="AC102" s="325"/>
      <c r="AD102" s="210"/>
      <c r="AE102" s="210"/>
      <c r="AF102" s="210"/>
    </row>
    <row r="103" spans="1:32" s="183" customFormat="1" ht="19.149999999999999" customHeight="1">
      <c r="A103" s="308"/>
      <c r="B103" s="269" t="s">
        <v>392</v>
      </c>
      <c r="C103" s="216">
        <f t="shared" si="23"/>
        <v>742</v>
      </c>
      <c r="D103" s="216"/>
      <c r="E103" s="216">
        <f>'[4]37.01 ĐP'!F111</f>
        <v>0</v>
      </c>
      <c r="F103" s="216">
        <f>'[4]37.01 ĐP'!H111</f>
        <v>0</v>
      </c>
      <c r="G103" s="216">
        <f>'[4]37.01 ĐP'!I111</f>
        <v>0</v>
      </c>
      <c r="H103" s="216">
        <f>'[4]37.01 ĐP'!K111</f>
        <v>0</v>
      </c>
      <c r="I103" s="216">
        <f>'[4]37.01 ĐP'!N111</f>
        <v>0</v>
      </c>
      <c r="J103" s="216"/>
      <c r="K103" s="216"/>
      <c r="L103" s="216">
        <f>'[4]37.01 ĐP'!O111</f>
        <v>0</v>
      </c>
      <c r="M103" s="216">
        <f>'[4]37.01 ĐP'!P111</f>
        <v>0</v>
      </c>
      <c r="N103" s="216">
        <f>'[4]37.01 ĐP'!Q111</f>
        <v>0</v>
      </c>
      <c r="O103" s="216">
        <f>'[4]37.01 ĐP'!R111</f>
        <v>742</v>
      </c>
      <c r="P103" s="283">
        <f>'37.01 ĐP'!S112</f>
        <v>0</v>
      </c>
      <c r="Q103" s="322" t="e">
        <f>C103-#REF!</f>
        <v>#REF!</v>
      </c>
      <c r="R103" s="305" t="e">
        <f t="shared" si="19"/>
        <v>#REF!</v>
      </c>
      <c r="S103" s="210"/>
      <c r="T103" s="210"/>
      <c r="U103" s="210"/>
      <c r="V103" s="210"/>
      <c r="W103" s="323">
        <f>C103-V103</f>
        <v>742</v>
      </c>
      <c r="X103" s="210"/>
      <c r="Y103" s="210"/>
      <c r="Z103" s="210"/>
      <c r="AA103" s="210"/>
      <c r="AB103" s="324">
        <v>650</v>
      </c>
      <c r="AC103" s="325">
        <f>C103-AB103</f>
        <v>92</v>
      </c>
      <c r="AD103" s="210"/>
      <c r="AE103" s="210"/>
      <c r="AF103" s="210"/>
    </row>
    <row r="104" spans="1:32" s="183" customFormat="1" ht="19.149999999999999" customHeight="1">
      <c r="A104" s="308"/>
      <c r="B104" s="269" t="s">
        <v>393</v>
      </c>
      <c r="C104" s="216">
        <f t="shared" si="23"/>
        <v>0</v>
      </c>
      <c r="D104" s="216"/>
      <c r="E104" s="216">
        <f>'[4]37.01 ĐP'!F112</f>
        <v>0</v>
      </c>
      <c r="F104" s="216">
        <f>'[4]37.01 ĐP'!H112</f>
        <v>0</v>
      </c>
      <c r="G104" s="216">
        <f>'[4]37.01 ĐP'!I112</f>
        <v>0</v>
      </c>
      <c r="H104" s="216">
        <f>'[4]37.01 ĐP'!K112</f>
        <v>0</v>
      </c>
      <c r="I104" s="216">
        <f>'[4]37.01 ĐP'!N112</f>
        <v>0</v>
      </c>
      <c r="J104" s="216"/>
      <c r="K104" s="216"/>
      <c r="L104" s="216">
        <f>'[4]37.01 ĐP'!O112</f>
        <v>0</v>
      </c>
      <c r="M104" s="216">
        <f>'[4]37.01 ĐP'!P112</f>
        <v>0</v>
      </c>
      <c r="N104" s="216">
        <f>'[4]37.01 ĐP'!Q112</f>
        <v>0</v>
      </c>
      <c r="O104" s="216">
        <f>'[4]37.01 ĐP'!R112</f>
        <v>0</v>
      </c>
      <c r="P104" s="283">
        <f>'37.01 ĐP'!S113</f>
        <v>0</v>
      </c>
      <c r="Q104" s="322" t="e">
        <f>C104-#REF!</f>
        <v>#REF!</v>
      </c>
      <c r="R104" s="305" t="e">
        <f t="shared" si="19"/>
        <v>#REF!</v>
      </c>
      <c r="S104" s="210"/>
      <c r="T104" s="210"/>
      <c r="U104" s="210"/>
      <c r="V104" s="210"/>
      <c r="W104" s="323">
        <f>C104-V104</f>
        <v>0</v>
      </c>
      <c r="X104" s="210"/>
      <c r="Y104" s="210"/>
      <c r="Z104" s="210"/>
      <c r="AA104" s="210"/>
      <c r="AB104" s="324">
        <v>1143</v>
      </c>
      <c r="AC104" s="325">
        <f>C104-AB104</f>
        <v>-1143</v>
      </c>
      <c r="AD104" s="210"/>
      <c r="AE104" s="210"/>
      <c r="AF104" s="210"/>
    </row>
    <row r="105" spans="1:32" s="183" customFormat="1" ht="19.149999999999999" customHeight="1">
      <c r="A105" s="308"/>
      <c r="B105" s="269" t="s">
        <v>392</v>
      </c>
      <c r="C105" s="216">
        <f t="shared" si="23"/>
        <v>308590</v>
      </c>
      <c r="D105" s="216"/>
      <c r="E105" s="216">
        <f>'[4]37.01 ĐP'!F133</f>
        <v>977</v>
      </c>
      <c r="F105" s="216">
        <f>'[4]37.01 ĐP'!H133</f>
        <v>0</v>
      </c>
      <c r="G105" s="216">
        <f>'[4]37.01 ĐP'!I133</f>
        <v>0</v>
      </c>
      <c r="H105" s="216">
        <f>'[4]37.01 ĐP'!K133</f>
        <v>14801</v>
      </c>
      <c r="I105" s="216">
        <f>'[4]37.01 ĐP'!N133</f>
        <v>0</v>
      </c>
      <c r="J105" s="216"/>
      <c r="K105" s="216"/>
      <c r="L105" s="216">
        <f>'[4]37.01 ĐP'!O133</f>
        <v>2995</v>
      </c>
      <c r="M105" s="216">
        <f>'[4]37.01 ĐP'!P133</f>
        <v>0</v>
      </c>
      <c r="N105" s="216">
        <f>'[4]37.01 ĐP'!Q133</f>
        <v>0</v>
      </c>
      <c r="O105" s="216">
        <f>'[4]37.01 ĐP'!R133+'[4]37.02 TW'!E258</f>
        <v>289817</v>
      </c>
      <c r="P105" s="283">
        <f>'37.01 ĐP'!S134</f>
        <v>0</v>
      </c>
      <c r="Q105" s="326"/>
      <c r="R105" s="305">
        <f t="shared" si="19"/>
        <v>-308590</v>
      </c>
      <c r="S105" s="326"/>
      <c r="T105" s="327"/>
      <c r="U105" s="326"/>
      <c r="V105" s="210"/>
      <c r="W105" s="210"/>
      <c r="X105" s="325"/>
      <c r="Y105" s="325"/>
      <c r="Z105" s="210"/>
      <c r="AA105" s="325"/>
      <c r="AB105" s="325"/>
      <c r="AC105" s="210"/>
      <c r="AD105" s="210"/>
      <c r="AE105" s="210"/>
      <c r="AF105" s="210"/>
    </row>
    <row r="106" spans="1:32" s="183" customFormat="1" ht="19.149999999999999" customHeight="1">
      <c r="A106" s="308"/>
      <c r="B106" s="269" t="s">
        <v>393</v>
      </c>
      <c r="C106" s="216">
        <f t="shared" si="23"/>
        <v>211617</v>
      </c>
      <c r="D106" s="216"/>
      <c r="E106" s="216">
        <f>'[4]37.01 ĐP'!F134</f>
        <v>0</v>
      </c>
      <c r="F106" s="216">
        <f>'[4]37.01 ĐP'!H134</f>
        <v>0</v>
      </c>
      <c r="G106" s="216">
        <f>'[4]37.01 ĐP'!I134</f>
        <v>0</v>
      </c>
      <c r="H106" s="216">
        <f>'[4]37.01 ĐP'!K134</f>
        <v>0</v>
      </c>
      <c r="I106" s="216">
        <f>'[4]37.01 ĐP'!N134</f>
        <v>0</v>
      </c>
      <c r="J106" s="216"/>
      <c r="K106" s="216"/>
      <c r="L106" s="216">
        <f>'[4]37.01 ĐP'!O134</f>
        <v>0</v>
      </c>
      <c r="M106" s="216">
        <f>'[4]37.01 ĐP'!P134</f>
        <v>0</v>
      </c>
      <c r="N106" s="216">
        <f>'[4]37.01 ĐP'!Q134</f>
        <v>0</v>
      </c>
      <c r="O106" s="216">
        <f>'[4]37.01 ĐP'!R134</f>
        <v>211617</v>
      </c>
      <c r="P106" s="283">
        <f>'37.01 ĐP'!S135</f>
        <v>0</v>
      </c>
      <c r="Q106" s="326"/>
      <c r="R106" s="305">
        <f t="shared" si="19"/>
        <v>-211617</v>
      </c>
      <c r="S106" s="326"/>
      <c r="T106" s="327"/>
      <c r="U106" s="326"/>
      <c r="V106" s="210"/>
      <c r="W106" s="210"/>
      <c r="X106" s="325"/>
      <c r="Y106" s="325"/>
      <c r="Z106" s="210"/>
      <c r="AA106" s="325"/>
      <c r="AB106" s="325"/>
      <c r="AC106" s="210"/>
      <c r="AD106" s="210"/>
      <c r="AE106" s="210"/>
      <c r="AF106" s="210"/>
    </row>
    <row r="107" spans="1:32" s="183" customFormat="1" ht="22.5" customHeight="1">
      <c r="A107" s="308"/>
      <c r="B107" s="265" t="s">
        <v>511</v>
      </c>
      <c r="C107" s="216">
        <f t="shared" si="23"/>
        <v>79366200</v>
      </c>
      <c r="D107" s="216"/>
      <c r="E107" s="216"/>
      <c r="F107" s="216"/>
      <c r="G107" s="216"/>
      <c r="H107" s="216"/>
      <c r="I107" s="216"/>
      <c r="J107" s="216"/>
      <c r="K107" s="216"/>
      <c r="L107" s="216"/>
      <c r="M107" s="216"/>
      <c r="N107" s="216"/>
      <c r="O107" s="216">
        <v>79366200</v>
      </c>
      <c r="P107" s="283"/>
      <c r="Q107" s="326"/>
      <c r="R107" s="305">
        <f t="shared" si="19"/>
        <v>-79366200</v>
      </c>
      <c r="S107" s="324"/>
      <c r="T107" s="327"/>
      <c r="U107" s="324"/>
      <c r="V107" s="210"/>
      <c r="W107" s="210"/>
      <c r="X107" s="325"/>
      <c r="Y107" s="325"/>
      <c r="Z107" s="210"/>
      <c r="AA107" s="325"/>
      <c r="AB107" s="325"/>
      <c r="AC107" s="210"/>
      <c r="AD107" s="210"/>
      <c r="AE107" s="210"/>
      <c r="AF107" s="210"/>
    </row>
    <row r="108" spans="1:32" s="183" customFormat="1" ht="22.5" customHeight="1">
      <c r="A108" s="308"/>
      <c r="B108" s="265" t="s">
        <v>512</v>
      </c>
      <c r="C108" s="216">
        <f t="shared" si="23"/>
        <v>25000000</v>
      </c>
      <c r="D108" s="216"/>
      <c r="E108" s="216"/>
      <c r="F108" s="216"/>
      <c r="G108" s="216"/>
      <c r="H108" s="216"/>
      <c r="I108" s="216"/>
      <c r="J108" s="216"/>
      <c r="K108" s="216"/>
      <c r="L108" s="216"/>
      <c r="M108" s="216"/>
      <c r="N108" s="216"/>
      <c r="O108" s="216">
        <v>25000000</v>
      </c>
      <c r="P108" s="283"/>
      <c r="Q108" s="326"/>
      <c r="R108" s="305">
        <f t="shared" si="19"/>
        <v>-25000000</v>
      </c>
      <c r="S108" s="324"/>
      <c r="T108" s="327"/>
      <c r="U108" s="324"/>
      <c r="V108" s="210"/>
      <c r="W108" s="210"/>
      <c r="X108" s="325"/>
      <c r="Y108" s="325"/>
      <c r="Z108" s="210"/>
      <c r="AA108" s="325"/>
      <c r="AB108" s="325"/>
      <c r="AC108" s="210"/>
      <c r="AD108" s="210"/>
      <c r="AE108" s="210"/>
      <c r="AF108" s="210"/>
    </row>
    <row r="109" spans="1:32" s="183" customFormat="1" ht="22.5" customHeight="1">
      <c r="A109" s="308"/>
      <c r="B109" s="265" t="s">
        <v>513</v>
      </c>
      <c r="C109" s="216">
        <f t="shared" si="23"/>
        <v>25542200</v>
      </c>
      <c r="D109" s="216"/>
      <c r="E109" s="216"/>
      <c r="F109" s="216"/>
      <c r="G109" s="216"/>
      <c r="H109" s="216"/>
      <c r="I109" s="216"/>
      <c r="J109" s="216"/>
      <c r="K109" s="216"/>
      <c r="L109" s="216"/>
      <c r="M109" s="216"/>
      <c r="N109" s="216"/>
      <c r="O109" s="216">
        <v>25542200</v>
      </c>
      <c r="P109" s="283"/>
      <c r="Q109" s="326"/>
      <c r="R109" s="305">
        <f t="shared" si="19"/>
        <v>-25542200</v>
      </c>
      <c r="S109" s="324"/>
      <c r="T109" s="327"/>
      <c r="U109" s="324"/>
      <c r="V109" s="210"/>
      <c r="W109" s="210"/>
      <c r="X109" s="325"/>
      <c r="Y109" s="325"/>
      <c r="Z109" s="210"/>
      <c r="AA109" s="325"/>
      <c r="AB109" s="325"/>
      <c r="AC109" s="210"/>
      <c r="AD109" s="210"/>
      <c r="AE109" s="210"/>
      <c r="AF109" s="210"/>
    </row>
    <row r="110" spans="1:32" s="169" customFormat="1" ht="36.6" customHeight="1">
      <c r="A110" s="228" t="s">
        <v>278</v>
      </c>
      <c r="B110" s="251" t="s">
        <v>572</v>
      </c>
      <c r="C110" s="217">
        <f>O110</f>
        <v>943000000</v>
      </c>
      <c r="D110" s="217">
        <f>O110</f>
        <v>943000000</v>
      </c>
      <c r="E110" s="217"/>
      <c r="F110" s="217"/>
      <c r="G110" s="217"/>
      <c r="H110" s="217"/>
      <c r="I110" s="217"/>
      <c r="J110" s="217"/>
      <c r="K110" s="217"/>
      <c r="L110" s="217"/>
      <c r="M110" s="217"/>
      <c r="N110" s="217"/>
      <c r="O110" s="217">
        <f>835000000+(9*12000000)</f>
        <v>943000000</v>
      </c>
      <c r="P110" s="285"/>
      <c r="Q110" s="270"/>
      <c r="R110" s="305">
        <f t="shared" si="19"/>
        <v>0</v>
      </c>
      <c r="S110" s="212"/>
      <c r="T110" s="239"/>
      <c r="U110" s="212"/>
      <c r="V110" s="205"/>
      <c r="W110" s="205"/>
      <c r="X110" s="213"/>
      <c r="Y110" s="213"/>
      <c r="Z110" s="205"/>
      <c r="AA110" s="213"/>
      <c r="AB110" s="213"/>
      <c r="AC110" s="205"/>
      <c r="AD110" s="205"/>
      <c r="AE110" s="205"/>
      <c r="AF110" s="205"/>
    </row>
    <row r="111" spans="1:32" s="174" customFormat="1" ht="32.65" customHeight="1">
      <c r="A111" s="228" t="s">
        <v>278</v>
      </c>
      <c r="B111" s="171" t="s">
        <v>537</v>
      </c>
      <c r="C111" s="217" t="e">
        <f>E111+F111+G111+H111+#REF!+I111+J111+K111+L111+O111</f>
        <v>#REF!</v>
      </c>
      <c r="D111" s="217">
        <f t="shared" ref="D111:D121" si="24">O111</f>
        <v>160000000</v>
      </c>
      <c r="E111" s="253"/>
      <c r="F111" s="253"/>
      <c r="G111" s="253"/>
      <c r="H111" s="253"/>
      <c r="I111" s="253"/>
      <c r="J111" s="253"/>
      <c r="K111" s="253"/>
      <c r="L111" s="253"/>
      <c r="M111" s="253"/>
      <c r="N111" s="253"/>
      <c r="O111" s="217">
        <f>(25*8000000)-40000000</f>
        <v>160000000</v>
      </c>
      <c r="P111" s="284"/>
      <c r="Q111" s="185"/>
      <c r="R111" s="305">
        <f t="shared" si="19"/>
        <v>0</v>
      </c>
      <c r="S111" s="173"/>
      <c r="T111" s="173"/>
      <c r="U111" s="173"/>
      <c r="V111" s="173"/>
      <c r="W111" s="211"/>
      <c r="X111" s="173"/>
      <c r="Y111" s="173"/>
      <c r="Z111" s="173"/>
      <c r="AA111" s="173"/>
      <c r="AB111" s="306"/>
      <c r="AC111" s="213"/>
      <c r="AD111" s="173"/>
      <c r="AE111" s="173"/>
      <c r="AF111" s="173"/>
    </row>
    <row r="112" spans="1:32" s="169" customFormat="1" ht="41.65" customHeight="1">
      <c r="A112" s="329" t="s">
        <v>278</v>
      </c>
      <c r="B112" s="330" t="s">
        <v>538</v>
      </c>
      <c r="C112" s="285" t="e">
        <f>E112+F112+G112+H112+#REF!+I112+J112+K112+L112+O112</f>
        <v>#REF!</v>
      </c>
      <c r="D112" s="285">
        <f t="shared" si="24"/>
        <v>30000000</v>
      </c>
      <c r="E112" s="217"/>
      <c r="F112" s="217"/>
      <c r="G112" s="217"/>
      <c r="H112" s="217"/>
      <c r="I112" s="217"/>
      <c r="J112" s="217"/>
      <c r="K112" s="217"/>
      <c r="L112" s="217"/>
      <c r="M112" s="217"/>
      <c r="N112" s="217"/>
      <c r="O112" s="217">
        <v>30000000</v>
      </c>
      <c r="P112" s="285"/>
      <c r="Q112" s="270"/>
      <c r="R112" s="305">
        <f t="shared" si="19"/>
        <v>0</v>
      </c>
      <c r="S112" s="212"/>
      <c r="T112" s="239"/>
      <c r="U112" s="212"/>
      <c r="V112" s="205"/>
      <c r="W112" s="205"/>
      <c r="X112" s="213"/>
      <c r="Y112" s="213"/>
      <c r="Z112" s="205"/>
      <c r="AA112" s="213"/>
      <c r="AB112" s="213"/>
      <c r="AC112" s="205"/>
      <c r="AD112" s="205"/>
      <c r="AE112" s="205"/>
      <c r="AF112" s="205"/>
    </row>
    <row r="113" spans="1:32" s="169" customFormat="1" ht="40.15" customHeight="1">
      <c r="A113" s="329" t="s">
        <v>278</v>
      </c>
      <c r="B113" s="330" t="s">
        <v>540</v>
      </c>
      <c r="C113" s="285" t="e">
        <f>E113+F113+G113+H113+#REF!+I113+J113+K113+L113+O113</f>
        <v>#REF!</v>
      </c>
      <c r="D113" s="285">
        <f t="shared" si="24"/>
        <v>32000000</v>
      </c>
      <c r="E113" s="217"/>
      <c r="F113" s="217"/>
      <c r="G113" s="217"/>
      <c r="H113" s="217"/>
      <c r="I113" s="217"/>
      <c r="J113" s="217"/>
      <c r="K113" s="217"/>
      <c r="L113" s="217"/>
      <c r="M113" s="217"/>
      <c r="N113" s="217"/>
      <c r="O113" s="217">
        <v>32000000</v>
      </c>
      <c r="P113" s="285"/>
      <c r="Q113" s="270"/>
      <c r="R113" s="305">
        <f t="shared" si="19"/>
        <v>0</v>
      </c>
      <c r="S113" s="212"/>
      <c r="T113" s="239"/>
      <c r="U113" s="212"/>
      <c r="V113" s="205"/>
      <c r="W113" s="205"/>
      <c r="X113" s="213"/>
      <c r="Y113" s="213"/>
      <c r="Z113" s="205"/>
      <c r="AA113" s="213"/>
      <c r="AB113" s="213"/>
      <c r="AC113" s="205"/>
      <c r="AD113" s="205"/>
      <c r="AE113" s="205"/>
      <c r="AF113" s="205"/>
    </row>
    <row r="114" spans="1:32" s="169" customFormat="1" ht="44.1" customHeight="1">
      <c r="A114" s="228" t="s">
        <v>278</v>
      </c>
      <c r="B114" s="251" t="s">
        <v>544</v>
      </c>
      <c r="C114" s="217" t="e">
        <f>E114+F114+G114+H114+#REF!+I114+J114+K114+L114+O114</f>
        <v>#REF!</v>
      </c>
      <c r="D114" s="217">
        <f t="shared" si="24"/>
        <v>309809448</v>
      </c>
      <c r="E114" s="217"/>
      <c r="F114" s="217"/>
      <c r="G114" s="217"/>
      <c r="H114" s="217"/>
      <c r="I114" s="217"/>
      <c r="J114" s="217"/>
      <c r="K114" s="217"/>
      <c r="L114" s="217"/>
      <c r="M114" s="217"/>
      <c r="N114" s="217"/>
      <c r="O114" s="217">
        <v>309809448</v>
      </c>
      <c r="P114" s="285"/>
      <c r="Q114" s="270"/>
      <c r="R114" s="305">
        <f t="shared" si="19"/>
        <v>0</v>
      </c>
      <c r="S114" s="212"/>
      <c r="T114" s="239"/>
      <c r="U114" s="212"/>
      <c r="V114" s="205"/>
      <c r="W114" s="205"/>
      <c r="X114" s="213"/>
      <c r="Y114" s="213"/>
      <c r="Z114" s="205"/>
      <c r="AA114" s="213"/>
      <c r="AB114" s="213"/>
      <c r="AC114" s="205"/>
      <c r="AD114" s="205"/>
      <c r="AE114" s="205"/>
      <c r="AF114" s="205"/>
    </row>
    <row r="115" spans="1:32" s="169" customFormat="1" ht="28.5" customHeight="1">
      <c r="A115" s="228" t="s">
        <v>278</v>
      </c>
      <c r="B115" s="251" t="s">
        <v>628</v>
      </c>
      <c r="C115" s="217"/>
      <c r="D115" s="217" t="e">
        <f t="shared" si="24"/>
        <v>#REF!</v>
      </c>
      <c r="E115" s="217"/>
      <c r="F115" s="217"/>
      <c r="G115" s="217"/>
      <c r="H115" s="217"/>
      <c r="I115" s="217"/>
      <c r="J115" s="217"/>
      <c r="K115" s="217"/>
      <c r="L115" s="217"/>
      <c r="M115" s="217"/>
      <c r="N115" s="217"/>
      <c r="O115" s="217" t="e">
        <f>#REF!</f>
        <v>#REF!</v>
      </c>
      <c r="P115" s="285"/>
      <c r="Q115" s="270"/>
      <c r="R115" s="305" t="e">
        <f t="shared" si="19"/>
        <v>#REF!</v>
      </c>
      <c r="S115" s="212"/>
      <c r="T115" s="239"/>
      <c r="U115" s="212"/>
      <c r="V115" s="205"/>
      <c r="W115" s="205"/>
      <c r="X115" s="213"/>
      <c r="Y115" s="213"/>
      <c r="Z115" s="205"/>
      <c r="AA115" s="213"/>
      <c r="AB115" s="213"/>
      <c r="AC115" s="205"/>
      <c r="AD115" s="205"/>
      <c r="AE115" s="205"/>
      <c r="AF115" s="205"/>
    </row>
    <row r="116" spans="1:32" s="174" customFormat="1" ht="32.65" customHeight="1">
      <c r="A116" s="228" t="s">
        <v>278</v>
      </c>
      <c r="B116" s="171" t="e">
        <f>#REF!</f>
        <v>#REF!</v>
      </c>
      <c r="C116" s="217"/>
      <c r="D116" s="217" t="e">
        <f t="shared" si="24"/>
        <v>#REF!</v>
      </c>
      <c r="E116" s="253"/>
      <c r="F116" s="253"/>
      <c r="G116" s="253"/>
      <c r="H116" s="253"/>
      <c r="I116" s="253"/>
      <c r="J116" s="253"/>
      <c r="K116" s="253"/>
      <c r="L116" s="253"/>
      <c r="M116" s="253"/>
      <c r="N116" s="253"/>
      <c r="O116" s="217" t="e">
        <f>#REF!</f>
        <v>#REF!</v>
      </c>
      <c r="P116" s="284"/>
      <c r="Q116" s="185"/>
      <c r="R116" s="305" t="e">
        <f t="shared" si="19"/>
        <v>#REF!</v>
      </c>
      <c r="S116" s="173"/>
      <c r="T116" s="173"/>
      <c r="U116" s="173"/>
      <c r="V116" s="173"/>
      <c r="W116" s="211"/>
      <c r="X116" s="173"/>
      <c r="Y116" s="173"/>
      <c r="Z116" s="173"/>
      <c r="AA116" s="173"/>
      <c r="AB116" s="306"/>
      <c r="AC116" s="213"/>
      <c r="AD116" s="173"/>
      <c r="AE116" s="173"/>
      <c r="AF116" s="173"/>
    </row>
    <row r="117" spans="1:32" s="174" customFormat="1" ht="32.65" customHeight="1">
      <c r="A117" s="228" t="s">
        <v>278</v>
      </c>
      <c r="B117" s="171" t="e">
        <f>#REF!</f>
        <v>#REF!</v>
      </c>
      <c r="C117" s="217"/>
      <c r="D117" s="217" t="e">
        <f t="shared" si="24"/>
        <v>#REF!</v>
      </c>
      <c r="E117" s="253"/>
      <c r="F117" s="253"/>
      <c r="G117" s="253"/>
      <c r="H117" s="253"/>
      <c r="I117" s="253"/>
      <c r="J117" s="253"/>
      <c r="K117" s="253"/>
      <c r="L117" s="253"/>
      <c r="M117" s="253"/>
      <c r="N117" s="253"/>
      <c r="O117" s="217" t="e">
        <f>#REF!</f>
        <v>#REF!</v>
      </c>
      <c r="P117" s="284"/>
      <c r="Q117" s="185"/>
      <c r="R117" s="305" t="e">
        <f t="shared" si="19"/>
        <v>#REF!</v>
      </c>
      <c r="S117" s="173"/>
      <c r="T117" s="173"/>
      <c r="U117" s="173"/>
      <c r="V117" s="173"/>
      <c r="W117" s="211"/>
      <c r="X117" s="173"/>
      <c r="Y117" s="173"/>
      <c r="Z117" s="173"/>
      <c r="AA117" s="173"/>
      <c r="AB117" s="306"/>
      <c r="AC117" s="213"/>
      <c r="AD117" s="173"/>
      <c r="AE117" s="173"/>
      <c r="AF117" s="173"/>
    </row>
    <row r="118" spans="1:32" s="174" customFormat="1" ht="32.65" customHeight="1">
      <c r="A118" s="228" t="s">
        <v>278</v>
      </c>
      <c r="B118" s="171" t="e">
        <f>#REF!</f>
        <v>#REF!</v>
      </c>
      <c r="C118" s="217"/>
      <c r="D118" s="217" t="e">
        <f t="shared" si="24"/>
        <v>#REF!</v>
      </c>
      <c r="E118" s="253"/>
      <c r="F118" s="253"/>
      <c r="G118" s="253"/>
      <c r="H118" s="253"/>
      <c r="I118" s="253"/>
      <c r="J118" s="253"/>
      <c r="K118" s="253"/>
      <c r="L118" s="253"/>
      <c r="M118" s="253"/>
      <c r="N118" s="253"/>
      <c r="O118" s="217" t="e">
        <f>#REF!</f>
        <v>#REF!</v>
      </c>
      <c r="P118" s="284"/>
      <c r="Q118" s="185"/>
      <c r="R118" s="305" t="e">
        <f t="shared" si="19"/>
        <v>#REF!</v>
      </c>
      <c r="S118" s="173"/>
      <c r="T118" s="173"/>
      <c r="U118" s="173"/>
      <c r="V118" s="173"/>
      <c r="W118" s="211"/>
      <c r="X118" s="173"/>
      <c r="Y118" s="173"/>
      <c r="Z118" s="173"/>
      <c r="AA118" s="173"/>
      <c r="AB118" s="306"/>
      <c r="AC118" s="213"/>
      <c r="AD118" s="173"/>
      <c r="AE118" s="173"/>
      <c r="AF118" s="173"/>
    </row>
    <row r="119" spans="1:32" s="174" customFormat="1" ht="32.65" customHeight="1">
      <c r="A119" s="228" t="s">
        <v>278</v>
      </c>
      <c r="B119" s="171" t="s">
        <v>657</v>
      </c>
      <c r="C119" s="217"/>
      <c r="D119" s="217" t="e">
        <f t="shared" si="24"/>
        <v>#REF!</v>
      </c>
      <c r="E119" s="253"/>
      <c r="F119" s="253"/>
      <c r="G119" s="253"/>
      <c r="H119" s="253"/>
      <c r="I119" s="253"/>
      <c r="J119" s="253"/>
      <c r="K119" s="253"/>
      <c r="L119" s="253"/>
      <c r="M119" s="253"/>
      <c r="N119" s="253"/>
      <c r="O119" s="217" t="e">
        <f>#REF!</f>
        <v>#REF!</v>
      </c>
      <c r="P119" s="284"/>
      <c r="Q119" s="185"/>
      <c r="R119" s="305" t="e">
        <f t="shared" si="19"/>
        <v>#REF!</v>
      </c>
      <c r="S119" s="173"/>
      <c r="T119" s="173"/>
      <c r="U119" s="173"/>
      <c r="V119" s="173"/>
      <c r="W119" s="211"/>
      <c r="X119" s="173"/>
      <c r="Y119" s="173"/>
      <c r="Z119" s="173"/>
      <c r="AA119" s="173"/>
      <c r="AB119" s="306"/>
      <c r="AC119" s="213"/>
      <c r="AD119" s="173"/>
      <c r="AE119" s="173"/>
      <c r="AF119" s="173"/>
    </row>
    <row r="120" spans="1:32" s="174" customFormat="1" ht="32.65" customHeight="1">
      <c r="A120" s="228" t="s">
        <v>278</v>
      </c>
      <c r="B120" s="171" t="s">
        <v>629</v>
      </c>
      <c r="C120" s="217"/>
      <c r="D120" s="217">
        <f t="shared" si="24"/>
        <v>53492400</v>
      </c>
      <c r="E120" s="253"/>
      <c r="F120" s="253"/>
      <c r="G120" s="253"/>
      <c r="H120" s="253"/>
      <c r="I120" s="253"/>
      <c r="J120" s="253"/>
      <c r="K120" s="253"/>
      <c r="L120" s="253"/>
      <c r="M120" s="253"/>
      <c r="N120" s="253"/>
      <c r="O120" s="217">
        <v>53492400</v>
      </c>
      <c r="P120" s="284"/>
      <c r="Q120" s="185"/>
      <c r="R120" s="305">
        <f t="shared" si="19"/>
        <v>0</v>
      </c>
      <c r="S120" s="173"/>
      <c r="T120" s="173"/>
      <c r="U120" s="173"/>
      <c r="V120" s="173"/>
      <c r="W120" s="211"/>
      <c r="X120" s="173"/>
      <c r="Y120" s="173"/>
      <c r="Z120" s="173"/>
      <c r="AA120" s="173"/>
      <c r="AB120" s="306"/>
      <c r="AC120" s="213"/>
      <c r="AD120" s="173"/>
      <c r="AE120" s="173"/>
      <c r="AF120" s="173"/>
    </row>
    <row r="121" spans="1:32" s="174" customFormat="1" ht="32.65" customHeight="1">
      <c r="A121" s="228" t="s">
        <v>278</v>
      </c>
      <c r="B121" s="171" t="s">
        <v>554</v>
      </c>
      <c r="C121" s="217"/>
      <c r="D121" s="217">
        <f t="shared" si="24"/>
        <v>50544000</v>
      </c>
      <c r="E121" s="253"/>
      <c r="F121" s="253"/>
      <c r="G121" s="253"/>
      <c r="H121" s="253"/>
      <c r="I121" s="253"/>
      <c r="J121" s="253"/>
      <c r="K121" s="253"/>
      <c r="L121" s="253"/>
      <c r="M121" s="253"/>
      <c r="N121" s="253"/>
      <c r="O121" s="217">
        <v>50544000</v>
      </c>
      <c r="P121" s="284"/>
      <c r="Q121" s="185"/>
      <c r="R121" s="305">
        <f t="shared" si="19"/>
        <v>0</v>
      </c>
      <c r="S121" s="173"/>
      <c r="T121" s="173"/>
      <c r="U121" s="173"/>
      <c r="V121" s="173"/>
      <c r="W121" s="211"/>
      <c r="X121" s="173"/>
      <c r="Y121" s="173"/>
      <c r="Z121" s="173"/>
      <c r="AA121" s="173"/>
      <c r="AB121" s="306"/>
      <c r="AC121" s="213"/>
      <c r="AD121" s="173"/>
      <c r="AE121" s="173"/>
      <c r="AF121" s="173"/>
    </row>
    <row r="122" spans="1:32" s="174" customFormat="1" ht="35.65" customHeight="1">
      <c r="A122" s="310" t="s">
        <v>272</v>
      </c>
      <c r="B122" s="311" t="s">
        <v>366</v>
      </c>
      <c r="C122" s="253">
        <f>C132+C133+C134+C135+C136+C137+C138+C123</f>
        <v>37101008000</v>
      </c>
      <c r="D122" s="253">
        <f t="shared" ref="D122:Q122" si="25">D123+D131</f>
        <v>43237008000</v>
      </c>
      <c r="E122" s="253">
        <f t="shared" si="25"/>
        <v>38231008000</v>
      </c>
      <c r="F122" s="253">
        <f t="shared" si="25"/>
        <v>0</v>
      </c>
      <c r="G122" s="253">
        <f t="shared" si="25"/>
        <v>0</v>
      </c>
      <c r="H122" s="253">
        <f t="shared" si="25"/>
        <v>90000000</v>
      </c>
      <c r="I122" s="253">
        <f t="shared" si="25"/>
        <v>746000000</v>
      </c>
      <c r="J122" s="253">
        <f t="shared" si="25"/>
        <v>1262000000</v>
      </c>
      <c r="K122" s="253">
        <f t="shared" si="25"/>
        <v>0</v>
      </c>
      <c r="L122" s="253">
        <f t="shared" si="25"/>
        <v>0</v>
      </c>
      <c r="M122" s="253">
        <f t="shared" si="25"/>
        <v>0</v>
      </c>
      <c r="N122" s="253">
        <f t="shared" si="25"/>
        <v>0</v>
      </c>
      <c r="O122" s="253">
        <f t="shared" si="25"/>
        <v>150000000</v>
      </c>
      <c r="P122" s="284">
        <f t="shared" si="25"/>
        <v>0</v>
      </c>
      <c r="Q122" s="253">
        <f t="shared" si="25"/>
        <v>2758000000</v>
      </c>
      <c r="R122" s="305">
        <f t="shared" si="19"/>
        <v>0</v>
      </c>
      <c r="S122" s="173"/>
      <c r="T122" s="173"/>
      <c r="U122" s="173"/>
      <c r="V122" s="173"/>
      <c r="W122" s="211">
        <f>C122-V122</f>
        <v>37101008000</v>
      </c>
      <c r="X122" s="173"/>
      <c r="Y122" s="173"/>
      <c r="Z122" s="173"/>
      <c r="AA122" s="173"/>
      <c r="AB122" s="306">
        <v>100</v>
      </c>
      <c r="AC122" s="213">
        <f>C122-AB122</f>
        <v>37101007900</v>
      </c>
      <c r="AD122" s="173"/>
      <c r="AE122" s="173"/>
      <c r="AF122" s="173"/>
    </row>
    <row r="123" spans="1:32" s="169" customFormat="1" ht="39" customHeight="1">
      <c r="A123" s="302">
        <v>1</v>
      </c>
      <c r="B123" s="311" t="s">
        <v>518</v>
      </c>
      <c r="C123" s="217"/>
      <c r="D123" s="253">
        <f>SUM(D124:D130)</f>
        <v>5006000000</v>
      </c>
      <c r="E123" s="253">
        <f t="shared" ref="E123:Q123" si="26">SUM(E124:E130)</f>
        <v>0</v>
      </c>
      <c r="F123" s="253">
        <f t="shared" si="26"/>
        <v>0</v>
      </c>
      <c r="G123" s="253">
        <f t="shared" si="26"/>
        <v>0</v>
      </c>
      <c r="H123" s="253">
        <f t="shared" si="26"/>
        <v>90000000</v>
      </c>
      <c r="I123" s="253">
        <f t="shared" si="26"/>
        <v>746000000</v>
      </c>
      <c r="J123" s="253">
        <f t="shared" si="26"/>
        <v>1262000000</v>
      </c>
      <c r="K123" s="253">
        <f t="shared" si="26"/>
        <v>0</v>
      </c>
      <c r="L123" s="253">
        <f t="shared" si="26"/>
        <v>0</v>
      </c>
      <c r="M123" s="253">
        <f t="shared" si="26"/>
        <v>0</v>
      </c>
      <c r="N123" s="253">
        <f t="shared" si="26"/>
        <v>0</v>
      </c>
      <c r="O123" s="253">
        <f t="shared" si="26"/>
        <v>150000000</v>
      </c>
      <c r="P123" s="284">
        <f t="shared" si="26"/>
        <v>0</v>
      </c>
      <c r="Q123" s="253">
        <f t="shared" si="26"/>
        <v>2758000000</v>
      </c>
      <c r="R123" s="305">
        <f t="shared" si="19"/>
        <v>0</v>
      </c>
      <c r="S123" s="205"/>
      <c r="T123" s="205"/>
      <c r="U123" s="205"/>
      <c r="V123" s="205"/>
      <c r="W123" s="211"/>
      <c r="X123" s="205"/>
      <c r="Y123" s="205"/>
      <c r="Z123" s="205"/>
      <c r="AA123" s="205"/>
      <c r="AB123" s="212"/>
      <c r="AC123" s="213"/>
      <c r="AD123" s="205"/>
      <c r="AE123" s="205"/>
      <c r="AF123" s="205"/>
    </row>
    <row r="124" spans="1:32" s="169" customFormat="1" ht="48" customHeight="1">
      <c r="A124" s="228" t="s">
        <v>278</v>
      </c>
      <c r="B124" s="251" t="s">
        <v>572</v>
      </c>
      <c r="C124" s="217"/>
      <c r="D124" s="217">
        <f>I124</f>
        <v>468000000</v>
      </c>
      <c r="E124" s="217"/>
      <c r="F124" s="217"/>
      <c r="G124" s="217"/>
      <c r="H124" s="217"/>
      <c r="I124" s="217">
        <f>396000000+(6*12000000)</f>
        <v>468000000</v>
      </c>
      <c r="J124" s="217"/>
      <c r="K124" s="217"/>
      <c r="L124" s="217"/>
      <c r="M124" s="217"/>
      <c r="N124" s="217"/>
      <c r="O124" s="217"/>
      <c r="P124" s="285"/>
      <c r="Q124" s="185"/>
      <c r="R124" s="305">
        <f t="shared" si="19"/>
        <v>0</v>
      </c>
      <c r="S124" s="205"/>
      <c r="T124" s="205"/>
      <c r="U124" s="205"/>
      <c r="V124" s="205"/>
      <c r="W124" s="211"/>
      <c r="X124" s="205"/>
      <c r="Y124" s="205"/>
      <c r="Z124" s="205"/>
      <c r="AA124" s="205"/>
      <c r="AB124" s="212"/>
      <c r="AC124" s="213"/>
      <c r="AD124" s="205"/>
      <c r="AE124" s="205"/>
      <c r="AF124" s="205"/>
    </row>
    <row r="125" spans="1:32" s="174" customFormat="1" ht="32.65" customHeight="1">
      <c r="A125" s="228" t="s">
        <v>278</v>
      </c>
      <c r="B125" s="171" t="s">
        <v>571</v>
      </c>
      <c r="C125" s="217"/>
      <c r="D125" s="217">
        <f>I125</f>
        <v>28000000</v>
      </c>
      <c r="E125" s="253"/>
      <c r="F125" s="253"/>
      <c r="G125" s="253"/>
      <c r="H125" s="253"/>
      <c r="I125" s="217">
        <v>28000000</v>
      </c>
      <c r="J125" s="253"/>
      <c r="K125" s="253"/>
      <c r="L125" s="253"/>
      <c r="M125" s="253"/>
      <c r="N125" s="253"/>
      <c r="O125" s="217"/>
      <c r="P125" s="284"/>
      <c r="Q125" s="185"/>
      <c r="R125" s="305">
        <f t="shared" si="19"/>
        <v>0</v>
      </c>
      <c r="S125" s="173"/>
      <c r="T125" s="173"/>
      <c r="U125" s="173"/>
      <c r="V125" s="173"/>
      <c r="W125" s="211"/>
      <c r="X125" s="173"/>
      <c r="Y125" s="173"/>
      <c r="Z125" s="173"/>
      <c r="AA125" s="173"/>
      <c r="AB125" s="306"/>
      <c r="AC125" s="213"/>
      <c r="AD125" s="173"/>
      <c r="AE125" s="173"/>
      <c r="AF125" s="173"/>
    </row>
    <row r="126" spans="1:32" s="169" customFormat="1" ht="46.15" customHeight="1">
      <c r="A126" s="228" t="s">
        <v>278</v>
      </c>
      <c r="B126" s="320" t="s">
        <v>648</v>
      </c>
      <c r="C126" s="217"/>
      <c r="D126" s="217">
        <f>H126+I126</f>
        <v>340000000</v>
      </c>
      <c r="E126" s="217"/>
      <c r="F126" s="217"/>
      <c r="G126" s="217"/>
      <c r="H126" s="217">
        <f>100000000-10000000</f>
        <v>90000000</v>
      </c>
      <c r="I126" s="217">
        <v>250000000</v>
      </c>
      <c r="J126" s="217"/>
      <c r="K126" s="217"/>
      <c r="L126" s="217"/>
      <c r="M126" s="217"/>
      <c r="N126" s="217"/>
      <c r="O126" s="217"/>
      <c r="P126" s="285"/>
      <c r="Q126" s="185"/>
      <c r="R126" s="305">
        <f t="shared" si="19"/>
        <v>0</v>
      </c>
      <c r="S126" s="205"/>
      <c r="T126" s="205"/>
      <c r="U126" s="205"/>
      <c r="V126" s="205"/>
      <c r="W126" s="211"/>
      <c r="X126" s="205"/>
      <c r="Y126" s="205"/>
      <c r="Z126" s="205"/>
      <c r="AA126" s="205"/>
      <c r="AB126" s="212"/>
      <c r="AC126" s="213"/>
      <c r="AD126" s="205"/>
      <c r="AE126" s="205"/>
      <c r="AF126" s="205"/>
    </row>
    <row r="127" spans="1:32" s="183" customFormat="1" ht="32.65" customHeight="1">
      <c r="A127" s="250" t="s">
        <v>278</v>
      </c>
      <c r="B127" s="171" t="s">
        <v>635</v>
      </c>
      <c r="C127" s="217"/>
      <c r="D127" s="217">
        <f>O127</f>
        <v>150000000</v>
      </c>
      <c r="E127" s="216"/>
      <c r="F127" s="216"/>
      <c r="G127" s="216"/>
      <c r="H127" s="216"/>
      <c r="I127" s="216"/>
      <c r="J127" s="216"/>
      <c r="K127" s="216"/>
      <c r="L127" s="216"/>
      <c r="M127" s="216"/>
      <c r="N127" s="216"/>
      <c r="O127" s="217">
        <v>150000000</v>
      </c>
      <c r="P127" s="285"/>
      <c r="Q127" s="185"/>
      <c r="R127" s="305">
        <f>D127-E127-F127-G127-H127-I127-J127-K127-L127-O127-P127-Q127</f>
        <v>0</v>
      </c>
      <c r="S127" s="210"/>
      <c r="T127" s="210"/>
      <c r="U127" s="210"/>
      <c r="V127" s="210"/>
      <c r="W127" s="211"/>
      <c r="X127" s="210"/>
      <c r="Y127" s="210"/>
      <c r="Z127" s="210"/>
      <c r="AA127" s="210"/>
      <c r="AB127" s="212"/>
      <c r="AC127" s="213"/>
      <c r="AD127" s="210"/>
      <c r="AE127" s="210"/>
      <c r="AF127" s="210"/>
    </row>
    <row r="128" spans="1:32" s="174" customFormat="1" ht="32.65" customHeight="1">
      <c r="A128" s="228" t="s">
        <v>278</v>
      </c>
      <c r="B128" s="171" t="s">
        <v>282</v>
      </c>
      <c r="C128" s="217"/>
      <c r="D128" s="217">
        <v>1262000000</v>
      </c>
      <c r="E128" s="253"/>
      <c r="F128" s="253"/>
      <c r="G128" s="253"/>
      <c r="H128" s="253"/>
      <c r="I128" s="253"/>
      <c r="J128" s="217">
        <v>1262000000</v>
      </c>
      <c r="K128" s="253"/>
      <c r="L128" s="253"/>
      <c r="M128" s="253"/>
      <c r="N128" s="253"/>
      <c r="O128" s="217"/>
      <c r="P128" s="284"/>
      <c r="Q128" s="185"/>
      <c r="R128" s="305">
        <f t="shared" si="19"/>
        <v>0</v>
      </c>
      <c r="S128" s="173"/>
      <c r="T128" s="173"/>
      <c r="U128" s="173"/>
      <c r="V128" s="173"/>
      <c r="W128" s="211"/>
      <c r="X128" s="173"/>
      <c r="Y128" s="173"/>
      <c r="Z128" s="173"/>
      <c r="AA128" s="173"/>
      <c r="AB128" s="306"/>
      <c r="AC128" s="213"/>
      <c r="AD128" s="173"/>
      <c r="AE128" s="173"/>
      <c r="AF128" s="173"/>
    </row>
    <row r="129" spans="1:32" s="169" customFormat="1" ht="44.65" customHeight="1">
      <c r="A129" s="228" t="s">
        <v>278</v>
      </c>
      <c r="B129" s="320" t="s">
        <v>661</v>
      </c>
      <c r="C129" s="217"/>
      <c r="D129" s="217">
        <f>Q129</f>
        <v>1794000000</v>
      </c>
      <c r="E129" s="217"/>
      <c r="F129" s="217"/>
      <c r="G129" s="217"/>
      <c r="H129" s="217"/>
      <c r="I129" s="217"/>
      <c r="J129" s="217"/>
      <c r="K129" s="217"/>
      <c r="L129" s="217"/>
      <c r="M129" s="217"/>
      <c r="N129" s="217"/>
      <c r="O129" s="217"/>
      <c r="P129" s="285"/>
      <c r="Q129" s="185">
        <v>1794000000</v>
      </c>
      <c r="R129" s="305">
        <f t="shared" si="19"/>
        <v>0</v>
      </c>
      <c r="S129" s="205"/>
      <c r="T129" s="205"/>
      <c r="U129" s="205"/>
      <c r="V129" s="205"/>
      <c r="W129" s="211"/>
      <c r="X129" s="205"/>
      <c r="Y129" s="205"/>
      <c r="Z129" s="205"/>
      <c r="AA129" s="205"/>
      <c r="AB129" s="212"/>
      <c r="AC129" s="213"/>
      <c r="AD129" s="205"/>
      <c r="AE129" s="205"/>
      <c r="AF129" s="205"/>
    </row>
    <row r="130" spans="1:32" s="169" customFormat="1" ht="44.65" customHeight="1">
      <c r="A130" s="228" t="s">
        <v>278</v>
      </c>
      <c r="B130" s="320" t="s">
        <v>660</v>
      </c>
      <c r="C130" s="217"/>
      <c r="D130" s="217">
        <f>Q130</f>
        <v>964000000</v>
      </c>
      <c r="E130" s="217"/>
      <c r="F130" s="217"/>
      <c r="G130" s="217"/>
      <c r="H130" s="217"/>
      <c r="I130" s="217"/>
      <c r="J130" s="217"/>
      <c r="K130" s="217"/>
      <c r="L130" s="217"/>
      <c r="M130" s="217"/>
      <c r="N130" s="217"/>
      <c r="O130" s="217"/>
      <c r="P130" s="285"/>
      <c r="Q130" s="185">
        <v>964000000</v>
      </c>
      <c r="R130" s="305">
        <f t="shared" si="19"/>
        <v>0</v>
      </c>
      <c r="S130" s="205"/>
      <c r="T130" s="205"/>
      <c r="U130" s="205"/>
      <c r="V130" s="205"/>
      <c r="W130" s="211"/>
      <c r="X130" s="205"/>
      <c r="Y130" s="205"/>
      <c r="Z130" s="205"/>
      <c r="AA130" s="205"/>
      <c r="AB130" s="212"/>
      <c r="AC130" s="213"/>
      <c r="AD130" s="205"/>
      <c r="AE130" s="205"/>
      <c r="AF130" s="205"/>
    </row>
    <row r="131" spans="1:32" s="169" customFormat="1" ht="26.65" customHeight="1">
      <c r="A131" s="302">
        <v>2</v>
      </c>
      <c r="B131" s="311" t="s">
        <v>579</v>
      </c>
      <c r="C131" s="216"/>
      <c r="D131" s="253">
        <f>SUM(D132:D140)</f>
        <v>38231008000</v>
      </c>
      <c r="E131" s="253">
        <f>SUM(E132:E140)</f>
        <v>38231008000</v>
      </c>
      <c r="F131" s="217"/>
      <c r="G131" s="217"/>
      <c r="H131" s="217"/>
      <c r="I131" s="217"/>
      <c r="J131" s="217"/>
      <c r="K131" s="217"/>
      <c r="L131" s="217"/>
      <c r="M131" s="217"/>
      <c r="N131" s="217"/>
      <c r="O131" s="217"/>
      <c r="P131" s="285"/>
      <c r="Q131" s="185"/>
      <c r="R131" s="305">
        <f t="shared" si="19"/>
        <v>0</v>
      </c>
      <c r="S131" s="205"/>
      <c r="T131" s="205"/>
      <c r="U131" s="205"/>
      <c r="V131" s="205"/>
      <c r="W131" s="211"/>
      <c r="X131" s="205"/>
      <c r="Y131" s="205"/>
      <c r="Z131" s="205"/>
      <c r="AA131" s="205"/>
      <c r="AB131" s="212"/>
      <c r="AC131" s="213"/>
      <c r="AD131" s="205"/>
      <c r="AE131" s="205"/>
      <c r="AF131" s="205"/>
    </row>
    <row r="132" spans="1:32" s="174" customFormat="1" ht="32.65" customHeight="1">
      <c r="A132" s="228" t="s">
        <v>574</v>
      </c>
      <c r="B132" s="171" t="s">
        <v>563</v>
      </c>
      <c r="C132" s="217">
        <f t="shared" ref="C132:C140" si="27">SUM(E132:P132)</f>
        <v>5340846000</v>
      </c>
      <c r="D132" s="217">
        <f>E132</f>
        <v>5340846000</v>
      </c>
      <c r="E132" s="217">
        <v>5340846000</v>
      </c>
      <c r="F132" s="253">
        <f t="shared" ref="F132:P132" si="28">F133+F134</f>
        <v>0</v>
      </c>
      <c r="G132" s="253">
        <f t="shared" si="28"/>
        <v>0</v>
      </c>
      <c r="H132" s="253">
        <f t="shared" si="28"/>
        <v>0</v>
      </c>
      <c r="I132" s="253">
        <f t="shared" si="28"/>
        <v>0</v>
      </c>
      <c r="J132" s="253"/>
      <c r="K132" s="253"/>
      <c r="L132" s="253">
        <f t="shared" si="28"/>
        <v>0</v>
      </c>
      <c r="M132" s="253">
        <f t="shared" si="28"/>
        <v>0</v>
      </c>
      <c r="N132" s="253">
        <f t="shared" si="28"/>
        <v>0</v>
      </c>
      <c r="O132" s="217">
        <f t="shared" si="28"/>
        <v>0</v>
      </c>
      <c r="P132" s="284">
        <f t="shared" si="28"/>
        <v>0</v>
      </c>
      <c r="Q132" s="185"/>
      <c r="R132" s="305">
        <f t="shared" si="19"/>
        <v>0</v>
      </c>
      <c r="S132" s="173"/>
      <c r="T132" s="173"/>
      <c r="U132" s="173"/>
      <c r="V132" s="173"/>
      <c r="W132" s="211">
        <f>C132-V132</f>
        <v>5340846000</v>
      </c>
      <c r="X132" s="173"/>
      <c r="Y132" s="173"/>
      <c r="Z132" s="173"/>
      <c r="AA132" s="173"/>
      <c r="AB132" s="306">
        <v>0</v>
      </c>
      <c r="AC132" s="213">
        <f>C132-AB132</f>
        <v>5340846000</v>
      </c>
      <c r="AD132" s="173"/>
      <c r="AE132" s="173"/>
      <c r="AF132" s="173"/>
    </row>
    <row r="133" spans="1:32" s="174" customFormat="1" ht="32.65" customHeight="1">
      <c r="A133" s="228" t="s">
        <v>575</v>
      </c>
      <c r="B133" s="171" t="s">
        <v>562</v>
      </c>
      <c r="C133" s="217">
        <f t="shared" si="27"/>
        <v>4776144000</v>
      </c>
      <c r="D133" s="217">
        <f t="shared" ref="D133:D140" si="29">E133</f>
        <v>4776144000</v>
      </c>
      <c r="E133" s="217">
        <v>4776144000</v>
      </c>
      <c r="F133" s="253">
        <f>'[3]37.2ĐP'!H136</f>
        <v>0</v>
      </c>
      <c r="G133" s="253">
        <f>'[3]37.2ĐP'!I136</f>
        <v>0</v>
      </c>
      <c r="H133" s="253">
        <f>'[3]37.2ĐP'!K136</f>
        <v>0</v>
      </c>
      <c r="I133" s="253">
        <f>'[3]37.2ĐP'!N136</f>
        <v>0</v>
      </c>
      <c r="J133" s="253"/>
      <c r="K133" s="253"/>
      <c r="L133" s="253">
        <f>'[3]37.2ĐP'!O136</f>
        <v>0</v>
      </c>
      <c r="M133" s="253">
        <f>'[3]37.2ĐP'!P136</f>
        <v>0</v>
      </c>
      <c r="N133" s="253">
        <f>'[3]37.2ĐP'!Q136</f>
        <v>0</v>
      </c>
      <c r="O133" s="217">
        <f>'[3]37.2ĐP'!R136</f>
        <v>0</v>
      </c>
      <c r="P133" s="284">
        <f>'[3]37.2ĐP'!S136</f>
        <v>0</v>
      </c>
      <c r="Q133" s="185"/>
      <c r="R133" s="305">
        <f t="shared" si="19"/>
        <v>0</v>
      </c>
      <c r="S133" s="173"/>
      <c r="T133" s="173"/>
      <c r="U133" s="173"/>
      <c r="V133" s="173"/>
      <c r="W133" s="211">
        <f>C133-V133</f>
        <v>4776144000</v>
      </c>
      <c r="X133" s="173"/>
      <c r="Y133" s="173"/>
      <c r="Z133" s="173"/>
      <c r="AA133" s="173"/>
      <c r="AB133" s="306">
        <v>306043</v>
      </c>
      <c r="AC133" s="213">
        <f>C133-AB133</f>
        <v>4775837957</v>
      </c>
      <c r="AD133" s="173"/>
      <c r="AE133" s="173"/>
      <c r="AF133" s="173"/>
    </row>
    <row r="134" spans="1:32" s="174" customFormat="1" ht="32.65" customHeight="1">
      <c r="A134" s="228" t="s">
        <v>580</v>
      </c>
      <c r="B134" s="171" t="s">
        <v>668</v>
      </c>
      <c r="C134" s="217">
        <f t="shared" si="27"/>
        <v>5680570000</v>
      </c>
      <c r="D134" s="217">
        <f t="shared" si="29"/>
        <v>5680570000</v>
      </c>
      <c r="E134" s="217">
        <f>5530570000+150000000</f>
        <v>5680570000</v>
      </c>
      <c r="F134" s="253">
        <f>'[3]37.2ĐP'!H137</f>
        <v>0</v>
      </c>
      <c r="G134" s="253">
        <f>'[3]37.2ĐP'!I137</f>
        <v>0</v>
      </c>
      <c r="H134" s="253">
        <f>'[3]37.2ĐP'!K137</f>
        <v>0</v>
      </c>
      <c r="I134" s="253">
        <f>'[3]37.2ĐP'!N137</f>
        <v>0</v>
      </c>
      <c r="J134" s="253"/>
      <c r="K134" s="253"/>
      <c r="L134" s="253">
        <f>'[3]37.2ĐP'!O137</f>
        <v>0</v>
      </c>
      <c r="M134" s="253">
        <f>'[3]37.2ĐP'!P137</f>
        <v>0</v>
      </c>
      <c r="N134" s="253">
        <f>'[3]37.2ĐP'!Q137</f>
        <v>0</v>
      </c>
      <c r="O134" s="217">
        <f>'[3]37.2ĐP'!R137</f>
        <v>0</v>
      </c>
      <c r="P134" s="284">
        <f>'[3]37.2ĐP'!S137</f>
        <v>0</v>
      </c>
      <c r="Q134" s="185"/>
      <c r="R134" s="305" t="s">
        <v>665</v>
      </c>
      <c r="S134" s="173"/>
      <c r="T134" s="173"/>
      <c r="U134" s="173"/>
      <c r="V134" s="173"/>
      <c r="W134" s="211">
        <f>C134-V134</f>
        <v>5680570000</v>
      </c>
      <c r="X134" s="173"/>
      <c r="Y134" s="173"/>
      <c r="Z134" s="173"/>
      <c r="AA134" s="173"/>
      <c r="AB134" s="306">
        <v>92644</v>
      </c>
      <c r="AC134" s="213">
        <f>C134-AB134</f>
        <v>5680477356</v>
      </c>
      <c r="AD134" s="173"/>
      <c r="AE134" s="173"/>
      <c r="AF134" s="173"/>
    </row>
    <row r="135" spans="1:32" s="174" customFormat="1" ht="32.65" customHeight="1">
      <c r="A135" s="228" t="s">
        <v>581</v>
      </c>
      <c r="B135" s="171" t="s">
        <v>669</v>
      </c>
      <c r="C135" s="217">
        <f t="shared" si="27"/>
        <v>4634804000</v>
      </c>
      <c r="D135" s="217">
        <f t="shared" si="29"/>
        <v>4634804000</v>
      </c>
      <c r="E135" s="217">
        <f>4509804000+125000000</f>
        <v>4634804000</v>
      </c>
      <c r="F135" s="253"/>
      <c r="G135" s="253"/>
      <c r="H135" s="253"/>
      <c r="I135" s="253"/>
      <c r="J135" s="253"/>
      <c r="K135" s="253"/>
      <c r="L135" s="253"/>
      <c r="M135" s="253"/>
      <c r="N135" s="253"/>
      <c r="O135" s="217"/>
      <c r="P135" s="284"/>
      <c r="Q135" s="185"/>
      <c r="R135" s="305" t="s">
        <v>666</v>
      </c>
      <c r="S135" s="173"/>
      <c r="T135" s="173"/>
      <c r="U135" s="173"/>
      <c r="V135" s="173"/>
      <c r="W135" s="211"/>
      <c r="X135" s="173"/>
      <c r="Y135" s="173"/>
      <c r="Z135" s="173"/>
      <c r="AA135" s="173"/>
      <c r="AB135" s="306"/>
      <c r="AC135" s="213"/>
      <c r="AD135" s="173"/>
      <c r="AE135" s="173"/>
      <c r="AF135" s="173"/>
    </row>
    <row r="136" spans="1:32" s="174" customFormat="1" ht="32.65" customHeight="1">
      <c r="A136" s="228" t="s">
        <v>582</v>
      </c>
      <c r="B136" s="171" t="s">
        <v>564</v>
      </c>
      <c r="C136" s="217">
        <f t="shared" si="27"/>
        <v>4986166000</v>
      </c>
      <c r="D136" s="217">
        <f t="shared" si="29"/>
        <v>4986166000</v>
      </c>
      <c r="E136" s="217">
        <v>4986166000</v>
      </c>
      <c r="F136" s="253"/>
      <c r="G136" s="253"/>
      <c r="H136" s="253"/>
      <c r="I136" s="253"/>
      <c r="J136" s="253"/>
      <c r="K136" s="253"/>
      <c r="L136" s="253"/>
      <c r="M136" s="253"/>
      <c r="N136" s="253"/>
      <c r="O136" s="217"/>
      <c r="P136" s="284"/>
      <c r="Q136" s="185"/>
      <c r="R136" s="305" t="s">
        <v>667</v>
      </c>
      <c r="S136" s="173"/>
      <c r="T136" s="173"/>
      <c r="U136" s="173"/>
      <c r="V136" s="173"/>
      <c r="W136" s="211"/>
      <c r="X136" s="173"/>
      <c r="Y136" s="173"/>
      <c r="Z136" s="173"/>
      <c r="AA136" s="173"/>
      <c r="AB136" s="306"/>
      <c r="AC136" s="213"/>
      <c r="AD136" s="173"/>
      <c r="AE136" s="173"/>
      <c r="AF136" s="173"/>
    </row>
    <row r="137" spans="1:32" s="174" customFormat="1" ht="32.65" customHeight="1">
      <c r="A137" s="228" t="s">
        <v>583</v>
      </c>
      <c r="B137" s="171" t="s">
        <v>565</v>
      </c>
      <c r="C137" s="217">
        <f t="shared" si="27"/>
        <v>3828698000</v>
      </c>
      <c r="D137" s="217">
        <f t="shared" si="29"/>
        <v>3828698000</v>
      </c>
      <c r="E137" s="217">
        <v>3828698000</v>
      </c>
      <c r="F137" s="253"/>
      <c r="G137" s="253"/>
      <c r="H137" s="253"/>
      <c r="I137" s="253"/>
      <c r="J137" s="253"/>
      <c r="K137" s="253"/>
      <c r="L137" s="253"/>
      <c r="M137" s="253"/>
      <c r="N137" s="253"/>
      <c r="O137" s="217"/>
      <c r="P137" s="284"/>
      <c r="Q137" s="185"/>
      <c r="R137" s="305">
        <f t="shared" si="19"/>
        <v>0</v>
      </c>
      <c r="S137" s="173"/>
      <c r="T137" s="173"/>
      <c r="U137" s="173"/>
      <c r="V137" s="173"/>
      <c r="W137" s="211"/>
      <c r="X137" s="173"/>
      <c r="Y137" s="173"/>
      <c r="Z137" s="173"/>
      <c r="AA137" s="173"/>
      <c r="AB137" s="306"/>
      <c r="AC137" s="213"/>
      <c r="AD137" s="173"/>
      <c r="AE137" s="173"/>
      <c r="AF137" s="173"/>
    </row>
    <row r="138" spans="1:32" s="174" customFormat="1" ht="32.65" customHeight="1">
      <c r="A138" s="228" t="s">
        <v>584</v>
      </c>
      <c r="B138" s="171" t="s">
        <v>566</v>
      </c>
      <c r="C138" s="217">
        <f t="shared" si="27"/>
        <v>7853780000</v>
      </c>
      <c r="D138" s="217">
        <f t="shared" si="29"/>
        <v>7853780000</v>
      </c>
      <c r="E138" s="217">
        <v>7853780000</v>
      </c>
      <c r="F138" s="253"/>
      <c r="G138" s="253"/>
      <c r="H138" s="253"/>
      <c r="I138" s="253"/>
      <c r="J138" s="253"/>
      <c r="K138" s="253"/>
      <c r="L138" s="253"/>
      <c r="M138" s="253"/>
      <c r="N138" s="253"/>
      <c r="O138" s="217"/>
      <c r="P138" s="284"/>
      <c r="Q138" s="185"/>
      <c r="R138" s="305">
        <f t="shared" ref="R138:R142" si="30">D138-E138-F138-G138-H138-I138-J138-K138-L138-O138-P138-Q138</f>
        <v>0</v>
      </c>
      <c r="S138" s="173"/>
      <c r="T138" s="173"/>
      <c r="U138" s="173"/>
      <c r="V138" s="173"/>
      <c r="W138" s="211"/>
      <c r="X138" s="173"/>
      <c r="Y138" s="173"/>
      <c r="Z138" s="173"/>
      <c r="AA138" s="173"/>
      <c r="AB138" s="306"/>
      <c r="AC138" s="213"/>
      <c r="AD138" s="173"/>
      <c r="AE138" s="173"/>
      <c r="AF138" s="173"/>
    </row>
    <row r="139" spans="1:32" s="174" customFormat="1" ht="32.65" customHeight="1">
      <c r="A139" s="228" t="s">
        <v>585</v>
      </c>
      <c r="B139" s="171" t="s">
        <v>591</v>
      </c>
      <c r="C139" s="217">
        <f t="shared" si="27"/>
        <v>930000000</v>
      </c>
      <c r="D139" s="217">
        <f t="shared" si="29"/>
        <v>930000000</v>
      </c>
      <c r="E139" s="217">
        <v>930000000</v>
      </c>
      <c r="F139" s="253"/>
      <c r="G139" s="253"/>
      <c r="H139" s="253"/>
      <c r="I139" s="253"/>
      <c r="J139" s="253"/>
      <c r="K139" s="253"/>
      <c r="L139" s="253"/>
      <c r="M139" s="253"/>
      <c r="N139" s="253"/>
      <c r="O139" s="217"/>
      <c r="P139" s="284"/>
      <c r="Q139" s="185"/>
      <c r="R139" s="305">
        <f t="shared" si="30"/>
        <v>0</v>
      </c>
      <c r="S139" s="173"/>
      <c r="T139" s="173"/>
      <c r="U139" s="173"/>
      <c r="V139" s="173"/>
      <c r="W139" s="211"/>
      <c r="X139" s="173"/>
      <c r="Y139" s="173"/>
      <c r="Z139" s="173"/>
      <c r="AA139" s="173"/>
      <c r="AB139" s="306"/>
      <c r="AC139" s="213"/>
      <c r="AD139" s="173"/>
      <c r="AE139" s="173"/>
      <c r="AF139" s="173"/>
    </row>
    <row r="140" spans="1:32" s="174" customFormat="1" ht="32.65" customHeight="1">
      <c r="A140" s="228" t="s">
        <v>586</v>
      </c>
      <c r="B140" s="171" t="s">
        <v>587</v>
      </c>
      <c r="C140" s="217">
        <f t="shared" si="27"/>
        <v>200000000</v>
      </c>
      <c r="D140" s="217">
        <f t="shared" si="29"/>
        <v>200000000</v>
      </c>
      <c r="E140" s="217">
        <v>200000000</v>
      </c>
      <c r="F140" s="253"/>
      <c r="G140" s="253"/>
      <c r="H140" s="253"/>
      <c r="I140" s="253"/>
      <c r="J140" s="253"/>
      <c r="K140" s="253"/>
      <c r="L140" s="253"/>
      <c r="M140" s="253"/>
      <c r="N140" s="253"/>
      <c r="O140" s="217"/>
      <c r="P140" s="284"/>
      <c r="Q140" s="185"/>
      <c r="R140" s="305">
        <f t="shared" si="30"/>
        <v>0</v>
      </c>
      <c r="S140" s="173"/>
      <c r="T140" s="173"/>
      <c r="U140" s="173"/>
      <c r="V140" s="173"/>
      <c r="W140" s="211"/>
      <c r="X140" s="173"/>
      <c r="Y140" s="173"/>
      <c r="Z140" s="173"/>
      <c r="AA140" s="173"/>
      <c r="AB140" s="306"/>
      <c r="AC140" s="213"/>
      <c r="AD140" s="173"/>
      <c r="AE140" s="173"/>
      <c r="AF140" s="173"/>
    </row>
    <row r="141" spans="1:32" s="173" customFormat="1" ht="36" customHeight="1">
      <c r="A141" s="310" t="s">
        <v>273</v>
      </c>
      <c r="B141" s="311" t="s">
        <v>509</v>
      </c>
      <c r="C141" s="253">
        <v>93000000</v>
      </c>
      <c r="D141" s="253">
        <f>E141</f>
        <v>45000000</v>
      </c>
      <c r="E141" s="253">
        <v>45000000</v>
      </c>
      <c r="F141" s="253"/>
      <c r="G141" s="253"/>
      <c r="H141" s="253"/>
      <c r="I141" s="253"/>
      <c r="J141" s="253"/>
      <c r="K141" s="253"/>
      <c r="L141" s="253"/>
      <c r="M141" s="253"/>
      <c r="N141" s="253"/>
      <c r="O141" s="253"/>
      <c r="P141" s="284"/>
      <c r="Q141" s="321"/>
      <c r="R141" s="305">
        <f t="shared" si="30"/>
        <v>0</v>
      </c>
      <c r="W141" s="317"/>
      <c r="AB141" s="306"/>
      <c r="AC141" s="312"/>
    </row>
    <row r="142" spans="1:32" s="173" customFormat="1" ht="33.6" customHeight="1">
      <c r="A142" s="310" t="s">
        <v>273</v>
      </c>
      <c r="B142" s="311" t="s">
        <v>521</v>
      </c>
      <c r="C142" s="253">
        <f>SUM(E142:P142)</f>
        <v>2304415550</v>
      </c>
      <c r="D142" s="253">
        <f>D143+D144</f>
        <v>2304415550</v>
      </c>
      <c r="E142" s="253">
        <f t="shared" ref="E142:Q142" si="31">E143+E144</f>
        <v>0</v>
      </c>
      <c r="F142" s="253">
        <f t="shared" si="31"/>
        <v>0</v>
      </c>
      <c r="G142" s="253">
        <f t="shared" si="31"/>
        <v>0</v>
      </c>
      <c r="H142" s="253">
        <f t="shared" si="31"/>
        <v>0</v>
      </c>
      <c r="I142" s="253">
        <f t="shared" si="31"/>
        <v>0</v>
      </c>
      <c r="J142" s="253">
        <f t="shared" si="31"/>
        <v>0</v>
      </c>
      <c r="K142" s="253">
        <f t="shared" si="31"/>
        <v>2104415550</v>
      </c>
      <c r="L142" s="253">
        <f t="shared" si="31"/>
        <v>0</v>
      </c>
      <c r="M142" s="253">
        <f t="shared" si="31"/>
        <v>0</v>
      </c>
      <c r="N142" s="253">
        <f t="shared" si="31"/>
        <v>0</v>
      </c>
      <c r="O142" s="253">
        <f t="shared" si="31"/>
        <v>200000000</v>
      </c>
      <c r="P142" s="284">
        <f t="shared" si="31"/>
        <v>0</v>
      </c>
      <c r="Q142" s="253">
        <f t="shared" si="31"/>
        <v>0</v>
      </c>
      <c r="R142" s="305">
        <f t="shared" si="30"/>
        <v>0</v>
      </c>
      <c r="W142" s="317"/>
      <c r="AB142" s="306"/>
      <c r="AC142" s="312"/>
    </row>
    <row r="143" spans="1:32" s="205" customFormat="1" ht="33.6" customHeight="1">
      <c r="A143" s="302">
        <v>1</v>
      </c>
      <c r="B143" s="320" t="s">
        <v>651</v>
      </c>
      <c r="C143" s="217"/>
      <c r="D143" s="217">
        <f>K143</f>
        <v>2104415550</v>
      </c>
      <c r="E143" s="217"/>
      <c r="F143" s="217"/>
      <c r="G143" s="217"/>
      <c r="H143" s="217"/>
      <c r="I143" s="217"/>
      <c r="J143" s="217"/>
      <c r="K143" s="217">
        <v>2104415550</v>
      </c>
      <c r="L143" s="217"/>
      <c r="M143" s="217"/>
      <c r="N143" s="217"/>
      <c r="O143" s="217"/>
      <c r="P143" s="285"/>
      <c r="Q143" s="185"/>
      <c r="R143" s="313"/>
      <c r="W143" s="211"/>
      <c r="AB143" s="212"/>
      <c r="AC143" s="213"/>
    </row>
    <row r="144" spans="1:32" s="169" customFormat="1" ht="31.15" customHeight="1">
      <c r="A144" s="228">
        <v>2</v>
      </c>
      <c r="B144" s="251" t="s">
        <v>647</v>
      </c>
      <c r="C144" s="217" t="e">
        <f>E144+F144+G144+H144+#REF!+I144+J144+K144+L144+O144</f>
        <v>#REF!</v>
      </c>
      <c r="D144" s="217">
        <f>O144</f>
        <v>200000000</v>
      </c>
      <c r="E144" s="217"/>
      <c r="F144" s="217"/>
      <c r="G144" s="217"/>
      <c r="H144" s="217"/>
      <c r="I144" s="217"/>
      <c r="J144" s="217"/>
      <c r="K144" s="217"/>
      <c r="L144" s="217"/>
      <c r="M144" s="217"/>
      <c r="N144" s="217"/>
      <c r="O144" s="217">
        <f>250000000-50000000</f>
        <v>200000000</v>
      </c>
      <c r="P144" s="285"/>
      <c r="Q144" s="270"/>
      <c r="R144" s="313">
        <f>D144-E144-F144-G144-H144-I144-J144-K144-L144-O144-P144-Q144</f>
        <v>0</v>
      </c>
      <c r="S144" s="212"/>
      <c r="T144" s="239"/>
      <c r="U144" s="212"/>
      <c r="V144" s="205"/>
      <c r="W144" s="205"/>
      <c r="X144" s="213"/>
      <c r="Y144" s="213"/>
      <c r="Z144" s="205"/>
      <c r="AA144" s="213"/>
      <c r="AB144" s="213"/>
      <c r="AC144" s="205"/>
      <c r="AD144" s="205"/>
      <c r="AE144" s="205"/>
      <c r="AF144" s="205"/>
    </row>
    <row r="145" spans="2:18" s="179" customFormat="1" ht="12.75">
      <c r="B145" s="179" t="s">
        <v>527</v>
      </c>
      <c r="P145" s="332"/>
    </row>
    <row r="146" spans="2:18" s="179" customFormat="1" ht="12.75">
      <c r="B146" s="276" t="s">
        <v>523</v>
      </c>
      <c r="P146" s="332"/>
    </row>
    <row r="147" spans="2:18" s="179" customFormat="1" ht="12.75">
      <c r="B147" s="276" t="s">
        <v>526</v>
      </c>
      <c r="P147" s="332"/>
    </row>
    <row r="148" spans="2:18" s="179" customFormat="1" ht="12.75">
      <c r="B148" s="276" t="s">
        <v>524</v>
      </c>
      <c r="P148" s="332"/>
    </row>
    <row r="149" spans="2:18" s="179" customFormat="1" ht="12.75">
      <c r="B149" s="179" t="s">
        <v>525</v>
      </c>
      <c r="C149" s="328"/>
      <c r="D149" s="328"/>
      <c r="P149" s="332"/>
    </row>
    <row r="150" spans="2:18" s="179" customFormat="1" ht="12.75">
      <c r="P150" s="332"/>
    </row>
    <row r="151" spans="2:18" s="167" customFormat="1">
      <c r="P151" s="288"/>
      <c r="Q151" s="52"/>
      <c r="R151" s="178"/>
    </row>
    <row r="152" spans="2:18" s="167" customFormat="1">
      <c r="B152" s="242" t="e">
        <f>59898000000-C76-C122-C141-C142</f>
        <v>#REF!</v>
      </c>
      <c r="P152" s="288"/>
      <c r="Q152" s="52"/>
      <c r="R152" s="178"/>
    </row>
    <row r="153" spans="2:18" s="167" customFormat="1">
      <c r="B153" s="242" t="e">
        <f>B152-C33-C35-C49-C72</f>
        <v>#REF!</v>
      </c>
      <c r="P153" s="288"/>
      <c r="Q153" s="52"/>
      <c r="R153" s="178"/>
    </row>
    <row r="154" spans="2:18" s="167" customFormat="1">
      <c r="P154" s="288"/>
      <c r="Q154" s="52"/>
      <c r="R154" s="178"/>
    </row>
    <row r="155" spans="2:18" s="167" customFormat="1">
      <c r="P155" s="288"/>
      <c r="Q155" s="52"/>
      <c r="R155" s="178"/>
    </row>
  </sheetData>
  <mergeCells count="21">
    <mergeCell ref="M7:N7"/>
    <mergeCell ref="O7:O8"/>
    <mergeCell ref="P7:P8"/>
    <mergeCell ref="Q7:Q8"/>
    <mergeCell ref="AB7:AB8"/>
    <mergeCell ref="L7:L8"/>
    <mergeCell ref="O1:P1"/>
    <mergeCell ref="A2:P2"/>
    <mergeCell ref="A3:P3"/>
    <mergeCell ref="O6:P6"/>
    <mergeCell ref="A7:A8"/>
    <mergeCell ref="B7:B8"/>
    <mergeCell ref="C7:C8"/>
    <mergeCell ref="D7:D8"/>
    <mergeCell ref="E7:E8"/>
    <mergeCell ref="F7:F8"/>
    <mergeCell ref="G7:G8"/>
    <mergeCell ref="H7:H8"/>
    <mergeCell ref="I7:I8"/>
    <mergeCell ref="J7:J8"/>
    <mergeCell ref="K7:K8"/>
  </mergeCells>
  <printOptions horizontalCentered="1"/>
  <pageMargins left="0.5" right="0.3" top="0.5" bottom="0.5" header="0.3" footer="0.3"/>
  <pageSetup paperSize="9" scale="65"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AG159"/>
  <sheetViews>
    <sheetView showZeros="0" topLeftCell="A103" zoomScale="83" zoomScaleNormal="83" workbookViewId="0">
      <selection activeCell="E11" sqref="E11"/>
    </sheetView>
  </sheetViews>
  <sheetFormatPr defaultColWidth="9.28515625" defaultRowHeight="15.75"/>
  <cols>
    <col min="1" max="1" width="7.42578125" style="164" customWidth="1"/>
    <col min="2" max="2" width="31.7109375" style="164" customWidth="1"/>
    <col min="3" max="3" width="14.7109375" style="164" hidden="1" customWidth="1"/>
    <col min="4" max="4" width="14.7109375" style="164" customWidth="1"/>
    <col min="5" max="7" width="13.7109375" style="164" customWidth="1"/>
    <col min="8" max="8" width="14.42578125" style="164" customWidth="1"/>
    <col min="9" max="9" width="12.28515625" style="164" customWidth="1"/>
    <col min="10" max="10" width="14.28515625" style="164" customWidth="1"/>
    <col min="11" max="11" width="13.7109375" style="164" customWidth="1"/>
    <col min="12" max="12" width="13.42578125" style="164" customWidth="1"/>
    <col min="13" max="13" width="1.7109375" style="164" hidden="1" customWidth="1"/>
    <col min="14" max="14" width="3.28515625" style="164" hidden="1" customWidth="1"/>
    <col min="15" max="15" width="14.28515625" style="164" customWidth="1"/>
    <col min="16" max="16" width="13.42578125" style="164" customWidth="1"/>
    <col min="17" max="17" width="13.28515625" style="52" customWidth="1"/>
    <col min="18" max="18" width="18.28515625" style="178" customWidth="1"/>
    <col min="19" max="19" width="9.28515625" style="164" customWidth="1"/>
    <col min="20" max="20" width="19.7109375" style="164" customWidth="1"/>
    <col min="21" max="22" width="9.28515625" style="164" customWidth="1"/>
    <col min="23" max="23" width="14.42578125" style="164" customWidth="1"/>
    <col min="24" max="27" width="9.28515625" style="164" customWidth="1"/>
    <col min="28" max="28" width="13.28515625" style="164" customWidth="1"/>
    <col min="29" max="29" width="19" style="164" customWidth="1"/>
    <col min="30" max="32" width="9.28515625" style="164" customWidth="1"/>
    <col min="33" max="16384" width="9.28515625" style="164"/>
  </cols>
  <sheetData>
    <row r="1" spans="1:33" ht="26.65" customHeight="1">
      <c r="A1" s="240"/>
      <c r="O1" s="469" t="s">
        <v>520</v>
      </c>
      <c r="P1" s="469"/>
    </row>
    <row r="2" spans="1:33" ht="39.6" customHeight="1">
      <c r="A2" s="469" t="s">
        <v>652</v>
      </c>
      <c r="B2" s="469"/>
      <c r="C2" s="469"/>
      <c r="D2" s="469"/>
      <c r="E2" s="469"/>
      <c r="F2" s="469"/>
      <c r="G2" s="469"/>
      <c r="H2" s="469"/>
      <c r="I2" s="469"/>
      <c r="J2" s="469"/>
      <c r="K2" s="469"/>
      <c r="L2" s="469"/>
      <c r="M2" s="469"/>
      <c r="N2" s="469"/>
      <c r="O2" s="469"/>
      <c r="P2" s="469"/>
      <c r="Q2" s="469"/>
    </row>
    <row r="3" spans="1:33" ht="21.75" customHeight="1">
      <c r="A3" s="470" t="e">
        <f>#REF!</f>
        <v>#REF!</v>
      </c>
      <c r="B3" s="470"/>
      <c r="C3" s="470"/>
      <c r="D3" s="470"/>
      <c r="E3" s="470"/>
      <c r="F3" s="470"/>
      <c r="G3" s="470"/>
      <c r="H3" s="470"/>
      <c r="I3" s="470"/>
      <c r="J3" s="470"/>
      <c r="K3" s="470"/>
      <c r="L3" s="470"/>
      <c r="M3" s="470"/>
      <c r="N3" s="470"/>
      <c r="O3" s="470"/>
      <c r="P3" s="470"/>
    </row>
    <row r="4" spans="1:33" hidden="1">
      <c r="A4" s="162"/>
      <c r="B4" s="162"/>
      <c r="C4" s="162"/>
      <c r="D4" s="162"/>
      <c r="E4" s="162"/>
      <c r="F4" s="162"/>
      <c r="G4" s="162"/>
      <c r="H4" s="162"/>
      <c r="I4" s="162"/>
      <c r="J4" s="162"/>
      <c r="K4" s="162"/>
      <c r="L4" s="162"/>
      <c r="M4" s="162"/>
      <c r="N4" s="162"/>
      <c r="O4" s="162"/>
      <c r="P4" s="162"/>
      <c r="AB4" s="162"/>
    </row>
    <row r="5" spans="1:33" ht="20.25" customHeight="1">
      <c r="A5" s="175"/>
      <c r="B5" s="166"/>
      <c r="C5" s="176"/>
      <c r="D5" s="176"/>
      <c r="E5" s="166"/>
      <c r="F5" s="177"/>
      <c r="AB5" s="176"/>
    </row>
    <row r="6" spans="1:33" ht="38.65" customHeight="1">
      <c r="A6" s="199"/>
      <c r="B6" s="200"/>
      <c r="C6" s="192"/>
      <c r="D6" s="201" t="e">
        <f>87333000000-D11</f>
        <v>#REF!</v>
      </c>
      <c r="E6" s="200"/>
      <c r="F6" s="194"/>
      <c r="G6" s="52"/>
      <c r="H6" s="52"/>
      <c r="I6" s="52"/>
      <c r="J6" s="203">
        <f>50000000-J64</f>
        <v>0</v>
      </c>
      <c r="K6" s="52"/>
      <c r="L6" s="52"/>
      <c r="M6" s="52"/>
      <c r="N6" s="52"/>
      <c r="O6" s="479" t="s">
        <v>522</v>
      </c>
      <c r="P6" s="479"/>
      <c r="R6" s="52"/>
      <c r="S6" s="52"/>
      <c r="T6" s="52"/>
      <c r="U6" s="52"/>
      <c r="V6" s="52"/>
      <c r="W6" s="52"/>
      <c r="X6" s="52"/>
      <c r="Y6" s="52"/>
      <c r="Z6" s="52"/>
      <c r="AA6" s="52"/>
      <c r="AB6" s="192"/>
      <c r="AC6" s="52"/>
      <c r="AD6" s="52"/>
      <c r="AE6" s="52"/>
      <c r="AF6" s="52"/>
    </row>
    <row r="7" spans="1:33" ht="24.75" customHeight="1">
      <c r="A7" s="467" t="s">
        <v>0</v>
      </c>
      <c r="B7" s="472" t="s">
        <v>531</v>
      </c>
      <c r="C7" s="467" t="s">
        <v>380</v>
      </c>
      <c r="D7" s="467" t="s">
        <v>663</v>
      </c>
      <c r="E7" s="467" t="s">
        <v>292</v>
      </c>
      <c r="F7" s="467" t="s">
        <v>294</v>
      </c>
      <c r="G7" s="467" t="s">
        <v>295</v>
      </c>
      <c r="H7" s="467" t="s">
        <v>615</v>
      </c>
      <c r="I7" s="467" t="s">
        <v>519</v>
      </c>
      <c r="J7" s="467" t="s">
        <v>282</v>
      </c>
      <c r="K7" s="467" t="s">
        <v>662</v>
      </c>
      <c r="L7" s="467" t="s">
        <v>301</v>
      </c>
      <c r="M7" s="473" t="s">
        <v>62</v>
      </c>
      <c r="N7" s="474"/>
      <c r="O7" s="467" t="s">
        <v>306</v>
      </c>
      <c r="P7" s="467" t="s">
        <v>303</v>
      </c>
      <c r="Q7" s="477" t="s">
        <v>555</v>
      </c>
      <c r="R7" s="52"/>
      <c r="S7" s="52"/>
      <c r="T7" s="52"/>
      <c r="U7" s="52"/>
      <c r="V7" s="52"/>
      <c r="W7" s="52"/>
      <c r="X7" s="52"/>
      <c r="Y7" s="52"/>
      <c r="Z7" s="52"/>
      <c r="AA7" s="52"/>
      <c r="AB7" s="478" t="s">
        <v>380</v>
      </c>
      <c r="AC7" s="52"/>
      <c r="AD7" s="52"/>
      <c r="AE7" s="52"/>
      <c r="AF7" s="52"/>
      <c r="AG7" s="167"/>
    </row>
    <row r="8" spans="1:33" ht="102.6" customHeight="1">
      <c r="A8" s="468"/>
      <c r="B8" s="468"/>
      <c r="C8" s="468"/>
      <c r="D8" s="468"/>
      <c r="E8" s="468"/>
      <c r="F8" s="468"/>
      <c r="G8" s="468"/>
      <c r="H8" s="468"/>
      <c r="I8" s="468"/>
      <c r="J8" s="468"/>
      <c r="K8" s="468"/>
      <c r="L8" s="468"/>
      <c r="M8" s="202" t="s">
        <v>383</v>
      </c>
      <c r="N8" s="202" t="s">
        <v>384</v>
      </c>
      <c r="O8" s="468"/>
      <c r="P8" s="468"/>
      <c r="Q8" s="477"/>
      <c r="R8" s="203"/>
      <c r="S8" s="52"/>
      <c r="T8" s="52"/>
      <c r="U8" s="52"/>
      <c r="V8" s="52"/>
      <c r="W8" s="52"/>
      <c r="X8" s="52"/>
      <c r="Y8" s="52"/>
      <c r="Z8" s="52"/>
      <c r="AA8" s="52"/>
      <c r="AB8" s="478"/>
      <c r="AC8" s="52"/>
      <c r="AD8" s="52"/>
      <c r="AE8" s="52"/>
      <c r="AF8" s="52"/>
      <c r="AG8" s="167"/>
    </row>
    <row r="9" spans="1:33" s="169" customFormat="1" ht="36.6" customHeight="1">
      <c r="A9" s="243" t="s">
        <v>258</v>
      </c>
      <c r="B9" s="243" t="s">
        <v>2</v>
      </c>
      <c r="C9" s="243">
        <v>1</v>
      </c>
      <c r="D9" s="243"/>
      <c r="E9" s="243">
        <v>2</v>
      </c>
      <c r="F9" s="243">
        <v>4</v>
      </c>
      <c r="G9" s="243">
        <v>5</v>
      </c>
      <c r="H9" s="243">
        <v>7</v>
      </c>
      <c r="I9" s="243">
        <v>10</v>
      </c>
      <c r="J9" s="243">
        <v>11</v>
      </c>
      <c r="K9" s="243">
        <v>12</v>
      </c>
      <c r="L9" s="243">
        <v>13</v>
      </c>
      <c r="M9" s="243">
        <v>14</v>
      </c>
      <c r="N9" s="243">
        <v>15</v>
      </c>
      <c r="O9" s="243">
        <v>14</v>
      </c>
      <c r="P9" s="243">
        <v>15</v>
      </c>
      <c r="Q9" s="163"/>
      <c r="R9" s="204"/>
      <c r="S9" s="205"/>
      <c r="T9" s="205"/>
      <c r="U9" s="205"/>
      <c r="V9" s="205"/>
      <c r="W9" s="205"/>
      <c r="X9" s="205"/>
      <c r="Y9" s="205"/>
      <c r="Z9" s="205"/>
      <c r="AA9" s="205"/>
      <c r="AB9" s="206">
        <v>1</v>
      </c>
      <c r="AC9" s="205"/>
      <c r="AD9" s="205"/>
      <c r="AE9" s="205"/>
      <c r="AF9" s="205"/>
      <c r="AG9" s="179"/>
    </row>
    <row r="10" spans="1:33" s="169" customFormat="1" ht="16.5" hidden="1" customHeight="1">
      <c r="A10" s="243"/>
      <c r="B10" s="243"/>
      <c r="C10" s="302" t="e">
        <f>C14+C80+C126+C145+C146</f>
        <v>#REF!</v>
      </c>
      <c r="D10" s="302"/>
      <c r="E10" s="302">
        <f t="shared" ref="E10:P10" si="0">E14+E80+E126+E145+E146</f>
        <v>40580008000</v>
      </c>
      <c r="F10" s="302">
        <f t="shared" si="0"/>
        <v>2298090000</v>
      </c>
      <c r="G10" s="302">
        <f t="shared" si="0"/>
        <v>1374540000</v>
      </c>
      <c r="H10" s="302">
        <f t="shared" si="0"/>
        <v>327700000</v>
      </c>
      <c r="I10" s="302">
        <f t="shared" si="0"/>
        <v>776000000</v>
      </c>
      <c r="J10" s="302">
        <f t="shared" si="0"/>
        <v>1637000000</v>
      </c>
      <c r="K10" s="302">
        <f t="shared" si="0"/>
        <v>2171000000</v>
      </c>
      <c r="L10" s="302">
        <f t="shared" si="0"/>
        <v>4932650000</v>
      </c>
      <c r="M10" s="302">
        <f t="shared" si="0"/>
        <v>0</v>
      </c>
      <c r="N10" s="302">
        <f t="shared" si="0"/>
        <v>0</v>
      </c>
      <c r="O10" s="302" t="e">
        <f t="shared" si="0"/>
        <v>#REF!</v>
      </c>
      <c r="P10" s="302">
        <f t="shared" si="0"/>
        <v>3059400736</v>
      </c>
      <c r="Q10" s="163"/>
      <c r="R10" s="205"/>
      <c r="S10" s="205"/>
      <c r="T10" s="205"/>
      <c r="U10" s="205"/>
      <c r="V10" s="205"/>
      <c r="W10" s="205"/>
      <c r="X10" s="205"/>
      <c r="Y10" s="205"/>
      <c r="Z10" s="205"/>
      <c r="AA10" s="205"/>
      <c r="AB10" s="206"/>
      <c r="AC10" s="205"/>
      <c r="AD10" s="205"/>
      <c r="AE10" s="205"/>
      <c r="AF10" s="205"/>
      <c r="AG10" s="179"/>
    </row>
    <row r="11" spans="1:33" s="174" customFormat="1" ht="29.65" customHeight="1">
      <c r="A11" s="303"/>
      <c r="B11" s="304" t="s">
        <v>256</v>
      </c>
      <c r="C11" s="253" t="e">
        <f t="shared" ref="C11:J11" si="1">C14+C80+C126+C145+C146</f>
        <v>#REF!</v>
      </c>
      <c r="D11" s="253" t="e">
        <f t="shared" si="1"/>
        <v>#REF!</v>
      </c>
      <c r="E11" s="253">
        <f t="shared" si="1"/>
        <v>40580008000</v>
      </c>
      <c r="F11" s="253">
        <f t="shared" si="1"/>
        <v>2298090000</v>
      </c>
      <c r="G11" s="253">
        <f t="shared" si="1"/>
        <v>1374540000</v>
      </c>
      <c r="H11" s="253">
        <f t="shared" si="1"/>
        <v>327700000</v>
      </c>
      <c r="I11" s="253">
        <f t="shared" si="1"/>
        <v>776000000</v>
      </c>
      <c r="J11" s="253">
        <f t="shared" si="1"/>
        <v>1637000000</v>
      </c>
      <c r="K11" s="253">
        <f>K14+K146</f>
        <v>2171000000</v>
      </c>
      <c r="L11" s="253">
        <f>L14+L80+L126+L145</f>
        <v>4932650000</v>
      </c>
      <c r="M11" s="253">
        <f>M14+M80+M126+M145</f>
        <v>0</v>
      </c>
      <c r="N11" s="253">
        <f>N14+N80+N126+N145</f>
        <v>0</v>
      </c>
      <c r="O11" s="253" t="e">
        <f>O14+O80+O126+O145+O146</f>
        <v>#REF!</v>
      </c>
      <c r="P11" s="253">
        <f>P14+P80+P126+P145</f>
        <v>3059400736</v>
      </c>
      <c r="Q11" s="253">
        <f>Q14+Q80+Q126+Q145</f>
        <v>4312730000</v>
      </c>
      <c r="R11" s="305" t="e">
        <f>D11-E11-F11-G11-H11-I11-J11-K11-L11-O11-P11-Q11</f>
        <v>#REF!</v>
      </c>
      <c r="S11" s="306">
        <v>0</v>
      </c>
      <c r="T11" s="305">
        <v>10802</v>
      </c>
      <c r="U11" s="306">
        <v>6</v>
      </c>
      <c r="V11" s="306">
        <v>197771</v>
      </c>
      <c r="W11" s="306">
        <v>108691</v>
      </c>
      <c r="X11" s="306">
        <v>132716</v>
      </c>
      <c r="Y11" s="208">
        <v>13630</v>
      </c>
      <c r="Z11" s="306">
        <v>708475.92999999993</v>
      </c>
      <c r="AA11" s="306"/>
      <c r="AB11" s="305">
        <v>3888526.16</v>
      </c>
      <c r="AC11" s="306">
        <v>51311</v>
      </c>
      <c r="AD11" s="306">
        <v>819842</v>
      </c>
      <c r="AE11" s="305">
        <v>84011</v>
      </c>
      <c r="AF11" s="306">
        <v>46995</v>
      </c>
      <c r="AG11" s="307"/>
    </row>
    <row r="12" spans="1:33" s="183" customFormat="1" ht="18.600000000000001" hidden="1" customHeight="1">
      <c r="A12" s="308"/>
      <c r="B12" s="269" t="s">
        <v>392</v>
      </c>
      <c r="C12" s="217"/>
      <c r="D12" s="217"/>
      <c r="E12" s="217"/>
      <c r="F12" s="217"/>
      <c r="G12" s="217"/>
      <c r="H12" s="217"/>
      <c r="I12" s="217"/>
      <c r="J12" s="217"/>
      <c r="K12" s="217"/>
      <c r="L12" s="217"/>
      <c r="M12" s="217"/>
      <c r="N12" s="217"/>
      <c r="O12" s="217"/>
      <c r="P12" s="217"/>
      <c r="Q12" s="270" t="e">
        <f>#REF!+#REF!+Q16+#REF!+#REF!+#REF!+#REF!+#REF!+Q18+#REF!+#REF!+#REF!+#REF!+#REF!+#REF!+Q95+Q98+Q101+#REF!+#REF!+#REF!+#REF!+#REF!+#REF!+#REF!+Q103+Q105+#REF!+#REF!+#REF!+Q107+#REF!+#REF!+#REF!+#REF!+#REF!+#REF!+#REF!+Q109+Q137+Q140+#REF!+#REF!+#REF!+#REF!+#REF!+#REF!+#REF!+#REF!+#REF!+#REF!+#REF!</f>
        <v>#REF!</v>
      </c>
      <c r="R12" s="305" t="e">
        <f t="shared" ref="R12:R77" si="2">D12-E12-F12-G12-H12-I12-J12-K12-L12-O12-P12-Q12</f>
        <v>#REF!</v>
      </c>
      <c r="S12" s="212" t="e">
        <f>#REF!+#REF!+S16+#REF!+#REF!+#REF!+#REF!+#REF!+S18+#REF!+#REF!+#REF!+#REF!+#REF!+#REF!+S95+S98+S101+#REF!+#REF!+#REF!+#REF!+#REF!+#REF!+#REF!+S103+S105+#REF!+#REF!+#REF!+S107+#REF!+#REF!+#REF!+#REF!+#REF!+#REF!+#REF!+S109+S137+S140+#REF!+#REF!+#REF!+#REF!+#REF!+#REF!+#REF!+#REF!+#REF!+#REF!+#REF!</f>
        <v>#REF!</v>
      </c>
      <c r="T12" s="212" t="e">
        <f>#REF!+#REF!+T16+#REF!+#REF!+#REF!+#REF!+#REF!+T18+#REF!+#REF!+#REF!+#REF!+#REF!+#REF!+T95+T98+T101+#REF!+#REF!+#REF!+#REF!+#REF!+#REF!+#REF!+T103+T105+#REF!+#REF!+#REF!+T107+#REF!+#REF!+#REF!+#REF!+#REF!+#REF!+#REF!+T109+T137+T140+#REF!+#REF!+#REF!+#REF!+#REF!+#REF!+#REF!+#REF!+#REF!+#REF!+#REF!</f>
        <v>#REF!</v>
      </c>
      <c r="U12" s="212" t="e">
        <f>#REF!+#REF!+U16+#REF!+#REF!+#REF!+#REF!+#REF!+U18+#REF!+#REF!+#REF!+#REF!+#REF!+#REF!+U95+U98+U101+#REF!+#REF!+#REF!+#REF!+#REF!+#REF!+#REF!+U103+U105+#REF!+#REF!+#REF!+U107+#REF!+#REF!+#REF!+#REF!+#REF!+#REF!+#REF!+U109+U137+U140+#REF!+#REF!+#REF!+#REF!+#REF!+#REF!+#REF!+#REF!+#REF!+#REF!+#REF!</f>
        <v>#REF!</v>
      </c>
      <c r="V12" s="212" t="e">
        <f>#REF!+#REF!+V16+#REF!+#REF!+#REF!+#REF!+#REF!+V18+#REF!+#REF!+#REF!+#REF!+#REF!+#REF!+V95+V98+V101+#REF!+#REF!+#REF!+#REF!+#REF!+#REF!+#REF!+V103+V105+#REF!+#REF!+#REF!+V107+#REF!+#REF!+#REF!+#REF!+#REF!+#REF!+#REF!+V109+V137+V140+#REF!+#REF!+#REF!+#REF!+#REF!+#REF!+#REF!+#REF!+#REF!+#REF!+#REF!</f>
        <v>#REF!</v>
      </c>
      <c r="W12" s="212" t="e">
        <f>#REF!+#REF!+W16+#REF!+#REF!+#REF!+#REF!+#REF!+W18+#REF!+#REF!+#REF!+#REF!+#REF!+#REF!+W95+W98+W101+#REF!+#REF!+#REF!+#REF!+#REF!+#REF!+#REF!+W103+W105+#REF!+#REF!+#REF!+W107+#REF!+#REF!+#REF!+#REF!+#REF!+#REF!+#REF!+W109+W137+W140+#REF!+#REF!+#REF!+#REF!+#REF!+#REF!+#REF!+#REF!+#REF!+#REF!+#REF!</f>
        <v>#REF!</v>
      </c>
      <c r="X12" s="212" t="e">
        <f>#REF!+#REF!+X16+#REF!+#REF!+#REF!+#REF!+#REF!+X18+#REF!+#REF!+#REF!+#REF!+#REF!+#REF!+X95+X98+X101+#REF!+#REF!+#REF!+#REF!+#REF!+#REF!+#REF!+X103+X105+#REF!+#REF!+#REF!+X107+#REF!+#REF!+#REF!+#REF!+#REF!+#REF!+#REF!+X109+X137+X140+#REF!+#REF!+#REF!+#REF!+#REF!+#REF!+#REF!+#REF!+#REF!+#REF!+#REF!</f>
        <v>#REF!</v>
      </c>
      <c r="Y12" s="212" t="e">
        <f>#REF!+#REF!+Y16+#REF!+#REF!+#REF!+#REF!+#REF!+Y18+#REF!+#REF!+#REF!+#REF!+#REF!+#REF!+Y95+Y98+Y101+#REF!+#REF!+#REF!+#REF!+#REF!+#REF!+#REF!+Y103+Y105+#REF!+#REF!+#REF!+Y107+#REF!+#REF!+#REF!+#REF!+#REF!+#REF!+#REF!+Y109+Y137+Y140+#REF!+#REF!+#REF!+#REF!+#REF!+#REF!+#REF!+#REF!+#REF!+#REF!+#REF!</f>
        <v>#REF!</v>
      </c>
      <c r="Z12" s="212" t="e">
        <f>#REF!+#REF!+Z16+#REF!+#REF!+#REF!+#REF!+#REF!+Z18+#REF!+#REF!+#REF!+#REF!+#REF!+#REF!+Z95+Z98+Z101+#REF!+#REF!+#REF!+#REF!+#REF!+#REF!+#REF!+Z103+Z105+#REF!+#REF!+#REF!+Z107+#REF!+#REF!+#REF!+#REF!+#REF!+#REF!+#REF!+Z109+Z137+Z140+#REF!+#REF!+#REF!+#REF!+#REF!+#REF!+#REF!+#REF!+#REF!+#REF!+#REF!</f>
        <v>#REF!</v>
      </c>
      <c r="AA12" s="212" t="e">
        <f>#REF!+#REF!+AA16+#REF!+#REF!+#REF!+#REF!+#REF!+AA18+#REF!+#REF!+#REF!+#REF!+#REF!+#REF!+AA95+AA98+AA101+#REF!+#REF!+#REF!+#REF!+#REF!+#REF!+#REF!+AA103+AA105+#REF!+#REF!+#REF!+AA107+#REF!+#REF!+#REF!+#REF!+#REF!+#REF!+#REF!+AA109+AA137+AA140+#REF!+#REF!+#REF!+#REF!+#REF!+#REF!+#REF!+#REF!+#REF!+#REF!+#REF!</f>
        <v>#REF!</v>
      </c>
      <c r="AB12" s="212" t="e">
        <f>#REF!+#REF!+AB16+#REF!+#REF!+#REF!+#REF!+#REF!+AB18+#REF!+#REF!+#REF!+#REF!+#REF!+#REF!+AB95+AB98+AB101+#REF!+#REF!+#REF!+#REF!+#REF!+#REF!+#REF!+AB103+AB105+#REF!+#REF!+#REF!+AB107+#REF!+#REF!+#REF!+#REF!+#REF!+#REF!+#REF!+AB109+AB137+AB140+#REF!+#REF!+#REF!+#REF!+#REF!+#REF!+#REF!+#REF!+#REF!+#REF!+#REF!</f>
        <v>#REF!</v>
      </c>
      <c r="AC12" s="212" t="e">
        <f>#REF!+#REF!+AC16+#REF!+#REF!+#REF!+#REF!+#REF!+AC18+#REF!+#REF!+#REF!+#REF!+#REF!+#REF!+AC95+AC98+AC101+#REF!+#REF!+#REF!+#REF!+#REF!+#REF!+#REF!+AC103+AC105+#REF!+#REF!+#REF!+AC107+#REF!+#REF!+#REF!+#REF!+#REF!+#REF!+#REF!+AC109+AC137+AC140+#REF!+#REF!+#REF!+#REF!+#REF!+#REF!+#REF!+#REF!+#REF!+#REF!+#REF!</f>
        <v>#REF!</v>
      </c>
      <c r="AD12" s="212" t="e">
        <f>#REF!+#REF!+AD16+#REF!+#REF!+#REF!+#REF!+#REF!+AD18+#REF!+#REF!+#REF!+#REF!+#REF!+#REF!+AD95+AD98+AD101+#REF!+#REF!+#REF!+#REF!+#REF!+#REF!+#REF!+AD103+AD105+#REF!+#REF!+#REF!+AD107+#REF!+#REF!+#REF!+#REF!+#REF!+#REF!+#REF!+AD109+AD137+AD140+#REF!+#REF!+#REF!+#REF!+#REF!+#REF!+#REF!+#REF!+#REF!+#REF!+#REF!</f>
        <v>#REF!</v>
      </c>
      <c r="AE12" s="212" t="e">
        <f>#REF!+#REF!+AE16+#REF!+#REF!+#REF!+#REF!+#REF!+AE18+#REF!+#REF!+#REF!+#REF!+#REF!+#REF!+AE95+AE98+AE101+#REF!+#REF!+#REF!+#REF!+#REF!+#REF!+#REF!+AE103+AE105+#REF!+#REF!+#REF!+AE107+#REF!+#REF!+#REF!+#REF!+#REF!+#REF!+#REF!+AE109+AE137+AE140+#REF!+#REF!+#REF!+#REF!+#REF!+#REF!+#REF!+#REF!+#REF!+#REF!+#REF!</f>
        <v>#REF!</v>
      </c>
      <c r="AF12" s="212" t="e">
        <f>#REF!+#REF!+AF16+#REF!+#REF!+#REF!+#REF!+#REF!+AF18+#REF!+#REF!+#REF!+#REF!+#REF!+#REF!+AF95+AF98+AF101+#REF!+#REF!+#REF!+#REF!+#REF!+#REF!+#REF!+AF103+AF105+#REF!+#REF!+#REF!+AF107+#REF!+#REF!+#REF!+#REF!+#REF!+#REF!+#REF!+AF109+AF137+AF140+#REF!+#REF!+#REF!+#REF!+#REF!+#REF!+#REF!+#REF!+#REF!+#REF!+#REF!</f>
        <v>#REF!</v>
      </c>
      <c r="AG12" s="309"/>
    </row>
    <row r="13" spans="1:33" s="183" customFormat="1" ht="13.5" hidden="1" customHeight="1">
      <c r="A13" s="308"/>
      <c r="B13" s="269" t="s">
        <v>393</v>
      </c>
      <c r="C13" s="217"/>
      <c r="D13" s="217"/>
      <c r="E13" s="217"/>
      <c r="F13" s="217"/>
      <c r="G13" s="217"/>
      <c r="H13" s="217"/>
      <c r="I13" s="217"/>
      <c r="J13" s="217"/>
      <c r="K13" s="217"/>
      <c r="L13" s="217"/>
      <c r="M13" s="217"/>
      <c r="N13" s="217"/>
      <c r="O13" s="217"/>
      <c r="P13" s="217"/>
      <c r="Q13" s="270">
        <v>380455</v>
      </c>
      <c r="R13" s="305">
        <f t="shared" si="2"/>
        <v>-380455</v>
      </c>
      <c r="S13" s="212">
        <v>0</v>
      </c>
      <c r="T13" s="212">
        <v>4573</v>
      </c>
      <c r="U13" s="212">
        <v>259737</v>
      </c>
      <c r="V13" s="212">
        <v>38582</v>
      </c>
      <c r="W13" s="212">
        <v>29396</v>
      </c>
      <c r="X13" s="212">
        <v>13934</v>
      </c>
      <c r="Y13" s="212">
        <v>13630</v>
      </c>
      <c r="Z13" s="212">
        <v>245376</v>
      </c>
      <c r="AA13" s="212"/>
      <c r="AB13" s="212">
        <v>1170247.1600000001</v>
      </c>
      <c r="AC13" s="212">
        <v>51311</v>
      </c>
      <c r="AD13" s="212">
        <v>317574</v>
      </c>
      <c r="AE13" s="212">
        <v>19156</v>
      </c>
      <c r="AF13" s="212">
        <v>9989</v>
      </c>
      <c r="AG13" s="309"/>
    </row>
    <row r="14" spans="1:33" s="174" customFormat="1" ht="36.6" customHeight="1">
      <c r="A14" s="310" t="s">
        <v>259</v>
      </c>
      <c r="B14" s="311" t="s">
        <v>318</v>
      </c>
      <c r="C14" s="253" t="e">
        <f t="shared" ref="C14:J14" si="3">C15+C39+C53+C76</f>
        <v>#REF!</v>
      </c>
      <c r="D14" s="253" t="e">
        <f t="shared" si="3"/>
        <v>#REF!</v>
      </c>
      <c r="E14" s="253">
        <f t="shared" si="3"/>
        <v>2304000000</v>
      </c>
      <c r="F14" s="253">
        <f t="shared" si="3"/>
        <v>2298090000</v>
      </c>
      <c r="G14" s="253">
        <f t="shared" si="3"/>
        <v>1374540000</v>
      </c>
      <c r="H14" s="253">
        <f t="shared" si="3"/>
        <v>237700000</v>
      </c>
      <c r="I14" s="253">
        <f t="shared" si="3"/>
        <v>30000000</v>
      </c>
      <c r="J14" s="253">
        <f t="shared" si="3"/>
        <v>375000000</v>
      </c>
      <c r="K14" s="253">
        <f t="shared" ref="K14" si="4">K38</f>
        <v>66584450</v>
      </c>
      <c r="L14" s="253">
        <f t="shared" ref="L14:Q14" si="5">L15+L39+L53+L76</f>
        <v>4932650000</v>
      </c>
      <c r="M14" s="253">
        <f t="shared" si="5"/>
        <v>0</v>
      </c>
      <c r="N14" s="253">
        <f t="shared" si="5"/>
        <v>0</v>
      </c>
      <c r="O14" s="253" t="e">
        <f t="shared" si="5"/>
        <v>#REF!</v>
      </c>
      <c r="P14" s="253">
        <f t="shared" si="5"/>
        <v>3059400736</v>
      </c>
      <c r="Q14" s="253">
        <f t="shared" si="5"/>
        <v>1554730000</v>
      </c>
      <c r="R14" s="305" t="e">
        <f t="shared" si="2"/>
        <v>#REF!</v>
      </c>
      <c r="S14" s="306">
        <v>0</v>
      </c>
      <c r="T14" s="306">
        <v>10162</v>
      </c>
      <c r="U14" s="306">
        <v>727567</v>
      </c>
      <c r="V14" s="306">
        <v>197771</v>
      </c>
      <c r="W14" s="306">
        <v>15735</v>
      </c>
      <c r="X14" s="306">
        <v>132716</v>
      </c>
      <c r="Y14" s="306">
        <v>13630</v>
      </c>
      <c r="Z14" s="306">
        <v>672979.92999999993</v>
      </c>
      <c r="AA14" s="306"/>
      <c r="AB14" s="306"/>
      <c r="AC14" s="306"/>
      <c r="AD14" s="306"/>
      <c r="AE14" s="306"/>
      <c r="AF14" s="306"/>
      <c r="AG14" s="307"/>
    </row>
    <row r="15" spans="1:33" s="174" customFormat="1" ht="33.6" customHeight="1">
      <c r="A15" s="310">
        <v>1</v>
      </c>
      <c r="B15" s="311" t="s">
        <v>505</v>
      </c>
      <c r="C15" s="253" t="e">
        <f>#REF!+C37</f>
        <v>#REF!</v>
      </c>
      <c r="D15" s="253" t="e">
        <f>D20+D29+D30+D31+D32+D33+D34+D35+D36+D37+D38</f>
        <v>#REF!</v>
      </c>
      <c r="E15" s="253">
        <f t="shared" ref="E15:Q15" si="6">E20+E29+E30+E31+E32+E33+E34+E35+E36+E37+E38</f>
        <v>0</v>
      </c>
      <c r="F15" s="253">
        <f t="shared" si="6"/>
        <v>2298090000</v>
      </c>
      <c r="G15" s="253">
        <f t="shared" si="6"/>
        <v>1374540000</v>
      </c>
      <c r="H15" s="253">
        <f t="shared" si="6"/>
        <v>107753380</v>
      </c>
      <c r="I15" s="253">
        <f t="shared" si="6"/>
        <v>0</v>
      </c>
      <c r="J15" s="253">
        <f t="shared" si="6"/>
        <v>264084237</v>
      </c>
      <c r="K15" s="253">
        <f t="shared" si="6"/>
        <v>66584450</v>
      </c>
      <c r="L15" s="253">
        <f t="shared" si="6"/>
        <v>254900000</v>
      </c>
      <c r="M15" s="253">
        <f t="shared" si="6"/>
        <v>0</v>
      </c>
      <c r="N15" s="253">
        <f t="shared" si="6"/>
        <v>0</v>
      </c>
      <c r="O15" s="253" t="e">
        <f t="shared" si="6"/>
        <v>#REF!</v>
      </c>
      <c r="P15" s="253">
        <f t="shared" si="6"/>
        <v>192651200</v>
      </c>
      <c r="Q15" s="253">
        <f t="shared" si="6"/>
        <v>285640000</v>
      </c>
      <c r="R15" s="305" t="e">
        <f t="shared" si="2"/>
        <v>#REF!</v>
      </c>
      <c r="S15" s="173"/>
      <c r="T15" s="173"/>
      <c r="U15" s="173"/>
      <c r="V15" s="173"/>
      <c r="W15" s="173"/>
      <c r="X15" s="173"/>
      <c r="Y15" s="173"/>
      <c r="Z15" s="173"/>
      <c r="AA15" s="173"/>
      <c r="AB15" s="306">
        <v>54803</v>
      </c>
      <c r="AC15" s="312" t="e">
        <f>C15-AB15</f>
        <v>#REF!</v>
      </c>
      <c r="AD15" s="173"/>
      <c r="AE15" s="173"/>
      <c r="AF15" s="173"/>
      <c r="AG15" s="307"/>
    </row>
    <row r="16" spans="1:33" s="183" customFormat="1" ht="24" hidden="1" customHeight="1">
      <c r="A16" s="308"/>
      <c r="B16" s="269" t="s">
        <v>392</v>
      </c>
      <c r="C16" s="217">
        <f>C37+C39</f>
        <v>4878598620</v>
      </c>
      <c r="D16" s="217"/>
      <c r="E16" s="217">
        <f>'37.01 ĐP'!F21+'37.02 TW'!F23</f>
        <v>0</v>
      </c>
      <c r="F16" s="217">
        <f>'37.01 ĐP'!H21+'37.02 TW'!H23</f>
        <v>0</v>
      </c>
      <c r="G16" s="217">
        <f>'37.01 ĐP'!I21+'37.02 TW'!I23</f>
        <v>0</v>
      </c>
      <c r="H16" s="217">
        <f>'37.01 ĐP'!K21+'37.02 TW'!K23</f>
        <v>0</v>
      </c>
      <c r="I16" s="217">
        <f>'37.01 ĐP'!N21+'37.02 TW'!N23</f>
        <v>40000</v>
      </c>
      <c r="J16" s="217"/>
      <c r="K16" s="217"/>
      <c r="L16" s="217">
        <f>'37.01 ĐP'!O21+'37.02 TW'!O23</f>
        <v>250828.93</v>
      </c>
      <c r="M16" s="217">
        <f>'37.01 ĐP'!P21+'37.02 TW'!P23</f>
        <v>0</v>
      </c>
      <c r="N16" s="217">
        <f>'37.01 ĐP'!Q21+'37.02 TW'!Q23</f>
        <v>0</v>
      </c>
      <c r="O16" s="217">
        <f>'37.01 ĐP'!R21+'37.02 TW'!R23</f>
        <v>90846</v>
      </c>
      <c r="P16" s="217">
        <f>'37.01 ĐP'!S21+'37.02 TW'!S23</f>
        <v>0</v>
      </c>
      <c r="Q16" s="185" t="e">
        <f>C16-#REF!</f>
        <v>#REF!</v>
      </c>
      <c r="R16" s="305" t="e">
        <f t="shared" si="2"/>
        <v>#REF!</v>
      </c>
      <c r="S16" s="210"/>
      <c r="T16" s="210"/>
      <c r="U16" s="210"/>
      <c r="V16" s="210"/>
      <c r="W16" s="210"/>
      <c r="X16" s="210"/>
      <c r="Y16" s="210"/>
      <c r="Z16" s="210"/>
      <c r="AA16" s="210"/>
      <c r="AB16" s="313">
        <v>326371</v>
      </c>
      <c r="AC16" s="213">
        <f>C16-AB16</f>
        <v>4878272249</v>
      </c>
      <c r="AD16" s="210"/>
      <c r="AE16" s="210"/>
      <c r="AF16" s="210"/>
    </row>
    <row r="17" spans="1:32" s="183" customFormat="1" ht="24" hidden="1" customHeight="1">
      <c r="A17" s="308"/>
      <c r="B17" s="269" t="s">
        <v>393</v>
      </c>
      <c r="C17" s="217">
        <f>C39+C53</f>
        <v>13356306119</v>
      </c>
      <c r="D17" s="217"/>
      <c r="E17" s="217">
        <f>'37.01 ĐP'!F22+'37.02 TW'!F26</f>
        <v>0</v>
      </c>
      <c r="F17" s="217">
        <f>'37.01 ĐP'!H22+'37.02 TW'!H26</f>
        <v>0</v>
      </c>
      <c r="G17" s="217">
        <f>'37.01 ĐP'!I22+'37.02 TW'!I26</f>
        <v>0</v>
      </c>
      <c r="H17" s="217">
        <f>'37.01 ĐP'!K22+'37.02 TW'!K26</f>
        <v>0</v>
      </c>
      <c r="I17" s="217">
        <f>'37.01 ĐP'!N22+'37.02 TW'!N26</f>
        <v>16266</v>
      </c>
      <c r="J17" s="217"/>
      <c r="K17" s="217"/>
      <c r="L17" s="217">
        <f>'37.01 ĐP'!O22+'37.02 TW'!O26</f>
        <v>85038</v>
      </c>
      <c r="M17" s="217">
        <f>'37.01 ĐP'!P22+'37.02 TW'!P26</f>
        <v>0</v>
      </c>
      <c r="N17" s="217">
        <f>'37.01 ĐP'!Q22+'37.02 TW'!Q26</f>
        <v>51311</v>
      </c>
      <c r="O17" s="217">
        <f>'37.01 ĐP'!R22+'37.02 TW'!R26</f>
        <v>85271</v>
      </c>
      <c r="P17" s="217">
        <f>'37.01 ĐP'!S22+'37.02 TW'!S26</f>
        <v>0</v>
      </c>
      <c r="Q17" s="185" t="e">
        <f>C17-#REF!</f>
        <v>#REF!</v>
      </c>
      <c r="R17" s="305" t="e">
        <f t="shared" si="2"/>
        <v>#REF!</v>
      </c>
      <c r="S17" s="210"/>
      <c r="T17" s="210"/>
      <c r="U17" s="210"/>
      <c r="V17" s="210"/>
      <c r="W17" s="210"/>
      <c r="X17" s="210"/>
      <c r="Y17" s="210"/>
      <c r="Z17" s="210"/>
      <c r="AA17" s="210"/>
      <c r="AB17" s="313">
        <v>167899.16</v>
      </c>
      <c r="AC17" s="213">
        <f>C17-AB17</f>
        <v>13356138219.84</v>
      </c>
      <c r="AD17" s="210"/>
      <c r="AE17" s="210"/>
      <c r="AF17" s="210"/>
    </row>
    <row r="18" spans="1:32" s="183" customFormat="1" ht="24" hidden="1" customHeight="1">
      <c r="A18" s="308"/>
      <c r="B18" s="269" t="s">
        <v>392</v>
      </c>
      <c r="C18" s="217" t="e">
        <f>C53+C76</f>
        <v>#REF!</v>
      </c>
      <c r="D18" s="217"/>
      <c r="E18" s="217">
        <f>'37.01 ĐP'!F39+'37.02 TW'!F77</f>
        <v>766032</v>
      </c>
      <c r="F18" s="217">
        <f>'37.01 ĐP'!H39+'37.02 TW'!H77</f>
        <v>0</v>
      </c>
      <c r="G18" s="217">
        <f>'37.01 ĐP'!I39+'37.02 TW'!I77</f>
        <v>0</v>
      </c>
      <c r="H18" s="217">
        <f>'37.01 ĐP'!K39+'37.02 TW'!K77</f>
        <v>0</v>
      </c>
      <c r="I18" s="217">
        <f>'37.01 ĐP'!N39+'37.02 TW'!N77</f>
        <v>0</v>
      </c>
      <c r="J18" s="217"/>
      <c r="K18" s="217"/>
      <c r="L18" s="217">
        <f>'37.01 ĐP'!O39+'37.02 TW'!O77</f>
        <v>0</v>
      </c>
      <c r="M18" s="217">
        <f>'37.01 ĐP'!P39+'37.02 TW'!P77</f>
        <v>0</v>
      </c>
      <c r="N18" s="217">
        <f>'37.01 ĐP'!Q39+'37.02 TW'!Q77</f>
        <v>0</v>
      </c>
      <c r="O18" s="217">
        <f>'37.01 ĐP'!R39+'37.02 TW'!R77</f>
        <v>15150</v>
      </c>
      <c r="P18" s="217">
        <f>'37.01 ĐP'!S39+'37.02 TW'!S77</f>
        <v>0</v>
      </c>
      <c r="Q18" s="185" t="e">
        <f>C18-#REF!</f>
        <v>#REF!</v>
      </c>
      <c r="R18" s="305" t="e">
        <f t="shared" si="2"/>
        <v>#REF!</v>
      </c>
      <c r="S18" s="210"/>
      <c r="T18" s="210"/>
      <c r="U18" s="210"/>
      <c r="V18" s="210"/>
      <c r="W18" s="211" t="e">
        <f>C18-V18</f>
        <v>#REF!</v>
      </c>
      <c r="X18" s="210"/>
      <c r="Y18" s="210"/>
      <c r="Z18" s="210"/>
      <c r="AA18" s="210"/>
      <c r="AB18" s="212">
        <v>724478</v>
      </c>
      <c r="AC18" s="213" t="e">
        <f>C18-AB18</f>
        <v>#REF!</v>
      </c>
      <c r="AD18" s="210"/>
      <c r="AE18" s="210"/>
      <c r="AF18" s="210"/>
    </row>
    <row r="19" spans="1:32" s="183" customFormat="1" ht="24" hidden="1" customHeight="1">
      <c r="A19" s="308"/>
      <c r="B19" s="269" t="s">
        <v>393</v>
      </c>
      <c r="C19" s="217" t="e">
        <f>C76+C80</f>
        <v>#REF!</v>
      </c>
      <c r="D19" s="217"/>
      <c r="E19" s="217">
        <f>'37.01 ĐP'!F40+'37.02 TW'!F80</f>
        <v>302978</v>
      </c>
      <c r="F19" s="217">
        <f>'37.01 ĐP'!H40+'37.02 TW'!H80</f>
        <v>0</v>
      </c>
      <c r="G19" s="217">
        <f>'37.01 ĐP'!I40+'37.02 TW'!I80</f>
        <v>0</v>
      </c>
      <c r="H19" s="217">
        <f>'37.01 ĐP'!K40+'37.02 TW'!K80</f>
        <v>0</v>
      </c>
      <c r="I19" s="217">
        <f>'37.01 ĐP'!N40+'37.02 TW'!N80</f>
        <v>0</v>
      </c>
      <c r="J19" s="217"/>
      <c r="K19" s="217"/>
      <c r="L19" s="217">
        <f>'37.01 ĐP'!O40+'37.02 TW'!O80</f>
        <v>0</v>
      </c>
      <c r="M19" s="217">
        <f>'37.01 ĐP'!P40+'37.02 TW'!P80</f>
        <v>0</v>
      </c>
      <c r="N19" s="217">
        <f>'37.01 ĐP'!Q40+'37.02 TW'!Q80</f>
        <v>0</v>
      </c>
      <c r="O19" s="217">
        <f>'37.01 ĐP'!R40+'37.02 TW'!R80</f>
        <v>11714</v>
      </c>
      <c r="P19" s="217">
        <f>'37.01 ĐP'!S40+'37.02 TW'!S80</f>
        <v>0</v>
      </c>
      <c r="Q19" s="185" t="e">
        <f>C19-#REF!</f>
        <v>#REF!</v>
      </c>
      <c r="R19" s="305" t="e">
        <f t="shared" si="2"/>
        <v>#REF!</v>
      </c>
      <c r="S19" s="210"/>
      <c r="T19" s="210"/>
      <c r="U19" s="210"/>
      <c r="V19" s="210"/>
      <c r="W19" s="211" t="e">
        <f>C19-V19</f>
        <v>#REF!</v>
      </c>
      <c r="X19" s="210"/>
      <c r="Y19" s="210"/>
      <c r="Z19" s="210"/>
      <c r="AA19" s="210"/>
      <c r="AB19" s="212">
        <v>275026</v>
      </c>
      <c r="AC19" s="213" t="e">
        <f>C19-AB19</f>
        <v>#REF!</v>
      </c>
      <c r="AD19" s="210"/>
      <c r="AE19" s="210"/>
      <c r="AF19" s="210"/>
    </row>
    <row r="20" spans="1:32" s="183" customFormat="1" ht="62.65" customHeight="1">
      <c r="A20" s="250" t="s">
        <v>529</v>
      </c>
      <c r="B20" s="251" t="s">
        <v>642</v>
      </c>
      <c r="C20" s="217"/>
      <c r="D20" s="217" t="e">
        <f>SUM(D21:D28)</f>
        <v>#REF!</v>
      </c>
      <c r="E20" s="217">
        <f t="shared" ref="E20:N20" si="7">SUM(E21:E28)</f>
        <v>0</v>
      </c>
      <c r="F20" s="217">
        <f t="shared" si="7"/>
        <v>0</v>
      </c>
      <c r="G20" s="217">
        <f t="shared" si="7"/>
        <v>0</v>
      </c>
      <c r="H20" s="217">
        <f t="shared" si="7"/>
        <v>0</v>
      </c>
      <c r="I20" s="217">
        <f t="shared" si="7"/>
        <v>0</v>
      </c>
      <c r="J20" s="217">
        <f t="shared" si="7"/>
        <v>0</v>
      </c>
      <c r="K20" s="217">
        <f t="shared" si="7"/>
        <v>0</v>
      </c>
      <c r="L20" s="217">
        <f t="shared" si="7"/>
        <v>0</v>
      </c>
      <c r="M20" s="217">
        <f t="shared" si="7"/>
        <v>0</v>
      </c>
      <c r="N20" s="217">
        <f t="shared" si="7"/>
        <v>0</v>
      </c>
      <c r="O20" s="217" t="e">
        <f>SUM(O21:O28)</f>
        <v>#REF!</v>
      </c>
      <c r="P20" s="217">
        <f t="shared" ref="P20:Q20" si="8">SUM(P21:P28)</f>
        <v>85263600</v>
      </c>
      <c r="Q20" s="217">
        <f t="shared" si="8"/>
        <v>0</v>
      </c>
      <c r="R20" s="305"/>
      <c r="S20" s="210"/>
      <c r="T20" s="210"/>
      <c r="U20" s="210"/>
      <c r="V20" s="210"/>
      <c r="W20" s="211"/>
      <c r="X20" s="210"/>
      <c r="Y20" s="210"/>
      <c r="Z20" s="210"/>
      <c r="AA20" s="210"/>
      <c r="AB20" s="212"/>
      <c r="AC20" s="213"/>
      <c r="AD20" s="210"/>
      <c r="AE20" s="210"/>
      <c r="AF20" s="210"/>
    </row>
    <row r="21" spans="1:32" s="183" customFormat="1" ht="45" customHeight="1">
      <c r="A21" s="250" t="s">
        <v>536</v>
      </c>
      <c r="B21" s="251" t="s">
        <v>572</v>
      </c>
      <c r="C21" s="217" t="e">
        <f>E21+F21+G21+H21+#REF!+I21+J21+K21+L21+O21+P21</f>
        <v>#REF!</v>
      </c>
      <c r="D21" s="217">
        <f>SUM(E21:P21)</f>
        <v>2228909958</v>
      </c>
      <c r="E21" s="216"/>
      <c r="F21" s="216"/>
      <c r="G21" s="216"/>
      <c r="H21" s="216"/>
      <c r="I21" s="216"/>
      <c r="J21" s="216"/>
      <c r="K21" s="216"/>
      <c r="L21" s="216"/>
      <c r="M21" s="216"/>
      <c r="N21" s="216"/>
      <c r="O21" s="217">
        <f>2062000000+150000000+17825721-915763</f>
        <v>2228909958</v>
      </c>
      <c r="P21" s="217"/>
      <c r="Q21" s="185"/>
      <c r="R21" s="305">
        <f t="shared" si="2"/>
        <v>0</v>
      </c>
      <c r="S21" s="210"/>
      <c r="T21" s="210"/>
      <c r="U21" s="210"/>
      <c r="V21" s="210"/>
      <c r="W21" s="211"/>
      <c r="X21" s="210"/>
      <c r="Y21" s="210"/>
      <c r="Z21" s="210"/>
      <c r="AA21" s="210"/>
      <c r="AB21" s="212"/>
      <c r="AC21" s="213"/>
      <c r="AD21" s="210"/>
      <c r="AE21" s="210"/>
      <c r="AF21" s="210"/>
    </row>
    <row r="22" spans="1:32" s="183" customFormat="1" ht="32.65" customHeight="1">
      <c r="A22" s="250" t="s">
        <v>530</v>
      </c>
      <c r="B22" s="251" t="s">
        <v>600</v>
      </c>
      <c r="C22" s="217"/>
      <c r="D22" s="217">
        <f t="shared" ref="D22:D37" si="9">SUM(E22:P22)</f>
        <v>252000000</v>
      </c>
      <c r="E22" s="216"/>
      <c r="F22" s="216"/>
      <c r="G22" s="216"/>
      <c r="H22" s="216"/>
      <c r="I22" s="216"/>
      <c r="J22" s="216"/>
      <c r="K22" s="216"/>
      <c r="L22" s="216"/>
      <c r="M22" s="216"/>
      <c r="N22" s="216"/>
      <c r="O22" s="217">
        <f>21*12000000</f>
        <v>252000000</v>
      </c>
      <c r="P22" s="217"/>
      <c r="Q22" s="185"/>
      <c r="R22" s="305">
        <f t="shared" si="2"/>
        <v>0</v>
      </c>
      <c r="S22" s="210"/>
      <c r="T22" s="210"/>
      <c r="U22" s="210"/>
      <c r="V22" s="210"/>
      <c r="W22" s="211"/>
      <c r="X22" s="210"/>
      <c r="Y22" s="210"/>
      <c r="Z22" s="210"/>
      <c r="AA22" s="210"/>
      <c r="AB22" s="212"/>
      <c r="AC22" s="213"/>
      <c r="AD22" s="210"/>
      <c r="AE22" s="210"/>
      <c r="AF22" s="210"/>
    </row>
    <row r="23" spans="1:32" s="183" customFormat="1" ht="44.1" customHeight="1">
      <c r="A23" s="250" t="s">
        <v>530</v>
      </c>
      <c r="B23" s="251" t="s">
        <v>601</v>
      </c>
      <c r="C23" s="217"/>
      <c r="D23" s="217">
        <f t="shared" ref="D23" si="10">SUM(E23:P23)</f>
        <v>116000000</v>
      </c>
      <c r="E23" s="216"/>
      <c r="F23" s="216"/>
      <c r="G23" s="216"/>
      <c r="H23" s="216"/>
      <c r="I23" s="216"/>
      <c r="J23" s="216"/>
      <c r="K23" s="216"/>
      <c r="L23" s="216"/>
      <c r="M23" s="216"/>
      <c r="N23" s="216"/>
      <c r="O23" s="217">
        <v>116000000</v>
      </c>
      <c r="P23" s="217"/>
      <c r="Q23" s="185"/>
      <c r="R23" s="305">
        <f t="shared" si="2"/>
        <v>0</v>
      </c>
      <c r="S23" s="210"/>
      <c r="T23" s="210"/>
      <c r="U23" s="210"/>
      <c r="V23" s="210"/>
      <c r="W23" s="211"/>
      <c r="X23" s="210"/>
      <c r="Y23" s="210"/>
      <c r="Z23" s="210"/>
      <c r="AA23" s="210"/>
      <c r="AB23" s="212"/>
      <c r="AC23" s="213"/>
      <c r="AD23" s="210"/>
      <c r="AE23" s="210"/>
      <c r="AF23" s="210"/>
    </row>
    <row r="24" spans="1:32" s="183" customFormat="1" ht="53.65" customHeight="1">
      <c r="A24" s="250" t="s">
        <v>536</v>
      </c>
      <c r="B24" s="251" t="s">
        <v>627</v>
      </c>
      <c r="C24" s="217" t="e">
        <f>E24+F24+G24+H24+#REF!+I24+J24+K24+L24+O24+P24</f>
        <v>#REF!</v>
      </c>
      <c r="D24" s="217">
        <f>SUM(E24:P24)</f>
        <v>274411800</v>
      </c>
      <c r="E24" s="216"/>
      <c r="F24" s="216"/>
      <c r="G24" s="216"/>
      <c r="H24" s="216"/>
      <c r="I24" s="216"/>
      <c r="J24" s="216"/>
      <c r="K24" s="216"/>
      <c r="L24" s="216"/>
      <c r="M24" s="216"/>
      <c r="N24" s="216"/>
      <c r="O24" s="217">
        <v>274411800</v>
      </c>
      <c r="P24" s="217"/>
      <c r="Q24" s="185"/>
      <c r="R24" s="305">
        <f>D24-E24-F24-G24-H24-I24-J24-K24-L24-O24-P24-Q24</f>
        <v>0</v>
      </c>
      <c r="S24" s="210"/>
      <c r="T24" s="210"/>
      <c r="U24" s="210"/>
      <c r="V24" s="210"/>
      <c r="W24" s="211"/>
      <c r="X24" s="210"/>
      <c r="Y24" s="210"/>
      <c r="Z24" s="210"/>
      <c r="AA24" s="210"/>
      <c r="AB24" s="212"/>
      <c r="AC24" s="213"/>
      <c r="AD24" s="210"/>
      <c r="AE24" s="210"/>
      <c r="AF24" s="210"/>
    </row>
    <row r="25" spans="1:32" s="183" customFormat="1" ht="44.1" customHeight="1">
      <c r="A25" s="250" t="s">
        <v>530</v>
      </c>
      <c r="B25" s="251" t="s">
        <v>602</v>
      </c>
      <c r="C25" s="217"/>
      <c r="D25" s="217">
        <f>SUM(E25:P25)</f>
        <v>121000000</v>
      </c>
      <c r="E25" s="216"/>
      <c r="F25" s="216"/>
      <c r="G25" s="216"/>
      <c r="H25" s="216"/>
      <c r="I25" s="216"/>
      <c r="J25" s="216"/>
      <c r="K25" s="216"/>
      <c r="L25" s="216"/>
      <c r="M25" s="216"/>
      <c r="N25" s="216"/>
      <c r="O25" s="217">
        <f>110000000+11000000</f>
        <v>121000000</v>
      </c>
      <c r="P25" s="217"/>
      <c r="Q25" s="185"/>
      <c r="R25" s="305">
        <f>D25-E25-F25-G25-H25-I25-J25-K25-L25-O25-P25-Q25</f>
        <v>0</v>
      </c>
      <c r="S25" s="210"/>
      <c r="T25" s="210"/>
      <c r="U25" s="210"/>
      <c r="V25" s="210"/>
      <c r="W25" s="211"/>
      <c r="X25" s="210"/>
      <c r="Y25" s="210"/>
      <c r="Z25" s="210"/>
      <c r="AA25" s="210"/>
      <c r="AB25" s="212"/>
      <c r="AC25" s="213"/>
      <c r="AD25" s="210"/>
      <c r="AE25" s="210"/>
      <c r="AF25" s="210"/>
    </row>
    <row r="26" spans="1:32" s="184" customFormat="1" ht="32.1" customHeight="1">
      <c r="A26" s="250" t="s">
        <v>536</v>
      </c>
      <c r="B26" s="214" t="s">
        <v>613</v>
      </c>
      <c r="C26" s="217"/>
      <c r="D26" s="217" t="e">
        <f>SUM(E26:P26)</f>
        <v>#REF!</v>
      </c>
      <c r="E26" s="216"/>
      <c r="F26" s="216"/>
      <c r="G26" s="216"/>
      <c r="H26" s="216"/>
      <c r="I26" s="216"/>
      <c r="J26" s="216"/>
      <c r="K26" s="216"/>
      <c r="L26" s="216"/>
      <c r="M26" s="216"/>
      <c r="N26" s="216"/>
      <c r="O26" s="217" t="e">
        <f>#REF!</f>
        <v>#REF!</v>
      </c>
      <c r="P26" s="216"/>
      <c r="Q26" s="185"/>
      <c r="R26" s="305" t="e">
        <f>D26-E26-F26-G26-H26-I26-J26-K26-L26-O26-P26-Q26</f>
        <v>#REF!</v>
      </c>
      <c r="S26" s="210"/>
      <c r="T26" s="210"/>
      <c r="U26" s="210"/>
      <c r="V26" s="210"/>
      <c r="W26" s="211"/>
      <c r="X26" s="210"/>
      <c r="Y26" s="210"/>
      <c r="Z26" s="210"/>
      <c r="AA26" s="210"/>
      <c r="AB26" s="212"/>
      <c r="AC26" s="213"/>
      <c r="AD26" s="210"/>
      <c r="AE26" s="210"/>
      <c r="AF26" s="210"/>
    </row>
    <row r="27" spans="1:32" s="183" customFormat="1" ht="45" customHeight="1">
      <c r="A27" s="250" t="s">
        <v>536</v>
      </c>
      <c r="B27" s="214" t="s">
        <v>614</v>
      </c>
      <c r="C27" s="217"/>
      <c r="D27" s="217">
        <f>SUM(E27:P27)</f>
        <v>8640000</v>
      </c>
      <c r="E27" s="216"/>
      <c r="F27" s="216"/>
      <c r="G27" s="216"/>
      <c r="H27" s="216"/>
      <c r="I27" s="216"/>
      <c r="J27" s="216"/>
      <c r="K27" s="216"/>
      <c r="L27" s="216"/>
      <c r="M27" s="216"/>
      <c r="N27" s="216"/>
      <c r="O27" s="217">
        <f>8640000</f>
        <v>8640000</v>
      </c>
      <c r="P27" s="216"/>
      <c r="Q27" s="185"/>
      <c r="R27" s="305">
        <f>D27-E27-F27-G27-H27-I27-J27-K27-L27-O27-P27-Q27</f>
        <v>0</v>
      </c>
      <c r="S27" s="210"/>
      <c r="T27" s="218">
        <v>4054954888</v>
      </c>
      <c r="U27" s="210"/>
      <c r="V27" s="210"/>
      <c r="W27" s="211"/>
      <c r="X27" s="210"/>
      <c r="Y27" s="210"/>
      <c r="Z27" s="210"/>
      <c r="AA27" s="210"/>
      <c r="AB27" s="212"/>
      <c r="AC27" s="213"/>
      <c r="AD27" s="210"/>
      <c r="AE27" s="210"/>
      <c r="AF27" s="210"/>
    </row>
    <row r="28" spans="1:32" s="183" customFormat="1" ht="44.65" customHeight="1">
      <c r="A28" s="250" t="s">
        <v>536</v>
      </c>
      <c r="B28" s="214" t="s">
        <v>539</v>
      </c>
      <c r="C28" s="217" t="e">
        <f>E28+F28+G28+H28+#REF!+I28+J28+K28+L28+O28+P28</f>
        <v>#REF!</v>
      </c>
      <c r="D28" s="217">
        <f>SUM(E28:P28)</f>
        <v>85263600</v>
      </c>
      <c r="E28" s="216"/>
      <c r="F28" s="216"/>
      <c r="G28" s="216"/>
      <c r="H28" s="216"/>
      <c r="I28" s="216"/>
      <c r="J28" s="216"/>
      <c r="K28" s="216"/>
      <c r="L28" s="216"/>
      <c r="M28" s="216"/>
      <c r="N28" s="216"/>
      <c r="O28" s="217"/>
      <c r="P28" s="217">
        <v>85263600</v>
      </c>
      <c r="Q28" s="185"/>
      <c r="R28" s="305">
        <f>D28-E28-F28-G28-H28-I28-J28-K28-L28-O28-P28-Q28</f>
        <v>0</v>
      </c>
      <c r="S28" s="210"/>
      <c r="T28" s="210"/>
      <c r="U28" s="210"/>
      <c r="V28" s="210"/>
      <c r="W28" s="211"/>
      <c r="X28" s="210"/>
      <c r="Y28" s="210"/>
      <c r="Z28" s="210"/>
      <c r="AA28" s="210"/>
      <c r="AB28" s="212"/>
      <c r="AC28" s="213"/>
      <c r="AD28" s="210"/>
      <c r="AE28" s="210"/>
      <c r="AF28" s="210"/>
    </row>
    <row r="29" spans="1:32" s="183" customFormat="1" ht="35.65" customHeight="1">
      <c r="A29" s="250" t="s">
        <v>529</v>
      </c>
      <c r="B29" s="171" t="s">
        <v>533</v>
      </c>
      <c r="C29" s="217" t="e">
        <f>E29+F29+G29+H29+#REF!+I29+J29+K29+L29+O29+P29</f>
        <v>#REF!</v>
      </c>
      <c r="D29" s="217">
        <f t="shared" si="9"/>
        <v>150000000</v>
      </c>
      <c r="E29" s="216"/>
      <c r="F29" s="216"/>
      <c r="G29" s="216"/>
      <c r="H29" s="216"/>
      <c r="I29" s="216"/>
      <c r="J29" s="216"/>
      <c r="K29" s="216"/>
      <c r="L29" s="216"/>
      <c r="M29" s="216"/>
      <c r="N29" s="216"/>
      <c r="O29" s="217">
        <v>150000000</v>
      </c>
      <c r="P29" s="217"/>
      <c r="Q29" s="185"/>
      <c r="R29" s="305">
        <f t="shared" si="2"/>
        <v>0</v>
      </c>
      <c r="S29" s="210"/>
      <c r="T29" s="210"/>
      <c r="U29" s="210"/>
      <c r="V29" s="210"/>
      <c r="W29" s="211"/>
      <c r="X29" s="210"/>
      <c r="Y29" s="210"/>
      <c r="Z29" s="210"/>
      <c r="AA29" s="210"/>
      <c r="AB29" s="212"/>
      <c r="AC29" s="213"/>
      <c r="AD29" s="210"/>
      <c r="AE29" s="210"/>
      <c r="AF29" s="210"/>
    </row>
    <row r="30" spans="1:32" s="183" customFormat="1" ht="35.65" customHeight="1">
      <c r="A30" s="250" t="s">
        <v>529</v>
      </c>
      <c r="B30" s="171" t="s">
        <v>573</v>
      </c>
      <c r="C30" s="217"/>
      <c r="D30" s="217">
        <f t="shared" si="9"/>
        <v>79462500</v>
      </c>
      <c r="E30" s="216"/>
      <c r="F30" s="216"/>
      <c r="G30" s="216"/>
      <c r="H30" s="216"/>
      <c r="I30" s="216"/>
      <c r="J30" s="216"/>
      <c r="K30" s="216"/>
      <c r="L30" s="216"/>
      <c r="M30" s="216"/>
      <c r="N30" s="216"/>
      <c r="O30" s="217">
        <v>79462500</v>
      </c>
      <c r="P30" s="217"/>
      <c r="Q30" s="185"/>
      <c r="R30" s="305">
        <f t="shared" si="2"/>
        <v>0</v>
      </c>
      <c r="S30" s="210"/>
      <c r="T30" s="210"/>
      <c r="U30" s="210"/>
      <c r="V30" s="210"/>
      <c r="W30" s="211"/>
      <c r="X30" s="210"/>
      <c r="Y30" s="210"/>
      <c r="Z30" s="210"/>
      <c r="AA30" s="210"/>
      <c r="AB30" s="212"/>
      <c r="AC30" s="213"/>
      <c r="AD30" s="210"/>
      <c r="AE30" s="210"/>
      <c r="AF30" s="210"/>
    </row>
    <row r="31" spans="1:32" s="183" customFormat="1" ht="35.65" customHeight="1">
      <c r="A31" s="250" t="s">
        <v>529</v>
      </c>
      <c r="B31" s="171" t="s">
        <v>546</v>
      </c>
      <c r="C31" s="217" t="e">
        <f>E31+F31+G31+H31+#REF!+I31+J31+K31+L31+O31+P31</f>
        <v>#REF!</v>
      </c>
      <c r="D31" s="217">
        <f>O31</f>
        <v>300000000</v>
      </c>
      <c r="E31" s="216"/>
      <c r="F31" s="216"/>
      <c r="G31" s="216"/>
      <c r="H31" s="216"/>
      <c r="I31" s="216"/>
      <c r="J31" s="216"/>
      <c r="K31" s="216"/>
      <c r="L31" s="216"/>
      <c r="M31" s="216"/>
      <c r="N31" s="216"/>
      <c r="O31" s="217">
        <v>300000000</v>
      </c>
      <c r="P31" s="217"/>
      <c r="Q31" s="185"/>
      <c r="R31" s="305">
        <f t="shared" si="2"/>
        <v>0</v>
      </c>
      <c r="S31" s="210"/>
      <c r="T31" s="210"/>
      <c r="U31" s="210"/>
      <c r="V31" s="210"/>
      <c r="W31" s="211"/>
      <c r="X31" s="210"/>
      <c r="Y31" s="210"/>
      <c r="Z31" s="210"/>
      <c r="AA31" s="210"/>
      <c r="AB31" s="212"/>
      <c r="AC31" s="213"/>
      <c r="AD31" s="210"/>
      <c r="AE31" s="210"/>
      <c r="AF31" s="210"/>
    </row>
    <row r="32" spans="1:32" s="183" customFormat="1" ht="56.1" customHeight="1">
      <c r="A32" s="250" t="s">
        <v>529</v>
      </c>
      <c r="B32" s="214" t="s">
        <v>641</v>
      </c>
      <c r="C32" s="217" t="e">
        <f>E32+F32+G32+H32+#REF!+I32+J32+K32+L32+O32+P32</f>
        <v>#REF!</v>
      </c>
      <c r="D32" s="217">
        <f t="shared" si="9"/>
        <v>21060000</v>
      </c>
      <c r="E32" s="216"/>
      <c r="F32" s="216"/>
      <c r="G32" s="217"/>
      <c r="H32" s="216"/>
      <c r="I32" s="216"/>
      <c r="J32" s="216"/>
      <c r="K32" s="216"/>
      <c r="L32" s="216"/>
      <c r="M32" s="216"/>
      <c r="N32" s="216"/>
      <c r="O32" s="217">
        <v>21060000</v>
      </c>
      <c r="P32" s="217"/>
      <c r="Q32" s="185"/>
      <c r="R32" s="305">
        <f t="shared" si="2"/>
        <v>0</v>
      </c>
      <c r="S32" s="210"/>
      <c r="T32" s="210"/>
      <c r="U32" s="210"/>
      <c r="V32" s="210"/>
      <c r="W32" s="211"/>
      <c r="X32" s="210"/>
      <c r="Y32" s="210"/>
      <c r="Z32" s="210"/>
      <c r="AA32" s="210"/>
      <c r="AB32" s="212"/>
      <c r="AC32" s="213"/>
      <c r="AD32" s="210"/>
      <c r="AE32" s="210"/>
      <c r="AF32" s="210"/>
    </row>
    <row r="33" spans="1:32" s="183" customFormat="1" ht="63.6" customHeight="1">
      <c r="A33" s="250" t="s">
        <v>529</v>
      </c>
      <c r="B33" s="214" t="s">
        <v>543</v>
      </c>
      <c r="C33" s="217" t="e">
        <f>E33+F33+G33+H33+#REF!+I33+J33+K33+L33+O33+P33</f>
        <v>#REF!</v>
      </c>
      <c r="D33" s="217">
        <f t="shared" si="9"/>
        <v>15678000</v>
      </c>
      <c r="E33" s="216"/>
      <c r="F33" s="216"/>
      <c r="G33" s="216"/>
      <c r="H33" s="216"/>
      <c r="I33" s="216"/>
      <c r="J33" s="216"/>
      <c r="K33" s="216"/>
      <c r="L33" s="216"/>
      <c r="M33" s="216"/>
      <c r="N33" s="216"/>
      <c r="O33" s="217">
        <v>15678000</v>
      </c>
      <c r="P33" s="217"/>
      <c r="Q33" s="185"/>
      <c r="R33" s="305">
        <f t="shared" si="2"/>
        <v>0</v>
      </c>
      <c r="S33" s="210"/>
      <c r="T33" s="210"/>
      <c r="U33" s="210"/>
      <c r="V33" s="210"/>
      <c r="W33" s="211"/>
      <c r="X33" s="210"/>
      <c r="Y33" s="210"/>
      <c r="Z33" s="210"/>
      <c r="AA33" s="210"/>
      <c r="AB33" s="212"/>
      <c r="AC33" s="213"/>
      <c r="AD33" s="210"/>
      <c r="AE33" s="210"/>
      <c r="AF33" s="210"/>
    </row>
    <row r="34" spans="1:32" s="183" customFormat="1" ht="35.65" customHeight="1">
      <c r="A34" s="250" t="s">
        <v>529</v>
      </c>
      <c r="B34" s="171" t="s">
        <v>595</v>
      </c>
      <c r="C34" s="217" t="e">
        <f>E34+F34+G34+H34+#REF!+I34+J34+K34+L34+O34+P34</f>
        <v>#REF!</v>
      </c>
      <c r="D34" s="217">
        <f t="shared" si="9"/>
        <v>1055786900</v>
      </c>
      <c r="E34" s="216"/>
      <c r="F34" s="216">
        <f>2298090000-F38</f>
        <v>1055786900</v>
      </c>
      <c r="G34" s="216"/>
      <c r="H34" s="216"/>
      <c r="I34" s="216"/>
      <c r="J34" s="216"/>
      <c r="K34" s="216"/>
      <c r="L34" s="216"/>
      <c r="M34" s="216"/>
      <c r="N34" s="216"/>
      <c r="O34" s="217"/>
      <c r="P34" s="217"/>
      <c r="Q34" s="185"/>
      <c r="R34" s="305">
        <f t="shared" si="2"/>
        <v>0</v>
      </c>
      <c r="S34" s="210"/>
      <c r="T34" s="210"/>
      <c r="U34" s="210"/>
      <c r="V34" s="210"/>
      <c r="W34" s="211"/>
      <c r="X34" s="210"/>
      <c r="Y34" s="210"/>
      <c r="Z34" s="210"/>
      <c r="AA34" s="210"/>
      <c r="AB34" s="212"/>
      <c r="AC34" s="213"/>
      <c r="AD34" s="210"/>
      <c r="AE34" s="210"/>
      <c r="AF34" s="210"/>
    </row>
    <row r="35" spans="1:32" s="183" customFormat="1" ht="35.65" customHeight="1">
      <c r="A35" s="250" t="s">
        <v>529</v>
      </c>
      <c r="B35" s="171" t="s">
        <v>535</v>
      </c>
      <c r="C35" s="217" t="e">
        <f>E35+G35+#REF!+H35+#REF!+I35+J35+K35+L35+O35+P35</f>
        <v>#REF!</v>
      </c>
      <c r="D35" s="217">
        <f t="shared" si="9"/>
        <v>823972044</v>
      </c>
      <c r="E35" s="216"/>
      <c r="F35" s="216"/>
      <c r="G35" s="217">
        <f>1374540000-G38</f>
        <v>823972044</v>
      </c>
      <c r="H35" s="216"/>
      <c r="I35" s="216"/>
      <c r="J35" s="216"/>
      <c r="K35" s="216"/>
      <c r="L35" s="216"/>
      <c r="M35" s="216"/>
      <c r="N35" s="216"/>
      <c r="O35" s="217"/>
      <c r="P35" s="217"/>
      <c r="Q35" s="185"/>
      <c r="R35" s="305">
        <f t="shared" si="2"/>
        <v>0</v>
      </c>
      <c r="S35" s="210"/>
      <c r="T35" s="210"/>
      <c r="U35" s="210"/>
      <c r="V35" s="210"/>
      <c r="W35" s="211"/>
      <c r="X35" s="210"/>
      <c r="Y35" s="210"/>
      <c r="Z35" s="210"/>
      <c r="AA35" s="210"/>
      <c r="AB35" s="212"/>
      <c r="AC35" s="213"/>
      <c r="AD35" s="210"/>
      <c r="AE35" s="210"/>
      <c r="AF35" s="210"/>
    </row>
    <row r="36" spans="1:32" s="183" customFormat="1" ht="43.15" customHeight="1">
      <c r="A36" s="250" t="s">
        <v>529</v>
      </c>
      <c r="B36" s="214" t="s">
        <v>637</v>
      </c>
      <c r="C36" s="217"/>
      <c r="D36" s="217">
        <f>O36</f>
        <v>500000000</v>
      </c>
      <c r="E36" s="216"/>
      <c r="F36" s="216"/>
      <c r="G36" s="216"/>
      <c r="H36" s="216"/>
      <c r="I36" s="216"/>
      <c r="J36" s="216"/>
      <c r="K36" s="216"/>
      <c r="L36" s="216"/>
      <c r="M36" s="216"/>
      <c r="N36" s="216"/>
      <c r="O36" s="217">
        <v>500000000</v>
      </c>
      <c r="P36" s="216"/>
      <c r="Q36" s="185"/>
      <c r="R36" s="305">
        <f t="shared" si="2"/>
        <v>0</v>
      </c>
      <c r="S36" s="210"/>
      <c r="T36" s="210"/>
      <c r="U36" s="210"/>
      <c r="V36" s="210"/>
      <c r="W36" s="211"/>
      <c r="X36" s="210"/>
      <c r="Y36" s="210"/>
      <c r="Z36" s="210"/>
      <c r="AA36" s="210"/>
      <c r="AB36" s="212"/>
      <c r="AC36" s="213"/>
      <c r="AD36" s="210"/>
      <c r="AE36" s="210"/>
      <c r="AF36" s="210"/>
    </row>
    <row r="37" spans="1:32" s="169" customFormat="1" ht="40.5" customHeight="1">
      <c r="A37" s="250" t="s">
        <v>529</v>
      </c>
      <c r="B37" s="314" t="s">
        <v>643</v>
      </c>
      <c r="C37" s="217"/>
      <c r="D37" s="217">
        <f t="shared" si="9"/>
        <v>102900000</v>
      </c>
      <c r="E37" s="217"/>
      <c r="F37" s="217"/>
      <c r="G37" s="217"/>
      <c r="H37" s="217"/>
      <c r="I37" s="217"/>
      <c r="J37" s="217"/>
      <c r="K37" s="217"/>
      <c r="L37" s="217">
        <v>102900000</v>
      </c>
      <c r="M37" s="217"/>
      <c r="N37" s="217"/>
      <c r="O37" s="217"/>
      <c r="P37" s="217"/>
      <c r="Q37" s="185"/>
      <c r="R37" s="305">
        <f t="shared" si="2"/>
        <v>0</v>
      </c>
      <c r="S37" s="205"/>
      <c r="T37" s="315">
        <v>4530611325</v>
      </c>
      <c r="U37" s="205"/>
      <c r="V37" s="205"/>
      <c r="W37" s="211"/>
      <c r="X37" s="205"/>
      <c r="Y37" s="205"/>
      <c r="Z37" s="205"/>
      <c r="AA37" s="205"/>
      <c r="AB37" s="212"/>
      <c r="AC37" s="213"/>
      <c r="AD37" s="205"/>
      <c r="AE37" s="205"/>
      <c r="AF37" s="205"/>
    </row>
    <row r="38" spans="1:32" s="183" customFormat="1" ht="35.65" customHeight="1">
      <c r="A38" s="250" t="s">
        <v>529</v>
      </c>
      <c r="B38" s="171" t="s">
        <v>604</v>
      </c>
      <c r="C38" s="217"/>
      <c r="D38" s="217">
        <f>SUM(E38:Q38)</f>
        <v>12867064121</v>
      </c>
      <c r="E38" s="216"/>
      <c r="F38" s="216">
        <v>1242303100</v>
      </c>
      <c r="G38" s="216">
        <f>505567956+45000000</f>
        <v>550567956</v>
      </c>
      <c r="H38" s="216">
        <f>59196000+48557380</f>
        <v>107753380</v>
      </c>
      <c r="I38" s="216"/>
      <c r="J38" s="216">
        <v>264084237</v>
      </c>
      <c r="K38" s="216">
        <v>66584450</v>
      </c>
      <c r="L38" s="216">
        <v>152000000</v>
      </c>
      <c r="M38" s="216"/>
      <c r="N38" s="216"/>
      <c r="O38" s="217">
        <f>10018952051+21000000+314875584-264084237</f>
        <v>10090743398</v>
      </c>
      <c r="P38" s="217">
        <v>107387600</v>
      </c>
      <c r="Q38" s="185">
        <v>285640000</v>
      </c>
      <c r="R38" s="305">
        <f t="shared" si="2"/>
        <v>0</v>
      </c>
      <c r="S38" s="210"/>
      <c r="T38" s="210">
        <f>4351497908-70000000</f>
        <v>4281497908</v>
      </c>
      <c r="U38" s="210"/>
      <c r="V38" s="210"/>
      <c r="W38" s="211"/>
      <c r="X38" s="210"/>
      <c r="Y38" s="210"/>
      <c r="Z38" s="210"/>
      <c r="AA38" s="210"/>
      <c r="AB38" s="212"/>
      <c r="AC38" s="213"/>
      <c r="AD38" s="210"/>
      <c r="AE38" s="210"/>
      <c r="AF38" s="210"/>
    </row>
    <row r="39" spans="1:32" s="174" customFormat="1" ht="40.15" customHeight="1">
      <c r="A39" s="310">
        <v>2</v>
      </c>
      <c r="B39" s="311" t="s">
        <v>510</v>
      </c>
      <c r="C39" s="253">
        <f>SUM(E39:P39)</f>
        <v>4878598620</v>
      </c>
      <c r="D39" s="253">
        <f>D40+D43+D44+D45+D46+D47+D48+D49+D50+D51+D52</f>
        <v>5138188620</v>
      </c>
      <c r="E39" s="253">
        <f t="shared" ref="E39:Q39" si="11">E40+E43+E44+E45+E46+E47+E48+E49+E50+E51+E52</f>
        <v>0</v>
      </c>
      <c r="F39" s="253">
        <f t="shared" si="11"/>
        <v>0</v>
      </c>
      <c r="G39" s="253">
        <f t="shared" si="11"/>
        <v>0</v>
      </c>
      <c r="H39" s="253">
        <f t="shared" si="11"/>
        <v>129946620</v>
      </c>
      <c r="I39" s="253">
        <f t="shared" si="11"/>
        <v>0</v>
      </c>
      <c r="J39" s="253">
        <f t="shared" si="11"/>
        <v>0</v>
      </c>
      <c r="K39" s="253">
        <f t="shared" si="11"/>
        <v>0</v>
      </c>
      <c r="L39" s="253">
        <f t="shared" si="11"/>
        <v>150000000</v>
      </c>
      <c r="M39" s="253">
        <f t="shared" si="11"/>
        <v>0</v>
      </c>
      <c r="N39" s="253">
        <f t="shared" si="11"/>
        <v>0</v>
      </c>
      <c r="O39" s="253">
        <f t="shared" si="11"/>
        <v>1795400000</v>
      </c>
      <c r="P39" s="253">
        <f t="shared" si="11"/>
        <v>2803252000</v>
      </c>
      <c r="Q39" s="253">
        <f t="shared" si="11"/>
        <v>259590000</v>
      </c>
      <c r="R39" s="305">
        <f t="shared" si="2"/>
        <v>0</v>
      </c>
      <c r="S39" s="173"/>
      <c r="T39" s="316">
        <f>SUM(T27:T38)</f>
        <v>12867064121</v>
      </c>
      <c r="U39" s="173"/>
      <c r="V39" s="173"/>
      <c r="W39" s="317"/>
      <c r="X39" s="173"/>
      <c r="Y39" s="173"/>
      <c r="Z39" s="173"/>
      <c r="AA39" s="173"/>
      <c r="AB39" s="306"/>
      <c r="AC39" s="312"/>
      <c r="AD39" s="173"/>
      <c r="AE39" s="173"/>
      <c r="AF39" s="173"/>
    </row>
    <row r="40" spans="1:32" s="174" customFormat="1" ht="44.65" customHeight="1">
      <c r="A40" s="228" t="s">
        <v>278</v>
      </c>
      <c r="B40" s="251" t="s">
        <v>644</v>
      </c>
      <c r="C40" s="253"/>
      <c r="D40" s="253">
        <f>D41+D42</f>
        <v>1085400000</v>
      </c>
      <c r="E40" s="253">
        <f t="shared" ref="E40:P40" si="12">E41+E42</f>
        <v>0</v>
      </c>
      <c r="F40" s="253">
        <f t="shared" si="12"/>
        <v>0</v>
      </c>
      <c r="G40" s="253">
        <f t="shared" si="12"/>
        <v>0</v>
      </c>
      <c r="H40" s="253">
        <f t="shared" si="12"/>
        <v>0</v>
      </c>
      <c r="I40" s="253">
        <f t="shared" si="12"/>
        <v>0</v>
      </c>
      <c r="J40" s="253">
        <f t="shared" si="12"/>
        <v>0</v>
      </c>
      <c r="K40" s="253">
        <f t="shared" si="12"/>
        <v>0</v>
      </c>
      <c r="L40" s="253">
        <f t="shared" si="12"/>
        <v>0</v>
      </c>
      <c r="M40" s="253">
        <f t="shared" si="12"/>
        <v>0</v>
      </c>
      <c r="N40" s="253">
        <f t="shared" si="12"/>
        <v>0</v>
      </c>
      <c r="O40" s="253">
        <f t="shared" si="12"/>
        <v>1085400000</v>
      </c>
      <c r="P40" s="253">
        <f t="shared" si="12"/>
        <v>0</v>
      </c>
      <c r="Q40" s="253">
        <f>Q41+Q42</f>
        <v>0</v>
      </c>
      <c r="R40" s="305"/>
      <c r="S40" s="173"/>
      <c r="T40" s="316"/>
      <c r="U40" s="173"/>
      <c r="V40" s="173"/>
      <c r="W40" s="317"/>
      <c r="X40" s="173"/>
      <c r="Y40" s="173"/>
      <c r="Z40" s="173"/>
      <c r="AA40" s="173"/>
      <c r="AB40" s="306"/>
      <c r="AC40" s="312"/>
      <c r="AD40" s="173"/>
      <c r="AE40" s="173"/>
      <c r="AF40" s="173"/>
    </row>
    <row r="41" spans="1:32" s="169" customFormat="1" ht="33" customHeight="1">
      <c r="A41" s="228" t="s">
        <v>536</v>
      </c>
      <c r="B41" s="171" t="s">
        <v>549</v>
      </c>
      <c r="C41" s="217" t="e">
        <f>E41+F41+G41+H41+#REF!+I41+J41+K41+L41+O41+P41</f>
        <v>#REF!</v>
      </c>
      <c r="D41" s="217">
        <f>O41</f>
        <v>945000000</v>
      </c>
      <c r="E41" s="217"/>
      <c r="F41" s="217"/>
      <c r="G41" s="217"/>
      <c r="H41" s="217"/>
      <c r="I41" s="217"/>
      <c r="J41" s="217"/>
      <c r="K41" s="217"/>
      <c r="L41" s="217"/>
      <c r="M41" s="217"/>
      <c r="N41" s="217"/>
      <c r="O41" s="217">
        <f>737000000+(9*12000000)+100000000</f>
        <v>945000000</v>
      </c>
      <c r="P41" s="217"/>
      <c r="Q41" s="185"/>
      <c r="R41" s="305">
        <f t="shared" si="2"/>
        <v>0</v>
      </c>
      <c r="S41" s="205"/>
      <c r="T41" s="318">
        <f>T39-D38</f>
        <v>0</v>
      </c>
      <c r="U41" s="205"/>
      <c r="V41" s="205"/>
      <c r="W41" s="211"/>
      <c r="X41" s="205"/>
      <c r="Y41" s="205"/>
      <c r="Z41" s="205"/>
      <c r="AA41" s="205"/>
      <c r="AB41" s="212"/>
      <c r="AC41" s="213"/>
      <c r="AD41" s="205"/>
      <c r="AE41" s="205"/>
      <c r="AF41" s="205"/>
    </row>
    <row r="42" spans="1:32" s="169" customFormat="1" ht="33.6" customHeight="1">
      <c r="A42" s="228" t="s">
        <v>536</v>
      </c>
      <c r="B42" s="251" t="s">
        <v>603</v>
      </c>
      <c r="C42" s="217" t="e">
        <f>E42+F42+G42+H42+#REF!+I42+J42+K42+L42+O42+P42</f>
        <v>#REF!</v>
      </c>
      <c r="D42" s="217">
        <v>140400000</v>
      </c>
      <c r="E42" s="217"/>
      <c r="F42" s="217"/>
      <c r="G42" s="217"/>
      <c r="H42" s="217"/>
      <c r="I42" s="217"/>
      <c r="J42" s="217"/>
      <c r="K42" s="217"/>
      <c r="L42" s="217"/>
      <c r="M42" s="217"/>
      <c r="N42" s="217"/>
      <c r="O42" s="217">
        <v>140400000</v>
      </c>
      <c r="P42" s="217"/>
      <c r="Q42" s="185"/>
      <c r="R42" s="305">
        <f>D42-E42-F42-G42-H42-I42-J42-K42-L42-O42-P42-Q42</f>
        <v>0</v>
      </c>
      <c r="S42" s="205"/>
      <c r="T42" s="205"/>
      <c r="U42" s="205"/>
      <c r="V42" s="205"/>
      <c r="W42" s="211"/>
      <c r="X42" s="205"/>
      <c r="Y42" s="205"/>
      <c r="Z42" s="205"/>
      <c r="AA42" s="205"/>
      <c r="AB42" s="212"/>
      <c r="AC42" s="213"/>
      <c r="AD42" s="205"/>
      <c r="AE42" s="205"/>
      <c r="AF42" s="205"/>
    </row>
    <row r="43" spans="1:32" s="183" customFormat="1" ht="35.65" customHeight="1">
      <c r="A43" s="250" t="s">
        <v>278</v>
      </c>
      <c r="B43" s="171" t="s">
        <v>532</v>
      </c>
      <c r="C43" s="217" t="e">
        <f>E43+F43+G43+H43+#REF!+I43+J43+K43+L43+O43+P43</f>
        <v>#REF!</v>
      </c>
      <c r="D43" s="217">
        <f>P43</f>
        <v>2803252000</v>
      </c>
      <c r="E43" s="216"/>
      <c r="F43" s="216"/>
      <c r="G43" s="216"/>
      <c r="H43" s="216"/>
      <c r="I43" s="216"/>
      <c r="J43" s="216"/>
      <c r="K43" s="216"/>
      <c r="L43" s="216"/>
      <c r="M43" s="216"/>
      <c r="N43" s="216"/>
      <c r="O43" s="217"/>
      <c r="P43" s="217">
        <f>3139400736-P28-P53-600-107387000-80000000</f>
        <v>2803252000</v>
      </c>
      <c r="Q43" s="185"/>
      <c r="R43" s="305">
        <f t="shared" si="2"/>
        <v>0</v>
      </c>
      <c r="S43" s="210"/>
      <c r="T43" s="210"/>
      <c r="U43" s="210"/>
      <c r="V43" s="210"/>
      <c r="W43" s="211"/>
      <c r="X43" s="210"/>
      <c r="Y43" s="210"/>
      <c r="Z43" s="210"/>
      <c r="AA43" s="210"/>
      <c r="AB43" s="212"/>
      <c r="AC43" s="213"/>
      <c r="AD43" s="210"/>
      <c r="AE43" s="210"/>
      <c r="AF43" s="210"/>
    </row>
    <row r="44" spans="1:32" s="183" customFormat="1" ht="35.65" customHeight="1">
      <c r="A44" s="250" t="s">
        <v>278</v>
      </c>
      <c r="B44" s="171" t="s">
        <v>570</v>
      </c>
      <c r="C44" s="217"/>
      <c r="D44" s="217">
        <f>Q44</f>
        <v>259590000</v>
      </c>
      <c r="E44" s="216"/>
      <c r="F44" s="216"/>
      <c r="G44" s="216"/>
      <c r="H44" s="216"/>
      <c r="I44" s="216"/>
      <c r="J44" s="216"/>
      <c r="K44" s="216"/>
      <c r="L44" s="216"/>
      <c r="M44" s="216"/>
      <c r="N44" s="216"/>
      <c r="O44" s="217"/>
      <c r="P44" s="217"/>
      <c r="Q44" s="185">
        <v>259590000</v>
      </c>
      <c r="R44" s="305">
        <f t="shared" si="2"/>
        <v>0</v>
      </c>
      <c r="S44" s="210"/>
      <c r="T44" s="210"/>
      <c r="U44" s="210"/>
      <c r="V44" s="210"/>
      <c r="W44" s="211"/>
      <c r="X44" s="210"/>
      <c r="Y44" s="210"/>
      <c r="Z44" s="210"/>
      <c r="AA44" s="210"/>
      <c r="AB44" s="212"/>
      <c r="AC44" s="213"/>
      <c r="AD44" s="210"/>
      <c r="AE44" s="210"/>
      <c r="AF44" s="210"/>
    </row>
    <row r="45" spans="1:32" s="183" customFormat="1" ht="35.65" customHeight="1">
      <c r="A45" s="250" t="s">
        <v>278</v>
      </c>
      <c r="B45" s="171" t="s">
        <v>597</v>
      </c>
      <c r="C45" s="217"/>
      <c r="D45" s="217">
        <f>L45</f>
        <v>150000000</v>
      </c>
      <c r="E45" s="216"/>
      <c r="F45" s="216"/>
      <c r="G45" s="216"/>
      <c r="H45" s="216"/>
      <c r="I45" s="216"/>
      <c r="J45" s="216"/>
      <c r="K45" s="216"/>
      <c r="L45" s="216">
        <v>150000000</v>
      </c>
      <c r="M45" s="216"/>
      <c r="N45" s="216"/>
      <c r="O45" s="217"/>
      <c r="P45" s="217"/>
      <c r="Q45" s="185"/>
      <c r="R45" s="305">
        <f t="shared" si="2"/>
        <v>0</v>
      </c>
      <c r="S45" s="210"/>
      <c r="T45" s="210"/>
      <c r="U45" s="210"/>
      <c r="V45" s="210"/>
      <c r="W45" s="211"/>
      <c r="X45" s="210"/>
      <c r="Y45" s="210"/>
      <c r="Z45" s="210"/>
      <c r="AA45" s="210"/>
      <c r="AB45" s="212"/>
      <c r="AC45" s="213"/>
      <c r="AD45" s="210"/>
      <c r="AE45" s="210"/>
      <c r="AF45" s="210"/>
    </row>
    <row r="46" spans="1:32" s="183" customFormat="1" ht="35.65" customHeight="1">
      <c r="A46" s="250" t="s">
        <v>278</v>
      </c>
      <c r="B46" s="171" t="s">
        <v>610</v>
      </c>
      <c r="C46" s="217"/>
      <c r="D46" s="217">
        <f>O46</f>
        <v>300000000</v>
      </c>
      <c r="E46" s="216"/>
      <c r="F46" s="216"/>
      <c r="G46" s="216"/>
      <c r="H46" s="216"/>
      <c r="I46" s="216"/>
      <c r="J46" s="216"/>
      <c r="K46" s="216"/>
      <c r="L46" s="216"/>
      <c r="M46" s="216"/>
      <c r="N46" s="216"/>
      <c r="O46" s="217">
        <v>300000000</v>
      </c>
      <c r="P46" s="217"/>
      <c r="Q46" s="185"/>
      <c r="R46" s="305">
        <f t="shared" si="2"/>
        <v>0</v>
      </c>
      <c r="S46" s="210"/>
      <c r="T46" s="210"/>
      <c r="U46" s="210"/>
      <c r="V46" s="210"/>
      <c r="W46" s="211"/>
      <c r="X46" s="210"/>
      <c r="Y46" s="210"/>
      <c r="Z46" s="210"/>
      <c r="AA46" s="210"/>
      <c r="AB46" s="212"/>
      <c r="AC46" s="213"/>
      <c r="AD46" s="210"/>
      <c r="AE46" s="210"/>
      <c r="AF46" s="210"/>
    </row>
    <row r="47" spans="1:32" s="183" customFormat="1" ht="35.65" customHeight="1">
      <c r="A47" s="250" t="s">
        <v>278</v>
      </c>
      <c r="B47" s="171" t="s">
        <v>559</v>
      </c>
      <c r="C47" s="217" t="e">
        <f>E47+F47+G47+H47+#REF!+I47+J47+K47+L47+O47+P47</f>
        <v>#REF!</v>
      </c>
      <c r="D47" s="217">
        <f>H47</f>
        <v>100946620</v>
      </c>
      <c r="E47" s="216"/>
      <c r="F47" s="216"/>
      <c r="G47" s="216"/>
      <c r="H47" s="217">
        <f>258700000-H38-50000000</f>
        <v>100946620</v>
      </c>
      <c r="I47" s="216"/>
      <c r="J47" s="216"/>
      <c r="K47" s="216"/>
      <c r="L47" s="216"/>
      <c r="M47" s="216"/>
      <c r="N47" s="216"/>
      <c r="O47" s="217"/>
      <c r="P47" s="217"/>
      <c r="Q47" s="185"/>
      <c r="R47" s="305">
        <f t="shared" si="2"/>
        <v>0</v>
      </c>
      <c r="S47" s="210"/>
      <c r="T47" s="210"/>
      <c r="U47" s="210"/>
      <c r="V47" s="210"/>
      <c r="W47" s="211"/>
      <c r="X47" s="210"/>
      <c r="Y47" s="210"/>
      <c r="Z47" s="210"/>
      <c r="AA47" s="210"/>
      <c r="AB47" s="212"/>
      <c r="AC47" s="213"/>
      <c r="AD47" s="210"/>
      <c r="AE47" s="210"/>
      <c r="AF47" s="210"/>
    </row>
    <row r="48" spans="1:32" s="183" customFormat="1" ht="29.65" customHeight="1">
      <c r="A48" s="250" t="s">
        <v>278</v>
      </c>
      <c r="B48" s="171" t="s">
        <v>645</v>
      </c>
      <c r="C48" s="217"/>
      <c r="D48" s="217">
        <v>10000000</v>
      </c>
      <c r="E48" s="216"/>
      <c r="F48" s="216"/>
      <c r="G48" s="216"/>
      <c r="H48" s="216"/>
      <c r="I48" s="216"/>
      <c r="J48" s="216"/>
      <c r="K48" s="216"/>
      <c r="L48" s="216"/>
      <c r="M48" s="216"/>
      <c r="N48" s="216"/>
      <c r="O48" s="217">
        <v>10000000</v>
      </c>
      <c r="P48" s="217"/>
      <c r="Q48" s="185"/>
      <c r="R48" s="305">
        <f t="shared" si="2"/>
        <v>0</v>
      </c>
      <c r="S48" s="210"/>
      <c r="T48" s="210"/>
      <c r="U48" s="210"/>
      <c r="V48" s="210"/>
      <c r="W48" s="211"/>
      <c r="X48" s="210"/>
      <c r="Y48" s="210"/>
      <c r="Z48" s="210"/>
      <c r="AA48" s="210"/>
      <c r="AB48" s="212"/>
      <c r="AC48" s="213"/>
      <c r="AD48" s="210"/>
      <c r="AE48" s="210"/>
      <c r="AF48" s="210"/>
    </row>
    <row r="49" spans="1:32" s="169" customFormat="1" ht="44.65" customHeight="1">
      <c r="A49" s="228" t="s">
        <v>278</v>
      </c>
      <c r="B49" s="251" t="s">
        <v>622</v>
      </c>
      <c r="C49" s="217"/>
      <c r="D49" s="217">
        <f>H49</f>
        <v>29000000</v>
      </c>
      <c r="E49" s="217"/>
      <c r="F49" s="217"/>
      <c r="G49" s="217"/>
      <c r="H49" s="217">
        <v>29000000</v>
      </c>
      <c r="I49" s="217"/>
      <c r="J49" s="217"/>
      <c r="K49" s="217"/>
      <c r="L49" s="217"/>
      <c r="M49" s="217"/>
      <c r="N49" s="217"/>
      <c r="O49" s="217"/>
      <c r="P49" s="217"/>
      <c r="Q49" s="185"/>
      <c r="R49" s="305">
        <f t="shared" si="2"/>
        <v>0</v>
      </c>
      <c r="S49" s="205"/>
      <c r="T49" s="205"/>
      <c r="U49" s="205"/>
      <c r="V49" s="205"/>
      <c r="W49" s="211"/>
      <c r="X49" s="205"/>
      <c r="Y49" s="205"/>
      <c r="Z49" s="205"/>
      <c r="AA49" s="205"/>
      <c r="AB49" s="212"/>
      <c r="AC49" s="213"/>
      <c r="AD49" s="205"/>
      <c r="AE49" s="205"/>
      <c r="AF49" s="205"/>
    </row>
    <row r="50" spans="1:32" s="169" customFormat="1" ht="37.5" customHeight="1">
      <c r="A50" s="228" t="s">
        <v>278</v>
      </c>
      <c r="B50" s="251" t="s">
        <v>670</v>
      </c>
      <c r="C50" s="217"/>
      <c r="D50" s="217">
        <f>O50</f>
        <v>50000000</v>
      </c>
      <c r="E50" s="217"/>
      <c r="F50" s="217"/>
      <c r="G50" s="217"/>
      <c r="H50" s="217"/>
      <c r="I50" s="217"/>
      <c r="J50" s="217"/>
      <c r="K50" s="217"/>
      <c r="L50" s="217"/>
      <c r="M50" s="217"/>
      <c r="N50" s="217"/>
      <c r="O50" s="217">
        <v>50000000</v>
      </c>
      <c r="P50" s="217"/>
      <c r="Q50" s="185"/>
      <c r="R50" s="305">
        <f t="shared" si="2"/>
        <v>0</v>
      </c>
      <c r="S50" s="205"/>
      <c r="T50" s="205"/>
      <c r="U50" s="205"/>
      <c r="V50" s="205"/>
      <c r="W50" s="211"/>
      <c r="X50" s="205"/>
      <c r="Y50" s="205"/>
      <c r="Z50" s="205"/>
      <c r="AA50" s="205"/>
      <c r="AB50" s="212"/>
      <c r="AC50" s="213"/>
      <c r="AD50" s="205"/>
      <c r="AE50" s="205"/>
      <c r="AF50" s="205"/>
    </row>
    <row r="51" spans="1:32" s="183" customFormat="1" ht="32.1" customHeight="1">
      <c r="A51" s="250" t="s">
        <v>278</v>
      </c>
      <c r="B51" s="171" t="s">
        <v>646</v>
      </c>
      <c r="C51" s="217"/>
      <c r="D51" s="217">
        <f>O51</f>
        <v>100000000</v>
      </c>
      <c r="E51" s="216"/>
      <c r="F51" s="216"/>
      <c r="G51" s="216"/>
      <c r="H51" s="216"/>
      <c r="I51" s="216"/>
      <c r="J51" s="216"/>
      <c r="K51" s="216"/>
      <c r="L51" s="216"/>
      <c r="M51" s="216"/>
      <c r="N51" s="216"/>
      <c r="O51" s="217">
        <v>100000000</v>
      </c>
      <c r="P51" s="217"/>
      <c r="Q51" s="185"/>
      <c r="R51" s="305">
        <f t="shared" si="2"/>
        <v>0</v>
      </c>
      <c r="S51" s="210"/>
      <c r="T51" s="210"/>
      <c r="U51" s="210"/>
      <c r="V51" s="210"/>
      <c r="W51" s="211"/>
      <c r="X51" s="210"/>
      <c r="Y51" s="210"/>
      <c r="Z51" s="210"/>
      <c r="AA51" s="210"/>
      <c r="AB51" s="212"/>
      <c r="AC51" s="213"/>
      <c r="AD51" s="210"/>
      <c r="AE51" s="210"/>
      <c r="AF51" s="210"/>
    </row>
    <row r="52" spans="1:32" s="183" customFormat="1" ht="32.65" customHeight="1">
      <c r="A52" s="250" t="s">
        <v>278</v>
      </c>
      <c r="B52" s="171" t="s">
        <v>624</v>
      </c>
      <c r="C52" s="217"/>
      <c r="D52" s="217">
        <f>O52</f>
        <v>250000000</v>
      </c>
      <c r="E52" s="216"/>
      <c r="F52" s="216"/>
      <c r="G52" s="216"/>
      <c r="H52" s="216"/>
      <c r="I52" s="216"/>
      <c r="J52" s="216"/>
      <c r="K52" s="216"/>
      <c r="L52" s="216"/>
      <c r="M52" s="216"/>
      <c r="N52" s="216"/>
      <c r="O52" s="217">
        <f>200000000+50000000</f>
        <v>250000000</v>
      </c>
      <c r="P52" s="217"/>
      <c r="Q52" s="185"/>
      <c r="R52" s="305">
        <f t="shared" si="2"/>
        <v>0</v>
      </c>
      <c r="S52" s="210"/>
      <c r="T52" s="210"/>
      <c r="U52" s="210"/>
      <c r="V52" s="210"/>
      <c r="W52" s="211"/>
      <c r="X52" s="210"/>
      <c r="Y52" s="210"/>
      <c r="Z52" s="210"/>
      <c r="AA52" s="210"/>
      <c r="AB52" s="212"/>
      <c r="AC52" s="213"/>
      <c r="AD52" s="210"/>
      <c r="AE52" s="210"/>
      <c r="AF52" s="210"/>
    </row>
    <row r="53" spans="1:32" s="174" customFormat="1" ht="36.6" customHeight="1">
      <c r="A53" s="310">
        <v>3</v>
      </c>
      <c r="B53" s="311" t="s">
        <v>516</v>
      </c>
      <c r="C53" s="253">
        <f>SUM(E53:P53)</f>
        <v>8477707499</v>
      </c>
      <c r="D53" s="253">
        <f>D54+D55+D56+D57+D58+D59+D60+D61+D62+D63+D64+D65+D66+D67+D68+D69+D70+D71+D72+D73+D74+D75</f>
        <v>9487207499</v>
      </c>
      <c r="E53" s="253">
        <f t="shared" ref="E53:Q53" si="13">E54+E55+E56+E57+E58+E59+E60+E61+E62+E63+E64+E65+E66+E67+E68+E69+E70+E71+E72+E73+E74+E75</f>
        <v>2304000000</v>
      </c>
      <c r="F53" s="253">
        <f t="shared" si="13"/>
        <v>0</v>
      </c>
      <c r="G53" s="253">
        <f t="shared" si="13"/>
        <v>0</v>
      </c>
      <c r="H53" s="253">
        <f t="shared" si="13"/>
        <v>0</v>
      </c>
      <c r="I53" s="253">
        <f t="shared" si="13"/>
        <v>30000000</v>
      </c>
      <c r="J53" s="253">
        <f t="shared" si="13"/>
        <v>110915763</v>
      </c>
      <c r="K53" s="253">
        <f t="shared" si="13"/>
        <v>0</v>
      </c>
      <c r="L53" s="253">
        <f t="shared" si="13"/>
        <v>4527750000</v>
      </c>
      <c r="M53" s="253">
        <f t="shared" si="13"/>
        <v>0</v>
      </c>
      <c r="N53" s="253">
        <f t="shared" si="13"/>
        <v>0</v>
      </c>
      <c r="O53" s="253">
        <f>O54+O55+O56+O57+O58+O59+O60+O61+O62+O63+O64+O65+O66+O67+O68+O69+O70+O71+O72+O73+O74+O75</f>
        <v>1441544200</v>
      </c>
      <c r="P53" s="253">
        <f t="shared" si="13"/>
        <v>63497536</v>
      </c>
      <c r="Q53" s="253">
        <f t="shared" si="13"/>
        <v>1009500000</v>
      </c>
      <c r="R53" s="305">
        <f t="shared" si="2"/>
        <v>0</v>
      </c>
      <c r="S53" s="173"/>
      <c r="T53" s="173"/>
      <c r="U53" s="173"/>
      <c r="V53" s="173"/>
      <c r="W53" s="317"/>
      <c r="X53" s="173"/>
      <c r="Y53" s="173"/>
      <c r="Z53" s="173"/>
      <c r="AA53" s="173"/>
      <c r="AB53" s="306"/>
      <c r="AC53" s="312"/>
      <c r="AD53" s="173"/>
      <c r="AE53" s="173"/>
      <c r="AF53" s="173"/>
    </row>
    <row r="54" spans="1:32" s="183" customFormat="1" ht="35.65" customHeight="1">
      <c r="A54" s="250" t="s">
        <v>278</v>
      </c>
      <c r="B54" s="171" t="s">
        <v>549</v>
      </c>
      <c r="C54" s="217" t="e">
        <f>E54+F54+G54+H54+#REF!+I54+J54+K54+L54+O54</f>
        <v>#REF!</v>
      </c>
      <c r="D54" s="217">
        <f>O54</f>
        <v>1173544200</v>
      </c>
      <c r="E54" s="216"/>
      <c r="F54" s="216"/>
      <c r="G54" s="216"/>
      <c r="H54" s="216"/>
      <c r="I54" s="216"/>
      <c r="J54" s="216"/>
      <c r="K54" s="216"/>
      <c r="L54" s="216"/>
      <c r="M54" s="216"/>
      <c r="N54" s="216"/>
      <c r="O54" s="217">
        <f>903544200+120000000+150000000</f>
        <v>1173544200</v>
      </c>
      <c r="P54" s="217"/>
      <c r="Q54" s="185"/>
      <c r="R54" s="305">
        <f t="shared" si="2"/>
        <v>0</v>
      </c>
      <c r="S54" s="210"/>
      <c r="T54" s="210"/>
      <c r="U54" s="210"/>
      <c r="V54" s="210"/>
      <c r="W54" s="211"/>
      <c r="X54" s="210"/>
      <c r="Y54" s="210"/>
      <c r="Z54" s="210"/>
      <c r="AA54" s="210"/>
      <c r="AB54" s="212"/>
      <c r="AC54" s="213"/>
      <c r="AD54" s="210"/>
      <c r="AE54" s="210"/>
      <c r="AF54" s="210"/>
    </row>
    <row r="55" spans="1:32" s="183" customFormat="1" ht="35.65" customHeight="1">
      <c r="A55" s="250" t="s">
        <v>278</v>
      </c>
      <c r="B55" s="171" t="s">
        <v>639</v>
      </c>
      <c r="C55" s="217"/>
      <c r="D55" s="217">
        <f>L55</f>
        <v>58750000</v>
      </c>
      <c r="E55" s="216"/>
      <c r="F55" s="216"/>
      <c r="G55" s="216"/>
      <c r="H55" s="216"/>
      <c r="I55" s="216"/>
      <c r="J55" s="216"/>
      <c r="K55" s="216"/>
      <c r="L55" s="216">
        <f>33750000+25000000</f>
        <v>58750000</v>
      </c>
      <c r="M55" s="216"/>
      <c r="N55" s="216"/>
      <c r="O55" s="217"/>
      <c r="P55" s="217"/>
      <c r="Q55" s="185"/>
      <c r="R55" s="305">
        <f t="shared" si="2"/>
        <v>0</v>
      </c>
      <c r="S55" s="210"/>
      <c r="T55" s="210"/>
      <c r="U55" s="210"/>
      <c r="V55" s="210"/>
      <c r="W55" s="211"/>
      <c r="X55" s="210"/>
      <c r="Y55" s="210"/>
      <c r="Z55" s="210"/>
      <c r="AA55" s="210"/>
      <c r="AB55" s="212"/>
      <c r="AC55" s="213"/>
      <c r="AD55" s="210"/>
      <c r="AE55" s="210"/>
      <c r="AF55" s="210"/>
    </row>
    <row r="56" spans="1:32" s="183" customFormat="1" ht="35.65" customHeight="1">
      <c r="A56" s="250" t="s">
        <v>278</v>
      </c>
      <c r="B56" s="171" t="s">
        <v>550</v>
      </c>
      <c r="C56" s="217"/>
      <c r="D56" s="217">
        <f>L56</f>
        <v>40000000</v>
      </c>
      <c r="E56" s="216"/>
      <c r="F56" s="216"/>
      <c r="G56" s="216"/>
      <c r="H56" s="216"/>
      <c r="I56" s="216"/>
      <c r="J56" s="216"/>
      <c r="K56" s="216"/>
      <c r="L56" s="216">
        <v>40000000</v>
      </c>
      <c r="M56" s="216"/>
      <c r="N56" s="216"/>
      <c r="O56" s="217"/>
      <c r="P56" s="217"/>
      <c r="Q56" s="185"/>
      <c r="R56" s="305">
        <f t="shared" si="2"/>
        <v>0</v>
      </c>
      <c r="S56" s="210"/>
      <c r="T56" s="210"/>
      <c r="U56" s="210"/>
      <c r="V56" s="210"/>
      <c r="W56" s="211"/>
      <c r="X56" s="210"/>
      <c r="Y56" s="210"/>
      <c r="Z56" s="210"/>
      <c r="AA56" s="210"/>
      <c r="AB56" s="212"/>
      <c r="AC56" s="213"/>
      <c r="AD56" s="210"/>
      <c r="AE56" s="210"/>
      <c r="AF56" s="210"/>
    </row>
    <row r="57" spans="1:32" s="169" customFormat="1" ht="62.1" customHeight="1">
      <c r="A57" s="228" t="s">
        <v>278</v>
      </c>
      <c r="B57" s="251" t="s">
        <v>664</v>
      </c>
      <c r="C57" s="217"/>
      <c r="D57" s="217">
        <f>L57</f>
        <v>206000000</v>
      </c>
      <c r="E57" s="217"/>
      <c r="F57" s="217"/>
      <c r="G57" s="217"/>
      <c r="H57" s="217"/>
      <c r="I57" s="217"/>
      <c r="J57" s="217"/>
      <c r="K57" s="217"/>
      <c r="L57" s="217">
        <f>296000000-90000000</f>
        <v>206000000</v>
      </c>
      <c r="M57" s="217"/>
      <c r="N57" s="217"/>
      <c r="O57" s="217"/>
      <c r="P57" s="217"/>
      <c r="Q57" s="185"/>
      <c r="R57" s="305">
        <f t="shared" si="2"/>
        <v>0</v>
      </c>
      <c r="S57" s="205"/>
      <c r="T57" s="205"/>
      <c r="U57" s="205"/>
      <c r="V57" s="205"/>
      <c r="W57" s="211"/>
      <c r="X57" s="205"/>
      <c r="Y57" s="205"/>
      <c r="Z57" s="205"/>
      <c r="AA57" s="205"/>
      <c r="AB57" s="212"/>
      <c r="AC57" s="213"/>
      <c r="AD57" s="205"/>
      <c r="AE57" s="205"/>
      <c r="AF57" s="205"/>
    </row>
    <row r="58" spans="1:32" s="169" customFormat="1" ht="39" customHeight="1">
      <c r="A58" s="228" t="s">
        <v>278</v>
      </c>
      <c r="B58" s="251" t="s">
        <v>551</v>
      </c>
      <c r="C58" s="217"/>
      <c r="D58" s="217">
        <v>46000000</v>
      </c>
      <c r="E58" s="217"/>
      <c r="F58" s="217"/>
      <c r="G58" s="217"/>
      <c r="H58" s="217"/>
      <c r="I58" s="217"/>
      <c r="J58" s="217"/>
      <c r="K58" s="217"/>
      <c r="L58" s="217">
        <v>46000000</v>
      </c>
      <c r="M58" s="217"/>
      <c r="N58" s="217"/>
      <c r="O58" s="217"/>
      <c r="P58" s="217"/>
      <c r="Q58" s="185"/>
      <c r="R58" s="305">
        <f t="shared" si="2"/>
        <v>0</v>
      </c>
      <c r="S58" s="205"/>
      <c r="T58" s="205"/>
      <c r="U58" s="205"/>
      <c r="V58" s="205"/>
      <c r="W58" s="211"/>
      <c r="X58" s="205"/>
      <c r="Y58" s="205"/>
      <c r="Z58" s="205"/>
      <c r="AA58" s="205"/>
      <c r="AB58" s="212"/>
      <c r="AC58" s="213"/>
      <c r="AD58" s="205"/>
      <c r="AE58" s="205"/>
      <c r="AF58" s="205"/>
    </row>
    <row r="59" spans="1:32" s="169" customFormat="1" ht="41.1" customHeight="1">
      <c r="A59" s="228" t="s">
        <v>278</v>
      </c>
      <c r="B59" s="251" t="s">
        <v>640</v>
      </c>
      <c r="C59" s="217"/>
      <c r="D59" s="217">
        <f>L59</f>
        <v>350000000</v>
      </c>
      <c r="E59" s="217"/>
      <c r="F59" s="217"/>
      <c r="G59" s="217"/>
      <c r="H59" s="217"/>
      <c r="I59" s="217"/>
      <c r="J59" s="217"/>
      <c r="K59" s="217"/>
      <c r="L59" s="217">
        <v>350000000</v>
      </c>
      <c r="M59" s="217"/>
      <c r="N59" s="217"/>
      <c r="O59" s="217"/>
      <c r="P59" s="217"/>
      <c r="Q59" s="185"/>
      <c r="R59" s="305">
        <f t="shared" si="2"/>
        <v>0</v>
      </c>
      <c r="S59" s="205"/>
      <c r="T59" s="205"/>
      <c r="U59" s="205"/>
      <c r="V59" s="205"/>
      <c r="W59" s="211"/>
      <c r="X59" s="205"/>
      <c r="Y59" s="205"/>
      <c r="Z59" s="205"/>
      <c r="AA59" s="205"/>
      <c r="AB59" s="212"/>
      <c r="AC59" s="213"/>
      <c r="AD59" s="205"/>
      <c r="AE59" s="205"/>
      <c r="AF59" s="205"/>
    </row>
    <row r="60" spans="1:32" s="169" customFormat="1" ht="38.65" customHeight="1">
      <c r="A60" s="228" t="s">
        <v>278</v>
      </c>
      <c r="B60" s="256" t="s">
        <v>632</v>
      </c>
      <c r="C60" s="217"/>
      <c r="D60" s="217">
        <f>L60</f>
        <v>100000000</v>
      </c>
      <c r="E60" s="217"/>
      <c r="F60" s="217"/>
      <c r="G60" s="217"/>
      <c r="H60" s="217"/>
      <c r="I60" s="217"/>
      <c r="J60" s="217"/>
      <c r="K60" s="217"/>
      <c r="L60" s="217">
        <v>100000000</v>
      </c>
      <c r="M60" s="217"/>
      <c r="N60" s="217"/>
      <c r="O60" s="217"/>
      <c r="P60" s="217"/>
      <c r="Q60" s="185"/>
      <c r="R60" s="305">
        <f t="shared" si="2"/>
        <v>0</v>
      </c>
      <c r="S60" s="205"/>
      <c r="T60" s="205"/>
      <c r="U60" s="205"/>
      <c r="V60" s="205"/>
      <c r="W60" s="211"/>
      <c r="X60" s="205"/>
      <c r="Y60" s="205"/>
      <c r="Z60" s="205"/>
      <c r="AA60" s="205"/>
      <c r="AB60" s="212"/>
      <c r="AC60" s="213"/>
      <c r="AD60" s="205"/>
      <c r="AE60" s="205"/>
      <c r="AF60" s="205"/>
    </row>
    <row r="61" spans="1:32" s="169" customFormat="1" ht="40.5" customHeight="1">
      <c r="A61" s="228" t="s">
        <v>278</v>
      </c>
      <c r="B61" s="168" t="s">
        <v>625</v>
      </c>
      <c r="C61" s="217"/>
      <c r="D61" s="217">
        <f>L61</f>
        <v>90000000</v>
      </c>
      <c r="E61" s="217"/>
      <c r="F61" s="217"/>
      <c r="G61" s="217"/>
      <c r="H61" s="217"/>
      <c r="I61" s="217"/>
      <c r="J61" s="217"/>
      <c r="K61" s="217"/>
      <c r="L61" s="217">
        <v>90000000</v>
      </c>
      <c r="M61" s="217"/>
      <c r="N61" s="217"/>
      <c r="O61" s="217"/>
      <c r="P61" s="217"/>
      <c r="Q61" s="185"/>
      <c r="R61" s="305">
        <f t="shared" si="2"/>
        <v>0</v>
      </c>
      <c r="S61" s="205"/>
      <c r="T61" s="205"/>
      <c r="U61" s="205"/>
      <c r="V61" s="205"/>
      <c r="W61" s="211"/>
      <c r="X61" s="205"/>
      <c r="Y61" s="205"/>
      <c r="Z61" s="205"/>
      <c r="AA61" s="205"/>
      <c r="AB61" s="212"/>
      <c r="AC61" s="213"/>
      <c r="AD61" s="205"/>
      <c r="AE61" s="205"/>
      <c r="AF61" s="205"/>
    </row>
    <row r="62" spans="1:32" s="169" customFormat="1" ht="43.15" customHeight="1">
      <c r="A62" s="228" t="s">
        <v>529</v>
      </c>
      <c r="B62" s="168" t="s">
        <v>631</v>
      </c>
      <c r="C62" s="217"/>
      <c r="D62" s="319">
        <f>SUM(E62:Q62)</f>
        <v>68000000</v>
      </c>
      <c r="E62" s="217"/>
      <c r="F62" s="217"/>
      <c r="G62" s="217"/>
      <c r="H62" s="217"/>
      <c r="I62" s="217"/>
      <c r="J62" s="217"/>
      <c r="K62" s="217"/>
      <c r="L62" s="217"/>
      <c r="M62" s="217"/>
      <c r="N62" s="217"/>
      <c r="O62" s="217">
        <v>68000000</v>
      </c>
      <c r="P62" s="217"/>
      <c r="Q62" s="185"/>
      <c r="R62" s="305">
        <f t="shared" si="2"/>
        <v>0</v>
      </c>
      <c r="S62" s="205"/>
      <c r="T62" s="205"/>
      <c r="U62" s="205"/>
      <c r="V62" s="205"/>
      <c r="W62" s="211"/>
      <c r="X62" s="205"/>
      <c r="Y62" s="205"/>
      <c r="Z62" s="205"/>
      <c r="AA62" s="205"/>
      <c r="AB62" s="212"/>
      <c r="AC62" s="213"/>
      <c r="AD62" s="205"/>
      <c r="AE62" s="205"/>
      <c r="AF62" s="205"/>
    </row>
    <row r="63" spans="1:32" s="183" customFormat="1" ht="35.65" customHeight="1">
      <c r="A63" s="250" t="s">
        <v>529</v>
      </c>
      <c r="B63" s="171" t="s">
        <v>598</v>
      </c>
      <c r="C63" s="217"/>
      <c r="D63" s="319">
        <f t="shared" ref="D63:D69" si="14">SUM(E63:Q63)</f>
        <v>95000000</v>
      </c>
      <c r="E63" s="216"/>
      <c r="F63" s="216"/>
      <c r="G63" s="216"/>
      <c r="H63" s="216"/>
      <c r="I63" s="216"/>
      <c r="J63" s="216"/>
      <c r="K63" s="216"/>
      <c r="L63" s="217"/>
      <c r="M63" s="216"/>
      <c r="N63" s="216"/>
      <c r="O63" s="217">
        <v>95000000</v>
      </c>
      <c r="P63" s="217"/>
      <c r="Q63" s="185"/>
      <c r="R63" s="305">
        <f t="shared" si="2"/>
        <v>0</v>
      </c>
      <c r="S63" s="210"/>
      <c r="T63" s="210"/>
      <c r="U63" s="210"/>
      <c r="V63" s="210"/>
      <c r="W63" s="211"/>
      <c r="X63" s="210"/>
      <c r="Y63" s="210"/>
      <c r="Z63" s="210"/>
      <c r="AA63" s="210"/>
      <c r="AB63" s="212"/>
      <c r="AC63" s="213"/>
      <c r="AD63" s="210"/>
      <c r="AE63" s="210"/>
      <c r="AF63" s="210"/>
    </row>
    <row r="64" spans="1:32" s="183" customFormat="1" ht="35.65" customHeight="1">
      <c r="A64" s="250" t="s">
        <v>278</v>
      </c>
      <c r="B64" s="171" t="s">
        <v>577</v>
      </c>
      <c r="C64" s="217"/>
      <c r="D64" s="319">
        <f t="shared" si="14"/>
        <v>50000000</v>
      </c>
      <c r="E64" s="216"/>
      <c r="F64" s="216"/>
      <c r="G64" s="216"/>
      <c r="H64" s="216"/>
      <c r="I64" s="216"/>
      <c r="J64" s="216">
        <v>50000000</v>
      </c>
      <c r="K64" s="216"/>
      <c r="L64" s="216"/>
      <c r="M64" s="216"/>
      <c r="N64" s="216"/>
      <c r="O64" s="217"/>
      <c r="P64" s="217"/>
      <c r="Q64" s="185"/>
      <c r="R64" s="305">
        <f t="shared" si="2"/>
        <v>0</v>
      </c>
      <c r="S64" s="210"/>
      <c r="T64" s="210"/>
      <c r="U64" s="210"/>
      <c r="V64" s="210"/>
      <c r="W64" s="211"/>
      <c r="X64" s="210"/>
      <c r="Y64" s="210"/>
      <c r="Z64" s="210"/>
      <c r="AA64" s="210"/>
      <c r="AB64" s="212"/>
      <c r="AC64" s="213"/>
      <c r="AD64" s="210"/>
      <c r="AE64" s="210"/>
      <c r="AF64" s="210"/>
    </row>
    <row r="65" spans="1:32" s="183" customFormat="1" ht="35.65" customHeight="1">
      <c r="A65" s="250" t="s">
        <v>278</v>
      </c>
      <c r="B65" s="171" t="s">
        <v>576</v>
      </c>
      <c r="C65" s="217"/>
      <c r="D65" s="319">
        <f t="shared" si="14"/>
        <v>60915763</v>
      </c>
      <c r="E65" s="216"/>
      <c r="F65" s="216"/>
      <c r="G65" s="216"/>
      <c r="H65" s="216"/>
      <c r="I65" s="216"/>
      <c r="J65" s="216">
        <f>100000000-39084237</f>
        <v>60915763</v>
      </c>
      <c r="K65" s="216"/>
      <c r="L65" s="216"/>
      <c r="M65" s="216"/>
      <c r="N65" s="216"/>
      <c r="O65" s="217"/>
      <c r="P65" s="217"/>
      <c r="Q65" s="185"/>
      <c r="R65" s="305">
        <f t="shared" si="2"/>
        <v>0</v>
      </c>
      <c r="S65" s="210"/>
      <c r="T65" s="210"/>
      <c r="U65" s="210"/>
      <c r="V65" s="210"/>
      <c r="W65" s="211"/>
      <c r="X65" s="210"/>
      <c r="Y65" s="210"/>
      <c r="Z65" s="210"/>
      <c r="AA65" s="210"/>
      <c r="AB65" s="212"/>
      <c r="AC65" s="213"/>
      <c r="AD65" s="210"/>
      <c r="AE65" s="210"/>
      <c r="AF65" s="210"/>
    </row>
    <row r="66" spans="1:32" s="169" customFormat="1" ht="25.5" customHeight="1">
      <c r="A66" s="228" t="s">
        <v>529</v>
      </c>
      <c r="B66" s="171" t="s">
        <v>621</v>
      </c>
      <c r="C66" s="217"/>
      <c r="D66" s="319">
        <f t="shared" si="14"/>
        <v>65000000</v>
      </c>
      <c r="E66" s="217"/>
      <c r="F66" s="217"/>
      <c r="G66" s="217"/>
      <c r="H66" s="217"/>
      <c r="I66" s="217"/>
      <c r="J66" s="217"/>
      <c r="K66" s="217"/>
      <c r="L66" s="217"/>
      <c r="M66" s="217"/>
      <c r="N66" s="217"/>
      <c r="O66" s="217">
        <v>65000000</v>
      </c>
      <c r="P66" s="217"/>
      <c r="Q66" s="185"/>
      <c r="R66" s="305">
        <f t="shared" si="2"/>
        <v>0</v>
      </c>
      <c r="S66" s="205"/>
      <c r="T66" s="205"/>
      <c r="U66" s="205"/>
      <c r="V66" s="205"/>
      <c r="W66" s="211"/>
      <c r="X66" s="205"/>
      <c r="Y66" s="205"/>
      <c r="Z66" s="205"/>
      <c r="AA66" s="205"/>
      <c r="AB66" s="212"/>
      <c r="AC66" s="213"/>
      <c r="AD66" s="205"/>
      <c r="AE66" s="205"/>
      <c r="AF66" s="205"/>
    </row>
    <row r="67" spans="1:32" s="169" customFormat="1" ht="39" customHeight="1">
      <c r="A67" s="228" t="s">
        <v>278</v>
      </c>
      <c r="B67" s="251" t="s">
        <v>578</v>
      </c>
      <c r="C67" s="217"/>
      <c r="D67" s="319">
        <f t="shared" si="14"/>
        <v>63497536</v>
      </c>
      <c r="E67" s="217"/>
      <c r="F67" s="217"/>
      <c r="G67" s="217"/>
      <c r="H67" s="217"/>
      <c r="I67" s="217"/>
      <c r="J67" s="217"/>
      <c r="K67" s="217"/>
      <c r="L67" s="217"/>
      <c r="M67" s="217"/>
      <c r="N67" s="217"/>
      <c r="O67" s="217"/>
      <c r="P67" s="217">
        <v>63497536</v>
      </c>
      <c r="Q67" s="185"/>
      <c r="R67" s="305">
        <f t="shared" si="2"/>
        <v>0</v>
      </c>
      <c r="S67" s="205"/>
      <c r="T67" s="205"/>
      <c r="U67" s="205"/>
      <c r="V67" s="205"/>
      <c r="W67" s="211"/>
      <c r="X67" s="205"/>
      <c r="Y67" s="205"/>
      <c r="Z67" s="205"/>
      <c r="AA67" s="205"/>
      <c r="AB67" s="212"/>
      <c r="AC67" s="213"/>
      <c r="AD67" s="205"/>
      <c r="AE67" s="205"/>
      <c r="AF67" s="205"/>
    </row>
    <row r="68" spans="1:32" s="169" customFormat="1" ht="41.1" customHeight="1">
      <c r="A68" s="228" t="s">
        <v>278</v>
      </c>
      <c r="B68" s="251" t="s">
        <v>548</v>
      </c>
      <c r="C68" s="217"/>
      <c r="D68" s="319">
        <f t="shared" si="14"/>
        <v>1009500000</v>
      </c>
      <c r="E68" s="217"/>
      <c r="F68" s="217"/>
      <c r="G68" s="217"/>
      <c r="H68" s="217"/>
      <c r="I68" s="217"/>
      <c r="J68" s="217"/>
      <c r="K68" s="217"/>
      <c r="L68" s="217"/>
      <c r="M68" s="217"/>
      <c r="N68" s="217"/>
      <c r="O68" s="217"/>
      <c r="P68" s="217"/>
      <c r="Q68" s="185">
        <v>1009500000</v>
      </c>
      <c r="R68" s="305">
        <f t="shared" si="2"/>
        <v>0</v>
      </c>
      <c r="S68" s="205"/>
      <c r="T68" s="205"/>
      <c r="U68" s="205"/>
      <c r="V68" s="205"/>
      <c r="W68" s="211"/>
      <c r="X68" s="205"/>
      <c r="Y68" s="205"/>
      <c r="Z68" s="205"/>
      <c r="AA68" s="205"/>
      <c r="AB68" s="212"/>
      <c r="AC68" s="213"/>
      <c r="AD68" s="205"/>
      <c r="AE68" s="205"/>
      <c r="AF68" s="205"/>
    </row>
    <row r="69" spans="1:32" s="169" customFormat="1" ht="34.15" customHeight="1">
      <c r="A69" s="228" t="s">
        <v>278</v>
      </c>
      <c r="B69" s="171" t="s">
        <v>609</v>
      </c>
      <c r="C69" s="217"/>
      <c r="D69" s="319">
        <f t="shared" si="14"/>
        <v>40000000</v>
      </c>
      <c r="E69" s="217"/>
      <c r="F69" s="217"/>
      <c r="G69" s="217"/>
      <c r="H69" s="217"/>
      <c r="I69" s="217"/>
      <c r="J69" s="217"/>
      <c r="K69" s="217"/>
      <c r="L69" s="217"/>
      <c r="M69" s="217"/>
      <c r="N69" s="217"/>
      <c r="O69" s="217">
        <v>40000000</v>
      </c>
      <c r="P69" s="217"/>
      <c r="Q69" s="185"/>
      <c r="R69" s="305">
        <f t="shared" si="2"/>
        <v>0</v>
      </c>
      <c r="S69" s="205"/>
      <c r="T69" s="205"/>
      <c r="U69" s="205"/>
      <c r="V69" s="205"/>
      <c r="W69" s="211"/>
      <c r="X69" s="205"/>
      <c r="Y69" s="205"/>
      <c r="Z69" s="205"/>
      <c r="AA69" s="205"/>
      <c r="AB69" s="212"/>
      <c r="AC69" s="213"/>
      <c r="AD69" s="205"/>
      <c r="AE69" s="205"/>
      <c r="AF69" s="205"/>
    </row>
    <row r="70" spans="1:32" s="169" customFormat="1" ht="60" customHeight="1">
      <c r="A70" s="228" t="s">
        <v>278</v>
      </c>
      <c r="B70" s="251" t="s">
        <v>650</v>
      </c>
      <c r="C70" s="217"/>
      <c r="D70" s="217">
        <f>I70</f>
        <v>30000000</v>
      </c>
      <c r="E70" s="217"/>
      <c r="F70" s="217"/>
      <c r="G70" s="217"/>
      <c r="H70" s="217"/>
      <c r="I70" s="217">
        <v>30000000</v>
      </c>
      <c r="J70" s="217"/>
      <c r="K70" s="217"/>
      <c r="L70" s="217"/>
      <c r="M70" s="217"/>
      <c r="N70" s="217"/>
      <c r="O70" s="217"/>
      <c r="P70" s="217"/>
      <c r="Q70" s="185"/>
      <c r="R70" s="305">
        <f t="shared" si="2"/>
        <v>0</v>
      </c>
      <c r="S70" s="205"/>
      <c r="T70" s="205"/>
      <c r="U70" s="205"/>
      <c r="V70" s="205"/>
      <c r="W70" s="211"/>
      <c r="X70" s="205"/>
      <c r="Y70" s="205"/>
      <c r="Z70" s="205"/>
      <c r="AA70" s="205"/>
      <c r="AB70" s="212"/>
      <c r="AC70" s="213"/>
      <c r="AD70" s="205"/>
      <c r="AE70" s="205"/>
      <c r="AF70" s="205"/>
    </row>
    <row r="71" spans="1:32" s="169" customFormat="1" ht="49.5" customHeight="1">
      <c r="A71" s="228" t="s">
        <v>278</v>
      </c>
      <c r="B71" s="320" t="s">
        <v>655</v>
      </c>
      <c r="C71" s="217"/>
      <c r="D71" s="217">
        <v>2304000000</v>
      </c>
      <c r="E71" s="217">
        <v>2304000000</v>
      </c>
      <c r="F71" s="217"/>
      <c r="G71" s="217"/>
      <c r="H71" s="217"/>
      <c r="I71" s="217"/>
      <c r="J71" s="217"/>
      <c r="K71" s="217"/>
      <c r="L71" s="217"/>
      <c r="M71" s="217"/>
      <c r="N71" s="217"/>
      <c r="O71" s="217"/>
      <c r="P71" s="217"/>
      <c r="Q71" s="185"/>
      <c r="R71" s="305">
        <f t="shared" si="2"/>
        <v>0</v>
      </c>
      <c r="S71" s="205"/>
      <c r="T71" s="205"/>
      <c r="U71" s="205"/>
      <c r="V71" s="205"/>
      <c r="W71" s="211"/>
      <c r="X71" s="205"/>
      <c r="Y71" s="205"/>
      <c r="Z71" s="205"/>
      <c r="AA71" s="205"/>
      <c r="AB71" s="212"/>
      <c r="AC71" s="213"/>
      <c r="AD71" s="205"/>
      <c r="AE71" s="205"/>
      <c r="AF71" s="205"/>
    </row>
    <row r="72" spans="1:32" s="183" customFormat="1" ht="35.65" customHeight="1">
      <c r="A72" s="250" t="s">
        <v>278</v>
      </c>
      <c r="B72" s="171" t="s">
        <v>653</v>
      </c>
      <c r="C72" s="217"/>
      <c r="D72" s="217">
        <f>L72</f>
        <v>1652000000</v>
      </c>
      <c r="E72" s="216"/>
      <c r="F72" s="216"/>
      <c r="G72" s="216"/>
      <c r="H72" s="216"/>
      <c r="I72" s="216"/>
      <c r="J72" s="216"/>
      <c r="K72" s="216"/>
      <c r="L72" s="217">
        <f>1804000000-152000000</f>
        <v>1652000000</v>
      </c>
      <c r="M72" s="216"/>
      <c r="N72" s="216"/>
      <c r="O72" s="217"/>
      <c r="P72" s="217"/>
      <c r="Q72" s="185"/>
      <c r="R72" s="305">
        <f t="shared" si="2"/>
        <v>0</v>
      </c>
      <c r="S72" s="210"/>
      <c r="T72" s="210"/>
      <c r="U72" s="210"/>
      <c r="V72" s="210"/>
      <c r="W72" s="211"/>
      <c r="X72" s="210"/>
      <c r="Y72" s="210"/>
      <c r="Z72" s="210"/>
      <c r="AA72" s="210"/>
      <c r="AB72" s="212"/>
      <c r="AC72" s="213"/>
      <c r="AD72" s="210"/>
      <c r="AE72" s="210"/>
      <c r="AF72" s="210"/>
    </row>
    <row r="73" spans="1:32" s="169" customFormat="1" ht="34.15" customHeight="1">
      <c r="A73" s="228" t="s">
        <v>278</v>
      </c>
      <c r="B73" s="171" t="s">
        <v>649</v>
      </c>
      <c r="C73" s="217"/>
      <c r="D73" s="217">
        <f>L73</f>
        <v>672000000</v>
      </c>
      <c r="E73" s="217"/>
      <c r="F73" s="217"/>
      <c r="G73" s="217"/>
      <c r="H73" s="217"/>
      <c r="I73" s="217"/>
      <c r="J73" s="217"/>
      <c r="K73" s="217"/>
      <c r="L73" s="217">
        <f>702000000-30000000</f>
        <v>672000000</v>
      </c>
      <c r="M73" s="217"/>
      <c r="N73" s="217"/>
      <c r="O73" s="217"/>
      <c r="P73" s="217"/>
      <c r="Q73" s="185"/>
      <c r="R73" s="305">
        <f t="shared" si="2"/>
        <v>0</v>
      </c>
      <c r="S73" s="205"/>
      <c r="T73" s="205"/>
      <c r="U73" s="205"/>
      <c r="V73" s="205"/>
      <c r="W73" s="211"/>
      <c r="X73" s="205"/>
      <c r="Y73" s="205"/>
      <c r="Z73" s="205"/>
      <c r="AA73" s="205"/>
      <c r="AB73" s="212"/>
      <c r="AC73" s="213"/>
      <c r="AD73" s="205"/>
      <c r="AE73" s="205"/>
      <c r="AF73" s="205"/>
    </row>
    <row r="74" spans="1:32" s="183" customFormat="1" ht="35.65" customHeight="1">
      <c r="A74" s="250" t="s">
        <v>278</v>
      </c>
      <c r="B74" s="171" t="s">
        <v>656</v>
      </c>
      <c r="C74" s="217"/>
      <c r="D74" s="217">
        <f>L74</f>
        <v>535000000</v>
      </c>
      <c r="E74" s="216"/>
      <c r="F74" s="216"/>
      <c r="G74" s="216"/>
      <c r="H74" s="216"/>
      <c r="I74" s="216"/>
      <c r="J74" s="216"/>
      <c r="K74" s="216"/>
      <c r="L74" s="217">
        <f>550000000-15000000</f>
        <v>535000000</v>
      </c>
      <c r="M74" s="216"/>
      <c r="N74" s="216"/>
      <c r="O74" s="217"/>
      <c r="P74" s="217"/>
      <c r="Q74" s="185"/>
      <c r="R74" s="305">
        <f t="shared" si="2"/>
        <v>0</v>
      </c>
      <c r="S74" s="210"/>
      <c r="T74" s="210"/>
      <c r="U74" s="210"/>
      <c r="V74" s="210"/>
      <c r="W74" s="211"/>
      <c r="X74" s="210"/>
      <c r="Y74" s="210"/>
      <c r="Z74" s="210"/>
      <c r="AA74" s="210"/>
      <c r="AB74" s="212"/>
      <c r="AC74" s="213"/>
      <c r="AD74" s="210"/>
      <c r="AE74" s="210"/>
      <c r="AF74" s="210"/>
    </row>
    <row r="75" spans="1:32" s="183" customFormat="1" ht="35.65" customHeight="1">
      <c r="A75" s="250" t="s">
        <v>278</v>
      </c>
      <c r="B75" s="171" t="s">
        <v>654</v>
      </c>
      <c r="C75" s="217"/>
      <c r="D75" s="217">
        <f>L75</f>
        <v>778000000</v>
      </c>
      <c r="E75" s="216"/>
      <c r="F75" s="216"/>
      <c r="G75" s="216"/>
      <c r="H75" s="216"/>
      <c r="I75" s="216"/>
      <c r="J75" s="216"/>
      <c r="K75" s="216"/>
      <c r="L75" s="217">
        <f>824000000-46000000</f>
        <v>778000000</v>
      </c>
      <c r="M75" s="216"/>
      <c r="N75" s="216"/>
      <c r="O75" s="217"/>
      <c r="P75" s="217"/>
      <c r="Q75" s="185"/>
      <c r="R75" s="305">
        <f t="shared" si="2"/>
        <v>0</v>
      </c>
      <c r="S75" s="210"/>
      <c r="T75" s="210"/>
      <c r="U75" s="210"/>
      <c r="V75" s="210"/>
      <c r="W75" s="211"/>
      <c r="X75" s="210"/>
      <c r="Y75" s="210"/>
      <c r="Z75" s="210"/>
      <c r="AA75" s="210"/>
      <c r="AB75" s="212"/>
      <c r="AC75" s="213"/>
      <c r="AD75" s="210"/>
      <c r="AE75" s="210"/>
      <c r="AF75" s="210"/>
    </row>
    <row r="76" spans="1:32" s="174" customFormat="1" ht="32.65" customHeight="1">
      <c r="A76" s="310">
        <v>4</v>
      </c>
      <c r="B76" s="311" t="s">
        <v>517</v>
      </c>
      <c r="C76" s="253" t="e">
        <f>C77</f>
        <v>#REF!</v>
      </c>
      <c r="D76" s="253">
        <f>D77+D79</f>
        <v>716000000</v>
      </c>
      <c r="E76" s="253">
        <f t="shared" ref="E76:N76" si="15">E77+E78+E79</f>
        <v>0</v>
      </c>
      <c r="F76" s="253">
        <f t="shared" si="15"/>
        <v>0</v>
      </c>
      <c r="G76" s="253">
        <f t="shared" si="15"/>
        <v>0</v>
      </c>
      <c r="H76" s="253">
        <f t="shared" si="15"/>
        <v>0</v>
      </c>
      <c r="I76" s="253">
        <f t="shared" si="15"/>
        <v>0</v>
      </c>
      <c r="J76" s="253">
        <f t="shared" si="15"/>
        <v>0</v>
      </c>
      <c r="K76" s="253">
        <f t="shared" si="15"/>
        <v>0</v>
      </c>
      <c r="L76" s="253">
        <f t="shared" si="15"/>
        <v>0</v>
      </c>
      <c r="M76" s="253">
        <f t="shared" si="15"/>
        <v>0</v>
      </c>
      <c r="N76" s="253">
        <f t="shared" si="15"/>
        <v>0</v>
      </c>
      <c r="O76" s="253">
        <f>O77+O79</f>
        <v>716000000</v>
      </c>
      <c r="P76" s="253"/>
      <c r="Q76" s="321"/>
      <c r="R76" s="305">
        <f t="shared" si="2"/>
        <v>0</v>
      </c>
      <c r="S76" s="173"/>
      <c r="T76" s="173"/>
      <c r="U76" s="173"/>
      <c r="V76" s="173"/>
      <c r="W76" s="317"/>
      <c r="X76" s="173"/>
      <c r="Y76" s="173"/>
      <c r="Z76" s="173"/>
      <c r="AA76" s="173"/>
      <c r="AB76" s="306"/>
      <c r="AC76" s="312"/>
      <c r="AD76" s="173"/>
      <c r="AE76" s="173"/>
      <c r="AF76" s="173"/>
    </row>
    <row r="77" spans="1:32" s="183" customFormat="1" ht="46.5" customHeight="1">
      <c r="A77" s="250" t="s">
        <v>278</v>
      </c>
      <c r="B77" s="251" t="s">
        <v>658</v>
      </c>
      <c r="C77" s="217" t="e">
        <f>E77+F77+G77+H77+#REF!+I77+J77+K77+L77+O77</f>
        <v>#REF!</v>
      </c>
      <c r="D77" s="217">
        <f>536000000+(6*12000000)+D78</f>
        <v>666000000</v>
      </c>
      <c r="E77" s="216"/>
      <c r="F77" s="216"/>
      <c r="G77" s="216"/>
      <c r="H77" s="216"/>
      <c r="I77" s="216"/>
      <c r="J77" s="216"/>
      <c r="K77" s="216"/>
      <c r="L77" s="216"/>
      <c r="M77" s="216"/>
      <c r="N77" s="216"/>
      <c r="O77" s="217">
        <f>D77</f>
        <v>666000000</v>
      </c>
      <c r="P77" s="217"/>
      <c r="Q77" s="185"/>
      <c r="R77" s="305">
        <f t="shared" si="2"/>
        <v>0</v>
      </c>
      <c r="S77" s="210"/>
      <c r="T77" s="210"/>
      <c r="U77" s="210"/>
      <c r="V77" s="210"/>
      <c r="W77" s="211"/>
      <c r="X77" s="210"/>
      <c r="Y77" s="210"/>
      <c r="Z77" s="210"/>
      <c r="AA77" s="210"/>
      <c r="AB77" s="212"/>
      <c r="AC77" s="213"/>
      <c r="AD77" s="210"/>
      <c r="AE77" s="210"/>
      <c r="AF77" s="210"/>
    </row>
    <row r="78" spans="1:32" s="183" customFormat="1" ht="35.65" customHeight="1">
      <c r="A78" s="250" t="s">
        <v>530</v>
      </c>
      <c r="B78" s="171" t="s">
        <v>601</v>
      </c>
      <c r="C78" s="217"/>
      <c r="D78" s="217">
        <v>58000000</v>
      </c>
      <c r="E78" s="216"/>
      <c r="F78" s="216"/>
      <c r="G78" s="216"/>
      <c r="H78" s="216"/>
      <c r="I78" s="216"/>
      <c r="J78" s="216"/>
      <c r="K78" s="216"/>
      <c r="L78" s="216"/>
      <c r="M78" s="216"/>
      <c r="N78" s="216"/>
      <c r="O78" s="217">
        <v>58000000</v>
      </c>
      <c r="P78" s="217"/>
      <c r="Q78" s="185"/>
      <c r="R78" s="305">
        <f t="shared" ref="R78:R141" si="16">D78-E78-F78-G78-H78-I78-J78-K78-L78-O78-P78-Q78</f>
        <v>0</v>
      </c>
      <c r="S78" s="210"/>
      <c r="T78" s="210"/>
      <c r="U78" s="210"/>
      <c r="V78" s="210"/>
      <c r="W78" s="211"/>
      <c r="X78" s="210"/>
      <c r="Y78" s="210"/>
      <c r="Z78" s="210"/>
      <c r="AA78" s="210"/>
      <c r="AB78" s="212"/>
      <c r="AC78" s="213"/>
      <c r="AD78" s="210"/>
      <c r="AE78" s="210"/>
      <c r="AF78" s="210"/>
    </row>
    <row r="79" spans="1:32" s="183" customFormat="1" ht="35.65" customHeight="1">
      <c r="A79" s="250" t="s">
        <v>529</v>
      </c>
      <c r="B79" s="171" t="s">
        <v>633</v>
      </c>
      <c r="C79" s="217"/>
      <c r="D79" s="217">
        <f>O79</f>
        <v>50000000</v>
      </c>
      <c r="E79" s="216"/>
      <c r="F79" s="216"/>
      <c r="G79" s="216"/>
      <c r="H79" s="216"/>
      <c r="I79" s="216"/>
      <c r="J79" s="216"/>
      <c r="K79" s="216"/>
      <c r="L79" s="216"/>
      <c r="M79" s="216"/>
      <c r="N79" s="216"/>
      <c r="O79" s="217">
        <v>50000000</v>
      </c>
      <c r="P79" s="217"/>
      <c r="Q79" s="185"/>
      <c r="R79" s="305">
        <f t="shared" si="16"/>
        <v>0</v>
      </c>
      <c r="S79" s="210"/>
      <c r="T79" s="210"/>
      <c r="U79" s="210"/>
      <c r="V79" s="210"/>
      <c r="W79" s="211"/>
      <c r="X79" s="210"/>
      <c r="Y79" s="210"/>
      <c r="Z79" s="210"/>
      <c r="AA79" s="210"/>
      <c r="AB79" s="212"/>
      <c r="AC79" s="213"/>
      <c r="AD79" s="210"/>
      <c r="AE79" s="210"/>
      <c r="AF79" s="210"/>
    </row>
    <row r="80" spans="1:32" s="174" customFormat="1" ht="34.15" customHeight="1">
      <c r="A80" s="310" t="s">
        <v>260</v>
      </c>
      <c r="B80" s="311" t="s">
        <v>504</v>
      </c>
      <c r="C80" s="253" t="e">
        <f t="shared" ref="C80:I80" si="17">C81+C91</f>
        <v>#REF!</v>
      </c>
      <c r="D80" s="253" t="e">
        <f>D81+D91</f>
        <v>#REF!</v>
      </c>
      <c r="E80" s="253">
        <f t="shared" si="17"/>
        <v>0</v>
      </c>
      <c r="F80" s="253">
        <f t="shared" si="17"/>
        <v>0</v>
      </c>
      <c r="G80" s="253">
        <f t="shared" si="17"/>
        <v>0</v>
      </c>
      <c r="H80" s="253">
        <f t="shared" si="17"/>
        <v>0</v>
      </c>
      <c r="I80" s="253">
        <f t="shared" si="17"/>
        <v>0</v>
      </c>
      <c r="J80" s="253"/>
      <c r="K80" s="253"/>
      <c r="L80" s="253">
        <f>L81+L91</f>
        <v>0</v>
      </c>
      <c r="M80" s="253">
        <f>M81+M91</f>
        <v>0</v>
      </c>
      <c r="N80" s="253">
        <f>N81+N91</f>
        <v>0</v>
      </c>
      <c r="O80" s="253" t="e">
        <f>O81+O91</f>
        <v>#REF!</v>
      </c>
      <c r="P80" s="253"/>
      <c r="Q80" s="185"/>
      <c r="R80" s="305" t="e">
        <f t="shared" si="16"/>
        <v>#REF!</v>
      </c>
      <c r="S80" s="173"/>
      <c r="T80" s="173"/>
      <c r="U80" s="173"/>
      <c r="V80" s="173"/>
      <c r="W80" s="211" t="e">
        <f>C80-V80</f>
        <v>#REF!</v>
      </c>
      <c r="X80" s="173"/>
      <c r="Y80" s="173"/>
      <c r="Z80" s="173"/>
      <c r="AA80" s="173"/>
      <c r="AB80" s="306">
        <v>125831</v>
      </c>
      <c r="AC80" s="213" t="e">
        <f>C80-AB80</f>
        <v>#REF!</v>
      </c>
      <c r="AD80" s="173"/>
      <c r="AE80" s="173"/>
      <c r="AF80" s="173"/>
    </row>
    <row r="81" spans="1:32" s="174" customFormat="1" ht="34.15" customHeight="1">
      <c r="A81" s="310">
        <v>1</v>
      </c>
      <c r="B81" s="311" t="s">
        <v>568</v>
      </c>
      <c r="C81" s="253" t="e">
        <f>O81</f>
        <v>#REF!</v>
      </c>
      <c r="D81" s="253" t="e">
        <f>D82+D84+D85+D86+D87+D88+D89+D90</f>
        <v>#REF!</v>
      </c>
      <c r="E81" s="253">
        <f t="shared" ref="E81:O81" si="18">E82+E84+E85+E86+E87+E88+E89+E90</f>
        <v>0</v>
      </c>
      <c r="F81" s="253">
        <f t="shared" si="18"/>
        <v>0</v>
      </c>
      <c r="G81" s="253">
        <f t="shared" si="18"/>
        <v>0</v>
      </c>
      <c r="H81" s="253">
        <f t="shared" si="18"/>
        <v>0</v>
      </c>
      <c r="I81" s="253">
        <f t="shared" si="18"/>
        <v>0</v>
      </c>
      <c r="J81" s="253">
        <f t="shared" si="18"/>
        <v>0</v>
      </c>
      <c r="K81" s="253">
        <f t="shared" si="18"/>
        <v>0</v>
      </c>
      <c r="L81" s="253">
        <f t="shared" si="18"/>
        <v>0</v>
      </c>
      <c r="M81" s="253">
        <f t="shared" si="18"/>
        <v>0</v>
      </c>
      <c r="N81" s="253">
        <f t="shared" si="18"/>
        <v>0</v>
      </c>
      <c r="O81" s="253" t="e">
        <f t="shared" si="18"/>
        <v>#REF!</v>
      </c>
      <c r="P81" s="253"/>
      <c r="Q81" s="185"/>
      <c r="R81" s="305" t="e">
        <f t="shared" si="16"/>
        <v>#REF!</v>
      </c>
      <c r="S81" s="173"/>
      <c r="T81" s="173"/>
      <c r="U81" s="173"/>
      <c r="V81" s="173"/>
      <c r="W81" s="211"/>
      <c r="X81" s="173"/>
      <c r="Y81" s="173"/>
      <c r="Z81" s="173"/>
      <c r="AA81" s="173"/>
      <c r="AB81" s="306"/>
      <c r="AC81" s="213"/>
      <c r="AD81" s="173"/>
      <c r="AE81" s="173"/>
      <c r="AF81" s="173"/>
    </row>
    <row r="82" spans="1:32" s="174" customFormat="1" ht="43.5" customHeight="1">
      <c r="A82" s="228" t="s">
        <v>278</v>
      </c>
      <c r="B82" s="251" t="s">
        <v>659</v>
      </c>
      <c r="C82" s="217" t="e">
        <f>E82+F82+G82+H82+#REF!+I82+J82+K82+L82+O82</f>
        <v>#REF!</v>
      </c>
      <c r="D82" s="217">
        <f>O82</f>
        <v>2667000000</v>
      </c>
      <c r="E82" s="253"/>
      <c r="F82" s="253"/>
      <c r="G82" s="253"/>
      <c r="H82" s="253"/>
      <c r="I82" s="253"/>
      <c r="J82" s="253"/>
      <c r="K82" s="253"/>
      <c r="L82" s="253"/>
      <c r="M82" s="253"/>
      <c r="N82" s="253"/>
      <c r="O82" s="217">
        <f>2274000000+(21*12000000)+30000000+O83</f>
        <v>2667000000</v>
      </c>
      <c r="P82" s="253"/>
      <c r="Q82" s="185"/>
      <c r="R82" s="305">
        <f t="shared" si="16"/>
        <v>0</v>
      </c>
      <c r="S82" s="173"/>
      <c r="T82" s="173"/>
      <c r="U82" s="173"/>
      <c r="V82" s="173"/>
      <c r="W82" s="211"/>
      <c r="X82" s="173"/>
      <c r="Y82" s="173"/>
      <c r="Z82" s="173"/>
      <c r="AA82" s="173"/>
      <c r="AB82" s="306"/>
      <c r="AC82" s="213"/>
      <c r="AD82" s="173"/>
      <c r="AE82" s="173"/>
      <c r="AF82" s="173"/>
    </row>
    <row r="83" spans="1:32" s="174" customFormat="1" ht="45" customHeight="1">
      <c r="A83" s="228" t="s">
        <v>530</v>
      </c>
      <c r="B83" s="251" t="s">
        <v>605</v>
      </c>
      <c r="C83" s="217" t="e">
        <f>E83+F83+G83+H83+#REF!+I83+J83+K83+L83+O83</f>
        <v>#REF!</v>
      </c>
      <c r="D83" s="217">
        <v>111000000</v>
      </c>
      <c r="E83" s="253"/>
      <c r="F83" s="253"/>
      <c r="G83" s="253"/>
      <c r="H83" s="253"/>
      <c r="I83" s="253"/>
      <c r="J83" s="253"/>
      <c r="K83" s="253"/>
      <c r="L83" s="253"/>
      <c r="M83" s="253"/>
      <c r="N83" s="253"/>
      <c r="O83" s="217">
        <v>111000000</v>
      </c>
      <c r="P83" s="253"/>
      <c r="Q83" s="185"/>
      <c r="R83" s="305">
        <f t="shared" si="16"/>
        <v>0</v>
      </c>
      <c r="S83" s="173"/>
      <c r="T83" s="173"/>
      <c r="U83" s="173"/>
      <c r="V83" s="173"/>
      <c r="W83" s="211"/>
      <c r="X83" s="173"/>
      <c r="Y83" s="173"/>
      <c r="Z83" s="173"/>
      <c r="AA83" s="173"/>
      <c r="AB83" s="306"/>
      <c r="AC83" s="213"/>
      <c r="AD83" s="173"/>
      <c r="AE83" s="173"/>
      <c r="AF83" s="173"/>
    </row>
    <row r="84" spans="1:32" s="174" customFormat="1" ht="32.65" customHeight="1">
      <c r="A84" s="228" t="s">
        <v>278</v>
      </c>
      <c r="B84" s="171" t="s">
        <v>612</v>
      </c>
      <c r="C84" s="217" t="e">
        <f>E84+F84+G84+H84+#REF!+I84+J84+K84+L84+O84</f>
        <v>#REF!</v>
      </c>
      <c r="D84" s="217" t="e">
        <f>O84</f>
        <v>#REF!</v>
      </c>
      <c r="E84" s="253"/>
      <c r="F84" s="253"/>
      <c r="G84" s="253"/>
      <c r="H84" s="253"/>
      <c r="I84" s="253"/>
      <c r="J84" s="253"/>
      <c r="K84" s="253"/>
      <c r="L84" s="253"/>
      <c r="M84" s="253"/>
      <c r="N84" s="253"/>
      <c r="O84" s="217" t="e">
        <f>#REF!</f>
        <v>#REF!</v>
      </c>
      <c r="P84" s="253"/>
      <c r="Q84" s="185"/>
      <c r="R84" s="305" t="e">
        <f t="shared" si="16"/>
        <v>#REF!</v>
      </c>
      <c r="S84" s="173"/>
      <c r="T84" s="173"/>
      <c r="U84" s="173"/>
      <c r="V84" s="173"/>
      <c r="W84" s="211"/>
      <c r="X84" s="173"/>
      <c r="Y84" s="173"/>
      <c r="Z84" s="173"/>
      <c r="AA84" s="173"/>
      <c r="AB84" s="306"/>
      <c r="AC84" s="213"/>
      <c r="AD84" s="173"/>
      <c r="AE84" s="173"/>
      <c r="AF84" s="173"/>
    </row>
    <row r="85" spans="1:32" s="174" customFormat="1" ht="32.65" customHeight="1">
      <c r="A85" s="228" t="s">
        <v>278</v>
      </c>
      <c r="B85" s="171" t="s">
        <v>606</v>
      </c>
      <c r="C85" s="217" t="e">
        <f>E85+F85+G85+H85+#REF!+I85+J85+K85+L85+O85</f>
        <v>#REF!</v>
      </c>
      <c r="D85" s="217" t="e">
        <f>O85</f>
        <v>#REF!</v>
      </c>
      <c r="E85" s="253"/>
      <c r="F85" s="253"/>
      <c r="G85" s="253"/>
      <c r="H85" s="253"/>
      <c r="I85" s="253"/>
      <c r="J85" s="253"/>
      <c r="K85" s="253"/>
      <c r="L85" s="253"/>
      <c r="M85" s="253"/>
      <c r="N85" s="253"/>
      <c r="O85" s="217" t="e">
        <f>#REF!</f>
        <v>#REF!</v>
      </c>
      <c r="P85" s="253"/>
      <c r="Q85" s="185"/>
      <c r="R85" s="305" t="e">
        <f t="shared" si="16"/>
        <v>#REF!</v>
      </c>
      <c r="S85" s="173"/>
      <c r="T85" s="173"/>
      <c r="U85" s="173"/>
      <c r="V85" s="173"/>
      <c r="W85" s="211"/>
      <c r="X85" s="173"/>
      <c r="Y85" s="173"/>
      <c r="Z85" s="173"/>
      <c r="AA85" s="173"/>
      <c r="AB85" s="306"/>
      <c r="AC85" s="213"/>
      <c r="AD85" s="173"/>
      <c r="AE85" s="173"/>
      <c r="AF85" s="173"/>
    </row>
    <row r="86" spans="1:32" s="174" customFormat="1" ht="32.65" customHeight="1">
      <c r="A86" s="228" t="s">
        <v>278</v>
      </c>
      <c r="B86" s="171" t="s">
        <v>547</v>
      </c>
      <c r="C86" s="217" t="e">
        <f>E86+F86+G86+H86+#REF!+I86+J86+K86+L86+O86</f>
        <v>#REF!</v>
      </c>
      <c r="D86" s="217">
        <f>O86</f>
        <v>300000000</v>
      </c>
      <c r="E86" s="253"/>
      <c r="F86" s="253"/>
      <c r="G86" s="253"/>
      <c r="H86" s="253"/>
      <c r="I86" s="253"/>
      <c r="J86" s="253"/>
      <c r="K86" s="253"/>
      <c r="L86" s="253"/>
      <c r="M86" s="253"/>
      <c r="N86" s="253"/>
      <c r="O86" s="217">
        <v>300000000</v>
      </c>
      <c r="P86" s="253"/>
      <c r="Q86" s="185"/>
      <c r="R86" s="305">
        <f t="shared" si="16"/>
        <v>0</v>
      </c>
      <c r="S86" s="173"/>
      <c r="T86" s="173"/>
      <c r="U86" s="173"/>
      <c r="V86" s="173"/>
      <c r="W86" s="211"/>
      <c r="X86" s="173"/>
      <c r="Y86" s="173"/>
      <c r="Z86" s="173"/>
      <c r="AA86" s="173"/>
      <c r="AB86" s="306"/>
      <c r="AC86" s="213"/>
      <c r="AD86" s="173"/>
      <c r="AE86" s="173"/>
      <c r="AF86" s="173"/>
    </row>
    <row r="87" spans="1:32" s="169" customFormat="1" ht="41.1" customHeight="1">
      <c r="A87" s="228" t="s">
        <v>278</v>
      </c>
      <c r="B87" s="320" t="s">
        <v>545</v>
      </c>
      <c r="C87" s="217" t="e">
        <f>E87+F87+G87+H87+#REF!+I87+J87+K87+L87+O87</f>
        <v>#REF!</v>
      </c>
      <c r="D87" s="217">
        <v>785000000</v>
      </c>
      <c r="E87" s="217"/>
      <c r="F87" s="217"/>
      <c r="G87" s="217"/>
      <c r="H87" s="217"/>
      <c r="I87" s="217"/>
      <c r="J87" s="217"/>
      <c r="K87" s="217"/>
      <c r="L87" s="217"/>
      <c r="M87" s="217"/>
      <c r="N87" s="217"/>
      <c r="O87" s="217">
        <v>785000000</v>
      </c>
      <c r="P87" s="217"/>
      <c r="Q87" s="185"/>
      <c r="R87" s="305">
        <f t="shared" si="16"/>
        <v>0</v>
      </c>
      <c r="S87" s="205"/>
      <c r="T87" s="205"/>
      <c r="U87" s="205"/>
      <c r="V87" s="205"/>
      <c r="W87" s="211"/>
      <c r="X87" s="205"/>
      <c r="Y87" s="205"/>
      <c r="Z87" s="205"/>
      <c r="AA87" s="205"/>
      <c r="AB87" s="212"/>
      <c r="AC87" s="213"/>
      <c r="AD87" s="205"/>
      <c r="AE87" s="205"/>
      <c r="AF87" s="205"/>
    </row>
    <row r="88" spans="1:32" s="169" customFormat="1" ht="38.65" customHeight="1">
      <c r="A88" s="228" t="s">
        <v>278</v>
      </c>
      <c r="B88" s="320" t="s">
        <v>542</v>
      </c>
      <c r="C88" s="217" t="e">
        <f>E88+F88+G88+H88+#REF!+I88+J88+K88+L88+O88</f>
        <v>#REF!</v>
      </c>
      <c r="D88" s="217">
        <f>O88</f>
        <v>81000000</v>
      </c>
      <c r="E88" s="217"/>
      <c r="F88" s="217"/>
      <c r="G88" s="217"/>
      <c r="H88" s="217"/>
      <c r="I88" s="217"/>
      <c r="J88" s="217"/>
      <c r="K88" s="217"/>
      <c r="L88" s="217"/>
      <c r="M88" s="217"/>
      <c r="N88" s="217"/>
      <c r="O88" s="217">
        <v>81000000</v>
      </c>
      <c r="P88" s="217"/>
      <c r="Q88" s="185"/>
      <c r="R88" s="305">
        <f t="shared" si="16"/>
        <v>0</v>
      </c>
      <c r="S88" s="205"/>
      <c r="T88" s="205"/>
      <c r="U88" s="205"/>
      <c r="V88" s="205"/>
      <c r="W88" s="211"/>
      <c r="X88" s="205"/>
      <c r="Y88" s="205"/>
      <c r="Z88" s="205"/>
      <c r="AA88" s="205"/>
      <c r="AB88" s="212"/>
      <c r="AC88" s="213"/>
      <c r="AD88" s="205"/>
      <c r="AE88" s="205"/>
      <c r="AF88" s="205"/>
    </row>
    <row r="89" spans="1:32" s="169" customFormat="1" ht="27" customHeight="1">
      <c r="A89" s="228" t="s">
        <v>278</v>
      </c>
      <c r="B89" s="320" t="s">
        <v>541</v>
      </c>
      <c r="C89" s="217" t="e">
        <f>E89+F89+G89+H89+#REF!+I89+J89+K89+L89+O89</f>
        <v>#REF!</v>
      </c>
      <c r="D89" s="217">
        <v>77000000</v>
      </c>
      <c r="E89" s="217"/>
      <c r="F89" s="217"/>
      <c r="G89" s="217"/>
      <c r="H89" s="217"/>
      <c r="I89" s="217"/>
      <c r="J89" s="217"/>
      <c r="K89" s="217"/>
      <c r="L89" s="217"/>
      <c r="M89" s="217"/>
      <c r="N89" s="217"/>
      <c r="O89" s="217">
        <v>77000000</v>
      </c>
      <c r="P89" s="217"/>
      <c r="Q89" s="185"/>
      <c r="R89" s="305">
        <f t="shared" si="16"/>
        <v>0</v>
      </c>
      <c r="S89" s="205"/>
      <c r="T89" s="205"/>
      <c r="U89" s="205"/>
      <c r="V89" s="205"/>
      <c r="W89" s="211"/>
      <c r="X89" s="205"/>
      <c r="Y89" s="205"/>
      <c r="Z89" s="205"/>
      <c r="AA89" s="205"/>
      <c r="AB89" s="212"/>
      <c r="AC89" s="213"/>
      <c r="AD89" s="205"/>
      <c r="AE89" s="205"/>
      <c r="AF89" s="205"/>
    </row>
    <row r="90" spans="1:32" s="169" customFormat="1" ht="42" customHeight="1">
      <c r="A90" s="228" t="s">
        <v>529</v>
      </c>
      <c r="B90" s="320" t="s">
        <v>608</v>
      </c>
      <c r="C90" s="217"/>
      <c r="D90" s="217">
        <f>O90</f>
        <v>40000000</v>
      </c>
      <c r="E90" s="217"/>
      <c r="F90" s="217"/>
      <c r="G90" s="217"/>
      <c r="H90" s="217"/>
      <c r="I90" s="217"/>
      <c r="J90" s="217"/>
      <c r="K90" s="217"/>
      <c r="L90" s="217"/>
      <c r="M90" s="217"/>
      <c r="N90" s="217"/>
      <c r="O90" s="217">
        <v>40000000</v>
      </c>
      <c r="P90" s="217"/>
      <c r="Q90" s="185"/>
      <c r="R90" s="305">
        <f t="shared" si="16"/>
        <v>0</v>
      </c>
      <c r="S90" s="205"/>
      <c r="T90" s="205"/>
      <c r="U90" s="205"/>
      <c r="V90" s="205"/>
      <c r="W90" s="211"/>
      <c r="X90" s="205"/>
      <c r="Y90" s="205"/>
      <c r="Z90" s="205"/>
      <c r="AA90" s="205"/>
      <c r="AB90" s="212"/>
      <c r="AC90" s="213"/>
      <c r="AD90" s="205"/>
      <c r="AE90" s="205"/>
      <c r="AF90" s="205"/>
    </row>
    <row r="91" spans="1:32" s="174" customFormat="1" ht="31.5" customHeight="1">
      <c r="A91" s="310">
        <v>2</v>
      </c>
      <c r="B91" s="311" t="s">
        <v>569</v>
      </c>
      <c r="C91" s="253">
        <f>C92+C93+C94+C97+C100+C111+C112+C113</f>
        <v>2304677432</v>
      </c>
      <c r="D91" s="253" t="e">
        <f>SUM(D114:D125)</f>
        <v>#REF!</v>
      </c>
      <c r="E91" s="253">
        <f t="shared" ref="E91:N91" si="19">SUM(E114:E123)</f>
        <v>0</v>
      </c>
      <c r="F91" s="253">
        <f t="shared" si="19"/>
        <v>0</v>
      </c>
      <c r="G91" s="253">
        <f t="shared" si="19"/>
        <v>0</v>
      </c>
      <c r="H91" s="253">
        <f t="shared" si="19"/>
        <v>0</v>
      </c>
      <c r="I91" s="253">
        <f t="shared" si="19"/>
        <v>0</v>
      </c>
      <c r="J91" s="253">
        <f t="shared" si="19"/>
        <v>0</v>
      </c>
      <c r="K91" s="253">
        <f t="shared" si="19"/>
        <v>0</v>
      </c>
      <c r="L91" s="253">
        <f t="shared" si="19"/>
        <v>0</v>
      </c>
      <c r="M91" s="253">
        <f t="shared" si="19"/>
        <v>0</v>
      </c>
      <c r="N91" s="253">
        <f t="shared" si="19"/>
        <v>0</v>
      </c>
      <c r="O91" s="253" t="e">
        <f>SUM(O114:O125)</f>
        <v>#REF!</v>
      </c>
      <c r="P91" s="253"/>
      <c r="Q91" s="185"/>
      <c r="R91" s="305" t="e">
        <f t="shared" si="16"/>
        <v>#REF!</v>
      </c>
      <c r="S91" s="173"/>
      <c r="T91" s="173"/>
      <c r="U91" s="173"/>
      <c r="V91" s="173"/>
      <c r="W91" s="211"/>
      <c r="X91" s="173"/>
      <c r="Y91" s="173"/>
      <c r="Z91" s="173"/>
      <c r="AA91" s="173"/>
      <c r="AB91" s="306"/>
      <c r="AC91" s="213"/>
      <c r="AD91" s="173"/>
      <c r="AE91" s="173"/>
      <c r="AF91" s="173"/>
    </row>
    <row r="92" spans="1:32" s="183" customFormat="1" ht="22.5" customHeight="1">
      <c r="A92" s="308"/>
      <c r="B92" s="265" t="s">
        <v>514</v>
      </c>
      <c r="C92" s="216">
        <f>O92</f>
        <v>794726102</v>
      </c>
      <c r="D92" s="216"/>
      <c r="E92" s="216"/>
      <c r="F92" s="216"/>
      <c r="G92" s="216"/>
      <c r="H92" s="216"/>
      <c r="I92" s="216"/>
      <c r="J92" s="216"/>
      <c r="K92" s="216"/>
      <c r="L92" s="216"/>
      <c r="M92" s="216"/>
      <c r="N92" s="216"/>
      <c r="O92" s="216">
        <v>794726102</v>
      </c>
      <c r="P92" s="216"/>
      <c r="Q92" s="322"/>
      <c r="R92" s="305">
        <f t="shared" si="16"/>
        <v>-794726102</v>
      </c>
      <c r="S92" s="210"/>
      <c r="T92" s="210"/>
      <c r="U92" s="210"/>
      <c r="V92" s="210"/>
      <c r="W92" s="323"/>
      <c r="X92" s="210"/>
      <c r="Y92" s="210"/>
      <c r="Z92" s="210"/>
      <c r="AA92" s="210"/>
      <c r="AB92" s="324"/>
      <c r="AC92" s="325"/>
      <c r="AD92" s="210"/>
      <c r="AE92" s="210"/>
      <c r="AF92" s="210"/>
    </row>
    <row r="93" spans="1:32" s="183" customFormat="1" ht="20.100000000000001" customHeight="1">
      <c r="A93" s="308"/>
      <c r="B93" s="265" t="s">
        <v>515</v>
      </c>
      <c r="C93" s="216">
        <f t="shared" ref="C93:C113" si="20">SUM(E93:P93)</f>
        <v>435071912</v>
      </c>
      <c r="D93" s="216"/>
      <c r="E93" s="216"/>
      <c r="F93" s="216"/>
      <c r="G93" s="216"/>
      <c r="H93" s="216"/>
      <c r="I93" s="216"/>
      <c r="J93" s="216"/>
      <c r="K93" s="216"/>
      <c r="L93" s="216"/>
      <c r="M93" s="216"/>
      <c r="N93" s="216"/>
      <c r="O93" s="216">
        <v>435071912</v>
      </c>
      <c r="P93" s="216"/>
      <c r="Q93" s="322"/>
      <c r="R93" s="305">
        <f t="shared" si="16"/>
        <v>-435071912</v>
      </c>
      <c r="S93" s="210"/>
      <c r="T93" s="210"/>
      <c r="U93" s="210"/>
      <c r="V93" s="210"/>
      <c r="W93" s="323"/>
      <c r="X93" s="210"/>
      <c r="Y93" s="210"/>
      <c r="Z93" s="210"/>
      <c r="AA93" s="210"/>
      <c r="AB93" s="324"/>
      <c r="AC93" s="325"/>
      <c r="AD93" s="210"/>
      <c r="AE93" s="210"/>
      <c r="AF93" s="210"/>
    </row>
    <row r="94" spans="1:32" s="183" customFormat="1" ht="22.5" customHeight="1">
      <c r="A94" s="250"/>
      <c r="B94" s="265" t="s">
        <v>506</v>
      </c>
      <c r="C94" s="216">
        <f t="shared" si="20"/>
        <v>310736214</v>
      </c>
      <c r="D94" s="216"/>
      <c r="E94" s="216"/>
      <c r="F94" s="216"/>
      <c r="G94" s="216"/>
      <c r="H94" s="216"/>
      <c r="I94" s="216"/>
      <c r="J94" s="216"/>
      <c r="K94" s="216"/>
      <c r="L94" s="216"/>
      <c r="M94" s="216"/>
      <c r="N94" s="216"/>
      <c r="O94" s="216">
        <v>310736214</v>
      </c>
      <c r="P94" s="216"/>
      <c r="Q94" s="322"/>
      <c r="R94" s="305">
        <f t="shared" si="16"/>
        <v>-310736214</v>
      </c>
      <c r="S94" s="210"/>
      <c r="T94" s="210"/>
      <c r="U94" s="210"/>
      <c r="V94" s="210"/>
      <c r="W94" s="323"/>
      <c r="X94" s="210"/>
      <c r="Y94" s="210"/>
      <c r="Z94" s="210"/>
      <c r="AA94" s="210"/>
      <c r="AB94" s="324"/>
      <c r="AC94" s="325"/>
      <c r="AD94" s="210"/>
      <c r="AE94" s="210"/>
      <c r="AF94" s="210"/>
    </row>
    <row r="95" spans="1:32" s="183" customFormat="1" ht="19.149999999999999" customHeight="1">
      <c r="A95" s="308"/>
      <c r="B95" s="269"/>
      <c r="C95" s="216">
        <f t="shared" si="20"/>
        <v>0</v>
      </c>
      <c r="D95" s="216"/>
      <c r="E95" s="216"/>
      <c r="F95" s="216"/>
      <c r="G95" s="216"/>
      <c r="H95" s="216"/>
      <c r="I95" s="216"/>
      <c r="J95" s="216"/>
      <c r="K95" s="216"/>
      <c r="L95" s="216"/>
      <c r="M95" s="216"/>
      <c r="N95" s="216"/>
      <c r="O95" s="216"/>
      <c r="P95" s="216"/>
      <c r="Q95" s="322"/>
      <c r="R95" s="305">
        <f t="shared" si="16"/>
        <v>0</v>
      </c>
      <c r="S95" s="210"/>
      <c r="T95" s="210"/>
      <c r="U95" s="210"/>
      <c r="V95" s="210"/>
      <c r="W95" s="323"/>
      <c r="X95" s="210"/>
      <c r="Y95" s="210"/>
      <c r="Z95" s="210"/>
      <c r="AA95" s="210"/>
      <c r="AB95" s="324"/>
      <c r="AC95" s="325"/>
      <c r="AD95" s="210"/>
      <c r="AE95" s="210"/>
      <c r="AF95" s="210"/>
    </row>
    <row r="96" spans="1:32" s="183" customFormat="1" ht="19.149999999999999" customHeight="1">
      <c r="A96" s="308"/>
      <c r="B96" s="269"/>
      <c r="C96" s="216">
        <f t="shared" si="20"/>
        <v>0</v>
      </c>
      <c r="D96" s="216"/>
      <c r="E96" s="216"/>
      <c r="F96" s="216"/>
      <c r="G96" s="216"/>
      <c r="H96" s="216"/>
      <c r="I96" s="216"/>
      <c r="J96" s="216"/>
      <c r="K96" s="216"/>
      <c r="L96" s="216"/>
      <c r="M96" s="216"/>
      <c r="N96" s="216"/>
      <c r="O96" s="216"/>
      <c r="P96" s="216"/>
      <c r="Q96" s="322"/>
      <c r="R96" s="305">
        <f t="shared" si="16"/>
        <v>0</v>
      </c>
      <c r="S96" s="210"/>
      <c r="T96" s="210"/>
      <c r="U96" s="210"/>
      <c r="V96" s="210"/>
      <c r="W96" s="323"/>
      <c r="X96" s="210"/>
      <c r="Y96" s="210"/>
      <c r="Z96" s="210"/>
      <c r="AA96" s="210"/>
      <c r="AB96" s="324"/>
      <c r="AC96" s="325"/>
      <c r="AD96" s="210"/>
      <c r="AE96" s="210"/>
      <c r="AF96" s="210"/>
    </row>
    <row r="97" spans="1:32" s="183" customFormat="1" ht="22.5" customHeight="1">
      <c r="A97" s="250"/>
      <c r="B97" s="265" t="s">
        <v>507</v>
      </c>
      <c r="C97" s="216">
        <f t="shared" si="20"/>
        <v>276380154</v>
      </c>
      <c r="D97" s="216"/>
      <c r="E97" s="216"/>
      <c r="F97" s="216"/>
      <c r="G97" s="216"/>
      <c r="H97" s="216"/>
      <c r="I97" s="216"/>
      <c r="J97" s="216"/>
      <c r="K97" s="216"/>
      <c r="L97" s="216"/>
      <c r="M97" s="216"/>
      <c r="N97" s="216"/>
      <c r="O97" s="216">
        <v>276380154</v>
      </c>
      <c r="P97" s="216"/>
      <c r="Q97" s="322"/>
      <c r="R97" s="305">
        <f t="shared" si="16"/>
        <v>-276380154</v>
      </c>
      <c r="S97" s="210"/>
      <c r="T97" s="210"/>
      <c r="U97" s="210"/>
      <c r="V97" s="210"/>
      <c r="W97" s="323"/>
      <c r="X97" s="210"/>
      <c r="Y97" s="210"/>
      <c r="Z97" s="210"/>
      <c r="AA97" s="210"/>
      <c r="AB97" s="324"/>
      <c r="AC97" s="325"/>
      <c r="AD97" s="210"/>
      <c r="AE97" s="210"/>
      <c r="AF97" s="210"/>
    </row>
    <row r="98" spans="1:32" s="183" customFormat="1" ht="19.149999999999999" customHeight="1">
      <c r="A98" s="308"/>
      <c r="B98" s="269"/>
      <c r="C98" s="216">
        <f t="shared" si="20"/>
        <v>0</v>
      </c>
      <c r="D98" s="216"/>
      <c r="E98" s="216"/>
      <c r="F98" s="216"/>
      <c r="G98" s="216"/>
      <c r="H98" s="216"/>
      <c r="I98" s="216"/>
      <c r="J98" s="216"/>
      <c r="K98" s="216"/>
      <c r="L98" s="216"/>
      <c r="M98" s="216"/>
      <c r="N98" s="216"/>
      <c r="O98" s="216"/>
      <c r="P98" s="216"/>
      <c r="Q98" s="322"/>
      <c r="R98" s="305">
        <f t="shared" si="16"/>
        <v>0</v>
      </c>
      <c r="S98" s="210"/>
      <c r="T98" s="210"/>
      <c r="U98" s="210"/>
      <c r="V98" s="210"/>
      <c r="W98" s="323"/>
      <c r="X98" s="210"/>
      <c r="Y98" s="210"/>
      <c r="Z98" s="210"/>
      <c r="AA98" s="210"/>
      <c r="AB98" s="324"/>
      <c r="AC98" s="325"/>
      <c r="AD98" s="210"/>
      <c r="AE98" s="210"/>
      <c r="AF98" s="210"/>
    </row>
    <row r="99" spans="1:32" s="183" customFormat="1" ht="19.149999999999999" customHeight="1">
      <c r="A99" s="308"/>
      <c r="B99" s="269"/>
      <c r="C99" s="216">
        <f t="shared" si="20"/>
        <v>0</v>
      </c>
      <c r="D99" s="216"/>
      <c r="E99" s="216"/>
      <c r="F99" s="216"/>
      <c r="G99" s="216"/>
      <c r="H99" s="216"/>
      <c r="I99" s="216"/>
      <c r="J99" s="216"/>
      <c r="K99" s="216"/>
      <c r="L99" s="216"/>
      <c r="M99" s="216"/>
      <c r="N99" s="216"/>
      <c r="O99" s="216"/>
      <c r="P99" s="216"/>
      <c r="Q99" s="322"/>
      <c r="R99" s="305">
        <f t="shared" si="16"/>
        <v>0</v>
      </c>
      <c r="S99" s="210"/>
      <c r="T99" s="210"/>
      <c r="U99" s="210"/>
      <c r="V99" s="210"/>
      <c r="W99" s="323"/>
      <c r="X99" s="210"/>
      <c r="Y99" s="210"/>
      <c r="Z99" s="210"/>
      <c r="AA99" s="210"/>
      <c r="AB99" s="324"/>
      <c r="AC99" s="325"/>
      <c r="AD99" s="210"/>
      <c r="AE99" s="210"/>
      <c r="AF99" s="210"/>
    </row>
    <row r="100" spans="1:32" s="183" customFormat="1" ht="19.5" customHeight="1">
      <c r="A100" s="250"/>
      <c r="B100" s="265" t="s">
        <v>508</v>
      </c>
      <c r="C100" s="216">
        <f t="shared" si="20"/>
        <v>357854650</v>
      </c>
      <c r="D100" s="216"/>
      <c r="E100" s="216"/>
      <c r="F100" s="216"/>
      <c r="G100" s="216"/>
      <c r="H100" s="216"/>
      <c r="I100" s="216"/>
      <c r="J100" s="216"/>
      <c r="K100" s="216"/>
      <c r="L100" s="216"/>
      <c r="M100" s="216"/>
      <c r="N100" s="216"/>
      <c r="O100" s="216">
        <v>357854650</v>
      </c>
      <c r="P100" s="216"/>
      <c r="Q100" s="322"/>
      <c r="R100" s="305">
        <f t="shared" si="16"/>
        <v>-357854650</v>
      </c>
      <c r="S100" s="210"/>
      <c r="T100" s="210"/>
      <c r="U100" s="210"/>
      <c r="V100" s="210"/>
      <c r="W100" s="323"/>
      <c r="X100" s="210"/>
      <c r="Y100" s="210"/>
      <c r="Z100" s="210"/>
      <c r="AA100" s="210"/>
      <c r="AB100" s="324"/>
      <c r="AC100" s="325"/>
      <c r="AD100" s="210"/>
      <c r="AE100" s="210"/>
      <c r="AF100" s="210"/>
    </row>
    <row r="101" spans="1:32" s="183" customFormat="1" ht="19.149999999999999" customHeight="1">
      <c r="A101" s="308"/>
      <c r="B101" s="269"/>
      <c r="C101" s="216">
        <f t="shared" si="20"/>
        <v>0</v>
      </c>
      <c r="D101" s="216"/>
      <c r="E101" s="216"/>
      <c r="F101" s="216"/>
      <c r="G101" s="216"/>
      <c r="H101" s="216"/>
      <c r="I101" s="216"/>
      <c r="J101" s="216"/>
      <c r="K101" s="216"/>
      <c r="L101" s="216"/>
      <c r="M101" s="216"/>
      <c r="N101" s="216"/>
      <c r="O101" s="216"/>
      <c r="P101" s="216"/>
      <c r="Q101" s="322"/>
      <c r="R101" s="305">
        <f t="shared" si="16"/>
        <v>0</v>
      </c>
      <c r="S101" s="210"/>
      <c r="T101" s="210"/>
      <c r="U101" s="210"/>
      <c r="V101" s="210"/>
      <c r="W101" s="323"/>
      <c r="X101" s="210"/>
      <c r="Y101" s="210"/>
      <c r="Z101" s="210"/>
      <c r="AA101" s="210"/>
      <c r="AB101" s="324"/>
      <c r="AC101" s="325"/>
      <c r="AD101" s="210"/>
      <c r="AE101" s="210"/>
      <c r="AF101" s="210"/>
    </row>
    <row r="102" spans="1:32" s="183" customFormat="1" ht="19.149999999999999" customHeight="1">
      <c r="A102" s="308"/>
      <c r="B102" s="269"/>
      <c r="C102" s="216">
        <f t="shared" si="20"/>
        <v>0</v>
      </c>
      <c r="D102" s="216"/>
      <c r="E102" s="216"/>
      <c r="F102" s="216"/>
      <c r="G102" s="216"/>
      <c r="H102" s="216"/>
      <c r="I102" s="216"/>
      <c r="J102" s="216"/>
      <c r="K102" s="216"/>
      <c r="L102" s="216"/>
      <c r="M102" s="216"/>
      <c r="N102" s="216"/>
      <c r="O102" s="216"/>
      <c r="P102" s="216"/>
      <c r="Q102" s="322"/>
      <c r="R102" s="305">
        <f t="shared" si="16"/>
        <v>0</v>
      </c>
      <c r="S102" s="210"/>
      <c r="T102" s="210"/>
      <c r="U102" s="210"/>
      <c r="V102" s="210"/>
      <c r="W102" s="323"/>
      <c r="X102" s="210"/>
      <c r="Y102" s="210"/>
      <c r="Z102" s="210"/>
      <c r="AA102" s="210"/>
      <c r="AB102" s="324"/>
      <c r="AC102" s="325"/>
      <c r="AD102" s="210"/>
      <c r="AE102" s="210"/>
      <c r="AF102" s="210"/>
    </row>
    <row r="103" spans="1:32" s="183" customFormat="1" ht="19.149999999999999" customHeight="1">
      <c r="A103" s="308"/>
      <c r="B103" s="269"/>
      <c r="C103" s="216">
        <f t="shared" si="20"/>
        <v>0</v>
      </c>
      <c r="D103" s="216"/>
      <c r="E103" s="216"/>
      <c r="F103" s="216"/>
      <c r="G103" s="216"/>
      <c r="H103" s="216"/>
      <c r="I103" s="216"/>
      <c r="J103" s="216"/>
      <c r="K103" s="216"/>
      <c r="L103" s="216"/>
      <c r="M103" s="216"/>
      <c r="N103" s="216"/>
      <c r="O103" s="216"/>
      <c r="P103" s="216"/>
      <c r="Q103" s="322"/>
      <c r="R103" s="305">
        <f t="shared" si="16"/>
        <v>0</v>
      </c>
      <c r="S103" s="210"/>
      <c r="T103" s="210"/>
      <c r="U103" s="210"/>
      <c r="V103" s="210"/>
      <c r="W103" s="323"/>
      <c r="X103" s="210"/>
      <c r="Y103" s="210"/>
      <c r="Z103" s="210"/>
      <c r="AA103" s="210"/>
      <c r="AB103" s="324"/>
      <c r="AC103" s="325"/>
      <c r="AD103" s="210"/>
      <c r="AE103" s="210"/>
      <c r="AF103" s="210"/>
    </row>
    <row r="104" spans="1:32" s="183" customFormat="1" ht="19.149999999999999" customHeight="1">
      <c r="A104" s="308"/>
      <c r="B104" s="269"/>
      <c r="C104" s="216">
        <f t="shared" si="20"/>
        <v>0</v>
      </c>
      <c r="D104" s="216"/>
      <c r="E104" s="216"/>
      <c r="F104" s="216"/>
      <c r="G104" s="216"/>
      <c r="H104" s="216"/>
      <c r="I104" s="216"/>
      <c r="J104" s="216"/>
      <c r="K104" s="216"/>
      <c r="L104" s="216"/>
      <c r="M104" s="216"/>
      <c r="N104" s="216"/>
      <c r="O104" s="216"/>
      <c r="P104" s="216"/>
      <c r="Q104" s="322"/>
      <c r="R104" s="305">
        <f t="shared" si="16"/>
        <v>0</v>
      </c>
      <c r="S104" s="210"/>
      <c r="T104" s="210"/>
      <c r="U104" s="210"/>
      <c r="V104" s="210"/>
      <c r="W104" s="323"/>
      <c r="X104" s="210"/>
      <c r="Y104" s="210"/>
      <c r="Z104" s="210"/>
      <c r="AA104" s="210"/>
      <c r="AB104" s="324"/>
      <c r="AC104" s="325"/>
      <c r="AD104" s="210"/>
      <c r="AE104" s="210"/>
      <c r="AF104" s="210"/>
    </row>
    <row r="105" spans="1:32" s="183" customFormat="1" ht="19.149999999999999" customHeight="1">
      <c r="A105" s="308"/>
      <c r="B105" s="269"/>
      <c r="C105" s="216">
        <f t="shared" si="20"/>
        <v>0</v>
      </c>
      <c r="D105" s="216"/>
      <c r="E105" s="216"/>
      <c r="F105" s="216"/>
      <c r="G105" s="216"/>
      <c r="H105" s="216"/>
      <c r="I105" s="216"/>
      <c r="J105" s="216"/>
      <c r="K105" s="216"/>
      <c r="L105" s="216"/>
      <c r="M105" s="216"/>
      <c r="N105" s="216"/>
      <c r="O105" s="216"/>
      <c r="P105" s="216"/>
      <c r="Q105" s="322"/>
      <c r="R105" s="305">
        <f t="shared" si="16"/>
        <v>0</v>
      </c>
      <c r="S105" s="210"/>
      <c r="T105" s="210"/>
      <c r="U105" s="210"/>
      <c r="V105" s="210"/>
      <c r="W105" s="323"/>
      <c r="X105" s="210"/>
      <c r="Y105" s="210"/>
      <c r="Z105" s="210"/>
      <c r="AA105" s="210"/>
      <c r="AB105" s="324"/>
      <c r="AC105" s="325"/>
      <c r="AD105" s="210"/>
      <c r="AE105" s="210"/>
      <c r="AF105" s="210"/>
    </row>
    <row r="106" spans="1:32" s="183" customFormat="1" ht="19.149999999999999" customHeight="1">
      <c r="A106" s="308"/>
      <c r="B106" s="269"/>
      <c r="C106" s="216">
        <f t="shared" si="20"/>
        <v>0</v>
      </c>
      <c r="D106" s="216"/>
      <c r="E106" s="216"/>
      <c r="F106" s="216"/>
      <c r="G106" s="216"/>
      <c r="H106" s="216"/>
      <c r="I106" s="216"/>
      <c r="J106" s="216"/>
      <c r="K106" s="216"/>
      <c r="L106" s="216"/>
      <c r="M106" s="216"/>
      <c r="N106" s="216"/>
      <c r="O106" s="216"/>
      <c r="P106" s="216"/>
      <c r="Q106" s="322"/>
      <c r="R106" s="305">
        <f t="shared" si="16"/>
        <v>0</v>
      </c>
      <c r="S106" s="210"/>
      <c r="T106" s="210"/>
      <c r="U106" s="210"/>
      <c r="V106" s="210"/>
      <c r="W106" s="323"/>
      <c r="X106" s="210"/>
      <c r="Y106" s="210"/>
      <c r="Z106" s="210"/>
      <c r="AA106" s="210"/>
      <c r="AB106" s="324"/>
      <c r="AC106" s="325"/>
      <c r="AD106" s="210"/>
      <c r="AE106" s="210"/>
      <c r="AF106" s="210"/>
    </row>
    <row r="107" spans="1:32" s="183" customFormat="1" ht="19.149999999999999" customHeight="1">
      <c r="A107" s="308"/>
      <c r="B107" s="269" t="s">
        <v>392</v>
      </c>
      <c r="C107" s="216">
        <f t="shared" si="20"/>
        <v>742</v>
      </c>
      <c r="D107" s="216"/>
      <c r="E107" s="216">
        <f>'[4]37.01 ĐP'!F111</f>
        <v>0</v>
      </c>
      <c r="F107" s="216">
        <f>'[4]37.01 ĐP'!H111</f>
        <v>0</v>
      </c>
      <c r="G107" s="216">
        <f>'[4]37.01 ĐP'!I111</f>
        <v>0</v>
      </c>
      <c r="H107" s="216">
        <f>'[4]37.01 ĐP'!K111</f>
        <v>0</v>
      </c>
      <c r="I107" s="216">
        <f>'[4]37.01 ĐP'!N111</f>
        <v>0</v>
      </c>
      <c r="J107" s="216"/>
      <c r="K107" s="216"/>
      <c r="L107" s="216">
        <f>'[4]37.01 ĐP'!O111</f>
        <v>0</v>
      </c>
      <c r="M107" s="216">
        <f>'[4]37.01 ĐP'!P111</f>
        <v>0</v>
      </c>
      <c r="N107" s="216">
        <f>'[4]37.01 ĐP'!Q111</f>
        <v>0</v>
      </c>
      <c r="O107" s="216">
        <f>'[4]37.01 ĐP'!R111</f>
        <v>742</v>
      </c>
      <c r="P107" s="216">
        <f>'37.01 ĐP'!S112</f>
        <v>0</v>
      </c>
      <c r="Q107" s="322" t="e">
        <f>C107-#REF!</f>
        <v>#REF!</v>
      </c>
      <c r="R107" s="305" t="e">
        <f t="shared" si="16"/>
        <v>#REF!</v>
      </c>
      <c r="S107" s="210"/>
      <c r="T107" s="210"/>
      <c r="U107" s="210"/>
      <c r="V107" s="210"/>
      <c r="W107" s="323">
        <f>C107-V107</f>
        <v>742</v>
      </c>
      <c r="X107" s="210"/>
      <c r="Y107" s="210"/>
      <c r="Z107" s="210"/>
      <c r="AA107" s="210"/>
      <c r="AB107" s="324">
        <v>650</v>
      </c>
      <c r="AC107" s="325">
        <f>C107-AB107</f>
        <v>92</v>
      </c>
      <c r="AD107" s="210"/>
      <c r="AE107" s="210"/>
      <c r="AF107" s="210"/>
    </row>
    <row r="108" spans="1:32" s="183" customFormat="1" ht="19.149999999999999" customHeight="1">
      <c r="A108" s="308"/>
      <c r="B108" s="269" t="s">
        <v>393</v>
      </c>
      <c r="C108" s="216">
        <f t="shared" si="20"/>
        <v>0</v>
      </c>
      <c r="D108" s="216"/>
      <c r="E108" s="216">
        <f>'[4]37.01 ĐP'!F112</f>
        <v>0</v>
      </c>
      <c r="F108" s="216">
        <f>'[4]37.01 ĐP'!H112</f>
        <v>0</v>
      </c>
      <c r="G108" s="216">
        <f>'[4]37.01 ĐP'!I112</f>
        <v>0</v>
      </c>
      <c r="H108" s="216">
        <f>'[4]37.01 ĐP'!K112</f>
        <v>0</v>
      </c>
      <c r="I108" s="216">
        <f>'[4]37.01 ĐP'!N112</f>
        <v>0</v>
      </c>
      <c r="J108" s="216"/>
      <c r="K108" s="216"/>
      <c r="L108" s="216">
        <f>'[4]37.01 ĐP'!O112</f>
        <v>0</v>
      </c>
      <c r="M108" s="216">
        <f>'[4]37.01 ĐP'!P112</f>
        <v>0</v>
      </c>
      <c r="N108" s="216">
        <f>'[4]37.01 ĐP'!Q112</f>
        <v>0</v>
      </c>
      <c r="O108" s="216">
        <f>'[4]37.01 ĐP'!R112</f>
        <v>0</v>
      </c>
      <c r="P108" s="216">
        <f>'37.01 ĐP'!S113</f>
        <v>0</v>
      </c>
      <c r="Q108" s="322" t="e">
        <f>C108-#REF!</f>
        <v>#REF!</v>
      </c>
      <c r="R108" s="305" t="e">
        <f t="shared" si="16"/>
        <v>#REF!</v>
      </c>
      <c r="S108" s="210"/>
      <c r="T108" s="210"/>
      <c r="U108" s="210"/>
      <c r="V108" s="210"/>
      <c r="W108" s="323">
        <f>C108-V108</f>
        <v>0</v>
      </c>
      <c r="X108" s="210"/>
      <c r="Y108" s="210"/>
      <c r="Z108" s="210"/>
      <c r="AA108" s="210"/>
      <c r="AB108" s="324">
        <v>1143</v>
      </c>
      <c r="AC108" s="325">
        <f>C108-AB108</f>
        <v>-1143</v>
      </c>
      <c r="AD108" s="210"/>
      <c r="AE108" s="210"/>
      <c r="AF108" s="210"/>
    </row>
    <row r="109" spans="1:32" s="183" customFormat="1" ht="19.149999999999999" customHeight="1">
      <c r="A109" s="308"/>
      <c r="B109" s="269" t="s">
        <v>392</v>
      </c>
      <c r="C109" s="216">
        <f t="shared" si="20"/>
        <v>308590</v>
      </c>
      <c r="D109" s="216"/>
      <c r="E109" s="216">
        <f>'[4]37.01 ĐP'!F133</f>
        <v>977</v>
      </c>
      <c r="F109" s="216">
        <f>'[4]37.01 ĐP'!H133</f>
        <v>0</v>
      </c>
      <c r="G109" s="216">
        <f>'[4]37.01 ĐP'!I133</f>
        <v>0</v>
      </c>
      <c r="H109" s="216">
        <f>'[4]37.01 ĐP'!K133</f>
        <v>14801</v>
      </c>
      <c r="I109" s="216">
        <f>'[4]37.01 ĐP'!N133</f>
        <v>0</v>
      </c>
      <c r="J109" s="216"/>
      <c r="K109" s="216"/>
      <c r="L109" s="216">
        <f>'[4]37.01 ĐP'!O133</f>
        <v>2995</v>
      </c>
      <c r="M109" s="216">
        <f>'[4]37.01 ĐP'!P133</f>
        <v>0</v>
      </c>
      <c r="N109" s="216">
        <f>'[4]37.01 ĐP'!Q133</f>
        <v>0</v>
      </c>
      <c r="O109" s="216">
        <f>'[4]37.01 ĐP'!R133+'[4]37.02 TW'!E258</f>
        <v>289817</v>
      </c>
      <c r="P109" s="216">
        <f>'37.01 ĐP'!S134</f>
        <v>0</v>
      </c>
      <c r="Q109" s="326"/>
      <c r="R109" s="305">
        <f t="shared" si="16"/>
        <v>-308590</v>
      </c>
      <c r="S109" s="326"/>
      <c r="T109" s="327"/>
      <c r="U109" s="326"/>
      <c r="V109" s="210"/>
      <c r="W109" s="210"/>
      <c r="X109" s="325"/>
      <c r="Y109" s="325"/>
      <c r="Z109" s="210"/>
      <c r="AA109" s="325"/>
      <c r="AB109" s="325"/>
      <c r="AC109" s="210"/>
      <c r="AD109" s="210"/>
      <c r="AE109" s="210"/>
      <c r="AF109" s="210"/>
    </row>
    <row r="110" spans="1:32" s="183" customFormat="1" ht="19.149999999999999" customHeight="1">
      <c r="A110" s="308"/>
      <c r="B110" s="269" t="s">
        <v>393</v>
      </c>
      <c r="C110" s="216">
        <f t="shared" si="20"/>
        <v>211617</v>
      </c>
      <c r="D110" s="216"/>
      <c r="E110" s="216">
        <f>'[4]37.01 ĐP'!F134</f>
        <v>0</v>
      </c>
      <c r="F110" s="216">
        <f>'[4]37.01 ĐP'!H134</f>
        <v>0</v>
      </c>
      <c r="G110" s="216">
        <f>'[4]37.01 ĐP'!I134</f>
        <v>0</v>
      </c>
      <c r="H110" s="216">
        <f>'[4]37.01 ĐP'!K134</f>
        <v>0</v>
      </c>
      <c r="I110" s="216">
        <f>'[4]37.01 ĐP'!N134</f>
        <v>0</v>
      </c>
      <c r="J110" s="216"/>
      <c r="K110" s="216"/>
      <c r="L110" s="216">
        <f>'[4]37.01 ĐP'!O134</f>
        <v>0</v>
      </c>
      <c r="M110" s="216">
        <f>'[4]37.01 ĐP'!P134</f>
        <v>0</v>
      </c>
      <c r="N110" s="216">
        <f>'[4]37.01 ĐP'!Q134</f>
        <v>0</v>
      </c>
      <c r="O110" s="216">
        <f>'[4]37.01 ĐP'!R134</f>
        <v>211617</v>
      </c>
      <c r="P110" s="216">
        <f>'37.01 ĐP'!S135</f>
        <v>0</v>
      </c>
      <c r="Q110" s="326"/>
      <c r="R110" s="305">
        <f t="shared" si="16"/>
        <v>-211617</v>
      </c>
      <c r="S110" s="326"/>
      <c r="T110" s="327"/>
      <c r="U110" s="326"/>
      <c r="V110" s="210"/>
      <c r="W110" s="210"/>
      <c r="X110" s="325"/>
      <c r="Y110" s="325"/>
      <c r="Z110" s="210"/>
      <c r="AA110" s="325"/>
      <c r="AB110" s="325"/>
      <c r="AC110" s="210"/>
      <c r="AD110" s="210"/>
      <c r="AE110" s="210"/>
      <c r="AF110" s="210"/>
    </row>
    <row r="111" spans="1:32" s="183" customFormat="1" ht="22.5" customHeight="1">
      <c r="A111" s="308"/>
      <c r="B111" s="265" t="s">
        <v>511</v>
      </c>
      <c r="C111" s="216">
        <f t="shared" si="20"/>
        <v>79366200</v>
      </c>
      <c r="D111" s="216"/>
      <c r="E111" s="216"/>
      <c r="F111" s="216"/>
      <c r="G111" s="216"/>
      <c r="H111" s="216"/>
      <c r="I111" s="216"/>
      <c r="J111" s="216"/>
      <c r="K111" s="216"/>
      <c r="L111" s="216"/>
      <c r="M111" s="216"/>
      <c r="N111" s="216"/>
      <c r="O111" s="216">
        <v>79366200</v>
      </c>
      <c r="P111" s="216"/>
      <c r="Q111" s="326"/>
      <c r="R111" s="305">
        <f t="shared" si="16"/>
        <v>-79366200</v>
      </c>
      <c r="S111" s="324"/>
      <c r="T111" s="327"/>
      <c r="U111" s="324"/>
      <c r="V111" s="210"/>
      <c r="W111" s="210"/>
      <c r="X111" s="325"/>
      <c r="Y111" s="325"/>
      <c r="Z111" s="210"/>
      <c r="AA111" s="325"/>
      <c r="AB111" s="325"/>
      <c r="AC111" s="210"/>
      <c r="AD111" s="210"/>
      <c r="AE111" s="210"/>
      <c r="AF111" s="210"/>
    </row>
    <row r="112" spans="1:32" s="183" customFormat="1" ht="22.5" customHeight="1">
      <c r="A112" s="308"/>
      <c r="B112" s="265" t="s">
        <v>512</v>
      </c>
      <c r="C112" s="216">
        <f t="shared" si="20"/>
        <v>25000000</v>
      </c>
      <c r="D112" s="216"/>
      <c r="E112" s="216"/>
      <c r="F112" s="216"/>
      <c r="G112" s="216"/>
      <c r="H112" s="216"/>
      <c r="I112" s="216"/>
      <c r="J112" s="216"/>
      <c r="K112" s="216"/>
      <c r="L112" s="216"/>
      <c r="M112" s="216"/>
      <c r="N112" s="216"/>
      <c r="O112" s="216">
        <v>25000000</v>
      </c>
      <c r="P112" s="216"/>
      <c r="Q112" s="326"/>
      <c r="R112" s="305">
        <f t="shared" si="16"/>
        <v>-25000000</v>
      </c>
      <c r="S112" s="324"/>
      <c r="T112" s="327"/>
      <c r="U112" s="324"/>
      <c r="V112" s="210"/>
      <c r="W112" s="210"/>
      <c r="X112" s="325"/>
      <c r="Y112" s="325"/>
      <c r="Z112" s="210"/>
      <c r="AA112" s="325"/>
      <c r="AB112" s="325"/>
      <c r="AC112" s="210"/>
      <c r="AD112" s="210"/>
      <c r="AE112" s="210"/>
      <c r="AF112" s="210"/>
    </row>
    <row r="113" spans="1:32" s="183" customFormat="1" ht="22.5" customHeight="1">
      <c r="A113" s="308"/>
      <c r="B113" s="265" t="s">
        <v>513</v>
      </c>
      <c r="C113" s="216">
        <f t="shared" si="20"/>
        <v>25542200</v>
      </c>
      <c r="D113" s="216"/>
      <c r="E113" s="216"/>
      <c r="F113" s="216"/>
      <c r="G113" s="216"/>
      <c r="H113" s="216"/>
      <c r="I113" s="216"/>
      <c r="J113" s="216"/>
      <c r="K113" s="216"/>
      <c r="L113" s="216"/>
      <c r="M113" s="216"/>
      <c r="N113" s="216"/>
      <c r="O113" s="216">
        <v>25542200</v>
      </c>
      <c r="P113" s="216"/>
      <c r="Q113" s="326"/>
      <c r="R113" s="305">
        <f t="shared" si="16"/>
        <v>-25542200</v>
      </c>
      <c r="S113" s="324"/>
      <c r="T113" s="327"/>
      <c r="U113" s="324"/>
      <c r="V113" s="210"/>
      <c r="W113" s="210"/>
      <c r="X113" s="325"/>
      <c r="Y113" s="325"/>
      <c r="Z113" s="210"/>
      <c r="AA113" s="325"/>
      <c r="AB113" s="325"/>
      <c r="AC113" s="210"/>
      <c r="AD113" s="210"/>
      <c r="AE113" s="210"/>
      <c r="AF113" s="210"/>
    </row>
    <row r="114" spans="1:32" s="169" customFormat="1" ht="36.6" customHeight="1">
      <c r="A114" s="228" t="s">
        <v>278</v>
      </c>
      <c r="B114" s="251" t="s">
        <v>572</v>
      </c>
      <c r="C114" s="217">
        <f>O114</f>
        <v>943000000</v>
      </c>
      <c r="D114" s="217">
        <f>O114</f>
        <v>943000000</v>
      </c>
      <c r="E114" s="217"/>
      <c r="F114" s="217"/>
      <c r="G114" s="217"/>
      <c r="H114" s="217"/>
      <c r="I114" s="217"/>
      <c r="J114" s="217"/>
      <c r="K114" s="217"/>
      <c r="L114" s="217"/>
      <c r="M114" s="217"/>
      <c r="N114" s="217"/>
      <c r="O114" s="217">
        <f>835000000+(9*12000000)</f>
        <v>943000000</v>
      </c>
      <c r="P114" s="217"/>
      <c r="Q114" s="270"/>
      <c r="R114" s="305">
        <f t="shared" si="16"/>
        <v>0</v>
      </c>
      <c r="S114" s="212"/>
      <c r="T114" s="239"/>
      <c r="U114" s="212"/>
      <c r="V114" s="205"/>
      <c r="W114" s="205"/>
      <c r="X114" s="213"/>
      <c r="Y114" s="213"/>
      <c r="Z114" s="205"/>
      <c r="AA114" s="213"/>
      <c r="AB114" s="213"/>
      <c r="AC114" s="205"/>
      <c r="AD114" s="205"/>
      <c r="AE114" s="205"/>
      <c r="AF114" s="205"/>
    </row>
    <row r="115" spans="1:32" s="174" customFormat="1" ht="32.65" customHeight="1">
      <c r="A115" s="228" t="s">
        <v>278</v>
      </c>
      <c r="B115" s="171" t="s">
        <v>537</v>
      </c>
      <c r="C115" s="217" t="e">
        <f>E115+F115+G115+H115+#REF!+I115+J115+K115+L115+O115</f>
        <v>#REF!</v>
      </c>
      <c r="D115" s="217">
        <f t="shared" ref="D115:D125" si="21">O115</f>
        <v>160000000</v>
      </c>
      <c r="E115" s="253"/>
      <c r="F115" s="253"/>
      <c r="G115" s="253"/>
      <c r="H115" s="253"/>
      <c r="I115" s="253"/>
      <c r="J115" s="253"/>
      <c r="K115" s="253"/>
      <c r="L115" s="253"/>
      <c r="M115" s="253"/>
      <c r="N115" s="253"/>
      <c r="O115" s="217">
        <f>(25*8000000)-40000000</f>
        <v>160000000</v>
      </c>
      <c r="P115" s="253"/>
      <c r="Q115" s="185"/>
      <c r="R115" s="305">
        <f t="shared" si="16"/>
        <v>0</v>
      </c>
      <c r="S115" s="173"/>
      <c r="T115" s="173"/>
      <c r="U115" s="173"/>
      <c r="V115" s="173"/>
      <c r="W115" s="211"/>
      <c r="X115" s="173"/>
      <c r="Y115" s="173"/>
      <c r="Z115" s="173"/>
      <c r="AA115" s="173"/>
      <c r="AB115" s="306"/>
      <c r="AC115" s="213"/>
      <c r="AD115" s="173"/>
      <c r="AE115" s="173"/>
      <c r="AF115" s="173"/>
    </row>
    <row r="116" spans="1:32" s="169" customFormat="1" ht="41.65" customHeight="1">
      <c r="A116" s="228" t="s">
        <v>278</v>
      </c>
      <c r="B116" s="251" t="s">
        <v>538</v>
      </c>
      <c r="C116" s="217" t="e">
        <f>E116+F116+G116+H116+#REF!+I116+J116+K116+L116+O116</f>
        <v>#REF!</v>
      </c>
      <c r="D116" s="217">
        <f t="shared" si="21"/>
        <v>30000000</v>
      </c>
      <c r="E116" s="217"/>
      <c r="F116" s="217"/>
      <c r="G116" s="217"/>
      <c r="H116" s="217"/>
      <c r="I116" s="217"/>
      <c r="J116" s="217"/>
      <c r="K116" s="217"/>
      <c r="L116" s="217"/>
      <c r="M116" s="217"/>
      <c r="N116" s="217"/>
      <c r="O116" s="217">
        <v>30000000</v>
      </c>
      <c r="P116" s="217"/>
      <c r="Q116" s="270"/>
      <c r="R116" s="305">
        <f t="shared" si="16"/>
        <v>0</v>
      </c>
      <c r="S116" s="212"/>
      <c r="T116" s="239"/>
      <c r="U116" s="212"/>
      <c r="V116" s="205"/>
      <c r="W116" s="205"/>
      <c r="X116" s="213"/>
      <c r="Y116" s="213"/>
      <c r="Z116" s="205"/>
      <c r="AA116" s="213"/>
      <c r="AB116" s="213"/>
      <c r="AC116" s="205"/>
      <c r="AD116" s="205"/>
      <c r="AE116" s="205"/>
      <c r="AF116" s="205"/>
    </row>
    <row r="117" spans="1:32" s="169" customFormat="1" ht="40.15" customHeight="1">
      <c r="A117" s="228" t="s">
        <v>278</v>
      </c>
      <c r="B117" s="251" t="s">
        <v>540</v>
      </c>
      <c r="C117" s="217" t="e">
        <f>E117+F117+G117+H117+#REF!+I117+J117+K117+L117+O117</f>
        <v>#REF!</v>
      </c>
      <c r="D117" s="217">
        <f t="shared" si="21"/>
        <v>32000000</v>
      </c>
      <c r="E117" s="217"/>
      <c r="F117" s="217"/>
      <c r="G117" s="217"/>
      <c r="H117" s="217"/>
      <c r="I117" s="217"/>
      <c r="J117" s="217"/>
      <c r="K117" s="217"/>
      <c r="L117" s="217"/>
      <c r="M117" s="217"/>
      <c r="N117" s="217"/>
      <c r="O117" s="217">
        <v>32000000</v>
      </c>
      <c r="P117" s="217"/>
      <c r="Q117" s="270"/>
      <c r="R117" s="305">
        <f t="shared" si="16"/>
        <v>0</v>
      </c>
      <c r="S117" s="212"/>
      <c r="T117" s="239"/>
      <c r="U117" s="212"/>
      <c r="V117" s="205"/>
      <c r="W117" s="205"/>
      <c r="X117" s="213"/>
      <c r="Y117" s="213"/>
      <c r="Z117" s="205"/>
      <c r="AA117" s="213"/>
      <c r="AB117" s="213"/>
      <c r="AC117" s="205"/>
      <c r="AD117" s="205"/>
      <c r="AE117" s="205"/>
      <c r="AF117" s="205"/>
    </row>
    <row r="118" spans="1:32" s="169" customFormat="1" ht="44.1" customHeight="1">
      <c r="A118" s="228" t="s">
        <v>278</v>
      </c>
      <c r="B118" s="251" t="s">
        <v>544</v>
      </c>
      <c r="C118" s="217" t="e">
        <f>E118+F118+G118+H118+#REF!+I118+J118+K118+L118+O118</f>
        <v>#REF!</v>
      </c>
      <c r="D118" s="217">
        <f t="shared" si="21"/>
        <v>309809448</v>
      </c>
      <c r="E118" s="217"/>
      <c r="F118" s="217"/>
      <c r="G118" s="217"/>
      <c r="H118" s="217"/>
      <c r="I118" s="217"/>
      <c r="J118" s="217"/>
      <c r="K118" s="217"/>
      <c r="L118" s="217"/>
      <c r="M118" s="217"/>
      <c r="N118" s="217"/>
      <c r="O118" s="217">
        <v>309809448</v>
      </c>
      <c r="P118" s="217"/>
      <c r="Q118" s="270"/>
      <c r="R118" s="305">
        <f t="shared" si="16"/>
        <v>0</v>
      </c>
      <c r="S118" s="212"/>
      <c r="T118" s="239"/>
      <c r="U118" s="212"/>
      <c r="V118" s="205"/>
      <c r="W118" s="205"/>
      <c r="X118" s="213"/>
      <c r="Y118" s="213"/>
      <c r="Z118" s="205"/>
      <c r="AA118" s="213"/>
      <c r="AB118" s="213"/>
      <c r="AC118" s="205"/>
      <c r="AD118" s="205"/>
      <c r="AE118" s="205"/>
      <c r="AF118" s="205"/>
    </row>
    <row r="119" spans="1:32" s="169" customFormat="1" ht="28.5" customHeight="1">
      <c r="A119" s="228" t="s">
        <v>278</v>
      </c>
      <c r="B119" s="251" t="s">
        <v>628</v>
      </c>
      <c r="C119" s="217"/>
      <c r="D119" s="217" t="e">
        <f t="shared" si="21"/>
        <v>#REF!</v>
      </c>
      <c r="E119" s="217"/>
      <c r="F119" s="217"/>
      <c r="G119" s="217"/>
      <c r="H119" s="217"/>
      <c r="I119" s="217"/>
      <c r="J119" s="217"/>
      <c r="K119" s="217"/>
      <c r="L119" s="217"/>
      <c r="M119" s="217"/>
      <c r="N119" s="217"/>
      <c r="O119" s="217" t="e">
        <f>#REF!</f>
        <v>#REF!</v>
      </c>
      <c r="P119" s="217"/>
      <c r="Q119" s="270"/>
      <c r="R119" s="305" t="e">
        <f t="shared" si="16"/>
        <v>#REF!</v>
      </c>
      <c r="S119" s="212"/>
      <c r="T119" s="239"/>
      <c r="U119" s="212"/>
      <c r="V119" s="205"/>
      <c r="W119" s="205"/>
      <c r="X119" s="213"/>
      <c r="Y119" s="213"/>
      <c r="Z119" s="205"/>
      <c r="AA119" s="213"/>
      <c r="AB119" s="213"/>
      <c r="AC119" s="205"/>
      <c r="AD119" s="205"/>
      <c r="AE119" s="205"/>
      <c r="AF119" s="205"/>
    </row>
    <row r="120" spans="1:32" s="174" customFormat="1" ht="32.65" customHeight="1">
      <c r="A120" s="228" t="s">
        <v>278</v>
      </c>
      <c r="B120" s="171" t="e">
        <f>#REF!</f>
        <v>#REF!</v>
      </c>
      <c r="C120" s="217"/>
      <c r="D120" s="217" t="e">
        <f t="shared" si="21"/>
        <v>#REF!</v>
      </c>
      <c r="E120" s="253"/>
      <c r="F120" s="253"/>
      <c r="G120" s="253"/>
      <c r="H120" s="253"/>
      <c r="I120" s="253"/>
      <c r="J120" s="253"/>
      <c r="K120" s="253"/>
      <c r="L120" s="253"/>
      <c r="M120" s="253"/>
      <c r="N120" s="253"/>
      <c r="O120" s="217" t="e">
        <f>#REF!</f>
        <v>#REF!</v>
      </c>
      <c r="P120" s="253"/>
      <c r="Q120" s="185"/>
      <c r="R120" s="305" t="e">
        <f t="shared" si="16"/>
        <v>#REF!</v>
      </c>
      <c r="S120" s="173"/>
      <c r="T120" s="173"/>
      <c r="U120" s="173"/>
      <c r="V120" s="173"/>
      <c r="W120" s="211"/>
      <c r="X120" s="173"/>
      <c r="Y120" s="173"/>
      <c r="Z120" s="173"/>
      <c r="AA120" s="173"/>
      <c r="AB120" s="306"/>
      <c r="AC120" s="213"/>
      <c r="AD120" s="173"/>
      <c r="AE120" s="173"/>
      <c r="AF120" s="173"/>
    </row>
    <row r="121" spans="1:32" s="174" customFormat="1" ht="32.65" customHeight="1">
      <c r="A121" s="228" t="s">
        <v>278</v>
      </c>
      <c r="B121" s="171" t="e">
        <f>#REF!</f>
        <v>#REF!</v>
      </c>
      <c r="C121" s="217"/>
      <c r="D121" s="217" t="e">
        <f t="shared" si="21"/>
        <v>#REF!</v>
      </c>
      <c r="E121" s="253"/>
      <c r="F121" s="253"/>
      <c r="G121" s="253"/>
      <c r="H121" s="253"/>
      <c r="I121" s="253"/>
      <c r="J121" s="253"/>
      <c r="K121" s="253"/>
      <c r="L121" s="253"/>
      <c r="M121" s="253"/>
      <c r="N121" s="253"/>
      <c r="O121" s="217" t="e">
        <f>#REF!</f>
        <v>#REF!</v>
      </c>
      <c r="P121" s="253"/>
      <c r="Q121" s="185"/>
      <c r="R121" s="305" t="e">
        <f t="shared" si="16"/>
        <v>#REF!</v>
      </c>
      <c r="S121" s="173"/>
      <c r="T121" s="173"/>
      <c r="U121" s="173"/>
      <c r="V121" s="173"/>
      <c r="W121" s="211"/>
      <c r="X121" s="173"/>
      <c r="Y121" s="173"/>
      <c r="Z121" s="173"/>
      <c r="AA121" s="173"/>
      <c r="AB121" s="306"/>
      <c r="AC121" s="213"/>
      <c r="AD121" s="173"/>
      <c r="AE121" s="173"/>
      <c r="AF121" s="173"/>
    </row>
    <row r="122" spans="1:32" s="174" customFormat="1" ht="32.65" customHeight="1">
      <c r="A122" s="228" t="s">
        <v>278</v>
      </c>
      <c r="B122" s="171" t="e">
        <f>#REF!</f>
        <v>#REF!</v>
      </c>
      <c r="C122" s="217"/>
      <c r="D122" s="217" t="e">
        <f t="shared" si="21"/>
        <v>#REF!</v>
      </c>
      <c r="E122" s="253"/>
      <c r="F122" s="253"/>
      <c r="G122" s="253"/>
      <c r="H122" s="253"/>
      <c r="I122" s="253"/>
      <c r="J122" s="253"/>
      <c r="K122" s="253"/>
      <c r="L122" s="253"/>
      <c r="M122" s="253"/>
      <c r="N122" s="253"/>
      <c r="O122" s="217" t="e">
        <f>#REF!</f>
        <v>#REF!</v>
      </c>
      <c r="P122" s="253"/>
      <c r="Q122" s="185"/>
      <c r="R122" s="305" t="e">
        <f t="shared" si="16"/>
        <v>#REF!</v>
      </c>
      <c r="S122" s="173"/>
      <c r="T122" s="173"/>
      <c r="U122" s="173"/>
      <c r="V122" s="173"/>
      <c r="W122" s="211"/>
      <c r="X122" s="173"/>
      <c r="Y122" s="173"/>
      <c r="Z122" s="173"/>
      <c r="AA122" s="173"/>
      <c r="AB122" s="306"/>
      <c r="AC122" s="213"/>
      <c r="AD122" s="173"/>
      <c r="AE122" s="173"/>
      <c r="AF122" s="173"/>
    </row>
    <row r="123" spans="1:32" s="174" customFormat="1" ht="32.65" customHeight="1">
      <c r="A123" s="228" t="s">
        <v>278</v>
      </c>
      <c r="B123" s="171" t="s">
        <v>657</v>
      </c>
      <c r="C123" s="217"/>
      <c r="D123" s="217" t="e">
        <f t="shared" si="21"/>
        <v>#REF!</v>
      </c>
      <c r="E123" s="253"/>
      <c r="F123" s="253"/>
      <c r="G123" s="253"/>
      <c r="H123" s="253"/>
      <c r="I123" s="253"/>
      <c r="J123" s="253"/>
      <c r="K123" s="253"/>
      <c r="L123" s="253"/>
      <c r="M123" s="253"/>
      <c r="N123" s="253"/>
      <c r="O123" s="217" t="e">
        <f>#REF!</f>
        <v>#REF!</v>
      </c>
      <c r="P123" s="253"/>
      <c r="Q123" s="185"/>
      <c r="R123" s="305" t="e">
        <f t="shared" si="16"/>
        <v>#REF!</v>
      </c>
      <c r="S123" s="173"/>
      <c r="T123" s="173"/>
      <c r="U123" s="173"/>
      <c r="V123" s="173"/>
      <c r="W123" s="211"/>
      <c r="X123" s="173"/>
      <c r="Y123" s="173"/>
      <c r="Z123" s="173"/>
      <c r="AA123" s="173"/>
      <c r="AB123" s="306"/>
      <c r="AC123" s="213"/>
      <c r="AD123" s="173"/>
      <c r="AE123" s="173"/>
      <c r="AF123" s="173"/>
    </row>
    <row r="124" spans="1:32" s="174" customFormat="1" ht="32.65" customHeight="1">
      <c r="A124" s="228" t="s">
        <v>278</v>
      </c>
      <c r="B124" s="171" t="s">
        <v>629</v>
      </c>
      <c r="C124" s="217"/>
      <c r="D124" s="217">
        <f t="shared" si="21"/>
        <v>53492400</v>
      </c>
      <c r="E124" s="253"/>
      <c r="F124" s="253"/>
      <c r="G124" s="253"/>
      <c r="H124" s="253"/>
      <c r="I124" s="253"/>
      <c r="J124" s="253"/>
      <c r="K124" s="253"/>
      <c r="L124" s="253"/>
      <c r="M124" s="253"/>
      <c r="N124" s="253"/>
      <c r="O124" s="217">
        <v>53492400</v>
      </c>
      <c r="P124" s="253"/>
      <c r="Q124" s="185"/>
      <c r="R124" s="305">
        <f t="shared" si="16"/>
        <v>0</v>
      </c>
      <c r="S124" s="173"/>
      <c r="T124" s="173"/>
      <c r="U124" s="173"/>
      <c r="V124" s="173"/>
      <c r="W124" s="211"/>
      <c r="X124" s="173"/>
      <c r="Y124" s="173"/>
      <c r="Z124" s="173"/>
      <c r="AA124" s="173"/>
      <c r="AB124" s="306"/>
      <c r="AC124" s="213"/>
      <c r="AD124" s="173"/>
      <c r="AE124" s="173"/>
      <c r="AF124" s="173"/>
    </row>
    <row r="125" spans="1:32" s="174" customFormat="1" ht="32.65" customHeight="1">
      <c r="A125" s="228" t="s">
        <v>278</v>
      </c>
      <c r="B125" s="171" t="s">
        <v>554</v>
      </c>
      <c r="C125" s="217"/>
      <c r="D125" s="217">
        <f t="shared" si="21"/>
        <v>50544000</v>
      </c>
      <c r="E125" s="253"/>
      <c r="F125" s="253"/>
      <c r="G125" s="253"/>
      <c r="H125" s="253"/>
      <c r="I125" s="253"/>
      <c r="J125" s="253"/>
      <c r="K125" s="253"/>
      <c r="L125" s="253"/>
      <c r="M125" s="253"/>
      <c r="N125" s="253"/>
      <c r="O125" s="217">
        <v>50544000</v>
      </c>
      <c r="P125" s="253"/>
      <c r="Q125" s="185"/>
      <c r="R125" s="305">
        <f t="shared" si="16"/>
        <v>0</v>
      </c>
      <c r="S125" s="173"/>
      <c r="T125" s="173"/>
      <c r="U125" s="173"/>
      <c r="V125" s="173"/>
      <c r="W125" s="211"/>
      <c r="X125" s="173"/>
      <c r="Y125" s="173"/>
      <c r="Z125" s="173"/>
      <c r="AA125" s="173"/>
      <c r="AB125" s="306"/>
      <c r="AC125" s="213"/>
      <c r="AD125" s="173"/>
      <c r="AE125" s="173"/>
      <c r="AF125" s="173"/>
    </row>
    <row r="126" spans="1:32" s="174" customFormat="1" ht="35.65" customHeight="1">
      <c r="A126" s="310" t="s">
        <v>272</v>
      </c>
      <c r="B126" s="311" t="s">
        <v>366</v>
      </c>
      <c r="C126" s="253">
        <f>C136+C137+C138+C139+C140+C141+C142+C127</f>
        <v>37101008000</v>
      </c>
      <c r="D126" s="253">
        <f t="shared" ref="D126:Q126" si="22">D127+D135</f>
        <v>43237008000</v>
      </c>
      <c r="E126" s="253">
        <f t="shared" si="22"/>
        <v>38231008000</v>
      </c>
      <c r="F126" s="253">
        <f t="shared" si="22"/>
        <v>0</v>
      </c>
      <c r="G126" s="253">
        <f t="shared" si="22"/>
        <v>0</v>
      </c>
      <c r="H126" s="253">
        <f t="shared" si="22"/>
        <v>90000000</v>
      </c>
      <c r="I126" s="253">
        <f t="shared" si="22"/>
        <v>746000000</v>
      </c>
      <c r="J126" s="253">
        <f t="shared" si="22"/>
        <v>1262000000</v>
      </c>
      <c r="K126" s="253">
        <f t="shared" si="22"/>
        <v>0</v>
      </c>
      <c r="L126" s="253">
        <f t="shared" si="22"/>
        <v>0</v>
      </c>
      <c r="M126" s="253">
        <f t="shared" si="22"/>
        <v>0</v>
      </c>
      <c r="N126" s="253">
        <f t="shared" si="22"/>
        <v>0</v>
      </c>
      <c r="O126" s="253">
        <f t="shared" si="22"/>
        <v>150000000</v>
      </c>
      <c r="P126" s="253">
        <f t="shared" si="22"/>
        <v>0</v>
      </c>
      <c r="Q126" s="253">
        <f t="shared" si="22"/>
        <v>2758000000</v>
      </c>
      <c r="R126" s="305">
        <f t="shared" si="16"/>
        <v>0</v>
      </c>
      <c r="S126" s="173"/>
      <c r="T126" s="173"/>
      <c r="U126" s="173"/>
      <c r="V126" s="173"/>
      <c r="W126" s="211">
        <f>C126-V126</f>
        <v>37101008000</v>
      </c>
      <c r="X126" s="173"/>
      <c r="Y126" s="173"/>
      <c r="Z126" s="173"/>
      <c r="AA126" s="173"/>
      <c r="AB126" s="306">
        <v>100</v>
      </c>
      <c r="AC126" s="213">
        <f>C126-AB126</f>
        <v>37101007900</v>
      </c>
      <c r="AD126" s="173"/>
      <c r="AE126" s="173"/>
      <c r="AF126" s="173"/>
    </row>
    <row r="127" spans="1:32" s="169" customFormat="1" ht="39" customHeight="1">
      <c r="A127" s="302">
        <v>1</v>
      </c>
      <c r="B127" s="311" t="s">
        <v>518</v>
      </c>
      <c r="C127" s="217"/>
      <c r="D127" s="253">
        <f>SUM(D128:D134)</f>
        <v>5006000000</v>
      </c>
      <c r="E127" s="253">
        <f t="shared" ref="E127:Q127" si="23">SUM(E128:E134)</f>
        <v>0</v>
      </c>
      <c r="F127" s="253">
        <f t="shared" si="23"/>
        <v>0</v>
      </c>
      <c r="G127" s="253">
        <f t="shared" si="23"/>
        <v>0</v>
      </c>
      <c r="H127" s="253">
        <f t="shared" si="23"/>
        <v>90000000</v>
      </c>
      <c r="I127" s="253">
        <f t="shared" si="23"/>
        <v>746000000</v>
      </c>
      <c r="J127" s="253">
        <f t="shared" si="23"/>
        <v>1262000000</v>
      </c>
      <c r="K127" s="253">
        <f t="shared" si="23"/>
        <v>0</v>
      </c>
      <c r="L127" s="253">
        <f t="shared" si="23"/>
        <v>0</v>
      </c>
      <c r="M127" s="253">
        <f t="shared" si="23"/>
        <v>0</v>
      </c>
      <c r="N127" s="253">
        <f t="shared" si="23"/>
        <v>0</v>
      </c>
      <c r="O127" s="253">
        <f t="shared" si="23"/>
        <v>150000000</v>
      </c>
      <c r="P127" s="253">
        <f t="shared" si="23"/>
        <v>0</v>
      </c>
      <c r="Q127" s="253">
        <f t="shared" si="23"/>
        <v>2758000000</v>
      </c>
      <c r="R127" s="305">
        <f t="shared" si="16"/>
        <v>0</v>
      </c>
      <c r="S127" s="205"/>
      <c r="T127" s="205"/>
      <c r="U127" s="205"/>
      <c r="V127" s="205"/>
      <c r="W127" s="211"/>
      <c r="X127" s="205"/>
      <c r="Y127" s="205"/>
      <c r="Z127" s="205"/>
      <c r="AA127" s="205"/>
      <c r="AB127" s="212"/>
      <c r="AC127" s="213"/>
      <c r="AD127" s="205"/>
      <c r="AE127" s="205"/>
      <c r="AF127" s="205"/>
    </row>
    <row r="128" spans="1:32" s="169" customFormat="1" ht="48" customHeight="1">
      <c r="A128" s="228" t="s">
        <v>278</v>
      </c>
      <c r="B128" s="251" t="s">
        <v>572</v>
      </c>
      <c r="C128" s="217"/>
      <c r="D128" s="217">
        <f>I128</f>
        <v>468000000</v>
      </c>
      <c r="E128" s="217"/>
      <c r="F128" s="217"/>
      <c r="G128" s="217"/>
      <c r="H128" s="217"/>
      <c r="I128" s="217">
        <f>396000000+(6*12000000)</f>
        <v>468000000</v>
      </c>
      <c r="J128" s="217"/>
      <c r="K128" s="217"/>
      <c r="L128" s="217"/>
      <c r="M128" s="217"/>
      <c r="N128" s="217"/>
      <c r="O128" s="217"/>
      <c r="P128" s="217"/>
      <c r="Q128" s="185"/>
      <c r="R128" s="305">
        <f t="shared" si="16"/>
        <v>0</v>
      </c>
      <c r="S128" s="205"/>
      <c r="T128" s="205"/>
      <c r="U128" s="205"/>
      <c r="V128" s="205"/>
      <c r="W128" s="211"/>
      <c r="X128" s="205"/>
      <c r="Y128" s="205"/>
      <c r="Z128" s="205"/>
      <c r="AA128" s="205"/>
      <c r="AB128" s="212"/>
      <c r="AC128" s="213"/>
      <c r="AD128" s="205"/>
      <c r="AE128" s="205"/>
      <c r="AF128" s="205"/>
    </row>
    <row r="129" spans="1:32" s="174" customFormat="1" ht="32.65" customHeight="1">
      <c r="A129" s="228" t="s">
        <v>278</v>
      </c>
      <c r="B129" s="171" t="s">
        <v>571</v>
      </c>
      <c r="C129" s="217"/>
      <c r="D129" s="217">
        <f>I129</f>
        <v>28000000</v>
      </c>
      <c r="E129" s="253"/>
      <c r="F129" s="253"/>
      <c r="G129" s="253"/>
      <c r="H129" s="253"/>
      <c r="I129" s="217">
        <v>28000000</v>
      </c>
      <c r="J129" s="253"/>
      <c r="K129" s="253"/>
      <c r="L129" s="253"/>
      <c r="M129" s="253"/>
      <c r="N129" s="253"/>
      <c r="O129" s="217"/>
      <c r="P129" s="253"/>
      <c r="Q129" s="185"/>
      <c r="R129" s="305">
        <f t="shared" si="16"/>
        <v>0</v>
      </c>
      <c r="S129" s="173"/>
      <c r="T129" s="173"/>
      <c r="U129" s="173"/>
      <c r="V129" s="173"/>
      <c r="W129" s="211"/>
      <c r="X129" s="173"/>
      <c r="Y129" s="173"/>
      <c r="Z129" s="173"/>
      <c r="AA129" s="173"/>
      <c r="AB129" s="306"/>
      <c r="AC129" s="213"/>
      <c r="AD129" s="173"/>
      <c r="AE129" s="173"/>
      <c r="AF129" s="173"/>
    </row>
    <row r="130" spans="1:32" s="169" customFormat="1" ht="46.15" customHeight="1">
      <c r="A130" s="228" t="s">
        <v>278</v>
      </c>
      <c r="B130" s="320" t="s">
        <v>648</v>
      </c>
      <c r="C130" s="217"/>
      <c r="D130" s="217">
        <f>H130+I130</f>
        <v>340000000</v>
      </c>
      <c r="E130" s="217"/>
      <c r="F130" s="217"/>
      <c r="G130" s="217"/>
      <c r="H130" s="217">
        <f>100000000-10000000</f>
        <v>90000000</v>
      </c>
      <c r="I130" s="217">
        <v>250000000</v>
      </c>
      <c r="J130" s="217"/>
      <c r="K130" s="217"/>
      <c r="L130" s="217"/>
      <c r="M130" s="217"/>
      <c r="N130" s="217"/>
      <c r="O130" s="217"/>
      <c r="P130" s="217"/>
      <c r="Q130" s="185"/>
      <c r="R130" s="305">
        <f t="shared" si="16"/>
        <v>0</v>
      </c>
      <c r="S130" s="205"/>
      <c r="T130" s="205"/>
      <c r="U130" s="205"/>
      <c r="V130" s="205"/>
      <c r="W130" s="211"/>
      <c r="X130" s="205"/>
      <c r="Y130" s="205"/>
      <c r="Z130" s="205"/>
      <c r="AA130" s="205"/>
      <c r="AB130" s="212"/>
      <c r="AC130" s="213"/>
      <c r="AD130" s="205"/>
      <c r="AE130" s="205"/>
      <c r="AF130" s="205"/>
    </row>
    <row r="131" spans="1:32" s="183" customFormat="1" ht="32.65" customHeight="1">
      <c r="A131" s="250" t="s">
        <v>278</v>
      </c>
      <c r="B131" s="171" t="s">
        <v>635</v>
      </c>
      <c r="C131" s="217"/>
      <c r="D131" s="217">
        <f>O131</f>
        <v>150000000</v>
      </c>
      <c r="E131" s="216"/>
      <c r="F131" s="216"/>
      <c r="G131" s="216"/>
      <c r="H131" s="216"/>
      <c r="I131" s="216"/>
      <c r="J131" s="216"/>
      <c r="K131" s="216"/>
      <c r="L131" s="216"/>
      <c r="M131" s="216"/>
      <c r="N131" s="216"/>
      <c r="O131" s="217">
        <v>150000000</v>
      </c>
      <c r="P131" s="217"/>
      <c r="Q131" s="185"/>
      <c r="R131" s="305">
        <f>D131-E131-F131-G131-H131-I131-J131-K131-L131-O131-P131-Q131</f>
        <v>0</v>
      </c>
      <c r="S131" s="210"/>
      <c r="T131" s="210"/>
      <c r="U131" s="210"/>
      <c r="V131" s="210"/>
      <c r="W131" s="211"/>
      <c r="X131" s="210"/>
      <c r="Y131" s="210"/>
      <c r="Z131" s="210"/>
      <c r="AA131" s="210"/>
      <c r="AB131" s="212"/>
      <c r="AC131" s="213"/>
      <c r="AD131" s="210"/>
      <c r="AE131" s="210"/>
      <c r="AF131" s="210"/>
    </row>
    <row r="132" spans="1:32" s="174" customFormat="1" ht="32.65" customHeight="1">
      <c r="A132" s="228" t="s">
        <v>278</v>
      </c>
      <c r="B132" s="171" t="s">
        <v>282</v>
      </c>
      <c r="C132" s="217"/>
      <c r="D132" s="217">
        <v>1262000000</v>
      </c>
      <c r="E132" s="253"/>
      <c r="F132" s="253"/>
      <c r="G132" s="253"/>
      <c r="H132" s="253"/>
      <c r="I132" s="253"/>
      <c r="J132" s="217">
        <v>1262000000</v>
      </c>
      <c r="K132" s="253"/>
      <c r="L132" s="253"/>
      <c r="M132" s="253"/>
      <c r="N132" s="253"/>
      <c r="O132" s="217"/>
      <c r="P132" s="253"/>
      <c r="Q132" s="185"/>
      <c r="R132" s="305">
        <f t="shared" si="16"/>
        <v>0</v>
      </c>
      <c r="S132" s="173"/>
      <c r="T132" s="173"/>
      <c r="U132" s="173"/>
      <c r="V132" s="173"/>
      <c r="W132" s="211"/>
      <c r="X132" s="173"/>
      <c r="Y132" s="173"/>
      <c r="Z132" s="173"/>
      <c r="AA132" s="173"/>
      <c r="AB132" s="306"/>
      <c r="AC132" s="213"/>
      <c r="AD132" s="173"/>
      <c r="AE132" s="173"/>
      <c r="AF132" s="173"/>
    </row>
    <row r="133" spans="1:32" s="169" customFormat="1" ht="44.65" customHeight="1">
      <c r="A133" s="228" t="s">
        <v>278</v>
      </c>
      <c r="B133" s="320" t="s">
        <v>661</v>
      </c>
      <c r="C133" s="217"/>
      <c r="D133" s="217">
        <f>Q133</f>
        <v>1794000000</v>
      </c>
      <c r="E133" s="217"/>
      <c r="F133" s="217"/>
      <c r="G133" s="217"/>
      <c r="H133" s="217"/>
      <c r="I133" s="217"/>
      <c r="J133" s="217"/>
      <c r="K133" s="217"/>
      <c r="L133" s="217"/>
      <c r="M133" s="217"/>
      <c r="N133" s="217"/>
      <c r="O133" s="217"/>
      <c r="P133" s="217"/>
      <c r="Q133" s="185">
        <v>1794000000</v>
      </c>
      <c r="R133" s="305">
        <f t="shared" si="16"/>
        <v>0</v>
      </c>
      <c r="S133" s="205"/>
      <c r="T133" s="205"/>
      <c r="U133" s="205"/>
      <c r="V133" s="205"/>
      <c r="W133" s="211"/>
      <c r="X133" s="205"/>
      <c r="Y133" s="205"/>
      <c r="Z133" s="205"/>
      <c r="AA133" s="205"/>
      <c r="AB133" s="212"/>
      <c r="AC133" s="213"/>
      <c r="AD133" s="205"/>
      <c r="AE133" s="205"/>
      <c r="AF133" s="205"/>
    </row>
    <row r="134" spans="1:32" s="169" customFormat="1" ht="44.65" customHeight="1">
      <c r="A134" s="228" t="s">
        <v>278</v>
      </c>
      <c r="B134" s="320" t="s">
        <v>660</v>
      </c>
      <c r="C134" s="217"/>
      <c r="D134" s="217">
        <f>Q134</f>
        <v>964000000</v>
      </c>
      <c r="E134" s="217"/>
      <c r="F134" s="217"/>
      <c r="G134" s="217"/>
      <c r="H134" s="217"/>
      <c r="I134" s="217"/>
      <c r="J134" s="217"/>
      <c r="K134" s="217"/>
      <c r="L134" s="217"/>
      <c r="M134" s="217"/>
      <c r="N134" s="217"/>
      <c r="O134" s="217"/>
      <c r="P134" s="217"/>
      <c r="Q134" s="185">
        <v>964000000</v>
      </c>
      <c r="R134" s="305">
        <f t="shared" si="16"/>
        <v>0</v>
      </c>
      <c r="S134" s="205"/>
      <c r="T134" s="205"/>
      <c r="U134" s="205"/>
      <c r="V134" s="205"/>
      <c r="W134" s="211"/>
      <c r="X134" s="205"/>
      <c r="Y134" s="205"/>
      <c r="Z134" s="205"/>
      <c r="AA134" s="205"/>
      <c r="AB134" s="212"/>
      <c r="AC134" s="213"/>
      <c r="AD134" s="205"/>
      <c r="AE134" s="205"/>
      <c r="AF134" s="205"/>
    </row>
    <row r="135" spans="1:32" s="169" customFormat="1" ht="26.65" customHeight="1">
      <c r="A135" s="302">
        <v>2</v>
      </c>
      <c r="B135" s="311" t="s">
        <v>579</v>
      </c>
      <c r="C135" s="216"/>
      <c r="D135" s="253">
        <f>SUM(D136:D144)</f>
        <v>38231008000</v>
      </c>
      <c r="E135" s="253">
        <f>SUM(E136:E144)</f>
        <v>38231008000</v>
      </c>
      <c r="F135" s="217"/>
      <c r="G135" s="217"/>
      <c r="H135" s="217"/>
      <c r="I135" s="217"/>
      <c r="J135" s="217"/>
      <c r="K135" s="217"/>
      <c r="L135" s="217"/>
      <c r="M135" s="217"/>
      <c r="N135" s="217"/>
      <c r="O135" s="217"/>
      <c r="P135" s="217"/>
      <c r="Q135" s="185"/>
      <c r="R135" s="305">
        <f t="shared" si="16"/>
        <v>0</v>
      </c>
      <c r="S135" s="205"/>
      <c r="T135" s="205"/>
      <c r="U135" s="205"/>
      <c r="V135" s="205"/>
      <c r="W135" s="211"/>
      <c r="X135" s="205"/>
      <c r="Y135" s="205"/>
      <c r="Z135" s="205"/>
      <c r="AA135" s="205"/>
      <c r="AB135" s="212"/>
      <c r="AC135" s="213"/>
      <c r="AD135" s="205"/>
      <c r="AE135" s="205"/>
      <c r="AF135" s="205"/>
    </row>
    <row r="136" spans="1:32" s="174" customFormat="1" ht="32.65" customHeight="1">
      <c r="A136" s="228" t="s">
        <v>574</v>
      </c>
      <c r="B136" s="171" t="s">
        <v>563</v>
      </c>
      <c r="C136" s="217">
        <f t="shared" ref="C136:C144" si="24">SUM(E136:P136)</f>
        <v>5340846000</v>
      </c>
      <c r="D136" s="217">
        <f>E136</f>
        <v>5340846000</v>
      </c>
      <c r="E136" s="217">
        <v>5340846000</v>
      </c>
      <c r="F136" s="253">
        <f t="shared" ref="F136:P136" si="25">F137+F138</f>
        <v>0</v>
      </c>
      <c r="G136" s="253">
        <f t="shared" si="25"/>
        <v>0</v>
      </c>
      <c r="H136" s="253">
        <f t="shared" si="25"/>
        <v>0</v>
      </c>
      <c r="I136" s="253">
        <f t="shared" si="25"/>
        <v>0</v>
      </c>
      <c r="J136" s="253"/>
      <c r="K136" s="253"/>
      <c r="L136" s="253">
        <f t="shared" si="25"/>
        <v>0</v>
      </c>
      <c r="M136" s="253">
        <f t="shared" si="25"/>
        <v>0</v>
      </c>
      <c r="N136" s="253">
        <f t="shared" si="25"/>
        <v>0</v>
      </c>
      <c r="O136" s="217">
        <f t="shared" si="25"/>
        <v>0</v>
      </c>
      <c r="P136" s="253">
        <f t="shared" si="25"/>
        <v>0</v>
      </c>
      <c r="Q136" s="185"/>
      <c r="R136" s="305">
        <f t="shared" si="16"/>
        <v>0</v>
      </c>
      <c r="S136" s="173"/>
      <c r="T136" s="173"/>
      <c r="U136" s="173"/>
      <c r="V136" s="173"/>
      <c r="W136" s="211">
        <f>C136-V136</f>
        <v>5340846000</v>
      </c>
      <c r="X136" s="173"/>
      <c r="Y136" s="173"/>
      <c r="Z136" s="173"/>
      <c r="AA136" s="173"/>
      <c r="AB136" s="306">
        <v>0</v>
      </c>
      <c r="AC136" s="213">
        <f>C136-AB136</f>
        <v>5340846000</v>
      </c>
      <c r="AD136" s="173"/>
      <c r="AE136" s="173"/>
      <c r="AF136" s="173"/>
    </row>
    <row r="137" spans="1:32" s="174" customFormat="1" ht="32.65" customHeight="1">
      <c r="A137" s="228" t="s">
        <v>575</v>
      </c>
      <c r="B137" s="171" t="s">
        <v>562</v>
      </c>
      <c r="C137" s="217">
        <f t="shared" si="24"/>
        <v>4776144000</v>
      </c>
      <c r="D137" s="217">
        <f t="shared" ref="D137:D144" si="26">E137</f>
        <v>4776144000</v>
      </c>
      <c r="E137" s="217">
        <v>4776144000</v>
      </c>
      <c r="F137" s="253">
        <f>'[3]37.2ĐP'!H136</f>
        <v>0</v>
      </c>
      <c r="G137" s="253">
        <f>'[3]37.2ĐP'!I136</f>
        <v>0</v>
      </c>
      <c r="H137" s="253">
        <f>'[3]37.2ĐP'!K136</f>
        <v>0</v>
      </c>
      <c r="I137" s="253">
        <f>'[3]37.2ĐP'!N136</f>
        <v>0</v>
      </c>
      <c r="J137" s="253"/>
      <c r="K137" s="253"/>
      <c r="L137" s="253">
        <f>'[3]37.2ĐP'!O136</f>
        <v>0</v>
      </c>
      <c r="M137" s="253">
        <f>'[3]37.2ĐP'!P136</f>
        <v>0</v>
      </c>
      <c r="N137" s="253">
        <f>'[3]37.2ĐP'!Q136</f>
        <v>0</v>
      </c>
      <c r="O137" s="217">
        <f>'[3]37.2ĐP'!R136</f>
        <v>0</v>
      </c>
      <c r="P137" s="253">
        <f>'[3]37.2ĐP'!S136</f>
        <v>0</v>
      </c>
      <c r="Q137" s="185"/>
      <c r="R137" s="305">
        <f t="shared" si="16"/>
        <v>0</v>
      </c>
      <c r="S137" s="173"/>
      <c r="T137" s="173"/>
      <c r="U137" s="173"/>
      <c r="V137" s="173"/>
      <c r="W137" s="211">
        <f>C137-V137</f>
        <v>4776144000</v>
      </c>
      <c r="X137" s="173"/>
      <c r="Y137" s="173"/>
      <c r="Z137" s="173"/>
      <c r="AA137" s="173"/>
      <c r="AB137" s="306">
        <v>306043</v>
      </c>
      <c r="AC137" s="213">
        <f>C137-AB137</f>
        <v>4775837957</v>
      </c>
      <c r="AD137" s="173"/>
      <c r="AE137" s="173"/>
      <c r="AF137" s="173"/>
    </row>
    <row r="138" spans="1:32" s="174" customFormat="1" ht="32.65" customHeight="1">
      <c r="A138" s="228" t="s">
        <v>580</v>
      </c>
      <c r="B138" s="171" t="s">
        <v>668</v>
      </c>
      <c r="C138" s="217">
        <f t="shared" si="24"/>
        <v>5680570000</v>
      </c>
      <c r="D138" s="217">
        <f t="shared" si="26"/>
        <v>5680570000</v>
      </c>
      <c r="E138" s="217">
        <f>5530570000+150000000</f>
        <v>5680570000</v>
      </c>
      <c r="F138" s="253">
        <f>'[3]37.2ĐP'!H137</f>
        <v>0</v>
      </c>
      <c r="G138" s="253">
        <f>'[3]37.2ĐP'!I137</f>
        <v>0</v>
      </c>
      <c r="H138" s="253">
        <f>'[3]37.2ĐP'!K137</f>
        <v>0</v>
      </c>
      <c r="I138" s="253">
        <f>'[3]37.2ĐP'!N137</f>
        <v>0</v>
      </c>
      <c r="J138" s="253"/>
      <c r="K138" s="253"/>
      <c r="L138" s="253">
        <f>'[3]37.2ĐP'!O137</f>
        <v>0</v>
      </c>
      <c r="M138" s="253">
        <f>'[3]37.2ĐP'!P137</f>
        <v>0</v>
      </c>
      <c r="N138" s="253">
        <f>'[3]37.2ĐP'!Q137</f>
        <v>0</v>
      </c>
      <c r="O138" s="217">
        <f>'[3]37.2ĐP'!R137</f>
        <v>0</v>
      </c>
      <c r="P138" s="253">
        <f>'[3]37.2ĐP'!S137</f>
        <v>0</v>
      </c>
      <c r="Q138" s="185"/>
      <c r="R138" s="305" t="s">
        <v>665</v>
      </c>
      <c r="S138" s="173"/>
      <c r="T138" s="173"/>
      <c r="U138" s="173"/>
      <c r="V138" s="173"/>
      <c r="W138" s="211">
        <f>C138-V138</f>
        <v>5680570000</v>
      </c>
      <c r="X138" s="173"/>
      <c r="Y138" s="173"/>
      <c r="Z138" s="173"/>
      <c r="AA138" s="173"/>
      <c r="AB138" s="306">
        <v>92644</v>
      </c>
      <c r="AC138" s="213">
        <f>C138-AB138</f>
        <v>5680477356</v>
      </c>
      <c r="AD138" s="173"/>
      <c r="AE138" s="173"/>
      <c r="AF138" s="173"/>
    </row>
    <row r="139" spans="1:32" s="174" customFormat="1" ht="32.65" customHeight="1">
      <c r="A139" s="228" t="s">
        <v>581</v>
      </c>
      <c r="B139" s="171" t="s">
        <v>669</v>
      </c>
      <c r="C139" s="217">
        <f t="shared" si="24"/>
        <v>4634804000</v>
      </c>
      <c r="D139" s="217">
        <f t="shared" si="26"/>
        <v>4634804000</v>
      </c>
      <c r="E139" s="217">
        <f>4509804000+125000000</f>
        <v>4634804000</v>
      </c>
      <c r="F139" s="253"/>
      <c r="G139" s="253"/>
      <c r="H139" s="253"/>
      <c r="I139" s="253"/>
      <c r="J139" s="253"/>
      <c r="K139" s="253"/>
      <c r="L139" s="253"/>
      <c r="M139" s="253"/>
      <c r="N139" s="253"/>
      <c r="O139" s="217"/>
      <c r="P139" s="253"/>
      <c r="Q139" s="185"/>
      <c r="R139" s="305" t="s">
        <v>666</v>
      </c>
      <c r="S139" s="173"/>
      <c r="T139" s="173"/>
      <c r="U139" s="173"/>
      <c r="V139" s="173"/>
      <c r="W139" s="211"/>
      <c r="X139" s="173"/>
      <c r="Y139" s="173"/>
      <c r="Z139" s="173"/>
      <c r="AA139" s="173"/>
      <c r="AB139" s="306"/>
      <c r="AC139" s="213"/>
      <c r="AD139" s="173"/>
      <c r="AE139" s="173"/>
      <c r="AF139" s="173"/>
    </row>
    <row r="140" spans="1:32" s="174" customFormat="1" ht="32.65" customHeight="1">
      <c r="A140" s="228" t="s">
        <v>582</v>
      </c>
      <c r="B140" s="171" t="s">
        <v>564</v>
      </c>
      <c r="C140" s="217">
        <f t="shared" si="24"/>
        <v>4986166000</v>
      </c>
      <c r="D140" s="217">
        <f t="shared" si="26"/>
        <v>4986166000</v>
      </c>
      <c r="E140" s="217">
        <v>4986166000</v>
      </c>
      <c r="F140" s="253"/>
      <c r="G140" s="253"/>
      <c r="H140" s="253"/>
      <c r="I140" s="253"/>
      <c r="J140" s="253"/>
      <c r="K140" s="253"/>
      <c r="L140" s="253"/>
      <c r="M140" s="253"/>
      <c r="N140" s="253"/>
      <c r="O140" s="217"/>
      <c r="P140" s="253"/>
      <c r="Q140" s="185"/>
      <c r="R140" s="305" t="s">
        <v>667</v>
      </c>
      <c r="S140" s="173"/>
      <c r="T140" s="173"/>
      <c r="U140" s="173"/>
      <c r="V140" s="173"/>
      <c r="W140" s="211"/>
      <c r="X140" s="173"/>
      <c r="Y140" s="173"/>
      <c r="Z140" s="173"/>
      <c r="AA140" s="173"/>
      <c r="AB140" s="306"/>
      <c r="AC140" s="213"/>
      <c r="AD140" s="173"/>
      <c r="AE140" s="173"/>
      <c r="AF140" s="173"/>
    </row>
    <row r="141" spans="1:32" s="174" customFormat="1" ht="32.65" customHeight="1">
      <c r="A141" s="228" t="s">
        <v>583</v>
      </c>
      <c r="B141" s="171" t="s">
        <v>565</v>
      </c>
      <c r="C141" s="217">
        <f t="shared" si="24"/>
        <v>3828698000</v>
      </c>
      <c r="D141" s="217">
        <f t="shared" si="26"/>
        <v>3828698000</v>
      </c>
      <c r="E141" s="217">
        <v>3828698000</v>
      </c>
      <c r="F141" s="253"/>
      <c r="G141" s="253"/>
      <c r="H141" s="253"/>
      <c r="I141" s="253"/>
      <c r="J141" s="253"/>
      <c r="K141" s="253"/>
      <c r="L141" s="253"/>
      <c r="M141" s="253"/>
      <c r="N141" s="253"/>
      <c r="O141" s="217"/>
      <c r="P141" s="253"/>
      <c r="Q141" s="185"/>
      <c r="R141" s="305">
        <f t="shared" si="16"/>
        <v>0</v>
      </c>
      <c r="S141" s="173"/>
      <c r="T141" s="173"/>
      <c r="U141" s="173"/>
      <c r="V141" s="173"/>
      <c r="W141" s="211"/>
      <c r="X141" s="173"/>
      <c r="Y141" s="173"/>
      <c r="Z141" s="173"/>
      <c r="AA141" s="173"/>
      <c r="AB141" s="306"/>
      <c r="AC141" s="213"/>
      <c r="AD141" s="173"/>
      <c r="AE141" s="173"/>
      <c r="AF141" s="173"/>
    </row>
    <row r="142" spans="1:32" s="174" customFormat="1" ht="32.65" customHeight="1">
      <c r="A142" s="228" t="s">
        <v>584</v>
      </c>
      <c r="B142" s="171" t="s">
        <v>566</v>
      </c>
      <c r="C142" s="217">
        <f t="shared" si="24"/>
        <v>7853780000</v>
      </c>
      <c r="D142" s="217">
        <f t="shared" si="26"/>
        <v>7853780000</v>
      </c>
      <c r="E142" s="217">
        <v>7853780000</v>
      </c>
      <c r="F142" s="253"/>
      <c r="G142" s="253"/>
      <c r="H142" s="253"/>
      <c r="I142" s="253"/>
      <c r="J142" s="253"/>
      <c r="K142" s="253"/>
      <c r="L142" s="253"/>
      <c r="M142" s="253"/>
      <c r="N142" s="253"/>
      <c r="O142" s="217"/>
      <c r="P142" s="253"/>
      <c r="Q142" s="185"/>
      <c r="R142" s="305">
        <f t="shared" ref="R142:R146" si="27">D142-E142-F142-G142-H142-I142-J142-K142-L142-O142-P142-Q142</f>
        <v>0</v>
      </c>
      <c r="S142" s="173"/>
      <c r="T142" s="173"/>
      <c r="U142" s="173"/>
      <c r="V142" s="173"/>
      <c r="W142" s="211"/>
      <c r="X142" s="173"/>
      <c r="Y142" s="173"/>
      <c r="Z142" s="173"/>
      <c r="AA142" s="173"/>
      <c r="AB142" s="306"/>
      <c r="AC142" s="213"/>
      <c r="AD142" s="173"/>
      <c r="AE142" s="173"/>
      <c r="AF142" s="173"/>
    </row>
    <row r="143" spans="1:32" s="174" customFormat="1" ht="32.65" customHeight="1">
      <c r="A143" s="228" t="s">
        <v>585</v>
      </c>
      <c r="B143" s="171" t="s">
        <v>591</v>
      </c>
      <c r="C143" s="217">
        <f t="shared" si="24"/>
        <v>930000000</v>
      </c>
      <c r="D143" s="217">
        <f t="shared" si="26"/>
        <v>930000000</v>
      </c>
      <c r="E143" s="217">
        <v>930000000</v>
      </c>
      <c r="F143" s="253"/>
      <c r="G143" s="253"/>
      <c r="H143" s="253"/>
      <c r="I143" s="253"/>
      <c r="J143" s="253"/>
      <c r="K143" s="253"/>
      <c r="L143" s="253"/>
      <c r="M143" s="253"/>
      <c r="N143" s="253"/>
      <c r="O143" s="217"/>
      <c r="P143" s="253"/>
      <c r="Q143" s="185"/>
      <c r="R143" s="305">
        <f t="shared" si="27"/>
        <v>0</v>
      </c>
      <c r="S143" s="173"/>
      <c r="T143" s="173"/>
      <c r="U143" s="173"/>
      <c r="V143" s="173"/>
      <c r="W143" s="211"/>
      <c r="X143" s="173"/>
      <c r="Y143" s="173"/>
      <c r="Z143" s="173"/>
      <c r="AA143" s="173"/>
      <c r="AB143" s="306"/>
      <c r="AC143" s="213"/>
      <c r="AD143" s="173"/>
      <c r="AE143" s="173"/>
      <c r="AF143" s="173"/>
    </row>
    <row r="144" spans="1:32" s="174" customFormat="1" ht="32.65" customHeight="1">
      <c r="A144" s="228" t="s">
        <v>586</v>
      </c>
      <c r="B144" s="171" t="s">
        <v>587</v>
      </c>
      <c r="C144" s="217">
        <f t="shared" si="24"/>
        <v>200000000</v>
      </c>
      <c r="D144" s="217">
        <f t="shared" si="26"/>
        <v>200000000</v>
      </c>
      <c r="E144" s="217">
        <v>200000000</v>
      </c>
      <c r="F144" s="253"/>
      <c r="G144" s="253"/>
      <c r="H144" s="253"/>
      <c r="I144" s="253"/>
      <c r="J144" s="253"/>
      <c r="K144" s="253"/>
      <c r="L144" s="253"/>
      <c r="M144" s="253"/>
      <c r="N144" s="253"/>
      <c r="O144" s="217"/>
      <c r="P144" s="253"/>
      <c r="Q144" s="185"/>
      <c r="R144" s="305">
        <f t="shared" si="27"/>
        <v>0</v>
      </c>
      <c r="S144" s="173"/>
      <c r="T144" s="173"/>
      <c r="U144" s="173"/>
      <c r="V144" s="173"/>
      <c r="W144" s="211"/>
      <c r="X144" s="173"/>
      <c r="Y144" s="173"/>
      <c r="Z144" s="173"/>
      <c r="AA144" s="173"/>
      <c r="AB144" s="306"/>
      <c r="AC144" s="213"/>
      <c r="AD144" s="173"/>
      <c r="AE144" s="173"/>
      <c r="AF144" s="173"/>
    </row>
    <row r="145" spans="1:32" s="173" customFormat="1" ht="36" customHeight="1">
      <c r="A145" s="310" t="s">
        <v>273</v>
      </c>
      <c r="B145" s="311" t="s">
        <v>509</v>
      </c>
      <c r="C145" s="253">
        <v>93000000</v>
      </c>
      <c r="D145" s="253">
        <f>E145</f>
        <v>45000000</v>
      </c>
      <c r="E145" s="253">
        <v>45000000</v>
      </c>
      <c r="F145" s="253"/>
      <c r="G145" s="253"/>
      <c r="H145" s="253"/>
      <c r="I145" s="253"/>
      <c r="J145" s="253"/>
      <c r="K145" s="253"/>
      <c r="L145" s="253"/>
      <c r="M145" s="253"/>
      <c r="N145" s="253"/>
      <c r="O145" s="253"/>
      <c r="P145" s="253"/>
      <c r="Q145" s="321"/>
      <c r="R145" s="305">
        <f t="shared" si="27"/>
        <v>0</v>
      </c>
      <c r="W145" s="317"/>
      <c r="AB145" s="306"/>
      <c r="AC145" s="312"/>
    </row>
    <row r="146" spans="1:32" s="173" customFormat="1" ht="33.6" customHeight="1">
      <c r="A146" s="310" t="s">
        <v>273</v>
      </c>
      <c r="B146" s="311" t="s">
        <v>521</v>
      </c>
      <c r="C146" s="253">
        <f>SUM(E146:P146)</f>
        <v>2304415550</v>
      </c>
      <c r="D146" s="253">
        <f>D147+D148</f>
        <v>2304415550</v>
      </c>
      <c r="E146" s="253">
        <f t="shared" ref="E146:Q146" si="28">E147+E148</f>
        <v>0</v>
      </c>
      <c r="F146" s="253">
        <f t="shared" si="28"/>
        <v>0</v>
      </c>
      <c r="G146" s="253">
        <f t="shared" si="28"/>
        <v>0</v>
      </c>
      <c r="H146" s="253">
        <f t="shared" si="28"/>
        <v>0</v>
      </c>
      <c r="I146" s="253">
        <f t="shared" si="28"/>
        <v>0</v>
      </c>
      <c r="J146" s="253">
        <f t="shared" si="28"/>
        <v>0</v>
      </c>
      <c r="K146" s="253">
        <f t="shared" si="28"/>
        <v>2104415550</v>
      </c>
      <c r="L146" s="253">
        <f t="shared" si="28"/>
        <v>0</v>
      </c>
      <c r="M146" s="253">
        <f t="shared" si="28"/>
        <v>0</v>
      </c>
      <c r="N146" s="253">
        <f t="shared" si="28"/>
        <v>0</v>
      </c>
      <c r="O146" s="253">
        <f t="shared" si="28"/>
        <v>200000000</v>
      </c>
      <c r="P146" s="253">
        <f t="shared" si="28"/>
        <v>0</v>
      </c>
      <c r="Q146" s="253">
        <f t="shared" si="28"/>
        <v>0</v>
      </c>
      <c r="R146" s="305">
        <f t="shared" si="27"/>
        <v>0</v>
      </c>
      <c r="W146" s="317"/>
      <c r="AB146" s="306"/>
      <c r="AC146" s="312"/>
    </row>
    <row r="147" spans="1:32" s="205" customFormat="1" ht="33.6" customHeight="1">
      <c r="A147" s="302">
        <v>1</v>
      </c>
      <c r="B147" s="320" t="s">
        <v>651</v>
      </c>
      <c r="C147" s="217"/>
      <c r="D147" s="217">
        <f>K147</f>
        <v>2104415550</v>
      </c>
      <c r="E147" s="217"/>
      <c r="F147" s="217"/>
      <c r="G147" s="217"/>
      <c r="H147" s="217"/>
      <c r="I147" s="217"/>
      <c r="J147" s="217"/>
      <c r="K147" s="217">
        <v>2104415550</v>
      </c>
      <c r="L147" s="217"/>
      <c r="M147" s="217"/>
      <c r="N147" s="217"/>
      <c r="O147" s="217"/>
      <c r="P147" s="217"/>
      <c r="Q147" s="185"/>
      <c r="R147" s="313"/>
      <c r="W147" s="211"/>
      <c r="AB147" s="212"/>
      <c r="AC147" s="213"/>
    </row>
    <row r="148" spans="1:32" s="169" customFormat="1" ht="31.15" customHeight="1">
      <c r="A148" s="228">
        <v>2</v>
      </c>
      <c r="B148" s="251" t="s">
        <v>647</v>
      </c>
      <c r="C148" s="217" t="e">
        <f>E148+F148+G148+H148+#REF!+I148+J148+K148+L148+O148</f>
        <v>#REF!</v>
      </c>
      <c r="D148" s="217">
        <f>O148</f>
        <v>200000000</v>
      </c>
      <c r="E148" s="217"/>
      <c r="F148" s="217"/>
      <c r="G148" s="217"/>
      <c r="H148" s="217"/>
      <c r="I148" s="217"/>
      <c r="J148" s="217"/>
      <c r="K148" s="217"/>
      <c r="L148" s="217"/>
      <c r="M148" s="217"/>
      <c r="N148" s="217"/>
      <c r="O148" s="217">
        <f>250000000-50000000</f>
        <v>200000000</v>
      </c>
      <c r="P148" s="217"/>
      <c r="Q148" s="270"/>
      <c r="R148" s="313">
        <f>D148-E148-F148-G148-H148-I148-J148-K148-L148-O148-P148-Q148</f>
        <v>0</v>
      </c>
      <c r="S148" s="212"/>
      <c r="T148" s="239"/>
      <c r="U148" s="212"/>
      <c r="V148" s="205"/>
      <c r="W148" s="205"/>
      <c r="X148" s="213"/>
      <c r="Y148" s="213"/>
      <c r="Z148" s="205"/>
      <c r="AA148" s="213"/>
      <c r="AB148" s="213"/>
      <c r="AC148" s="205"/>
      <c r="AD148" s="205"/>
      <c r="AE148" s="205"/>
      <c r="AF148" s="205"/>
    </row>
    <row r="149" spans="1:32" s="179" customFormat="1" ht="12.75">
      <c r="B149" s="179" t="s">
        <v>527</v>
      </c>
    </row>
    <row r="150" spans="1:32" s="179" customFormat="1" ht="12.75">
      <c r="B150" s="276" t="s">
        <v>523</v>
      </c>
    </row>
    <row r="151" spans="1:32" s="179" customFormat="1" ht="12.75">
      <c r="B151" s="276" t="s">
        <v>526</v>
      </c>
    </row>
    <row r="152" spans="1:32" s="179" customFormat="1" ht="12.75">
      <c r="B152" s="276" t="s">
        <v>524</v>
      </c>
    </row>
    <row r="153" spans="1:32" s="179" customFormat="1" ht="12.75">
      <c r="B153" s="179" t="s">
        <v>525</v>
      </c>
      <c r="C153" s="328"/>
      <c r="D153" s="328"/>
    </row>
    <row r="154" spans="1:32" s="179" customFormat="1" ht="12.75"/>
    <row r="155" spans="1:32" s="167" customFormat="1">
      <c r="Q155" s="52"/>
      <c r="R155" s="178"/>
    </row>
    <row r="156" spans="1:32" s="167" customFormat="1">
      <c r="B156" s="242" t="e">
        <f>59898000000-C80-C126-C145-C146</f>
        <v>#REF!</v>
      </c>
      <c r="Q156" s="52"/>
      <c r="R156" s="178"/>
    </row>
    <row r="157" spans="1:32" s="167" customFormat="1">
      <c r="B157" s="242" t="e">
        <f>B156-C37-C39-C53-C76</f>
        <v>#REF!</v>
      </c>
      <c r="Q157" s="52"/>
      <c r="R157" s="178"/>
    </row>
    <row r="158" spans="1:32" s="167" customFormat="1">
      <c r="Q158" s="52"/>
      <c r="R158" s="178"/>
    </row>
    <row r="159" spans="1:32" s="167" customFormat="1">
      <c r="Q159" s="52"/>
      <c r="R159" s="178"/>
    </row>
  </sheetData>
  <mergeCells count="21">
    <mergeCell ref="O1:P1"/>
    <mergeCell ref="A3:P3"/>
    <mergeCell ref="O6:P6"/>
    <mergeCell ref="A7:A8"/>
    <mergeCell ref="B7:B8"/>
    <mergeCell ref="C7:C8"/>
    <mergeCell ref="D7:D8"/>
    <mergeCell ref="E7:E8"/>
    <mergeCell ref="F7:F8"/>
    <mergeCell ref="A2:Q2"/>
    <mergeCell ref="G7:G8"/>
    <mergeCell ref="H7:H8"/>
    <mergeCell ref="I7:I8"/>
    <mergeCell ref="J7:J8"/>
    <mergeCell ref="K7:K8"/>
    <mergeCell ref="L7:L8"/>
    <mergeCell ref="M7:N7"/>
    <mergeCell ref="O7:O8"/>
    <mergeCell ref="P7:P8"/>
    <mergeCell ref="Q7:Q8"/>
    <mergeCell ref="AB7:AB8"/>
  </mergeCells>
  <printOptions horizontalCentered="1"/>
  <pageMargins left="0.5" right="0.3" top="0.5" bottom="0.5" header="0.3" footer="0.3"/>
  <pageSetup paperSize="9" scale="65"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161"/>
  <sheetViews>
    <sheetView showZeros="0" topLeftCell="A8" zoomScale="83" zoomScaleNormal="83" workbookViewId="0">
      <pane xSplit="3" ySplit="4" topLeftCell="E12" activePane="bottomRight" state="frozen"/>
      <selection activeCell="A8" sqref="A8"/>
      <selection pane="topRight" activeCell="D8" sqref="D8"/>
      <selection pane="bottomLeft" activeCell="A12" sqref="A12"/>
      <selection pane="bottomRight" activeCell="Q69" sqref="Q69"/>
    </sheetView>
  </sheetViews>
  <sheetFormatPr defaultColWidth="9.28515625" defaultRowHeight="15.75"/>
  <cols>
    <col min="1" max="1" width="7.42578125" style="164" customWidth="1"/>
    <col min="2" max="2" width="31.7109375" style="164" customWidth="1"/>
    <col min="3" max="3" width="14.7109375" style="164" hidden="1" customWidth="1"/>
    <col min="4" max="4" width="14.7109375" style="164" customWidth="1"/>
    <col min="5" max="5" width="15.42578125" style="164" customWidth="1"/>
    <col min="6" max="6" width="13.7109375" style="164" customWidth="1"/>
    <col min="7" max="7" width="15.42578125" style="164" customWidth="1"/>
    <col min="8" max="8" width="14.42578125" style="164" customWidth="1"/>
    <col min="9" max="9" width="13.7109375" style="164" customWidth="1"/>
    <col min="10" max="10" width="15.7109375" style="277" customWidth="1"/>
    <col min="11" max="11" width="12.28515625" style="164" customWidth="1"/>
    <col min="12" max="12" width="14.28515625" style="164" customWidth="1"/>
    <col min="13" max="13" width="1.7109375" style="164" hidden="1" customWidth="1"/>
    <col min="14" max="14" width="3.28515625" style="164" hidden="1" customWidth="1"/>
    <col min="15" max="15" width="13.28515625" style="164" customWidth="1"/>
    <col min="16" max="16" width="15.42578125" style="164" customWidth="1"/>
    <col min="17" max="17" width="14.42578125" style="52" customWidth="1"/>
    <col min="18" max="18" width="18.28515625" style="178" customWidth="1"/>
    <col min="19" max="19" width="9.28515625" style="164" customWidth="1"/>
    <col min="20" max="20" width="19.7109375" style="164" customWidth="1"/>
    <col min="21" max="22" width="9.28515625" style="164" customWidth="1"/>
    <col min="23" max="23" width="14.42578125" style="164" customWidth="1"/>
    <col min="24" max="27" width="9.28515625" style="164" customWidth="1"/>
    <col min="28" max="28" width="13.28515625" style="164" customWidth="1"/>
    <col min="29" max="29" width="19" style="164" customWidth="1"/>
    <col min="30" max="32" width="9.28515625" style="164" customWidth="1"/>
    <col min="33" max="16384" width="9.28515625" style="164"/>
  </cols>
  <sheetData>
    <row r="1" spans="1:33">
      <c r="A1" s="240"/>
      <c r="O1" s="469" t="s">
        <v>520</v>
      </c>
      <c r="P1" s="469"/>
    </row>
    <row r="2" spans="1:33" ht="22.5" customHeight="1">
      <c r="A2" s="469" t="s">
        <v>556</v>
      </c>
      <c r="B2" s="469"/>
      <c r="C2" s="469"/>
      <c r="D2" s="469"/>
      <c r="E2" s="469"/>
      <c r="F2" s="469"/>
      <c r="G2" s="469"/>
      <c r="H2" s="469"/>
      <c r="I2" s="469"/>
      <c r="J2" s="469"/>
      <c r="K2" s="469"/>
      <c r="L2" s="469"/>
      <c r="M2" s="469"/>
      <c r="N2" s="469"/>
      <c r="O2" s="469"/>
      <c r="P2" s="469"/>
    </row>
    <row r="3" spans="1:33" ht="21.75" customHeight="1">
      <c r="A3" s="470" t="e">
        <f>#REF!</f>
        <v>#REF!</v>
      </c>
      <c r="B3" s="470"/>
      <c r="C3" s="470"/>
      <c r="D3" s="470"/>
      <c r="E3" s="470"/>
      <c r="F3" s="470"/>
      <c r="G3" s="470"/>
      <c r="H3" s="470"/>
      <c r="I3" s="470"/>
      <c r="J3" s="470"/>
      <c r="K3" s="470"/>
      <c r="L3" s="470"/>
      <c r="M3" s="470"/>
      <c r="N3" s="470"/>
      <c r="O3" s="470"/>
      <c r="P3" s="470"/>
    </row>
    <row r="4" spans="1:33" hidden="1">
      <c r="A4" s="162"/>
      <c r="B4" s="162"/>
      <c r="C4" s="162"/>
      <c r="D4" s="162"/>
      <c r="E4" s="162"/>
      <c r="F4" s="162"/>
      <c r="G4" s="162"/>
      <c r="H4" s="162"/>
      <c r="I4" s="162"/>
      <c r="J4" s="278"/>
      <c r="K4" s="162"/>
      <c r="L4" s="162"/>
      <c r="M4" s="162"/>
      <c r="N4" s="162"/>
      <c r="O4" s="162"/>
      <c r="P4" s="162"/>
      <c r="AB4" s="162"/>
    </row>
    <row r="5" spans="1:33" ht="20.25" customHeight="1">
      <c r="A5" s="175"/>
      <c r="B5" s="166"/>
      <c r="C5" s="176"/>
      <c r="D5" s="176"/>
      <c r="E5" s="166"/>
      <c r="F5" s="177"/>
      <c r="O5" s="479" t="s">
        <v>522</v>
      </c>
      <c r="P5" s="479"/>
      <c r="AB5" s="176"/>
    </row>
    <row r="6" spans="1:33" ht="20.25" customHeight="1">
      <c r="A6" s="175"/>
      <c r="B6" s="166"/>
      <c r="C6" s="176"/>
      <c r="D6" s="176"/>
      <c r="E6" s="166"/>
      <c r="F6" s="177"/>
      <c r="O6" s="175"/>
      <c r="P6" s="175"/>
      <c r="AB6" s="176"/>
    </row>
    <row r="7" spans="1:33" ht="38.65" customHeight="1">
      <c r="A7" s="199"/>
      <c r="B7" s="200"/>
      <c r="C7" s="192"/>
      <c r="D7" s="201" t="e">
        <f>87333000000-D12</f>
        <v>#REF!</v>
      </c>
      <c r="E7" s="200"/>
      <c r="F7" s="194"/>
      <c r="G7" s="52"/>
      <c r="H7" s="52"/>
      <c r="I7" s="52"/>
      <c r="J7" s="289">
        <f>50000000-J65</f>
        <v>0</v>
      </c>
      <c r="K7" s="52"/>
      <c r="L7" s="52"/>
      <c r="M7" s="52"/>
      <c r="N7" s="52"/>
      <c r="O7" s="199"/>
      <c r="P7" s="199"/>
      <c r="R7" s="52"/>
      <c r="S7" s="52"/>
      <c r="T7" s="52"/>
      <c r="U7" s="52"/>
      <c r="V7" s="52"/>
      <c r="W7" s="52"/>
      <c r="X7" s="52"/>
      <c r="Y7" s="52"/>
      <c r="Z7" s="52"/>
      <c r="AA7" s="52"/>
      <c r="AB7" s="192"/>
      <c r="AC7" s="52"/>
      <c r="AD7" s="52"/>
      <c r="AE7" s="52"/>
      <c r="AF7" s="52"/>
    </row>
    <row r="8" spans="1:33" ht="24.75" customHeight="1">
      <c r="A8" s="467" t="s">
        <v>0</v>
      </c>
      <c r="B8" s="472" t="s">
        <v>531</v>
      </c>
      <c r="C8" s="467" t="s">
        <v>380</v>
      </c>
      <c r="D8" s="467" t="s">
        <v>558</v>
      </c>
      <c r="E8" s="467" t="s">
        <v>292</v>
      </c>
      <c r="F8" s="467" t="s">
        <v>294</v>
      </c>
      <c r="G8" s="467" t="s">
        <v>295</v>
      </c>
      <c r="H8" s="467" t="s">
        <v>615</v>
      </c>
      <c r="I8" s="467" t="s">
        <v>519</v>
      </c>
      <c r="J8" s="475" t="s">
        <v>282</v>
      </c>
      <c r="K8" s="467" t="s">
        <v>528</v>
      </c>
      <c r="L8" s="467" t="s">
        <v>301</v>
      </c>
      <c r="M8" s="473" t="s">
        <v>62</v>
      </c>
      <c r="N8" s="474"/>
      <c r="O8" s="467" t="s">
        <v>306</v>
      </c>
      <c r="P8" s="467" t="s">
        <v>303</v>
      </c>
      <c r="Q8" s="477" t="s">
        <v>555</v>
      </c>
      <c r="R8" s="52"/>
      <c r="S8" s="52"/>
      <c r="T8" s="52"/>
      <c r="U8" s="52"/>
      <c r="V8" s="52"/>
      <c r="W8" s="52"/>
      <c r="X8" s="52"/>
      <c r="Y8" s="52"/>
      <c r="Z8" s="52"/>
      <c r="AA8" s="52"/>
      <c r="AB8" s="478" t="s">
        <v>380</v>
      </c>
      <c r="AC8" s="52"/>
      <c r="AD8" s="52"/>
      <c r="AE8" s="52"/>
      <c r="AF8" s="52"/>
      <c r="AG8" s="167"/>
    </row>
    <row r="9" spans="1:33" ht="102.6" customHeight="1">
      <c r="A9" s="468"/>
      <c r="B9" s="468"/>
      <c r="C9" s="468"/>
      <c r="D9" s="468"/>
      <c r="E9" s="468"/>
      <c r="F9" s="468"/>
      <c r="G9" s="468"/>
      <c r="H9" s="468"/>
      <c r="I9" s="468"/>
      <c r="J9" s="476"/>
      <c r="K9" s="468"/>
      <c r="L9" s="468"/>
      <c r="M9" s="202" t="s">
        <v>383</v>
      </c>
      <c r="N9" s="202" t="s">
        <v>384</v>
      </c>
      <c r="O9" s="468"/>
      <c r="P9" s="468"/>
      <c r="Q9" s="477"/>
      <c r="R9" s="203"/>
      <c r="S9" s="52"/>
      <c r="T9" s="52"/>
      <c r="U9" s="52"/>
      <c r="V9" s="52"/>
      <c r="W9" s="52"/>
      <c r="X9" s="52"/>
      <c r="Y9" s="52"/>
      <c r="Z9" s="52"/>
      <c r="AA9" s="52"/>
      <c r="AB9" s="478"/>
      <c r="AC9" s="52"/>
      <c r="AD9" s="52"/>
      <c r="AE9" s="52"/>
      <c r="AF9" s="52"/>
      <c r="AG9" s="167"/>
    </row>
    <row r="10" spans="1:33" s="169" customFormat="1" ht="36.6" customHeight="1">
      <c r="A10" s="243" t="s">
        <v>258</v>
      </c>
      <c r="B10" s="243" t="s">
        <v>2</v>
      </c>
      <c r="C10" s="243">
        <v>1</v>
      </c>
      <c r="D10" s="243"/>
      <c r="E10" s="243">
        <v>2</v>
      </c>
      <c r="F10" s="243">
        <v>4</v>
      </c>
      <c r="G10" s="243">
        <v>5</v>
      </c>
      <c r="H10" s="243">
        <v>7</v>
      </c>
      <c r="I10" s="243">
        <v>10</v>
      </c>
      <c r="J10" s="279">
        <v>11</v>
      </c>
      <c r="K10" s="243">
        <v>12</v>
      </c>
      <c r="L10" s="243">
        <v>13</v>
      </c>
      <c r="M10" s="243">
        <v>14</v>
      </c>
      <c r="N10" s="243">
        <v>15</v>
      </c>
      <c r="O10" s="243">
        <v>14</v>
      </c>
      <c r="P10" s="243">
        <v>15</v>
      </c>
      <c r="Q10" s="163"/>
      <c r="R10" s="204"/>
      <c r="S10" s="205"/>
      <c r="T10" s="205"/>
      <c r="U10" s="205"/>
      <c r="V10" s="205"/>
      <c r="W10" s="205"/>
      <c r="X10" s="205"/>
      <c r="Y10" s="205"/>
      <c r="Z10" s="205"/>
      <c r="AA10" s="205"/>
      <c r="AB10" s="206">
        <v>1</v>
      </c>
      <c r="AC10" s="205"/>
      <c r="AD10" s="205"/>
      <c r="AE10" s="205"/>
      <c r="AF10" s="205"/>
      <c r="AG10" s="179"/>
    </row>
    <row r="11" spans="1:33" s="169" customFormat="1" ht="16.5" hidden="1" customHeight="1">
      <c r="A11" s="243"/>
      <c r="B11" s="243"/>
      <c r="C11" s="244" t="e">
        <f>C15+C80+C127+C148+C149</f>
        <v>#REF!</v>
      </c>
      <c r="D11" s="244"/>
      <c r="E11" s="244">
        <f t="shared" ref="E11:P11" si="0">E15+E80+E127+E148+E149</f>
        <v>40580008000</v>
      </c>
      <c r="F11" s="244">
        <f t="shared" si="0"/>
        <v>2298090000</v>
      </c>
      <c r="G11" s="244">
        <f t="shared" si="0"/>
        <v>1374540000</v>
      </c>
      <c r="H11" s="244">
        <f t="shared" si="0"/>
        <v>377700000</v>
      </c>
      <c r="I11" s="244">
        <f t="shared" si="0"/>
        <v>776000000</v>
      </c>
      <c r="J11" s="280">
        <f t="shared" si="0"/>
        <v>1637000000</v>
      </c>
      <c r="K11" s="244">
        <f t="shared" si="0"/>
        <v>2171000000</v>
      </c>
      <c r="L11" s="244">
        <f t="shared" si="0"/>
        <v>5110650000</v>
      </c>
      <c r="M11" s="244">
        <f t="shared" si="0"/>
        <v>0</v>
      </c>
      <c r="N11" s="244">
        <f t="shared" si="0"/>
        <v>0</v>
      </c>
      <c r="O11" s="244" t="e">
        <f t="shared" si="0"/>
        <v>#REF!</v>
      </c>
      <c r="P11" s="244">
        <f t="shared" si="0"/>
        <v>3059400736</v>
      </c>
      <c r="Q11" s="163"/>
      <c r="R11" s="205"/>
      <c r="S11" s="205"/>
      <c r="T11" s="205"/>
      <c r="U11" s="205"/>
      <c r="V11" s="205"/>
      <c r="W11" s="205"/>
      <c r="X11" s="205"/>
      <c r="Y11" s="205"/>
      <c r="Z11" s="205"/>
      <c r="AA11" s="205"/>
      <c r="AB11" s="206"/>
      <c r="AC11" s="205"/>
      <c r="AD11" s="205"/>
      <c r="AE11" s="205"/>
      <c r="AF11" s="205"/>
      <c r="AG11" s="179"/>
    </row>
    <row r="12" spans="1:33" s="187" customFormat="1" ht="29.65" customHeight="1">
      <c r="A12" s="202"/>
      <c r="B12" s="57" t="s">
        <v>256</v>
      </c>
      <c r="C12" s="245" t="e">
        <f t="shared" ref="C12:J12" si="1">C15+C80+C127+C148+C149</f>
        <v>#REF!</v>
      </c>
      <c r="D12" s="245" t="e">
        <f t="shared" si="1"/>
        <v>#REF!</v>
      </c>
      <c r="E12" s="245">
        <f t="shared" si="1"/>
        <v>40580008000</v>
      </c>
      <c r="F12" s="245">
        <f t="shared" si="1"/>
        <v>2298090000</v>
      </c>
      <c r="G12" s="245">
        <f t="shared" si="1"/>
        <v>1374540000</v>
      </c>
      <c r="H12" s="245">
        <f t="shared" si="1"/>
        <v>377700000</v>
      </c>
      <c r="I12" s="245">
        <f t="shared" si="1"/>
        <v>776000000</v>
      </c>
      <c r="J12" s="281">
        <f t="shared" si="1"/>
        <v>1637000000</v>
      </c>
      <c r="K12" s="245">
        <f>K15+K149</f>
        <v>2171000000</v>
      </c>
      <c r="L12" s="245">
        <f>L15+L80+L127+L148</f>
        <v>5110650000</v>
      </c>
      <c r="M12" s="245">
        <f>M15+M80+M127+M148</f>
        <v>0</v>
      </c>
      <c r="N12" s="245">
        <f>N15+N80+N127+N148</f>
        <v>0</v>
      </c>
      <c r="O12" s="245" t="e">
        <f>O15+O80+O127+O148+O149</f>
        <v>#REF!</v>
      </c>
      <c r="P12" s="245">
        <f>P15+P80+P127+P148</f>
        <v>3059400736</v>
      </c>
      <c r="Q12" s="245">
        <f>Q15+Q80+Q127+Q148</f>
        <v>4312730000</v>
      </c>
      <c r="R12" s="207" t="e">
        <f>D12-E12-F12-G12-H12-I12-J12-K12-L12-O12-P12-Q12</f>
        <v>#REF!</v>
      </c>
      <c r="S12" s="197">
        <v>0</v>
      </c>
      <c r="T12" s="207">
        <v>10802</v>
      </c>
      <c r="U12" s="197">
        <v>6</v>
      </c>
      <c r="V12" s="197">
        <v>197771</v>
      </c>
      <c r="W12" s="197">
        <v>108691</v>
      </c>
      <c r="X12" s="197">
        <v>132716</v>
      </c>
      <c r="Y12" s="208">
        <v>13630</v>
      </c>
      <c r="Z12" s="197">
        <v>708475.92999999993</v>
      </c>
      <c r="AA12" s="197"/>
      <c r="AB12" s="207">
        <v>3888526.16</v>
      </c>
      <c r="AC12" s="197">
        <v>51311</v>
      </c>
      <c r="AD12" s="197">
        <v>819842</v>
      </c>
      <c r="AE12" s="207">
        <v>84011</v>
      </c>
      <c r="AF12" s="197">
        <v>46995</v>
      </c>
      <c r="AG12" s="182"/>
    </row>
    <row r="13" spans="1:33" s="165" customFormat="1" ht="18.600000000000001" hidden="1" customHeight="1">
      <c r="A13" s="246"/>
      <c r="B13" s="247" t="s">
        <v>392</v>
      </c>
      <c r="C13" s="215"/>
      <c r="D13" s="215"/>
      <c r="E13" s="215"/>
      <c r="F13" s="215"/>
      <c r="G13" s="215"/>
      <c r="H13" s="215"/>
      <c r="I13" s="215"/>
      <c r="J13" s="282"/>
      <c r="K13" s="215"/>
      <c r="L13" s="215"/>
      <c r="M13" s="215"/>
      <c r="N13" s="215"/>
      <c r="O13" s="215"/>
      <c r="P13" s="215"/>
      <c r="Q13" s="248" t="e">
        <f>#REF!+#REF!+Q17+#REF!+#REF!+#REF!+#REF!+#REF!+Q19+#REF!+#REF!+#REF!+#REF!+#REF!+#REF!+Q95+Q98+Q101+#REF!+#REF!+#REF!+#REF!+#REF!+#REF!+#REF!+Q103+Q105+#REF!+#REF!+#REF!+Q107+#REF!+#REF!+#REF!+#REF!+#REF!+#REF!+#REF!+Q109+Q137+Q140+#REF!+#REF!+#REF!+#REF!+#REF!+#REF!+#REF!+#REF!+#REF!+#REF!+#REF!</f>
        <v>#REF!</v>
      </c>
      <c r="R13" s="207" t="e">
        <f t="shared" ref="R13:R77" si="2">D13-E13-F13-G13-H13-I13-J13-K13-L13-O13-P13-Q13</f>
        <v>#REF!</v>
      </c>
      <c r="S13" s="193" t="e">
        <f>#REF!+#REF!+S17+#REF!+#REF!+#REF!+#REF!+#REF!+S19+#REF!+#REF!+#REF!+#REF!+#REF!+#REF!+S95+S98+S101+#REF!+#REF!+#REF!+#REF!+#REF!+#REF!+#REF!+S103+S105+#REF!+#REF!+#REF!+S107+#REF!+#REF!+#REF!+#REF!+#REF!+#REF!+#REF!+S109+S137+S140+#REF!+#REF!+#REF!+#REF!+#REF!+#REF!+#REF!+#REF!+#REF!+#REF!+#REF!</f>
        <v>#REF!</v>
      </c>
      <c r="T13" s="193" t="e">
        <f>#REF!+#REF!+T17+#REF!+#REF!+#REF!+#REF!+#REF!+T19+#REF!+#REF!+#REF!+#REF!+#REF!+#REF!+T95+T98+T101+#REF!+#REF!+#REF!+#REF!+#REF!+#REF!+#REF!+T103+T105+#REF!+#REF!+#REF!+T107+#REF!+#REF!+#REF!+#REF!+#REF!+#REF!+#REF!+T109+T137+T140+#REF!+#REF!+#REF!+#REF!+#REF!+#REF!+#REF!+#REF!+#REF!+#REF!+#REF!</f>
        <v>#REF!</v>
      </c>
      <c r="U13" s="193" t="e">
        <f>#REF!+#REF!+U17+#REF!+#REF!+#REF!+#REF!+#REF!+U19+#REF!+#REF!+#REF!+#REF!+#REF!+#REF!+U95+U98+U101+#REF!+#REF!+#REF!+#REF!+#REF!+#REF!+#REF!+U103+U105+#REF!+#REF!+#REF!+U107+#REF!+#REF!+#REF!+#REF!+#REF!+#REF!+#REF!+U109+U137+U140+#REF!+#REF!+#REF!+#REF!+#REF!+#REF!+#REF!+#REF!+#REF!+#REF!+#REF!</f>
        <v>#REF!</v>
      </c>
      <c r="V13" s="193" t="e">
        <f>#REF!+#REF!+V17+#REF!+#REF!+#REF!+#REF!+#REF!+V19+#REF!+#REF!+#REF!+#REF!+#REF!+#REF!+V95+V98+V101+#REF!+#REF!+#REF!+#REF!+#REF!+#REF!+#REF!+V103+V105+#REF!+#REF!+#REF!+V107+#REF!+#REF!+#REF!+#REF!+#REF!+#REF!+#REF!+V109+V137+V140+#REF!+#REF!+#REF!+#REF!+#REF!+#REF!+#REF!+#REF!+#REF!+#REF!+#REF!</f>
        <v>#REF!</v>
      </c>
      <c r="W13" s="193" t="e">
        <f>#REF!+#REF!+W17+#REF!+#REF!+#REF!+#REF!+#REF!+W19+#REF!+#REF!+#REF!+#REF!+#REF!+#REF!+W95+W98+W101+#REF!+#REF!+#REF!+#REF!+#REF!+#REF!+#REF!+W103+W105+#REF!+#REF!+#REF!+W107+#REF!+#REF!+#REF!+#REF!+#REF!+#REF!+#REF!+W109+W137+W140+#REF!+#REF!+#REF!+#REF!+#REF!+#REF!+#REF!+#REF!+#REF!+#REF!+#REF!</f>
        <v>#REF!</v>
      </c>
      <c r="X13" s="193" t="e">
        <f>#REF!+#REF!+X17+#REF!+#REF!+#REF!+#REF!+#REF!+X19+#REF!+#REF!+#REF!+#REF!+#REF!+#REF!+X95+X98+X101+#REF!+#REF!+#REF!+#REF!+#REF!+#REF!+#REF!+X103+X105+#REF!+#REF!+#REF!+X107+#REF!+#REF!+#REF!+#REF!+#REF!+#REF!+#REF!+X109+X137+X140+#REF!+#REF!+#REF!+#REF!+#REF!+#REF!+#REF!+#REF!+#REF!+#REF!+#REF!</f>
        <v>#REF!</v>
      </c>
      <c r="Y13" s="193" t="e">
        <f>#REF!+#REF!+Y17+#REF!+#REF!+#REF!+#REF!+#REF!+Y19+#REF!+#REF!+#REF!+#REF!+#REF!+#REF!+Y95+Y98+Y101+#REF!+#REF!+#REF!+#REF!+#REF!+#REF!+#REF!+Y103+Y105+#REF!+#REF!+#REF!+Y107+#REF!+#REF!+#REF!+#REF!+#REF!+#REF!+#REF!+Y109+Y137+Y140+#REF!+#REF!+#REF!+#REF!+#REF!+#REF!+#REF!+#REF!+#REF!+#REF!+#REF!</f>
        <v>#REF!</v>
      </c>
      <c r="Z13" s="193" t="e">
        <f>#REF!+#REF!+Z17+#REF!+#REF!+#REF!+#REF!+#REF!+Z19+#REF!+#REF!+#REF!+#REF!+#REF!+#REF!+Z95+Z98+Z101+#REF!+#REF!+#REF!+#REF!+#REF!+#REF!+#REF!+Z103+Z105+#REF!+#REF!+#REF!+Z107+#REF!+#REF!+#REF!+#REF!+#REF!+#REF!+#REF!+Z109+Z137+Z140+#REF!+#REF!+#REF!+#REF!+#REF!+#REF!+#REF!+#REF!+#REF!+#REF!+#REF!</f>
        <v>#REF!</v>
      </c>
      <c r="AA13" s="193" t="e">
        <f>#REF!+#REF!+AA17+#REF!+#REF!+#REF!+#REF!+#REF!+AA19+#REF!+#REF!+#REF!+#REF!+#REF!+#REF!+AA95+AA98+AA101+#REF!+#REF!+#REF!+#REF!+#REF!+#REF!+#REF!+AA103+AA105+#REF!+#REF!+#REF!+AA107+#REF!+#REF!+#REF!+#REF!+#REF!+#REF!+#REF!+AA109+AA137+AA140+#REF!+#REF!+#REF!+#REF!+#REF!+#REF!+#REF!+#REF!+#REF!+#REF!+#REF!</f>
        <v>#REF!</v>
      </c>
      <c r="AB13" s="193" t="e">
        <f>#REF!+#REF!+AB17+#REF!+#REF!+#REF!+#REF!+#REF!+AB19+#REF!+#REF!+#REF!+#REF!+#REF!+#REF!+AB95+AB98+AB101+#REF!+#REF!+#REF!+#REF!+#REF!+#REF!+#REF!+AB103+AB105+#REF!+#REF!+#REF!+AB107+#REF!+#REF!+#REF!+#REF!+#REF!+#REF!+#REF!+AB109+AB137+AB140+#REF!+#REF!+#REF!+#REF!+#REF!+#REF!+#REF!+#REF!+#REF!+#REF!+#REF!</f>
        <v>#REF!</v>
      </c>
      <c r="AC13" s="193" t="e">
        <f>#REF!+#REF!+AC17+#REF!+#REF!+#REF!+#REF!+#REF!+AC19+#REF!+#REF!+#REF!+#REF!+#REF!+#REF!+AC95+AC98+AC101+#REF!+#REF!+#REF!+#REF!+#REF!+#REF!+#REF!+AC103+AC105+#REF!+#REF!+#REF!+AC107+#REF!+#REF!+#REF!+#REF!+#REF!+#REF!+#REF!+AC109+AC137+AC140+#REF!+#REF!+#REF!+#REF!+#REF!+#REF!+#REF!+#REF!+#REF!+#REF!+#REF!</f>
        <v>#REF!</v>
      </c>
      <c r="AD13" s="193" t="e">
        <f>#REF!+#REF!+AD17+#REF!+#REF!+#REF!+#REF!+#REF!+AD19+#REF!+#REF!+#REF!+#REF!+#REF!+#REF!+AD95+AD98+AD101+#REF!+#REF!+#REF!+#REF!+#REF!+#REF!+#REF!+AD103+AD105+#REF!+#REF!+#REF!+AD107+#REF!+#REF!+#REF!+#REF!+#REF!+#REF!+#REF!+AD109+AD137+AD140+#REF!+#REF!+#REF!+#REF!+#REF!+#REF!+#REF!+#REF!+#REF!+#REF!+#REF!</f>
        <v>#REF!</v>
      </c>
      <c r="AE13" s="193" t="e">
        <f>#REF!+#REF!+AE17+#REF!+#REF!+#REF!+#REF!+#REF!+AE19+#REF!+#REF!+#REF!+#REF!+#REF!+#REF!+AE95+AE98+AE101+#REF!+#REF!+#REF!+#REF!+#REF!+#REF!+#REF!+AE103+AE105+#REF!+#REF!+#REF!+AE107+#REF!+#REF!+#REF!+#REF!+#REF!+#REF!+#REF!+AE109+AE137+AE140+#REF!+#REF!+#REF!+#REF!+#REF!+#REF!+#REF!+#REF!+#REF!+#REF!+#REF!</f>
        <v>#REF!</v>
      </c>
      <c r="AF13" s="193" t="e">
        <f>#REF!+#REF!+AF17+#REF!+#REF!+#REF!+#REF!+#REF!+AF19+#REF!+#REF!+#REF!+#REF!+#REF!+#REF!+AF95+AF98+AF101+#REF!+#REF!+#REF!+#REF!+#REF!+#REF!+#REF!+AF103+AF105+#REF!+#REF!+#REF!+AF107+#REF!+#REF!+#REF!+#REF!+#REF!+#REF!+#REF!+AF109+AF137+AF140+#REF!+#REF!+#REF!+#REF!+#REF!+#REF!+#REF!+#REF!+#REF!+#REF!+#REF!</f>
        <v>#REF!</v>
      </c>
      <c r="AG13" s="241"/>
    </row>
    <row r="14" spans="1:33" s="165" customFormat="1" ht="13.5" hidden="1" customHeight="1">
      <c r="A14" s="246"/>
      <c r="B14" s="247" t="s">
        <v>393</v>
      </c>
      <c r="C14" s="215"/>
      <c r="D14" s="215"/>
      <c r="E14" s="215"/>
      <c r="F14" s="215"/>
      <c r="G14" s="215"/>
      <c r="H14" s="215"/>
      <c r="I14" s="215"/>
      <c r="J14" s="282"/>
      <c r="K14" s="215"/>
      <c r="L14" s="215"/>
      <c r="M14" s="215"/>
      <c r="N14" s="215"/>
      <c r="O14" s="215"/>
      <c r="P14" s="215"/>
      <c r="Q14" s="248">
        <v>380455</v>
      </c>
      <c r="R14" s="207">
        <f t="shared" si="2"/>
        <v>-380455</v>
      </c>
      <c r="S14" s="193">
        <v>0</v>
      </c>
      <c r="T14" s="193">
        <v>4573</v>
      </c>
      <c r="U14" s="193">
        <v>259737</v>
      </c>
      <c r="V14" s="193">
        <v>38582</v>
      </c>
      <c r="W14" s="193">
        <v>29396</v>
      </c>
      <c r="X14" s="193">
        <v>13934</v>
      </c>
      <c r="Y14" s="193">
        <v>13630</v>
      </c>
      <c r="Z14" s="193">
        <v>245376</v>
      </c>
      <c r="AA14" s="193"/>
      <c r="AB14" s="193">
        <v>1170247.1600000001</v>
      </c>
      <c r="AC14" s="193">
        <v>51311</v>
      </c>
      <c r="AD14" s="193">
        <v>317574</v>
      </c>
      <c r="AE14" s="193">
        <v>19156</v>
      </c>
      <c r="AF14" s="193">
        <v>9989</v>
      </c>
      <c r="AG14" s="241"/>
    </row>
    <row r="15" spans="1:33" s="187" customFormat="1" ht="36.6" customHeight="1">
      <c r="A15" s="249" t="s">
        <v>259</v>
      </c>
      <c r="B15" s="55" t="s">
        <v>318</v>
      </c>
      <c r="C15" s="245" t="e">
        <f t="shared" ref="C15:J15" si="3">C16+C40+C54+C76</f>
        <v>#REF!</v>
      </c>
      <c r="D15" s="245" t="e">
        <f t="shared" si="3"/>
        <v>#REF!</v>
      </c>
      <c r="E15" s="245">
        <f t="shared" si="3"/>
        <v>2304000000</v>
      </c>
      <c r="F15" s="245">
        <f t="shared" si="3"/>
        <v>2298090000</v>
      </c>
      <c r="G15" s="245">
        <f t="shared" si="3"/>
        <v>1374540000</v>
      </c>
      <c r="H15" s="245">
        <f t="shared" si="3"/>
        <v>287700000</v>
      </c>
      <c r="I15" s="245">
        <f t="shared" si="3"/>
        <v>30000000</v>
      </c>
      <c r="J15" s="281">
        <f t="shared" si="3"/>
        <v>375000000</v>
      </c>
      <c r="K15" s="245">
        <f t="shared" ref="K15" si="4">K39</f>
        <v>66584450</v>
      </c>
      <c r="L15" s="245">
        <f t="shared" ref="L15:Q15" si="5">L16+L40+L54+L76</f>
        <v>5110650000</v>
      </c>
      <c r="M15" s="245">
        <f t="shared" si="5"/>
        <v>0</v>
      </c>
      <c r="N15" s="245">
        <f t="shared" si="5"/>
        <v>0</v>
      </c>
      <c r="O15" s="245" t="e">
        <f t="shared" si="5"/>
        <v>#REF!</v>
      </c>
      <c r="P15" s="245">
        <f t="shared" si="5"/>
        <v>3059400736</v>
      </c>
      <c r="Q15" s="245">
        <f t="shared" si="5"/>
        <v>1554730000</v>
      </c>
      <c r="R15" s="207" t="e">
        <f t="shared" si="2"/>
        <v>#REF!</v>
      </c>
      <c r="S15" s="197">
        <v>0</v>
      </c>
      <c r="T15" s="197">
        <v>10162</v>
      </c>
      <c r="U15" s="197">
        <v>727567</v>
      </c>
      <c r="V15" s="197">
        <v>197771</v>
      </c>
      <c r="W15" s="197">
        <v>15735</v>
      </c>
      <c r="X15" s="197">
        <v>132716</v>
      </c>
      <c r="Y15" s="197">
        <v>13630</v>
      </c>
      <c r="Z15" s="197">
        <v>672979.92999999993</v>
      </c>
      <c r="AA15" s="197"/>
      <c r="AB15" s="197"/>
      <c r="AC15" s="197"/>
      <c r="AD15" s="197"/>
      <c r="AE15" s="197"/>
      <c r="AF15" s="197"/>
      <c r="AG15" s="182"/>
    </row>
    <row r="16" spans="1:33" s="187" customFormat="1" ht="33.6" customHeight="1">
      <c r="A16" s="249">
        <v>1</v>
      </c>
      <c r="B16" s="55" t="s">
        <v>505</v>
      </c>
      <c r="C16" s="245" t="e">
        <f>#REF!+C38</f>
        <v>#REF!</v>
      </c>
      <c r="D16" s="245" t="e">
        <f>SUM(D22:D39)</f>
        <v>#REF!</v>
      </c>
      <c r="E16" s="245">
        <f>SUM(E22:E38)</f>
        <v>0</v>
      </c>
      <c r="F16" s="245">
        <f t="shared" ref="F16:Q16" si="6">SUM(F22:F39)</f>
        <v>2298090000</v>
      </c>
      <c r="G16" s="245">
        <f t="shared" si="6"/>
        <v>1374540000</v>
      </c>
      <c r="H16" s="245">
        <f t="shared" si="6"/>
        <v>107753380</v>
      </c>
      <c r="I16" s="245">
        <f t="shared" si="6"/>
        <v>0</v>
      </c>
      <c r="J16" s="281">
        <f t="shared" si="6"/>
        <v>264084237</v>
      </c>
      <c r="K16" s="245">
        <f t="shared" si="6"/>
        <v>66584450</v>
      </c>
      <c r="L16" s="245">
        <f t="shared" si="6"/>
        <v>254900000</v>
      </c>
      <c r="M16" s="245">
        <f t="shared" si="6"/>
        <v>0</v>
      </c>
      <c r="N16" s="245">
        <f t="shared" si="6"/>
        <v>0</v>
      </c>
      <c r="O16" s="245" t="e">
        <f t="shared" si="6"/>
        <v>#REF!</v>
      </c>
      <c r="P16" s="245">
        <f t="shared" si="6"/>
        <v>192651200</v>
      </c>
      <c r="Q16" s="245">
        <f t="shared" si="6"/>
        <v>285640000</v>
      </c>
      <c r="R16" s="207" t="e">
        <f t="shared" si="2"/>
        <v>#REF!</v>
      </c>
      <c r="S16" s="54"/>
      <c r="T16" s="54"/>
      <c r="U16" s="54"/>
      <c r="V16" s="54"/>
      <c r="W16" s="54"/>
      <c r="X16" s="54"/>
      <c r="Y16" s="54"/>
      <c r="Z16" s="54"/>
      <c r="AA16" s="54"/>
      <c r="AB16" s="197">
        <v>54803</v>
      </c>
      <c r="AC16" s="198" t="e">
        <f>C16-AB16</f>
        <v>#REF!</v>
      </c>
      <c r="AD16" s="54"/>
      <c r="AE16" s="54"/>
      <c r="AF16" s="54"/>
      <c r="AG16" s="182"/>
    </row>
    <row r="17" spans="1:32" s="165" customFormat="1" ht="24" hidden="1" customHeight="1">
      <c r="A17" s="246"/>
      <c r="B17" s="247" t="s">
        <v>392</v>
      </c>
      <c r="C17" s="215">
        <f>C38+C40</f>
        <v>4963598620</v>
      </c>
      <c r="D17" s="215"/>
      <c r="E17" s="215">
        <f>'37.01 ĐP'!F21+'37.02 TW'!F23</f>
        <v>0</v>
      </c>
      <c r="F17" s="215">
        <f>'37.01 ĐP'!H21+'37.02 TW'!H23</f>
        <v>0</v>
      </c>
      <c r="G17" s="215">
        <f>'37.01 ĐP'!I21+'37.02 TW'!I23</f>
        <v>0</v>
      </c>
      <c r="H17" s="215">
        <f>'37.01 ĐP'!K21+'37.02 TW'!K23</f>
        <v>0</v>
      </c>
      <c r="I17" s="215">
        <f>'37.01 ĐP'!N21+'37.02 TW'!N23</f>
        <v>40000</v>
      </c>
      <c r="J17" s="282"/>
      <c r="K17" s="215"/>
      <c r="L17" s="215">
        <f>'37.01 ĐP'!O21+'37.02 TW'!O23</f>
        <v>250828.93</v>
      </c>
      <c r="M17" s="215">
        <f>'37.01 ĐP'!P21+'37.02 TW'!P23</f>
        <v>0</v>
      </c>
      <c r="N17" s="215">
        <f>'37.01 ĐP'!Q21+'37.02 TW'!Q23</f>
        <v>0</v>
      </c>
      <c r="O17" s="215">
        <f>'37.01 ĐP'!R21+'37.02 TW'!R23</f>
        <v>90846</v>
      </c>
      <c r="P17" s="215">
        <f>'37.01 ĐP'!S21+'37.02 TW'!S23</f>
        <v>0</v>
      </c>
      <c r="Q17" s="186" t="e">
        <f>C17-#REF!</f>
        <v>#REF!</v>
      </c>
      <c r="R17" s="207" t="e">
        <f t="shared" si="2"/>
        <v>#REF!</v>
      </c>
      <c r="S17" s="195"/>
      <c r="T17" s="195"/>
      <c r="U17" s="195"/>
      <c r="V17" s="195"/>
      <c r="W17" s="195"/>
      <c r="X17" s="195"/>
      <c r="Y17" s="195"/>
      <c r="Z17" s="195"/>
      <c r="AA17" s="195"/>
      <c r="AB17" s="209">
        <v>326371</v>
      </c>
      <c r="AC17" s="194">
        <f>C17-AB17</f>
        <v>4963272249</v>
      </c>
      <c r="AD17" s="195"/>
      <c r="AE17" s="195"/>
      <c r="AF17" s="195"/>
    </row>
    <row r="18" spans="1:32" s="165" customFormat="1" ht="24" hidden="1" customHeight="1">
      <c r="A18" s="246"/>
      <c r="B18" s="247" t="s">
        <v>393</v>
      </c>
      <c r="C18" s="215">
        <f>C40+C54</f>
        <v>13456306119</v>
      </c>
      <c r="D18" s="215"/>
      <c r="E18" s="215">
        <f>'37.01 ĐP'!F22+'37.02 TW'!F26</f>
        <v>0</v>
      </c>
      <c r="F18" s="215">
        <f>'37.01 ĐP'!H22+'37.02 TW'!H26</f>
        <v>0</v>
      </c>
      <c r="G18" s="215">
        <f>'37.01 ĐP'!I22+'37.02 TW'!I26</f>
        <v>0</v>
      </c>
      <c r="H18" s="215">
        <f>'37.01 ĐP'!K22+'37.02 TW'!K26</f>
        <v>0</v>
      </c>
      <c r="I18" s="215">
        <f>'37.01 ĐP'!N22+'37.02 TW'!N26</f>
        <v>16266</v>
      </c>
      <c r="J18" s="282"/>
      <c r="K18" s="215"/>
      <c r="L18" s="215">
        <f>'37.01 ĐP'!O22+'37.02 TW'!O26</f>
        <v>85038</v>
      </c>
      <c r="M18" s="215">
        <f>'37.01 ĐP'!P22+'37.02 TW'!P26</f>
        <v>0</v>
      </c>
      <c r="N18" s="215">
        <f>'37.01 ĐP'!Q22+'37.02 TW'!Q26</f>
        <v>51311</v>
      </c>
      <c r="O18" s="215">
        <f>'37.01 ĐP'!R22+'37.02 TW'!R26</f>
        <v>85271</v>
      </c>
      <c r="P18" s="215">
        <f>'37.01 ĐP'!S22+'37.02 TW'!S26</f>
        <v>0</v>
      </c>
      <c r="Q18" s="186" t="e">
        <f>C18-#REF!</f>
        <v>#REF!</v>
      </c>
      <c r="R18" s="207" t="e">
        <f t="shared" si="2"/>
        <v>#REF!</v>
      </c>
      <c r="S18" s="195"/>
      <c r="T18" s="195"/>
      <c r="U18" s="195"/>
      <c r="V18" s="195"/>
      <c r="W18" s="195"/>
      <c r="X18" s="195"/>
      <c r="Y18" s="195"/>
      <c r="Z18" s="195"/>
      <c r="AA18" s="195"/>
      <c r="AB18" s="209">
        <v>167899.16</v>
      </c>
      <c r="AC18" s="194">
        <f>C18-AB18</f>
        <v>13456138219.84</v>
      </c>
      <c r="AD18" s="195"/>
      <c r="AE18" s="195"/>
      <c r="AF18" s="195"/>
    </row>
    <row r="19" spans="1:32" s="165" customFormat="1" ht="24" hidden="1" customHeight="1">
      <c r="A19" s="246"/>
      <c r="B19" s="247" t="s">
        <v>392</v>
      </c>
      <c r="C19" s="215" t="e">
        <f>C54+C76</f>
        <v>#REF!</v>
      </c>
      <c r="D19" s="215"/>
      <c r="E19" s="215">
        <f>'37.01 ĐP'!F39+'37.02 TW'!F77</f>
        <v>766032</v>
      </c>
      <c r="F19" s="215">
        <f>'37.01 ĐP'!H39+'37.02 TW'!H77</f>
        <v>0</v>
      </c>
      <c r="G19" s="215">
        <f>'37.01 ĐP'!I39+'37.02 TW'!I77</f>
        <v>0</v>
      </c>
      <c r="H19" s="215">
        <f>'37.01 ĐP'!K39+'37.02 TW'!K77</f>
        <v>0</v>
      </c>
      <c r="I19" s="215">
        <f>'37.01 ĐP'!N39+'37.02 TW'!N77</f>
        <v>0</v>
      </c>
      <c r="J19" s="282"/>
      <c r="K19" s="215"/>
      <c r="L19" s="215">
        <f>'37.01 ĐP'!O39+'37.02 TW'!O77</f>
        <v>0</v>
      </c>
      <c r="M19" s="215">
        <f>'37.01 ĐP'!P39+'37.02 TW'!P77</f>
        <v>0</v>
      </c>
      <c r="N19" s="215">
        <f>'37.01 ĐP'!Q39+'37.02 TW'!Q77</f>
        <v>0</v>
      </c>
      <c r="O19" s="215">
        <f>'37.01 ĐP'!R39+'37.02 TW'!R77</f>
        <v>15150</v>
      </c>
      <c r="P19" s="215">
        <f>'37.01 ĐP'!S39+'37.02 TW'!S77</f>
        <v>0</v>
      </c>
      <c r="Q19" s="186" t="e">
        <f>C19-#REF!</f>
        <v>#REF!</v>
      </c>
      <c r="R19" s="207" t="e">
        <f t="shared" si="2"/>
        <v>#REF!</v>
      </c>
      <c r="S19" s="195"/>
      <c r="T19" s="195"/>
      <c r="U19" s="195"/>
      <c r="V19" s="195"/>
      <c r="W19" s="192" t="e">
        <f>C19-V19</f>
        <v>#REF!</v>
      </c>
      <c r="X19" s="195"/>
      <c r="Y19" s="195"/>
      <c r="Z19" s="195"/>
      <c r="AA19" s="195"/>
      <c r="AB19" s="193">
        <v>724478</v>
      </c>
      <c r="AC19" s="194" t="e">
        <f>C19-AB19</f>
        <v>#REF!</v>
      </c>
      <c r="AD19" s="195"/>
      <c r="AE19" s="195"/>
      <c r="AF19" s="195"/>
    </row>
    <row r="20" spans="1:32" s="165" customFormat="1" ht="24" hidden="1" customHeight="1">
      <c r="A20" s="246"/>
      <c r="B20" s="247" t="s">
        <v>393</v>
      </c>
      <c r="C20" s="215" t="e">
        <f>C76+C80</f>
        <v>#REF!</v>
      </c>
      <c r="D20" s="215"/>
      <c r="E20" s="215">
        <f>'37.01 ĐP'!F40+'37.02 TW'!F80</f>
        <v>302978</v>
      </c>
      <c r="F20" s="215">
        <f>'37.01 ĐP'!H40+'37.02 TW'!H80</f>
        <v>0</v>
      </c>
      <c r="G20" s="215">
        <f>'37.01 ĐP'!I40+'37.02 TW'!I80</f>
        <v>0</v>
      </c>
      <c r="H20" s="215">
        <f>'37.01 ĐP'!K40+'37.02 TW'!K80</f>
        <v>0</v>
      </c>
      <c r="I20" s="215">
        <f>'37.01 ĐP'!N40+'37.02 TW'!N80</f>
        <v>0</v>
      </c>
      <c r="J20" s="282"/>
      <c r="K20" s="215"/>
      <c r="L20" s="215">
        <f>'37.01 ĐP'!O40+'37.02 TW'!O80</f>
        <v>0</v>
      </c>
      <c r="M20" s="215">
        <f>'37.01 ĐP'!P40+'37.02 TW'!P80</f>
        <v>0</v>
      </c>
      <c r="N20" s="215">
        <f>'37.01 ĐP'!Q40+'37.02 TW'!Q80</f>
        <v>0</v>
      </c>
      <c r="O20" s="215">
        <f>'37.01 ĐP'!R40+'37.02 TW'!R80</f>
        <v>11714</v>
      </c>
      <c r="P20" s="215">
        <f>'37.01 ĐP'!S40+'37.02 TW'!S80</f>
        <v>0</v>
      </c>
      <c r="Q20" s="186" t="e">
        <f>C20-#REF!</f>
        <v>#REF!</v>
      </c>
      <c r="R20" s="207" t="e">
        <f t="shared" si="2"/>
        <v>#REF!</v>
      </c>
      <c r="S20" s="195"/>
      <c r="T20" s="195"/>
      <c r="U20" s="195"/>
      <c r="V20" s="195"/>
      <c r="W20" s="192" t="e">
        <f>C20-V20</f>
        <v>#REF!</v>
      </c>
      <c r="X20" s="195"/>
      <c r="Y20" s="195"/>
      <c r="Z20" s="195"/>
      <c r="AA20" s="195"/>
      <c r="AB20" s="193">
        <v>275026</v>
      </c>
      <c r="AC20" s="194" t="e">
        <f>C20-AB20</f>
        <v>#REF!</v>
      </c>
      <c r="AD20" s="195"/>
      <c r="AE20" s="195"/>
      <c r="AF20" s="195"/>
    </row>
    <row r="21" spans="1:32" s="165" customFormat="1" ht="62.65" customHeight="1">
      <c r="A21" s="250" t="s">
        <v>529</v>
      </c>
      <c r="B21" s="251" t="s">
        <v>638</v>
      </c>
      <c r="C21" s="215"/>
      <c r="D21" s="215" t="e">
        <f>D22+D23+D24+D25+D26+D27</f>
        <v>#REF!</v>
      </c>
      <c r="E21" s="215"/>
      <c r="F21" s="215"/>
      <c r="G21" s="215"/>
      <c r="H21" s="215"/>
      <c r="I21" s="215"/>
      <c r="J21" s="282"/>
      <c r="K21" s="215"/>
      <c r="L21" s="215"/>
      <c r="M21" s="215"/>
      <c r="N21" s="215"/>
      <c r="O21" s="215"/>
      <c r="P21" s="215"/>
      <c r="Q21" s="186"/>
      <c r="R21" s="207"/>
      <c r="S21" s="195"/>
      <c r="T21" s="195"/>
      <c r="U21" s="195"/>
      <c r="V21" s="195"/>
      <c r="W21" s="192"/>
      <c r="X21" s="195"/>
      <c r="Y21" s="195"/>
      <c r="Z21" s="195"/>
      <c r="AA21" s="195"/>
      <c r="AB21" s="193"/>
      <c r="AC21" s="194"/>
      <c r="AD21" s="195"/>
      <c r="AE21" s="195"/>
      <c r="AF21" s="195"/>
    </row>
    <row r="22" spans="1:32" s="301" customFormat="1" ht="45" hidden="1" customHeight="1">
      <c r="A22" s="290" t="s">
        <v>536</v>
      </c>
      <c r="B22" s="291" t="s">
        <v>572</v>
      </c>
      <c r="C22" s="292" t="e">
        <f>E22+F22+G22+H22+#REF!+I22+J22+K22+L22+O22+P22</f>
        <v>#REF!</v>
      </c>
      <c r="D22" s="292">
        <f t="shared" ref="D22:D38" si="7">SUM(E22:P22)</f>
        <v>2228909958</v>
      </c>
      <c r="E22" s="293"/>
      <c r="F22" s="293"/>
      <c r="G22" s="293"/>
      <c r="H22" s="293"/>
      <c r="I22" s="293"/>
      <c r="J22" s="293"/>
      <c r="K22" s="293"/>
      <c r="L22" s="293"/>
      <c r="M22" s="293"/>
      <c r="N22" s="293"/>
      <c r="O22" s="294">
        <f>2062000000+150000000+17825721-915763</f>
        <v>2228909958</v>
      </c>
      <c r="P22" s="294"/>
      <c r="Q22" s="295"/>
      <c r="R22" s="296">
        <f t="shared" si="2"/>
        <v>0</v>
      </c>
      <c r="S22" s="297"/>
      <c r="T22" s="297"/>
      <c r="U22" s="297"/>
      <c r="V22" s="297"/>
      <c r="W22" s="298"/>
      <c r="X22" s="297"/>
      <c r="Y22" s="297"/>
      <c r="Z22" s="297"/>
      <c r="AA22" s="297"/>
      <c r="AB22" s="299"/>
      <c r="AC22" s="300"/>
      <c r="AD22" s="297"/>
      <c r="AE22" s="297"/>
      <c r="AF22" s="297"/>
    </row>
    <row r="23" spans="1:32" s="183" customFormat="1" ht="32.65" hidden="1" customHeight="1">
      <c r="A23" s="250" t="s">
        <v>530</v>
      </c>
      <c r="B23" s="251" t="s">
        <v>600</v>
      </c>
      <c r="C23" s="215"/>
      <c r="D23" s="215">
        <f t="shared" si="7"/>
        <v>252000000</v>
      </c>
      <c r="E23" s="216"/>
      <c r="F23" s="216"/>
      <c r="G23" s="216"/>
      <c r="H23" s="216"/>
      <c r="I23" s="216"/>
      <c r="J23" s="283"/>
      <c r="K23" s="216"/>
      <c r="L23" s="216"/>
      <c r="M23" s="216"/>
      <c r="N23" s="216"/>
      <c r="O23" s="217">
        <f>21*12000000</f>
        <v>252000000</v>
      </c>
      <c r="P23" s="217"/>
      <c r="Q23" s="185"/>
      <c r="R23" s="207">
        <f t="shared" si="2"/>
        <v>0</v>
      </c>
      <c r="S23" s="210"/>
      <c r="T23" s="210"/>
      <c r="U23" s="210"/>
      <c r="V23" s="210"/>
      <c r="W23" s="211"/>
      <c r="X23" s="210"/>
      <c r="Y23" s="210"/>
      <c r="Z23" s="210"/>
      <c r="AA23" s="210"/>
      <c r="AB23" s="212"/>
      <c r="AC23" s="213"/>
      <c r="AD23" s="210"/>
      <c r="AE23" s="210"/>
      <c r="AF23" s="210"/>
    </row>
    <row r="24" spans="1:32" s="183" customFormat="1" ht="44.1" hidden="1" customHeight="1">
      <c r="A24" s="250" t="s">
        <v>530</v>
      </c>
      <c r="B24" s="251" t="s">
        <v>601</v>
      </c>
      <c r="C24" s="215"/>
      <c r="D24" s="215">
        <f t="shared" ref="D24" si="8">SUM(E24:P24)</f>
        <v>116000000</v>
      </c>
      <c r="E24" s="216"/>
      <c r="F24" s="216"/>
      <c r="G24" s="216"/>
      <c r="H24" s="216"/>
      <c r="I24" s="216"/>
      <c r="J24" s="283"/>
      <c r="K24" s="216"/>
      <c r="L24" s="216"/>
      <c r="M24" s="216"/>
      <c r="N24" s="216"/>
      <c r="O24" s="217">
        <v>116000000</v>
      </c>
      <c r="P24" s="217"/>
      <c r="Q24" s="185"/>
      <c r="R24" s="207">
        <f t="shared" si="2"/>
        <v>0</v>
      </c>
      <c r="S24" s="210"/>
      <c r="T24" s="210"/>
      <c r="U24" s="210"/>
      <c r="V24" s="210"/>
      <c r="W24" s="211"/>
      <c r="X24" s="210"/>
      <c r="Y24" s="210"/>
      <c r="Z24" s="210"/>
      <c r="AA24" s="210"/>
      <c r="AB24" s="212"/>
      <c r="AC24" s="213"/>
      <c r="AD24" s="210"/>
      <c r="AE24" s="210"/>
      <c r="AF24" s="210"/>
    </row>
    <row r="25" spans="1:32" s="183" customFormat="1" ht="53.65" hidden="1" customHeight="1">
      <c r="A25" s="250" t="s">
        <v>536</v>
      </c>
      <c r="B25" s="251" t="s">
        <v>627</v>
      </c>
      <c r="C25" s="215" t="e">
        <f>E25+F25+G25+H25+#REF!+I25+J25+K25+L25+O25+P25</f>
        <v>#REF!</v>
      </c>
      <c r="D25" s="215">
        <f>SUM(E25:P25)</f>
        <v>274411800</v>
      </c>
      <c r="E25" s="216"/>
      <c r="F25" s="216"/>
      <c r="G25" s="216"/>
      <c r="H25" s="216"/>
      <c r="I25" s="216"/>
      <c r="J25" s="283"/>
      <c r="K25" s="216"/>
      <c r="L25" s="216"/>
      <c r="M25" s="216"/>
      <c r="N25" s="216"/>
      <c r="O25" s="217">
        <v>274411800</v>
      </c>
      <c r="P25" s="217"/>
      <c r="Q25" s="185"/>
      <c r="R25" s="207">
        <f>D25-E25-F25-G25-H25-I25-J25-K25-L25-O25-P25-Q25</f>
        <v>0</v>
      </c>
      <c r="S25" s="210"/>
      <c r="T25" s="210"/>
      <c r="U25" s="210"/>
      <c r="V25" s="210"/>
      <c r="W25" s="211"/>
      <c r="X25" s="210"/>
      <c r="Y25" s="210"/>
      <c r="Z25" s="210"/>
      <c r="AA25" s="210"/>
      <c r="AB25" s="212"/>
      <c r="AC25" s="213"/>
      <c r="AD25" s="210"/>
      <c r="AE25" s="210"/>
      <c r="AF25" s="210"/>
    </row>
    <row r="26" spans="1:32" s="183" customFormat="1" ht="44.1" hidden="1" customHeight="1">
      <c r="A26" s="250" t="s">
        <v>530</v>
      </c>
      <c r="B26" s="251" t="s">
        <v>602</v>
      </c>
      <c r="C26" s="215"/>
      <c r="D26" s="215">
        <f>SUM(E26:P26)</f>
        <v>121000000</v>
      </c>
      <c r="E26" s="216"/>
      <c r="F26" s="216"/>
      <c r="G26" s="216"/>
      <c r="H26" s="216"/>
      <c r="I26" s="216"/>
      <c r="J26" s="283"/>
      <c r="K26" s="216"/>
      <c r="L26" s="216"/>
      <c r="M26" s="216"/>
      <c r="N26" s="216"/>
      <c r="O26" s="217">
        <f>110000000+11000000</f>
        <v>121000000</v>
      </c>
      <c r="P26" s="217"/>
      <c r="Q26" s="185"/>
      <c r="R26" s="207">
        <f>D26-E26-F26-G26-H26-I26-J26-K26-L26-O26-P26-Q26</f>
        <v>0</v>
      </c>
      <c r="S26" s="210"/>
      <c r="T26" s="210"/>
      <c r="U26" s="210"/>
      <c r="V26" s="210"/>
      <c r="W26" s="211"/>
      <c r="X26" s="210"/>
      <c r="Y26" s="210"/>
      <c r="Z26" s="210"/>
      <c r="AA26" s="210"/>
      <c r="AB26" s="212"/>
      <c r="AC26" s="213"/>
      <c r="AD26" s="210"/>
      <c r="AE26" s="210"/>
      <c r="AF26" s="210"/>
    </row>
    <row r="27" spans="1:32" s="184" customFormat="1" ht="32.1" hidden="1" customHeight="1">
      <c r="A27" s="250" t="s">
        <v>536</v>
      </c>
      <c r="B27" s="214" t="s">
        <v>613</v>
      </c>
      <c r="C27" s="215"/>
      <c r="D27" s="215" t="e">
        <f>SUM(E27:P27)</f>
        <v>#REF!</v>
      </c>
      <c r="E27" s="216"/>
      <c r="F27" s="216"/>
      <c r="G27" s="216"/>
      <c r="H27" s="216"/>
      <c r="I27" s="216"/>
      <c r="J27" s="283"/>
      <c r="K27" s="216"/>
      <c r="L27" s="216"/>
      <c r="M27" s="216"/>
      <c r="N27" s="216"/>
      <c r="O27" s="217" t="e">
        <f>#REF!</f>
        <v>#REF!</v>
      </c>
      <c r="P27" s="216"/>
      <c r="Q27" s="185"/>
      <c r="R27" s="207" t="e">
        <f>D27-E27-F27-G27-H27-I27-J27-K27-L27-O27-P27-Q27</f>
        <v>#REF!</v>
      </c>
      <c r="S27" s="210"/>
      <c r="T27" s="210"/>
      <c r="U27" s="210"/>
      <c r="V27" s="210"/>
      <c r="W27" s="211"/>
      <c r="X27" s="210"/>
      <c r="Y27" s="210"/>
      <c r="Z27" s="210"/>
      <c r="AA27" s="210"/>
      <c r="AB27" s="212"/>
      <c r="AC27" s="213"/>
      <c r="AD27" s="210"/>
      <c r="AE27" s="210"/>
      <c r="AF27" s="210"/>
    </row>
    <row r="28" spans="1:32" s="183" customFormat="1" ht="24" customHeight="1">
      <c r="A28" s="250" t="s">
        <v>529</v>
      </c>
      <c r="B28" s="171" t="s">
        <v>533</v>
      </c>
      <c r="C28" s="215" t="e">
        <f>E28+F28+G28+H28+#REF!+I28+J28+K28+L28+O28+P28</f>
        <v>#REF!</v>
      </c>
      <c r="D28" s="215">
        <f t="shared" si="7"/>
        <v>150000000</v>
      </c>
      <c r="E28" s="216"/>
      <c r="F28" s="216"/>
      <c r="G28" s="216"/>
      <c r="H28" s="216"/>
      <c r="I28" s="216"/>
      <c r="J28" s="283"/>
      <c r="K28" s="216"/>
      <c r="L28" s="216"/>
      <c r="M28" s="216"/>
      <c r="N28" s="216"/>
      <c r="O28" s="217">
        <v>150000000</v>
      </c>
      <c r="P28" s="217"/>
      <c r="Q28" s="185"/>
      <c r="R28" s="207">
        <f t="shared" si="2"/>
        <v>0</v>
      </c>
      <c r="S28" s="210"/>
      <c r="T28" s="210"/>
      <c r="U28" s="210"/>
      <c r="V28" s="210"/>
      <c r="W28" s="211"/>
      <c r="X28" s="210"/>
      <c r="Y28" s="210"/>
      <c r="Z28" s="210"/>
      <c r="AA28" s="210"/>
      <c r="AB28" s="212"/>
      <c r="AC28" s="213"/>
      <c r="AD28" s="210"/>
      <c r="AE28" s="210"/>
      <c r="AF28" s="210"/>
    </row>
    <row r="29" spans="1:32" s="183" customFormat="1" ht="24" customHeight="1">
      <c r="A29" s="250" t="s">
        <v>529</v>
      </c>
      <c r="B29" s="171" t="s">
        <v>573</v>
      </c>
      <c r="C29" s="215"/>
      <c r="D29" s="215">
        <f t="shared" si="7"/>
        <v>79462500</v>
      </c>
      <c r="E29" s="216"/>
      <c r="F29" s="216"/>
      <c r="G29" s="216"/>
      <c r="H29" s="216"/>
      <c r="I29" s="216"/>
      <c r="J29" s="283"/>
      <c r="K29" s="216"/>
      <c r="L29" s="216"/>
      <c r="M29" s="216"/>
      <c r="N29" s="216"/>
      <c r="O29" s="217">
        <v>79462500</v>
      </c>
      <c r="P29" s="217"/>
      <c r="Q29" s="185"/>
      <c r="R29" s="207">
        <f t="shared" si="2"/>
        <v>0</v>
      </c>
      <c r="S29" s="210"/>
      <c r="T29" s="210"/>
      <c r="U29" s="210"/>
      <c r="V29" s="210"/>
      <c r="W29" s="211"/>
      <c r="X29" s="210"/>
      <c r="Y29" s="210"/>
      <c r="Z29" s="210"/>
      <c r="AA29" s="210"/>
      <c r="AB29" s="212"/>
      <c r="AC29" s="213"/>
      <c r="AD29" s="210"/>
      <c r="AE29" s="210"/>
      <c r="AF29" s="210"/>
    </row>
    <row r="30" spans="1:32" s="183" customFormat="1" ht="24" customHeight="1">
      <c r="A30" s="250" t="s">
        <v>529</v>
      </c>
      <c r="B30" s="171" t="s">
        <v>546</v>
      </c>
      <c r="C30" s="215" t="e">
        <f>E30+F30+G30+H30+#REF!+I30+J30+K30+L30+O30+P30</f>
        <v>#REF!</v>
      </c>
      <c r="D30" s="215">
        <f>O30</f>
        <v>300000000</v>
      </c>
      <c r="E30" s="216"/>
      <c r="F30" s="216"/>
      <c r="G30" s="216"/>
      <c r="H30" s="216"/>
      <c r="I30" s="216"/>
      <c r="J30" s="283"/>
      <c r="K30" s="216"/>
      <c r="L30" s="216"/>
      <c r="M30" s="216"/>
      <c r="N30" s="216"/>
      <c r="O30" s="217">
        <v>300000000</v>
      </c>
      <c r="P30" s="217"/>
      <c r="Q30" s="185"/>
      <c r="R30" s="207">
        <f t="shared" si="2"/>
        <v>0</v>
      </c>
      <c r="S30" s="210"/>
      <c r="T30" s="210"/>
      <c r="U30" s="210"/>
      <c r="V30" s="210"/>
      <c r="W30" s="211"/>
      <c r="X30" s="210"/>
      <c r="Y30" s="210"/>
      <c r="Z30" s="210"/>
      <c r="AA30" s="210"/>
      <c r="AB30" s="212"/>
      <c r="AC30" s="213"/>
      <c r="AD30" s="210"/>
      <c r="AE30" s="210"/>
      <c r="AF30" s="210"/>
    </row>
    <row r="31" spans="1:32" s="183" customFormat="1" ht="32.65" customHeight="1">
      <c r="A31" s="250" t="s">
        <v>529</v>
      </c>
      <c r="B31" s="214" t="s">
        <v>534</v>
      </c>
      <c r="C31" s="215" t="e">
        <f>E31+F31+G31+H31+#REF!+I31+J31+K31+L31+O31+P31</f>
        <v>#REF!</v>
      </c>
      <c r="D31" s="215">
        <f t="shared" si="7"/>
        <v>21060000</v>
      </c>
      <c r="E31" s="216"/>
      <c r="F31" s="216"/>
      <c r="G31" s="217"/>
      <c r="H31" s="216"/>
      <c r="I31" s="216"/>
      <c r="J31" s="283"/>
      <c r="K31" s="216"/>
      <c r="L31" s="216"/>
      <c r="M31" s="216"/>
      <c r="N31" s="216"/>
      <c r="O31" s="217">
        <v>21060000</v>
      </c>
      <c r="P31" s="217"/>
      <c r="Q31" s="185"/>
      <c r="R31" s="207">
        <f t="shared" si="2"/>
        <v>0</v>
      </c>
      <c r="S31" s="210"/>
      <c r="T31" s="210"/>
      <c r="U31" s="210"/>
      <c r="V31" s="210"/>
      <c r="W31" s="211"/>
      <c r="X31" s="210"/>
      <c r="Y31" s="210"/>
      <c r="Z31" s="210"/>
      <c r="AA31" s="210"/>
      <c r="AB31" s="212"/>
      <c r="AC31" s="213"/>
      <c r="AD31" s="210"/>
      <c r="AE31" s="210"/>
      <c r="AF31" s="210"/>
    </row>
    <row r="32" spans="1:32" s="183" customFormat="1" ht="63.6" customHeight="1">
      <c r="A32" s="250" t="s">
        <v>529</v>
      </c>
      <c r="B32" s="214" t="s">
        <v>543</v>
      </c>
      <c r="C32" s="215" t="e">
        <f>E32+F32+G32+H32+#REF!+I32+J32+K32+L32+O32+P32</f>
        <v>#REF!</v>
      </c>
      <c r="D32" s="215">
        <f t="shared" si="7"/>
        <v>15678000</v>
      </c>
      <c r="E32" s="216"/>
      <c r="F32" s="216"/>
      <c r="G32" s="216"/>
      <c r="H32" s="216"/>
      <c r="I32" s="216"/>
      <c r="J32" s="283"/>
      <c r="K32" s="216"/>
      <c r="L32" s="216"/>
      <c r="M32" s="216"/>
      <c r="N32" s="216"/>
      <c r="O32" s="217">
        <v>15678000</v>
      </c>
      <c r="P32" s="217"/>
      <c r="Q32" s="185"/>
      <c r="R32" s="207">
        <f t="shared" si="2"/>
        <v>0</v>
      </c>
      <c r="S32" s="210"/>
      <c r="T32" s="210"/>
      <c r="U32" s="210"/>
      <c r="V32" s="210"/>
      <c r="W32" s="211"/>
      <c r="X32" s="210"/>
      <c r="Y32" s="210"/>
      <c r="Z32" s="210"/>
      <c r="AA32" s="210"/>
      <c r="AB32" s="212"/>
      <c r="AC32" s="213"/>
      <c r="AD32" s="210"/>
      <c r="AE32" s="210"/>
      <c r="AF32" s="210"/>
    </row>
    <row r="33" spans="1:32" s="183" customFormat="1" ht="44.65" customHeight="1">
      <c r="A33" s="250" t="s">
        <v>529</v>
      </c>
      <c r="B33" s="214" t="s">
        <v>539</v>
      </c>
      <c r="C33" s="215" t="e">
        <f>E33+F33+G33+H33+#REF!+I33+J33+K33+L33+O33+P33</f>
        <v>#REF!</v>
      </c>
      <c r="D33" s="215">
        <f t="shared" si="7"/>
        <v>85263600</v>
      </c>
      <c r="E33" s="216"/>
      <c r="F33" s="216"/>
      <c r="G33" s="216"/>
      <c r="H33" s="216"/>
      <c r="I33" s="216"/>
      <c r="J33" s="283"/>
      <c r="K33" s="216"/>
      <c r="L33" s="216"/>
      <c r="M33" s="216"/>
      <c r="N33" s="216"/>
      <c r="O33" s="217"/>
      <c r="P33" s="217">
        <v>85263600</v>
      </c>
      <c r="Q33" s="185"/>
      <c r="R33" s="207">
        <f t="shared" si="2"/>
        <v>0</v>
      </c>
      <c r="S33" s="210"/>
      <c r="T33" s="210"/>
      <c r="U33" s="210"/>
      <c r="V33" s="210"/>
      <c r="W33" s="211"/>
      <c r="X33" s="210"/>
      <c r="Y33" s="210"/>
      <c r="Z33" s="210"/>
      <c r="AA33" s="210"/>
      <c r="AB33" s="212"/>
      <c r="AC33" s="213"/>
      <c r="AD33" s="210"/>
      <c r="AE33" s="210"/>
      <c r="AF33" s="210"/>
    </row>
    <row r="34" spans="1:32" s="183" customFormat="1" ht="24" customHeight="1">
      <c r="A34" s="250" t="s">
        <v>529</v>
      </c>
      <c r="B34" s="214" t="s">
        <v>595</v>
      </c>
      <c r="C34" s="215" t="e">
        <f>E34+F34+G34+H34+#REF!+I34+J34+K34+L34+O34+P34</f>
        <v>#REF!</v>
      </c>
      <c r="D34" s="215">
        <f t="shared" si="7"/>
        <v>1055786900</v>
      </c>
      <c r="E34" s="216"/>
      <c r="F34" s="217">
        <f>2298090000-F39</f>
        <v>1055786900</v>
      </c>
      <c r="G34" s="216"/>
      <c r="H34" s="216"/>
      <c r="I34" s="216"/>
      <c r="J34" s="283"/>
      <c r="K34" s="216"/>
      <c r="L34" s="216"/>
      <c r="M34" s="216"/>
      <c r="N34" s="216"/>
      <c r="O34" s="216"/>
      <c r="P34" s="216"/>
      <c r="Q34" s="185"/>
      <c r="R34" s="207">
        <f t="shared" si="2"/>
        <v>0</v>
      </c>
      <c r="S34" s="210"/>
      <c r="T34" s="210"/>
      <c r="U34" s="210"/>
      <c r="V34" s="210"/>
      <c r="W34" s="211"/>
      <c r="X34" s="210"/>
      <c r="Y34" s="210"/>
      <c r="Z34" s="210"/>
      <c r="AA34" s="210"/>
      <c r="AB34" s="212"/>
      <c r="AC34" s="213"/>
      <c r="AD34" s="210"/>
      <c r="AE34" s="210"/>
      <c r="AF34" s="210"/>
    </row>
    <row r="35" spans="1:32" s="183" customFormat="1" ht="24" customHeight="1">
      <c r="A35" s="250" t="s">
        <v>529</v>
      </c>
      <c r="B35" s="214" t="s">
        <v>535</v>
      </c>
      <c r="C35" s="215" t="e">
        <f>E35+G35+#REF!+H35+#REF!+I35+J35+K35+L35+O35+P35</f>
        <v>#REF!</v>
      </c>
      <c r="D35" s="215">
        <f t="shared" si="7"/>
        <v>823972044</v>
      </c>
      <c r="E35" s="216"/>
      <c r="F35" s="252"/>
      <c r="G35" s="216">
        <f>1374540000-G39</f>
        <v>823972044</v>
      </c>
      <c r="H35" s="216"/>
      <c r="I35" s="216"/>
      <c r="J35" s="283"/>
      <c r="K35" s="216"/>
      <c r="L35" s="216"/>
      <c r="M35" s="216"/>
      <c r="N35" s="216"/>
      <c r="O35" s="216"/>
      <c r="P35" s="216"/>
      <c r="Q35" s="185"/>
      <c r="R35" s="207">
        <f t="shared" si="2"/>
        <v>0</v>
      </c>
      <c r="S35" s="210"/>
      <c r="T35" s="210"/>
      <c r="U35" s="210"/>
      <c r="V35" s="210"/>
      <c r="W35" s="211"/>
      <c r="X35" s="210"/>
      <c r="Y35" s="210"/>
      <c r="Z35" s="210"/>
      <c r="AA35" s="210"/>
      <c r="AB35" s="212"/>
      <c r="AC35" s="213"/>
      <c r="AD35" s="210"/>
      <c r="AE35" s="210"/>
      <c r="AF35" s="210"/>
    </row>
    <row r="36" spans="1:32" s="183" customFormat="1" ht="36.6" customHeight="1">
      <c r="A36" s="250" t="s">
        <v>529</v>
      </c>
      <c r="B36" s="214" t="s">
        <v>637</v>
      </c>
      <c r="C36" s="215"/>
      <c r="D36" s="215">
        <v>500000000</v>
      </c>
      <c r="E36" s="216"/>
      <c r="F36" s="216"/>
      <c r="G36" s="216"/>
      <c r="H36" s="216"/>
      <c r="I36" s="216"/>
      <c r="J36" s="283"/>
      <c r="K36" s="216"/>
      <c r="L36" s="216"/>
      <c r="M36" s="216"/>
      <c r="N36" s="216"/>
      <c r="O36" s="217">
        <v>1000000000</v>
      </c>
      <c r="P36" s="216"/>
      <c r="Q36" s="185"/>
      <c r="R36" s="207">
        <f t="shared" si="2"/>
        <v>-500000000</v>
      </c>
      <c r="S36" s="210"/>
      <c r="T36" s="210"/>
      <c r="U36" s="210"/>
      <c r="V36" s="210"/>
      <c r="W36" s="211"/>
      <c r="X36" s="210"/>
      <c r="Y36" s="210"/>
      <c r="Z36" s="210"/>
      <c r="AA36" s="210"/>
      <c r="AB36" s="212"/>
      <c r="AC36" s="213"/>
      <c r="AD36" s="210"/>
      <c r="AE36" s="210"/>
      <c r="AF36" s="210"/>
    </row>
    <row r="37" spans="1:32" s="183" customFormat="1" ht="45.6" customHeight="1">
      <c r="A37" s="250" t="s">
        <v>529</v>
      </c>
      <c r="B37" s="214" t="s">
        <v>614</v>
      </c>
      <c r="C37" s="215"/>
      <c r="D37" s="215">
        <f t="shared" si="7"/>
        <v>8640000</v>
      </c>
      <c r="E37" s="216"/>
      <c r="F37" s="216"/>
      <c r="G37" s="216"/>
      <c r="H37" s="216"/>
      <c r="I37" s="216"/>
      <c r="J37" s="283"/>
      <c r="K37" s="216"/>
      <c r="L37" s="216"/>
      <c r="M37" s="216"/>
      <c r="N37" s="216"/>
      <c r="O37" s="217">
        <f>8640000</f>
        <v>8640000</v>
      </c>
      <c r="P37" s="216"/>
      <c r="Q37" s="185"/>
      <c r="R37" s="207">
        <f t="shared" si="2"/>
        <v>0</v>
      </c>
      <c r="S37" s="210"/>
      <c r="T37" s="218">
        <v>4054954888</v>
      </c>
      <c r="U37" s="210"/>
      <c r="V37" s="210"/>
      <c r="W37" s="211"/>
      <c r="X37" s="210"/>
      <c r="Y37" s="210"/>
      <c r="Z37" s="210"/>
      <c r="AA37" s="210"/>
      <c r="AB37" s="212"/>
      <c r="AC37" s="213"/>
      <c r="AD37" s="210"/>
      <c r="AE37" s="210"/>
      <c r="AF37" s="210"/>
    </row>
    <row r="38" spans="1:32" ht="47.1" customHeight="1">
      <c r="A38" s="250" t="s">
        <v>529</v>
      </c>
      <c r="B38" s="220" t="s">
        <v>599</v>
      </c>
      <c r="C38" s="215"/>
      <c r="D38" s="215">
        <f t="shared" si="7"/>
        <v>102900000</v>
      </c>
      <c r="E38" s="215"/>
      <c r="F38" s="215"/>
      <c r="G38" s="215"/>
      <c r="H38" s="215"/>
      <c r="I38" s="215"/>
      <c r="J38" s="282"/>
      <c r="K38" s="215"/>
      <c r="L38" s="215">
        <v>102900000</v>
      </c>
      <c r="M38" s="215"/>
      <c r="N38" s="215"/>
      <c r="O38" s="215"/>
      <c r="P38" s="215"/>
      <c r="Q38" s="186"/>
      <c r="R38" s="207">
        <f t="shared" si="2"/>
        <v>0</v>
      </c>
      <c r="S38" s="52"/>
      <c r="T38" s="219">
        <v>4530611325</v>
      </c>
      <c r="U38" s="52"/>
      <c r="V38" s="52"/>
      <c r="W38" s="192"/>
      <c r="X38" s="52"/>
      <c r="Y38" s="52"/>
      <c r="Z38" s="52"/>
      <c r="AA38" s="52"/>
      <c r="AB38" s="193"/>
      <c r="AC38" s="194"/>
      <c r="AD38" s="52"/>
      <c r="AE38" s="52"/>
      <c r="AF38" s="52"/>
    </row>
    <row r="39" spans="1:32" ht="34.5" customHeight="1">
      <c r="A39" s="250" t="s">
        <v>529</v>
      </c>
      <c r="B39" s="220" t="s">
        <v>604</v>
      </c>
      <c r="C39" s="215"/>
      <c r="D39" s="215">
        <f>SUM(E39:Q39)</f>
        <v>12867064121</v>
      </c>
      <c r="E39" s="215"/>
      <c r="F39" s="215">
        <v>1242303100</v>
      </c>
      <c r="G39" s="215">
        <f>505567956+45000000</f>
        <v>550567956</v>
      </c>
      <c r="H39" s="215">
        <f>59196000+48557380</f>
        <v>107753380</v>
      </c>
      <c r="I39" s="215"/>
      <c r="J39" s="282">
        <v>264084237</v>
      </c>
      <c r="K39" s="215">
        <v>66584450</v>
      </c>
      <c r="L39" s="215">
        <v>152000000</v>
      </c>
      <c r="M39" s="215"/>
      <c r="N39" s="215"/>
      <c r="O39" s="215">
        <f>10018952051+21000000+314875584-264084237</f>
        <v>10090743398</v>
      </c>
      <c r="P39" s="215">
        <v>107387600</v>
      </c>
      <c r="Q39" s="186">
        <v>285640000</v>
      </c>
      <c r="R39" s="207">
        <f t="shared" si="2"/>
        <v>0</v>
      </c>
      <c r="S39" s="52"/>
      <c r="T39" s="219">
        <f>4351497908-70000000</f>
        <v>4281497908</v>
      </c>
      <c r="U39" s="52"/>
      <c r="V39" s="52"/>
      <c r="W39" s="192"/>
      <c r="X39" s="52"/>
      <c r="Y39" s="52"/>
      <c r="Z39" s="52"/>
      <c r="AA39" s="52"/>
      <c r="AB39" s="193"/>
      <c r="AC39" s="194"/>
      <c r="AD39" s="52"/>
      <c r="AE39" s="52"/>
      <c r="AF39" s="52"/>
    </row>
    <row r="40" spans="1:32" s="187" customFormat="1" ht="40.15" customHeight="1">
      <c r="A40" s="249">
        <v>2</v>
      </c>
      <c r="B40" s="55" t="s">
        <v>510</v>
      </c>
      <c r="C40" s="253">
        <f>SUM(E40:P40)</f>
        <v>4963598620</v>
      </c>
      <c r="D40" s="253">
        <f>D41+D42+D43+D44+D45+D46+D47+D48+D49+D50+D51+D52+D53</f>
        <v>5395688620</v>
      </c>
      <c r="E40" s="253">
        <f t="shared" ref="E40:Q40" si="9">E41+E42+E43+E44+E45+E46+E47+E48+E49+E50+E51+E52+E53</f>
        <v>0</v>
      </c>
      <c r="F40" s="253">
        <f t="shared" si="9"/>
        <v>0</v>
      </c>
      <c r="G40" s="253">
        <f t="shared" si="9"/>
        <v>0</v>
      </c>
      <c r="H40" s="253">
        <f t="shared" si="9"/>
        <v>179946620</v>
      </c>
      <c r="I40" s="253">
        <f t="shared" si="9"/>
        <v>0</v>
      </c>
      <c r="J40" s="253">
        <f t="shared" si="9"/>
        <v>0</v>
      </c>
      <c r="K40" s="253">
        <f t="shared" si="9"/>
        <v>0</v>
      </c>
      <c r="L40" s="253">
        <f t="shared" si="9"/>
        <v>150000000</v>
      </c>
      <c r="M40" s="253">
        <f t="shared" si="9"/>
        <v>0</v>
      </c>
      <c r="N40" s="253">
        <f t="shared" si="9"/>
        <v>0</v>
      </c>
      <c r="O40" s="253">
        <f t="shared" si="9"/>
        <v>1895400000</v>
      </c>
      <c r="P40" s="253">
        <f t="shared" si="9"/>
        <v>2738252000</v>
      </c>
      <c r="Q40" s="253">
        <f t="shared" si="9"/>
        <v>432090000</v>
      </c>
      <c r="R40" s="207">
        <f t="shared" si="2"/>
        <v>0</v>
      </c>
      <c r="S40" s="54"/>
      <c r="T40" s="53">
        <f>SUM(T37:T39)</f>
        <v>12867064121</v>
      </c>
      <c r="U40" s="54"/>
      <c r="V40" s="54"/>
      <c r="W40" s="196"/>
      <c r="X40" s="54"/>
      <c r="Y40" s="54"/>
      <c r="Z40" s="54"/>
      <c r="AA40" s="54"/>
      <c r="AB40" s="197"/>
      <c r="AC40" s="198"/>
      <c r="AD40" s="54"/>
      <c r="AE40" s="54"/>
      <c r="AF40" s="54"/>
    </row>
    <row r="41" spans="1:32" s="188" customFormat="1" ht="33" customHeight="1">
      <c r="A41" s="226" t="s">
        <v>278</v>
      </c>
      <c r="B41" s="254" t="s">
        <v>549</v>
      </c>
      <c r="C41" s="217" t="e">
        <f>E41+F41+G41+H41+#REF!+I41+J41+K41+L41+O41+P41</f>
        <v>#REF!</v>
      </c>
      <c r="D41" s="217">
        <f>O41</f>
        <v>945000000</v>
      </c>
      <c r="E41" s="217"/>
      <c r="F41" s="217"/>
      <c r="G41" s="217"/>
      <c r="H41" s="215"/>
      <c r="I41" s="217"/>
      <c r="J41" s="285"/>
      <c r="K41" s="217"/>
      <c r="L41" s="217"/>
      <c r="M41" s="217"/>
      <c r="N41" s="217"/>
      <c r="O41" s="217">
        <f>737000000+(9*12000000)+100000000</f>
        <v>945000000</v>
      </c>
      <c r="P41" s="215"/>
      <c r="Q41" s="189"/>
      <c r="R41" s="207">
        <f t="shared" si="2"/>
        <v>0</v>
      </c>
      <c r="S41" s="221"/>
      <c r="T41" s="222">
        <f>T40-D39</f>
        <v>0</v>
      </c>
      <c r="U41" s="221"/>
      <c r="V41" s="221"/>
      <c r="W41" s="223"/>
      <c r="X41" s="221"/>
      <c r="Y41" s="221"/>
      <c r="Z41" s="221"/>
      <c r="AA41" s="221"/>
      <c r="AB41" s="224"/>
      <c r="AC41" s="225"/>
      <c r="AD41" s="221"/>
      <c r="AE41" s="221"/>
      <c r="AF41" s="221"/>
    </row>
    <row r="42" spans="1:32" s="188" customFormat="1" ht="33" customHeight="1">
      <c r="A42" s="226" t="s">
        <v>278</v>
      </c>
      <c r="B42" s="254" t="s">
        <v>532</v>
      </c>
      <c r="C42" s="217" t="e">
        <f>E42+F42+G42+H42+#REF!+I42+J42+K42+L42+O42+P42</f>
        <v>#REF!</v>
      </c>
      <c r="D42" s="217">
        <f>P42</f>
        <v>2738252000</v>
      </c>
      <c r="E42" s="217"/>
      <c r="F42" s="217"/>
      <c r="G42" s="217"/>
      <c r="H42" s="215"/>
      <c r="I42" s="217"/>
      <c r="J42" s="285"/>
      <c r="K42" s="217"/>
      <c r="L42" s="217"/>
      <c r="M42" s="217"/>
      <c r="N42" s="217"/>
      <c r="O42" s="217"/>
      <c r="P42" s="227">
        <f>3139400736-P33-P54-600-107387000-80000000</f>
        <v>2738252000</v>
      </c>
      <c r="Q42" s="189"/>
      <c r="R42" s="207">
        <f t="shared" si="2"/>
        <v>0</v>
      </c>
      <c r="S42" s="221"/>
      <c r="T42" s="221"/>
      <c r="U42" s="221"/>
      <c r="V42" s="221"/>
      <c r="W42" s="223"/>
      <c r="X42" s="221"/>
      <c r="Y42" s="221"/>
      <c r="Z42" s="221"/>
      <c r="AA42" s="221"/>
      <c r="AB42" s="224"/>
      <c r="AC42" s="225"/>
      <c r="AD42" s="221"/>
      <c r="AE42" s="221"/>
      <c r="AF42" s="221"/>
    </row>
    <row r="43" spans="1:32" s="188" customFormat="1" ht="33.6" customHeight="1">
      <c r="A43" s="226" t="s">
        <v>278</v>
      </c>
      <c r="B43" s="251" t="s">
        <v>603</v>
      </c>
      <c r="C43" s="217" t="e">
        <f>E43+F43+G43+H43+#REF!+I43+J43+K43+L43+O43+P43</f>
        <v>#REF!</v>
      </c>
      <c r="D43" s="217">
        <v>140400000</v>
      </c>
      <c r="E43" s="217"/>
      <c r="F43" s="217"/>
      <c r="G43" s="217"/>
      <c r="H43" s="215"/>
      <c r="I43" s="217"/>
      <c r="J43" s="285"/>
      <c r="K43" s="217"/>
      <c r="L43" s="217"/>
      <c r="M43" s="217"/>
      <c r="N43" s="217"/>
      <c r="O43" s="217">
        <v>140400000</v>
      </c>
      <c r="P43" s="217"/>
      <c r="Q43" s="189"/>
      <c r="R43" s="207">
        <f t="shared" si="2"/>
        <v>0</v>
      </c>
      <c r="S43" s="221"/>
      <c r="T43" s="221"/>
      <c r="U43" s="221"/>
      <c r="V43" s="221"/>
      <c r="W43" s="223"/>
      <c r="X43" s="221"/>
      <c r="Y43" s="221"/>
      <c r="Z43" s="221"/>
      <c r="AA43" s="221"/>
      <c r="AB43" s="224"/>
      <c r="AC43" s="225"/>
      <c r="AD43" s="221"/>
      <c r="AE43" s="221"/>
      <c r="AF43" s="221"/>
    </row>
    <row r="44" spans="1:32" s="183" customFormat="1" ht="34.5" customHeight="1">
      <c r="A44" s="226" t="s">
        <v>278</v>
      </c>
      <c r="B44" s="214" t="s">
        <v>570</v>
      </c>
      <c r="C44" s="215"/>
      <c r="D44" s="217">
        <f>Q44</f>
        <v>432090000</v>
      </c>
      <c r="E44" s="216"/>
      <c r="F44" s="216"/>
      <c r="G44" s="216"/>
      <c r="H44" s="216"/>
      <c r="I44" s="216"/>
      <c r="J44" s="283"/>
      <c r="K44" s="216"/>
      <c r="L44" s="216"/>
      <c r="M44" s="216"/>
      <c r="N44" s="216"/>
      <c r="O44" s="217"/>
      <c r="P44" s="217"/>
      <c r="Q44" s="185">
        <f>259590000+172500000</f>
        <v>432090000</v>
      </c>
      <c r="R44" s="207">
        <f t="shared" si="2"/>
        <v>0</v>
      </c>
      <c r="S44" s="210"/>
      <c r="T44" s="210"/>
      <c r="U44" s="210"/>
      <c r="V44" s="210"/>
      <c r="W44" s="211"/>
      <c r="X44" s="210"/>
      <c r="Y44" s="210"/>
      <c r="Z44" s="210"/>
      <c r="AA44" s="210"/>
      <c r="AB44" s="212"/>
      <c r="AC44" s="213"/>
      <c r="AD44" s="210"/>
      <c r="AE44" s="210"/>
      <c r="AF44" s="210"/>
    </row>
    <row r="45" spans="1:32" s="183" customFormat="1" ht="31.5" customHeight="1">
      <c r="A45" s="226" t="s">
        <v>278</v>
      </c>
      <c r="B45" s="214" t="s">
        <v>597</v>
      </c>
      <c r="C45" s="215"/>
      <c r="D45" s="217">
        <f>L45</f>
        <v>150000000</v>
      </c>
      <c r="E45" s="216"/>
      <c r="F45" s="216"/>
      <c r="G45" s="216"/>
      <c r="H45" s="216"/>
      <c r="I45" s="216"/>
      <c r="J45" s="283"/>
      <c r="K45" s="216"/>
      <c r="L45" s="216">
        <v>150000000</v>
      </c>
      <c r="M45" s="216"/>
      <c r="N45" s="216"/>
      <c r="O45" s="217"/>
      <c r="P45" s="217"/>
      <c r="Q45" s="185"/>
      <c r="R45" s="207">
        <f t="shared" si="2"/>
        <v>0</v>
      </c>
      <c r="S45" s="210"/>
      <c r="T45" s="210"/>
      <c r="U45" s="210"/>
      <c r="V45" s="210"/>
      <c r="W45" s="211"/>
      <c r="X45" s="210"/>
      <c r="Y45" s="210"/>
      <c r="Z45" s="210"/>
      <c r="AA45" s="210"/>
      <c r="AB45" s="212"/>
      <c r="AC45" s="213"/>
      <c r="AD45" s="210"/>
      <c r="AE45" s="210"/>
      <c r="AF45" s="210"/>
    </row>
    <row r="46" spans="1:32" s="183" customFormat="1" ht="47.65" customHeight="1">
      <c r="A46" s="226" t="s">
        <v>278</v>
      </c>
      <c r="B46" s="217" t="s">
        <v>610</v>
      </c>
      <c r="C46" s="215"/>
      <c r="D46" s="217">
        <f>O46</f>
        <v>300000000</v>
      </c>
      <c r="E46" s="216"/>
      <c r="F46" s="216"/>
      <c r="G46" s="216"/>
      <c r="H46" s="216"/>
      <c r="I46" s="216"/>
      <c r="J46" s="283"/>
      <c r="K46" s="216"/>
      <c r="L46" s="216"/>
      <c r="M46" s="216"/>
      <c r="N46" s="216"/>
      <c r="O46" s="217">
        <v>300000000</v>
      </c>
      <c r="P46" s="217"/>
      <c r="Q46" s="185"/>
      <c r="R46" s="207">
        <f t="shared" si="2"/>
        <v>0</v>
      </c>
      <c r="S46" s="210"/>
      <c r="T46" s="210"/>
      <c r="U46" s="210"/>
      <c r="V46" s="210"/>
      <c r="W46" s="211"/>
      <c r="X46" s="210"/>
      <c r="Y46" s="210"/>
      <c r="Z46" s="210"/>
      <c r="AA46" s="210"/>
      <c r="AB46" s="212"/>
      <c r="AC46" s="213"/>
      <c r="AD46" s="210"/>
      <c r="AE46" s="210"/>
      <c r="AF46" s="210"/>
    </row>
    <row r="47" spans="1:32" s="188" customFormat="1" ht="36" customHeight="1">
      <c r="A47" s="226" t="s">
        <v>278</v>
      </c>
      <c r="B47" s="254" t="s">
        <v>559</v>
      </c>
      <c r="C47" s="217" t="e">
        <f>E47+F47+G47+H47+#REF!+I47+J47+K47+L47+O47+P47</f>
        <v>#REF!</v>
      </c>
      <c r="D47" s="217">
        <f>H47</f>
        <v>150946620</v>
      </c>
      <c r="E47" s="217"/>
      <c r="F47" s="217"/>
      <c r="G47" s="217"/>
      <c r="H47" s="215">
        <f>258700000-H39</f>
        <v>150946620</v>
      </c>
      <c r="I47" s="217"/>
      <c r="J47" s="285"/>
      <c r="K47" s="217"/>
      <c r="L47" s="217"/>
      <c r="M47" s="217"/>
      <c r="N47" s="217"/>
      <c r="O47" s="217"/>
      <c r="P47" s="217"/>
      <c r="Q47" s="189"/>
      <c r="R47" s="207">
        <f t="shared" si="2"/>
        <v>0</v>
      </c>
      <c r="S47" s="221"/>
      <c r="T47" s="221"/>
      <c r="U47" s="221"/>
      <c r="V47" s="221"/>
      <c r="W47" s="223"/>
      <c r="X47" s="221"/>
      <c r="Y47" s="221"/>
      <c r="Z47" s="221"/>
      <c r="AA47" s="221"/>
      <c r="AB47" s="224"/>
      <c r="AC47" s="225"/>
      <c r="AD47" s="221"/>
      <c r="AE47" s="221"/>
      <c r="AF47" s="221"/>
    </row>
    <row r="48" spans="1:32" s="188" customFormat="1" ht="36" customHeight="1">
      <c r="A48" s="226" t="s">
        <v>278</v>
      </c>
      <c r="B48" s="254" t="s">
        <v>611</v>
      </c>
      <c r="C48" s="217"/>
      <c r="D48" s="217">
        <v>10000000</v>
      </c>
      <c r="E48" s="217"/>
      <c r="F48" s="217"/>
      <c r="G48" s="217"/>
      <c r="H48" s="215"/>
      <c r="I48" s="217"/>
      <c r="J48" s="285"/>
      <c r="K48" s="217"/>
      <c r="L48" s="217"/>
      <c r="M48" s="217"/>
      <c r="N48" s="217"/>
      <c r="O48" s="217">
        <v>10000000</v>
      </c>
      <c r="P48" s="217"/>
      <c r="Q48" s="189"/>
      <c r="R48" s="207">
        <f t="shared" si="2"/>
        <v>0</v>
      </c>
      <c r="S48" s="221"/>
      <c r="T48" s="221"/>
      <c r="U48" s="221"/>
      <c r="V48" s="221"/>
      <c r="W48" s="223"/>
      <c r="X48" s="221"/>
      <c r="Y48" s="221"/>
      <c r="Z48" s="221"/>
      <c r="AA48" s="221"/>
      <c r="AB48" s="224"/>
      <c r="AC48" s="225"/>
      <c r="AD48" s="221"/>
      <c r="AE48" s="221"/>
      <c r="AF48" s="221"/>
    </row>
    <row r="49" spans="1:32" s="188" customFormat="1" ht="58.5" customHeight="1">
      <c r="A49" s="226"/>
      <c r="B49" s="170" t="s">
        <v>622</v>
      </c>
      <c r="C49" s="217"/>
      <c r="D49" s="217">
        <f>H49</f>
        <v>29000000</v>
      </c>
      <c r="E49" s="217"/>
      <c r="F49" s="217"/>
      <c r="G49" s="217"/>
      <c r="H49" s="215">
        <v>29000000</v>
      </c>
      <c r="I49" s="217"/>
      <c r="J49" s="285"/>
      <c r="K49" s="217"/>
      <c r="L49" s="217"/>
      <c r="M49" s="217"/>
      <c r="N49" s="217"/>
      <c r="O49" s="217"/>
      <c r="P49" s="217"/>
      <c r="Q49" s="189"/>
      <c r="R49" s="207">
        <f t="shared" si="2"/>
        <v>0</v>
      </c>
      <c r="S49" s="221"/>
      <c r="T49" s="221"/>
      <c r="U49" s="221"/>
      <c r="V49" s="221"/>
      <c r="W49" s="223"/>
      <c r="X49" s="221"/>
      <c r="Y49" s="221"/>
      <c r="Z49" s="221"/>
      <c r="AA49" s="221"/>
      <c r="AB49" s="224"/>
      <c r="AC49" s="225"/>
      <c r="AD49" s="221"/>
      <c r="AE49" s="221"/>
      <c r="AF49" s="221"/>
    </row>
    <row r="50" spans="1:32" s="188" customFormat="1" ht="56.1" customHeight="1">
      <c r="A50" s="226"/>
      <c r="B50" s="170" t="s">
        <v>623</v>
      </c>
      <c r="C50" s="217"/>
      <c r="D50" s="217">
        <f>O50</f>
        <v>50000000</v>
      </c>
      <c r="E50" s="217"/>
      <c r="F50" s="217"/>
      <c r="G50" s="217"/>
      <c r="H50" s="215"/>
      <c r="I50" s="217"/>
      <c r="J50" s="285"/>
      <c r="K50" s="217"/>
      <c r="L50" s="217"/>
      <c r="M50" s="217"/>
      <c r="N50" s="217"/>
      <c r="O50" s="217">
        <v>50000000</v>
      </c>
      <c r="P50" s="217"/>
      <c r="Q50" s="189"/>
      <c r="R50" s="207">
        <f t="shared" si="2"/>
        <v>0</v>
      </c>
      <c r="S50" s="221"/>
      <c r="T50" s="221"/>
      <c r="U50" s="221"/>
      <c r="V50" s="221"/>
      <c r="W50" s="223"/>
      <c r="X50" s="221"/>
      <c r="Y50" s="221"/>
      <c r="Z50" s="221"/>
      <c r="AA50" s="221"/>
      <c r="AB50" s="224"/>
      <c r="AC50" s="225"/>
      <c r="AD50" s="221"/>
      <c r="AE50" s="221"/>
      <c r="AF50" s="221"/>
    </row>
    <row r="51" spans="1:32" ht="41.1" customHeight="1">
      <c r="A51" s="250" t="s">
        <v>529</v>
      </c>
      <c r="B51" s="220" t="s">
        <v>636</v>
      </c>
      <c r="C51" s="215"/>
      <c r="D51" s="215">
        <f>O51</f>
        <v>100000000</v>
      </c>
      <c r="E51" s="215"/>
      <c r="F51" s="215"/>
      <c r="G51" s="215"/>
      <c r="H51" s="215"/>
      <c r="I51" s="215"/>
      <c r="J51" s="282"/>
      <c r="K51" s="215"/>
      <c r="L51" s="215"/>
      <c r="M51" s="215"/>
      <c r="N51" s="215"/>
      <c r="O51" s="215">
        <v>100000000</v>
      </c>
      <c r="P51" s="215"/>
      <c r="Q51" s="186"/>
      <c r="R51" s="207">
        <f t="shared" si="2"/>
        <v>0</v>
      </c>
      <c r="S51" s="52"/>
      <c r="T51" s="219"/>
      <c r="U51" s="52"/>
      <c r="V51" s="52"/>
      <c r="W51" s="192"/>
      <c r="X51" s="52"/>
      <c r="Y51" s="52"/>
      <c r="Z51" s="52"/>
      <c r="AA51" s="52"/>
      <c r="AB51" s="193"/>
      <c r="AC51" s="194"/>
      <c r="AD51" s="52"/>
      <c r="AE51" s="52"/>
      <c r="AF51" s="52"/>
    </row>
    <row r="52" spans="1:32" s="188" customFormat="1" ht="43.5" customHeight="1">
      <c r="A52" s="226" t="s">
        <v>529</v>
      </c>
      <c r="B52" s="170" t="s">
        <v>635</v>
      </c>
      <c r="C52" s="217"/>
      <c r="D52" s="217">
        <f>O52</f>
        <v>150000000</v>
      </c>
      <c r="E52" s="217"/>
      <c r="F52" s="217"/>
      <c r="G52" s="217"/>
      <c r="H52" s="215"/>
      <c r="I52" s="217"/>
      <c r="J52" s="285"/>
      <c r="K52" s="217"/>
      <c r="L52" s="217"/>
      <c r="M52" s="217"/>
      <c r="N52" s="217"/>
      <c r="O52" s="217">
        <v>150000000</v>
      </c>
      <c r="P52" s="217"/>
      <c r="Q52" s="189"/>
      <c r="R52" s="207">
        <f t="shared" si="2"/>
        <v>0</v>
      </c>
      <c r="S52" s="221"/>
      <c r="T52" s="221"/>
      <c r="U52" s="221"/>
      <c r="V52" s="221"/>
      <c r="W52" s="223"/>
      <c r="X52" s="221"/>
      <c r="Y52" s="221"/>
      <c r="Z52" s="221"/>
      <c r="AA52" s="221"/>
      <c r="AB52" s="224"/>
      <c r="AC52" s="225"/>
      <c r="AD52" s="221"/>
      <c r="AE52" s="221"/>
      <c r="AF52" s="221"/>
    </row>
    <row r="53" spans="1:32" s="188" customFormat="1" ht="34.15" customHeight="1">
      <c r="A53" s="226" t="s">
        <v>278</v>
      </c>
      <c r="B53" s="254" t="s">
        <v>624</v>
      </c>
      <c r="C53" s="217"/>
      <c r="D53" s="217">
        <f>O53</f>
        <v>200000000</v>
      </c>
      <c r="E53" s="217"/>
      <c r="F53" s="217"/>
      <c r="G53" s="172"/>
      <c r="H53" s="215"/>
      <c r="I53" s="217"/>
      <c r="J53" s="285"/>
      <c r="K53" s="217"/>
      <c r="L53" s="217"/>
      <c r="M53" s="217"/>
      <c r="N53" s="217"/>
      <c r="O53" s="217">
        <v>200000000</v>
      </c>
      <c r="P53" s="217"/>
      <c r="Q53" s="189"/>
      <c r="R53" s="207">
        <f t="shared" si="2"/>
        <v>0</v>
      </c>
      <c r="S53" s="221"/>
      <c r="T53" s="221"/>
      <c r="U53" s="221"/>
      <c r="V53" s="221"/>
      <c r="W53" s="223"/>
      <c r="X53" s="221"/>
      <c r="Y53" s="221"/>
      <c r="Z53" s="221"/>
      <c r="AA53" s="221"/>
      <c r="AB53" s="224"/>
      <c r="AC53" s="225"/>
      <c r="AD53" s="221"/>
      <c r="AE53" s="221"/>
      <c r="AF53" s="221"/>
    </row>
    <row r="54" spans="1:32" s="187" customFormat="1" ht="30" customHeight="1">
      <c r="A54" s="249">
        <v>3</v>
      </c>
      <c r="B54" s="55" t="s">
        <v>516</v>
      </c>
      <c r="C54" s="255">
        <f>SUM(E54:P54)</f>
        <v>8492707499</v>
      </c>
      <c r="D54" s="255">
        <f>SUM(D55:D75)</f>
        <v>9329707499</v>
      </c>
      <c r="E54" s="255">
        <f t="shared" ref="E54:Q54" si="10">SUM(E55:E75)</f>
        <v>2304000000</v>
      </c>
      <c r="F54" s="255">
        <f t="shared" si="10"/>
        <v>0</v>
      </c>
      <c r="G54" s="255">
        <f t="shared" si="10"/>
        <v>0</v>
      </c>
      <c r="H54" s="255">
        <f t="shared" si="10"/>
        <v>0</v>
      </c>
      <c r="I54" s="255">
        <f t="shared" si="10"/>
        <v>30000000</v>
      </c>
      <c r="J54" s="286">
        <f>SUM(J55:J75)</f>
        <v>110915763</v>
      </c>
      <c r="K54" s="255">
        <f t="shared" si="10"/>
        <v>0</v>
      </c>
      <c r="L54" s="255">
        <f t="shared" si="10"/>
        <v>4705750000</v>
      </c>
      <c r="M54" s="255">
        <f t="shared" si="10"/>
        <v>0</v>
      </c>
      <c r="N54" s="255">
        <f t="shared" si="10"/>
        <v>0</v>
      </c>
      <c r="O54" s="255">
        <f t="shared" si="10"/>
        <v>1213544200</v>
      </c>
      <c r="P54" s="255">
        <f>SUM(P55:P75)</f>
        <v>128497536</v>
      </c>
      <c r="Q54" s="255">
        <f t="shared" si="10"/>
        <v>837000000</v>
      </c>
      <c r="R54" s="207">
        <f t="shared" si="2"/>
        <v>0</v>
      </c>
      <c r="S54" s="54"/>
      <c r="T54" s="54"/>
      <c r="U54" s="54"/>
      <c r="V54" s="54"/>
      <c r="W54" s="196"/>
      <c r="X54" s="54"/>
      <c r="Y54" s="54"/>
      <c r="Z54" s="54"/>
      <c r="AA54" s="54"/>
      <c r="AB54" s="197"/>
      <c r="AC54" s="198"/>
      <c r="AD54" s="54"/>
      <c r="AE54" s="54"/>
      <c r="AF54" s="54"/>
    </row>
    <row r="55" spans="1:32" s="169" customFormat="1" ht="24" customHeight="1">
      <c r="A55" s="228" t="s">
        <v>278</v>
      </c>
      <c r="B55" s="171" t="s">
        <v>549</v>
      </c>
      <c r="C55" s="227" t="e">
        <f>E55+F55+G55+H55+#REF!+I55+J55+K55+L55+O55</f>
        <v>#REF!</v>
      </c>
      <c r="D55" s="227">
        <f>O55</f>
        <v>1173544200</v>
      </c>
      <c r="E55" s="227"/>
      <c r="F55" s="227"/>
      <c r="G55" s="227"/>
      <c r="H55" s="227"/>
      <c r="I55" s="227"/>
      <c r="J55" s="287"/>
      <c r="K55" s="227"/>
      <c r="L55" s="227"/>
      <c r="M55" s="227"/>
      <c r="N55" s="227"/>
      <c r="O55" s="227">
        <f>903544200+120000000+150000000</f>
        <v>1173544200</v>
      </c>
      <c r="P55" s="227"/>
      <c r="Q55" s="185"/>
      <c r="R55" s="207">
        <f t="shared" si="2"/>
        <v>0</v>
      </c>
      <c r="S55" s="205"/>
      <c r="T55" s="205"/>
      <c r="U55" s="205"/>
      <c r="V55" s="205"/>
      <c r="W55" s="211"/>
      <c r="X55" s="205"/>
      <c r="Y55" s="205"/>
      <c r="Z55" s="205"/>
      <c r="AA55" s="205"/>
      <c r="AB55" s="212"/>
      <c r="AC55" s="213"/>
      <c r="AD55" s="205"/>
      <c r="AE55" s="205"/>
      <c r="AF55" s="205"/>
    </row>
    <row r="56" spans="1:32" s="180" customFormat="1" ht="25.5" customHeight="1">
      <c r="A56" s="228" t="s">
        <v>278</v>
      </c>
      <c r="B56" s="171" t="s">
        <v>639</v>
      </c>
      <c r="C56" s="227"/>
      <c r="D56" s="227">
        <f>L56</f>
        <v>58750000</v>
      </c>
      <c r="E56" s="227"/>
      <c r="F56" s="227"/>
      <c r="G56" s="227"/>
      <c r="H56" s="227"/>
      <c r="I56" s="227"/>
      <c r="J56" s="287"/>
      <c r="K56" s="227"/>
      <c r="L56" s="227">
        <f>33750000+25000000</f>
        <v>58750000</v>
      </c>
      <c r="M56" s="227"/>
      <c r="N56" s="227"/>
      <c r="O56" s="227"/>
      <c r="P56" s="227"/>
      <c r="Q56" s="185"/>
      <c r="R56" s="207">
        <f t="shared" si="2"/>
        <v>0</v>
      </c>
      <c r="S56" s="205"/>
      <c r="T56" s="205"/>
      <c r="U56" s="205"/>
      <c r="V56" s="205"/>
      <c r="W56" s="211"/>
      <c r="X56" s="205"/>
      <c r="Y56" s="205"/>
      <c r="Z56" s="205"/>
      <c r="AA56" s="205"/>
      <c r="AB56" s="212"/>
      <c r="AC56" s="213"/>
      <c r="AD56" s="205"/>
      <c r="AE56" s="205"/>
      <c r="AF56" s="205"/>
    </row>
    <row r="57" spans="1:32" s="180" customFormat="1" ht="25.5" customHeight="1">
      <c r="A57" s="228" t="s">
        <v>278</v>
      </c>
      <c r="B57" s="171" t="s">
        <v>550</v>
      </c>
      <c r="C57" s="227"/>
      <c r="D57" s="227">
        <f>L57</f>
        <v>40000000</v>
      </c>
      <c r="E57" s="227"/>
      <c r="F57" s="227"/>
      <c r="G57" s="227"/>
      <c r="H57" s="227"/>
      <c r="I57" s="227"/>
      <c r="J57" s="287"/>
      <c r="K57" s="227"/>
      <c r="L57" s="227">
        <v>40000000</v>
      </c>
      <c r="M57" s="227"/>
      <c r="N57" s="227"/>
      <c r="O57" s="227"/>
      <c r="P57" s="227"/>
      <c r="Q57" s="185"/>
      <c r="R57" s="207">
        <f t="shared" si="2"/>
        <v>0</v>
      </c>
      <c r="S57" s="205"/>
      <c r="T57" s="205"/>
      <c r="U57" s="205"/>
      <c r="V57" s="205"/>
      <c r="W57" s="211"/>
      <c r="X57" s="205"/>
      <c r="Y57" s="205"/>
      <c r="Z57" s="205"/>
      <c r="AA57" s="205"/>
      <c r="AB57" s="212"/>
      <c r="AC57" s="213"/>
      <c r="AD57" s="205"/>
      <c r="AE57" s="205"/>
      <c r="AF57" s="205"/>
    </row>
    <row r="58" spans="1:32" s="169" customFormat="1" ht="44.65" customHeight="1">
      <c r="A58" s="228" t="s">
        <v>278</v>
      </c>
      <c r="B58" s="251" t="s">
        <v>596</v>
      </c>
      <c r="C58" s="227"/>
      <c r="D58" s="227">
        <f>L58</f>
        <v>206000000</v>
      </c>
      <c r="E58" s="227"/>
      <c r="F58" s="227"/>
      <c r="G58" s="227"/>
      <c r="H58" s="227"/>
      <c r="I58" s="227"/>
      <c r="J58" s="287"/>
      <c r="K58" s="227"/>
      <c r="L58" s="227">
        <f>296000000-90000000</f>
        <v>206000000</v>
      </c>
      <c r="M58" s="227"/>
      <c r="N58" s="227"/>
      <c r="O58" s="227"/>
      <c r="P58" s="227"/>
      <c r="Q58" s="185"/>
      <c r="R58" s="207">
        <f t="shared" si="2"/>
        <v>0</v>
      </c>
      <c r="S58" s="205"/>
      <c r="T58" s="205"/>
      <c r="U58" s="205"/>
      <c r="V58" s="205"/>
      <c r="W58" s="211"/>
      <c r="X58" s="205"/>
      <c r="Y58" s="205"/>
      <c r="Z58" s="205"/>
      <c r="AA58" s="205"/>
      <c r="AB58" s="212"/>
      <c r="AC58" s="213"/>
      <c r="AD58" s="205"/>
      <c r="AE58" s="205"/>
      <c r="AF58" s="205"/>
    </row>
    <row r="59" spans="1:32" s="169" customFormat="1" ht="47.65" customHeight="1">
      <c r="A59" s="228" t="s">
        <v>278</v>
      </c>
      <c r="B59" s="251" t="s">
        <v>551</v>
      </c>
      <c r="C59" s="227"/>
      <c r="D59" s="227">
        <v>46000000</v>
      </c>
      <c r="E59" s="227"/>
      <c r="F59" s="227"/>
      <c r="G59" s="227"/>
      <c r="H59" s="227"/>
      <c r="I59" s="227"/>
      <c r="J59" s="287"/>
      <c r="K59" s="227"/>
      <c r="L59" s="227">
        <v>46000000</v>
      </c>
      <c r="M59" s="227"/>
      <c r="N59" s="227"/>
      <c r="O59" s="227"/>
      <c r="P59" s="227"/>
      <c r="Q59" s="185"/>
      <c r="R59" s="207">
        <f t="shared" si="2"/>
        <v>0</v>
      </c>
      <c r="S59" s="205"/>
      <c r="T59" s="205"/>
      <c r="U59" s="205"/>
      <c r="V59" s="205"/>
      <c r="W59" s="211"/>
      <c r="X59" s="205"/>
      <c r="Y59" s="205"/>
      <c r="Z59" s="205"/>
      <c r="AA59" s="205"/>
      <c r="AB59" s="212"/>
      <c r="AC59" s="213"/>
      <c r="AD59" s="205"/>
      <c r="AE59" s="205"/>
      <c r="AF59" s="205"/>
    </row>
    <row r="60" spans="1:32" s="169" customFormat="1" ht="35.1" customHeight="1">
      <c r="A60" s="228" t="s">
        <v>278</v>
      </c>
      <c r="B60" s="251" t="s">
        <v>640</v>
      </c>
      <c r="C60" s="227"/>
      <c r="D60" s="227">
        <f>L60</f>
        <v>350000000</v>
      </c>
      <c r="E60" s="227"/>
      <c r="F60" s="227"/>
      <c r="G60" s="227"/>
      <c r="H60" s="227"/>
      <c r="I60" s="227"/>
      <c r="J60" s="287"/>
      <c r="K60" s="227"/>
      <c r="L60" s="227">
        <v>350000000</v>
      </c>
      <c r="M60" s="227"/>
      <c r="N60" s="227"/>
      <c r="O60" s="227"/>
      <c r="P60" s="227"/>
      <c r="Q60" s="185"/>
      <c r="R60" s="207">
        <f t="shared" si="2"/>
        <v>0</v>
      </c>
      <c r="S60" s="205"/>
      <c r="T60" s="205"/>
      <c r="U60" s="205"/>
      <c r="V60" s="205"/>
      <c r="W60" s="211"/>
      <c r="X60" s="205"/>
      <c r="Y60" s="205"/>
      <c r="Z60" s="205"/>
      <c r="AA60" s="205"/>
      <c r="AB60" s="212"/>
      <c r="AC60" s="213"/>
      <c r="AD60" s="205"/>
      <c r="AE60" s="205"/>
      <c r="AF60" s="205"/>
    </row>
    <row r="61" spans="1:32" s="169" customFormat="1" ht="38.65" customHeight="1">
      <c r="A61" s="228" t="s">
        <v>278</v>
      </c>
      <c r="B61" s="256" t="s">
        <v>632</v>
      </c>
      <c r="C61" s="227"/>
      <c r="D61" s="227">
        <f>L61</f>
        <v>100000000</v>
      </c>
      <c r="E61" s="227"/>
      <c r="F61" s="227"/>
      <c r="G61" s="227"/>
      <c r="H61" s="227"/>
      <c r="I61" s="227"/>
      <c r="J61" s="287"/>
      <c r="K61" s="227"/>
      <c r="L61" s="227">
        <v>100000000</v>
      </c>
      <c r="M61" s="227"/>
      <c r="N61" s="227"/>
      <c r="O61" s="227"/>
      <c r="P61" s="227"/>
      <c r="Q61" s="185"/>
      <c r="R61" s="207">
        <f t="shared" si="2"/>
        <v>0</v>
      </c>
      <c r="S61" s="205"/>
      <c r="T61" s="205"/>
      <c r="U61" s="205"/>
      <c r="V61" s="205"/>
      <c r="W61" s="211"/>
      <c r="X61" s="205"/>
      <c r="Y61" s="205"/>
      <c r="Z61" s="205"/>
      <c r="AA61" s="205"/>
      <c r="AB61" s="212"/>
      <c r="AC61" s="213"/>
      <c r="AD61" s="205"/>
      <c r="AE61" s="205"/>
      <c r="AF61" s="205"/>
    </row>
    <row r="62" spans="1:32" s="169" customFormat="1" ht="40.5" customHeight="1">
      <c r="A62" s="228" t="s">
        <v>278</v>
      </c>
      <c r="B62" s="168" t="s">
        <v>625</v>
      </c>
      <c r="C62" s="227"/>
      <c r="D62" s="227">
        <f>L62</f>
        <v>90000000</v>
      </c>
      <c r="E62" s="227"/>
      <c r="F62" s="227"/>
      <c r="G62" s="227"/>
      <c r="H62" s="227"/>
      <c r="I62" s="227"/>
      <c r="J62" s="287"/>
      <c r="K62" s="227"/>
      <c r="L62" s="227">
        <v>90000000</v>
      </c>
      <c r="M62" s="227"/>
      <c r="N62" s="227"/>
      <c r="O62" s="227"/>
      <c r="P62" s="227"/>
      <c r="Q62" s="185"/>
      <c r="R62" s="207">
        <f t="shared" si="2"/>
        <v>0</v>
      </c>
      <c r="S62" s="205"/>
      <c r="T62" s="205"/>
      <c r="U62" s="205"/>
      <c r="V62" s="205"/>
      <c r="W62" s="211"/>
      <c r="X62" s="205"/>
      <c r="Y62" s="205"/>
      <c r="Z62" s="205"/>
      <c r="AA62" s="205"/>
      <c r="AB62" s="212"/>
      <c r="AC62" s="213"/>
      <c r="AD62" s="205"/>
      <c r="AE62" s="205"/>
      <c r="AF62" s="205"/>
    </row>
    <row r="63" spans="1:32" s="169" customFormat="1" ht="46.5" customHeight="1">
      <c r="A63" s="228" t="s">
        <v>529</v>
      </c>
      <c r="B63" s="168" t="s">
        <v>631</v>
      </c>
      <c r="C63" s="227"/>
      <c r="D63" s="257">
        <f>L63</f>
        <v>68000000</v>
      </c>
      <c r="E63" s="227"/>
      <c r="F63" s="227"/>
      <c r="G63" s="227"/>
      <c r="H63" s="227"/>
      <c r="I63" s="227"/>
      <c r="J63" s="287"/>
      <c r="K63" s="227"/>
      <c r="L63" s="227">
        <f>48000000+20000000</f>
        <v>68000000</v>
      </c>
      <c r="M63" s="227"/>
      <c r="N63" s="227"/>
      <c r="O63" s="227"/>
      <c r="P63" s="227"/>
      <c r="Q63" s="185"/>
      <c r="R63" s="207">
        <f t="shared" si="2"/>
        <v>0</v>
      </c>
      <c r="S63" s="205"/>
      <c r="T63" s="205"/>
      <c r="U63" s="205"/>
      <c r="V63" s="205"/>
      <c r="W63" s="211"/>
      <c r="X63" s="205"/>
      <c r="Y63" s="205"/>
      <c r="Z63" s="205"/>
      <c r="AA63" s="205"/>
      <c r="AB63" s="212"/>
      <c r="AC63" s="213"/>
      <c r="AD63" s="205"/>
      <c r="AE63" s="205"/>
      <c r="AF63" s="205"/>
    </row>
    <row r="64" spans="1:32" s="169" customFormat="1" ht="46.5" customHeight="1">
      <c r="A64" s="228" t="s">
        <v>529</v>
      </c>
      <c r="B64" s="168" t="s">
        <v>598</v>
      </c>
      <c r="C64" s="227"/>
      <c r="D64" s="257">
        <f>L64</f>
        <v>95000000</v>
      </c>
      <c r="E64" s="227"/>
      <c r="F64" s="227"/>
      <c r="G64" s="227"/>
      <c r="H64" s="227"/>
      <c r="I64" s="227"/>
      <c r="J64" s="287"/>
      <c r="K64" s="227"/>
      <c r="L64" s="227">
        <v>95000000</v>
      </c>
      <c r="M64" s="227"/>
      <c r="N64" s="227"/>
      <c r="O64" s="227"/>
      <c r="P64" s="227"/>
      <c r="Q64" s="185"/>
      <c r="R64" s="207">
        <f t="shared" si="2"/>
        <v>0</v>
      </c>
      <c r="S64" s="205"/>
      <c r="T64" s="205"/>
      <c r="U64" s="205"/>
      <c r="V64" s="205"/>
      <c r="W64" s="211"/>
      <c r="X64" s="205"/>
      <c r="Y64" s="205"/>
      <c r="Z64" s="205"/>
      <c r="AA64" s="205"/>
      <c r="AB64" s="212"/>
      <c r="AC64" s="213"/>
      <c r="AD64" s="205"/>
      <c r="AE64" s="205"/>
      <c r="AF64" s="205"/>
    </row>
    <row r="65" spans="1:32" s="169" customFormat="1" ht="25.5" customHeight="1">
      <c r="A65" s="228" t="s">
        <v>278</v>
      </c>
      <c r="B65" s="171" t="s">
        <v>577</v>
      </c>
      <c r="C65" s="227"/>
      <c r="D65" s="227">
        <f>J65</f>
        <v>50000000</v>
      </c>
      <c r="E65" s="227"/>
      <c r="F65" s="227"/>
      <c r="G65" s="227"/>
      <c r="H65" s="227"/>
      <c r="I65" s="227"/>
      <c r="J65" s="287">
        <v>50000000</v>
      </c>
      <c r="K65" s="227"/>
      <c r="L65" s="227"/>
      <c r="M65" s="227"/>
      <c r="N65" s="227"/>
      <c r="O65" s="227"/>
      <c r="P65" s="227"/>
      <c r="Q65" s="185"/>
      <c r="R65" s="207">
        <f t="shared" si="2"/>
        <v>0</v>
      </c>
      <c r="S65" s="205"/>
      <c r="T65" s="205"/>
      <c r="U65" s="205"/>
      <c r="V65" s="205"/>
      <c r="W65" s="211"/>
      <c r="X65" s="205"/>
      <c r="Y65" s="205"/>
      <c r="Z65" s="205"/>
      <c r="AA65" s="205"/>
      <c r="AB65" s="212"/>
      <c r="AC65" s="213"/>
      <c r="AD65" s="205"/>
      <c r="AE65" s="205"/>
      <c r="AF65" s="205"/>
    </row>
    <row r="66" spans="1:32" s="169" customFormat="1" ht="25.5" customHeight="1">
      <c r="A66" s="228" t="s">
        <v>278</v>
      </c>
      <c r="B66" s="171" t="s">
        <v>576</v>
      </c>
      <c r="C66" s="227"/>
      <c r="D66" s="227">
        <f t="shared" ref="D66" si="11">J66</f>
        <v>60915763</v>
      </c>
      <c r="E66" s="227"/>
      <c r="F66" s="227"/>
      <c r="G66" s="227"/>
      <c r="H66" s="227"/>
      <c r="I66" s="227"/>
      <c r="J66" s="287">
        <f>100000000-39084237</f>
        <v>60915763</v>
      </c>
      <c r="K66" s="227"/>
      <c r="L66" s="227"/>
      <c r="M66" s="227"/>
      <c r="N66" s="227"/>
      <c r="O66" s="227"/>
      <c r="P66" s="227"/>
      <c r="Q66" s="185"/>
      <c r="R66" s="207">
        <f t="shared" si="2"/>
        <v>0</v>
      </c>
      <c r="S66" s="205"/>
      <c r="T66" s="205"/>
      <c r="U66" s="205"/>
      <c r="V66" s="205"/>
      <c r="W66" s="211"/>
      <c r="X66" s="205"/>
      <c r="Y66" s="205"/>
      <c r="Z66" s="205"/>
      <c r="AA66" s="205"/>
      <c r="AB66" s="212"/>
      <c r="AC66" s="213"/>
      <c r="AD66" s="205"/>
      <c r="AE66" s="205"/>
      <c r="AF66" s="205"/>
    </row>
    <row r="67" spans="1:32" s="169" customFormat="1" ht="25.5" customHeight="1">
      <c r="A67" s="228" t="s">
        <v>529</v>
      </c>
      <c r="B67" s="171" t="s">
        <v>621</v>
      </c>
      <c r="C67" s="227"/>
      <c r="D67" s="227">
        <f>P67</f>
        <v>65000000</v>
      </c>
      <c r="E67" s="227"/>
      <c r="F67" s="227"/>
      <c r="G67" s="227"/>
      <c r="H67" s="227"/>
      <c r="I67" s="227"/>
      <c r="J67" s="287"/>
      <c r="K67" s="227"/>
      <c r="L67" s="227"/>
      <c r="M67" s="227"/>
      <c r="N67" s="227"/>
      <c r="O67" s="227"/>
      <c r="P67" s="227">
        <v>65000000</v>
      </c>
      <c r="Q67" s="185"/>
      <c r="R67" s="207">
        <f t="shared" si="2"/>
        <v>0</v>
      </c>
      <c r="S67" s="205"/>
      <c r="T67" s="205"/>
      <c r="U67" s="205"/>
      <c r="V67" s="205"/>
      <c r="W67" s="211"/>
      <c r="X67" s="205"/>
      <c r="Y67" s="205"/>
      <c r="Z67" s="205"/>
      <c r="AA67" s="205"/>
      <c r="AB67" s="212"/>
      <c r="AC67" s="213"/>
      <c r="AD67" s="205"/>
      <c r="AE67" s="205"/>
      <c r="AF67" s="205"/>
    </row>
    <row r="68" spans="1:32" s="169" customFormat="1" ht="39" customHeight="1">
      <c r="A68" s="228" t="s">
        <v>278</v>
      </c>
      <c r="B68" s="251" t="s">
        <v>578</v>
      </c>
      <c r="C68" s="227"/>
      <c r="D68" s="227">
        <f>P68</f>
        <v>63497536</v>
      </c>
      <c r="E68" s="227"/>
      <c r="F68" s="227"/>
      <c r="G68" s="227"/>
      <c r="H68" s="227"/>
      <c r="I68" s="227"/>
      <c r="J68" s="287"/>
      <c r="K68" s="227"/>
      <c r="L68" s="227"/>
      <c r="M68" s="227"/>
      <c r="N68" s="227"/>
      <c r="O68" s="227"/>
      <c r="P68" s="227">
        <v>63497536</v>
      </c>
      <c r="Q68" s="185"/>
      <c r="R68" s="207">
        <f t="shared" si="2"/>
        <v>0</v>
      </c>
      <c r="S68" s="205"/>
      <c r="T68" s="205"/>
      <c r="U68" s="205"/>
      <c r="V68" s="205"/>
      <c r="W68" s="211"/>
      <c r="X68" s="205"/>
      <c r="Y68" s="205"/>
      <c r="Z68" s="205"/>
      <c r="AA68" s="205"/>
      <c r="AB68" s="212"/>
      <c r="AC68" s="213"/>
      <c r="AD68" s="205"/>
      <c r="AE68" s="205"/>
      <c r="AF68" s="205"/>
    </row>
    <row r="69" spans="1:32" s="169" customFormat="1" ht="35.1" customHeight="1">
      <c r="A69" s="228" t="s">
        <v>278</v>
      </c>
      <c r="B69" s="251" t="s">
        <v>548</v>
      </c>
      <c r="C69" s="227"/>
      <c r="D69" s="227">
        <f>Q69</f>
        <v>837000000</v>
      </c>
      <c r="E69" s="227"/>
      <c r="F69" s="227"/>
      <c r="G69" s="227"/>
      <c r="H69" s="227"/>
      <c r="I69" s="227"/>
      <c r="J69" s="287"/>
      <c r="K69" s="227"/>
      <c r="L69" s="227"/>
      <c r="M69" s="227"/>
      <c r="N69" s="227"/>
      <c r="O69" s="227"/>
      <c r="P69" s="227"/>
      <c r="Q69" s="185">
        <f>1009500000-172500000</f>
        <v>837000000</v>
      </c>
      <c r="R69" s="207">
        <f t="shared" si="2"/>
        <v>0</v>
      </c>
      <c r="S69" s="205"/>
      <c r="T69" s="205"/>
      <c r="U69" s="205"/>
      <c r="V69" s="205"/>
      <c r="W69" s="211"/>
      <c r="X69" s="205"/>
      <c r="Y69" s="205"/>
      <c r="Z69" s="205"/>
      <c r="AA69" s="205"/>
      <c r="AB69" s="212"/>
      <c r="AC69" s="213"/>
      <c r="AD69" s="205"/>
      <c r="AE69" s="205"/>
      <c r="AF69" s="205"/>
    </row>
    <row r="70" spans="1:32" s="188" customFormat="1" ht="34.15" customHeight="1">
      <c r="A70" s="226" t="s">
        <v>278</v>
      </c>
      <c r="B70" s="254" t="s">
        <v>609</v>
      </c>
      <c r="C70" s="217"/>
      <c r="D70" s="217">
        <f>O70</f>
        <v>40000000</v>
      </c>
      <c r="E70" s="217"/>
      <c r="F70" s="217"/>
      <c r="G70" s="217"/>
      <c r="H70" s="215"/>
      <c r="I70" s="217"/>
      <c r="J70" s="285"/>
      <c r="K70" s="217"/>
      <c r="L70" s="217"/>
      <c r="M70" s="217"/>
      <c r="N70" s="217"/>
      <c r="O70" s="217">
        <v>40000000</v>
      </c>
      <c r="P70" s="217"/>
      <c r="Q70" s="189"/>
      <c r="R70" s="207">
        <f t="shared" si="2"/>
        <v>0</v>
      </c>
      <c r="S70" s="221"/>
      <c r="T70" s="221"/>
      <c r="U70" s="221"/>
      <c r="V70" s="221"/>
      <c r="W70" s="223"/>
      <c r="X70" s="221"/>
      <c r="Y70" s="221"/>
      <c r="Z70" s="221"/>
      <c r="AA70" s="221"/>
      <c r="AB70" s="224"/>
      <c r="AC70" s="225"/>
      <c r="AD70" s="221"/>
      <c r="AE70" s="221"/>
      <c r="AF70" s="221"/>
    </row>
    <row r="71" spans="1:32" s="188" customFormat="1" ht="61.5" customHeight="1">
      <c r="A71" s="226" t="s">
        <v>278</v>
      </c>
      <c r="B71" s="170" t="s">
        <v>616</v>
      </c>
      <c r="C71" s="217"/>
      <c r="D71" s="217">
        <f>I71</f>
        <v>30000000</v>
      </c>
      <c r="E71" s="217"/>
      <c r="F71" s="217"/>
      <c r="G71" s="217"/>
      <c r="H71" s="215"/>
      <c r="I71" s="217">
        <v>30000000</v>
      </c>
      <c r="J71" s="285"/>
      <c r="K71" s="217"/>
      <c r="L71" s="217"/>
      <c r="M71" s="217"/>
      <c r="N71" s="217"/>
      <c r="O71" s="217"/>
      <c r="P71" s="217"/>
      <c r="Q71" s="189"/>
      <c r="R71" s="207">
        <f t="shared" si="2"/>
        <v>0</v>
      </c>
      <c r="S71" s="221"/>
      <c r="T71" s="221"/>
      <c r="U71" s="221"/>
      <c r="V71" s="221"/>
      <c r="W71" s="223"/>
      <c r="X71" s="221"/>
      <c r="Y71" s="221"/>
      <c r="Z71" s="221"/>
      <c r="AA71" s="221"/>
      <c r="AB71" s="224"/>
      <c r="AC71" s="225"/>
      <c r="AD71" s="221"/>
      <c r="AE71" s="221"/>
      <c r="AF71" s="221"/>
    </row>
    <row r="72" spans="1:32" ht="39.6" customHeight="1">
      <c r="A72" s="258" t="s">
        <v>278</v>
      </c>
      <c r="B72" s="259" t="s">
        <v>567</v>
      </c>
      <c r="C72" s="217"/>
      <c r="D72" s="217">
        <v>2304000000</v>
      </c>
      <c r="E72" s="217">
        <v>2304000000</v>
      </c>
      <c r="F72" s="217"/>
      <c r="G72" s="217"/>
      <c r="H72" s="217"/>
      <c r="I72" s="217"/>
      <c r="J72" s="285"/>
      <c r="K72" s="217"/>
      <c r="L72" s="217"/>
      <c r="M72" s="217"/>
      <c r="N72" s="217"/>
      <c r="O72" s="217"/>
      <c r="P72" s="217"/>
      <c r="Q72" s="186"/>
      <c r="R72" s="207">
        <f t="shared" si="2"/>
        <v>0</v>
      </c>
      <c r="S72" s="52"/>
      <c r="T72" s="52"/>
      <c r="U72" s="52"/>
      <c r="V72" s="52"/>
      <c r="W72" s="192"/>
      <c r="X72" s="52"/>
      <c r="Y72" s="52"/>
      <c r="Z72" s="52"/>
      <c r="AA72" s="52"/>
      <c r="AB72" s="193"/>
      <c r="AC72" s="194"/>
      <c r="AD72" s="52"/>
      <c r="AE72" s="52"/>
      <c r="AF72" s="52"/>
    </row>
    <row r="73" spans="1:32" ht="53.65" customHeight="1">
      <c r="A73" s="258" t="s">
        <v>278</v>
      </c>
      <c r="B73" s="259" t="s">
        <v>626</v>
      </c>
      <c r="C73" s="217"/>
      <c r="D73" s="217">
        <f>L73</f>
        <v>1652000000</v>
      </c>
      <c r="E73" s="217"/>
      <c r="F73" s="217"/>
      <c r="G73" s="217"/>
      <c r="H73" s="217"/>
      <c r="I73" s="217"/>
      <c r="J73" s="285"/>
      <c r="K73" s="217"/>
      <c r="L73" s="217">
        <f>1804000000-152000000</f>
        <v>1652000000</v>
      </c>
      <c r="M73" s="217"/>
      <c r="N73" s="217"/>
      <c r="O73" s="217"/>
      <c r="P73" s="217"/>
      <c r="Q73" s="186"/>
      <c r="R73" s="207">
        <f t="shared" si="2"/>
        <v>0</v>
      </c>
      <c r="S73" s="52"/>
      <c r="T73" s="52"/>
      <c r="U73" s="52"/>
      <c r="V73" s="52"/>
      <c r="W73" s="192"/>
      <c r="X73" s="52"/>
      <c r="Y73" s="52"/>
      <c r="Z73" s="52"/>
      <c r="AA73" s="52"/>
      <c r="AB73" s="193"/>
      <c r="AC73" s="194"/>
      <c r="AD73" s="52"/>
      <c r="AE73" s="52"/>
      <c r="AF73" s="52"/>
    </row>
    <row r="74" spans="1:32" ht="66.599999999999994" customHeight="1">
      <c r="A74" s="258" t="s">
        <v>278</v>
      </c>
      <c r="B74" s="259" t="s">
        <v>620</v>
      </c>
      <c r="C74" s="217"/>
      <c r="D74" s="217">
        <f>L74</f>
        <v>672000000</v>
      </c>
      <c r="E74" s="217"/>
      <c r="F74" s="217"/>
      <c r="G74" s="217"/>
      <c r="H74" s="217"/>
      <c r="I74" s="217"/>
      <c r="J74" s="285"/>
      <c r="K74" s="217"/>
      <c r="L74" s="217">
        <f>702000000-30000000</f>
        <v>672000000</v>
      </c>
      <c r="M74" s="217"/>
      <c r="N74" s="217"/>
      <c r="O74" s="217"/>
      <c r="P74" s="217"/>
      <c r="Q74" s="186"/>
      <c r="R74" s="207">
        <f t="shared" si="2"/>
        <v>0</v>
      </c>
      <c r="S74" s="52"/>
      <c r="T74" s="52"/>
      <c r="U74" s="52"/>
      <c r="V74" s="52"/>
      <c r="W74" s="192"/>
      <c r="X74" s="52"/>
      <c r="Y74" s="52"/>
      <c r="Z74" s="52"/>
      <c r="AA74" s="52"/>
      <c r="AB74" s="193"/>
      <c r="AC74" s="194"/>
      <c r="AD74" s="52"/>
      <c r="AE74" s="52"/>
      <c r="AF74" s="52"/>
    </row>
    <row r="75" spans="1:32" ht="44.1" customHeight="1">
      <c r="A75" s="258" t="s">
        <v>278</v>
      </c>
      <c r="B75" s="259" t="s">
        <v>617</v>
      </c>
      <c r="C75" s="217"/>
      <c r="D75" s="217">
        <f>L75</f>
        <v>1328000000</v>
      </c>
      <c r="E75" s="217"/>
      <c r="F75" s="217"/>
      <c r="G75" s="217"/>
      <c r="H75" s="217"/>
      <c r="I75" s="217"/>
      <c r="J75" s="285"/>
      <c r="K75" s="217"/>
      <c r="L75" s="217">
        <f>824000000-46000000+550000000</f>
        <v>1328000000</v>
      </c>
      <c r="M75" s="217"/>
      <c r="N75" s="217"/>
      <c r="O75" s="217"/>
      <c r="P75" s="217"/>
      <c r="Q75" s="186"/>
      <c r="R75" s="207">
        <f t="shared" si="2"/>
        <v>0</v>
      </c>
      <c r="S75" s="52"/>
      <c r="T75" s="52"/>
      <c r="U75" s="52"/>
      <c r="V75" s="52"/>
      <c r="W75" s="192"/>
      <c r="X75" s="52"/>
      <c r="Y75" s="52"/>
      <c r="Z75" s="52"/>
      <c r="AA75" s="52"/>
      <c r="AB75" s="193"/>
      <c r="AC75" s="194"/>
      <c r="AD75" s="52"/>
      <c r="AE75" s="52"/>
      <c r="AF75" s="52"/>
    </row>
    <row r="76" spans="1:32" s="190" customFormat="1" ht="29.65" customHeight="1">
      <c r="A76" s="260">
        <v>4</v>
      </c>
      <c r="B76" s="261" t="s">
        <v>517</v>
      </c>
      <c r="C76" s="255" t="e">
        <f>C77</f>
        <v>#REF!</v>
      </c>
      <c r="D76" s="255">
        <f>D77+D78+D79</f>
        <v>716000000</v>
      </c>
      <c r="E76" s="255">
        <f t="shared" ref="E76:O76" si="12">E77+E78+E79</f>
        <v>0</v>
      </c>
      <c r="F76" s="255">
        <f t="shared" si="12"/>
        <v>0</v>
      </c>
      <c r="G76" s="255">
        <f t="shared" si="12"/>
        <v>0</v>
      </c>
      <c r="H76" s="255">
        <f t="shared" si="12"/>
        <v>0</v>
      </c>
      <c r="I76" s="255">
        <f t="shared" si="12"/>
        <v>0</v>
      </c>
      <c r="J76" s="286">
        <f t="shared" si="12"/>
        <v>0</v>
      </c>
      <c r="K76" s="255">
        <f t="shared" si="12"/>
        <v>0</v>
      </c>
      <c r="L76" s="255">
        <f t="shared" si="12"/>
        <v>0</v>
      </c>
      <c r="M76" s="255">
        <f t="shared" si="12"/>
        <v>0</v>
      </c>
      <c r="N76" s="255">
        <f t="shared" si="12"/>
        <v>0</v>
      </c>
      <c r="O76" s="255">
        <f t="shared" si="12"/>
        <v>716000000</v>
      </c>
      <c r="P76" s="255"/>
      <c r="Q76" s="262"/>
      <c r="R76" s="207">
        <f t="shared" si="2"/>
        <v>0</v>
      </c>
      <c r="S76" s="229"/>
      <c r="T76" s="229"/>
      <c r="U76" s="229"/>
      <c r="V76" s="229"/>
      <c r="W76" s="230"/>
      <c r="X76" s="229"/>
      <c r="Y76" s="229"/>
      <c r="Z76" s="229"/>
      <c r="AA76" s="229"/>
      <c r="AB76" s="231"/>
      <c r="AC76" s="232"/>
      <c r="AD76" s="229"/>
      <c r="AE76" s="229"/>
      <c r="AF76" s="229"/>
    </row>
    <row r="77" spans="1:32" s="169" customFormat="1" ht="29.65" customHeight="1">
      <c r="A77" s="228" t="s">
        <v>278</v>
      </c>
      <c r="B77" s="171" t="s">
        <v>549</v>
      </c>
      <c r="C77" s="227" t="e">
        <f>E77+F77+G77+H77+#REF!+I77+J77+K77+L77+O77</f>
        <v>#REF!</v>
      </c>
      <c r="D77" s="227">
        <f>536000000+(6*12000000)</f>
        <v>608000000</v>
      </c>
      <c r="E77" s="227"/>
      <c r="F77" s="227"/>
      <c r="G77" s="227"/>
      <c r="H77" s="227"/>
      <c r="I77" s="227"/>
      <c r="J77" s="287"/>
      <c r="K77" s="227"/>
      <c r="L77" s="227"/>
      <c r="M77" s="227"/>
      <c r="N77" s="227"/>
      <c r="O77" s="227">
        <f>D77</f>
        <v>608000000</v>
      </c>
      <c r="P77" s="227"/>
      <c r="Q77" s="185"/>
      <c r="R77" s="207">
        <f t="shared" si="2"/>
        <v>0</v>
      </c>
      <c r="S77" s="205"/>
      <c r="T77" s="205"/>
      <c r="U77" s="205"/>
      <c r="V77" s="205"/>
      <c r="W77" s="211"/>
      <c r="X77" s="205"/>
      <c r="Y77" s="205"/>
      <c r="Z77" s="205"/>
      <c r="AA77" s="205"/>
      <c r="AB77" s="212"/>
      <c r="AC77" s="213"/>
      <c r="AD77" s="205"/>
      <c r="AE77" s="205"/>
      <c r="AF77" s="205"/>
    </row>
    <row r="78" spans="1:32" s="169" customFormat="1" ht="29.65" customHeight="1">
      <c r="A78" s="228" t="s">
        <v>278</v>
      </c>
      <c r="B78" s="171" t="s">
        <v>601</v>
      </c>
      <c r="C78" s="227"/>
      <c r="D78" s="227">
        <v>58000000</v>
      </c>
      <c r="E78" s="227"/>
      <c r="F78" s="227"/>
      <c r="G78" s="227"/>
      <c r="H78" s="227"/>
      <c r="I78" s="227"/>
      <c r="J78" s="287"/>
      <c r="K78" s="227"/>
      <c r="L78" s="227"/>
      <c r="M78" s="227"/>
      <c r="N78" s="227"/>
      <c r="O78" s="227">
        <v>58000000</v>
      </c>
      <c r="P78" s="227"/>
      <c r="Q78" s="185"/>
      <c r="R78" s="207">
        <f t="shared" ref="R78:R141" si="13">D78-E78-F78-G78-H78-I78-J78-K78-L78-O78-P78-Q78</f>
        <v>0</v>
      </c>
      <c r="S78" s="205"/>
      <c r="T78" s="205"/>
      <c r="U78" s="205"/>
      <c r="V78" s="205"/>
      <c r="W78" s="211"/>
      <c r="X78" s="205"/>
      <c r="Y78" s="205"/>
      <c r="Z78" s="205"/>
      <c r="AA78" s="205"/>
      <c r="AB78" s="212"/>
      <c r="AC78" s="213"/>
      <c r="AD78" s="205"/>
      <c r="AE78" s="205"/>
      <c r="AF78" s="205"/>
    </row>
    <row r="79" spans="1:32" s="169" customFormat="1" ht="29.65" customHeight="1">
      <c r="A79" s="228" t="s">
        <v>529</v>
      </c>
      <c r="B79" s="171" t="s">
        <v>633</v>
      </c>
      <c r="C79" s="227"/>
      <c r="D79" s="227">
        <f>O79</f>
        <v>50000000</v>
      </c>
      <c r="E79" s="227"/>
      <c r="F79" s="227"/>
      <c r="G79" s="227"/>
      <c r="H79" s="227"/>
      <c r="I79" s="227"/>
      <c r="J79" s="287"/>
      <c r="K79" s="227"/>
      <c r="L79" s="227"/>
      <c r="M79" s="227"/>
      <c r="N79" s="227"/>
      <c r="O79" s="227">
        <v>50000000</v>
      </c>
      <c r="P79" s="227"/>
      <c r="Q79" s="185"/>
      <c r="R79" s="207">
        <f t="shared" si="13"/>
        <v>0</v>
      </c>
      <c r="S79" s="205"/>
      <c r="T79" s="205"/>
      <c r="U79" s="205"/>
      <c r="V79" s="205"/>
      <c r="W79" s="211"/>
      <c r="X79" s="205"/>
      <c r="Y79" s="205"/>
      <c r="Z79" s="205"/>
      <c r="AA79" s="205"/>
      <c r="AB79" s="212"/>
      <c r="AC79" s="213"/>
      <c r="AD79" s="205"/>
      <c r="AE79" s="205"/>
      <c r="AF79" s="205"/>
    </row>
    <row r="80" spans="1:32" s="187" customFormat="1" ht="37.5" customHeight="1">
      <c r="A80" s="249" t="s">
        <v>260</v>
      </c>
      <c r="B80" s="55" t="s">
        <v>504</v>
      </c>
      <c r="C80" s="255" t="e">
        <f t="shared" ref="C80:I80" si="14">C81+C91</f>
        <v>#REF!</v>
      </c>
      <c r="D80" s="255" t="e">
        <f t="shared" si="14"/>
        <v>#REF!</v>
      </c>
      <c r="E80" s="255">
        <f t="shared" si="14"/>
        <v>0</v>
      </c>
      <c r="F80" s="255">
        <f t="shared" si="14"/>
        <v>0</v>
      </c>
      <c r="G80" s="255">
        <f t="shared" si="14"/>
        <v>0</v>
      </c>
      <c r="H80" s="255">
        <f t="shared" si="14"/>
        <v>0</v>
      </c>
      <c r="I80" s="255">
        <f t="shared" si="14"/>
        <v>0</v>
      </c>
      <c r="J80" s="286"/>
      <c r="K80" s="255"/>
      <c r="L80" s="255">
        <f>L81+L91</f>
        <v>0</v>
      </c>
      <c r="M80" s="255">
        <f>M81+M91</f>
        <v>0</v>
      </c>
      <c r="N80" s="255">
        <f>N81+N91</f>
        <v>0</v>
      </c>
      <c r="O80" s="255" t="e">
        <f>O81+O91</f>
        <v>#REF!</v>
      </c>
      <c r="P80" s="255"/>
      <c r="Q80" s="186"/>
      <c r="R80" s="207" t="e">
        <f t="shared" si="13"/>
        <v>#REF!</v>
      </c>
      <c r="S80" s="54"/>
      <c r="T80" s="54"/>
      <c r="U80" s="54"/>
      <c r="V80" s="54"/>
      <c r="W80" s="192" t="e">
        <f>C80-V80</f>
        <v>#REF!</v>
      </c>
      <c r="X80" s="54"/>
      <c r="Y80" s="54"/>
      <c r="Z80" s="54"/>
      <c r="AA80" s="54"/>
      <c r="AB80" s="197">
        <v>125831</v>
      </c>
      <c r="AC80" s="194" t="e">
        <f>C80-AB80</f>
        <v>#REF!</v>
      </c>
      <c r="AD80" s="54"/>
      <c r="AE80" s="54"/>
      <c r="AF80" s="54"/>
    </row>
    <row r="81" spans="1:32" s="187" customFormat="1" ht="39" customHeight="1">
      <c r="A81" s="249">
        <v>1</v>
      </c>
      <c r="B81" s="55" t="s">
        <v>568</v>
      </c>
      <c r="C81" s="255" t="e">
        <f>O81</f>
        <v>#REF!</v>
      </c>
      <c r="D81" s="255" t="e">
        <f>SUM(D82:D90)</f>
        <v>#REF!</v>
      </c>
      <c r="E81" s="255"/>
      <c r="F81" s="255"/>
      <c r="G81" s="255"/>
      <c r="H81" s="255"/>
      <c r="I81" s="255"/>
      <c r="J81" s="286"/>
      <c r="K81" s="255"/>
      <c r="L81" s="255"/>
      <c r="M81" s="255"/>
      <c r="N81" s="255"/>
      <c r="O81" s="255" t="e">
        <f>SUM(O82:O90)</f>
        <v>#REF!</v>
      </c>
      <c r="P81" s="255"/>
      <c r="Q81" s="186"/>
      <c r="R81" s="207" t="e">
        <f t="shared" si="13"/>
        <v>#REF!</v>
      </c>
      <c r="S81" s="54"/>
      <c r="T81" s="54"/>
      <c r="U81" s="54"/>
      <c r="V81" s="54"/>
      <c r="W81" s="192"/>
      <c r="X81" s="54"/>
      <c r="Y81" s="54"/>
      <c r="Z81" s="54"/>
      <c r="AA81" s="54"/>
      <c r="AB81" s="197"/>
      <c r="AC81" s="194"/>
      <c r="AD81" s="54"/>
      <c r="AE81" s="54"/>
      <c r="AF81" s="54"/>
    </row>
    <row r="82" spans="1:32" s="187" customFormat="1" ht="32.65" customHeight="1">
      <c r="A82" s="228" t="s">
        <v>278</v>
      </c>
      <c r="B82" s="171" t="s">
        <v>607</v>
      </c>
      <c r="C82" s="227" t="e">
        <f>E82+F82+G82+H82+#REF!+I82+J82+K82+L82+O82</f>
        <v>#REF!</v>
      </c>
      <c r="D82" s="227">
        <f>O82</f>
        <v>2556000000</v>
      </c>
      <c r="E82" s="255"/>
      <c r="F82" s="255"/>
      <c r="G82" s="255"/>
      <c r="H82" s="255"/>
      <c r="I82" s="255"/>
      <c r="J82" s="286"/>
      <c r="K82" s="255"/>
      <c r="L82" s="255"/>
      <c r="M82" s="255"/>
      <c r="N82" s="255"/>
      <c r="O82" s="227">
        <f>2274000000+(21*12000000)+30000000</f>
        <v>2556000000</v>
      </c>
      <c r="P82" s="255"/>
      <c r="Q82" s="186"/>
      <c r="R82" s="207">
        <f t="shared" si="13"/>
        <v>0</v>
      </c>
      <c r="S82" s="54"/>
      <c r="T82" s="54"/>
      <c r="U82" s="54"/>
      <c r="V82" s="54"/>
      <c r="W82" s="192"/>
      <c r="X82" s="54"/>
      <c r="Y82" s="54"/>
      <c r="Z82" s="54"/>
      <c r="AA82" s="54"/>
      <c r="AB82" s="197"/>
      <c r="AC82" s="194"/>
      <c r="AD82" s="54"/>
      <c r="AE82" s="54"/>
      <c r="AF82" s="54"/>
    </row>
    <row r="83" spans="1:32" s="187" customFormat="1" ht="45" customHeight="1">
      <c r="A83" s="228" t="s">
        <v>278</v>
      </c>
      <c r="B83" s="251" t="s">
        <v>605</v>
      </c>
      <c r="C83" s="227" t="e">
        <f>E83+F83+G83+H83+#REF!+I83+J83+K83+L83+O83</f>
        <v>#REF!</v>
      </c>
      <c r="D83" s="227">
        <v>111000000</v>
      </c>
      <c r="E83" s="255"/>
      <c r="F83" s="255"/>
      <c r="G83" s="255"/>
      <c r="H83" s="255"/>
      <c r="I83" s="255"/>
      <c r="J83" s="286"/>
      <c r="K83" s="255"/>
      <c r="L83" s="255"/>
      <c r="M83" s="255"/>
      <c r="N83" s="255"/>
      <c r="O83" s="227">
        <v>111000000</v>
      </c>
      <c r="P83" s="255"/>
      <c r="Q83" s="186"/>
      <c r="R83" s="207">
        <f t="shared" si="13"/>
        <v>0</v>
      </c>
      <c r="S83" s="54"/>
      <c r="T83" s="54"/>
      <c r="U83" s="54"/>
      <c r="V83" s="54"/>
      <c r="W83" s="192"/>
      <c r="X83" s="54"/>
      <c r="Y83" s="54"/>
      <c r="Z83" s="54"/>
      <c r="AA83" s="54"/>
      <c r="AB83" s="197"/>
      <c r="AC83" s="194"/>
      <c r="AD83" s="54"/>
      <c r="AE83" s="54"/>
      <c r="AF83" s="54"/>
    </row>
    <row r="84" spans="1:32" s="187" customFormat="1" ht="42.6" customHeight="1">
      <c r="A84" s="228" t="s">
        <v>278</v>
      </c>
      <c r="B84" s="251" t="s">
        <v>612</v>
      </c>
      <c r="C84" s="227" t="e">
        <f>E84+F84+G84+H84+#REF!+I84+J84+K84+L84+O84</f>
        <v>#REF!</v>
      </c>
      <c r="D84" s="227" t="e">
        <f>O84</f>
        <v>#REF!</v>
      </c>
      <c r="E84" s="255"/>
      <c r="F84" s="255"/>
      <c r="G84" s="255"/>
      <c r="H84" s="255"/>
      <c r="I84" s="255"/>
      <c r="J84" s="286"/>
      <c r="K84" s="255"/>
      <c r="L84" s="255"/>
      <c r="M84" s="255"/>
      <c r="N84" s="255"/>
      <c r="O84" s="227" t="e">
        <f>#REF!</f>
        <v>#REF!</v>
      </c>
      <c r="P84" s="255"/>
      <c r="Q84" s="186"/>
      <c r="R84" s="207" t="e">
        <f t="shared" si="13"/>
        <v>#REF!</v>
      </c>
      <c r="S84" s="54"/>
      <c r="T84" s="54"/>
      <c r="U84" s="54"/>
      <c r="V84" s="54"/>
      <c r="W84" s="192"/>
      <c r="X84" s="54"/>
      <c r="Y84" s="54"/>
      <c r="Z84" s="54"/>
      <c r="AA84" s="54"/>
      <c r="AB84" s="197"/>
      <c r="AC84" s="194"/>
      <c r="AD84" s="54"/>
      <c r="AE84" s="54"/>
      <c r="AF84" s="54"/>
    </row>
    <row r="85" spans="1:32" s="187" customFormat="1" ht="42.6" customHeight="1">
      <c r="A85" s="228" t="s">
        <v>278</v>
      </c>
      <c r="B85" s="251" t="s">
        <v>606</v>
      </c>
      <c r="C85" s="227" t="e">
        <f>E85+F85+G85+H85+#REF!+I85+J85+K85+L85+O85</f>
        <v>#REF!</v>
      </c>
      <c r="D85" s="227" t="e">
        <f>O85</f>
        <v>#REF!</v>
      </c>
      <c r="E85" s="255"/>
      <c r="F85" s="255"/>
      <c r="G85" s="255"/>
      <c r="H85" s="255"/>
      <c r="I85" s="255"/>
      <c r="J85" s="286"/>
      <c r="K85" s="255"/>
      <c r="L85" s="255"/>
      <c r="M85" s="255"/>
      <c r="N85" s="255"/>
      <c r="O85" s="227" t="e">
        <f>#REF!</f>
        <v>#REF!</v>
      </c>
      <c r="P85" s="255"/>
      <c r="Q85" s="186"/>
      <c r="R85" s="207" t="e">
        <f t="shared" si="13"/>
        <v>#REF!</v>
      </c>
      <c r="S85" s="54"/>
      <c r="T85" s="54"/>
      <c r="U85" s="54"/>
      <c r="V85" s="54"/>
      <c r="W85" s="192"/>
      <c r="X85" s="54"/>
      <c r="Y85" s="54"/>
      <c r="Z85" s="54"/>
      <c r="AA85" s="54"/>
      <c r="AB85" s="197"/>
      <c r="AC85" s="194"/>
      <c r="AD85" s="54"/>
      <c r="AE85" s="54"/>
      <c r="AF85" s="54"/>
    </row>
    <row r="86" spans="1:32" s="187" customFormat="1" ht="30.6" customHeight="1">
      <c r="A86" s="228" t="s">
        <v>278</v>
      </c>
      <c r="B86" s="251" t="s">
        <v>547</v>
      </c>
      <c r="C86" s="227" t="e">
        <f>E86+F86+G86+H86+#REF!+I86+J86+K86+L86+O86</f>
        <v>#REF!</v>
      </c>
      <c r="D86" s="227">
        <f>O86</f>
        <v>300000000</v>
      </c>
      <c r="E86" s="255"/>
      <c r="F86" s="255"/>
      <c r="G86" s="255"/>
      <c r="H86" s="255"/>
      <c r="I86" s="255"/>
      <c r="J86" s="286"/>
      <c r="K86" s="255"/>
      <c r="L86" s="255"/>
      <c r="M86" s="255"/>
      <c r="N86" s="255"/>
      <c r="O86" s="227">
        <v>300000000</v>
      </c>
      <c r="P86" s="255"/>
      <c r="Q86" s="186"/>
      <c r="R86" s="207">
        <f t="shared" si="13"/>
        <v>0</v>
      </c>
      <c r="S86" s="54"/>
      <c r="T86" s="54"/>
      <c r="U86" s="54"/>
      <c r="V86" s="54"/>
      <c r="W86" s="192"/>
      <c r="X86" s="54"/>
      <c r="Y86" s="54"/>
      <c r="Z86" s="54"/>
      <c r="AA86" s="54"/>
      <c r="AB86" s="197"/>
      <c r="AC86" s="194"/>
      <c r="AD86" s="54"/>
      <c r="AE86" s="54"/>
      <c r="AF86" s="54"/>
    </row>
    <row r="87" spans="1:32" s="169" customFormat="1" ht="34.15" customHeight="1">
      <c r="A87" s="228" t="s">
        <v>278</v>
      </c>
      <c r="B87" s="263" t="s">
        <v>545</v>
      </c>
      <c r="C87" s="227" t="e">
        <f>E87+F87+G87+H87+#REF!+I87+J87+K87+L87+O87</f>
        <v>#REF!</v>
      </c>
      <c r="D87" s="227">
        <v>785000000</v>
      </c>
      <c r="E87" s="227"/>
      <c r="F87" s="227"/>
      <c r="G87" s="227"/>
      <c r="H87" s="227"/>
      <c r="I87" s="227"/>
      <c r="J87" s="287"/>
      <c r="K87" s="227"/>
      <c r="L87" s="227"/>
      <c r="M87" s="227"/>
      <c r="N87" s="227"/>
      <c r="O87" s="227">
        <v>785000000</v>
      </c>
      <c r="P87" s="227"/>
      <c r="Q87" s="185"/>
      <c r="R87" s="207">
        <f t="shared" si="13"/>
        <v>0</v>
      </c>
      <c r="S87" s="205"/>
      <c r="T87" s="205"/>
      <c r="U87" s="205"/>
      <c r="V87" s="205"/>
      <c r="W87" s="211"/>
      <c r="X87" s="205"/>
      <c r="Y87" s="205"/>
      <c r="Z87" s="205"/>
      <c r="AA87" s="205"/>
      <c r="AB87" s="212"/>
      <c r="AC87" s="213"/>
      <c r="AD87" s="205"/>
      <c r="AE87" s="205"/>
      <c r="AF87" s="205"/>
    </row>
    <row r="88" spans="1:32" ht="26.1" customHeight="1">
      <c r="A88" s="228" t="s">
        <v>278</v>
      </c>
      <c r="B88" s="263" t="s">
        <v>542</v>
      </c>
      <c r="C88" s="227" t="e">
        <f>E88+F88+G88+H88+#REF!+I88+J88+K88+L88+O88</f>
        <v>#REF!</v>
      </c>
      <c r="D88" s="227">
        <f>O88</f>
        <v>81000000</v>
      </c>
      <c r="E88" s="227"/>
      <c r="F88" s="227"/>
      <c r="G88" s="227"/>
      <c r="H88" s="227"/>
      <c r="I88" s="227"/>
      <c r="J88" s="287"/>
      <c r="K88" s="227"/>
      <c r="L88" s="227"/>
      <c r="M88" s="227"/>
      <c r="N88" s="227"/>
      <c r="O88" s="227">
        <v>81000000</v>
      </c>
      <c r="P88" s="227"/>
      <c r="Q88" s="186"/>
      <c r="R88" s="207">
        <f t="shared" si="13"/>
        <v>0</v>
      </c>
      <c r="S88" s="52"/>
      <c r="T88" s="52"/>
      <c r="U88" s="52"/>
      <c r="V88" s="52"/>
      <c r="W88" s="192"/>
      <c r="X88" s="52"/>
      <c r="Y88" s="52"/>
      <c r="Z88" s="52"/>
      <c r="AA88" s="52"/>
      <c r="AB88" s="193"/>
      <c r="AC88" s="194"/>
      <c r="AD88" s="52"/>
      <c r="AE88" s="52"/>
      <c r="AF88" s="52"/>
    </row>
    <row r="89" spans="1:32" ht="27" customHeight="1">
      <c r="A89" s="228" t="s">
        <v>278</v>
      </c>
      <c r="B89" s="263" t="s">
        <v>541</v>
      </c>
      <c r="C89" s="227" t="e">
        <f>E89+F89+G89+H89+#REF!+I89+J89+K89+L89+O89</f>
        <v>#REF!</v>
      </c>
      <c r="D89" s="227">
        <v>77000000</v>
      </c>
      <c r="E89" s="227"/>
      <c r="F89" s="227"/>
      <c r="G89" s="227"/>
      <c r="H89" s="227"/>
      <c r="I89" s="227"/>
      <c r="J89" s="287"/>
      <c r="K89" s="227"/>
      <c r="L89" s="227"/>
      <c r="M89" s="227"/>
      <c r="N89" s="227"/>
      <c r="O89" s="227">
        <v>77000000</v>
      </c>
      <c r="P89" s="227"/>
      <c r="Q89" s="186"/>
      <c r="R89" s="207">
        <f t="shared" si="13"/>
        <v>0</v>
      </c>
      <c r="S89" s="52"/>
      <c r="T89" s="52"/>
      <c r="U89" s="52"/>
      <c r="V89" s="52"/>
      <c r="W89" s="192"/>
      <c r="X89" s="52"/>
      <c r="Y89" s="52"/>
      <c r="Z89" s="52"/>
      <c r="AA89" s="52"/>
      <c r="AB89" s="193"/>
      <c r="AC89" s="194"/>
      <c r="AD89" s="52"/>
      <c r="AE89" s="52"/>
      <c r="AF89" s="52"/>
    </row>
    <row r="90" spans="1:32" ht="42" customHeight="1">
      <c r="A90" s="228" t="s">
        <v>529</v>
      </c>
      <c r="B90" s="263" t="s">
        <v>608</v>
      </c>
      <c r="C90" s="227"/>
      <c r="D90" s="227">
        <f>O90</f>
        <v>40000000</v>
      </c>
      <c r="E90" s="227"/>
      <c r="F90" s="227"/>
      <c r="G90" s="227"/>
      <c r="H90" s="227"/>
      <c r="I90" s="227"/>
      <c r="J90" s="287"/>
      <c r="K90" s="227"/>
      <c r="L90" s="227"/>
      <c r="M90" s="227"/>
      <c r="N90" s="227"/>
      <c r="O90" s="227">
        <v>40000000</v>
      </c>
      <c r="P90" s="227"/>
      <c r="Q90" s="186"/>
      <c r="R90" s="207">
        <f t="shared" si="13"/>
        <v>0</v>
      </c>
      <c r="S90" s="52"/>
      <c r="T90" s="52"/>
      <c r="U90" s="52"/>
      <c r="V90" s="52"/>
      <c r="W90" s="192"/>
      <c r="X90" s="52"/>
      <c r="Y90" s="52"/>
      <c r="Z90" s="52"/>
      <c r="AA90" s="52"/>
      <c r="AB90" s="193"/>
      <c r="AC90" s="194"/>
      <c r="AD90" s="52"/>
      <c r="AE90" s="52"/>
      <c r="AF90" s="52"/>
    </row>
    <row r="91" spans="1:32" s="187" customFormat="1" ht="31.5" customHeight="1">
      <c r="A91" s="249">
        <v>2</v>
      </c>
      <c r="B91" s="55" t="s">
        <v>569</v>
      </c>
      <c r="C91" s="255">
        <f>C92+C93+C94+C97+C100+C111+C112+C113</f>
        <v>2304677432</v>
      </c>
      <c r="D91" s="255" t="e">
        <f>SUM(D114:D126)</f>
        <v>#REF!</v>
      </c>
      <c r="E91" s="255">
        <f t="shared" ref="E91:N91" si="15">SUM(E114:E124)</f>
        <v>0</v>
      </c>
      <c r="F91" s="255">
        <f t="shared" si="15"/>
        <v>0</v>
      </c>
      <c r="G91" s="255">
        <f t="shared" si="15"/>
        <v>0</v>
      </c>
      <c r="H91" s="255">
        <f t="shared" si="15"/>
        <v>0</v>
      </c>
      <c r="I91" s="255">
        <f t="shared" si="15"/>
        <v>0</v>
      </c>
      <c r="J91" s="286">
        <f t="shared" si="15"/>
        <v>0</v>
      </c>
      <c r="K91" s="255">
        <f t="shared" si="15"/>
        <v>0</v>
      </c>
      <c r="L91" s="255">
        <f t="shared" si="15"/>
        <v>0</v>
      </c>
      <c r="M91" s="255">
        <f t="shared" si="15"/>
        <v>0</v>
      </c>
      <c r="N91" s="255">
        <f t="shared" si="15"/>
        <v>0</v>
      </c>
      <c r="O91" s="255" t="e">
        <f>SUM(O114:O126)</f>
        <v>#REF!</v>
      </c>
      <c r="P91" s="255"/>
      <c r="Q91" s="186"/>
      <c r="R91" s="207" t="e">
        <f t="shared" si="13"/>
        <v>#REF!</v>
      </c>
      <c r="S91" s="54"/>
      <c r="T91" s="54"/>
      <c r="U91" s="54"/>
      <c r="V91" s="54"/>
      <c r="W91" s="192"/>
      <c r="X91" s="54"/>
      <c r="Y91" s="54"/>
      <c r="Z91" s="54"/>
      <c r="AA91" s="54"/>
      <c r="AB91" s="197"/>
      <c r="AC91" s="194"/>
      <c r="AD91" s="54"/>
      <c r="AE91" s="54"/>
      <c r="AF91" s="54"/>
    </row>
    <row r="92" spans="1:32" s="191" customFormat="1" ht="22.5" hidden="1" customHeight="1">
      <c r="A92" s="264"/>
      <c r="B92" s="265" t="s">
        <v>514</v>
      </c>
      <c r="C92" s="216">
        <f>O92</f>
        <v>794726102</v>
      </c>
      <c r="D92" s="216"/>
      <c r="E92" s="216"/>
      <c r="F92" s="216"/>
      <c r="G92" s="216"/>
      <c r="H92" s="216"/>
      <c r="I92" s="216"/>
      <c r="J92" s="283"/>
      <c r="K92" s="216"/>
      <c r="L92" s="216"/>
      <c r="M92" s="216"/>
      <c r="N92" s="216"/>
      <c r="O92" s="216">
        <v>794726102</v>
      </c>
      <c r="P92" s="266"/>
      <c r="Q92" s="267"/>
      <c r="R92" s="207">
        <f t="shared" si="13"/>
        <v>-794726102</v>
      </c>
      <c r="S92" s="233"/>
      <c r="T92" s="233"/>
      <c r="U92" s="233"/>
      <c r="V92" s="233"/>
      <c r="W92" s="234"/>
      <c r="X92" s="233"/>
      <c r="Y92" s="233"/>
      <c r="Z92" s="233"/>
      <c r="AA92" s="233"/>
      <c r="AB92" s="235"/>
      <c r="AC92" s="236"/>
      <c r="AD92" s="233"/>
      <c r="AE92" s="233"/>
      <c r="AF92" s="233"/>
    </row>
    <row r="93" spans="1:32" s="191" customFormat="1" ht="20.100000000000001" hidden="1" customHeight="1">
      <c r="A93" s="264"/>
      <c r="B93" s="265" t="s">
        <v>515</v>
      </c>
      <c r="C93" s="216">
        <f t="shared" ref="C93:C113" si="16">SUM(E93:P93)</f>
        <v>435071912</v>
      </c>
      <c r="D93" s="216"/>
      <c r="E93" s="216"/>
      <c r="F93" s="216"/>
      <c r="G93" s="216"/>
      <c r="H93" s="216"/>
      <c r="I93" s="216"/>
      <c r="J93" s="283"/>
      <c r="K93" s="216"/>
      <c r="L93" s="216"/>
      <c r="M93" s="216"/>
      <c r="N93" s="216"/>
      <c r="O93" s="216">
        <v>435071912</v>
      </c>
      <c r="P93" s="266"/>
      <c r="Q93" s="267"/>
      <c r="R93" s="207">
        <f t="shared" si="13"/>
        <v>-435071912</v>
      </c>
      <c r="S93" s="233"/>
      <c r="T93" s="233"/>
      <c r="U93" s="233"/>
      <c r="V93" s="233"/>
      <c r="W93" s="234"/>
      <c r="X93" s="233"/>
      <c r="Y93" s="233"/>
      <c r="Z93" s="233"/>
      <c r="AA93" s="233"/>
      <c r="AB93" s="235"/>
      <c r="AC93" s="236"/>
      <c r="AD93" s="233"/>
      <c r="AE93" s="233"/>
      <c r="AF93" s="233"/>
    </row>
    <row r="94" spans="1:32" s="191" customFormat="1" ht="22.5" hidden="1" customHeight="1">
      <c r="A94" s="268"/>
      <c r="B94" s="265" t="s">
        <v>506</v>
      </c>
      <c r="C94" s="216">
        <f t="shared" si="16"/>
        <v>310736214</v>
      </c>
      <c r="D94" s="216"/>
      <c r="E94" s="216"/>
      <c r="F94" s="216"/>
      <c r="G94" s="216"/>
      <c r="H94" s="216"/>
      <c r="I94" s="216"/>
      <c r="J94" s="283"/>
      <c r="K94" s="216"/>
      <c r="L94" s="216"/>
      <c r="M94" s="216"/>
      <c r="N94" s="216"/>
      <c r="O94" s="216">
        <v>310736214</v>
      </c>
      <c r="P94" s="266"/>
      <c r="Q94" s="267"/>
      <c r="R94" s="207">
        <f t="shared" si="13"/>
        <v>-310736214</v>
      </c>
      <c r="S94" s="233"/>
      <c r="T94" s="233"/>
      <c r="U94" s="233"/>
      <c r="V94" s="233"/>
      <c r="W94" s="234"/>
      <c r="X94" s="233"/>
      <c r="Y94" s="233"/>
      <c r="Z94" s="233"/>
      <c r="AA94" s="233"/>
      <c r="AB94" s="235"/>
      <c r="AC94" s="236"/>
      <c r="AD94" s="233"/>
      <c r="AE94" s="233"/>
      <c r="AF94" s="233"/>
    </row>
    <row r="95" spans="1:32" s="191" customFormat="1" ht="19.149999999999999" hidden="1" customHeight="1">
      <c r="A95" s="264"/>
      <c r="B95" s="269"/>
      <c r="C95" s="216">
        <f t="shared" si="16"/>
        <v>0</v>
      </c>
      <c r="D95" s="216"/>
      <c r="E95" s="216"/>
      <c r="F95" s="216"/>
      <c r="G95" s="216"/>
      <c r="H95" s="216"/>
      <c r="I95" s="216"/>
      <c r="J95" s="283"/>
      <c r="K95" s="216"/>
      <c r="L95" s="216"/>
      <c r="M95" s="216"/>
      <c r="N95" s="216"/>
      <c r="O95" s="216"/>
      <c r="P95" s="266"/>
      <c r="Q95" s="267"/>
      <c r="R95" s="207">
        <f t="shared" si="13"/>
        <v>0</v>
      </c>
      <c r="S95" s="233"/>
      <c r="T95" s="233"/>
      <c r="U95" s="233"/>
      <c r="V95" s="233"/>
      <c r="W95" s="234"/>
      <c r="X95" s="233"/>
      <c r="Y95" s="233"/>
      <c r="Z95" s="233"/>
      <c r="AA95" s="233"/>
      <c r="AB95" s="235"/>
      <c r="AC95" s="236"/>
      <c r="AD95" s="233"/>
      <c r="AE95" s="233"/>
      <c r="AF95" s="233"/>
    </row>
    <row r="96" spans="1:32" s="191" customFormat="1" ht="19.149999999999999" hidden="1" customHeight="1">
      <c r="A96" s="264"/>
      <c r="B96" s="269"/>
      <c r="C96" s="216">
        <f t="shared" si="16"/>
        <v>0</v>
      </c>
      <c r="D96" s="216"/>
      <c r="E96" s="216"/>
      <c r="F96" s="216"/>
      <c r="G96" s="216"/>
      <c r="H96" s="216"/>
      <c r="I96" s="216"/>
      <c r="J96" s="283"/>
      <c r="K96" s="216"/>
      <c r="L96" s="216"/>
      <c r="M96" s="216"/>
      <c r="N96" s="216"/>
      <c r="O96" s="216"/>
      <c r="P96" s="266"/>
      <c r="Q96" s="267"/>
      <c r="R96" s="207">
        <f t="shared" si="13"/>
        <v>0</v>
      </c>
      <c r="S96" s="233"/>
      <c r="T96" s="233"/>
      <c r="U96" s="233"/>
      <c r="V96" s="233"/>
      <c r="W96" s="234"/>
      <c r="X96" s="233"/>
      <c r="Y96" s="233"/>
      <c r="Z96" s="233"/>
      <c r="AA96" s="233"/>
      <c r="AB96" s="235"/>
      <c r="AC96" s="236"/>
      <c r="AD96" s="233"/>
      <c r="AE96" s="233"/>
      <c r="AF96" s="233"/>
    </row>
    <row r="97" spans="1:32" s="191" customFormat="1" ht="22.5" hidden="1" customHeight="1">
      <c r="A97" s="268"/>
      <c r="B97" s="265" t="s">
        <v>507</v>
      </c>
      <c r="C97" s="216">
        <f t="shared" si="16"/>
        <v>276380154</v>
      </c>
      <c r="D97" s="216"/>
      <c r="E97" s="216"/>
      <c r="F97" s="216"/>
      <c r="G97" s="216"/>
      <c r="H97" s="216"/>
      <c r="I97" s="216"/>
      <c r="J97" s="283"/>
      <c r="K97" s="216"/>
      <c r="L97" s="216"/>
      <c r="M97" s="216"/>
      <c r="N97" s="216"/>
      <c r="O97" s="216">
        <v>276380154</v>
      </c>
      <c r="P97" s="266"/>
      <c r="Q97" s="267"/>
      <c r="R97" s="207">
        <f t="shared" si="13"/>
        <v>-276380154</v>
      </c>
      <c r="S97" s="233"/>
      <c r="T97" s="233"/>
      <c r="U97" s="233"/>
      <c r="V97" s="233"/>
      <c r="W97" s="234"/>
      <c r="X97" s="233"/>
      <c r="Y97" s="233"/>
      <c r="Z97" s="233"/>
      <c r="AA97" s="233"/>
      <c r="AB97" s="235"/>
      <c r="AC97" s="236"/>
      <c r="AD97" s="233"/>
      <c r="AE97" s="233"/>
      <c r="AF97" s="233"/>
    </row>
    <row r="98" spans="1:32" s="191" customFormat="1" ht="19.149999999999999" hidden="1" customHeight="1">
      <c r="A98" s="264"/>
      <c r="B98" s="269"/>
      <c r="C98" s="216">
        <f t="shared" si="16"/>
        <v>0</v>
      </c>
      <c r="D98" s="216"/>
      <c r="E98" s="216"/>
      <c r="F98" s="216"/>
      <c r="G98" s="216"/>
      <c r="H98" s="216"/>
      <c r="I98" s="216"/>
      <c r="J98" s="283"/>
      <c r="K98" s="216"/>
      <c r="L98" s="216"/>
      <c r="M98" s="216"/>
      <c r="N98" s="216"/>
      <c r="O98" s="216"/>
      <c r="P98" s="266"/>
      <c r="Q98" s="267"/>
      <c r="R98" s="207">
        <f t="shared" si="13"/>
        <v>0</v>
      </c>
      <c r="S98" s="233"/>
      <c r="T98" s="233"/>
      <c r="U98" s="233"/>
      <c r="V98" s="233"/>
      <c r="W98" s="234"/>
      <c r="X98" s="233"/>
      <c r="Y98" s="233"/>
      <c r="Z98" s="233"/>
      <c r="AA98" s="233"/>
      <c r="AB98" s="235"/>
      <c r="AC98" s="236"/>
      <c r="AD98" s="233"/>
      <c r="AE98" s="233"/>
      <c r="AF98" s="233"/>
    </row>
    <row r="99" spans="1:32" s="191" customFormat="1" ht="19.149999999999999" hidden="1" customHeight="1">
      <c r="A99" s="264"/>
      <c r="B99" s="269"/>
      <c r="C99" s="216">
        <f t="shared" si="16"/>
        <v>0</v>
      </c>
      <c r="D99" s="216"/>
      <c r="E99" s="216"/>
      <c r="F99" s="216"/>
      <c r="G99" s="216"/>
      <c r="H99" s="216"/>
      <c r="I99" s="216"/>
      <c r="J99" s="283"/>
      <c r="K99" s="216"/>
      <c r="L99" s="216"/>
      <c r="M99" s="216"/>
      <c r="N99" s="216"/>
      <c r="O99" s="216"/>
      <c r="P99" s="266"/>
      <c r="Q99" s="267"/>
      <c r="R99" s="207">
        <f t="shared" si="13"/>
        <v>0</v>
      </c>
      <c r="S99" s="233"/>
      <c r="T99" s="233"/>
      <c r="U99" s="233"/>
      <c r="V99" s="233"/>
      <c r="W99" s="234"/>
      <c r="X99" s="233"/>
      <c r="Y99" s="233"/>
      <c r="Z99" s="233"/>
      <c r="AA99" s="233"/>
      <c r="AB99" s="235"/>
      <c r="AC99" s="236"/>
      <c r="AD99" s="233"/>
      <c r="AE99" s="233"/>
      <c r="AF99" s="233"/>
    </row>
    <row r="100" spans="1:32" s="191" customFormat="1" ht="19.5" hidden="1" customHeight="1">
      <c r="A100" s="268"/>
      <c r="B100" s="265" t="s">
        <v>508</v>
      </c>
      <c r="C100" s="216">
        <f t="shared" si="16"/>
        <v>357854650</v>
      </c>
      <c r="D100" s="216"/>
      <c r="E100" s="216"/>
      <c r="F100" s="216"/>
      <c r="G100" s="216"/>
      <c r="H100" s="216"/>
      <c r="I100" s="216"/>
      <c r="J100" s="283"/>
      <c r="K100" s="216"/>
      <c r="L100" s="216"/>
      <c r="M100" s="216"/>
      <c r="N100" s="216"/>
      <c r="O100" s="216">
        <v>357854650</v>
      </c>
      <c r="P100" s="266"/>
      <c r="Q100" s="267"/>
      <c r="R100" s="207">
        <f t="shared" si="13"/>
        <v>-357854650</v>
      </c>
      <c r="S100" s="233"/>
      <c r="T100" s="233"/>
      <c r="U100" s="233"/>
      <c r="V100" s="233"/>
      <c r="W100" s="234"/>
      <c r="X100" s="233"/>
      <c r="Y100" s="233"/>
      <c r="Z100" s="233"/>
      <c r="AA100" s="233"/>
      <c r="AB100" s="235"/>
      <c r="AC100" s="236"/>
      <c r="AD100" s="233"/>
      <c r="AE100" s="233"/>
      <c r="AF100" s="233"/>
    </row>
    <row r="101" spans="1:32" s="191" customFormat="1" ht="19.149999999999999" hidden="1" customHeight="1">
      <c r="A101" s="264"/>
      <c r="B101" s="269"/>
      <c r="C101" s="216">
        <f t="shared" si="16"/>
        <v>0</v>
      </c>
      <c r="D101" s="216"/>
      <c r="E101" s="216"/>
      <c r="F101" s="216"/>
      <c r="G101" s="216"/>
      <c r="H101" s="216"/>
      <c r="I101" s="216"/>
      <c r="J101" s="283"/>
      <c r="K101" s="216"/>
      <c r="L101" s="216"/>
      <c r="M101" s="216"/>
      <c r="N101" s="216"/>
      <c r="O101" s="216"/>
      <c r="P101" s="266"/>
      <c r="Q101" s="267"/>
      <c r="R101" s="207">
        <f t="shared" si="13"/>
        <v>0</v>
      </c>
      <c r="S101" s="233"/>
      <c r="T101" s="233"/>
      <c r="U101" s="233"/>
      <c r="V101" s="233"/>
      <c r="W101" s="234"/>
      <c r="X101" s="233"/>
      <c r="Y101" s="233"/>
      <c r="Z101" s="233"/>
      <c r="AA101" s="233"/>
      <c r="AB101" s="235"/>
      <c r="AC101" s="236"/>
      <c r="AD101" s="233"/>
      <c r="AE101" s="233"/>
      <c r="AF101" s="233"/>
    </row>
    <row r="102" spans="1:32" s="191" customFormat="1" ht="19.149999999999999" hidden="1" customHeight="1">
      <c r="A102" s="264"/>
      <c r="B102" s="269"/>
      <c r="C102" s="216">
        <f t="shared" si="16"/>
        <v>0</v>
      </c>
      <c r="D102" s="216"/>
      <c r="E102" s="216"/>
      <c r="F102" s="216"/>
      <c r="G102" s="216"/>
      <c r="H102" s="216"/>
      <c r="I102" s="216"/>
      <c r="J102" s="283"/>
      <c r="K102" s="216"/>
      <c r="L102" s="216"/>
      <c r="M102" s="216"/>
      <c r="N102" s="216"/>
      <c r="O102" s="216"/>
      <c r="P102" s="266"/>
      <c r="Q102" s="267"/>
      <c r="R102" s="207">
        <f t="shared" si="13"/>
        <v>0</v>
      </c>
      <c r="S102" s="233"/>
      <c r="T102" s="233"/>
      <c r="U102" s="233"/>
      <c r="V102" s="233"/>
      <c r="W102" s="234"/>
      <c r="X102" s="233"/>
      <c r="Y102" s="233"/>
      <c r="Z102" s="233"/>
      <c r="AA102" s="233"/>
      <c r="AB102" s="235"/>
      <c r="AC102" s="236"/>
      <c r="AD102" s="233"/>
      <c r="AE102" s="233"/>
      <c r="AF102" s="233"/>
    </row>
    <row r="103" spans="1:32" s="191" customFormat="1" ht="19.149999999999999" hidden="1" customHeight="1">
      <c r="A103" s="264"/>
      <c r="B103" s="269"/>
      <c r="C103" s="216">
        <f t="shared" si="16"/>
        <v>0</v>
      </c>
      <c r="D103" s="216"/>
      <c r="E103" s="216"/>
      <c r="F103" s="216"/>
      <c r="G103" s="216"/>
      <c r="H103" s="216"/>
      <c r="I103" s="216"/>
      <c r="J103" s="283"/>
      <c r="K103" s="216"/>
      <c r="L103" s="216"/>
      <c r="M103" s="216"/>
      <c r="N103" s="216"/>
      <c r="O103" s="216"/>
      <c r="P103" s="266"/>
      <c r="Q103" s="267"/>
      <c r="R103" s="207">
        <f t="shared" si="13"/>
        <v>0</v>
      </c>
      <c r="S103" s="233"/>
      <c r="T103" s="233"/>
      <c r="U103" s="233"/>
      <c r="V103" s="233"/>
      <c r="W103" s="234"/>
      <c r="X103" s="233"/>
      <c r="Y103" s="233"/>
      <c r="Z103" s="233"/>
      <c r="AA103" s="233"/>
      <c r="AB103" s="235"/>
      <c r="AC103" s="236"/>
      <c r="AD103" s="233"/>
      <c r="AE103" s="233"/>
      <c r="AF103" s="233"/>
    </row>
    <row r="104" spans="1:32" s="191" customFormat="1" ht="19.149999999999999" hidden="1" customHeight="1">
      <c r="A104" s="264"/>
      <c r="B104" s="269"/>
      <c r="C104" s="216">
        <f t="shared" si="16"/>
        <v>0</v>
      </c>
      <c r="D104" s="216"/>
      <c r="E104" s="216"/>
      <c r="F104" s="216"/>
      <c r="G104" s="216"/>
      <c r="H104" s="216"/>
      <c r="I104" s="216"/>
      <c r="J104" s="283"/>
      <c r="K104" s="216"/>
      <c r="L104" s="216"/>
      <c r="M104" s="216"/>
      <c r="N104" s="216"/>
      <c r="O104" s="216"/>
      <c r="P104" s="266"/>
      <c r="Q104" s="267"/>
      <c r="R104" s="207">
        <f t="shared" si="13"/>
        <v>0</v>
      </c>
      <c r="S104" s="233"/>
      <c r="T104" s="233"/>
      <c r="U104" s="233"/>
      <c r="V104" s="233"/>
      <c r="W104" s="234"/>
      <c r="X104" s="233"/>
      <c r="Y104" s="233"/>
      <c r="Z104" s="233"/>
      <c r="AA104" s="233"/>
      <c r="AB104" s="235"/>
      <c r="AC104" s="236"/>
      <c r="AD104" s="233"/>
      <c r="AE104" s="233"/>
      <c r="AF104" s="233"/>
    </row>
    <row r="105" spans="1:32" s="191" customFormat="1" ht="19.149999999999999" hidden="1" customHeight="1">
      <c r="A105" s="264"/>
      <c r="B105" s="269"/>
      <c r="C105" s="216">
        <f t="shared" si="16"/>
        <v>0</v>
      </c>
      <c r="D105" s="216"/>
      <c r="E105" s="216"/>
      <c r="F105" s="216"/>
      <c r="G105" s="216"/>
      <c r="H105" s="216"/>
      <c r="I105" s="216"/>
      <c r="J105" s="283"/>
      <c r="K105" s="216"/>
      <c r="L105" s="216"/>
      <c r="M105" s="216"/>
      <c r="N105" s="216"/>
      <c r="O105" s="216"/>
      <c r="P105" s="266"/>
      <c r="Q105" s="267"/>
      <c r="R105" s="207">
        <f t="shared" si="13"/>
        <v>0</v>
      </c>
      <c r="S105" s="233"/>
      <c r="T105" s="233"/>
      <c r="U105" s="233"/>
      <c r="V105" s="233"/>
      <c r="W105" s="234"/>
      <c r="X105" s="233"/>
      <c r="Y105" s="233"/>
      <c r="Z105" s="233"/>
      <c r="AA105" s="233"/>
      <c r="AB105" s="235"/>
      <c r="AC105" s="236"/>
      <c r="AD105" s="233"/>
      <c r="AE105" s="233"/>
      <c r="AF105" s="233"/>
    </row>
    <row r="106" spans="1:32" s="191" customFormat="1" ht="19.149999999999999" hidden="1" customHeight="1">
      <c r="A106" s="264"/>
      <c r="B106" s="269"/>
      <c r="C106" s="216">
        <f t="shared" si="16"/>
        <v>0</v>
      </c>
      <c r="D106" s="216"/>
      <c r="E106" s="216"/>
      <c r="F106" s="216"/>
      <c r="G106" s="216"/>
      <c r="H106" s="216"/>
      <c r="I106" s="216"/>
      <c r="J106" s="283"/>
      <c r="K106" s="216"/>
      <c r="L106" s="216"/>
      <c r="M106" s="216"/>
      <c r="N106" s="216"/>
      <c r="O106" s="216"/>
      <c r="P106" s="266"/>
      <c r="Q106" s="267"/>
      <c r="R106" s="207">
        <f t="shared" si="13"/>
        <v>0</v>
      </c>
      <c r="S106" s="233"/>
      <c r="T106" s="233"/>
      <c r="U106" s="233"/>
      <c r="V106" s="233"/>
      <c r="W106" s="234"/>
      <c r="X106" s="233"/>
      <c r="Y106" s="233"/>
      <c r="Z106" s="233"/>
      <c r="AA106" s="233"/>
      <c r="AB106" s="235"/>
      <c r="AC106" s="236"/>
      <c r="AD106" s="233"/>
      <c r="AE106" s="233"/>
      <c r="AF106" s="233"/>
    </row>
    <row r="107" spans="1:32" s="191" customFormat="1" ht="19.149999999999999" hidden="1" customHeight="1">
      <c r="A107" s="264"/>
      <c r="B107" s="269" t="s">
        <v>392</v>
      </c>
      <c r="C107" s="216">
        <f t="shared" si="16"/>
        <v>742</v>
      </c>
      <c r="D107" s="216"/>
      <c r="E107" s="216">
        <f>'[4]37.01 ĐP'!F111</f>
        <v>0</v>
      </c>
      <c r="F107" s="216">
        <f>'[4]37.01 ĐP'!H111</f>
        <v>0</v>
      </c>
      <c r="G107" s="216">
        <f>'[4]37.01 ĐP'!I111</f>
        <v>0</v>
      </c>
      <c r="H107" s="216">
        <f>'[4]37.01 ĐP'!K111</f>
        <v>0</v>
      </c>
      <c r="I107" s="216">
        <f>'[4]37.01 ĐP'!N111</f>
        <v>0</v>
      </c>
      <c r="J107" s="283"/>
      <c r="K107" s="216"/>
      <c r="L107" s="216">
        <f>'[4]37.01 ĐP'!O111</f>
        <v>0</v>
      </c>
      <c r="M107" s="216">
        <f>'[4]37.01 ĐP'!P111</f>
        <v>0</v>
      </c>
      <c r="N107" s="216">
        <f>'[4]37.01 ĐP'!Q111</f>
        <v>0</v>
      </c>
      <c r="O107" s="216">
        <f>'[4]37.01 ĐP'!R111</f>
        <v>742</v>
      </c>
      <c r="P107" s="266">
        <f>'37.01 ĐP'!S112</f>
        <v>0</v>
      </c>
      <c r="Q107" s="267" t="e">
        <f>C107-#REF!</f>
        <v>#REF!</v>
      </c>
      <c r="R107" s="207" t="e">
        <f t="shared" si="13"/>
        <v>#REF!</v>
      </c>
      <c r="S107" s="233"/>
      <c r="T107" s="233"/>
      <c r="U107" s="233"/>
      <c r="V107" s="233"/>
      <c r="W107" s="234">
        <f>C107-V107</f>
        <v>742</v>
      </c>
      <c r="X107" s="233"/>
      <c r="Y107" s="233"/>
      <c r="Z107" s="233"/>
      <c r="AA107" s="233"/>
      <c r="AB107" s="235">
        <v>650</v>
      </c>
      <c r="AC107" s="236">
        <f>C107-AB107</f>
        <v>92</v>
      </c>
      <c r="AD107" s="233"/>
      <c r="AE107" s="233"/>
      <c r="AF107" s="233"/>
    </row>
    <row r="108" spans="1:32" s="191" customFormat="1" ht="19.149999999999999" hidden="1" customHeight="1">
      <c r="A108" s="264"/>
      <c r="B108" s="269" t="s">
        <v>393</v>
      </c>
      <c r="C108" s="216">
        <f t="shared" si="16"/>
        <v>0</v>
      </c>
      <c r="D108" s="216"/>
      <c r="E108" s="216">
        <f>'[4]37.01 ĐP'!F112</f>
        <v>0</v>
      </c>
      <c r="F108" s="216">
        <f>'[4]37.01 ĐP'!H112</f>
        <v>0</v>
      </c>
      <c r="G108" s="216">
        <f>'[4]37.01 ĐP'!I112</f>
        <v>0</v>
      </c>
      <c r="H108" s="216">
        <f>'[4]37.01 ĐP'!K112</f>
        <v>0</v>
      </c>
      <c r="I108" s="216">
        <f>'[4]37.01 ĐP'!N112</f>
        <v>0</v>
      </c>
      <c r="J108" s="283"/>
      <c r="K108" s="216"/>
      <c r="L108" s="216">
        <f>'[4]37.01 ĐP'!O112</f>
        <v>0</v>
      </c>
      <c r="M108" s="216">
        <f>'[4]37.01 ĐP'!P112</f>
        <v>0</v>
      </c>
      <c r="N108" s="216">
        <f>'[4]37.01 ĐP'!Q112</f>
        <v>0</v>
      </c>
      <c r="O108" s="216">
        <f>'[4]37.01 ĐP'!R112</f>
        <v>0</v>
      </c>
      <c r="P108" s="266">
        <f>'37.01 ĐP'!S113</f>
        <v>0</v>
      </c>
      <c r="Q108" s="267" t="e">
        <f>C108-#REF!</f>
        <v>#REF!</v>
      </c>
      <c r="R108" s="207" t="e">
        <f t="shared" si="13"/>
        <v>#REF!</v>
      </c>
      <c r="S108" s="233"/>
      <c r="T108" s="233"/>
      <c r="U108" s="233"/>
      <c r="V108" s="233"/>
      <c r="W108" s="234">
        <f>C108-V108</f>
        <v>0</v>
      </c>
      <c r="X108" s="233"/>
      <c r="Y108" s="233"/>
      <c r="Z108" s="233"/>
      <c r="AA108" s="233"/>
      <c r="AB108" s="235">
        <v>1143</v>
      </c>
      <c r="AC108" s="236">
        <f>C108-AB108</f>
        <v>-1143</v>
      </c>
      <c r="AD108" s="233"/>
      <c r="AE108" s="233"/>
      <c r="AF108" s="233"/>
    </row>
    <row r="109" spans="1:32" s="191" customFormat="1" ht="19.149999999999999" hidden="1" customHeight="1">
      <c r="A109" s="264"/>
      <c r="B109" s="269" t="s">
        <v>392</v>
      </c>
      <c r="C109" s="216">
        <f t="shared" si="16"/>
        <v>308590</v>
      </c>
      <c r="D109" s="216"/>
      <c r="E109" s="216">
        <f>'[4]37.01 ĐP'!F133</f>
        <v>977</v>
      </c>
      <c r="F109" s="216">
        <f>'[4]37.01 ĐP'!H133</f>
        <v>0</v>
      </c>
      <c r="G109" s="216">
        <f>'[4]37.01 ĐP'!I133</f>
        <v>0</v>
      </c>
      <c r="H109" s="216">
        <f>'[4]37.01 ĐP'!K133</f>
        <v>14801</v>
      </c>
      <c r="I109" s="216">
        <f>'[4]37.01 ĐP'!N133</f>
        <v>0</v>
      </c>
      <c r="J109" s="283"/>
      <c r="K109" s="216"/>
      <c r="L109" s="216">
        <f>'[4]37.01 ĐP'!O133</f>
        <v>2995</v>
      </c>
      <c r="M109" s="216">
        <f>'[4]37.01 ĐP'!P133</f>
        <v>0</v>
      </c>
      <c r="N109" s="216">
        <f>'[4]37.01 ĐP'!Q133</f>
        <v>0</v>
      </c>
      <c r="O109" s="216">
        <f>'[4]37.01 ĐP'!R133+'[4]37.02 TW'!E258</f>
        <v>289817</v>
      </c>
      <c r="P109" s="266">
        <f>'37.01 ĐP'!S134</f>
        <v>0</v>
      </c>
      <c r="Q109" s="237"/>
      <c r="R109" s="207">
        <f t="shared" si="13"/>
        <v>-308590</v>
      </c>
      <c r="S109" s="237"/>
      <c r="T109" s="238"/>
      <c r="U109" s="237"/>
      <c r="V109" s="233"/>
      <c r="W109" s="233"/>
      <c r="X109" s="236"/>
      <c r="Y109" s="236"/>
      <c r="Z109" s="233"/>
      <c r="AA109" s="236"/>
      <c r="AB109" s="236"/>
      <c r="AC109" s="233"/>
      <c r="AD109" s="233"/>
      <c r="AE109" s="233"/>
      <c r="AF109" s="233"/>
    </row>
    <row r="110" spans="1:32" s="191" customFormat="1" ht="19.149999999999999" hidden="1" customHeight="1">
      <c r="A110" s="264"/>
      <c r="B110" s="269" t="s">
        <v>393</v>
      </c>
      <c r="C110" s="216">
        <f t="shared" si="16"/>
        <v>211617</v>
      </c>
      <c r="D110" s="216"/>
      <c r="E110" s="216">
        <f>'[4]37.01 ĐP'!F134</f>
        <v>0</v>
      </c>
      <c r="F110" s="216">
        <f>'[4]37.01 ĐP'!H134</f>
        <v>0</v>
      </c>
      <c r="G110" s="216">
        <f>'[4]37.01 ĐP'!I134</f>
        <v>0</v>
      </c>
      <c r="H110" s="216">
        <f>'[4]37.01 ĐP'!K134</f>
        <v>0</v>
      </c>
      <c r="I110" s="216">
        <f>'[4]37.01 ĐP'!N134</f>
        <v>0</v>
      </c>
      <c r="J110" s="283"/>
      <c r="K110" s="216"/>
      <c r="L110" s="216">
        <f>'[4]37.01 ĐP'!O134</f>
        <v>0</v>
      </c>
      <c r="M110" s="216">
        <f>'[4]37.01 ĐP'!P134</f>
        <v>0</v>
      </c>
      <c r="N110" s="216">
        <f>'[4]37.01 ĐP'!Q134</f>
        <v>0</v>
      </c>
      <c r="O110" s="216">
        <f>'[4]37.01 ĐP'!R134</f>
        <v>211617</v>
      </c>
      <c r="P110" s="266">
        <f>'37.01 ĐP'!S135</f>
        <v>0</v>
      </c>
      <c r="Q110" s="237"/>
      <c r="R110" s="207">
        <f t="shared" si="13"/>
        <v>-211617</v>
      </c>
      <c r="S110" s="237"/>
      <c r="T110" s="238"/>
      <c r="U110" s="237"/>
      <c r="V110" s="233"/>
      <c r="W110" s="233"/>
      <c r="X110" s="236"/>
      <c r="Y110" s="236"/>
      <c r="Z110" s="233"/>
      <c r="AA110" s="236"/>
      <c r="AB110" s="236"/>
      <c r="AC110" s="233"/>
      <c r="AD110" s="233"/>
      <c r="AE110" s="233"/>
      <c r="AF110" s="233"/>
    </row>
    <row r="111" spans="1:32" s="191" customFormat="1" ht="22.5" hidden="1" customHeight="1">
      <c r="A111" s="264"/>
      <c r="B111" s="265" t="s">
        <v>511</v>
      </c>
      <c r="C111" s="216">
        <f t="shared" si="16"/>
        <v>79366200</v>
      </c>
      <c r="D111" s="216"/>
      <c r="E111" s="216"/>
      <c r="F111" s="216"/>
      <c r="G111" s="216"/>
      <c r="H111" s="216"/>
      <c r="I111" s="216"/>
      <c r="J111" s="283"/>
      <c r="K111" s="216"/>
      <c r="L111" s="216"/>
      <c r="M111" s="216"/>
      <c r="N111" s="216"/>
      <c r="O111" s="216">
        <v>79366200</v>
      </c>
      <c r="P111" s="266"/>
      <c r="Q111" s="237"/>
      <c r="R111" s="207">
        <f t="shared" si="13"/>
        <v>-79366200</v>
      </c>
      <c r="S111" s="235"/>
      <c r="T111" s="238"/>
      <c r="U111" s="235"/>
      <c r="V111" s="233"/>
      <c r="W111" s="233"/>
      <c r="X111" s="236"/>
      <c r="Y111" s="236"/>
      <c r="Z111" s="233"/>
      <c r="AA111" s="236"/>
      <c r="AB111" s="236"/>
      <c r="AC111" s="233"/>
      <c r="AD111" s="233"/>
      <c r="AE111" s="233"/>
      <c r="AF111" s="233"/>
    </row>
    <row r="112" spans="1:32" s="191" customFormat="1" ht="22.5" hidden="1" customHeight="1">
      <c r="A112" s="264"/>
      <c r="B112" s="265" t="s">
        <v>512</v>
      </c>
      <c r="C112" s="216">
        <f t="shared" si="16"/>
        <v>25000000</v>
      </c>
      <c r="D112" s="216"/>
      <c r="E112" s="216"/>
      <c r="F112" s="216"/>
      <c r="G112" s="216"/>
      <c r="H112" s="216"/>
      <c r="I112" s="216"/>
      <c r="J112" s="283"/>
      <c r="K112" s="216"/>
      <c r="L112" s="216"/>
      <c r="M112" s="216"/>
      <c r="N112" s="216"/>
      <c r="O112" s="216">
        <v>25000000</v>
      </c>
      <c r="P112" s="266"/>
      <c r="Q112" s="237"/>
      <c r="R112" s="207">
        <f t="shared" si="13"/>
        <v>-25000000</v>
      </c>
      <c r="S112" s="235"/>
      <c r="T112" s="238"/>
      <c r="U112" s="235"/>
      <c r="V112" s="233"/>
      <c r="W112" s="233"/>
      <c r="X112" s="236"/>
      <c r="Y112" s="236"/>
      <c r="Z112" s="233"/>
      <c r="AA112" s="236"/>
      <c r="AB112" s="236"/>
      <c r="AC112" s="233"/>
      <c r="AD112" s="233"/>
      <c r="AE112" s="233"/>
      <c r="AF112" s="233"/>
    </row>
    <row r="113" spans="1:32" s="191" customFormat="1" ht="22.5" hidden="1" customHeight="1">
      <c r="A113" s="264"/>
      <c r="B113" s="265" t="s">
        <v>513</v>
      </c>
      <c r="C113" s="216">
        <f t="shared" si="16"/>
        <v>25542200</v>
      </c>
      <c r="D113" s="216"/>
      <c r="E113" s="216"/>
      <c r="F113" s="216"/>
      <c r="G113" s="216"/>
      <c r="H113" s="216"/>
      <c r="I113" s="216"/>
      <c r="J113" s="283"/>
      <c r="K113" s="216"/>
      <c r="L113" s="216"/>
      <c r="M113" s="216"/>
      <c r="N113" s="216"/>
      <c r="O113" s="216">
        <v>25542200</v>
      </c>
      <c r="P113" s="266"/>
      <c r="Q113" s="237"/>
      <c r="R113" s="207">
        <f t="shared" si="13"/>
        <v>-25542200</v>
      </c>
      <c r="S113" s="235"/>
      <c r="T113" s="238"/>
      <c r="U113" s="235"/>
      <c r="V113" s="233"/>
      <c r="W113" s="233"/>
      <c r="X113" s="236"/>
      <c r="Y113" s="236"/>
      <c r="Z113" s="233"/>
      <c r="AA113" s="236"/>
      <c r="AB113" s="236"/>
      <c r="AC113" s="233"/>
      <c r="AD113" s="233"/>
      <c r="AE113" s="233"/>
      <c r="AF113" s="233"/>
    </row>
    <row r="114" spans="1:32" s="169" customFormat="1" ht="36.6" customHeight="1">
      <c r="A114" s="228" t="s">
        <v>278</v>
      </c>
      <c r="B114" s="251" t="s">
        <v>572</v>
      </c>
      <c r="C114" s="217">
        <f>O114</f>
        <v>943000000</v>
      </c>
      <c r="D114" s="217">
        <f>O114</f>
        <v>943000000</v>
      </c>
      <c r="E114" s="217"/>
      <c r="F114" s="217"/>
      <c r="G114" s="217"/>
      <c r="H114" s="217"/>
      <c r="I114" s="217"/>
      <c r="J114" s="285"/>
      <c r="K114" s="217"/>
      <c r="L114" s="217"/>
      <c r="M114" s="217"/>
      <c r="N114" s="217"/>
      <c r="O114" s="217">
        <f>835000000+(9*12000000)</f>
        <v>943000000</v>
      </c>
      <c r="P114" s="217"/>
      <c r="Q114" s="270"/>
      <c r="R114" s="207">
        <f t="shared" si="13"/>
        <v>0</v>
      </c>
      <c r="S114" s="212"/>
      <c r="T114" s="239"/>
      <c r="U114" s="212"/>
      <c r="V114" s="205"/>
      <c r="W114" s="205"/>
      <c r="X114" s="213"/>
      <c r="Y114" s="213"/>
      <c r="Z114" s="205"/>
      <c r="AA114" s="213"/>
      <c r="AB114" s="213"/>
      <c r="AC114" s="205"/>
      <c r="AD114" s="205"/>
      <c r="AE114" s="205"/>
      <c r="AF114" s="205"/>
    </row>
    <row r="115" spans="1:32" s="169" customFormat="1" ht="27.6" customHeight="1">
      <c r="A115" s="228" t="s">
        <v>278</v>
      </c>
      <c r="B115" s="251" t="s">
        <v>537</v>
      </c>
      <c r="C115" s="217" t="e">
        <f>E115+F115+G115+H115+#REF!+I115+J115+K115+L115+O115</f>
        <v>#REF!</v>
      </c>
      <c r="D115" s="217">
        <f t="shared" ref="D115:D126" si="17">O115</f>
        <v>160000000</v>
      </c>
      <c r="E115" s="217"/>
      <c r="F115" s="217"/>
      <c r="G115" s="217"/>
      <c r="H115" s="217"/>
      <c r="I115" s="217"/>
      <c r="J115" s="285"/>
      <c r="K115" s="217"/>
      <c r="L115" s="217"/>
      <c r="M115" s="217"/>
      <c r="N115" s="217"/>
      <c r="O115" s="217">
        <f>(25*8000000)-40000000</f>
        <v>160000000</v>
      </c>
      <c r="P115" s="217"/>
      <c r="Q115" s="270"/>
      <c r="R115" s="207">
        <f t="shared" si="13"/>
        <v>0</v>
      </c>
      <c r="S115" s="212"/>
      <c r="T115" s="239"/>
      <c r="U115" s="212"/>
      <c r="V115" s="205"/>
      <c r="W115" s="205"/>
      <c r="X115" s="213"/>
      <c r="Y115" s="213"/>
      <c r="Z115" s="205"/>
      <c r="AA115" s="213"/>
      <c r="AB115" s="213"/>
      <c r="AC115" s="205"/>
      <c r="AD115" s="205"/>
      <c r="AE115" s="205"/>
      <c r="AF115" s="205"/>
    </row>
    <row r="116" spans="1:32" s="169" customFormat="1" ht="32.65" customHeight="1">
      <c r="A116" s="228" t="s">
        <v>278</v>
      </c>
      <c r="B116" s="251" t="s">
        <v>538</v>
      </c>
      <c r="C116" s="217" t="e">
        <f>E116+F116+G116+H116+#REF!+I116+J116+K116+L116+O116</f>
        <v>#REF!</v>
      </c>
      <c r="D116" s="217">
        <f t="shared" si="17"/>
        <v>30000000</v>
      </c>
      <c r="E116" s="217"/>
      <c r="F116" s="217"/>
      <c r="G116" s="217"/>
      <c r="H116" s="217"/>
      <c r="I116" s="217"/>
      <c r="J116" s="285"/>
      <c r="K116" s="217"/>
      <c r="L116" s="217"/>
      <c r="M116" s="217"/>
      <c r="N116" s="217"/>
      <c r="O116" s="217">
        <v>30000000</v>
      </c>
      <c r="P116" s="217"/>
      <c r="Q116" s="270"/>
      <c r="R116" s="207">
        <f t="shared" si="13"/>
        <v>0</v>
      </c>
      <c r="S116" s="212"/>
      <c r="T116" s="239"/>
      <c r="U116" s="212"/>
      <c r="V116" s="205"/>
      <c r="W116" s="205"/>
      <c r="X116" s="213"/>
      <c r="Y116" s="213"/>
      <c r="Z116" s="205"/>
      <c r="AA116" s="213"/>
      <c r="AB116" s="213"/>
      <c r="AC116" s="205"/>
      <c r="AD116" s="205"/>
      <c r="AE116" s="205"/>
      <c r="AF116" s="205"/>
    </row>
    <row r="117" spans="1:32" s="169" customFormat="1" ht="30.6" customHeight="1">
      <c r="A117" s="228" t="s">
        <v>278</v>
      </c>
      <c r="B117" s="251" t="s">
        <v>540</v>
      </c>
      <c r="C117" s="217" t="e">
        <f>E117+F117+G117+H117+#REF!+I117+J117+K117+L117+O117</f>
        <v>#REF!</v>
      </c>
      <c r="D117" s="217">
        <f t="shared" si="17"/>
        <v>32000000</v>
      </c>
      <c r="E117" s="217"/>
      <c r="F117" s="217"/>
      <c r="G117" s="217"/>
      <c r="H117" s="217"/>
      <c r="I117" s="217"/>
      <c r="J117" s="285"/>
      <c r="K117" s="217"/>
      <c r="L117" s="217"/>
      <c r="M117" s="217"/>
      <c r="N117" s="217"/>
      <c r="O117" s="217">
        <v>32000000</v>
      </c>
      <c r="P117" s="217"/>
      <c r="Q117" s="270"/>
      <c r="R117" s="207">
        <f t="shared" si="13"/>
        <v>0</v>
      </c>
      <c r="S117" s="212"/>
      <c r="T117" s="239"/>
      <c r="U117" s="212"/>
      <c r="V117" s="205"/>
      <c r="W117" s="205"/>
      <c r="X117" s="213"/>
      <c r="Y117" s="213"/>
      <c r="Z117" s="205"/>
      <c r="AA117" s="213"/>
      <c r="AB117" s="213"/>
      <c r="AC117" s="205"/>
      <c r="AD117" s="205"/>
      <c r="AE117" s="205"/>
      <c r="AF117" s="205"/>
    </row>
    <row r="118" spans="1:32" s="169" customFormat="1" ht="31.15" customHeight="1">
      <c r="A118" s="228" t="s">
        <v>278</v>
      </c>
      <c r="B118" s="251" t="s">
        <v>630</v>
      </c>
      <c r="C118" s="217" t="e">
        <f>E118+F118+G118+H118+#REF!+I118+J118+K118+L118+O118</f>
        <v>#REF!</v>
      </c>
      <c r="D118" s="217">
        <f t="shared" si="17"/>
        <v>200000000</v>
      </c>
      <c r="E118" s="217"/>
      <c r="F118" s="217"/>
      <c r="G118" s="217"/>
      <c r="H118" s="217"/>
      <c r="I118" s="217"/>
      <c r="J118" s="285"/>
      <c r="K118" s="217"/>
      <c r="L118" s="217"/>
      <c r="M118" s="217"/>
      <c r="N118" s="217"/>
      <c r="O118" s="217">
        <v>200000000</v>
      </c>
      <c r="P118" s="217"/>
      <c r="Q118" s="270"/>
      <c r="R118" s="207">
        <f t="shared" si="13"/>
        <v>0</v>
      </c>
      <c r="S118" s="212"/>
      <c r="T118" s="239"/>
      <c r="U118" s="212"/>
      <c r="V118" s="205"/>
      <c r="W118" s="205"/>
      <c r="X118" s="213"/>
      <c r="Y118" s="213"/>
      <c r="Z118" s="205"/>
      <c r="AA118" s="213"/>
      <c r="AB118" s="213"/>
      <c r="AC118" s="205"/>
      <c r="AD118" s="205"/>
      <c r="AE118" s="205"/>
      <c r="AF118" s="205"/>
    </row>
    <row r="119" spans="1:32" s="169" customFormat="1" ht="44.1" customHeight="1">
      <c r="A119" s="228" t="s">
        <v>278</v>
      </c>
      <c r="B119" s="251" t="s">
        <v>544</v>
      </c>
      <c r="C119" s="217" t="e">
        <f>E119+F119+G119+H119+#REF!+I119+J119+K119+L119+O119</f>
        <v>#REF!</v>
      </c>
      <c r="D119" s="217">
        <f t="shared" si="17"/>
        <v>309809448</v>
      </c>
      <c r="E119" s="217"/>
      <c r="F119" s="217"/>
      <c r="G119" s="217"/>
      <c r="H119" s="217"/>
      <c r="I119" s="217"/>
      <c r="J119" s="285"/>
      <c r="K119" s="217"/>
      <c r="L119" s="217"/>
      <c r="M119" s="217"/>
      <c r="N119" s="217"/>
      <c r="O119" s="217">
        <v>309809448</v>
      </c>
      <c r="P119" s="217"/>
      <c r="Q119" s="270"/>
      <c r="R119" s="207">
        <f t="shared" si="13"/>
        <v>0</v>
      </c>
      <c r="S119" s="212"/>
      <c r="T119" s="239"/>
      <c r="U119" s="212"/>
      <c r="V119" s="205"/>
      <c r="W119" s="205"/>
      <c r="X119" s="213"/>
      <c r="Y119" s="213"/>
      <c r="Z119" s="205"/>
      <c r="AA119" s="213"/>
      <c r="AB119" s="213"/>
      <c r="AC119" s="205"/>
      <c r="AD119" s="205"/>
      <c r="AE119" s="205"/>
      <c r="AF119" s="205"/>
    </row>
    <row r="120" spans="1:32" s="169" customFormat="1" ht="22.5" customHeight="1">
      <c r="A120" s="228" t="s">
        <v>278</v>
      </c>
      <c r="B120" s="251" t="s">
        <v>628</v>
      </c>
      <c r="C120" s="217"/>
      <c r="D120" s="217" t="e">
        <f t="shared" si="17"/>
        <v>#REF!</v>
      </c>
      <c r="E120" s="217"/>
      <c r="F120" s="217"/>
      <c r="G120" s="217"/>
      <c r="H120" s="217"/>
      <c r="I120" s="217"/>
      <c r="J120" s="285"/>
      <c r="K120" s="217"/>
      <c r="L120" s="217"/>
      <c r="M120" s="217"/>
      <c r="N120" s="217"/>
      <c r="O120" s="217" t="e">
        <f>#REF!</f>
        <v>#REF!</v>
      </c>
      <c r="P120" s="217"/>
      <c r="Q120" s="270"/>
      <c r="R120" s="207" t="e">
        <f t="shared" si="13"/>
        <v>#REF!</v>
      </c>
      <c r="S120" s="212"/>
      <c r="T120" s="239"/>
      <c r="U120" s="212"/>
      <c r="V120" s="205"/>
      <c r="W120" s="205"/>
      <c r="X120" s="213"/>
      <c r="Y120" s="213"/>
      <c r="Z120" s="205"/>
      <c r="AA120" s="213"/>
      <c r="AB120" s="213"/>
      <c r="AC120" s="205"/>
      <c r="AD120" s="205"/>
      <c r="AE120" s="205"/>
      <c r="AF120" s="205"/>
    </row>
    <row r="121" spans="1:32" s="169" customFormat="1" ht="22.5" customHeight="1">
      <c r="A121" s="228" t="s">
        <v>278</v>
      </c>
      <c r="B121" s="251" t="e">
        <f>#REF!</f>
        <v>#REF!</v>
      </c>
      <c r="C121" s="217"/>
      <c r="D121" s="217" t="e">
        <f t="shared" si="17"/>
        <v>#REF!</v>
      </c>
      <c r="E121" s="217"/>
      <c r="F121" s="217"/>
      <c r="G121" s="217"/>
      <c r="H121" s="217"/>
      <c r="I121" s="217"/>
      <c r="J121" s="285"/>
      <c r="K121" s="217"/>
      <c r="L121" s="217"/>
      <c r="M121" s="217"/>
      <c r="N121" s="217"/>
      <c r="O121" s="217" t="e">
        <f>#REF!</f>
        <v>#REF!</v>
      </c>
      <c r="P121" s="217"/>
      <c r="Q121" s="270"/>
      <c r="R121" s="207" t="e">
        <f t="shared" si="13"/>
        <v>#REF!</v>
      </c>
      <c r="S121" s="212"/>
      <c r="T121" s="239"/>
      <c r="U121" s="212"/>
      <c r="V121" s="205"/>
      <c r="W121" s="205"/>
      <c r="X121" s="213"/>
      <c r="Y121" s="213"/>
      <c r="Z121" s="205"/>
      <c r="AA121" s="213"/>
      <c r="AB121" s="213"/>
      <c r="AC121" s="205"/>
      <c r="AD121" s="205"/>
      <c r="AE121" s="205"/>
      <c r="AF121" s="205"/>
    </row>
    <row r="122" spans="1:32" s="169" customFormat="1" ht="22.5" customHeight="1">
      <c r="A122" s="228" t="s">
        <v>278</v>
      </c>
      <c r="B122" s="251" t="e">
        <f>#REF!</f>
        <v>#REF!</v>
      </c>
      <c r="C122" s="217"/>
      <c r="D122" s="217" t="e">
        <f t="shared" si="17"/>
        <v>#REF!</v>
      </c>
      <c r="E122" s="217"/>
      <c r="F122" s="217"/>
      <c r="G122" s="217"/>
      <c r="H122" s="217"/>
      <c r="I122" s="217"/>
      <c r="J122" s="285"/>
      <c r="K122" s="217"/>
      <c r="L122" s="217"/>
      <c r="M122" s="217"/>
      <c r="N122" s="217"/>
      <c r="O122" s="217" t="e">
        <f>#REF!</f>
        <v>#REF!</v>
      </c>
      <c r="P122" s="217"/>
      <c r="Q122" s="270"/>
      <c r="R122" s="207" t="e">
        <f t="shared" si="13"/>
        <v>#REF!</v>
      </c>
      <c r="S122" s="212"/>
      <c r="T122" s="239"/>
      <c r="U122" s="212"/>
      <c r="V122" s="205"/>
      <c r="W122" s="205"/>
      <c r="X122" s="213"/>
      <c r="Y122" s="213"/>
      <c r="Z122" s="205"/>
      <c r="AA122" s="213"/>
      <c r="AB122" s="213"/>
      <c r="AC122" s="205"/>
      <c r="AD122" s="205"/>
      <c r="AE122" s="205"/>
      <c r="AF122" s="205"/>
    </row>
    <row r="123" spans="1:32" s="169" customFormat="1" ht="22.5" customHeight="1">
      <c r="A123" s="228" t="s">
        <v>278</v>
      </c>
      <c r="B123" s="251" t="e">
        <f>#REF!</f>
        <v>#REF!</v>
      </c>
      <c r="C123" s="217"/>
      <c r="D123" s="217" t="e">
        <f t="shared" si="17"/>
        <v>#REF!</v>
      </c>
      <c r="E123" s="217"/>
      <c r="F123" s="217"/>
      <c r="G123" s="217"/>
      <c r="H123" s="217"/>
      <c r="I123" s="217"/>
      <c r="J123" s="285"/>
      <c r="K123" s="217"/>
      <c r="L123" s="217"/>
      <c r="M123" s="217"/>
      <c r="N123" s="217"/>
      <c r="O123" s="217" t="e">
        <f>#REF!</f>
        <v>#REF!</v>
      </c>
      <c r="P123" s="217"/>
      <c r="Q123" s="270"/>
      <c r="R123" s="207" t="e">
        <f t="shared" si="13"/>
        <v>#REF!</v>
      </c>
      <c r="S123" s="212"/>
      <c r="T123" s="239"/>
      <c r="U123" s="212"/>
      <c r="V123" s="205"/>
      <c r="W123" s="205"/>
      <c r="X123" s="213"/>
      <c r="Y123" s="213"/>
      <c r="Z123" s="205"/>
      <c r="AA123" s="213"/>
      <c r="AB123" s="213"/>
      <c r="AC123" s="205"/>
      <c r="AD123" s="205"/>
      <c r="AE123" s="205"/>
      <c r="AF123" s="205"/>
    </row>
    <row r="124" spans="1:32" s="169" customFormat="1" ht="22.5" customHeight="1">
      <c r="A124" s="228" t="s">
        <v>278</v>
      </c>
      <c r="B124" s="251" t="e">
        <f>#REF!</f>
        <v>#REF!</v>
      </c>
      <c r="C124" s="217"/>
      <c r="D124" s="217" t="e">
        <f t="shared" si="17"/>
        <v>#REF!</v>
      </c>
      <c r="E124" s="217"/>
      <c r="F124" s="217"/>
      <c r="G124" s="217"/>
      <c r="H124" s="217"/>
      <c r="I124" s="217"/>
      <c r="J124" s="285"/>
      <c r="K124" s="217"/>
      <c r="L124" s="217"/>
      <c r="M124" s="217"/>
      <c r="N124" s="217"/>
      <c r="O124" s="217" t="e">
        <f>#REF!</f>
        <v>#REF!</v>
      </c>
      <c r="P124" s="217"/>
      <c r="Q124" s="270"/>
      <c r="R124" s="207" t="e">
        <f t="shared" si="13"/>
        <v>#REF!</v>
      </c>
      <c r="S124" s="212"/>
      <c r="T124" s="239"/>
      <c r="U124" s="212"/>
      <c r="V124" s="205"/>
      <c r="W124" s="205"/>
      <c r="X124" s="213"/>
      <c r="Y124" s="213"/>
      <c r="Z124" s="205"/>
      <c r="AA124" s="213"/>
      <c r="AB124" s="213"/>
      <c r="AC124" s="205"/>
      <c r="AD124" s="205"/>
      <c r="AE124" s="205"/>
      <c r="AF124" s="205"/>
    </row>
    <row r="125" spans="1:32" s="169" customFormat="1" ht="22.5" customHeight="1">
      <c r="A125" s="228" t="s">
        <v>278</v>
      </c>
      <c r="B125" s="251" t="s">
        <v>629</v>
      </c>
      <c r="C125" s="217"/>
      <c r="D125" s="217">
        <f t="shared" si="17"/>
        <v>53492400</v>
      </c>
      <c r="E125" s="217"/>
      <c r="F125" s="217"/>
      <c r="G125" s="217"/>
      <c r="H125" s="217"/>
      <c r="I125" s="217"/>
      <c r="J125" s="285"/>
      <c r="K125" s="217"/>
      <c r="L125" s="217"/>
      <c r="M125" s="217"/>
      <c r="N125" s="217"/>
      <c r="O125" s="217">
        <v>53492400</v>
      </c>
      <c r="P125" s="217"/>
      <c r="Q125" s="270"/>
      <c r="R125" s="207">
        <f t="shared" si="13"/>
        <v>0</v>
      </c>
      <c r="S125" s="212"/>
      <c r="T125" s="239"/>
      <c r="U125" s="212"/>
      <c r="V125" s="205"/>
      <c r="W125" s="205"/>
      <c r="X125" s="213"/>
      <c r="Y125" s="213"/>
      <c r="Z125" s="205"/>
      <c r="AA125" s="213"/>
      <c r="AB125" s="213"/>
      <c r="AC125" s="205"/>
      <c r="AD125" s="205"/>
      <c r="AE125" s="205"/>
      <c r="AF125" s="205"/>
    </row>
    <row r="126" spans="1:32" s="169" customFormat="1" ht="22.5" customHeight="1">
      <c r="A126" s="228" t="s">
        <v>278</v>
      </c>
      <c r="B126" s="251" t="s">
        <v>554</v>
      </c>
      <c r="C126" s="217"/>
      <c r="D126" s="217">
        <f t="shared" si="17"/>
        <v>50544000</v>
      </c>
      <c r="E126" s="217"/>
      <c r="F126" s="217"/>
      <c r="G126" s="217"/>
      <c r="H126" s="217"/>
      <c r="I126" s="217"/>
      <c r="J126" s="285"/>
      <c r="K126" s="217"/>
      <c r="L126" s="217"/>
      <c r="M126" s="217"/>
      <c r="N126" s="217"/>
      <c r="O126" s="217">
        <v>50544000</v>
      </c>
      <c r="P126" s="217"/>
      <c r="Q126" s="270"/>
      <c r="R126" s="207">
        <f t="shared" si="13"/>
        <v>0</v>
      </c>
      <c r="S126" s="212"/>
      <c r="T126" s="239"/>
      <c r="U126" s="212"/>
      <c r="V126" s="205"/>
      <c r="W126" s="205"/>
      <c r="X126" s="213"/>
      <c r="Y126" s="213"/>
      <c r="Z126" s="205"/>
      <c r="AA126" s="213"/>
      <c r="AB126" s="213"/>
      <c r="AC126" s="205"/>
      <c r="AD126" s="205"/>
      <c r="AE126" s="205"/>
      <c r="AF126" s="205"/>
    </row>
    <row r="127" spans="1:32" s="187" customFormat="1" ht="44.65" customHeight="1">
      <c r="A127" s="249" t="s">
        <v>272</v>
      </c>
      <c r="B127" s="55" t="s">
        <v>366</v>
      </c>
      <c r="C127" s="245">
        <f>C136+C137+C138+C139+C140+C141+C142+C128</f>
        <v>36826008000</v>
      </c>
      <c r="D127" s="245">
        <f t="shared" ref="D127:Q127" si="18">D128+D135</f>
        <v>43087008000</v>
      </c>
      <c r="E127" s="245">
        <f t="shared" si="18"/>
        <v>38231008000</v>
      </c>
      <c r="F127" s="245">
        <f t="shared" si="18"/>
        <v>0</v>
      </c>
      <c r="G127" s="245">
        <f t="shared" si="18"/>
        <v>0</v>
      </c>
      <c r="H127" s="245">
        <f t="shared" si="18"/>
        <v>90000000</v>
      </c>
      <c r="I127" s="245">
        <f t="shared" si="18"/>
        <v>746000000</v>
      </c>
      <c r="J127" s="281">
        <f t="shared" si="18"/>
        <v>1262000000</v>
      </c>
      <c r="K127" s="245">
        <f t="shared" si="18"/>
        <v>0</v>
      </c>
      <c r="L127" s="245">
        <f t="shared" si="18"/>
        <v>0</v>
      </c>
      <c r="M127" s="245">
        <f t="shared" si="18"/>
        <v>0</v>
      </c>
      <c r="N127" s="245">
        <f t="shared" si="18"/>
        <v>0</v>
      </c>
      <c r="O127" s="245">
        <f t="shared" si="18"/>
        <v>0</v>
      </c>
      <c r="P127" s="245">
        <f t="shared" si="18"/>
        <v>0</v>
      </c>
      <c r="Q127" s="245">
        <f t="shared" si="18"/>
        <v>2758000000</v>
      </c>
      <c r="R127" s="207">
        <f t="shared" si="13"/>
        <v>0</v>
      </c>
      <c r="S127" s="54"/>
      <c r="T127" s="54"/>
      <c r="U127" s="54"/>
      <c r="V127" s="54"/>
      <c r="W127" s="192">
        <f>C127-V127</f>
        <v>36826008000</v>
      </c>
      <c r="X127" s="54"/>
      <c r="Y127" s="54"/>
      <c r="Z127" s="54"/>
      <c r="AA127" s="54"/>
      <c r="AB127" s="197">
        <v>100</v>
      </c>
      <c r="AC127" s="194">
        <f>C127-AB127</f>
        <v>36826007900</v>
      </c>
      <c r="AD127" s="54"/>
      <c r="AE127" s="54"/>
      <c r="AF127" s="54"/>
    </row>
    <row r="128" spans="1:32" ht="39" customHeight="1">
      <c r="A128" s="271">
        <v>1</v>
      </c>
      <c r="B128" s="55" t="s">
        <v>518</v>
      </c>
      <c r="C128" s="217"/>
      <c r="D128" s="253">
        <f t="shared" ref="D128:Q128" si="19">SUM(D129:D134)</f>
        <v>4856000000</v>
      </c>
      <c r="E128" s="253">
        <f t="shared" si="19"/>
        <v>0</v>
      </c>
      <c r="F128" s="253">
        <f t="shared" si="19"/>
        <v>0</v>
      </c>
      <c r="G128" s="253">
        <f t="shared" si="19"/>
        <v>0</v>
      </c>
      <c r="H128" s="253">
        <f t="shared" si="19"/>
        <v>90000000</v>
      </c>
      <c r="I128" s="253">
        <f t="shared" si="19"/>
        <v>746000000</v>
      </c>
      <c r="J128" s="284">
        <f t="shared" si="19"/>
        <v>1262000000</v>
      </c>
      <c r="K128" s="253">
        <f t="shared" si="19"/>
        <v>0</v>
      </c>
      <c r="L128" s="253">
        <f t="shared" si="19"/>
        <v>0</v>
      </c>
      <c r="M128" s="253">
        <f t="shared" si="19"/>
        <v>0</v>
      </c>
      <c r="N128" s="253">
        <f t="shared" si="19"/>
        <v>0</v>
      </c>
      <c r="O128" s="253">
        <f t="shared" si="19"/>
        <v>0</v>
      </c>
      <c r="P128" s="253">
        <f t="shared" si="19"/>
        <v>0</v>
      </c>
      <c r="Q128" s="253">
        <f t="shared" si="19"/>
        <v>2758000000</v>
      </c>
      <c r="R128" s="207">
        <f t="shared" si="13"/>
        <v>0</v>
      </c>
      <c r="S128" s="52"/>
      <c r="T128" s="52"/>
      <c r="U128" s="52"/>
      <c r="V128" s="52"/>
      <c r="W128" s="192"/>
      <c r="X128" s="52"/>
      <c r="Y128" s="52"/>
      <c r="Z128" s="52"/>
      <c r="AA128" s="52"/>
      <c r="AB128" s="193"/>
      <c r="AC128" s="194"/>
      <c r="AD128" s="52"/>
      <c r="AE128" s="52"/>
      <c r="AF128" s="52"/>
    </row>
    <row r="129" spans="1:32" ht="48" customHeight="1">
      <c r="A129" s="258" t="s">
        <v>278</v>
      </c>
      <c r="B129" s="170" t="s">
        <v>572</v>
      </c>
      <c r="C129" s="217"/>
      <c r="D129" s="217">
        <f>I129</f>
        <v>468000000</v>
      </c>
      <c r="E129" s="217"/>
      <c r="F129" s="217"/>
      <c r="G129" s="217"/>
      <c r="H129" s="217"/>
      <c r="I129" s="217">
        <f>396000000+(6*12000000)</f>
        <v>468000000</v>
      </c>
      <c r="J129" s="285"/>
      <c r="K129" s="217"/>
      <c r="L129" s="217"/>
      <c r="M129" s="217"/>
      <c r="N129" s="217"/>
      <c r="O129" s="217"/>
      <c r="P129" s="217"/>
      <c r="Q129" s="186"/>
      <c r="R129" s="207">
        <f t="shared" si="13"/>
        <v>0</v>
      </c>
      <c r="S129" s="52"/>
      <c r="T129" s="52"/>
      <c r="U129" s="52"/>
      <c r="V129" s="52"/>
      <c r="W129" s="192"/>
      <c r="X129" s="52"/>
      <c r="Y129" s="52"/>
      <c r="Z129" s="52"/>
      <c r="AA129" s="52"/>
      <c r="AB129" s="193"/>
      <c r="AC129" s="194"/>
      <c r="AD129" s="52"/>
      <c r="AE129" s="52"/>
      <c r="AF129" s="52"/>
    </row>
    <row r="130" spans="1:32" ht="22.5" customHeight="1">
      <c r="A130" s="258" t="s">
        <v>278</v>
      </c>
      <c r="B130" s="254" t="s">
        <v>571</v>
      </c>
      <c r="C130" s="217"/>
      <c r="D130" s="217">
        <f>I130</f>
        <v>28000000</v>
      </c>
      <c r="E130" s="217"/>
      <c r="F130" s="217"/>
      <c r="G130" s="217"/>
      <c r="H130" s="217"/>
      <c r="I130" s="217">
        <v>28000000</v>
      </c>
      <c r="J130" s="285"/>
      <c r="K130" s="217"/>
      <c r="L130" s="217"/>
      <c r="M130" s="217"/>
      <c r="N130" s="217"/>
      <c r="O130" s="217"/>
      <c r="P130" s="217"/>
      <c r="Q130" s="186"/>
      <c r="R130" s="207">
        <f t="shared" si="13"/>
        <v>0</v>
      </c>
      <c r="S130" s="52"/>
      <c r="T130" s="52"/>
      <c r="U130" s="52"/>
      <c r="V130" s="52"/>
      <c r="W130" s="192"/>
      <c r="X130" s="52"/>
      <c r="Y130" s="52"/>
      <c r="Z130" s="52"/>
      <c r="AA130" s="52"/>
      <c r="AB130" s="193"/>
      <c r="AC130" s="194"/>
      <c r="AD130" s="52"/>
      <c r="AE130" s="52"/>
      <c r="AF130" s="52"/>
    </row>
    <row r="131" spans="1:32" ht="40.15" customHeight="1">
      <c r="A131" s="258" t="s">
        <v>278</v>
      </c>
      <c r="B131" s="259" t="s">
        <v>634</v>
      </c>
      <c r="C131" s="217"/>
      <c r="D131" s="217">
        <f>H131+I131</f>
        <v>340000000</v>
      </c>
      <c r="E131" s="217"/>
      <c r="F131" s="217"/>
      <c r="G131" s="217"/>
      <c r="H131" s="217">
        <f>100000000-10000000</f>
        <v>90000000</v>
      </c>
      <c r="I131" s="217">
        <v>250000000</v>
      </c>
      <c r="J131" s="285"/>
      <c r="K131" s="217"/>
      <c r="L131" s="217"/>
      <c r="M131" s="217"/>
      <c r="N131" s="217"/>
      <c r="O131" s="217"/>
      <c r="P131" s="217"/>
      <c r="Q131" s="186"/>
      <c r="R131" s="207">
        <f t="shared" si="13"/>
        <v>0</v>
      </c>
      <c r="S131" s="52"/>
      <c r="T131" s="52"/>
      <c r="U131" s="52"/>
      <c r="V131" s="52"/>
      <c r="W131" s="192"/>
      <c r="X131" s="52"/>
      <c r="Y131" s="52"/>
      <c r="Z131" s="52"/>
      <c r="AA131" s="52"/>
      <c r="AB131" s="193"/>
      <c r="AC131" s="194"/>
      <c r="AD131" s="52"/>
      <c r="AE131" s="52"/>
      <c r="AF131" s="52"/>
    </row>
    <row r="132" spans="1:32" ht="45.6" customHeight="1">
      <c r="A132" s="258" t="s">
        <v>278</v>
      </c>
      <c r="B132" s="259" t="s">
        <v>282</v>
      </c>
      <c r="C132" s="217"/>
      <c r="D132" s="217">
        <v>1262000000</v>
      </c>
      <c r="E132" s="217"/>
      <c r="F132" s="217"/>
      <c r="G132" s="217"/>
      <c r="H132" s="217"/>
      <c r="I132" s="217"/>
      <c r="J132" s="285">
        <v>1262000000</v>
      </c>
      <c r="K132" s="217"/>
      <c r="L132" s="217"/>
      <c r="M132" s="217"/>
      <c r="N132" s="217"/>
      <c r="O132" s="217"/>
      <c r="P132" s="217"/>
      <c r="Q132" s="186"/>
      <c r="R132" s="207">
        <f t="shared" si="13"/>
        <v>0</v>
      </c>
      <c r="S132" s="52"/>
      <c r="T132" s="52"/>
      <c r="U132" s="52"/>
      <c r="V132" s="52"/>
      <c r="W132" s="192"/>
      <c r="X132" s="52"/>
      <c r="Y132" s="52"/>
      <c r="Z132" s="52"/>
      <c r="AA132" s="52"/>
      <c r="AB132" s="193"/>
      <c r="AC132" s="194"/>
      <c r="AD132" s="52"/>
      <c r="AE132" s="52"/>
      <c r="AF132" s="52"/>
    </row>
    <row r="133" spans="1:32" ht="44.65" customHeight="1">
      <c r="A133" s="258" t="s">
        <v>278</v>
      </c>
      <c r="B133" s="259" t="s">
        <v>618</v>
      </c>
      <c r="C133" s="217"/>
      <c r="D133" s="217">
        <f>Q133</f>
        <v>1794000000</v>
      </c>
      <c r="E133" s="217"/>
      <c r="F133" s="217"/>
      <c r="G133" s="217"/>
      <c r="H133" s="217"/>
      <c r="I133" s="217"/>
      <c r="J133" s="285"/>
      <c r="K133" s="217"/>
      <c r="L133" s="217"/>
      <c r="M133" s="217"/>
      <c r="N133" s="217"/>
      <c r="O133" s="217"/>
      <c r="P133" s="217"/>
      <c r="Q133" s="186">
        <v>1794000000</v>
      </c>
      <c r="R133" s="207">
        <f t="shared" si="13"/>
        <v>0</v>
      </c>
      <c r="S133" s="52"/>
      <c r="T133" s="52"/>
      <c r="U133" s="52"/>
      <c r="V133" s="52"/>
      <c r="W133" s="192"/>
      <c r="X133" s="52"/>
      <c r="Y133" s="52"/>
      <c r="Z133" s="52"/>
      <c r="AA133" s="52"/>
      <c r="AB133" s="193"/>
      <c r="AC133" s="194"/>
      <c r="AD133" s="52"/>
      <c r="AE133" s="52"/>
      <c r="AF133" s="52"/>
    </row>
    <row r="134" spans="1:32" ht="44.65" customHeight="1">
      <c r="A134" s="258" t="s">
        <v>278</v>
      </c>
      <c r="B134" s="259" t="s">
        <v>619</v>
      </c>
      <c r="C134" s="217"/>
      <c r="D134" s="217">
        <f>Q134</f>
        <v>964000000</v>
      </c>
      <c r="E134" s="217"/>
      <c r="F134" s="217"/>
      <c r="G134" s="217"/>
      <c r="H134" s="217"/>
      <c r="I134" s="217"/>
      <c r="J134" s="285"/>
      <c r="K134" s="217"/>
      <c r="L134" s="217"/>
      <c r="M134" s="217"/>
      <c r="N134" s="217"/>
      <c r="O134" s="217"/>
      <c r="P134" s="217"/>
      <c r="Q134" s="186">
        <v>964000000</v>
      </c>
      <c r="R134" s="207">
        <f t="shared" si="13"/>
        <v>0</v>
      </c>
      <c r="S134" s="52"/>
      <c r="T134" s="52"/>
      <c r="U134" s="52"/>
      <c r="V134" s="52"/>
      <c r="W134" s="192"/>
      <c r="X134" s="52"/>
      <c r="Y134" s="52"/>
      <c r="Z134" s="52"/>
      <c r="AA134" s="52"/>
      <c r="AB134" s="193"/>
      <c r="AC134" s="194"/>
      <c r="AD134" s="52"/>
      <c r="AE134" s="52"/>
      <c r="AF134" s="52"/>
    </row>
    <row r="135" spans="1:32" ht="26.65" customHeight="1">
      <c r="A135" s="271">
        <v>2</v>
      </c>
      <c r="B135" s="55" t="s">
        <v>579</v>
      </c>
      <c r="C135" s="216"/>
      <c r="D135" s="253">
        <f>SUM(D136:D147)</f>
        <v>38231008000</v>
      </c>
      <c r="E135" s="253">
        <f>SUM(E136:E147)</f>
        <v>38231008000</v>
      </c>
      <c r="F135" s="217"/>
      <c r="G135" s="217"/>
      <c r="H135" s="217"/>
      <c r="I135" s="217"/>
      <c r="J135" s="285"/>
      <c r="K135" s="217"/>
      <c r="L135" s="217"/>
      <c r="M135" s="217"/>
      <c r="N135" s="217"/>
      <c r="O135" s="217"/>
      <c r="P135" s="217"/>
      <c r="Q135" s="186"/>
      <c r="R135" s="207">
        <f t="shared" si="13"/>
        <v>0</v>
      </c>
      <c r="S135" s="52"/>
      <c r="T135" s="52"/>
      <c r="U135" s="52"/>
      <c r="V135" s="52"/>
      <c r="W135" s="192"/>
      <c r="X135" s="52"/>
      <c r="Y135" s="52"/>
      <c r="Z135" s="52"/>
      <c r="AA135" s="52"/>
      <c r="AB135" s="193"/>
      <c r="AC135" s="194"/>
      <c r="AD135" s="52"/>
      <c r="AE135" s="52"/>
      <c r="AF135" s="52"/>
    </row>
    <row r="136" spans="1:32" s="52" customFormat="1" ht="26.1" customHeight="1">
      <c r="A136" s="271" t="s">
        <v>574</v>
      </c>
      <c r="B136" s="272" t="s">
        <v>563</v>
      </c>
      <c r="C136" s="217">
        <f t="shared" ref="C136:C146" si="20">SUM(E136:P136)</f>
        <v>5340846000</v>
      </c>
      <c r="D136" s="217">
        <f>E136</f>
        <v>5340846000</v>
      </c>
      <c r="E136" s="217">
        <v>5340846000</v>
      </c>
      <c r="F136" s="217">
        <f t="shared" ref="F136:P136" si="21">F137+F138</f>
        <v>0</v>
      </c>
      <c r="G136" s="217">
        <f t="shared" si="21"/>
        <v>0</v>
      </c>
      <c r="H136" s="217">
        <f t="shared" si="21"/>
        <v>0</v>
      </c>
      <c r="I136" s="217">
        <f t="shared" si="21"/>
        <v>0</v>
      </c>
      <c r="J136" s="285"/>
      <c r="K136" s="217"/>
      <c r="L136" s="217">
        <f t="shared" si="21"/>
        <v>0</v>
      </c>
      <c r="M136" s="217">
        <f t="shared" si="21"/>
        <v>0</v>
      </c>
      <c r="N136" s="217">
        <f t="shared" si="21"/>
        <v>0</v>
      </c>
      <c r="O136" s="217">
        <f t="shared" si="21"/>
        <v>0</v>
      </c>
      <c r="P136" s="217">
        <f t="shared" si="21"/>
        <v>0</v>
      </c>
      <c r="Q136" s="186"/>
      <c r="R136" s="207">
        <f t="shared" si="13"/>
        <v>0</v>
      </c>
      <c r="W136" s="192">
        <f>C136-V136</f>
        <v>5340846000</v>
      </c>
      <c r="AB136" s="193">
        <v>0</v>
      </c>
      <c r="AC136" s="194">
        <f>C136-AB136</f>
        <v>5340846000</v>
      </c>
    </row>
    <row r="137" spans="1:32" s="195" customFormat="1" ht="22.15" customHeight="1">
      <c r="A137" s="271" t="s">
        <v>575</v>
      </c>
      <c r="B137" s="272" t="s">
        <v>562</v>
      </c>
      <c r="C137" s="217">
        <f t="shared" si="20"/>
        <v>4776144000</v>
      </c>
      <c r="D137" s="217">
        <f t="shared" ref="D137:D147" si="22">E137</f>
        <v>4776144000</v>
      </c>
      <c r="E137" s="217">
        <v>4776144000</v>
      </c>
      <c r="F137" s="217">
        <f>'[3]37.2ĐP'!H136</f>
        <v>0</v>
      </c>
      <c r="G137" s="217">
        <f>'[3]37.2ĐP'!I136</f>
        <v>0</v>
      </c>
      <c r="H137" s="217">
        <f>'[3]37.2ĐP'!K136</f>
        <v>0</v>
      </c>
      <c r="I137" s="217">
        <f>'[3]37.2ĐP'!N136</f>
        <v>0</v>
      </c>
      <c r="J137" s="285"/>
      <c r="K137" s="217"/>
      <c r="L137" s="217">
        <f>'[3]37.2ĐP'!O136</f>
        <v>0</v>
      </c>
      <c r="M137" s="217">
        <f>'[3]37.2ĐP'!P136</f>
        <v>0</v>
      </c>
      <c r="N137" s="217">
        <f>'[3]37.2ĐP'!Q136</f>
        <v>0</v>
      </c>
      <c r="O137" s="217">
        <f>'[3]37.2ĐP'!R136</f>
        <v>0</v>
      </c>
      <c r="P137" s="217">
        <f>'[3]37.2ĐP'!S136</f>
        <v>0</v>
      </c>
      <c r="Q137" s="186"/>
      <c r="R137" s="207">
        <f t="shared" si="13"/>
        <v>0</v>
      </c>
      <c r="W137" s="192">
        <f>C137-V137</f>
        <v>4776144000</v>
      </c>
      <c r="AB137" s="193">
        <v>306043</v>
      </c>
      <c r="AC137" s="194">
        <f>C137-AB137</f>
        <v>4775837957</v>
      </c>
    </row>
    <row r="138" spans="1:32" s="195" customFormat="1" ht="23.1" customHeight="1">
      <c r="A138" s="271" t="s">
        <v>580</v>
      </c>
      <c r="B138" s="272" t="s">
        <v>561</v>
      </c>
      <c r="C138" s="217">
        <f t="shared" si="20"/>
        <v>5530570000</v>
      </c>
      <c r="D138" s="217">
        <f t="shared" si="22"/>
        <v>5530570000</v>
      </c>
      <c r="E138" s="217">
        <v>5530570000</v>
      </c>
      <c r="F138" s="217">
        <f>'[3]37.2ĐP'!H137</f>
        <v>0</v>
      </c>
      <c r="G138" s="217">
        <f>'[3]37.2ĐP'!I137</f>
        <v>0</v>
      </c>
      <c r="H138" s="217">
        <f>'[3]37.2ĐP'!K137</f>
        <v>0</v>
      </c>
      <c r="I138" s="217">
        <f>'[3]37.2ĐP'!N137</f>
        <v>0</v>
      </c>
      <c r="J138" s="285"/>
      <c r="K138" s="217"/>
      <c r="L138" s="217">
        <f>'[3]37.2ĐP'!O137</f>
        <v>0</v>
      </c>
      <c r="M138" s="217">
        <f>'[3]37.2ĐP'!P137</f>
        <v>0</v>
      </c>
      <c r="N138" s="217">
        <f>'[3]37.2ĐP'!Q137</f>
        <v>0</v>
      </c>
      <c r="O138" s="217">
        <f>'[3]37.2ĐP'!R137</f>
        <v>0</v>
      </c>
      <c r="P138" s="217">
        <f>'[3]37.2ĐP'!S137</f>
        <v>0</v>
      </c>
      <c r="Q138" s="186"/>
      <c r="R138" s="207">
        <f t="shared" si="13"/>
        <v>0</v>
      </c>
      <c r="W138" s="192">
        <f>C138-V138</f>
        <v>5530570000</v>
      </c>
      <c r="AB138" s="193">
        <v>92644</v>
      </c>
      <c r="AC138" s="194">
        <f>C138-AB138</f>
        <v>5530477356</v>
      </c>
    </row>
    <row r="139" spans="1:32" s="52" customFormat="1" ht="23.1" customHeight="1">
      <c r="A139" s="271" t="s">
        <v>581</v>
      </c>
      <c r="B139" s="272" t="s">
        <v>560</v>
      </c>
      <c r="C139" s="217">
        <f t="shared" si="20"/>
        <v>4509804000</v>
      </c>
      <c r="D139" s="217">
        <f t="shared" si="22"/>
        <v>4509804000</v>
      </c>
      <c r="E139" s="217">
        <v>4509804000</v>
      </c>
      <c r="F139" s="217"/>
      <c r="G139" s="217"/>
      <c r="H139" s="217"/>
      <c r="I139" s="217"/>
      <c r="J139" s="285"/>
      <c r="K139" s="217"/>
      <c r="L139" s="217"/>
      <c r="M139" s="217"/>
      <c r="N139" s="217"/>
      <c r="O139" s="217"/>
      <c r="P139" s="217"/>
      <c r="Q139" s="186"/>
      <c r="R139" s="207">
        <f t="shared" si="13"/>
        <v>0</v>
      </c>
      <c r="W139" s="192"/>
      <c r="AB139" s="193"/>
      <c r="AC139" s="194"/>
    </row>
    <row r="140" spans="1:32" s="195" customFormat="1" ht="23.1" customHeight="1">
      <c r="A140" s="271" t="s">
        <v>582</v>
      </c>
      <c r="B140" s="273" t="s">
        <v>564</v>
      </c>
      <c r="C140" s="217">
        <f t="shared" si="20"/>
        <v>4986166000</v>
      </c>
      <c r="D140" s="217">
        <f t="shared" si="22"/>
        <v>4986166000</v>
      </c>
      <c r="E140" s="217">
        <v>4986166000</v>
      </c>
      <c r="F140" s="217"/>
      <c r="G140" s="217"/>
      <c r="H140" s="217"/>
      <c r="I140" s="217"/>
      <c r="J140" s="285"/>
      <c r="K140" s="217"/>
      <c r="L140" s="217"/>
      <c r="M140" s="217"/>
      <c r="N140" s="217"/>
      <c r="O140" s="217"/>
      <c r="P140" s="217"/>
      <c r="Q140" s="186"/>
      <c r="R140" s="207">
        <f t="shared" si="13"/>
        <v>0</v>
      </c>
      <c r="W140" s="192"/>
      <c r="AB140" s="193"/>
      <c r="AC140" s="194"/>
    </row>
    <row r="141" spans="1:32" s="195" customFormat="1" ht="23.1" customHeight="1">
      <c r="A141" s="271" t="s">
        <v>583</v>
      </c>
      <c r="B141" s="272" t="s">
        <v>565</v>
      </c>
      <c r="C141" s="217">
        <f t="shared" si="20"/>
        <v>3828698000</v>
      </c>
      <c r="D141" s="217">
        <f t="shared" si="22"/>
        <v>3828698000</v>
      </c>
      <c r="E141" s="217">
        <v>3828698000</v>
      </c>
      <c r="F141" s="217"/>
      <c r="G141" s="217"/>
      <c r="H141" s="217"/>
      <c r="I141" s="217"/>
      <c r="J141" s="285"/>
      <c r="K141" s="217"/>
      <c r="L141" s="217"/>
      <c r="M141" s="217"/>
      <c r="N141" s="217"/>
      <c r="O141" s="217"/>
      <c r="P141" s="217"/>
      <c r="Q141" s="186"/>
      <c r="R141" s="207">
        <f t="shared" si="13"/>
        <v>0</v>
      </c>
      <c r="W141" s="192"/>
      <c r="AB141" s="193"/>
      <c r="AC141" s="194"/>
    </row>
    <row r="142" spans="1:32" s="195" customFormat="1" ht="23.1" customHeight="1">
      <c r="A142" s="271" t="s">
        <v>584</v>
      </c>
      <c r="B142" s="272" t="s">
        <v>566</v>
      </c>
      <c r="C142" s="217">
        <f t="shared" si="20"/>
        <v>7853780000</v>
      </c>
      <c r="D142" s="217">
        <f t="shared" si="22"/>
        <v>7853780000</v>
      </c>
      <c r="E142" s="217">
        <v>7853780000</v>
      </c>
      <c r="F142" s="217"/>
      <c r="G142" s="217"/>
      <c r="H142" s="217"/>
      <c r="I142" s="217"/>
      <c r="J142" s="285"/>
      <c r="K142" s="217"/>
      <c r="L142" s="217"/>
      <c r="M142" s="217"/>
      <c r="N142" s="217"/>
      <c r="O142" s="217"/>
      <c r="P142" s="217"/>
      <c r="Q142" s="186"/>
      <c r="R142" s="207">
        <f t="shared" ref="R142:R150" si="23">D142-E142-F142-G142-H142-I142-J142-K142-L142-O142-P142-Q142</f>
        <v>0</v>
      </c>
      <c r="W142" s="192"/>
      <c r="AB142" s="193"/>
      <c r="AC142" s="194"/>
    </row>
    <row r="143" spans="1:32" s="195" customFormat="1" ht="26.65" customHeight="1">
      <c r="A143" s="271" t="s">
        <v>585</v>
      </c>
      <c r="B143" s="272" t="s">
        <v>587</v>
      </c>
      <c r="C143" s="217">
        <f t="shared" si="20"/>
        <v>200000000</v>
      </c>
      <c r="D143" s="217">
        <f t="shared" si="22"/>
        <v>200000000</v>
      </c>
      <c r="E143" s="217">
        <v>200000000</v>
      </c>
      <c r="F143" s="217"/>
      <c r="G143" s="217"/>
      <c r="H143" s="217"/>
      <c r="I143" s="217"/>
      <c r="J143" s="285"/>
      <c r="K143" s="217"/>
      <c r="L143" s="217"/>
      <c r="M143" s="217"/>
      <c r="N143" s="217"/>
      <c r="O143" s="217"/>
      <c r="P143" s="217"/>
      <c r="Q143" s="186"/>
      <c r="R143" s="207">
        <f t="shared" si="23"/>
        <v>0</v>
      </c>
      <c r="W143" s="192"/>
      <c r="AB143" s="193"/>
      <c r="AC143" s="194"/>
    </row>
    <row r="144" spans="1:32" s="195" customFormat="1" ht="45" customHeight="1">
      <c r="A144" s="271" t="s">
        <v>586</v>
      </c>
      <c r="B144" s="272" t="s">
        <v>588</v>
      </c>
      <c r="C144" s="217">
        <f t="shared" si="20"/>
        <v>50000000</v>
      </c>
      <c r="D144" s="217">
        <f t="shared" si="22"/>
        <v>50000000</v>
      </c>
      <c r="E144" s="217">
        <v>50000000</v>
      </c>
      <c r="F144" s="217"/>
      <c r="G144" s="217"/>
      <c r="H144" s="217"/>
      <c r="I144" s="217"/>
      <c r="J144" s="285"/>
      <c r="K144" s="217"/>
      <c r="L144" s="217"/>
      <c r="M144" s="217"/>
      <c r="N144" s="217"/>
      <c r="O144" s="217"/>
      <c r="P144" s="217"/>
      <c r="Q144" s="186"/>
      <c r="R144" s="207">
        <f t="shared" si="23"/>
        <v>0</v>
      </c>
      <c r="W144" s="192"/>
      <c r="AB144" s="193"/>
      <c r="AC144" s="194"/>
    </row>
    <row r="145" spans="1:29" s="195" customFormat="1" ht="45" customHeight="1">
      <c r="A145" s="271" t="s">
        <v>592</v>
      </c>
      <c r="B145" s="272" t="s">
        <v>589</v>
      </c>
      <c r="C145" s="217">
        <f t="shared" si="20"/>
        <v>35000000</v>
      </c>
      <c r="D145" s="217">
        <f t="shared" si="22"/>
        <v>35000000</v>
      </c>
      <c r="E145" s="217">
        <v>35000000</v>
      </c>
      <c r="F145" s="217"/>
      <c r="G145" s="217"/>
      <c r="H145" s="217"/>
      <c r="I145" s="217"/>
      <c r="J145" s="285"/>
      <c r="K145" s="217"/>
      <c r="L145" s="217"/>
      <c r="M145" s="217"/>
      <c r="N145" s="217"/>
      <c r="O145" s="217"/>
      <c r="P145" s="217"/>
      <c r="Q145" s="186"/>
      <c r="R145" s="207">
        <f t="shared" si="23"/>
        <v>0</v>
      </c>
      <c r="W145" s="192"/>
      <c r="AB145" s="193"/>
      <c r="AC145" s="194"/>
    </row>
    <row r="146" spans="1:29" s="195" customFormat="1" ht="45" customHeight="1">
      <c r="A146" s="271" t="s">
        <v>593</v>
      </c>
      <c r="B146" s="272" t="s">
        <v>591</v>
      </c>
      <c r="C146" s="217">
        <f t="shared" si="20"/>
        <v>930000000</v>
      </c>
      <c r="D146" s="217">
        <f t="shared" si="22"/>
        <v>930000000</v>
      </c>
      <c r="E146" s="217">
        <v>930000000</v>
      </c>
      <c r="F146" s="217"/>
      <c r="G146" s="217"/>
      <c r="H146" s="217"/>
      <c r="I146" s="217"/>
      <c r="J146" s="285"/>
      <c r="K146" s="217"/>
      <c r="L146" s="217"/>
      <c r="M146" s="217"/>
      <c r="N146" s="217"/>
      <c r="O146" s="217"/>
      <c r="P146" s="217"/>
      <c r="Q146" s="186"/>
      <c r="R146" s="207">
        <f t="shared" si="23"/>
        <v>0</v>
      </c>
      <c r="W146" s="192"/>
      <c r="AB146" s="193"/>
      <c r="AC146" s="194"/>
    </row>
    <row r="147" spans="1:29" s="195" customFormat="1" ht="45" customHeight="1">
      <c r="A147" s="271" t="s">
        <v>594</v>
      </c>
      <c r="B147" s="272" t="s">
        <v>590</v>
      </c>
      <c r="C147" s="217"/>
      <c r="D147" s="217">
        <f t="shared" si="22"/>
        <v>190000000</v>
      </c>
      <c r="E147" s="217">
        <v>190000000</v>
      </c>
      <c r="F147" s="217"/>
      <c r="G147" s="217"/>
      <c r="H147" s="217"/>
      <c r="I147" s="217"/>
      <c r="J147" s="285"/>
      <c r="K147" s="217"/>
      <c r="L147" s="217"/>
      <c r="M147" s="217"/>
      <c r="N147" s="217"/>
      <c r="O147" s="217"/>
      <c r="P147" s="217"/>
      <c r="Q147" s="186"/>
      <c r="R147" s="207">
        <f t="shared" si="23"/>
        <v>0</v>
      </c>
      <c r="W147" s="192"/>
      <c r="AB147" s="193"/>
      <c r="AC147" s="194"/>
    </row>
    <row r="148" spans="1:29" s="54" customFormat="1" ht="36" customHeight="1">
      <c r="A148" s="249" t="s">
        <v>273</v>
      </c>
      <c r="B148" s="55" t="s">
        <v>509</v>
      </c>
      <c r="C148" s="245">
        <v>93000000</v>
      </c>
      <c r="D148" s="245">
        <f>E148</f>
        <v>45000000</v>
      </c>
      <c r="E148" s="245">
        <v>45000000</v>
      </c>
      <c r="F148" s="245"/>
      <c r="G148" s="245"/>
      <c r="H148" s="245"/>
      <c r="I148" s="245"/>
      <c r="J148" s="281"/>
      <c r="K148" s="245"/>
      <c r="L148" s="245"/>
      <c r="M148" s="245"/>
      <c r="N148" s="245"/>
      <c r="O148" s="245"/>
      <c r="P148" s="245"/>
      <c r="Q148" s="274"/>
      <c r="R148" s="207">
        <f t="shared" si="23"/>
        <v>0</v>
      </c>
      <c r="W148" s="196"/>
      <c r="AB148" s="197"/>
      <c r="AC148" s="198"/>
    </row>
    <row r="149" spans="1:29" s="54" customFormat="1" ht="33.6" customHeight="1">
      <c r="A149" s="249" t="s">
        <v>273</v>
      </c>
      <c r="B149" s="55" t="s">
        <v>521</v>
      </c>
      <c r="C149" s="245">
        <f>SUM(E149:P149)</f>
        <v>2104415550</v>
      </c>
      <c r="D149" s="245">
        <f>K149</f>
        <v>2104415550</v>
      </c>
      <c r="E149" s="245"/>
      <c r="F149" s="245"/>
      <c r="G149" s="245"/>
      <c r="H149" s="245"/>
      <c r="I149" s="245"/>
      <c r="J149" s="281"/>
      <c r="K149" s="245">
        <f>443000000-66584450+1728000000</f>
        <v>2104415550</v>
      </c>
      <c r="L149" s="245"/>
      <c r="M149" s="245"/>
      <c r="N149" s="245"/>
      <c r="O149" s="245"/>
      <c r="P149" s="245"/>
      <c r="Q149" s="274"/>
      <c r="R149" s="207">
        <f t="shared" si="23"/>
        <v>0</v>
      </c>
      <c r="W149" s="196"/>
      <c r="AB149" s="197"/>
      <c r="AC149" s="198"/>
    </row>
    <row r="150" spans="1:29" s="167" customFormat="1">
      <c r="J150" s="288"/>
      <c r="R150" s="181">
        <f t="shared" si="23"/>
        <v>0</v>
      </c>
    </row>
    <row r="151" spans="1:29" s="167" customFormat="1">
      <c r="B151" s="179" t="s">
        <v>527</v>
      </c>
      <c r="J151" s="288"/>
    </row>
    <row r="152" spans="1:29" s="167" customFormat="1">
      <c r="B152" s="275" t="s">
        <v>523</v>
      </c>
      <c r="J152" s="288"/>
    </row>
    <row r="153" spans="1:29" s="167" customFormat="1">
      <c r="B153" s="276" t="s">
        <v>526</v>
      </c>
      <c r="J153" s="288"/>
    </row>
    <row r="154" spans="1:29" s="167" customFormat="1">
      <c r="B154" s="276" t="s">
        <v>524</v>
      </c>
      <c r="J154" s="288"/>
    </row>
    <row r="155" spans="1:29" s="167" customFormat="1">
      <c r="B155" s="179" t="s">
        <v>525</v>
      </c>
      <c r="C155" s="242"/>
      <c r="D155" s="242"/>
      <c r="J155" s="288"/>
    </row>
    <row r="156" spans="1:29" s="167" customFormat="1">
      <c r="J156" s="288"/>
    </row>
    <row r="157" spans="1:29" s="167" customFormat="1">
      <c r="J157" s="288"/>
      <c r="Q157" s="52"/>
      <c r="R157" s="178"/>
    </row>
    <row r="158" spans="1:29" s="167" customFormat="1">
      <c r="B158" s="242" t="e">
        <f>59898000000-C80-C127-C148-C149</f>
        <v>#REF!</v>
      </c>
      <c r="J158" s="288"/>
      <c r="Q158" s="52"/>
      <c r="R158" s="178"/>
    </row>
    <row r="159" spans="1:29" s="167" customFormat="1">
      <c r="B159" s="242" t="e">
        <f>B158-C38-C40-C54-C76</f>
        <v>#REF!</v>
      </c>
      <c r="J159" s="288"/>
      <c r="Q159" s="52"/>
      <c r="R159" s="178"/>
    </row>
    <row r="160" spans="1:29" s="167" customFormat="1">
      <c r="J160" s="288"/>
      <c r="Q160" s="52"/>
      <c r="R160" s="178"/>
    </row>
    <row r="161" spans="10:18" s="167" customFormat="1">
      <c r="J161" s="288"/>
      <c r="Q161" s="52"/>
      <c r="R161" s="178"/>
    </row>
  </sheetData>
  <mergeCells count="21">
    <mergeCell ref="L8:L9"/>
    <mergeCell ref="O1:P1"/>
    <mergeCell ref="A2:P2"/>
    <mergeCell ref="A3:P3"/>
    <mergeCell ref="O5:P5"/>
    <mergeCell ref="A8:A9"/>
    <mergeCell ref="B8:B9"/>
    <mergeCell ref="C8:C9"/>
    <mergeCell ref="D8:D9"/>
    <mergeCell ref="E8:E9"/>
    <mergeCell ref="F8:F9"/>
    <mergeCell ref="G8:G9"/>
    <mergeCell ref="H8:H9"/>
    <mergeCell ref="I8:I9"/>
    <mergeCell ref="J8:J9"/>
    <mergeCell ref="K8:K9"/>
    <mergeCell ref="M8:N8"/>
    <mergeCell ref="O8:O9"/>
    <mergeCell ref="P8:P9"/>
    <mergeCell ref="Q8:Q9"/>
    <mergeCell ref="AB8:AB9"/>
  </mergeCells>
  <printOptions horizontalCentered="1"/>
  <pageMargins left="0.5" right="0.3" top="0.5" bottom="0.5" header="0.3" footer="0.3"/>
  <pageSetup paperSize="9" scale="65"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917"/>
  <sheetViews>
    <sheetView topLeftCell="A2" workbookViewId="0">
      <pane xSplit="2" ySplit="5" topLeftCell="C7" activePane="bottomRight" state="frozen"/>
      <selection activeCell="A2" sqref="A2"/>
      <selection pane="topRight" activeCell="C2" sqref="C2"/>
      <selection pane="bottomLeft" activeCell="A7" sqref="A7"/>
      <selection pane="bottomRight" activeCell="K14" sqref="K14"/>
    </sheetView>
  </sheetViews>
  <sheetFormatPr defaultColWidth="14.42578125" defaultRowHeight="15"/>
  <cols>
    <col min="1" max="1" width="2.5703125" customWidth="1"/>
    <col min="2" max="2" width="28.7109375" customWidth="1"/>
    <col min="3" max="3" width="17.28515625" customWidth="1"/>
    <col min="4" max="4" width="6.7109375" customWidth="1"/>
    <col min="5" max="5" width="9.7109375" customWidth="1"/>
    <col min="6" max="6" width="14.28515625" customWidth="1"/>
    <col min="7" max="7" width="6.42578125" customWidth="1"/>
    <col min="8" max="8" width="10.7109375" customWidth="1"/>
    <col min="9" max="9" width="13.42578125" customWidth="1"/>
    <col min="10" max="10" width="9.28515625" customWidth="1"/>
    <col min="11" max="14" width="14" customWidth="1"/>
    <col min="15" max="15" width="12.7109375" customWidth="1"/>
    <col min="16" max="16" width="15.42578125" customWidth="1"/>
    <col min="17" max="17" width="15.7109375" customWidth="1"/>
    <col min="18" max="18" width="13.42578125" customWidth="1"/>
    <col min="19" max="19" width="15" customWidth="1"/>
    <col min="20" max="20" width="14.7109375" customWidth="1"/>
    <col min="21" max="21" width="16.28515625" customWidth="1"/>
    <col min="22" max="22" width="16" customWidth="1"/>
    <col min="23" max="23" width="16.5703125" customWidth="1"/>
    <col min="24" max="24" width="15.7109375" customWidth="1"/>
    <col min="25" max="25" width="17.42578125" customWidth="1"/>
    <col min="26" max="26" width="12.42578125" customWidth="1"/>
    <col min="27" max="27" width="10.42578125" customWidth="1"/>
    <col min="28" max="30" width="7.5703125" customWidth="1"/>
  </cols>
  <sheetData>
    <row r="1" spans="1:30" ht="14.25" hidden="1" customHeight="1">
      <c r="A1" s="334"/>
      <c r="B1" s="333"/>
      <c r="C1" s="335"/>
      <c r="D1" s="333"/>
      <c r="E1" s="333"/>
      <c r="F1" s="333"/>
      <c r="G1" s="333"/>
      <c r="H1" s="333"/>
      <c r="I1" s="333"/>
      <c r="J1" s="333"/>
      <c r="K1" s="333"/>
      <c r="L1" s="333"/>
      <c r="M1" s="333"/>
      <c r="N1" s="333"/>
      <c r="O1" s="333"/>
      <c r="P1" s="333"/>
      <c r="Q1" s="333"/>
      <c r="R1" s="333"/>
      <c r="S1" s="333"/>
      <c r="T1" s="333"/>
      <c r="U1" s="333"/>
      <c r="V1" s="333"/>
      <c r="W1" s="333"/>
      <c r="X1" s="333"/>
      <c r="Y1" s="336"/>
      <c r="Z1" s="333"/>
      <c r="AA1" s="333"/>
      <c r="AB1" s="333"/>
      <c r="AC1" s="333"/>
      <c r="AD1" s="333"/>
    </row>
    <row r="2" spans="1:30" ht="27" customHeight="1">
      <c r="A2" s="337"/>
      <c r="B2" s="338"/>
      <c r="C2" s="339"/>
      <c r="D2" s="338"/>
      <c r="E2" s="338"/>
      <c r="F2" s="338"/>
      <c r="G2" s="338" t="s">
        <v>672</v>
      </c>
      <c r="H2" s="338"/>
      <c r="I2" s="338"/>
      <c r="J2" s="338"/>
      <c r="K2" s="338"/>
      <c r="L2" s="338"/>
      <c r="M2" s="338"/>
      <c r="N2" s="338"/>
      <c r="O2" s="338"/>
      <c r="P2" s="338"/>
      <c r="Q2" s="338"/>
      <c r="R2" s="338"/>
      <c r="S2" s="338"/>
      <c r="T2" s="338"/>
      <c r="U2" s="338"/>
      <c r="V2" s="338"/>
      <c r="W2" s="338"/>
      <c r="X2" s="333"/>
      <c r="Y2" s="336"/>
      <c r="Z2" s="333"/>
      <c r="AA2" s="333"/>
      <c r="AB2" s="333"/>
      <c r="AC2" s="333"/>
      <c r="AD2" s="333"/>
    </row>
    <row r="3" spans="1:30" ht="10.5" customHeight="1">
      <c r="A3" s="340"/>
      <c r="B3" s="341" t="s">
        <v>673</v>
      </c>
      <c r="C3" s="343"/>
      <c r="D3" s="344"/>
      <c r="E3" s="344"/>
      <c r="F3" s="344"/>
      <c r="G3" s="344"/>
      <c r="H3" s="344"/>
      <c r="I3" s="344"/>
      <c r="J3" s="344"/>
      <c r="K3" s="344"/>
      <c r="L3" s="344"/>
      <c r="M3" s="344"/>
      <c r="N3" s="344"/>
      <c r="O3" s="344"/>
      <c r="P3" s="344"/>
      <c r="Q3" s="344"/>
      <c r="R3" s="344"/>
      <c r="S3" s="344"/>
      <c r="T3" s="344"/>
      <c r="U3" s="491"/>
      <c r="V3" s="492"/>
      <c r="W3" s="492"/>
      <c r="X3" s="333"/>
      <c r="Y3" s="336"/>
      <c r="Z3" s="333"/>
      <c r="AA3" s="333"/>
      <c r="AB3" s="333"/>
      <c r="AC3" s="333"/>
      <c r="AD3" s="333"/>
    </row>
    <row r="4" spans="1:30" ht="27.75" customHeight="1">
      <c r="A4" s="493" t="s">
        <v>0</v>
      </c>
      <c r="B4" s="493" t="s">
        <v>557</v>
      </c>
      <c r="C4" s="494" t="s">
        <v>674</v>
      </c>
      <c r="D4" s="483" t="s">
        <v>686</v>
      </c>
      <c r="E4" s="483"/>
      <c r="F4" s="483"/>
      <c r="G4" s="483" t="s">
        <v>684</v>
      </c>
      <c r="H4" s="483"/>
      <c r="I4" s="483"/>
      <c r="J4" s="483" t="s">
        <v>685</v>
      </c>
      <c r="K4" s="483"/>
      <c r="L4" s="484"/>
      <c r="M4" s="483" t="s">
        <v>688</v>
      </c>
      <c r="N4" s="483" t="s">
        <v>689</v>
      </c>
      <c r="O4" s="489" t="s">
        <v>679</v>
      </c>
      <c r="P4" s="482" t="s">
        <v>682</v>
      </c>
      <c r="Q4" s="482"/>
      <c r="R4" s="485" t="s">
        <v>683</v>
      </c>
      <c r="S4" s="486"/>
      <c r="T4" s="486"/>
      <c r="U4" s="486"/>
      <c r="V4" s="487"/>
      <c r="W4" s="488"/>
      <c r="X4" s="488" t="s">
        <v>675</v>
      </c>
      <c r="Y4" s="480" t="s">
        <v>316</v>
      </c>
      <c r="Z4" s="333"/>
      <c r="AA4" s="333"/>
      <c r="AB4" s="333"/>
      <c r="AC4" s="333"/>
      <c r="AD4" s="333"/>
    </row>
    <row r="5" spans="1:30" ht="32.25" customHeight="1">
      <c r="A5" s="481"/>
      <c r="B5" s="481"/>
      <c r="C5" s="481"/>
      <c r="D5" s="367" t="s">
        <v>553</v>
      </c>
      <c r="E5" s="367" t="s">
        <v>552</v>
      </c>
      <c r="F5" s="367" t="s">
        <v>687</v>
      </c>
      <c r="G5" s="367" t="s">
        <v>553</v>
      </c>
      <c r="H5" s="367" t="s">
        <v>552</v>
      </c>
      <c r="I5" s="367" t="s">
        <v>687</v>
      </c>
      <c r="J5" s="367" t="s">
        <v>553</v>
      </c>
      <c r="K5" s="367" t="s">
        <v>552</v>
      </c>
      <c r="L5" s="368" t="s">
        <v>687</v>
      </c>
      <c r="M5" s="483"/>
      <c r="N5" s="483"/>
      <c r="O5" s="490"/>
      <c r="P5" s="365" t="s">
        <v>680</v>
      </c>
      <c r="Q5" s="366" t="s">
        <v>681</v>
      </c>
      <c r="R5" s="481"/>
      <c r="S5" s="481"/>
      <c r="T5" s="481"/>
      <c r="U5" s="481"/>
      <c r="V5" s="481"/>
      <c r="W5" s="481"/>
      <c r="X5" s="481"/>
      <c r="Y5" s="481"/>
      <c r="Z5" s="333"/>
      <c r="AA5" s="333"/>
      <c r="AB5" s="333"/>
      <c r="AC5" s="333"/>
      <c r="AD5" s="333"/>
    </row>
    <row r="6" spans="1:30" ht="21.75" customHeight="1">
      <c r="A6" s="345" t="s">
        <v>258</v>
      </c>
      <c r="B6" s="345" t="s">
        <v>2</v>
      </c>
      <c r="C6" s="346"/>
      <c r="D6" s="347">
        <v>1</v>
      </c>
      <c r="E6" s="347"/>
      <c r="F6" s="347"/>
      <c r="G6" s="347">
        <v>2</v>
      </c>
      <c r="H6" s="347"/>
      <c r="I6" s="347"/>
      <c r="J6" s="347"/>
      <c r="K6" s="347"/>
      <c r="L6" s="347"/>
      <c r="M6" s="369"/>
      <c r="N6" s="369"/>
      <c r="O6" s="347"/>
      <c r="P6" s="347">
        <v>4</v>
      </c>
      <c r="Q6" s="347">
        <v>5</v>
      </c>
      <c r="R6" s="347">
        <v>6</v>
      </c>
      <c r="S6" s="347"/>
      <c r="T6" s="347"/>
      <c r="U6" s="347"/>
      <c r="V6" s="347"/>
      <c r="W6" s="347"/>
      <c r="X6" s="348"/>
      <c r="Y6" s="349" t="e">
        <f>Y5-#REF!</f>
        <v>#REF!</v>
      </c>
      <c r="Z6" s="333"/>
      <c r="AA6" s="333"/>
      <c r="AB6" s="333"/>
      <c r="AC6" s="333"/>
      <c r="AD6" s="333"/>
    </row>
    <row r="7" spans="1:30" ht="21.75" customHeight="1">
      <c r="A7" s="345"/>
      <c r="B7" s="345"/>
      <c r="C7" s="346">
        <f>SUM(C8:C14)</f>
        <v>1174350000</v>
      </c>
      <c r="D7" s="347"/>
      <c r="E7" s="347"/>
      <c r="F7" s="347"/>
      <c r="G7" s="347"/>
      <c r="H7" s="347"/>
      <c r="I7" s="347"/>
      <c r="J7" s="347"/>
      <c r="K7" s="347"/>
      <c r="L7" s="347"/>
      <c r="M7" s="347"/>
      <c r="N7" s="347"/>
      <c r="O7" s="347"/>
      <c r="P7" s="347"/>
      <c r="Q7" s="347"/>
      <c r="R7" s="347"/>
      <c r="S7" s="347"/>
      <c r="T7" s="347"/>
      <c r="U7" s="347"/>
      <c r="V7" s="347"/>
      <c r="W7" s="347"/>
      <c r="X7" s="348"/>
      <c r="Y7" s="349"/>
      <c r="Z7" s="333"/>
      <c r="AA7" s="333"/>
      <c r="AB7" s="333"/>
      <c r="AC7" s="333"/>
      <c r="AD7" s="333"/>
    </row>
    <row r="8" spans="1:30" ht="21" customHeight="1">
      <c r="A8" s="350">
        <v>1</v>
      </c>
      <c r="B8" s="351" t="s">
        <v>565</v>
      </c>
      <c r="C8" s="346">
        <f t="shared" ref="C8:C12" si="0">F8+I8+L8</f>
        <v>0</v>
      </c>
      <c r="D8" s="352"/>
      <c r="E8" s="353">
        <v>80000</v>
      </c>
      <c r="F8" s="353">
        <f t="shared" ref="F8:F13" si="1">(D8*E8)*9</f>
        <v>0</v>
      </c>
      <c r="G8" s="352"/>
      <c r="H8" s="352"/>
      <c r="I8" s="353">
        <f t="shared" ref="I8:I13" si="2">(G8*H8)*9</f>
        <v>0</v>
      </c>
      <c r="J8" s="352"/>
      <c r="K8" s="352"/>
      <c r="L8" s="353">
        <f t="shared" ref="L8:L13" si="3">(J8*K8)*9</f>
        <v>0</v>
      </c>
      <c r="M8" s="353"/>
      <c r="N8" s="353"/>
      <c r="O8" s="353"/>
      <c r="P8" s="354"/>
      <c r="Q8" s="354"/>
      <c r="R8" s="354"/>
      <c r="S8" s="354"/>
      <c r="T8" s="354"/>
      <c r="U8" s="354"/>
      <c r="V8" s="354"/>
      <c r="W8" s="354"/>
      <c r="X8" s="349">
        <f>27000000+400000</f>
        <v>27400000</v>
      </c>
      <c r="Y8" s="349"/>
      <c r="Z8" s="336"/>
      <c r="AA8" s="336"/>
      <c r="AB8" s="336"/>
      <c r="AC8" s="336"/>
      <c r="AD8" s="336"/>
    </row>
    <row r="9" spans="1:30" ht="21" customHeight="1">
      <c r="A9" s="350">
        <v>2</v>
      </c>
      <c r="B9" s="355" t="s">
        <v>560</v>
      </c>
      <c r="C9" s="346">
        <f t="shared" si="0"/>
        <v>214560000</v>
      </c>
      <c r="D9" s="353">
        <v>160</v>
      </c>
      <c r="E9" s="353">
        <v>80000</v>
      </c>
      <c r="F9" s="353">
        <f t="shared" si="1"/>
        <v>115200000</v>
      </c>
      <c r="G9" s="353">
        <v>15</v>
      </c>
      <c r="H9" s="353">
        <v>150000</v>
      </c>
      <c r="I9" s="353">
        <f t="shared" si="2"/>
        <v>20250000</v>
      </c>
      <c r="J9" s="353">
        <v>6</v>
      </c>
      <c r="K9" s="353">
        <v>1465000</v>
      </c>
      <c r="L9" s="353">
        <f t="shared" si="3"/>
        <v>79110000</v>
      </c>
      <c r="M9" s="353"/>
      <c r="N9" s="353"/>
      <c r="O9" s="353"/>
      <c r="P9" s="354"/>
      <c r="Q9" s="354"/>
      <c r="R9" s="354"/>
      <c r="S9" s="354"/>
      <c r="T9" s="354"/>
      <c r="U9" s="354"/>
      <c r="V9" s="354"/>
      <c r="W9" s="354"/>
      <c r="X9" s="349">
        <f>27000000+105000</f>
        <v>27105000</v>
      </c>
      <c r="Y9" s="349"/>
      <c r="Z9" s="336"/>
      <c r="AA9" s="336"/>
      <c r="AB9" s="336"/>
      <c r="AC9" s="336"/>
      <c r="AD9" s="336"/>
    </row>
    <row r="10" spans="1:30" ht="21" customHeight="1">
      <c r="A10" s="350">
        <v>3</v>
      </c>
      <c r="B10" s="355" t="s">
        <v>676</v>
      </c>
      <c r="C10" s="346">
        <f t="shared" si="0"/>
        <v>0</v>
      </c>
      <c r="D10" s="353"/>
      <c r="E10" s="353">
        <v>80000</v>
      </c>
      <c r="F10" s="353">
        <f t="shared" si="1"/>
        <v>0</v>
      </c>
      <c r="G10" s="352"/>
      <c r="H10" s="353">
        <v>150000</v>
      </c>
      <c r="I10" s="353">
        <f t="shared" si="2"/>
        <v>0</v>
      </c>
      <c r="J10" s="352"/>
      <c r="K10" s="352"/>
      <c r="L10" s="353">
        <f t="shared" si="3"/>
        <v>0</v>
      </c>
      <c r="M10" s="353"/>
      <c r="N10" s="353"/>
      <c r="O10" s="353"/>
      <c r="P10" s="354"/>
      <c r="Q10" s="354"/>
      <c r="R10" s="354"/>
      <c r="S10" s="354"/>
      <c r="T10" s="354"/>
      <c r="U10" s="354"/>
      <c r="V10" s="354"/>
      <c r="W10" s="354"/>
      <c r="X10" s="349">
        <f>27000000-262000</f>
        <v>26738000</v>
      </c>
      <c r="Y10" s="349"/>
      <c r="Z10" s="336"/>
      <c r="AA10" s="336"/>
      <c r="AB10" s="336"/>
      <c r="AC10" s="336"/>
      <c r="AD10" s="336"/>
    </row>
    <row r="11" spans="1:30" ht="21" customHeight="1">
      <c r="A11" s="356">
        <v>4</v>
      </c>
      <c r="B11" s="355" t="s">
        <v>677</v>
      </c>
      <c r="C11" s="346">
        <f t="shared" si="0"/>
        <v>0</v>
      </c>
      <c r="D11" s="353"/>
      <c r="E11" s="353">
        <v>80000</v>
      </c>
      <c r="F11" s="353">
        <f t="shared" si="1"/>
        <v>0</v>
      </c>
      <c r="G11" s="353"/>
      <c r="H11" s="353">
        <v>150000</v>
      </c>
      <c r="I11" s="353">
        <f t="shared" si="2"/>
        <v>0</v>
      </c>
      <c r="J11" s="353"/>
      <c r="K11" s="353"/>
      <c r="L11" s="353">
        <f t="shared" si="3"/>
        <v>0</v>
      </c>
      <c r="M11" s="353"/>
      <c r="N11" s="353"/>
      <c r="O11" s="353"/>
      <c r="P11" s="354"/>
      <c r="Q11" s="354"/>
      <c r="R11" s="354"/>
      <c r="S11" s="354"/>
      <c r="T11" s="354"/>
      <c r="U11" s="354"/>
      <c r="V11" s="353"/>
      <c r="W11" s="354"/>
      <c r="X11" s="349">
        <f>27000000-150000</f>
        <v>26850000</v>
      </c>
      <c r="Y11" s="349"/>
      <c r="Z11" s="336"/>
      <c r="AA11" s="336"/>
      <c r="AB11" s="336"/>
      <c r="AC11" s="336"/>
      <c r="AD11" s="336"/>
    </row>
    <row r="12" spans="1:30" ht="26.25" customHeight="1">
      <c r="A12" s="356">
        <v>5</v>
      </c>
      <c r="B12" s="355" t="s">
        <v>561</v>
      </c>
      <c r="C12" s="346">
        <f t="shared" si="0"/>
        <v>0</v>
      </c>
      <c r="D12" s="353"/>
      <c r="E12" s="353">
        <v>80000</v>
      </c>
      <c r="F12" s="353">
        <f t="shared" si="1"/>
        <v>0</v>
      </c>
      <c r="G12" s="353"/>
      <c r="H12" s="353">
        <v>150000</v>
      </c>
      <c r="I12" s="353">
        <f t="shared" si="2"/>
        <v>0</v>
      </c>
      <c r="J12" s="353"/>
      <c r="K12" s="353"/>
      <c r="L12" s="353">
        <f t="shared" si="3"/>
        <v>0</v>
      </c>
      <c r="M12" s="353"/>
      <c r="N12" s="353"/>
      <c r="O12" s="353"/>
      <c r="P12" s="354"/>
      <c r="Q12" s="354"/>
      <c r="R12" s="354"/>
      <c r="S12" s="354"/>
      <c r="T12" s="354"/>
      <c r="U12" s="354"/>
      <c r="V12" s="353"/>
      <c r="W12" s="354"/>
      <c r="X12" s="349">
        <v>27000000</v>
      </c>
      <c r="Y12" s="349"/>
      <c r="Z12" s="336"/>
      <c r="AA12" s="336"/>
      <c r="AB12" s="336"/>
      <c r="AC12" s="336"/>
      <c r="AD12" s="336"/>
    </row>
    <row r="13" spans="1:30" ht="24" customHeight="1">
      <c r="A13" s="357">
        <v>6</v>
      </c>
      <c r="B13" s="358" t="s">
        <v>563</v>
      </c>
      <c r="C13" s="346">
        <f>F13+I13+L13+M13+N13</f>
        <v>291720000</v>
      </c>
      <c r="D13" s="359">
        <v>322</v>
      </c>
      <c r="E13" s="353">
        <v>80000</v>
      </c>
      <c r="F13" s="353">
        <f t="shared" si="1"/>
        <v>231840000</v>
      </c>
      <c r="G13" s="359">
        <v>11</v>
      </c>
      <c r="H13" s="353">
        <v>150000</v>
      </c>
      <c r="I13" s="353">
        <f t="shared" si="2"/>
        <v>14850000</v>
      </c>
      <c r="J13" s="359"/>
      <c r="K13" s="359"/>
      <c r="L13" s="353">
        <f t="shared" si="3"/>
        <v>0</v>
      </c>
      <c r="M13" s="353">
        <v>17230000</v>
      </c>
      <c r="N13" s="353">
        <v>27800000</v>
      </c>
      <c r="O13" s="359"/>
      <c r="P13" s="360"/>
      <c r="Q13" s="360"/>
      <c r="R13" s="360"/>
      <c r="S13" s="360"/>
      <c r="T13" s="360"/>
      <c r="U13" s="360"/>
      <c r="V13" s="359"/>
      <c r="W13" s="360"/>
      <c r="X13" s="359">
        <v>27000000</v>
      </c>
      <c r="Y13" s="361"/>
      <c r="Z13" s="362"/>
      <c r="AA13" s="362"/>
      <c r="AB13" s="362"/>
      <c r="AC13" s="362"/>
      <c r="AD13" s="362"/>
    </row>
    <row r="14" spans="1:30" ht="21" customHeight="1">
      <c r="A14" s="350">
        <v>7</v>
      </c>
      <c r="B14" s="355" t="s">
        <v>678</v>
      </c>
      <c r="C14" s="346">
        <f>F14+I14+L14</f>
        <v>668070000</v>
      </c>
      <c r="D14" s="353">
        <v>617</v>
      </c>
      <c r="E14" s="353">
        <v>90000</v>
      </c>
      <c r="F14" s="353">
        <f>(D14*E14)*9</f>
        <v>499770000</v>
      </c>
      <c r="G14" s="353">
        <v>28</v>
      </c>
      <c r="H14" s="353">
        <v>150000</v>
      </c>
      <c r="I14" s="353">
        <f>(G14*H14)*9</f>
        <v>37800000</v>
      </c>
      <c r="J14" s="353">
        <v>29</v>
      </c>
      <c r="K14" s="353">
        <v>500000</v>
      </c>
      <c r="L14" s="353">
        <f>(J14*K14)*9</f>
        <v>130500000</v>
      </c>
      <c r="M14" s="353"/>
      <c r="N14" s="353"/>
      <c r="O14" s="353"/>
      <c r="P14" s="354"/>
      <c r="Q14" s="354"/>
      <c r="R14" s="354"/>
      <c r="S14" s="354"/>
      <c r="T14" s="354"/>
      <c r="U14" s="354"/>
      <c r="V14" s="354"/>
      <c r="W14" s="354"/>
      <c r="X14" s="349">
        <f>27000000+150000</f>
        <v>27150000</v>
      </c>
      <c r="Y14" s="349"/>
      <c r="Z14" s="363"/>
      <c r="AA14" s="336"/>
      <c r="AB14" s="336"/>
      <c r="AC14" s="336"/>
      <c r="AD14" s="336"/>
    </row>
    <row r="15" spans="1:30" ht="14.25" customHeight="1">
      <c r="A15" s="334"/>
      <c r="B15" s="333"/>
      <c r="C15" s="335"/>
      <c r="D15" s="333"/>
      <c r="E15" s="333"/>
      <c r="F15" s="333"/>
      <c r="G15" s="333"/>
      <c r="H15" s="333"/>
      <c r="I15" s="333"/>
      <c r="J15" s="333"/>
      <c r="K15" s="333"/>
      <c r="L15" s="333"/>
      <c r="M15" s="333"/>
      <c r="N15" s="333"/>
      <c r="O15" s="333"/>
      <c r="P15" s="333"/>
      <c r="Q15" s="333"/>
      <c r="R15" s="333"/>
      <c r="S15" s="333"/>
      <c r="T15" s="333"/>
      <c r="U15" s="333"/>
      <c r="V15" s="333"/>
      <c r="W15" s="333"/>
      <c r="X15" s="333"/>
      <c r="Y15" s="336"/>
      <c r="Z15" s="333"/>
      <c r="AA15" s="333"/>
      <c r="AB15" s="333"/>
      <c r="AC15" s="333"/>
      <c r="AD15" s="333"/>
    </row>
    <row r="16" spans="1:30" ht="14.25" customHeight="1">
      <c r="A16" s="334"/>
      <c r="B16" s="333"/>
      <c r="C16" s="335"/>
      <c r="D16" s="333"/>
      <c r="E16" s="333"/>
      <c r="F16" s="333"/>
      <c r="G16" s="333"/>
      <c r="H16" s="333"/>
      <c r="I16" s="333"/>
      <c r="J16" s="333"/>
      <c r="K16" s="333"/>
      <c r="L16" s="333"/>
      <c r="M16" s="333"/>
      <c r="N16" s="333"/>
      <c r="O16" s="333"/>
      <c r="P16" s="333"/>
      <c r="Q16" s="333"/>
      <c r="R16" s="333"/>
      <c r="S16" s="333"/>
      <c r="T16" s="333"/>
      <c r="U16" s="333"/>
      <c r="V16" s="333"/>
      <c r="W16" s="333"/>
      <c r="X16" s="333"/>
      <c r="Y16" s="336"/>
      <c r="Z16" s="333"/>
      <c r="AA16" s="333"/>
      <c r="AB16" s="333"/>
      <c r="AC16" s="333"/>
      <c r="AD16" s="333"/>
    </row>
    <row r="17" spans="1:30" ht="14.25" customHeight="1">
      <c r="A17" s="334"/>
      <c r="B17" s="333"/>
      <c r="C17" s="335"/>
      <c r="D17" s="333"/>
      <c r="E17" s="333"/>
      <c r="F17" s="333"/>
      <c r="G17" s="333"/>
      <c r="H17" s="333"/>
      <c r="I17" s="333"/>
      <c r="J17" s="333"/>
      <c r="K17" s="333"/>
      <c r="L17" s="333"/>
      <c r="M17" s="333"/>
      <c r="N17" s="333"/>
      <c r="O17" s="333"/>
      <c r="P17" s="333"/>
      <c r="Q17" s="333"/>
      <c r="R17" s="333"/>
      <c r="S17" s="333"/>
      <c r="T17" s="333"/>
      <c r="U17" s="333"/>
      <c r="V17" s="333"/>
      <c r="W17" s="333"/>
      <c r="X17" s="333"/>
      <c r="Y17" s="336"/>
      <c r="Z17" s="333"/>
      <c r="AA17" s="333"/>
      <c r="AB17" s="333"/>
      <c r="AC17" s="333"/>
      <c r="AD17" s="333"/>
    </row>
    <row r="18" spans="1:30" ht="14.25" customHeight="1">
      <c r="A18" s="334"/>
      <c r="B18" s="333"/>
      <c r="C18" s="335"/>
      <c r="D18" s="333"/>
      <c r="E18" s="333"/>
      <c r="F18" s="333"/>
      <c r="G18" s="333"/>
      <c r="H18" s="333"/>
      <c r="I18" s="333"/>
      <c r="J18" s="333"/>
      <c r="K18" s="333"/>
      <c r="L18" s="333"/>
      <c r="M18" s="333"/>
      <c r="N18" s="333"/>
      <c r="O18" s="333"/>
      <c r="P18" s="333"/>
      <c r="Q18" s="333"/>
      <c r="R18" s="333"/>
      <c r="S18" s="333"/>
      <c r="T18" s="333"/>
      <c r="U18" s="333"/>
      <c r="V18" s="333"/>
      <c r="W18" s="333"/>
      <c r="X18" s="333"/>
      <c r="Y18" s="336"/>
      <c r="Z18" s="333"/>
      <c r="AA18" s="333"/>
      <c r="AB18" s="333"/>
      <c r="AC18" s="333"/>
      <c r="AD18" s="333"/>
    </row>
    <row r="19" spans="1:30" ht="14.25" customHeight="1">
      <c r="A19" s="334"/>
      <c r="B19" s="333"/>
      <c r="C19" s="335"/>
      <c r="D19" s="333"/>
      <c r="E19" s="333"/>
      <c r="F19" s="333"/>
      <c r="G19" s="333"/>
      <c r="H19" s="333"/>
      <c r="I19" s="333"/>
      <c r="J19" s="333"/>
      <c r="K19" s="333"/>
      <c r="L19" s="333"/>
      <c r="M19" s="333"/>
      <c r="N19" s="333"/>
      <c r="O19" s="333"/>
      <c r="P19" s="333"/>
      <c r="Q19" s="333"/>
      <c r="R19" s="333"/>
      <c r="S19" s="333"/>
      <c r="T19" s="333"/>
      <c r="U19" s="333"/>
      <c r="V19" s="333"/>
      <c r="W19" s="333"/>
      <c r="X19" s="333"/>
      <c r="Y19" s="336"/>
      <c r="Z19" s="333"/>
      <c r="AA19" s="333"/>
      <c r="AB19" s="333"/>
      <c r="AC19" s="333"/>
      <c r="AD19" s="333"/>
    </row>
    <row r="20" spans="1:30" ht="14.25" customHeight="1">
      <c r="A20" s="334"/>
      <c r="B20" s="333"/>
      <c r="C20" s="335"/>
      <c r="D20" s="333"/>
      <c r="E20" s="333"/>
      <c r="F20" s="333"/>
      <c r="G20" s="333"/>
      <c r="H20" s="333"/>
      <c r="I20" s="333"/>
      <c r="J20" s="333"/>
      <c r="K20" s="333"/>
      <c r="L20" s="333"/>
      <c r="M20" s="333"/>
      <c r="N20" s="333"/>
      <c r="O20" s="333"/>
      <c r="P20" s="333"/>
      <c r="Q20" s="333"/>
      <c r="R20" s="333"/>
      <c r="S20" s="333"/>
      <c r="T20" s="333"/>
      <c r="U20" s="333"/>
      <c r="V20" s="333"/>
      <c r="W20" s="333"/>
      <c r="X20" s="333"/>
      <c r="Y20" s="336"/>
      <c r="Z20" s="333"/>
      <c r="AA20" s="333"/>
      <c r="AB20" s="333"/>
      <c r="AC20" s="333"/>
      <c r="AD20" s="333"/>
    </row>
    <row r="21" spans="1:30" ht="14.25" customHeight="1">
      <c r="A21" s="334"/>
      <c r="B21" s="333"/>
      <c r="C21" s="335"/>
      <c r="D21" s="333"/>
      <c r="E21" s="333"/>
      <c r="F21" s="333"/>
      <c r="G21" s="333"/>
      <c r="H21" s="333"/>
      <c r="I21" s="333"/>
      <c r="J21" s="333"/>
      <c r="K21" s="333"/>
      <c r="L21" s="333"/>
      <c r="M21" s="333"/>
      <c r="N21" s="333"/>
      <c r="O21" s="333"/>
      <c r="P21" s="333"/>
      <c r="Q21" s="333"/>
      <c r="R21" s="333"/>
      <c r="S21" s="333"/>
      <c r="T21" s="333"/>
      <c r="U21" s="333"/>
      <c r="V21" s="333"/>
      <c r="W21" s="333"/>
      <c r="X21" s="333"/>
      <c r="Y21" s="336"/>
      <c r="Z21" s="333"/>
      <c r="AA21" s="333"/>
      <c r="AB21" s="333"/>
      <c r="AC21" s="333"/>
      <c r="AD21" s="333"/>
    </row>
    <row r="22" spans="1:30" ht="14.25" customHeight="1">
      <c r="A22" s="334"/>
      <c r="B22" s="333"/>
      <c r="C22" s="335"/>
      <c r="D22" s="333"/>
      <c r="E22" s="333"/>
      <c r="F22" s="333"/>
      <c r="G22" s="333"/>
      <c r="H22" s="333"/>
      <c r="I22" s="333"/>
      <c r="J22" s="333"/>
      <c r="K22" s="333"/>
      <c r="L22" s="333"/>
      <c r="M22" s="333"/>
      <c r="N22" s="333"/>
      <c r="O22" s="333"/>
      <c r="P22" s="333"/>
      <c r="Q22" s="333"/>
      <c r="R22" s="333"/>
      <c r="S22" s="333"/>
      <c r="T22" s="333"/>
      <c r="U22" s="333"/>
      <c r="V22" s="333"/>
      <c r="W22" s="333"/>
      <c r="X22" s="333"/>
      <c r="Y22" s="336"/>
      <c r="Z22" s="333"/>
      <c r="AA22" s="333"/>
      <c r="AB22" s="333"/>
      <c r="AC22" s="333"/>
      <c r="AD22" s="333"/>
    </row>
    <row r="23" spans="1:30" ht="14.25" customHeight="1">
      <c r="A23" s="334"/>
      <c r="B23" s="333"/>
      <c r="C23" s="335"/>
      <c r="D23" s="333"/>
      <c r="E23" s="333"/>
      <c r="F23" s="333"/>
      <c r="G23" s="333"/>
      <c r="H23" s="333"/>
      <c r="I23" s="333"/>
      <c r="J23" s="333"/>
      <c r="K23" s="333"/>
      <c r="L23" s="333"/>
      <c r="M23" s="333"/>
      <c r="N23" s="333"/>
      <c r="O23" s="333"/>
      <c r="P23" s="333"/>
      <c r="Q23" s="333"/>
      <c r="R23" s="333"/>
      <c r="S23" s="333"/>
      <c r="T23" s="333"/>
      <c r="U23" s="333"/>
      <c r="V23" s="333"/>
      <c r="W23" s="333"/>
      <c r="X23" s="333"/>
      <c r="Y23" s="336"/>
      <c r="Z23" s="333"/>
      <c r="AA23" s="333"/>
      <c r="AB23" s="333"/>
      <c r="AC23" s="333"/>
      <c r="AD23" s="333"/>
    </row>
    <row r="24" spans="1:30" ht="14.25" customHeight="1">
      <c r="A24" s="334"/>
      <c r="B24" s="333"/>
      <c r="C24" s="335"/>
      <c r="D24" s="333"/>
      <c r="E24" s="333"/>
      <c r="F24" s="333"/>
      <c r="G24" s="333"/>
      <c r="H24" s="333"/>
      <c r="I24" s="333"/>
      <c r="J24" s="333"/>
      <c r="K24" s="333"/>
      <c r="L24" s="333"/>
      <c r="M24" s="333"/>
      <c r="N24" s="333"/>
      <c r="O24" s="333"/>
      <c r="P24" s="333"/>
      <c r="Q24" s="333"/>
      <c r="R24" s="333"/>
      <c r="S24" s="333"/>
      <c r="T24" s="333"/>
      <c r="U24" s="333"/>
      <c r="V24" s="333"/>
      <c r="W24" s="333"/>
      <c r="X24" s="333"/>
      <c r="Y24" s="336"/>
      <c r="Z24" s="333"/>
      <c r="AA24" s="333"/>
      <c r="AB24" s="333"/>
      <c r="AC24" s="333"/>
      <c r="AD24" s="333"/>
    </row>
    <row r="25" spans="1:30" ht="14.25" customHeight="1">
      <c r="A25" s="334"/>
      <c r="B25" s="333"/>
      <c r="C25" s="335"/>
      <c r="D25" s="333"/>
      <c r="E25" s="333"/>
      <c r="F25" s="333"/>
      <c r="G25" s="333"/>
      <c r="H25" s="333"/>
      <c r="I25" s="333"/>
      <c r="J25" s="333"/>
      <c r="K25" s="333"/>
      <c r="L25" s="333"/>
      <c r="M25" s="333"/>
      <c r="N25" s="333"/>
      <c r="O25" s="333"/>
      <c r="P25" s="333"/>
      <c r="Q25" s="333"/>
      <c r="R25" s="333"/>
      <c r="S25" s="333"/>
      <c r="T25" s="333"/>
      <c r="U25" s="333"/>
      <c r="V25" s="333"/>
      <c r="W25" s="333"/>
      <c r="X25" s="333"/>
      <c r="Y25" s="336"/>
      <c r="Z25" s="333"/>
      <c r="AA25" s="333"/>
      <c r="AB25" s="333"/>
      <c r="AC25" s="333"/>
      <c r="AD25" s="333"/>
    </row>
    <row r="26" spans="1:30" ht="14.25" customHeight="1">
      <c r="A26" s="334"/>
      <c r="B26" s="333"/>
      <c r="C26" s="335"/>
      <c r="D26" s="333"/>
      <c r="E26" s="333"/>
      <c r="F26" s="333"/>
      <c r="G26" s="333"/>
      <c r="H26" s="333"/>
      <c r="I26" s="333"/>
      <c r="J26" s="333"/>
      <c r="K26" s="333"/>
      <c r="L26" s="333"/>
      <c r="M26" s="333"/>
      <c r="N26" s="333"/>
      <c r="O26" s="333"/>
      <c r="P26" s="333"/>
      <c r="Q26" s="333"/>
      <c r="R26" s="333"/>
      <c r="S26" s="333"/>
      <c r="T26" s="333"/>
      <c r="U26" s="333"/>
      <c r="V26" s="333"/>
      <c r="W26" s="333"/>
      <c r="X26" s="333"/>
      <c r="Y26" s="336"/>
      <c r="Z26" s="333"/>
      <c r="AA26" s="333"/>
      <c r="AB26" s="333"/>
      <c r="AC26" s="333"/>
      <c r="AD26" s="333"/>
    </row>
    <row r="27" spans="1:30" ht="14.25" customHeight="1">
      <c r="A27" s="334"/>
      <c r="B27" s="333"/>
      <c r="C27" s="335"/>
      <c r="D27" s="333"/>
      <c r="E27" s="333"/>
      <c r="F27" s="333"/>
      <c r="G27" s="333"/>
      <c r="H27" s="333"/>
      <c r="I27" s="333"/>
      <c r="J27" s="333"/>
      <c r="K27" s="333"/>
      <c r="L27" s="333"/>
      <c r="M27" s="333"/>
      <c r="N27" s="333"/>
      <c r="O27" s="333"/>
      <c r="P27" s="333"/>
      <c r="Q27" s="333"/>
      <c r="R27" s="333"/>
      <c r="S27" s="333"/>
      <c r="T27" s="333"/>
      <c r="U27" s="333"/>
      <c r="V27" s="333"/>
      <c r="W27" s="333"/>
      <c r="X27" s="333"/>
      <c r="Y27" s="336"/>
      <c r="Z27" s="333"/>
      <c r="AA27" s="333"/>
      <c r="AB27" s="333"/>
      <c r="AC27" s="333"/>
      <c r="AD27" s="333"/>
    </row>
    <row r="28" spans="1:30" ht="14.25" customHeight="1">
      <c r="A28" s="334"/>
      <c r="B28" s="333"/>
      <c r="C28" s="335"/>
      <c r="D28" s="333"/>
      <c r="E28" s="333"/>
      <c r="F28" s="333"/>
      <c r="G28" s="333"/>
      <c r="H28" s="333"/>
      <c r="I28" s="333"/>
      <c r="J28" s="333"/>
      <c r="K28" s="333"/>
      <c r="L28" s="333"/>
      <c r="M28" s="333"/>
      <c r="N28" s="333"/>
      <c r="O28" s="333"/>
      <c r="P28" s="333"/>
      <c r="Q28" s="333"/>
      <c r="R28" s="333"/>
      <c r="S28" s="333"/>
      <c r="T28" s="333"/>
      <c r="U28" s="333"/>
      <c r="V28" s="333"/>
      <c r="W28" s="333"/>
      <c r="X28" s="333"/>
      <c r="Y28" s="336"/>
      <c r="Z28" s="333"/>
      <c r="AA28" s="333"/>
      <c r="AB28" s="333"/>
      <c r="AC28" s="333"/>
      <c r="AD28" s="333"/>
    </row>
    <row r="29" spans="1:30" ht="14.25" customHeight="1">
      <c r="A29" s="334"/>
      <c r="B29" s="333"/>
      <c r="C29" s="335"/>
      <c r="D29" s="333"/>
      <c r="E29" s="333"/>
      <c r="F29" s="333"/>
      <c r="G29" s="333"/>
      <c r="H29" s="333"/>
      <c r="I29" s="333"/>
      <c r="J29" s="333"/>
      <c r="K29" s="333"/>
      <c r="L29" s="333"/>
      <c r="M29" s="333"/>
      <c r="N29" s="333"/>
      <c r="O29" s="333"/>
      <c r="P29" s="333"/>
      <c r="Q29" s="333"/>
      <c r="R29" s="333"/>
      <c r="S29" s="333"/>
      <c r="T29" s="333"/>
      <c r="U29" s="333"/>
      <c r="V29" s="333"/>
      <c r="W29" s="333"/>
      <c r="X29" s="333"/>
      <c r="Y29" s="336"/>
      <c r="Z29" s="333"/>
      <c r="AA29" s="333"/>
      <c r="AB29" s="333"/>
      <c r="AC29" s="333"/>
      <c r="AD29" s="333"/>
    </row>
    <row r="30" spans="1:30" ht="14.25" customHeight="1">
      <c r="A30" s="334"/>
      <c r="B30" s="333"/>
      <c r="C30" s="335"/>
      <c r="D30" s="333"/>
      <c r="E30" s="333"/>
      <c r="F30" s="333"/>
      <c r="G30" s="333"/>
      <c r="H30" s="333"/>
      <c r="I30" s="333"/>
      <c r="J30" s="333"/>
      <c r="K30" s="333"/>
      <c r="L30" s="333"/>
      <c r="M30" s="333"/>
      <c r="N30" s="333"/>
      <c r="O30" s="333"/>
      <c r="P30" s="333"/>
      <c r="Q30" s="333"/>
      <c r="R30" s="333"/>
      <c r="S30" s="333"/>
      <c r="T30" s="333"/>
      <c r="U30" s="333"/>
      <c r="V30" s="333"/>
      <c r="W30" s="333"/>
      <c r="X30" s="333"/>
      <c r="Y30" s="336"/>
      <c r="Z30" s="333"/>
      <c r="AA30" s="333"/>
      <c r="AB30" s="333"/>
      <c r="AC30" s="333"/>
      <c r="AD30" s="333"/>
    </row>
    <row r="31" spans="1:30" ht="14.25" customHeight="1">
      <c r="A31" s="334"/>
      <c r="B31" s="333"/>
      <c r="C31" s="335"/>
      <c r="D31" s="333"/>
      <c r="E31" s="333"/>
      <c r="F31" s="333"/>
      <c r="G31" s="333"/>
      <c r="H31" s="333"/>
      <c r="I31" s="333"/>
      <c r="J31" s="333"/>
      <c r="K31" s="333"/>
      <c r="L31" s="333"/>
      <c r="M31" s="333"/>
      <c r="N31" s="333"/>
      <c r="O31" s="333"/>
      <c r="P31" s="333"/>
      <c r="Q31" s="333"/>
      <c r="R31" s="333"/>
      <c r="S31" s="333"/>
      <c r="T31" s="333"/>
      <c r="U31" s="333"/>
      <c r="V31" s="333"/>
      <c r="W31" s="333"/>
      <c r="X31" s="333"/>
      <c r="Y31" s="336"/>
      <c r="Z31" s="333"/>
      <c r="AA31" s="333"/>
      <c r="AB31" s="333"/>
      <c r="AC31" s="333"/>
      <c r="AD31" s="333"/>
    </row>
    <row r="32" spans="1:30" ht="14.25" customHeight="1">
      <c r="A32" s="334"/>
      <c r="B32" s="333"/>
      <c r="C32" s="335"/>
      <c r="D32" s="333"/>
      <c r="E32" s="333"/>
      <c r="F32" s="333"/>
      <c r="G32" s="333"/>
      <c r="H32" s="333"/>
      <c r="I32" s="333"/>
      <c r="J32" s="333"/>
      <c r="K32" s="333"/>
      <c r="L32" s="333"/>
      <c r="M32" s="333"/>
      <c r="N32" s="333"/>
      <c r="O32" s="333"/>
      <c r="P32" s="333"/>
      <c r="Q32" s="333"/>
      <c r="R32" s="333"/>
      <c r="S32" s="333"/>
      <c r="T32" s="333"/>
      <c r="U32" s="333"/>
      <c r="V32" s="333"/>
      <c r="W32" s="333"/>
      <c r="X32" s="333"/>
      <c r="Y32" s="336"/>
      <c r="Z32" s="333"/>
      <c r="AA32" s="333"/>
      <c r="AB32" s="333"/>
      <c r="AC32" s="333"/>
      <c r="AD32" s="333"/>
    </row>
    <row r="33" spans="1:30" ht="14.25" customHeight="1">
      <c r="A33" s="334"/>
      <c r="B33" s="333"/>
      <c r="C33" s="335"/>
      <c r="D33" s="333"/>
      <c r="E33" s="333"/>
      <c r="F33" s="333"/>
      <c r="G33" s="333"/>
      <c r="H33" s="333"/>
      <c r="I33" s="333"/>
      <c r="J33" s="333"/>
      <c r="K33" s="333"/>
      <c r="L33" s="333"/>
      <c r="M33" s="333"/>
      <c r="N33" s="333"/>
      <c r="O33" s="333"/>
      <c r="P33" s="333"/>
      <c r="Q33" s="333"/>
      <c r="R33" s="333"/>
      <c r="S33" s="333"/>
      <c r="T33" s="333"/>
      <c r="U33" s="333"/>
      <c r="V33" s="333"/>
      <c r="W33" s="333"/>
      <c r="X33" s="333"/>
      <c r="Y33" s="336"/>
      <c r="Z33" s="333"/>
      <c r="AA33" s="333"/>
      <c r="AB33" s="333"/>
      <c r="AC33" s="333"/>
      <c r="AD33" s="333"/>
    </row>
    <row r="34" spans="1:30" ht="14.25" customHeight="1">
      <c r="A34" s="334"/>
      <c r="B34" s="333"/>
      <c r="C34" s="335"/>
      <c r="D34" s="333"/>
      <c r="E34" s="333"/>
      <c r="F34" s="333"/>
      <c r="G34" s="333"/>
      <c r="H34" s="333"/>
      <c r="I34" s="333"/>
      <c r="J34" s="333"/>
      <c r="K34" s="333"/>
      <c r="L34" s="333"/>
      <c r="M34" s="333"/>
      <c r="N34" s="333"/>
      <c r="O34" s="333"/>
      <c r="P34" s="333"/>
      <c r="Q34" s="333"/>
      <c r="R34" s="333"/>
      <c r="S34" s="333"/>
      <c r="T34" s="333"/>
      <c r="U34" s="333"/>
      <c r="V34" s="333"/>
      <c r="W34" s="333"/>
      <c r="X34" s="333"/>
      <c r="Y34" s="336"/>
      <c r="Z34" s="333"/>
      <c r="AA34" s="333"/>
      <c r="AB34" s="333"/>
      <c r="AC34" s="333"/>
      <c r="AD34" s="333"/>
    </row>
    <row r="35" spans="1:30" ht="14.25" customHeight="1">
      <c r="A35" s="334"/>
      <c r="B35" s="333"/>
      <c r="C35" s="335"/>
      <c r="D35" s="333"/>
      <c r="E35" s="333"/>
      <c r="F35" s="333"/>
      <c r="G35" s="333"/>
      <c r="H35" s="333"/>
      <c r="I35" s="333"/>
      <c r="J35" s="333"/>
      <c r="K35" s="333"/>
      <c r="L35" s="333"/>
      <c r="M35" s="333"/>
      <c r="N35" s="333"/>
      <c r="O35" s="333"/>
      <c r="P35" s="333"/>
      <c r="Q35" s="333"/>
      <c r="R35" s="333"/>
      <c r="S35" s="333"/>
      <c r="T35" s="333"/>
      <c r="U35" s="333"/>
      <c r="V35" s="333"/>
      <c r="W35" s="333"/>
      <c r="X35" s="333"/>
      <c r="Y35" s="336"/>
      <c r="Z35" s="333"/>
      <c r="AA35" s="333"/>
      <c r="AB35" s="333"/>
      <c r="AC35" s="333"/>
      <c r="AD35" s="333"/>
    </row>
    <row r="36" spans="1:30" ht="14.25" customHeight="1">
      <c r="A36" s="334"/>
      <c r="B36" s="333"/>
      <c r="C36" s="335"/>
      <c r="D36" s="333"/>
      <c r="E36" s="333"/>
      <c r="F36" s="333"/>
      <c r="G36" s="333"/>
      <c r="H36" s="333"/>
      <c r="I36" s="333"/>
      <c r="J36" s="333"/>
      <c r="K36" s="333"/>
      <c r="L36" s="333"/>
      <c r="M36" s="333"/>
      <c r="N36" s="333"/>
      <c r="O36" s="333"/>
      <c r="P36" s="333"/>
      <c r="Q36" s="333"/>
      <c r="R36" s="333"/>
      <c r="S36" s="333"/>
      <c r="T36" s="333"/>
      <c r="U36" s="333"/>
      <c r="V36" s="333"/>
      <c r="W36" s="333"/>
      <c r="X36" s="333"/>
      <c r="Y36" s="336"/>
      <c r="Z36" s="333"/>
      <c r="AA36" s="333"/>
      <c r="AB36" s="333"/>
      <c r="AC36" s="333"/>
      <c r="AD36" s="333"/>
    </row>
    <row r="37" spans="1:30" ht="14.25" customHeight="1">
      <c r="A37" s="334"/>
      <c r="B37" s="333"/>
      <c r="C37" s="335"/>
      <c r="D37" s="333"/>
      <c r="E37" s="333"/>
      <c r="F37" s="333"/>
      <c r="G37" s="333"/>
      <c r="H37" s="333"/>
      <c r="I37" s="333"/>
      <c r="J37" s="333"/>
      <c r="K37" s="333"/>
      <c r="L37" s="333"/>
      <c r="M37" s="333"/>
      <c r="N37" s="333"/>
      <c r="O37" s="333"/>
      <c r="P37" s="333"/>
      <c r="Q37" s="333"/>
      <c r="R37" s="333"/>
      <c r="S37" s="333"/>
      <c r="T37" s="333"/>
      <c r="U37" s="333"/>
      <c r="V37" s="333"/>
      <c r="W37" s="333"/>
      <c r="X37" s="333"/>
      <c r="Y37" s="336"/>
      <c r="Z37" s="333"/>
      <c r="AA37" s="333"/>
      <c r="AB37" s="333"/>
      <c r="AC37" s="333"/>
      <c r="AD37" s="333"/>
    </row>
    <row r="38" spans="1:30" ht="14.25" customHeight="1">
      <c r="A38" s="334"/>
      <c r="B38" s="333"/>
      <c r="C38" s="335"/>
      <c r="D38" s="333"/>
      <c r="E38" s="333"/>
      <c r="F38" s="333"/>
      <c r="G38" s="333"/>
      <c r="H38" s="333"/>
      <c r="I38" s="333"/>
      <c r="J38" s="333"/>
      <c r="K38" s="333"/>
      <c r="L38" s="333"/>
      <c r="M38" s="333"/>
      <c r="N38" s="333"/>
      <c r="O38" s="333"/>
      <c r="P38" s="333"/>
      <c r="Q38" s="333"/>
      <c r="R38" s="333"/>
      <c r="S38" s="333"/>
      <c r="T38" s="333"/>
      <c r="U38" s="333"/>
      <c r="V38" s="333"/>
      <c r="W38" s="333"/>
      <c r="X38" s="333"/>
      <c r="Y38" s="336"/>
      <c r="Z38" s="333"/>
      <c r="AA38" s="333"/>
      <c r="AB38" s="333"/>
      <c r="AC38" s="333"/>
      <c r="AD38" s="333"/>
    </row>
    <row r="39" spans="1:30" ht="14.25" customHeight="1">
      <c r="A39" s="334"/>
      <c r="B39" s="333"/>
      <c r="C39" s="335"/>
      <c r="D39" s="333"/>
      <c r="E39" s="333"/>
      <c r="F39" s="333"/>
      <c r="G39" s="333"/>
      <c r="H39" s="333"/>
      <c r="I39" s="333"/>
      <c r="J39" s="333"/>
      <c r="K39" s="333"/>
      <c r="L39" s="333"/>
      <c r="M39" s="333"/>
      <c r="N39" s="333"/>
      <c r="O39" s="333"/>
      <c r="P39" s="333"/>
      <c r="Q39" s="333"/>
      <c r="R39" s="333"/>
      <c r="S39" s="333"/>
      <c r="T39" s="333"/>
      <c r="U39" s="333"/>
      <c r="V39" s="333"/>
      <c r="W39" s="333"/>
      <c r="X39" s="333"/>
      <c r="Y39" s="336"/>
      <c r="Z39" s="333"/>
      <c r="AA39" s="333"/>
      <c r="AB39" s="333"/>
      <c r="AC39" s="333"/>
      <c r="AD39" s="333"/>
    </row>
    <row r="40" spans="1:30" ht="14.25" customHeight="1">
      <c r="A40" s="334"/>
      <c r="B40" s="333"/>
      <c r="C40" s="335"/>
      <c r="D40" s="333"/>
      <c r="E40" s="333"/>
      <c r="F40" s="333"/>
      <c r="G40" s="333"/>
      <c r="H40" s="333"/>
      <c r="I40" s="333"/>
      <c r="J40" s="333"/>
      <c r="K40" s="333"/>
      <c r="L40" s="333"/>
      <c r="M40" s="333"/>
      <c r="N40" s="333"/>
      <c r="O40" s="333"/>
      <c r="P40" s="333"/>
      <c r="Q40" s="333"/>
      <c r="R40" s="333"/>
      <c r="S40" s="333"/>
      <c r="T40" s="333"/>
      <c r="U40" s="333"/>
      <c r="V40" s="333"/>
      <c r="W40" s="333"/>
      <c r="X40" s="333"/>
      <c r="Y40" s="336"/>
      <c r="Z40" s="333"/>
      <c r="AA40" s="333"/>
      <c r="AB40" s="333"/>
      <c r="AC40" s="333"/>
      <c r="AD40" s="333"/>
    </row>
    <row r="41" spans="1:30" ht="14.25" customHeight="1">
      <c r="A41" s="334"/>
      <c r="B41" s="333"/>
      <c r="C41" s="335"/>
      <c r="D41" s="333"/>
      <c r="E41" s="333"/>
      <c r="F41" s="333"/>
      <c r="G41" s="333"/>
      <c r="H41" s="333"/>
      <c r="I41" s="333"/>
      <c r="J41" s="333"/>
      <c r="K41" s="333"/>
      <c r="L41" s="333"/>
      <c r="M41" s="333"/>
      <c r="N41" s="333"/>
      <c r="O41" s="333"/>
      <c r="P41" s="333"/>
      <c r="Q41" s="333"/>
      <c r="R41" s="333"/>
      <c r="S41" s="333"/>
      <c r="T41" s="333"/>
      <c r="U41" s="333"/>
      <c r="V41" s="333"/>
      <c r="W41" s="333"/>
      <c r="X41" s="333"/>
      <c r="Y41" s="336"/>
      <c r="Z41" s="333"/>
      <c r="AA41" s="333"/>
      <c r="AB41" s="333"/>
      <c r="AC41" s="333"/>
      <c r="AD41" s="333"/>
    </row>
    <row r="42" spans="1:30" ht="14.25" customHeight="1">
      <c r="A42" s="334"/>
      <c r="B42" s="333"/>
      <c r="C42" s="335"/>
      <c r="D42" s="333"/>
      <c r="E42" s="333"/>
      <c r="F42" s="333"/>
      <c r="G42" s="333"/>
      <c r="H42" s="333"/>
      <c r="I42" s="333"/>
      <c r="J42" s="333"/>
      <c r="K42" s="333"/>
      <c r="L42" s="333"/>
      <c r="M42" s="333"/>
      <c r="N42" s="333"/>
      <c r="O42" s="333"/>
      <c r="P42" s="333"/>
      <c r="Q42" s="333"/>
      <c r="R42" s="333"/>
      <c r="S42" s="333"/>
      <c r="T42" s="333"/>
      <c r="U42" s="333"/>
      <c r="V42" s="333"/>
      <c r="W42" s="333"/>
      <c r="X42" s="333"/>
      <c r="Y42" s="336"/>
      <c r="Z42" s="333"/>
      <c r="AA42" s="333"/>
      <c r="AB42" s="333"/>
      <c r="AC42" s="333"/>
      <c r="AD42" s="333"/>
    </row>
    <row r="43" spans="1:30" ht="14.25" customHeight="1">
      <c r="A43" s="334"/>
      <c r="B43" s="333"/>
      <c r="C43" s="335"/>
      <c r="D43" s="333"/>
      <c r="E43" s="333"/>
      <c r="F43" s="333"/>
      <c r="G43" s="333"/>
      <c r="H43" s="333"/>
      <c r="I43" s="333"/>
      <c r="J43" s="333"/>
      <c r="K43" s="333"/>
      <c r="L43" s="333"/>
      <c r="M43" s="333"/>
      <c r="N43" s="333"/>
      <c r="O43" s="333"/>
      <c r="P43" s="333"/>
      <c r="Q43" s="333"/>
      <c r="R43" s="333"/>
      <c r="S43" s="333"/>
      <c r="T43" s="333"/>
      <c r="U43" s="333"/>
      <c r="V43" s="333"/>
      <c r="W43" s="333"/>
      <c r="X43" s="333"/>
      <c r="Y43" s="336"/>
      <c r="Z43" s="333"/>
      <c r="AA43" s="333"/>
      <c r="AB43" s="333"/>
      <c r="AC43" s="333"/>
      <c r="AD43" s="333"/>
    </row>
    <row r="44" spans="1:30" ht="14.25" customHeight="1">
      <c r="A44" s="334"/>
      <c r="B44" s="333"/>
      <c r="C44" s="335"/>
      <c r="D44" s="333"/>
      <c r="E44" s="333"/>
      <c r="F44" s="333"/>
      <c r="G44" s="333"/>
      <c r="H44" s="333"/>
      <c r="I44" s="333"/>
      <c r="J44" s="333"/>
      <c r="K44" s="333"/>
      <c r="L44" s="333"/>
      <c r="M44" s="333"/>
      <c r="N44" s="333"/>
      <c r="O44" s="333"/>
      <c r="P44" s="333"/>
      <c r="Q44" s="333"/>
      <c r="R44" s="333"/>
      <c r="S44" s="333"/>
      <c r="T44" s="333"/>
      <c r="U44" s="333"/>
      <c r="V44" s="333"/>
      <c r="W44" s="333"/>
      <c r="X44" s="333"/>
      <c r="Y44" s="336"/>
      <c r="Z44" s="333"/>
      <c r="AA44" s="333"/>
      <c r="AB44" s="333"/>
      <c r="AC44" s="333"/>
      <c r="AD44" s="333"/>
    </row>
    <row r="45" spans="1:30" ht="14.25" customHeight="1">
      <c r="A45" s="334"/>
      <c r="B45" s="333"/>
      <c r="C45" s="335"/>
      <c r="D45" s="333"/>
      <c r="E45" s="333"/>
      <c r="F45" s="333"/>
      <c r="G45" s="333"/>
      <c r="H45" s="333"/>
      <c r="I45" s="333"/>
      <c r="J45" s="333"/>
      <c r="K45" s="333"/>
      <c r="L45" s="333"/>
      <c r="M45" s="333"/>
      <c r="N45" s="333"/>
      <c r="O45" s="333"/>
      <c r="P45" s="333"/>
      <c r="Q45" s="333"/>
      <c r="R45" s="333"/>
      <c r="S45" s="333"/>
      <c r="T45" s="333"/>
      <c r="U45" s="333"/>
      <c r="V45" s="333"/>
      <c r="W45" s="333"/>
      <c r="X45" s="333"/>
      <c r="Y45" s="336"/>
      <c r="Z45" s="333"/>
      <c r="AA45" s="333"/>
      <c r="AB45" s="333"/>
      <c r="AC45" s="333"/>
      <c r="AD45" s="333"/>
    </row>
    <row r="46" spans="1:30" ht="14.25" customHeight="1">
      <c r="A46" s="334"/>
      <c r="B46" s="333"/>
      <c r="C46" s="335"/>
      <c r="D46" s="333"/>
      <c r="E46" s="333"/>
      <c r="F46" s="333"/>
      <c r="G46" s="333"/>
      <c r="H46" s="333"/>
      <c r="I46" s="333"/>
      <c r="J46" s="333"/>
      <c r="K46" s="333"/>
      <c r="L46" s="333"/>
      <c r="M46" s="333"/>
      <c r="N46" s="333"/>
      <c r="O46" s="333"/>
      <c r="P46" s="333"/>
      <c r="Q46" s="333"/>
      <c r="R46" s="333"/>
      <c r="S46" s="333"/>
      <c r="T46" s="333"/>
      <c r="U46" s="333"/>
      <c r="V46" s="333"/>
      <c r="W46" s="333"/>
      <c r="X46" s="333"/>
      <c r="Y46" s="336"/>
      <c r="Z46" s="333"/>
      <c r="AA46" s="333"/>
      <c r="AB46" s="333"/>
      <c r="AC46" s="333"/>
      <c r="AD46" s="333"/>
    </row>
    <row r="47" spans="1:30" ht="14.25" customHeight="1">
      <c r="A47" s="334"/>
      <c r="B47" s="333"/>
      <c r="C47" s="335"/>
      <c r="D47" s="333"/>
      <c r="E47" s="333"/>
      <c r="F47" s="333"/>
      <c r="G47" s="333"/>
      <c r="H47" s="333"/>
      <c r="I47" s="333"/>
      <c r="J47" s="333"/>
      <c r="K47" s="333"/>
      <c r="L47" s="333"/>
      <c r="M47" s="333"/>
      <c r="N47" s="333"/>
      <c r="O47" s="333"/>
      <c r="P47" s="333"/>
      <c r="Q47" s="333"/>
      <c r="R47" s="333"/>
      <c r="S47" s="333"/>
      <c r="T47" s="333"/>
      <c r="U47" s="333"/>
      <c r="V47" s="333"/>
      <c r="W47" s="333"/>
      <c r="X47" s="333"/>
      <c r="Y47" s="336"/>
      <c r="Z47" s="333"/>
      <c r="AA47" s="333"/>
      <c r="AB47" s="333"/>
      <c r="AC47" s="333"/>
      <c r="AD47" s="333"/>
    </row>
    <row r="48" spans="1:30" ht="14.25" customHeight="1">
      <c r="A48" s="334"/>
      <c r="B48" s="333"/>
      <c r="C48" s="335"/>
      <c r="D48" s="333"/>
      <c r="E48" s="333"/>
      <c r="F48" s="333"/>
      <c r="G48" s="333"/>
      <c r="H48" s="333"/>
      <c r="I48" s="333"/>
      <c r="J48" s="333"/>
      <c r="K48" s="333"/>
      <c r="L48" s="333"/>
      <c r="M48" s="333"/>
      <c r="N48" s="333"/>
      <c r="O48" s="333"/>
      <c r="P48" s="333"/>
      <c r="Q48" s="333"/>
      <c r="R48" s="333"/>
      <c r="S48" s="333"/>
      <c r="T48" s="333"/>
      <c r="U48" s="333"/>
      <c r="V48" s="333"/>
      <c r="W48" s="333"/>
      <c r="X48" s="333"/>
      <c r="Y48" s="336"/>
      <c r="Z48" s="333"/>
      <c r="AA48" s="333"/>
      <c r="AB48" s="333"/>
      <c r="AC48" s="333"/>
      <c r="AD48" s="333"/>
    </row>
    <row r="49" spans="1:30" ht="14.25" customHeight="1">
      <c r="A49" s="334"/>
      <c r="B49" s="333"/>
      <c r="C49" s="335"/>
      <c r="D49" s="333"/>
      <c r="E49" s="333"/>
      <c r="F49" s="333"/>
      <c r="G49" s="333"/>
      <c r="H49" s="333"/>
      <c r="I49" s="333"/>
      <c r="J49" s="333"/>
      <c r="K49" s="333"/>
      <c r="L49" s="333"/>
      <c r="M49" s="333"/>
      <c r="N49" s="333"/>
      <c r="O49" s="333"/>
      <c r="P49" s="333"/>
      <c r="Q49" s="333"/>
      <c r="R49" s="333"/>
      <c r="S49" s="333"/>
      <c r="T49" s="333"/>
      <c r="U49" s="333"/>
      <c r="V49" s="333"/>
      <c r="W49" s="333"/>
      <c r="X49" s="333"/>
      <c r="Y49" s="336"/>
      <c r="Z49" s="333"/>
      <c r="AA49" s="333"/>
      <c r="AB49" s="333"/>
      <c r="AC49" s="333"/>
      <c r="AD49" s="333"/>
    </row>
    <row r="50" spans="1:30" ht="14.25" customHeight="1">
      <c r="A50" s="334"/>
      <c r="B50" s="333"/>
      <c r="C50" s="335"/>
      <c r="D50" s="333"/>
      <c r="E50" s="333"/>
      <c r="F50" s="333"/>
      <c r="G50" s="333"/>
      <c r="H50" s="333"/>
      <c r="I50" s="333"/>
      <c r="J50" s="333"/>
      <c r="K50" s="333"/>
      <c r="L50" s="333"/>
      <c r="M50" s="333"/>
      <c r="N50" s="333"/>
      <c r="O50" s="333"/>
      <c r="P50" s="333"/>
      <c r="Q50" s="333"/>
      <c r="R50" s="333"/>
      <c r="S50" s="333"/>
      <c r="T50" s="333"/>
      <c r="U50" s="333"/>
      <c r="V50" s="333"/>
      <c r="W50" s="333"/>
      <c r="X50" s="333"/>
      <c r="Y50" s="336"/>
      <c r="Z50" s="333"/>
      <c r="AA50" s="333"/>
      <c r="AB50" s="333"/>
      <c r="AC50" s="333"/>
      <c r="AD50" s="333"/>
    </row>
    <row r="51" spans="1:30" ht="14.25" customHeight="1">
      <c r="A51" s="334"/>
      <c r="B51" s="333"/>
      <c r="C51" s="335"/>
      <c r="D51" s="333"/>
      <c r="E51" s="333"/>
      <c r="F51" s="333"/>
      <c r="G51" s="333"/>
      <c r="H51" s="333"/>
      <c r="I51" s="333"/>
      <c r="J51" s="333"/>
      <c r="K51" s="333"/>
      <c r="L51" s="333"/>
      <c r="M51" s="333"/>
      <c r="N51" s="333"/>
      <c r="O51" s="333"/>
      <c r="P51" s="333"/>
      <c r="Q51" s="333"/>
      <c r="R51" s="333"/>
      <c r="S51" s="333"/>
      <c r="T51" s="333"/>
      <c r="U51" s="333"/>
      <c r="V51" s="333"/>
      <c r="W51" s="333"/>
      <c r="X51" s="333"/>
      <c r="Y51" s="336"/>
      <c r="Z51" s="333"/>
      <c r="AA51" s="333"/>
      <c r="AB51" s="333"/>
      <c r="AC51" s="333"/>
      <c r="AD51" s="333"/>
    </row>
    <row r="52" spans="1:30" ht="14.25" customHeight="1">
      <c r="A52" s="334"/>
      <c r="B52" s="333"/>
      <c r="C52" s="335"/>
      <c r="D52" s="333"/>
      <c r="E52" s="333"/>
      <c r="F52" s="333"/>
      <c r="G52" s="333"/>
      <c r="H52" s="333"/>
      <c r="I52" s="333"/>
      <c r="J52" s="333"/>
      <c r="K52" s="333"/>
      <c r="L52" s="333"/>
      <c r="M52" s="333"/>
      <c r="N52" s="333"/>
      <c r="O52" s="333"/>
      <c r="P52" s="333"/>
      <c r="Q52" s="333"/>
      <c r="R52" s="333"/>
      <c r="S52" s="333"/>
      <c r="T52" s="333"/>
      <c r="U52" s="333"/>
      <c r="V52" s="333"/>
      <c r="W52" s="333"/>
      <c r="X52" s="333"/>
      <c r="Y52" s="336"/>
      <c r="Z52" s="333"/>
      <c r="AA52" s="333"/>
      <c r="AB52" s="333"/>
      <c r="AC52" s="333"/>
      <c r="AD52" s="333"/>
    </row>
    <row r="53" spans="1:30" ht="14.25" customHeight="1">
      <c r="A53" s="334"/>
      <c r="B53" s="333"/>
      <c r="C53" s="335"/>
      <c r="D53" s="333"/>
      <c r="E53" s="333"/>
      <c r="F53" s="333"/>
      <c r="G53" s="333"/>
      <c r="H53" s="333"/>
      <c r="I53" s="333"/>
      <c r="J53" s="333"/>
      <c r="K53" s="333"/>
      <c r="L53" s="333"/>
      <c r="M53" s="333"/>
      <c r="N53" s="333"/>
      <c r="O53" s="333"/>
      <c r="P53" s="333"/>
      <c r="Q53" s="333"/>
      <c r="R53" s="333"/>
      <c r="S53" s="333"/>
      <c r="T53" s="333"/>
      <c r="U53" s="333"/>
      <c r="V53" s="333"/>
      <c r="W53" s="333"/>
      <c r="X53" s="333"/>
      <c r="Y53" s="336"/>
      <c r="Z53" s="333"/>
      <c r="AA53" s="333"/>
      <c r="AB53" s="333"/>
      <c r="AC53" s="333"/>
      <c r="AD53" s="333"/>
    </row>
    <row r="54" spans="1:30" ht="14.25" customHeight="1">
      <c r="A54" s="334"/>
      <c r="B54" s="333"/>
      <c r="C54" s="335"/>
      <c r="D54" s="333"/>
      <c r="E54" s="333"/>
      <c r="F54" s="333"/>
      <c r="G54" s="333"/>
      <c r="H54" s="333"/>
      <c r="I54" s="333"/>
      <c r="J54" s="333"/>
      <c r="K54" s="333"/>
      <c r="L54" s="333"/>
      <c r="M54" s="333"/>
      <c r="N54" s="333"/>
      <c r="O54" s="333"/>
      <c r="P54" s="333"/>
      <c r="Q54" s="333"/>
      <c r="R54" s="333"/>
      <c r="S54" s="333"/>
      <c r="T54" s="333"/>
      <c r="U54" s="333"/>
      <c r="V54" s="333"/>
      <c r="W54" s="333"/>
      <c r="X54" s="333"/>
      <c r="Y54" s="336"/>
      <c r="Z54" s="333"/>
      <c r="AA54" s="333"/>
      <c r="AB54" s="333"/>
      <c r="AC54" s="333"/>
      <c r="AD54" s="333"/>
    </row>
    <row r="55" spans="1:30" ht="14.25" customHeight="1">
      <c r="A55" s="334"/>
      <c r="B55" s="333"/>
      <c r="C55" s="335"/>
      <c r="D55" s="333"/>
      <c r="E55" s="333"/>
      <c r="F55" s="333"/>
      <c r="G55" s="333"/>
      <c r="H55" s="333"/>
      <c r="I55" s="333"/>
      <c r="J55" s="333"/>
      <c r="K55" s="333"/>
      <c r="L55" s="333"/>
      <c r="M55" s="333"/>
      <c r="N55" s="333"/>
      <c r="O55" s="333"/>
      <c r="P55" s="333"/>
      <c r="Q55" s="333"/>
      <c r="R55" s="333"/>
      <c r="S55" s="333"/>
      <c r="T55" s="333"/>
      <c r="U55" s="333"/>
      <c r="V55" s="333"/>
      <c r="W55" s="333"/>
      <c r="X55" s="333"/>
      <c r="Y55" s="336"/>
      <c r="Z55" s="333"/>
      <c r="AA55" s="333"/>
      <c r="AB55" s="333"/>
      <c r="AC55" s="333"/>
      <c r="AD55" s="333"/>
    </row>
    <row r="56" spans="1:30" ht="14.25" customHeight="1">
      <c r="A56" s="334"/>
      <c r="B56" s="333"/>
      <c r="C56" s="335"/>
      <c r="D56" s="333"/>
      <c r="E56" s="333"/>
      <c r="F56" s="333"/>
      <c r="G56" s="333"/>
      <c r="H56" s="333"/>
      <c r="I56" s="333"/>
      <c r="J56" s="333"/>
      <c r="K56" s="333"/>
      <c r="L56" s="333"/>
      <c r="M56" s="333"/>
      <c r="N56" s="333"/>
      <c r="O56" s="333"/>
      <c r="P56" s="333"/>
      <c r="Q56" s="333"/>
      <c r="R56" s="333"/>
      <c r="S56" s="333"/>
      <c r="T56" s="333"/>
      <c r="U56" s="333"/>
      <c r="V56" s="333"/>
      <c r="W56" s="333"/>
      <c r="X56" s="333"/>
      <c r="Y56" s="336"/>
      <c r="Z56" s="333"/>
      <c r="AA56" s="333"/>
      <c r="AB56" s="333"/>
      <c r="AC56" s="333"/>
      <c r="AD56" s="333"/>
    </row>
    <row r="57" spans="1:30" ht="14.25" customHeight="1">
      <c r="A57" s="334"/>
      <c r="B57" s="333"/>
      <c r="C57" s="335"/>
      <c r="D57" s="333"/>
      <c r="E57" s="333"/>
      <c r="F57" s="333"/>
      <c r="G57" s="333"/>
      <c r="H57" s="333"/>
      <c r="I57" s="333"/>
      <c r="J57" s="333"/>
      <c r="K57" s="333"/>
      <c r="L57" s="333"/>
      <c r="M57" s="333"/>
      <c r="N57" s="333"/>
      <c r="O57" s="333"/>
      <c r="P57" s="333"/>
      <c r="Q57" s="333"/>
      <c r="R57" s="333"/>
      <c r="S57" s="333"/>
      <c r="T57" s="333"/>
      <c r="U57" s="333"/>
      <c r="V57" s="333"/>
      <c r="W57" s="333"/>
      <c r="X57" s="333"/>
      <c r="Y57" s="336"/>
      <c r="Z57" s="333"/>
      <c r="AA57" s="333"/>
      <c r="AB57" s="333"/>
      <c r="AC57" s="333"/>
      <c r="AD57" s="333"/>
    </row>
    <row r="58" spans="1:30" ht="14.25" customHeight="1">
      <c r="A58" s="334"/>
      <c r="B58" s="333"/>
      <c r="C58" s="335"/>
      <c r="D58" s="333"/>
      <c r="E58" s="333"/>
      <c r="F58" s="333"/>
      <c r="G58" s="333"/>
      <c r="H58" s="333"/>
      <c r="I58" s="333"/>
      <c r="J58" s="333"/>
      <c r="K58" s="333"/>
      <c r="L58" s="333"/>
      <c r="M58" s="333"/>
      <c r="N58" s="333"/>
      <c r="O58" s="333"/>
      <c r="P58" s="333"/>
      <c r="Q58" s="333"/>
      <c r="R58" s="333"/>
      <c r="S58" s="333"/>
      <c r="T58" s="333"/>
      <c r="U58" s="333"/>
      <c r="V58" s="333"/>
      <c r="W58" s="333"/>
      <c r="X58" s="333"/>
      <c r="Y58" s="336"/>
      <c r="Z58" s="333"/>
      <c r="AA58" s="333"/>
      <c r="AB58" s="333"/>
      <c r="AC58" s="333"/>
      <c r="AD58" s="333"/>
    </row>
    <row r="59" spans="1:30" ht="14.25" customHeight="1">
      <c r="A59" s="334"/>
      <c r="B59" s="333"/>
      <c r="C59" s="335"/>
      <c r="D59" s="333"/>
      <c r="E59" s="333"/>
      <c r="F59" s="333"/>
      <c r="G59" s="333"/>
      <c r="H59" s="333"/>
      <c r="I59" s="333"/>
      <c r="J59" s="333"/>
      <c r="K59" s="333"/>
      <c r="L59" s="333"/>
      <c r="M59" s="333"/>
      <c r="N59" s="333"/>
      <c r="O59" s="333"/>
      <c r="P59" s="333"/>
      <c r="Q59" s="333"/>
      <c r="R59" s="333"/>
      <c r="S59" s="333"/>
      <c r="T59" s="333"/>
      <c r="U59" s="333"/>
      <c r="V59" s="333"/>
      <c r="W59" s="333"/>
      <c r="X59" s="333"/>
      <c r="Y59" s="336"/>
      <c r="Z59" s="333"/>
      <c r="AA59" s="333"/>
      <c r="AB59" s="333"/>
      <c r="AC59" s="333"/>
      <c r="AD59" s="333"/>
    </row>
    <row r="60" spans="1:30" ht="14.25" customHeight="1">
      <c r="A60" s="334"/>
      <c r="B60" s="333"/>
      <c r="C60" s="335"/>
      <c r="D60" s="333"/>
      <c r="E60" s="333"/>
      <c r="F60" s="333"/>
      <c r="G60" s="333"/>
      <c r="H60" s="333"/>
      <c r="I60" s="333"/>
      <c r="J60" s="333"/>
      <c r="K60" s="333"/>
      <c r="L60" s="333"/>
      <c r="M60" s="333"/>
      <c r="N60" s="333"/>
      <c r="O60" s="333"/>
      <c r="P60" s="333"/>
      <c r="Q60" s="333"/>
      <c r="R60" s="333"/>
      <c r="S60" s="333"/>
      <c r="T60" s="333"/>
      <c r="U60" s="333"/>
      <c r="V60" s="333"/>
      <c r="W60" s="333"/>
      <c r="X60" s="333"/>
      <c r="Y60" s="336"/>
      <c r="Z60" s="333"/>
      <c r="AA60" s="333"/>
      <c r="AB60" s="333"/>
      <c r="AC60" s="333"/>
      <c r="AD60" s="333"/>
    </row>
    <row r="61" spans="1:30" ht="14.25" customHeight="1">
      <c r="A61" s="334"/>
      <c r="B61" s="333"/>
      <c r="C61" s="335"/>
      <c r="D61" s="333"/>
      <c r="E61" s="333"/>
      <c r="F61" s="333"/>
      <c r="G61" s="333"/>
      <c r="H61" s="333"/>
      <c r="I61" s="333"/>
      <c r="J61" s="333"/>
      <c r="K61" s="333"/>
      <c r="L61" s="333"/>
      <c r="M61" s="333"/>
      <c r="N61" s="333"/>
      <c r="O61" s="333"/>
      <c r="P61" s="333"/>
      <c r="Q61" s="333"/>
      <c r="R61" s="333"/>
      <c r="S61" s="333"/>
      <c r="T61" s="333"/>
      <c r="U61" s="333"/>
      <c r="V61" s="333"/>
      <c r="W61" s="333"/>
      <c r="X61" s="333"/>
      <c r="Y61" s="336"/>
      <c r="Z61" s="333"/>
      <c r="AA61" s="333"/>
      <c r="AB61" s="333"/>
      <c r="AC61" s="333"/>
      <c r="AD61" s="333"/>
    </row>
    <row r="62" spans="1:30" ht="14.25" customHeight="1">
      <c r="A62" s="334"/>
      <c r="B62" s="333"/>
      <c r="C62" s="335"/>
      <c r="D62" s="333"/>
      <c r="E62" s="333"/>
      <c r="F62" s="333"/>
      <c r="G62" s="333"/>
      <c r="H62" s="333"/>
      <c r="I62" s="333"/>
      <c r="J62" s="333"/>
      <c r="K62" s="333"/>
      <c r="L62" s="333"/>
      <c r="M62" s="333"/>
      <c r="N62" s="333"/>
      <c r="O62" s="333"/>
      <c r="P62" s="333"/>
      <c r="Q62" s="333"/>
      <c r="R62" s="333"/>
      <c r="S62" s="333"/>
      <c r="T62" s="333"/>
      <c r="U62" s="333"/>
      <c r="V62" s="333"/>
      <c r="W62" s="333"/>
      <c r="X62" s="333"/>
      <c r="Y62" s="336"/>
      <c r="Z62" s="333"/>
      <c r="AA62" s="333"/>
      <c r="AB62" s="333"/>
      <c r="AC62" s="333"/>
      <c r="AD62" s="333"/>
    </row>
    <row r="63" spans="1:30" ht="14.25" customHeight="1">
      <c r="A63" s="334"/>
      <c r="B63" s="333"/>
      <c r="C63" s="335"/>
      <c r="D63" s="333"/>
      <c r="E63" s="333"/>
      <c r="F63" s="333"/>
      <c r="G63" s="333"/>
      <c r="H63" s="333"/>
      <c r="I63" s="333"/>
      <c r="J63" s="333"/>
      <c r="K63" s="333"/>
      <c r="L63" s="333"/>
      <c r="M63" s="333"/>
      <c r="N63" s="333"/>
      <c r="O63" s="333"/>
      <c r="P63" s="333"/>
      <c r="Q63" s="333"/>
      <c r="R63" s="333"/>
      <c r="S63" s="333"/>
      <c r="T63" s="333"/>
      <c r="U63" s="333"/>
      <c r="V63" s="333"/>
      <c r="W63" s="333"/>
      <c r="X63" s="333"/>
      <c r="Y63" s="336"/>
      <c r="Z63" s="333"/>
      <c r="AA63" s="333"/>
      <c r="AB63" s="333"/>
      <c r="AC63" s="333"/>
      <c r="AD63" s="333"/>
    </row>
    <row r="64" spans="1:30" ht="14.25" customHeight="1">
      <c r="A64" s="334"/>
      <c r="B64" s="333"/>
      <c r="C64" s="335"/>
      <c r="D64" s="333"/>
      <c r="E64" s="333"/>
      <c r="F64" s="333"/>
      <c r="G64" s="333"/>
      <c r="H64" s="333"/>
      <c r="I64" s="333"/>
      <c r="J64" s="333"/>
      <c r="K64" s="333"/>
      <c r="L64" s="333"/>
      <c r="M64" s="333"/>
      <c r="N64" s="333"/>
      <c r="O64" s="333"/>
      <c r="P64" s="333"/>
      <c r="Q64" s="333"/>
      <c r="R64" s="333"/>
      <c r="S64" s="333"/>
      <c r="T64" s="333"/>
      <c r="U64" s="333"/>
      <c r="V64" s="333"/>
      <c r="W64" s="333"/>
      <c r="X64" s="333"/>
      <c r="Y64" s="336"/>
      <c r="Z64" s="333"/>
      <c r="AA64" s="333"/>
      <c r="AB64" s="333"/>
      <c r="AC64" s="333"/>
      <c r="AD64" s="333"/>
    </row>
    <row r="65" spans="1:30" ht="14.25" customHeight="1">
      <c r="A65" s="334"/>
      <c r="B65" s="333"/>
      <c r="C65" s="335"/>
      <c r="D65" s="333"/>
      <c r="E65" s="333"/>
      <c r="F65" s="333"/>
      <c r="G65" s="333"/>
      <c r="H65" s="333"/>
      <c r="I65" s="333"/>
      <c r="J65" s="333"/>
      <c r="K65" s="333"/>
      <c r="L65" s="333"/>
      <c r="M65" s="333"/>
      <c r="N65" s="333"/>
      <c r="O65" s="333"/>
      <c r="P65" s="333"/>
      <c r="Q65" s="333"/>
      <c r="R65" s="333"/>
      <c r="S65" s="333"/>
      <c r="T65" s="333"/>
      <c r="U65" s="333"/>
      <c r="V65" s="333"/>
      <c r="W65" s="333"/>
      <c r="X65" s="333"/>
      <c r="Y65" s="336"/>
      <c r="Z65" s="333"/>
      <c r="AA65" s="333"/>
      <c r="AB65" s="333"/>
      <c r="AC65" s="333"/>
      <c r="AD65" s="333"/>
    </row>
    <row r="66" spans="1:30" ht="14.25" customHeight="1">
      <c r="A66" s="334"/>
      <c r="B66" s="333"/>
      <c r="C66" s="335"/>
      <c r="D66" s="333"/>
      <c r="E66" s="333"/>
      <c r="F66" s="333"/>
      <c r="G66" s="333"/>
      <c r="H66" s="333"/>
      <c r="I66" s="333"/>
      <c r="J66" s="333"/>
      <c r="K66" s="333"/>
      <c r="L66" s="333"/>
      <c r="M66" s="333"/>
      <c r="N66" s="333"/>
      <c r="O66" s="333"/>
      <c r="P66" s="333"/>
      <c r="Q66" s="333"/>
      <c r="R66" s="333"/>
      <c r="S66" s="333"/>
      <c r="T66" s="333"/>
      <c r="U66" s="333"/>
      <c r="V66" s="333"/>
      <c r="W66" s="333"/>
      <c r="X66" s="333"/>
      <c r="Y66" s="336"/>
      <c r="Z66" s="333"/>
      <c r="AA66" s="333"/>
      <c r="AB66" s="333"/>
      <c r="AC66" s="333"/>
      <c r="AD66" s="333"/>
    </row>
    <row r="67" spans="1:30" ht="14.25" customHeight="1">
      <c r="A67" s="334"/>
      <c r="B67" s="333"/>
      <c r="C67" s="335"/>
      <c r="D67" s="333"/>
      <c r="E67" s="333"/>
      <c r="F67" s="333"/>
      <c r="G67" s="333"/>
      <c r="H67" s="333"/>
      <c r="I67" s="333"/>
      <c r="J67" s="333"/>
      <c r="K67" s="333"/>
      <c r="L67" s="333"/>
      <c r="M67" s="333"/>
      <c r="N67" s="333"/>
      <c r="O67" s="333"/>
      <c r="P67" s="333"/>
      <c r="Q67" s="333"/>
      <c r="R67" s="333"/>
      <c r="S67" s="333"/>
      <c r="T67" s="333"/>
      <c r="U67" s="333"/>
      <c r="V67" s="333"/>
      <c r="W67" s="333"/>
      <c r="X67" s="333"/>
      <c r="Y67" s="336"/>
      <c r="Z67" s="333"/>
      <c r="AA67" s="333"/>
      <c r="AB67" s="333"/>
      <c r="AC67" s="333"/>
      <c r="AD67" s="333"/>
    </row>
    <row r="68" spans="1:30" ht="14.25" customHeight="1">
      <c r="A68" s="334"/>
      <c r="B68" s="333"/>
      <c r="C68" s="335"/>
      <c r="D68" s="333"/>
      <c r="E68" s="333"/>
      <c r="F68" s="333"/>
      <c r="G68" s="333"/>
      <c r="H68" s="333"/>
      <c r="I68" s="333"/>
      <c r="J68" s="333"/>
      <c r="K68" s="333"/>
      <c r="L68" s="333"/>
      <c r="M68" s="333"/>
      <c r="N68" s="333"/>
      <c r="O68" s="333"/>
      <c r="P68" s="333"/>
      <c r="Q68" s="333"/>
      <c r="R68" s="333"/>
      <c r="S68" s="333"/>
      <c r="T68" s="333"/>
      <c r="U68" s="333"/>
      <c r="V68" s="333"/>
      <c r="W68" s="333"/>
      <c r="X68" s="333"/>
      <c r="Y68" s="336"/>
      <c r="Z68" s="333"/>
      <c r="AA68" s="333"/>
      <c r="AB68" s="333"/>
      <c r="AC68" s="333"/>
      <c r="AD68" s="333"/>
    </row>
    <row r="69" spans="1:30" ht="14.25" customHeight="1">
      <c r="A69" s="334"/>
      <c r="B69" s="333"/>
      <c r="C69" s="335"/>
      <c r="D69" s="333"/>
      <c r="E69" s="333"/>
      <c r="F69" s="333"/>
      <c r="G69" s="333"/>
      <c r="H69" s="333"/>
      <c r="I69" s="333"/>
      <c r="J69" s="333"/>
      <c r="K69" s="333"/>
      <c r="L69" s="333"/>
      <c r="M69" s="333"/>
      <c r="N69" s="333"/>
      <c r="O69" s="333"/>
      <c r="P69" s="333"/>
      <c r="Q69" s="333"/>
      <c r="R69" s="333"/>
      <c r="S69" s="333"/>
      <c r="T69" s="333"/>
      <c r="U69" s="333"/>
      <c r="V69" s="333"/>
      <c r="W69" s="333"/>
      <c r="X69" s="333"/>
      <c r="Y69" s="336"/>
      <c r="Z69" s="333"/>
      <c r="AA69" s="333"/>
      <c r="AB69" s="333"/>
      <c r="AC69" s="333"/>
      <c r="AD69" s="333"/>
    </row>
    <row r="70" spans="1:30" ht="14.25" customHeight="1">
      <c r="A70" s="334"/>
      <c r="B70" s="333"/>
      <c r="C70" s="335"/>
      <c r="D70" s="333"/>
      <c r="E70" s="333"/>
      <c r="F70" s="333"/>
      <c r="G70" s="333"/>
      <c r="H70" s="333"/>
      <c r="I70" s="333"/>
      <c r="J70" s="333"/>
      <c r="K70" s="333"/>
      <c r="L70" s="333"/>
      <c r="M70" s="333"/>
      <c r="N70" s="333"/>
      <c r="O70" s="333"/>
      <c r="P70" s="333"/>
      <c r="Q70" s="333"/>
      <c r="R70" s="333"/>
      <c r="S70" s="333"/>
      <c r="T70" s="333"/>
      <c r="U70" s="333"/>
      <c r="V70" s="333"/>
      <c r="W70" s="333"/>
      <c r="X70" s="333"/>
      <c r="Y70" s="336"/>
      <c r="Z70" s="333"/>
      <c r="AA70" s="333"/>
      <c r="AB70" s="333"/>
      <c r="AC70" s="333"/>
      <c r="AD70" s="333"/>
    </row>
    <row r="71" spans="1:30" ht="14.25" customHeight="1">
      <c r="A71" s="334"/>
      <c r="B71" s="333"/>
      <c r="C71" s="335"/>
      <c r="D71" s="333"/>
      <c r="E71" s="333"/>
      <c r="F71" s="333"/>
      <c r="G71" s="333"/>
      <c r="H71" s="333"/>
      <c r="I71" s="333"/>
      <c r="J71" s="333"/>
      <c r="K71" s="333"/>
      <c r="L71" s="333"/>
      <c r="M71" s="333"/>
      <c r="N71" s="333"/>
      <c r="O71" s="333"/>
      <c r="P71" s="333"/>
      <c r="Q71" s="333"/>
      <c r="R71" s="333"/>
      <c r="S71" s="333"/>
      <c r="T71" s="333"/>
      <c r="U71" s="333"/>
      <c r="V71" s="333"/>
      <c r="W71" s="333"/>
      <c r="X71" s="333"/>
      <c r="Y71" s="336"/>
      <c r="Z71" s="333"/>
      <c r="AA71" s="333"/>
      <c r="AB71" s="333"/>
      <c r="AC71" s="333"/>
      <c r="AD71" s="333"/>
    </row>
    <row r="72" spans="1:30" ht="14.25" customHeight="1">
      <c r="A72" s="334"/>
      <c r="B72" s="333"/>
      <c r="C72" s="335"/>
      <c r="D72" s="333"/>
      <c r="E72" s="333"/>
      <c r="F72" s="333"/>
      <c r="G72" s="333"/>
      <c r="H72" s="333"/>
      <c r="I72" s="333"/>
      <c r="J72" s="333"/>
      <c r="K72" s="333"/>
      <c r="L72" s="333"/>
      <c r="M72" s="333"/>
      <c r="N72" s="333"/>
      <c r="O72" s="333"/>
      <c r="P72" s="333"/>
      <c r="Q72" s="333"/>
      <c r="R72" s="333"/>
      <c r="S72" s="333"/>
      <c r="T72" s="333"/>
      <c r="U72" s="333"/>
      <c r="V72" s="333"/>
      <c r="W72" s="333"/>
      <c r="X72" s="333"/>
      <c r="Y72" s="336"/>
      <c r="Z72" s="333"/>
      <c r="AA72" s="333"/>
      <c r="AB72" s="333"/>
      <c r="AC72" s="333"/>
      <c r="AD72" s="333"/>
    </row>
    <row r="73" spans="1:30" ht="14.25" customHeight="1">
      <c r="A73" s="334"/>
      <c r="B73" s="333"/>
      <c r="C73" s="335"/>
      <c r="D73" s="333"/>
      <c r="E73" s="333"/>
      <c r="F73" s="333"/>
      <c r="G73" s="333"/>
      <c r="H73" s="333"/>
      <c r="I73" s="333"/>
      <c r="J73" s="333"/>
      <c r="K73" s="333"/>
      <c r="L73" s="333"/>
      <c r="M73" s="333"/>
      <c r="N73" s="333"/>
      <c r="O73" s="333"/>
      <c r="P73" s="333"/>
      <c r="Q73" s="333"/>
      <c r="R73" s="333"/>
      <c r="S73" s="333"/>
      <c r="T73" s="333"/>
      <c r="U73" s="333"/>
      <c r="V73" s="333"/>
      <c r="W73" s="333"/>
      <c r="X73" s="333"/>
      <c r="Y73" s="336"/>
      <c r="Z73" s="333"/>
      <c r="AA73" s="333"/>
      <c r="AB73" s="333"/>
      <c r="AC73" s="333"/>
      <c r="AD73" s="333"/>
    </row>
    <row r="74" spans="1:30" ht="14.25" customHeight="1">
      <c r="A74" s="334"/>
      <c r="B74" s="333"/>
      <c r="C74" s="335"/>
      <c r="D74" s="333"/>
      <c r="E74" s="333"/>
      <c r="F74" s="333"/>
      <c r="G74" s="333"/>
      <c r="H74" s="333"/>
      <c r="I74" s="333"/>
      <c r="J74" s="333"/>
      <c r="K74" s="333"/>
      <c r="L74" s="333"/>
      <c r="M74" s="333"/>
      <c r="N74" s="333"/>
      <c r="O74" s="333"/>
      <c r="P74" s="333"/>
      <c r="Q74" s="333"/>
      <c r="R74" s="333"/>
      <c r="S74" s="333"/>
      <c r="T74" s="333"/>
      <c r="U74" s="333"/>
      <c r="V74" s="333"/>
      <c r="W74" s="333"/>
      <c r="X74" s="333"/>
      <c r="Y74" s="336"/>
      <c r="Z74" s="333"/>
      <c r="AA74" s="333"/>
      <c r="AB74" s="333"/>
      <c r="AC74" s="333"/>
      <c r="AD74" s="333"/>
    </row>
    <row r="75" spans="1:30" ht="14.25" customHeight="1">
      <c r="A75" s="334"/>
      <c r="B75" s="333"/>
      <c r="C75" s="335"/>
      <c r="D75" s="333"/>
      <c r="E75" s="333"/>
      <c r="F75" s="333"/>
      <c r="G75" s="333"/>
      <c r="H75" s="333"/>
      <c r="I75" s="333"/>
      <c r="J75" s="333"/>
      <c r="K75" s="333"/>
      <c r="L75" s="333"/>
      <c r="M75" s="333"/>
      <c r="N75" s="333"/>
      <c r="O75" s="333"/>
      <c r="P75" s="333"/>
      <c r="Q75" s="333"/>
      <c r="R75" s="333"/>
      <c r="S75" s="333"/>
      <c r="T75" s="333"/>
      <c r="U75" s="333"/>
      <c r="V75" s="333"/>
      <c r="W75" s="333"/>
      <c r="X75" s="333"/>
      <c r="Y75" s="336"/>
      <c r="Z75" s="333"/>
      <c r="AA75" s="333"/>
      <c r="AB75" s="333"/>
      <c r="AC75" s="333"/>
      <c r="AD75" s="333"/>
    </row>
    <row r="76" spans="1:30" ht="14.25" customHeight="1">
      <c r="A76" s="334"/>
      <c r="B76" s="333"/>
      <c r="C76" s="335"/>
      <c r="D76" s="333"/>
      <c r="E76" s="333"/>
      <c r="F76" s="333"/>
      <c r="G76" s="333"/>
      <c r="H76" s="333"/>
      <c r="I76" s="333"/>
      <c r="J76" s="333"/>
      <c r="K76" s="333"/>
      <c r="L76" s="333"/>
      <c r="M76" s="333"/>
      <c r="N76" s="333"/>
      <c r="O76" s="333"/>
      <c r="P76" s="333"/>
      <c r="Q76" s="333"/>
      <c r="R76" s="333"/>
      <c r="S76" s="333"/>
      <c r="T76" s="333"/>
      <c r="U76" s="333"/>
      <c r="V76" s="333"/>
      <c r="W76" s="333"/>
      <c r="X76" s="333"/>
      <c r="Y76" s="336"/>
      <c r="Z76" s="333"/>
      <c r="AA76" s="333"/>
      <c r="AB76" s="333"/>
      <c r="AC76" s="333"/>
      <c r="AD76" s="333"/>
    </row>
    <row r="77" spans="1:30" ht="14.25" customHeight="1">
      <c r="A77" s="334"/>
      <c r="B77" s="333"/>
      <c r="C77" s="335"/>
      <c r="D77" s="333"/>
      <c r="E77" s="333"/>
      <c r="F77" s="333"/>
      <c r="G77" s="333"/>
      <c r="H77" s="333"/>
      <c r="I77" s="333"/>
      <c r="J77" s="333"/>
      <c r="K77" s="333"/>
      <c r="L77" s="333"/>
      <c r="M77" s="333"/>
      <c r="N77" s="333"/>
      <c r="O77" s="333"/>
      <c r="P77" s="333"/>
      <c r="Q77" s="333"/>
      <c r="R77" s="333"/>
      <c r="S77" s="333"/>
      <c r="T77" s="333"/>
      <c r="U77" s="333"/>
      <c r="V77" s="333"/>
      <c r="W77" s="333"/>
      <c r="X77" s="333"/>
      <c r="Y77" s="336"/>
      <c r="Z77" s="333"/>
      <c r="AA77" s="333"/>
      <c r="AB77" s="333"/>
      <c r="AC77" s="333"/>
      <c r="AD77" s="333"/>
    </row>
    <row r="78" spans="1:30" ht="14.25" customHeight="1">
      <c r="A78" s="334"/>
      <c r="B78" s="333"/>
      <c r="C78" s="335"/>
      <c r="D78" s="333"/>
      <c r="E78" s="333"/>
      <c r="F78" s="333"/>
      <c r="G78" s="333"/>
      <c r="H78" s="333"/>
      <c r="I78" s="333"/>
      <c r="J78" s="333"/>
      <c r="K78" s="333"/>
      <c r="L78" s="333"/>
      <c r="M78" s="333"/>
      <c r="N78" s="333"/>
      <c r="O78" s="333"/>
      <c r="P78" s="333"/>
      <c r="Q78" s="333"/>
      <c r="R78" s="333"/>
      <c r="S78" s="333"/>
      <c r="T78" s="333"/>
      <c r="U78" s="333"/>
      <c r="V78" s="333"/>
      <c r="W78" s="333"/>
      <c r="X78" s="333"/>
      <c r="Y78" s="336"/>
      <c r="Z78" s="333"/>
      <c r="AA78" s="333"/>
      <c r="AB78" s="333"/>
      <c r="AC78" s="333"/>
      <c r="AD78" s="333"/>
    </row>
    <row r="79" spans="1:30" ht="14.25" customHeight="1">
      <c r="A79" s="334"/>
      <c r="B79" s="333"/>
      <c r="C79" s="335"/>
      <c r="D79" s="333"/>
      <c r="E79" s="333"/>
      <c r="F79" s="333"/>
      <c r="G79" s="333"/>
      <c r="H79" s="333"/>
      <c r="I79" s="333"/>
      <c r="J79" s="333"/>
      <c r="K79" s="333"/>
      <c r="L79" s="333"/>
      <c r="M79" s="333"/>
      <c r="N79" s="333"/>
      <c r="O79" s="333"/>
      <c r="P79" s="333"/>
      <c r="Q79" s="333"/>
      <c r="R79" s="333"/>
      <c r="S79" s="333"/>
      <c r="T79" s="333"/>
      <c r="U79" s="333"/>
      <c r="V79" s="333"/>
      <c r="W79" s="333"/>
      <c r="X79" s="333"/>
      <c r="Y79" s="336"/>
      <c r="Z79" s="333"/>
      <c r="AA79" s="333"/>
      <c r="AB79" s="333"/>
      <c r="AC79" s="333"/>
      <c r="AD79" s="333"/>
    </row>
    <row r="80" spans="1:30" ht="14.25" customHeight="1">
      <c r="A80" s="334"/>
      <c r="B80" s="333"/>
      <c r="C80" s="335"/>
      <c r="D80" s="333"/>
      <c r="E80" s="333"/>
      <c r="F80" s="333"/>
      <c r="G80" s="333"/>
      <c r="H80" s="333"/>
      <c r="I80" s="333"/>
      <c r="J80" s="333"/>
      <c r="K80" s="333"/>
      <c r="L80" s="333"/>
      <c r="M80" s="333"/>
      <c r="N80" s="333"/>
      <c r="O80" s="333"/>
      <c r="P80" s="333"/>
      <c r="Q80" s="333"/>
      <c r="R80" s="333"/>
      <c r="S80" s="333"/>
      <c r="T80" s="333"/>
      <c r="U80" s="333"/>
      <c r="V80" s="333"/>
      <c r="W80" s="333"/>
      <c r="X80" s="333"/>
      <c r="Y80" s="336"/>
      <c r="Z80" s="333"/>
      <c r="AA80" s="333"/>
      <c r="AB80" s="333"/>
      <c r="AC80" s="333"/>
      <c r="AD80" s="333"/>
    </row>
    <row r="81" spans="1:30" ht="14.25" customHeight="1">
      <c r="A81" s="334"/>
      <c r="B81" s="333"/>
      <c r="C81" s="335"/>
      <c r="D81" s="333"/>
      <c r="E81" s="333"/>
      <c r="F81" s="333"/>
      <c r="G81" s="333"/>
      <c r="H81" s="333"/>
      <c r="I81" s="333"/>
      <c r="J81" s="333"/>
      <c r="K81" s="333"/>
      <c r="L81" s="333"/>
      <c r="M81" s="333"/>
      <c r="N81" s="333"/>
      <c r="O81" s="333"/>
      <c r="P81" s="333"/>
      <c r="Q81" s="333"/>
      <c r="R81" s="333"/>
      <c r="S81" s="333"/>
      <c r="T81" s="333"/>
      <c r="U81" s="333"/>
      <c r="V81" s="333"/>
      <c r="W81" s="333"/>
      <c r="X81" s="333"/>
      <c r="Y81" s="336"/>
      <c r="Z81" s="333"/>
      <c r="AA81" s="333"/>
      <c r="AB81" s="333"/>
      <c r="AC81" s="333"/>
      <c r="AD81" s="333"/>
    </row>
    <row r="82" spans="1:30" ht="14.25" customHeight="1">
      <c r="A82" s="334"/>
      <c r="B82" s="333"/>
      <c r="C82" s="335"/>
      <c r="D82" s="333"/>
      <c r="E82" s="333"/>
      <c r="F82" s="333"/>
      <c r="G82" s="333"/>
      <c r="H82" s="333"/>
      <c r="I82" s="333"/>
      <c r="J82" s="333"/>
      <c r="K82" s="333"/>
      <c r="L82" s="333"/>
      <c r="M82" s="333"/>
      <c r="N82" s="333"/>
      <c r="O82" s="333"/>
      <c r="P82" s="333"/>
      <c r="Q82" s="333"/>
      <c r="R82" s="333"/>
      <c r="S82" s="333"/>
      <c r="T82" s="333"/>
      <c r="U82" s="333"/>
      <c r="V82" s="333"/>
      <c r="W82" s="333"/>
      <c r="X82" s="333"/>
      <c r="Y82" s="336"/>
      <c r="Z82" s="333"/>
      <c r="AA82" s="333"/>
      <c r="AB82" s="333"/>
      <c r="AC82" s="333"/>
      <c r="AD82" s="333"/>
    </row>
    <row r="83" spans="1:30" ht="14.25" customHeight="1">
      <c r="A83" s="334"/>
      <c r="B83" s="333"/>
      <c r="C83" s="335"/>
      <c r="D83" s="333"/>
      <c r="E83" s="333"/>
      <c r="F83" s="333"/>
      <c r="G83" s="333"/>
      <c r="H83" s="333"/>
      <c r="I83" s="333"/>
      <c r="J83" s="333"/>
      <c r="K83" s="333"/>
      <c r="L83" s="333"/>
      <c r="M83" s="333"/>
      <c r="N83" s="333"/>
      <c r="O83" s="333"/>
      <c r="P83" s="333"/>
      <c r="Q83" s="333"/>
      <c r="R83" s="333"/>
      <c r="S83" s="333"/>
      <c r="T83" s="333"/>
      <c r="U83" s="333"/>
      <c r="V83" s="333"/>
      <c r="W83" s="333"/>
      <c r="X83" s="333"/>
      <c r="Y83" s="336"/>
      <c r="Z83" s="333"/>
      <c r="AA83" s="333"/>
      <c r="AB83" s="333"/>
      <c r="AC83" s="333"/>
      <c r="AD83" s="333"/>
    </row>
    <row r="84" spans="1:30" ht="14.25" customHeight="1">
      <c r="A84" s="334"/>
      <c r="B84" s="333"/>
      <c r="C84" s="335"/>
      <c r="D84" s="333"/>
      <c r="E84" s="333"/>
      <c r="F84" s="333"/>
      <c r="G84" s="333"/>
      <c r="H84" s="333"/>
      <c r="I84" s="333"/>
      <c r="J84" s="333"/>
      <c r="K84" s="333"/>
      <c r="L84" s="333"/>
      <c r="M84" s="333"/>
      <c r="N84" s="333"/>
      <c r="O84" s="333"/>
      <c r="P84" s="333"/>
      <c r="Q84" s="333"/>
      <c r="R84" s="333"/>
      <c r="S84" s="333"/>
      <c r="T84" s="333"/>
      <c r="U84" s="333"/>
      <c r="V84" s="333"/>
      <c r="W84" s="333"/>
      <c r="X84" s="333"/>
      <c r="Y84" s="336"/>
      <c r="Z84" s="333"/>
      <c r="AA84" s="333"/>
      <c r="AB84" s="333"/>
      <c r="AC84" s="333"/>
      <c r="AD84" s="333"/>
    </row>
    <row r="85" spans="1:30" ht="14.25" customHeight="1">
      <c r="A85" s="334"/>
      <c r="B85" s="333"/>
      <c r="C85" s="335"/>
      <c r="D85" s="333"/>
      <c r="E85" s="333"/>
      <c r="F85" s="333"/>
      <c r="G85" s="333"/>
      <c r="H85" s="333"/>
      <c r="I85" s="333"/>
      <c r="J85" s="333"/>
      <c r="K85" s="333"/>
      <c r="L85" s="333"/>
      <c r="M85" s="333"/>
      <c r="N85" s="333"/>
      <c r="O85" s="333"/>
      <c r="P85" s="333"/>
      <c r="Q85" s="333"/>
      <c r="R85" s="333"/>
      <c r="S85" s="333"/>
      <c r="T85" s="333"/>
      <c r="U85" s="333"/>
      <c r="V85" s="333"/>
      <c r="W85" s="333"/>
      <c r="X85" s="333"/>
      <c r="Y85" s="336"/>
      <c r="Z85" s="333"/>
      <c r="AA85" s="333"/>
      <c r="AB85" s="333"/>
      <c r="AC85" s="333"/>
      <c r="AD85" s="333"/>
    </row>
    <row r="86" spans="1:30" ht="14.25" customHeight="1">
      <c r="A86" s="334"/>
      <c r="B86" s="333"/>
      <c r="C86" s="335"/>
      <c r="D86" s="333"/>
      <c r="E86" s="333"/>
      <c r="F86" s="333"/>
      <c r="G86" s="333"/>
      <c r="H86" s="333"/>
      <c r="I86" s="333"/>
      <c r="J86" s="333"/>
      <c r="K86" s="333"/>
      <c r="L86" s="333"/>
      <c r="M86" s="333"/>
      <c r="N86" s="333"/>
      <c r="O86" s="333"/>
      <c r="P86" s="333"/>
      <c r="Q86" s="333"/>
      <c r="R86" s="333"/>
      <c r="S86" s="333"/>
      <c r="T86" s="333"/>
      <c r="U86" s="333"/>
      <c r="V86" s="333"/>
      <c r="W86" s="333"/>
      <c r="X86" s="333"/>
      <c r="Y86" s="336"/>
      <c r="Z86" s="333"/>
      <c r="AA86" s="333"/>
      <c r="AB86" s="333"/>
      <c r="AC86" s="333"/>
      <c r="AD86" s="333"/>
    </row>
    <row r="87" spans="1:30" ht="14.25" customHeight="1">
      <c r="A87" s="334"/>
      <c r="B87" s="333"/>
      <c r="C87" s="335"/>
      <c r="D87" s="333"/>
      <c r="E87" s="333"/>
      <c r="F87" s="333"/>
      <c r="G87" s="333"/>
      <c r="H87" s="333"/>
      <c r="I87" s="333"/>
      <c r="J87" s="333"/>
      <c r="K87" s="333"/>
      <c r="L87" s="333"/>
      <c r="M87" s="333"/>
      <c r="N87" s="333"/>
      <c r="O87" s="333"/>
      <c r="P87" s="333"/>
      <c r="Q87" s="333"/>
      <c r="R87" s="333"/>
      <c r="S87" s="333"/>
      <c r="T87" s="333"/>
      <c r="U87" s="333"/>
      <c r="V87" s="333"/>
      <c r="W87" s="333"/>
      <c r="X87" s="333"/>
      <c r="Y87" s="336"/>
      <c r="Z87" s="333"/>
      <c r="AA87" s="333"/>
      <c r="AB87" s="333"/>
      <c r="AC87" s="333"/>
      <c r="AD87" s="333"/>
    </row>
    <row r="88" spans="1:30" ht="14.25" customHeight="1">
      <c r="A88" s="334"/>
      <c r="B88" s="333"/>
      <c r="C88" s="335"/>
      <c r="D88" s="333"/>
      <c r="E88" s="333"/>
      <c r="F88" s="333"/>
      <c r="G88" s="333"/>
      <c r="H88" s="333"/>
      <c r="I88" s="333"/>
      <c r="J88" s="333"/>
      <c r="K88" s="333"/>
      <c r="L88" s="333"/>
      <c r="M88" s="333"/>
      <c r="N88" s="333"/>
      <c r="O88" s="333"/>
      <c r="P88" s="333"/>
      <c r="Q88" s="333"/>
      <c r="R88" s="333"/>
      <c r="S88" s="333"/>
      <c r="T88" s="333"/>
      <c r="U88" s="333"/>
      <c r="V88" s="333"/>
      <c r="W88" s="333"/>
      <c r="X88" s="333"/>
      <c r="Y88" s="336"/>
      <c r="Z88" s="333"/>
      <c r="AA88" s="333"/>
      <c r="AB88" s="333"/>
      <c r="AC88" s="333"/>
      <c r="AD88" s="333"/>
    </row>
    <row r="89" spans="1:30" ht="14.25" customHeight="1">
      <c r="A89" s="334"/>
      <c r="B89" s="333"/>
      <c r="C89" s="335"/>
      <c r="D89" s="333"/>
      <c r="E89" s="333"/>
      <c r="F89" s="333"/>
      <c r="G89" s="333"/>
      <c r="H89" s="333"/>
      <c r="I89" s="333"/>
      <c r="J89" s="333"/>
      <c r="K89" s="333"/>
      <c r="L89" s="333"/>
      <c r="M89" s="333"/>
      <c r="N89" s="333"/>
      <c r="O89" s="333"/>
      <c r="P89" s="333"/>
      <c r="Q89" s="333"/>
      <c r="R89" s="333"/>
      <c r="S89" s="333"/>
      <c r="T89" s="333"/>
      <c r="U89" s="333"/>
      <c r="V89" s="333"/>
      <c r="W89" s="333"/>
      <c r="X89" s="333"/>
      <c r="Y89" s="336"/>
      <c r="Z89" s="333"/>
      <c r="AA89" s="333"/>
      <c r="AB89" s="333"/>
      <c r="AC89" s="333"/>
      <c r="AD89" s="333"/>
    </row>
    <row r="90" spans="1:30" ht="14.25" customHeight="1">
      <c r="A90" s="334"/>
      <c r="B90" s="333"/>
      <c r="C90" s="335"/>
      <c r="D90" s="333"/>
      <c r="E90" s="333"/>
      <c r="F90" s="333"/>
      <c r="G90" s="333"/>
      <c r="H90" s="333"/>
      <c r="I90" s="333"/>
      <c r="J90" s="333"/>
      <c r="K90" s="333"/>
      <c r="L90" s="333"/>
      <c r="M90" s="333"/>
      <c r="N90" s="333"/>
      <c r="O90" s="333"/>
      <c r="P90" s="333"/>
      <c r="Q90" s="333"/>
      <c r="R90" s="333"/>
      <c r="S90" s="333"/>
      <c r="T90" s="333"/>
      <c r="U90" s="333"/>
      <c r="V90" s="333"/>
      <c r="W90" s="333"/>
      <c r="X90" s="333"/>
      <c r="Y90" s="336"/>
      <c r="Z90" s="333"/>
      <c r="AA90" s="333"/>
      <c r="AB90" s="333"/>
      <c r="AC90" s="333"/>
      <c r="AD90" s="333"/>
    </row>
    <row r="91" spans="1:30" ht="14.25" customHeight="1">
      <c r="A91" s="334"/>
      <c r="B91" s="333"/>
      <c r="C91" s="335"/>
      <c r="D91" s="333"/>
      <c r="E91" s="333"/>
      <c r="F91" s="333"/>
      <c r="G91" s="333"/>
      <c r="H91" s="333"/>
      <c r="I91" s="333"/>
      <c r="J91" s="333"/>
      <c r="K91" s="333"/>
      <c r="L91" s="333"/>
      <c r="M91" s="333"/>
      <c r="N91" s="333"/>
      <c r="O91" s="333"/>
      <c r="P91" s="333"/>
      <c r="Q91" s="333"/>
      <c r="R91" s="333"/>
      <c r="S91" s="333"/>
      <c r="T91" s="333"/>
      <c r="U91" s="333"/>
      <c r="V91" s="333"/>
      <c r="W91" s="333"/>
      <c r="X91" s="333"/>
      <c r="Y91" s="336"/>
      <c r="Z91" s="333"/>
      <c r="AA91" s="333"/>
      <c r="AB91" s="333"/>
      <c r="AC91" s="333"/>
      <c r="AD91" s="333"/>
    </row>
    <row r="92" spans="1:30" ht="14.25" customHeight="1">
      <c r="A92" s="334"/>
      <c r="B92" s="333"/>
      <c r="C92" s="335"/>
      <c r="D92" s="333"/>
      <c r="E92" s="333"/>
      <c r="F92" s="333"/>
      <c r="G92" s="333"/>
      <c r="H92" s="333"/>
      <c r="I92" s="333"/>
      <c r="J92" s="333"/>
      <c r="K92" s="333"/>
      <c r="L92" s="333"/>
      <c r="M92" s="333"/>
      <c r="N92" s="333"/>
      <c r="O92" s="333"/>
      <c r="P92" s="333"/>
      <c r="Q92" s="333"/>
      <c r="R92" s="333"/>
      <c r="S92" s="333"/>
      <c r="T92" s="333"/>
      <c r="U92" s="333"/>
      <c r="V92" s="333"/>
      <c r="W92" s="333"/>
      <c r="X92" s="333"/>
      <c r="Y92" s="336"/>
      <c r="Z92" s="333"/>
      <c r="AA92" s="333"/>
      <c r="AB92" s="333"/>
      <c r="AC92" s="333"/>
      <c r="AD92" s="333"/>
    </row>
    <row r="93" spans="1:30" ht="14.25" customHeight="1">
      <c r="A93" s="334"/>
      <c r="B93" s="333"/>
      <c r="C93" s="335"/>
      <c r="D93" s="333"/>
      <c r="E93" s="333"/>
      <c r="F93" s="333"/>
      <c r="G93" s="333"/>
      <c r="H93" s="333"/>
      <c r="I93" s="333"/>
      <c r="J93" s="333"/>
      <c r="K93" s="333"/>
      <c r="L93" s="333"/>
      <c r="M93" s="333"/>
      <c r="N93" s="333"/>
      <c r="O93" s="333"/>
      <c r="P93" s="333"/>
      <c r="Q93" s="333"/>
      <c r="R93" s="333"/>
      <c r="S93" s="333"/>
      <c r="T93" s="333"/>
      <c r="U93" s="333"/>
      <c r="V93" s="333"/>
      <c r="W93" s="333"/>
      <c r="X93" s="333"/>
      <c r="Y93" s="336"/>
      <c r="Z93" s="333"/>
      <c r="AA93" s="333"/>
      <c r="AB93" s="333"/>
      <c r="AC93" s="333"/>
      <c r="AD93" s="333"/>
    </row>
    <row r="94" spans="1:30" ht="14.25" customHeight="1">
      <c r="A94" s="334"/>
      <c r="B94" s="333"/>
      <c r="C94" s="335"/>
      <c r="D94" s="333"/>
      <c r="E94" s="333"/>
      <c r="F94" s="333"/>
      <c r="G94" s="333"/>
      <c r="H94" s="333"/>
      <c r="I94" s="333"/>
      <c r="J94" s="333"/>
      <c r="K94" s="333"/>
      <c r="L94" s="333"/>
      <c r="M94" s="333"/>
      <c r="N94" s="333"/>
      <c r="O94" s="333"/>
      <c r="P94" s="333"/>
      <c r="Q94" s="333"/>
      <c r="R94" s="333"/>
      <c r="S94" s="333"/>
      <c r="T94" s="333"/>
      <c r="U94" s="333"/>
      <c r="V94" s="333"/>
      <c r="W94" s="333"/>
      <c r="X94" s="333"/>
      <c r="Y94" s="336"/>
      <c r="Z94" s="333"/>
      <c r="AA94" s="333"/>
      <c r="AB94" s="333"/>
      <c r="AC94" s="333"/>
      <c r="AD94" s="333"/>
    </row>
    <row r="95" spans="1:30" ht="14.25" customHeight="1">
      <c r="A95" s="334"/>
      <c r="B95" s="333"/>
      <c r="C95" s="335"/>
      <c r="D95" s="333"/>
      <c r="E95" s="333"/>
      <c r="F95" s="333"/>
      <c r="G95" s="333"/>
      <c r="H95" s="333"/>
      <c r="I95" s="333"/>
      <c r="J95" s="333"/>
      <c r="K95" s="333"/>
      <c r="L95" s="333"/>
      <c r="M95" s="333"/>
      <c r="N95" s="333"/>
      <c r="O95" s="333"/>
      <c r="P95" s="333"/>
      <c r="Q95" s="333"/>
      <c r="R95" s="333"/>
      <c r="S95" s="333"/>
      <c r="T95" s="333"/>
      <c r="U95" s="333"/>
      <c r="V95" s="333"/>
      <c r="W95" s="333"/>
      <c r="X95" s="333"/>
      <c r="Y95" s="336"/>
      <c r="Z95" s="333"/>
      <c r="AA95" s="333"/>
      <c r="AB95" s="333"/>
      <c r="AC95" s="333"/>
      <c r="AD95" s="333"/>
    </row>
    <row r="96" spans="1:30" ht="14.25" customHeight="1">
      <c r="A96" s="334"/>
      <c r="B96" s="333"/>
      <c r="C96" s="335"/>
      <c r="D96" s="333"/>
      <c r="E96" s="333"/>
      <c r="F96" s="333"/>
      <c r="G96" s="333"/>
      <c r="H96" s="333"/>
      <c r="I96" s="333"/>
      <c r="J96" s="333"/>
      <c r="K96" s="333"/>
      <c r="L96" s="333"/>
      <c r="M96" s="333"/>
      <c r="N96" s="333"/>
      <c r="O96" s="333"/>
      <c r="P96" s="333"/>
      <c r="Q96" s="333"/>
      <c r="R96" s="333"/>
      <c r="S96" s="333"/>
      <c r="T96" s="333"/>
      <c r="U96" s="333"/>
      <c r="V96" s="333"/>
      <c r="W96" s="333"/>
      <c r="X96" s="333"/>
      <c r="Y96" s="336"/>
      <c r="Z96" s="333"/>
      <c r="AA96" s="333"/>
      <c r="AB96" s="333"/>
      <c r="AC96" s="333"/>
      <c r="AD96" s="333"/>
    </row>
    <row r="97" spans="1:30" ht="14.25" customHeight="1">
      <c r="A97" s="334"/>
      <c r="B97" s="333"/>
      <c r="C97" s="335"/>
      <c r="D97" s="333"/>
      <c r="E97" s="333"/>
      <c r="F97" s="333"/>
      <c r="G97" s="333"/>
      <c r="H97" s="333"/>
      <c r="I97" s="333"/>
      <c r="J97" s="333"/>
      <c r="K97" s="333"/>
      <c r="L97" s="333"/>
      <c r="M97" s="333"/>
      <c r="N97" s="333"/>
      <c r="O97" s="333"/>
      <c r="P97" s="333"/>
      <c r="Q97" s="333"/>
      <c r="R97" s="333"/>
      <c r="S97" s="333"/>
      <c r="T97" s="333"/>
      <c r="U97" s="333"/>
      <c r="V97" s="333"/>
      <c r="W97" s="333"/>
      <c r="X97" s="333"/>
      <c r="Y97" s="336"/>
      <c r="Z97" s="333"/>
      <c r="AA97" s="333"/>
      <c r="AB97" s="333"/>
      <c r="AC97" s="333"/>
      <c r="AD97" s="333"/>
    </row>
    <row r="98" spans="1:30" ht="14.25" customHeight="1">
      <c r="A98" s="334"/>
      <c r="B98" s="333"/>
      <c r="C98" s="335"/>
      <c r="D98" s="333"/>
      <c r="E98" s="333"/>
      <c r="F98" s="333"/>
      <c r="G98" s="333"/>
      <c r="H98" s="333"/>
      <c r="I98" s="333"/>
      <c r="J98" s="333"/>
      <c r="K98" s="333"/>
      <c r="L98" s="333"/>
      <c r="M98" s="333"/>
      <c r="N98" s="333"/>
      <c r="O98" s="333"/>
      <c r="P98" s="333"/>
      <c r="Q98" s="333"/>
      <c r="R98" s="333"/>
      <c r="S98" s="333"/>
      <c r="T98" s="333"/>
      <c r="U98" s="333"/>
      <c r="V98" s="333"/>
      <c r="W98" s="333"/>
      <c r="X98" s="333"/>
      <c r="Y98" s="336"/>
      <c r="Z98" s="333"/>
      <c r="AA98" s="333"/>
      <c r="AB98" s="333"/>
      <c r="AC98" s="333"/>
      <c r="AD98" s="333"/>
    </row>
    <row r="99" spans="1:30" ht="14.25" customHeight="1">
      <c r="A99" s="334"/>
      <c r="B99" s="333"/>
      <c r="C99" s="335"/>
      <c r="D99" s="333"/>
      <c r="E99" s="333"/>
      <c r="F99" s="333"/>
      <c r="G99" s="333"/>
      <c r="H99" s="333"/>
      <c r="I99" s="333"/>
      <c r="J99" s="333"/>
      <c r="K99" s="333"/>
      <c r="L99" s="333"/>
      <c r="M99" s="333"/>
      <c r="N99" s="333"/>
      <c r="O99" s="333"/>
      <c r="P99" s="333"/>
      <c r="Q99" s="333"/>
      <c r="R99" s="333"/>
      <c r="S99" s="333"/>
      <c r="T99" s="333"/>
      <c r="U99" s="333"/>
      <c r="V99" s="333"/>
      <c r="W99" s="333"/>
      <c r="X99" s="333"/>
      <c r="Y99" s="336"/>
      <c r="Z99" s="333"/>
      <c r="AA99" s="333"/>
      <c r="AB99" s="333"/>
      <c r="AC99" s="333"/>
      <c r="AD99" s="333"/>
    </row>
    <row r="100" spans="1:30" ht="14.25" customHeight="1">
      <c r="A100" s="334"/>
      <c r="B100" s="333"/>
      <c r="C100" s="335"/>
      <c r="D100" s="333"/>
      <c r="E100" s="333"/>
      <c r="F100" s="333"/>
      <c r="G100" s="333"/>
      <c r="H100" s="333"/>
      <c r="I100" s="333"/>
      <c r="J100" s="333"/>
      <c r="K100" s="333"/>
      <c r="L100" s="333"/>
      <c r="M100" s="333"/>
      <c r="N100" s="333"/>
      <c r="O100" s="333"/>
      <c r="P100" s="333"/>
      <c r="Q100" s="333"/>
      <c r="R100" s="333"/>
      <c r="S100" s="333"/>
      <c r="T100" s="333"/>
      <c r="U100" s="333"/>
      <c r="V100" s="333"/>
      <c r="W100" s="333"/>
      <c r="X100" s="333"/>
      <c r="Y100" s="336"/>
      <c r="Z100" s="333"/>
      <c r="AA100" s="333"/>
      <c r="AB100" s="333"/>
      <c r="AC100" s="333"/>
      <c r="AD100" s="333"/>
    </row>
    <row r="101" spans="1:30" ht="14.25" customHeight="1">
      <c r="A101" s="334"/>
      <c r="B101" s="333"/>
      <c r="C101" s="335"/>
      <c r="D101" s="333"/>
      <c r="E101" s="333"/>
      <c r="F101" s="333"/>
      <c r="G101" s="333"/>
      <c r="H101" s="333"/>
      <c r="I101" s="333"/>
      <c r="J101" s="333"/>
      <c r="K101" s="333"/>
      <c r="L101" s="333"/>
      <c r="M101" s="333"/>
      <c r="N101" s="333"/>
      <c r="O101" s="333"/>
      <c r="P101" s="333"/>
      <c r="Q101" s="333"/>
      <c r="R101" s="333"/>
      <c r="S101" s="333"/>
      <c r="T101" s="333"/>
      <c r="U101" s="333"/>
      <c r="V101" s="333"/>
      <c r="W101" s="333"/>
      <c r="X101" s="333"/>
      <c r="Y101" s="336"/>
      <c r="Z101" s="333"/>
      <c r="AA101" s="333"/>
      <c r="AB101" s="333"/>
      <c r="AC101" s="333"/>
      <c r="AD101" s="333"/>
    </row>
    <row r="102" spans="1:30" ht="14.25" customHeight="1">
      <c r="A102" s="334"/>
      <c r="B102" s="333"/>
      <c r="C102" s="335"/>
      <c r="D102" s="333"/>
      <c r="E102" s="333"/>
      <c r="F102" s="333"/>
      <c r="G102" s="333"/>
      <c r="H102" s="333"/>
      <c r="I102" s="333"/>
      <c r="J102" s="333"/>
      <c r="K102" s="333"/>
      <c r="L102" s="333"/>
      <c r="M102" s="333"/>
      <c r="N102" s="333"/>
      <c r="O102" s="333"/>
      <c r="P102" s="333"/>
      <c r="Q102" s="333"/>
      <c r="R102" s="333"/>
      <c r="S102" s="333"/>
      <c r="T102" s="333"/>
      <c r="U102" s="333"/>
      <c r="V102" s="333"/>
      <c r="W102" s="333"/>
      <c r="X102" s="333"/>
      <c r="Y102" s="336"/>
      <c r="Z102" s="333"/>
      <c r="AA102" s="333"/>
      <c r="AB102" s="333"/>
      <c r="AC102" s="333"/>
      <c r="AD102" s="333"/>
    </row>
    <row r="103" spans="1:30" ht="14.25" customHeight="1">
      <c r="A103" s="334"/>
      <c r="B103" s="333"/>
      <c r="C103" s="335"/>
      <c r="D103" s="333"/>
      <c r="E103" s="333"/>
      <c r="F103" s="333"/>
      <c r="G103" s="333"/>
      <c r="H103" s="333"/>
      <c r="I103" s="333"/>
      <c r="J103" s="333"/>
      <c r="K103" s="333"/>
      <c r="L103" s="333"/>
      <c r="M103" s="333"/>
      <c r="N103" s="333"/>
      <c r="O103" s="333"/>
      <c r="P103" s="333"/>
      <c r="Q103" s="333"/>
      <c r="R103" s="333"/>
      <c r="S103" s="333"/>
      <c r="T103" s="333"/>
      <c r="U103" s="333"/>
      <c r="V103" s="333"/>
      <c r="W103" s="333"/>
      <c r="X103" s="333"/>
      <c r="Y103" s="336"/>
      <c r="Z103" s="333"/>
      <c r="AA103" s="333"/>
      <c r="AB103" s="333"/>
      <c r="AC103" s="333"/>
      <c r="AD103" s="333"/>
    </row>
    <row r="104" spans="1:30" ht="14.25" customHeight="1">
      <c r="A104" s="334"/>
      <c r="B104" s="333"/>
      <c r="C104" s="335"/>
      <c r="D104" s="333"/>
      <c r="E104" s="333"/>
      <c r="F104" s="333"/>
      <c r="G104" s="333"/>
      <c r="H104" s="333"/>
      <c r="I104" s="333"/>
      <c r="J104" s="333"/>
      <c r="K104" s="333"/>
      <c r="L104" s="333"/>
      <c r="M104" s="333"/>
      <c r="N104" s="333"/>
      <c r="O104" s="333"/>
      <c r="P104" s="333"/>
      <c r="Q104" s="333"/>
      <c r="R104" s="333"/>
      <c r="S104" s="333"/>
      <c r="T104" s="333"/>
      <c r="U104" s="333"/>
      <c r="V104" s="333"/>
      <c r="W104" s="333"/>
      <c r="X104" s="333"/>
      <c r="Y104" s="336"/>
      <c r="Z104" s="333"/>
      <c r="AA104" s="333"/>
      <c r="AB104" s="333"/>
      <c r="AC104" s="333"/>
      <c r="AD104" s="333"/>
    </row>
    <row r="105" spans="1:30" ht="14.25" customHeight="1">
      <c r="A105" s="334"/>
      <c r="B105" s="333"/>
      <c r="C105" s="335"/>
      <c r="D105" s="333"/>
      <c r="E105" s="333"/>
      <c r="F105" s="333"/>
      <c r="G105" s="333"/>
      <c r="H105" s="333"/>
      <c r="I105" s="333"/>
      <c r="J105" s="333"/>
      <c r="K105" s="333"/>
      <c r="L105" s="333"/>
      <c r="M105" s="333"/>
      <c r="N105" s="333"/>
      <c r="O105" s="333"/>
      <c r="P105" s="333"/>
      <c r="Q105" s="333"/>
      <c r="R105" s="333"/>
      <c r="S105" s="333"/>
      <c r="T105" s="333"/>
      <c r="U105" s="333"/>
      <c r="V105" s="333"/>
      <c r="W105" s="333"/>
      <c r="X105" s="333"/>
      <c r="Y105" s="336"/>
      <c r="Z105" s="333"/>
      <c r="AA105" s="333"/>
      <c r="AB105" s="333"/>
      <c r="AC105" s="333"/>
      <c r="AD105" s="333"/>
    </row>
    <row r="106" spans="1:30" ht="14.25" customHeight="1">
      <c r="A106" s="334"/>
      <c r="B106" s="333"/>
      <c r="C106" s="335"/>
      <c r="D106" s="333"/>
      <c r="E106" s="333"/>
      <c r="F106" s="333"/>
      <c r="G106" s="333"/>
      <c r="H106" s="333"/>
      <c r="I106" s="333"/>
      <c r="J106" s="333"/>
      <c r="K106" s="333"/>
      <c r="L106" s="333"/>
      <c r="M106" s="333"/>
      <c r="N106" s="333"/>
      <c r="O106" s="333"/>
      <c r="P106" s="333"/>
      <c r="Q106" s="333"/>
      <c r="R106" s="333"/>
      <c r="S106" s="333"/>
      <c r="T106" s="333"/>
      <c r="U106" s="333"/>
      <c r="V106" s="333"/>
      <c r="W106" s="333"/>
      <c r="X106" s="333"/>
      <c r="Y106" s="336"/>
      <c r="Z106" s="333"/>
      <c r="AA106" s="333"/>
      <c r="AB106" s="333"/>
      <c r="AC106" s="333"/>
      <c r="AD106" s="333"/>
    </row>
    <row r="107" spans="1:30" ht="14.25" customHeight="1">
      <c r="A107" s="334"/>
      <c r="B107" s="333"/>
      <c r="C107" s="335"/>
      <c r="D107" s="333"/>
      <c r="E107" s="333"/>
      <c r="F107" s="333"/>
      <c r="G107" s="333"/>
      <c r="H107" s="333"/>
      <c r="I107" s="333"/>
      <c r="J107" s="333"/>
      <c r="K107" s="333"/>
      <c r="L107" s="333"/>
      <c r="M107" s="333"/>
      <c r="N107" s="333"/>
      <c r="O107" s="333"/>
      <c r="P107" s="333"/>
      <c r="Q107" s="333"/>
      <c r="R107" s="333"/>
      <c r="S107" s="333"/>
      <c r="T107" s="333"/>
      <c r="U107" s="333"/>
      <c r="V107" s="333"/>
      <c r="W107" s="333"/>
      <c r="X107" s="333"/>
      <c r="Y107" s="336"/>
      <c r="Z107" s="333"/>
      <c r="AA107" s="333"/>
      <c r="AB107" s="333"/>
      <c r="AC107" s="333"/>
      <c r="AD107" s="333"/>
    </row>
    <row r="108" spans="1:30" ht="14.25" customHeight="1">
      <c r="A108" s="334"/>
      <c r="B108" s="333"/>
      <c r="C108" s="335"/>
      <c r="D108" s="333"/>
      <c r="E108" s="333"/>
      <c r="F108" s="333"/>
      <c r="G108" s="333"/>
      <c r="H108" s="333"/>
      <c r="I108" s="333"/>
      <c r="J108" s="333"/>
      <c r="K108" s="333"/>
      <c r="L108" s="333"/>
      <c r="M108" s="333"/>
      <c r="N108" s="333"/>
      <c r="O108" s="333"/>
      <c r="P108" s="333"/>
      <c r="Q108" s="333"/>
      <c r="R108" s="333"/>
      <c r="S108" s="333"/>
      <c r="T108" s="333"/>
      <c r="U108" s="333"/>
      <c r="V108" s="333"/>
      <c r="W108" s="333"/>
      <c r="X108" s="333"/>
      <c r="Y108" s="336"/>
      <c r="Z108" s="333"/>
      <c r="AA108" s="333"/>
      <c r="AB108" s="333"/>
      <c r="AC108" s="333"/>
      <c r="AD108" s="333"/>
    </row>
    <row r="109" spans="1:30" ht="14.25" customHeight="1">
      <c r="A109" s="334"/>
      <c r="B109" s="333"/>
      <c r="C109" s="335"/>
      <c r="D109" s="333"/>
      <c r="E109" s="333"/>
      <c r="F109" s="333"/>
      <c r="G109" s="333"/>
      <c r="H109" s="333"/>
      <c r="I109" s="333"/>
      <c r="J109" s="333"/>
      <c r="K109" s="333"/>
      <c r="L109" s="333"/>
      <c r="M109" s="333"/>
      <c r="N109" s="333"/>
      <c r="O109" s="333"/>
      <c r="P109" s="333"/>
      <c r="Q109" s="333"/>
      <c r="R109" s="333"/>
      <c r="S109" s="333"/>
      <c r="T109" s="333"/>
      <c r="U109" s="333"/>
      <c r="V109" s="333"/>
      <c r="W109" s="333"/>
      <c r="X109" s="333"/>
      <c r="Y109" s="336"/>
      <c r="Z109" s="333"/>
      <c r="AA109" s="333"/>
      <c r="AB109" s="333"/>
      <c r="AC109" s="333"/>
      <c r="AD109" s="333"/>
    </row>
    <row r="110" spans="1:30" ht="14.25" customHeight="1">
      <c r="A110" s="334"/>
      <c r="B110" s="333"/>
      <c r="C110" s="335"/>
      <c r="D110" s="333"/>
      <c r="E110" s="333"/>
      <c r="F110" s="333"/>
      <c r="G110" s="333"/>
      <c r="H110" s="333"/>
      <c r="I110" s="333"/>
      <c r="J110" s="333"/>
      <c r="K110" s="333"/>
      <c r="L110" s="333"/>
      <c r="M110" s="333"/>
      <c r="N110" s="333"/>
      <c r="O110" s="333"/>
      <c r="P110" s="333"/>
      <c r="Q110" s="333"/>
      <c r="R110" s="333"/>
      <c r="S110" s="333"/>
      <c r="T110" s="333"/>
      <c r="U110" s="333"/>
      <c r="V110" s="333"/>
      <c r="W110" s="333"/>
      <c r="X110" s="333"/>
      <c r="Y110" s="336"/>
      <c r="Z110" s="333"/>
      <c r="AA110" s="333"/>
      <c r="AB110" s="333"/>
      <c r="AC110" s="333"/>
      <c r="AD110" s="333"/>
    </row>
    <row r="111" spans="1:30" ht="14.25" customHeight="1">
      <c r="A111" s="334"/>
      <c r="B111" s="333"/>
      <c r="C111" s="335"/>
      <c r="D111" s="333"/>
      <c r="E111" s="333"/>
      <c r="F111" s="333"/>
      <c r="G111" s="333"/>
      <c r="H111" s="333"/>
      <c r="I111" s="333"/>
      <c r="J111" s="333"/>
      <c r="K111" s="333"/>
      <c r="L111" s="333"/>
      <c r="M111" s="333"/>
      <c r="N111" s="333"/>
      <c r="O111" s="333"/>
      <c r="P111" s="333"/>
      <c r="Q111" s="333"/>
      <c r="R111" s="333"/>
      <c r="S111" s="333"/>
      <c r="T111" s="333"/>
      <c r="U111" s="333"/>
      <c r="V111" s="333"/>
      <c r="W111" s="333"/>
      <c r="X111" s="333"/>
      <c r="Y111" s="336"/>
      <c r="Z111" s="333"/>
      <c r="AA111" s="333"/>
      <c r="AB111" s="333"/>
      <c r="AC111" s="333"/>
      <c r="AD111" s="333"/>
    </row>
    <row r="112" spans="1:30" ht="14.25" customHeight="1">
      <c r="A112" s="334"/>
      <c r="B112" s="333"/>
      <c r="C112" s="335"/>
      <c r="D112" s="333"/>
      <c r="E112" s="333"/>
      <c r="F112" s="333"/>
      <c r="G112" s="333"/>
      <c r="H112" s="333"/>
      <c r="I112" s="333"/>
      <c r="J112" s="333"/>
      <c r="K112" s="333"/>
      <c r="L112" s="333"/>
      <c r="M112" s="333"/>
      <c r="N112" s="333"/>
      <c r="O112" s="333"/>
      <c r="P112" s="333"/>
      <c r="Q112" s="333"/>
      <c r="R112" s="333"/>
      <c r="S112" s="333"/>
      <c r="T112" s="333"/>
      <c r="U112" s="333"/>
      <c r="V112" s="333"/>
      <c r="W112" s="333"/>
      <c r="X112" s="333"/>
      <c r="Y112" s="336"/>
      <c r="Z112" s="333"/>
      <c r="AA112" s="333"/>
      <c r="AB112" s="333"/>
      <c r="AC112" s="333"/>
      <c r="AD112" s="333"/>
    </row>
    <row r="113" spans="1:30" ht="14.25" customHeight="1">
      <c r="A113" s="334"/>
      <c r="B113" s="333"/>
      <c r="C113" s="335"/>
      <c r="D113" s="333"/>
      <c r="E113" s="333"/>
      <c r="F113" s="333"/>
      <c r="G113" s="333"/>
      <c r="H113" s="333"/>
      <c r="I113" s="333"/>
      <c r="J113" s="333"/>
      <c r="K113" s="333"/>
      <c r="L113" s="333"/>
      <c r="M113" s="333"/>
      <c r="N113" s="333"/>
      <c r="O113" s="333"/>
      <c r="P113" s="333"/>
      <c r="Q113" s="333"/>
      <c r="R113" s="333"/>
      <c r="S113" s="333"/>
      <c r="T113" s="333"/>
      <c r="U113" s="333"/>
      <c r="V113" s="333"/>
      <c r="W113" s="333"/>
      <c r="X113" s="333"/>
      <c r="Y113" s="336"/>
      <c r="Z113" s="333"/>
      <c r="AA113" s="333"/>
      <c r="AB113" s="333"/>
      <c r="AC113" s="333"/>
      <c r="AD113" s="333"/>
    </row>
    <row r="114" spans="1:30" ht="14.25" customHeight="1">
      <c r="A114" s="334"/>
      <c r="B114" s="333"/>
      <c r="C114" s="335"/>
      <c r="D114" s="333"/>
      <c r="E114" s="333"/>
      <c r="F114" s="333"/>
      <c r="G114" s="333"/>
      <c r="H114" s="333"/>
      <c r="I114" s="333"/>
      <c r="J114" s="333"/>
      <c r="K114" s="333"/>
      <c r="L114" s="333"/>
      <c r="M114" s="333"/>
      <c r="N114" s="333"/>
      <c r="O114" s="333"/>
      <c r="P114" s="333"/>
      <c r="Q114" s="333"/>
      <c r="R114" s="333"/>
      <c r="S114" s="333"/>
      <c r="T114" s="333"/>
      <c r="U114" s="333"/>
      <c r="V114" s="333"/>
      <c r="W114" s="333"/>
      <c r="X114" s="333"/>
      <c r="Y114" s="336"/>
      <c r="Z114" s="333"/>
      <c r="AA114" s="333"/>
      <c r="AB114" s="333"/>
      <c r="AC114" s="333"/>
      <c r="AD114" s="333"/>
    </row>
    <row r="115" spans="1:30" ht="14.25" customHeight="1">
      <c r="A115" s="334"/>
      <c r="B115" s="333"/>
      <c r="C115" s="335"/>
      <c r="D115" s="333"/>
      <c r="E115" s="333"/>
      <c r="F115" s="333"/>
      <c r="G115" s="333"/>
      <c r="H115" s="333"/>
      <c r="I115" s="333"/>
      <c r="J115" s="333"/>
      <c r="K115" s="333"/>
      <c r="L115" s="333"/>
      <c r="M115" s="333"/>
      <c r="N115" s="333"/>
      <c r="O115" s="333"/>
      <c r="P115" s="333"/>
      <c r="Q115" s="333"/>
      <c r="R115" s="333"/>
      <c r="S115" s="333"/>
      <c r="T115" s="333"/>
      <c r="U115" s="333"/>
      <c r="V115" s="333"/>
      <c r="W115" s="333"/>
      <c r="X115" s="333"/>
      <c r="Y115" s="336"/>
      <c r="Z115" s="333"/>
      <c r="AA115" s="333"/>
      <c r="AB115" s="333"/>
      <c r="AC115" s="333"/>
      <c r="AD115" s="333"/>
    </row>
    <row r="116" spans="1:30" ht="14.25" customHeight="1">
      <c r="A116" s="334"/>
      <c r="B116" s="333"/>
      <c r="C116" s="335"/>
      <c r="D116" s="333"/>
      <c r="E116" s="333"/>
      <c r="F116" s="333"/>
      <c r="G116" s="333"/>
      <c r="H116" s="333"/>
      <c r="I116" s="333"/>
      <c r="J116" s="333"/>
      <c r="K116" s="333"/>
      <c r="L116" s="333"/>
      <c r="M116" s="333"/>
      <c r="N116" s="333"/>
      <c r="O116" s="333"/>
      <c r="P116" s="333"/>
      <c r="Q116" s="333"/>
      <c r="R116" s="333"/>
      <c r="S116" s="333"/>
      <c r="T116" s="333"/>
      <c r="U116" s="333"/>
      <c r="V116" s="333"/>
      <c r="W116" s="333"/>
      <c r="X116" s="333"/>
      <c r="Y116" s="336"/>
      <c r="Z116" s="333"/>
      <c r="AA116" s="333"/>
      <c r="AB116" s="333"/>
      <c r="AC116" s="333"/>
      <c r="AD116" s="333"/>
    </row>
    <row r="117" spans="1:30" ht="14.25" customHeight="1">
      <c r="A117" s="334"/>
      <c r="B117" s="333"/>
      <c r="C117" s="335"/>
      <c r="D117" s="333"/>
      <c r="E117" s="333"/>
      <c r="F117" s="333"/>
      <c r="G117" s="333"/>
      <c r="H117" s="333"/>
      <c r="I117" s="333"/>
      <c r="J117" s="333"/>
      <c r="K117" s="333"/>
      <c r="L117" s="333"/>
      <c r="M117" s="333"/>
      <c r="N117" s="333"/>
      <c r="O117" s="333"/>
      <c r="P117" s="333"/>
      <c r="Q117" s="333"/>
      <c r="R117" s="333"/>
      <c r="S117" s="333"/>
      <c r="T117" s="333"/>
      <c r="U117" s="333"/>
      <c r="V117" s="333"/>
      <c r="W117" s="333"/>
      <c r="X117" s="333"/>
      <c r="Y117" s="336"/>
      <c r="Z117" s="333"/>
      <c r="AA117" s="333"/>
      <c r="AB117" s="333"/>
      <c r="AC117" s="333"/>
      <c r="AD117" s="333"/>
    </row>
    <row r="118" spans="1:30" ht="14.25" customHeight="1">
      <c r="A118" s="334"/>
      <c r="B118" s="333"/>
      <c r="C118" s="335"/>
      <c r="D118" s="333"/>
      <c r="E118" s="333"/>
      <c r="F118" s="333"/>
      <c r="G118" s="333"/>
      <c r="H118" s="333"/>
      <c r="I118" s="333"/>
      <c r="J118" s="333"/>
      <c r="K118" s="333"/>
      <c r="L118" s="333"/>
      <c r="M118" s="333"/>
      <c r="N118" s="333"/>
      <c r="O118" s="333"/>
      <c r="P118" s="333"/>
      <c r="Q118" s="333"/>
      <c r="R118" s="333"/>
      <c r="S118" s="333"/>
      <c r="T118" s="333"/>
      <c r="U118" s="333"/>
      <c r="V118" s="333"/>
      <c r="W118" s="333"/>
      <c r="X118" s="333"/>
      <c r="Y118" s="336"/>
      <c r="Z118" s="333"/>
      <c r="AA118" s="333"/>
      <c r="AB118" s="333"/>
      <c r="AC118" s="333"/>
      <c r="AD118" s="333"/>
    </row>
    <row r="119" spans="1:30" ht="14.25" customHeight="1">
      <c r="A119" s="334"/>
      <c r="B119" s="333"/>
      <c r="C119" s="335"/>
      <c r="D119" s="333"/>
      <c r="E119" s="333"/>
      <c r="F119" s="333"/>
      <c r="G119" s="333"/>
      <c r="H119" s="333"/>
      <c r="I119" s="333"/>
      <c r="J119" s="333"/>
      <c r="K119" s="333"/>
      <c r="L119" s="333"/>
      <c r="M119" s="333"/>
      <c r="N119" s="333"/>
      <c r="O119" s="333"/>
      <c r="P119" s="333"/>
      <c r="Q119" s="333"/>
      <c r="R119" s="333"/>
      <c r="S119" s="333"/>
      <c r="T119" s="333"/>
      <c r="U119" s="333"/>
      <c r="V119" s="333"/>
      <c r="W119" s="333"/>
      <c r="X119" s="333"/>
      <c r="Y119" s="336"/>
      <c r="Z119" s="333"/>
      <c r="AA119" s="333"/>
      <c r="AB119" s="333"/>
      <c r="AC119" s="333"/>
      <c r="AD119" s="333"/>
    </row>
    <row r="120" spans="1:30" ht="14.25" customHeight="1">
      <c r="A120" s="334"/>
      <c r="B120" s="333"/>
      <c r="C120" s="335"/>
      <c r="D120" s="333"/>
      <c r="E120" s="333"/>
      <c r="F120" s="333"/>
      <c r="G120" s="333"/>
      <c r="H120" s="333"/>
      <c r="I120" s="333"/>
      <c r="J120" s="333"/>
      <c r="K120" s="333"/>
      <c r="L120" s="333"/>
      <c r="M120" s="333"/>
      <c r="N120" s="333"/>
      <c r="O120" s="333"/>
      <c r="P120" s="333"/>
      <c r="Q120" s="333"/>
      <c r="R120" s="333"/>
      <c r="S120" s="333"/>
      <c r="T120" s="333"/>
      <c r="U120" s="333"/>
      <c r="V120" s="333"/>
      <c r="W120" s="333"/>
      <c r="X120" s="333"/>
      <c r="Y120" s="336"/>
      <c r="Z120" s="333"/>
      <c r="AA120" s="333"/>
      <c r="AB120" s="333"/>
      <c r="AC120" s="333"/>
      <c r="AD120" s="333"/>
    </row>
    <row r="121" spans="1:30" ht="14.25" customHeight="1">
      <c r="A121" s="334"/>
      <c r="B121" s="333"/>
      <c r="C121" s="335"/>
      <c r="D121" s="333"/>
      <c r="E121" s="333"/>
      <c r="F121" s="333"/>
      <c r="G121" s="333"/>
      <c r="H121" s="333"/>
      <c r="I121" s="333"/>
      <c r="J121" s="333"/>
      <c r="K121" s="333"/>
      <c r="L121" s="333"/>
      <c r="M121" s="333"/>
      <c r="N121" s="333"/>
      <c r="O121" s="333"/>
      <c r="P121" s="333"/>
      <c r="Q121" s="333"/>
      <c r="R121" s="333"/>
      <c r="S121" s="333"/>
      <c r="T121" s="333"/>
      <c r="U121" s="333"/>
      <c r="V121" s="333"/>
      <c r="W121" s="333"/>
      <c r="X121" s="333"/>
      <c r="Y121" s="336"/>
      <c r="Z121" s="333"/>
      <c r="AA121" s="333"/>
      <c r="AB121" s="333"/>
      <c r="AC121" s="333"/>
      <c r="AD121" s="333"/>
    </row>
    <row r="122" spans="1:30" ht="14.25" customHeight="1">
      <c r="A122" s="334"/>
      <c r="B122" s="333"/>
      <c r="C122" s="335"/>
      <c r="D122" s="333"/>
      <c r="E122" s="333"/>
      <c r="F122" s="333"/>
      <c r="G122" s="333"/>
      <c r="H122" s="333"/>
      <c r="I122" s="333"/>
      <c r="J122" s="333"/>
      <c r="K122" s="333"/>
      <c r="L122" s="333"/>
      <c r="M122" s="333"/>
      <c r="N122" s="333"/>
      <c r="O122" s="333"/>
      <c r="P122" s="333"/>
      <c r="Q122" s="333"/>
      <c r="R122" s="333"/>
      <c r="S122" s="333"/>
      <c r="T122" s="333"/>
      <c r="U122" s="333"/>
      <c r="V122" s="333"/>
      <c r="W122" s="333"/>
      <c r="X122" s="333"/>
      <c r="Y122" s="336"/>
      <c r="Z122" s="333"/>
      <c r="AA122" s="333"/>
      <c r="AB122" s="333"/>
      <c r="AC122" s="333"/>
      <c r="AD122" s="333"/>
    </row>
    <row r="123" spans="1:30" ht="14.25" customHeight="1">
      <c r="A123" s="334"/>
      <c r="B123" s="333"/>
      <c r="C123" s="335"/>
      <c r="D123" s="333"/>
      <c r="E123" s="333"/>
      <c r="F123" s="333"/>
      <c r="G123" s="333"/>
      <c r="H123" s="333"/>
      <c r="I123" s="333"/>
      <c r="J123" s="333"/>
      <c r="K123" s="333"/>
      <c r="L123" s="333"/>
      <c r="M123" s="333"/>
      <c r="N123" s="333"/>
      <c r="O123" s="333"/>
      <c r="P123" s="333"/>
      <c r="Q123" s="333"/>
      <c r="R123" s="333"/>
      <c r="S123" s="333"/>
      <c r="T123" s="333"/>
      <c r="U123" s="333"/>
      <c r="V123" s="333"/>
      <c r="W123" s="333"/>
      <c r="X123" s="333"/>
      <c r="Y123" s="336"/>
      <c r="Z123" s="333"/>
      <c r="AA123" s="333"/>
      <c r="AB123" s="333"/>
      <c r="AC123" s="333"/>
      <c r="AD123" s="333"/>
    </row>
    <row r="124" spans="1:30" ht="14.25" customHeight="1">
      <c r="A124" s="334"/>
      <c r="B124" s="333"/>
      <c r="C124" s="335"/>
      <c r="D124" s="333"/>
      <c r="E124" s="333"/>
      <c r="F124" s="333"/>
      <c r="G124" s="333"/>
      <c r="H124" s="333"/>
      <c r="I124" s="333"/>
      <c r="J124" s="333"/>
      <c r="K124" s="333"/>
      <c r="L124" s="333"/>
      <c r="M124" s="333"/>
      <c r="N124" s="333"/>
      <c r="O124" s="333"/>
      <c r="P124" s="333"/>
      <c r="Q124" s="333"/>
      <c r="R124" s="333"/>
      <c r="S124" s="333"/>
      <c r="T124" s="333"/>
      <c r="U124" s="333"/>
      <c r="V124" s="333"/>
      <c r="W124" s="333"/>
      <c r="X124" s="333"/>
      <c r="Y124" s="336"/>
      <c r="Z124" s="333"/>
      <c r="AA124" s="333"/>
      <c r="AB124" s="333"/>
      <c r="AC124" s="333"/>
      <c r="AD124" s="333"/>
    </row>
    <row r="125" spans="1:30" ht="15.75" customHeight="1">
      <c r="A125" s="337"/>
      <c r="B125" s="342"/>
      <c r="C125" s="342"/>
      <c r="D125" s="342"/>
      <c r="E125" s="342"/>
      <c r="F125" s="342"/>
      <c r="G125" s="342"/>
      <c r="H125" s="342"/>
      <c r="I125" s="342"/>
      <c r="J125" s="342"/>
      <c r="K125" s="342"/>
      <c r="L125" s="342"/>
      <c r="M125" s="342"/>
      <c r="N125" s="342"/>
      <c r="O125" s="342"/>
      <c r="P125" s="342"/>
      <c r="Q125" s="342"/>
      <c r="R125" s="342"/>
      <c r="S125" s="342"/>
      <c r="T125" s="342"/>
      <c r="U125" s="342"/>
      <c r="V125" s="342"/>
      <c r="W125" s="342"/>
      <c r="X125" s="342"/>
      <c r="Y125" s="364"/>
      <c r="Z125" s="342"/>
      <c r="AA125" s="342"/>
      <c r="AB125" s="342"/>
      <c r="AC125" s="342"/>
      <c r="AD125" s="342"/>
    </row>
    <row r="126" spans="1:30" ht="15.75" customHeight="1">
      <c r="A126" s="337"/>
      <c r="B126" s="342"/>
      <c r="C126" s="342"/>
      <c r="D126" s="342"/>
      <c r="E126" s="342"/>
      <c r="F126" s="342"/>
      <c r="G126" s="342"/>
      <c r="H126" s="342"/>
      <c r="I126" s="342"/>
      <c r="J126" s="342"/>
      <c r="K126" s="342"/>
      <c r="L126" s="342"/>
      <c r="M126" s="342"/>
      <c r="N126" s="342"/>
      <c r="O126" s="342"/>
      <c r="P126" s="342"/>
      <c r="Q126" s="342"/>
      <c r="R126" s="342"/>
      <c r="S126" s="342"/>
      <c r="T126" s="342"/>
      <c r="U126" s="342"/>
      <c r="V126" s="342"/>
      <c r="W126" s="342"/>
      <c r="X126" s="342"/>
      <c r="Y126" s="364"/>
      <c r="Z126" s="342"/>
      <c r="AA126" s="342"/>
      <c r="AB126" s="342"/>
      <c r="AC126" s="342"/>
      <c r="AD126" s="342"/>
    </row>
    <row r="127" spans="1:30" ht="15.75" customHeight="1">
      <c r="A127" s="337"/>
      <c r="B127" s="342"/>
      <c r="C127" s="342"/>
      <c r="D127" s="342"/>
      <c r="E127" s="342"/>
      <c r="F127" s="342"/>
      <c r="G127" s="342"/>
      <c r="H127" s="342"/>
      <c r="I127" s="342"/>
      <c r="J127" s="342"/>
      <c r="K127" s="342"/>
      <c r="L127" s="342"/>
      <c r="M127" s="342"/>
      <c r="N127" s="342"/>
      <c r="O127" s="342"/>
      <c r="P127" s="342"/>
      <c r="Q127" s="342"/>
      <c r="R127" s="342"/>
      <c r="S127" s="342"/>
      <c r="T127" s="342"/>
      <c r="U127" s="342"/>
      <c r="V127" s="342"/>
      <c r="W127" s="342"/>
      <c r="X127" s="342"/>
      <c r="Y127" s="364"/>
      <c r="Z127" s="342"/>
      <c r="AA127" s="342"/>
      <c r="AB127" s="342"/>
      <c r="AC127" s="342"/>
      <c r="AD127" s="342"/>
    </row>
    <row r="128" spans="1:30" ht="15.75" customHeight="1">
      <c r="A128" s="337"/>
      <c r="B128" s="342"/>
      <c r="C128" s="342"/>
      <c r="D128" s="342"/>
      <c r="E128" s="342"/>
      <c r="F128" s="342"/>
      <c r="G128" s="342"/>
      <c r="H128" s="342"/>
      <c r="I128" s="342"/>
      <c r="J128" s="342"/>
      <c r="K128" s="342"/>
      <c r="L128" s="342"/>
      <c r="M128" s="342"/>
      <c r="N128" s="342"/>
      <c r="O128" s="342"/>
      <c r="P128" s="342"/>
      <c r="Q128" s="342"/>
      <c r="R128" s="342"/>
      <c r="S128" s="342"/>
      <c r="T128" s="342"/>
      <c r="U128" s="342"/>
      <c r="V128" s="342"/>
      <c r="W128" s="342"/>
      <c r="X128" s="342"/>
      <c r="Y128" s="364"/>
      <c r="Z128" s="342"/>
      <c r="AA128" s="342"/>
      <c r="AB128" s="342"/>
      <c r="AC128" s="342"/>
      <c r="AD128" s="342"/>
    </row>
    <row r="129" spans="1:30" ht="15.75" customHeight="1">
      <c r="A129" s="337"/>
      <c r="B129" s="342"/>
      <c r="C129" s="342"/>
      <c r="D129" s="342"/>
      <c r="E129" s="342"/>
      <c r="F129" s="342"/>
      <c r="G129" s="342"/>
      <c r="H129" s="342"/>
      <c r="I129" s="342"/>
      <c r="J129" s="342"/>
      <c r="K129" s="342"/>
      <c r="L129" s="342"/>
      <c r="M129" s="342"/>
      <c r="N129" s="342"/>
      <c r="O129" s="342"/>
      <c r="P129" s="342"/>
      <c r="Q129" s="342"/>
      <c r="R129" s="342"/>
      <c r="S129" s="342"/>
      <c r="T129" s="342"/>
      <c r="U129" s="342"/>
      <c r="V129" s="342"/>
      <c r="W129" s="342"/>
      <c r="X129" s="342"/>
      <c r="Y129" s="364"/>
      <c r="Z129" s="342"/>
      <c r="AA129" s="342"/>
      <c r="AB129" s="342"/>
      <c r="AC129" s="342"/>
      <c r="AD129" s="342"/>
    </row>
    <row r="130" spans="1:30" ht="15.75" customHeight="1">
      <c r="A130" s="337"/>
      <c r="B130" s="342"/>
      <c r="C130" s="342"/>
      <c r="D130" s="342"/>
      <c r="E130" s="342"/>
      <c r="F130" s="342"/>
      <c r="G130" s="342"/>
      <c r="H130" s="342"/>
      <c r="I130" s="342"/>
      <c r="J130" s="342"/>
      <c r="K130" s="342"/>
      <c r="L130" s="342"/>
      <c r="M130" s="342"/>
      <c r="N130" s="342"/>
      <c r="O130" s="342"/>
      <c r="P130" s="342"/>
      <c r="Q130" s="342"/>
      <c r="R130" s="342"/>
      <c r="S130" s="342"/>
      <c r="T130" s="342"/>
      <c r="U130" s="342"/>
      <c r="V130" s="342"/>
      <c r="W130" s="342"/>
      <c r="X130" s="342"/>
      <c r="Y130" s="364"/>
      <c r="Z130" s="342"/>
      <c r="AA130" s="342"/>
      <c r="AB130" s="342"/>
      <c r="AC130" s="342"/>
      <c r="AD130" s="342"/>
    </row>
    <row r="131" spans="1:30" ht="15.75" customHeight="1">
      <c r="A131" s="337"/>
      <c r="B131" s="342"/>
      <c r="C131" s="342"/>
      <c r="D131" s="342"/>
      <c r="E131" s="342"/>
      <c r="F131" s="342"/>
      <c r="G131" s="342"/>
      <c r="H131" s="342"/>
      <c r="I131" s="342"/>
      <c r="J131" s="342"/>
      <c r="K131" s="342"/>
      <c r="L131" s="342"/>
      <c r="M131" s="342"/>
      <c r="N131" s="342"/>
      <c r="O131" s="342"/>
      <c r="P131" s="342"/>
      <c r="Q131" s="342"/>
      <c r="R131" s="342"/>
      <c r="S131" s="342"/>
      <c r="T131" s="342"/>
      <c r="U131" s="342"/>
      <c r="V131" s="342"/>
      <c r="W131" s="342"/>
      <c r="X131" s="342"/>
      <c r="Y131" s="364"/>
      <c r="Z131" s="342"/>
      <c r="AA131" s="342"/>
      <c r="AB131" s="342"/>
      <c r="AC131" s="342"/>
      <c r="AD131" s="342"/>
    </row>
    <row r="132" spans="1:30" ht="15.75" customHeight="1">
      <c r="A132" s="337"/>
      <c r="B132" s="342"/>
      <c r="C132" s="342"/>
      <c r="D132" s="342"/>
      <c r="E132" s="342"/>
      <c r="F132" s="342"/>
      <c r="G132" s="342"/>
      <c r="H132" s="342"/>
      <c r="I132" s="342"/>
      <c r="J132" s="342"/>
      <c r="K132" s="342"/>
      <c r="L132" s="342"/>
      <c r="M132" s="342"/>
      <c r="N132" s="342"/>
      <c r="O132" s="342"/>
      <c r="P132" s="342"/>
      <c r="Q132" s="342"/>
      <c r="R132" s="342"/>
      <c r="S132" s="342"/>
      <c r="T132" s="342"/>
      <c r="U132" s="342"/>
      <c r="V132" s="342"/>
      <c r="W132" s="342"/>
      <c r="X132" s="342"/>
      <c r="Y132" s="364"/>
      <c r="Z132" s="342"/>
      <c r="AA132" s="342"/>
      <c r="AB132" s="342"/>
      <c r="AC132" s="342"/>
      <c r="AD132" s="342"/>
    </row>
    <row r="133" spans="1:30" ht="15.75" customHeight="1">
      <c r="A133" s="337"/>
      <c r="B133" s="342"/>
      <c r="C133" s="342"/>
      <c r="D133" s="342"/>
      <c r="E133" s="342"/>
      <c r="F133" s="342"/>
      <c r="G133" s="342"/>
      <c r="H133" s="342"/>
      <c r="I133" s="342"/>
      <c r="J133" s="342"/>
      <c r="K133" s="342"/>
      <c r="L133" s="342"/>
      <c r="M133" s="342"/>
      <c r="N133" s="342"/>
      <c r="O133" s="342"/>
      <c r="P133" s="342"/>
      <c r="Q133" s="342"/>
      <c r="R133" s="342"/>
      <c r="S133" s="342"/>
      <c r="T133" s="342"/>
      <c r="U133" s="342"/>
      <c r="V133" s="342"/>
      <c r="W133" s="342"/>
      <c r="X133" s="342"/>
      <c r="Y133" s="364"/>
      <c r="Z133" s="342"/>
      <c r="AA133" s="342"/>
      <c r="AB133" s="342"/>
      <c r="AC133" s="342"/>
      <c r="AD133" s="342"/>
    </row>
    <row r="134" spans="1:30" ht="15.75" customHeight="1">
      <c r="A134" s="337"/>
      <c r="B134" s="342"/>
      <c r="C134" s="342"/>
      <c r="D134" s="342"/>
      <c r="E134" s="342"/>
      <c r="F134" s="342"/>
      <c r="G134" s="342"/>
      <c r="H134" s="342"/>
      <c r="I134" s="342"/>
      <c r="J134" s="342"/>
      <c r="K134" s="342"/>
      <c r="L134" s="342"/>
      <c r="M134" s="342"/>
      <c r="N134" s="342"/>
      <c r="O134" s="342"/>
      <c r="P134" s="342"/>
      <c r="Q134" s="342"/>
      <c r="R134" s="342"/>
      <c r="S134" s="342"/>
      <c r="T134" s="342"/>
      <c r="U134" s="342"/>
      <c r="V134" s="342"/>
      <c r="W134" s="342"/>
      <c r="X134" s="342"/>
      <c r="Y134" s="364"/>
      <c r="Z134" s="342"/>
      <c r="AA134" s="342"/>
      <c r="AB134" s="342"/>
      <c r="AC134" s="342"/>
      <c r="AD134" s="342"/>
    </row>
    <row r="135" spans="1:30" ht="15.75" customHeight="1">
      <c r="A135" s="337"/>
      <c r="B135" s="342"/>
      <c r="C135" s="342"/>
      <c r="D135" s="342"/>
      <c r="E135" s="342"/>
      <c r="F135" s="342"/>
      <c r="G135" s="342"/>
      <c r="H135" s="342"/>
      <c r="I135" s="342"/>
      <c r="J135" s="342"/>
      <c r="K135" s="342"/>
      <c r="L135" s="342"/>
      <c r="M135" s="342"/>
      <c r="N135" s="342"/>
      <c r="O135" s="342"/>
      <c r="P135" s="342"/>
      <c r="Q135" s="342"/>
      <c r="R135" s="342"/>
      <c r="S135" s="342"/>
      <c r="T135" s="342"/>
      <c r="U135" s="342"/>
      <c r="V135" s="342"/>
      <c r="W135" s="342"/>
      <c r="X135" s="342"/>
      <c r="Y135" s="364"/>
      <c r="Z135" s="342"/>
      <c r="AA135" s="342"/>
      <c r="AB135" s="342"/>
      <c r="AC135" s="342"/>
      <c r="AD135" s="342"/>
    </row>
    <row r="136" spans="1:30" ht="15.75" customHeight="1">
      <c r="A136" s="337"/>
      <c r="B136" s="342"/>
      <c r="C136" s="342"/>
      <c r="D136" s="342"/>
      <c r="E136" s="342"/>
      <c r="F136" s="342"/>
      <c r="G136" s="342"/>
      <c r="H136" s="342"/>
      <c r="I136" s="342"/>
      <c r="J136" s="342"/>
      <c r="K136" s="342"/>
      <c r="L136" s="342"/>
      <c r="M136" s="342"/>
      <c r="N136" s="342"/>
      <c r="O136" s="342"/>
      <c r="P136" s="342"/>
      <c r="Q136" s="342"/>
      <c r="R136" s="342"/>
      <c r="S136" s="342"/>
      <c r="T136" s="342"/>
      <c r="U136" s="342"/>
      <c r="V136" s="342"/>
      <c r="W136" s="342"/>
      <c r="X136" s="342"/>
      <c r="Y136" s="364"/>
      <c r="Z136" s="342"/>
      <c r="AA136" s="342"/>
      <c r="AB136" s="342"/>
      <c r="AC136" s="342"/>
      <c r="AD136" s="342"/>
    </row>
    <row r="137" spans="1:30" ht="15.75" customHeight="1">
      <c r="A137" s="337"/>
      <c r="B137" s="342"/>
      <c r="C137" s="342"/>
      <c r="D137" s="342"/>
      <c r="E137" s="342"/>
      <c r="F137" s="342"/>
      <c r="G137" s="342"/>
      <c r="H137" s="342"/>
      <c r="I137" s="342"/>
      <c r="J137" s="342"/>
      <c r="K137" s="342"/>
      <c r="L137" s="342"/>
      <c r="M137" s="342"/>
      <c r="N137" s="342"/>
      <c r="O137" s="342"/>
      <c r="P137" s="342"/>
      <c r="Q137" s="342"/>
      <c r="R137" s="342"/>
      <c r="S137" s="342"/>
      <c r="T137" s="342"/>
      <c r="U137" s="342"/>
      <c r="V137" s="342"/>
      <c r="W137" s="342"/>
      <c r="X137" s="342"/>
      <c r="Y137" s="364"/>
      <c r="Z137" s="342"/>
      <c r="AA137" s="342"/>
      <c r="AB137" s="342"/>
      <c r="AC137" s="342"/>
      <c r="AD137" s="342"/>
    </row>
    <row r="138" spans="1:30" ht="15.75" customHeight="1"/>
    <row r="139" spans="1:30" ht="15.75" customHeight="1"/>
    <row r="140" spans="1:30" ht="15.75" customHeight="1"/>
    <row r="141" spans="1:30" ht="15.75" customHeight="1"/>
    <row r="142" spans="1:30" ht="15.75" customHeight="1"/>
    <row r="143" spans="1:30" ht="15.75" customHeight="1"/>
    <row r="144" spans="1:30"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sheetData>
  <mergeCells count="19">
    <mergeCell ref="U3:W3"/>
    <mergeCell ref="A4:A5"/>
    <mergeCell ref="B4:B5"/>
    <mergeCell ref="C4:C5"/>
    <mergeCell ref="X4:X5"/>
    <mergeCell ref="Y4:Y5"/>
    <mergeCell ref="P4:Q4"/>
    <mergeCell ref="D4:F4"/>
    <mergeCell ref="G4:I4"/>
    <mergeCell ref="J4:L4"/>
    <mergeCell ref="M4:M5"/>
    <mergeCell ref="N4:N5"/>
    <mergeCell ref="R4:R5"/>
    <mergeCell ref="S4:S5"/>
    <mergeCell ref="T4:T5"/>
    <mergeCell ref="U4:U5"/>
    <mergeCell ref="V4:V5"/>
    <mergeCell ref="W4:W5"/>
    <mergeCell ref="O4:O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G35"/>
  <sheetViews>
    <sheetView topLeftCell="A8" workbookViewId="0">
      <selection activeCell="K27" sqref="K27"/>
    </sheetView>
  </sheetViews>
  <sheetFormatPr defaultColWidth="9.28515625" defaultRowHeight="15.75"/>
  <cols>
    <col min="1" max="1" width="9.28515625" style="5"/>
    <col min="2" max="2" width="37.28515625" style="5" customWidth="1"/>
    <col min="3" max="4" width="9.28515625" style="5"/>
    <col min="5" max="5" width="12" style="5" customWidth="1"/>
    <col min="6" max="7" width="9.28515625" style="5"/>
    <col min="8" max="8" width="10.7109375" style="5" customWidth="1"/>
    <col min="9" max="9" width="11" style="5" customWidth="1"/>
    <col min="10" max="11" width="12.7109375" style="5" customWidth="1"/>
    <col min="12" max="12" width="10.7109375" style="5" customWidth="1"/>
    <col min="13" max="19" width="0" style="104" hidden="1" customWidth="1"/>
    <col min="20" max="16384" width="9.28515625" style="5"/>
  </cols>
  <sheetData>
    <row r="1" spans="1:20">
      <c r="A1" s="7" t="s">
        <v>375</v>
      </c>
      <c r="I1" s="495" t="s">
        <v>410</v>
      </c>
      <c r="J1" s="495"/>
      <c r="K1" s="495"/>
      <c r="L1" s="495"/>
      <c r="Q1" s="105" t="s">
        <v>410</v>
      </c>
      <c r="R1" s="105"/>
      <c r="S1" s="105"/>
    </row>
    <row r="2" spans="1:20" ht="36" customHeight="1">
      <c r="A2" s="466" t="s">
        <v>411</v>
      </c>
      <c r="B2" s="466"/>
      <c r="C2" s="466"/>
      <c r="D2" s="466"/>
      <c r="E2" s="466"/>
      <c r="F2" s="466"/>
      <c r="G2" s="466"/>
      <c r="H2" s="466"/>
      <c r="I2" s="466"/>
      <c r="J2" s="466"/>
      <c r="K2" s="466"/>
      <c r="L2" s="466"/>
      <c r="M2" s="73"/>
      <c r="N2" s="73"/>
      <c r="O2" s="73"/>
      <c r="P2" s="73"/>
      <c r="Q2" s="73"/>
      <c r="R2" s="73"/>
      <c r="S2" s="73"/>
    </row>
    <row r="3" spans="1:20">
      <c r="A3" s="456" t="s">
        <v>317</v>
      </c>
      <c r="B3" s="456"/>
      <c r="C3" s="456"/>
      <c r="D3" s="456"/>
      <c r="E3" s="456"/>
      <c r="F3" s="456"/>
      <c r="G3" s="456"/>
      <c r="H3" s="456"/>
      <c r="I3" s="456"/>
      <c r="J3" s="456"/>
      <c r="K3" s="456"/>
      <c r="L3" s="456"/>
      <c r="M3" s="64"/>
      <c r="N3" s="64"/>
      <c r="O3" s="64"/>
      <c r="P3" s="64"/>
      <c r="Q3" s="64"/>
      <c r="R3" s="64"/>
      <c r="S3" s="64"/>
    </row>
    <row r="4" spans="1:20" hidden="1">
      <c r="A4" s="462" t="s">
        <v>395</v>
      </c>
      <c r="B4" s="462"/>
      <c r="C4" s="462"/>
      <c r="D4" s="462"/>
      <c r="E4" s="462"/>
      <c r="F4" s="462"/>
      <c r="G4" s="462"/>
      <c r="H4" s="462"/>
      <c r="I4" s="462"/>
      <c r="J4" s="462"/>
      <c r="K4" s="462"/>
      <c r="L4" s="462"/>
      <c r="M4" s="75"/>
      <c r="N4" s="75"/>
      <c r="O4" s="75"/>
      <c r="P4" s="75"/>
      <c r="Q4" s="75"/>
      <c r="R4" s="75"/>
      <c r="S4" s="75"/>
    </row>
    <row r="5" spans="1:20">
      <c r="A5" s="76"/>
      <c r="J5" s="463" t="s">
        <v>287</v>
      </c>
      <c r="K5" s="463"/>
      <c r="L5" s="463"/>
      <c r="Q5" s="106" t="s">
        <v>287</v>
      </c>
      <c r="R5" s="106"/>
      <c r="S5" s="106"/>
    </row>
    <row r="6" spans="1:20" ht="19.5" customHeight="1">
      <c r="A6" s="458" t="s">
        <v>0</v>
      </c>
      <c r="B6" s="458" t="s">
        <v>312</v>
      </c>
      <c r="C6" s="458" t="s">
        <v>1</v>
      </c>
      <c r="D6" s="458" t="s">
        <v>62</v>
      </c>
      <c r="E6" s="458"/>
      <c r="F6" s="458" t="s">
        <v>396</v>
      </c>
      <c r="G6" s="458"/>
      <c r="H6" s="458"/>
      <c r="I6" s="458"/>
      <c r="J6" s="458"/>
      <c r="K6" s="458"/>
      <c r="L6" s="458"/>
      <c r="M6" s="5"/>
      <c r="N6" s="5"/>
      <c r="O6" s="5"/>
      <c r="P6" s="5"/>
      <c r="Q6" s="5"/>
      <c r="R6" s="5"/>
      <c r="S6" s="5"/>
    </row>
    <row r="7" spans="1:20" ht="19.5" customHeight="1">
      <c r="A7" s="458"/>
      <c r="B7" s="458"/>
      <c r="C7" s="458"/>
      <c r="D7" s="458" t="s">
        <v>397</v>
      </c>
      <c r="E7" s="458" t="s">
        <v>398</v>
      </c>
      <c r="F7" s="458" t="s">
        <v>1</v>
      </c>
      <c r="G7" s="458" t="s">
        <v>397</v>
      </c>
      <c r="H7" s="458"/>
      <c r="I7" s="458"/>
      <c r="J7" s="458" t="s">
        <v>398</v>
      </c>
      <c r="K7" s="458"/>
      <c r="L7" s="458"/>
      <c r="M7" s="5"/>
      <c r="N7" s="5"/>
      <c r="O7" s="5"/>
      <c r="P7" s="5"/>
      <c r="Q7" s="5"/>
      <c r="R7" s="5"/>
      <c r="S7" s="5"/>
    </row>
    <row r="8" spans="1:20" ht="31.5">
      <c r="A8" s="458"/>
      <c r="B8" s="458"/>
      <c r="C8" s="458"/>
      <c r="D8" s="458"/>
      <c r="E8" s="458"/>
      <c r="F8" s="458"/>
      <c r="G8" s="60" t="s">
        <v>1</v>
      </c>
      <c r="H8" s="60" t="s">
        <v>283</v>
      </c>
      <c r="I8" s="60" t="s">
        <v>284</v>
      </c>
      <c r="J8" s="60" t="s">
        <v>1</v>
      </c>
      <c r="K8" s="60" t="s">
        <v>283</v>
      </c>
      <c r="L8" s="60" t="s">
        <v>284</v>
      </c>
      <c r="M8" s="5"/>
      <c r="N8" s="5"/>
      <c r="O8" s="5"/>
      <c r="P8" s="5"/>
      <c r="Q8" s="5"/>
      <c r="R8" s="5"/>
      <c r="S8" s="5"/>
    </row>
    <row r="9" spans="1:20" s="102" customFormat="1" ht="19.5" customHeight="1">
      <c r="A9" s="97" t="s">
        <v>258</v>
      </c>
      <c r="B9" s="97" t="s">
        <v>2</v>
      </c>
      <c r="C9" s="97" t="s">
        <v>399</v>
      </c>
      <c r="D9" s="97" t="s">
        <v>400</v>
      </c>
      <c r="E9" s="97" t="s">
        <v>401</v>
      </c>
      <c r="F9" s="97" t="s">
        <v>402</v>
      </c>
      <c r="G9" s="97" t="s">
        <v>281</v>
      </c>
      <c r="H9" s="97">
        <v>6</v>
      </c>
      <c r="I9" s="97">
        <v>7</v>
      </c>
      <c r="J9" s="97" t="s">
        <v>403</v>
      </c>
      <c r="K9" s="97">
        <v>9</v>
      </c>
      <c r="L9" s="97">
        <v>10</v>
      </c>
    </row>
    <row r="10" spans="1:20" s="7" customFormat="1" ht="22.5" hidden="1" customHeight="1">
      <c r="A10" s="60"/>
      <c r="B10" s="61" t="s">
        <v>256</v>
      </c>
      <c r="C10" s="99"/>
      <c r="D10" s="99"/>
      <c r="E10" s="99" t="e">
        <f>E11+E12</f>
        <v>#REF!</v>
      </c>
      <c r="F10" s="99"/>
      <c r="G10" s="99"/>
      <c r="H10" s="99"/>
      <c r="I10" s="99"/>
      <c r="J10" s="99" t="e">
        <f>J11+J12</f>
        <v>#REF!</v>
      </c>
      <c r="K10" s="99" t="e">
        <f>K11+K12</f>
        <v>#REF!</v>
      </c>
      <c r="L10" s="94" t="e">
        <f>L11+L12</f>
        <v>#REF!</v>
      </c>
      <c r="M10" s="107"/>
      <c r="N10" s="107"/>
      <c r="O10" s="107"/>
      <c r="P10" s="107"/>
      <c r="Q10" s="107"/>
      <c r="R10" s="107"/>
      <c r="S10" s="107"/>
    </row>
    <row r="11" spans="1:20" ht="22.5" hidden="1" customHeight="1">
      <c r="A11" s="62"/>
      <c r="B11" s="63" t="s">
        <v>412</v>
      </c>
      <c r="C11" s="83" t="e">
        <f>#REF!+#REF!+#REF!+#REF!+#REF!+#REF!+#REF!+#REF!+#REF!+#REF!+#REF!+#REF!+#REF!+#REF!+#REF!+#REF!+#REF!+#REF!</f>
        <v>#REF!</v>
      </c>
      <c r="D11" s="83" t="e">
        <f>#REF!+#REF!+#REF!+#REF!+#REF!+#REF!+#REF!+#REF!+#REF!+#REF!+#REF!+#REF!+#REF!+#REF!+#REF!+#REF!+#REF!+#REF!</f>
        <v>#REF!</v>
      </c>
      <c r="E11" s="100" t="e">
        <f>#REF!+#REF!+#REF!+#REF!+#REF!+#REF!+#REF!+#REF!+#REF!+#REF!+#REF!+#REF!+#REF!+#REF!+#REF!+#REF!+#REF!+#REF!</f>
        <v>#REF!</v>
      </c>
      <c r="F11" s="100"/>
      <c r="G11" s="83" t="e">
        <f>#REF!+#REF!+#REF!+#REF!+#REF!+#REF!+#REF!+#REF!+#REF!+#REF!+#REF!+#REF!+#REF!+#REF!+#REF!+#REF!+#REF!+#REF!</f>
        <v>#REF!</v>
      </c>
      <c r="H11" s="83" t="e">
        <f>#REF!+#REF!+#REF!+#REF!+#REF!+#REF!+#REF!+#REF!+#REF!+#REF!+#REF!+#REF!+#REF!+#REF!+#REF!+#REF!+#REF!+#REF!</f>
        <v>#REF!</v>
      </c>
      <c r="I11" s="83" t="e">
        <f>#REF!+#REF!+#REF!+#REF!+#REF!+#REF!+#REF!+#REF!+#REF!+#REF!+#REF!+#REF!+#REF!+#REF!+#REF!+#REF!+#REF!+#REF!</f>
        <v>#REF!</v>
      </c>
      <c r="J11" s="100" t="e">
        <f>#REF!+#REF!+#REF!+#REF!+#REF!+#REF!+#REF!+#REF!+#REF!+#REF!+#REF!+#REF!+#REF!+#REF!+#REF!+#REF!+#REF!+#REF!</f>
        <v>#REF!</v>
      </c>
      <c r="K11" s="100" t="e">
        <f>#REF!+#REF!+#REF!+#REF!+#REF!+#REF!+#REF!+#REF!+#REF!+#REF!+#REF!+#REF!+#REF!+#REF!+#REF!+#REF!+#REF!+#REF!</f>
        <v>#REF!</v>
      </c>
      <c r="L11" s="83" t="e">
        <f>#REF!+#REF!+#REF!+#REF!+#REF!+#REF!+#REF!+#REF!+#REF!+#REF!+#REF!+#REF!+#REF!+#REF!+#REF!+#REF!+#REF!+#REF!</f>
        <v>#REF!</v>
      </c>
      <c r="M11" s="108" t="e">
        <f>#REF!+#REF!+#REF!+#REF!+#REF!+#REF!+#REF!+#REF!+#REF!+#REF!+#REF!+#REF!+#REF!+#REF!+#REF!+#REF!+#REF!+#REF!</f>
        <v>#REF!</v>
      </c>
      <c r="N11" s="108" t="e">
        <f>#REF!+#REF!+#REF!+#REF!+#REF!+#REF!+#REF!+#REF!+#REF!+#REF!+#REF!+#REF!+#REF!+#REF!+#REF!+#REF!+#REF!+#REF!</f>
        <v>#REF!</v>
      </c>
      <c r="O11" s="108" t="e">
        <f>#REF!+#REF!+#REF!+#REF!+#REF!+#REF!+#REF!+#REF!+#REF!+#REF!+#REF!+#REF!+#REF!+#REF!+#REF!+#REF!+#REF!+#REF!</f>
        <v>#REF!</v>
      </c>
      <c r="P11" s="108" t="e">
        <f>#REF!+#REF!+#REF!+#REF!+#REF!+#REF!+#REF!+#REF!+#REF!+#REF!+#REF!+#REF!+#REF!+#REF!+#REF!+#REF!+#REF!+#REF!</f>
        <v>#REF!</v>
      </c>
      <c r="Q11" s="108" t="e">
        <f>#REF!+#REF!+#REF!+#REF!+#REF!+#REF!+#REF!+#REF!+#REF!+#REF!+#REF!+#REF!+#REF!+#REF!+#REF!+#REF!+#REF!+#REF!</f>
        <v>#REF!</v>
      </c>
      <c r="R11" s="108" t="e">
        <f>#REF!+#REF!+#REF!+#REF!+#REF!+#REF!+#REF!+#REF!+#REF!+#REF!+#REF!+#REF!+#REF!+#REF!+#REF!+#REF!+#REF!+#REF!</f>
        <v>#REF!</v>
      </c>
      <c r="S11" s="108"/>
    </row>
    <row r="12" spans="1:20" ht="22.5" hidden="1" customHeight="1">
      <c r="A12" s="62"/>
      <c r="B12" s="63" t="s">
        <v>413</v>
      </c>
      <c r="C12" s="83" t="e">
        <f>#REF!+#REF!+#REF!+#REF!+#REF!+#REF!+#REF!+#REF!+#REF!+#REF!+#REF!+#REF!+#REF!+#REF!+#REF!+#REF!+#REF!+#REF!</f>
        <v>#REF!</v>
      </c>
      <c r="D12" s="83" t="e">
        <f>#REF!+#REF!+#REF!+#REF!+#REF!+#REF!+#REF!+#REF!+#REF!+#REF!+#REF!+#REF!+#REF!+#REF!+#REF!+#REF!+#REF!+#REF!</f>
        <v>#REF!</v>
      </c>
      <c r="E12" s="100" t="e">
        <f>#REF!+#REF!+#REF!+#REF!+#REF!+#REF!+#REF!+#REF!+#REF!+#REF!+#REF!+#REF!+#REF!+#REF!+#REF!+#REF!+#REF!+#REF!</f>
        <v>#REF!</v>
      </c>
      <c r="F12" s="100"/>
      <c r="G12" s="83" t="e">
        <f>#REF!+#REF!+#REF!+#REF!+#REF!+#REF!+#REF!+#REF!+#REF!+#REF!+#REF!+#REF!+#REF!+#REF!+#REF!+#REF!+#REF!+#REF!</f>
        <v>#REF!</v>
      </c>
      <c r="H12" s="83" t="e">
        <f>#REF!+#REF!+#REF!+#REF!+#REF!+#REF!+#REF!+#REF!+#REF!+#REF!+#REF!+#REF!+#REF!+#REF!+#REF!+#REF!+#REF!+#REF!</f>
        <v>#REF!</v>
      </c>
      <c r="I12" s="83" t="e">
        <f>#REF!+#REF!+#REF!+#REF!+#REF!+#REF!+#REF!+#REF!+#REF!+#REF!+#REF!+#REF!+#REF!+#REF!+#REF!+#REF!+#REF!+#REF!</f>
        <v>#REF!</v>
      </c>
      <c r="J12" s="100" t="e">
        <f>#REF!+#REF!+#REF!+#REF!+#REF!+#REF!+#REF!+#REF!+#REF!+#REF!+#REF!+#REF!+#REF!+#REF!+#REF!+#REF!+#REF!+#REF!</f>
        <v>#REF!</v>
      </c>
      <c r="K12" s="100" t="e">
        <f>#REF!+#REF!+#REF!+#REF!+#REF!+#REF!+#REF!+#REF!+#REF!+#REF!+#REF!+#REF!+#REF!+#REF!+#REF!+#REF!+#REF!+#REF!</f>
        <v>#REF!</v>
      </c>
      <c r="L12" s="83" t="e">
        <f>#REF!+#REF!+#REF!+#REF!+#REF!+#REF!+#REF!+#REF!+#REF!+#REF!+#REF!+#REF!+#REF!+#REF!+#REF!+#REF!+#REF!+#REF!</f>
        <v>#REF!</v>
      </c>
      <c r="M12" s="108" t="e">
        <f>#REF!+#REF!+#REF!+#REF!+#REF!+#REF!+#REF!+#REF!+#REF!+#REF!+#REF!+#REF!+#REF!+#REF!+#REF!+#REF!+#REF!+#REF!</f>
        <v>#REF!</v>
      </c>
      <c r="N12" s="108" t="e">
        <f>#REF!+#REF!+#REF!+#REF!+#REF!+#REF!+#REF!+#REF!+#REF!+#REF!+#REF!+#REF!+#REF!+#REF!+#REF!+#REF!+#REF!+#REF!</f>
        <v>#REF!</v>
      </c>
      <c r="O12" s="108" t="e">
        <f>#REF!+#REF!+#REF!+#REF!+#REF!+#REF!+#REF!+#REF!+#REF!+#REF!+#REF!+#REF!+#REF!+#REF!+#REF!+#REF!+#REF!+#REF!</f>
        <v>#REF!</v>
      </c>
      <c r="P12" s="108" t="e">
        <f>#REF!+#REF!+#REF!+#REF!+#REF!+#REF!+#REF!+#REF!+#REF!+#REF!+#REF!+#REF!+#REF!+#REF!+#REF!+#REF!+#REF!+#REF!</f>
        <v>#REF!</v>
      </c>
      <c r="Q12" s="108" t="e">
        <f>#REF!+#REF!+#REF!+#REF!+#REF!+#REF!+#REF!+#REF!+#REF!+#REF!+#REF!+#REF!+#REF!+#REF!+#REF!+#REF!+#REF!+#REF!</f>
        <v>#REF!</v>
      </c>
      <c r="R12" s="108" t="e">
        <f>#REF!+#REF!+#REF!+#REF!+#REF!+#REF!+#REF!+#REF!+#REF!+#REF!+#REF!+#REF!+#REF!+#REF!+#REF!+#REF!+#REF!+#REF!</f>
        <v>#REF!</v>
      </c>
      <c r="S12" s="108" t="e">
        <f>#REF!+#REF!+#REF!+#REF!+#REF!+#REF!+#REF!+#REF!+#REF!+#REF!+#REF!+#REF!+#REF!+#REF!+#REF!+#REF!+#REF!+#REF!</f>
        <v>#REF!</v>
      </c>
    </row>
    <row r="13" spans="1:20">
      <c r="A13" s="60" t="s">
        <v>258</v>
      </c>
      <c r="B13" s="61" t="s">
        <v>277</v>
      </c>
      <c r="C13" s="99"/>
      <c r="D13" s="99"/>
      <c r="E13" s="99">
        <f>SUM(E14:E28)</f>
        <v>28304.77</v>
      </c>
      <c r="F13" s="99"/>
      <c r="G13" s="99"/>
      <c r="H13" s="99"/>
      <c r="I13" s="99"/>
      <c r="J13" s="99">
        <f>SUM(J14:J28)</f>
        <v>28304.77</v>
      </c>
      <c r="K13" s="99">
        <f>SUM(K14:K28)</f>
        <v>28304.77</v>
      </c>
      <c r="L13" s="94">
        <v>0</v>
      </c>
      <c r="T13" s="77">
        <f>K13+1500+800</f>
        <v>30604.77</v>
      </c>
    </row>
    <row r="14" spans="1:20">
      <c r="A14" s="62">
        <v>1</v>
      </c>
      <c r="B14" s="63" t="s">
        <v>324</v>
      </c>
      <c r="C14" s="83"/>
      <c r="D14" s="83"/>
      <c r="E14" s="83">
        <v>979</v>
      </c>
      <c r="F14" s="83"/>
      <c r="G14" s="83"/>
      <c r="H14" s="83"/>
      <c r="I14" s="83"/>
      <c r="J14" s="83">
        <v>979</v>
      </c>
      <c r="K14" s="83">
        <v>979</v>
      </c>
      <c r="L14" s="83"/>
    </row>
    <row r="15" spans="1:20">
      <c r="A15" s="62">
        <v>2</v>
      </c>
      <c r="B15" s="63" t="s">
        <v>328</v>
      </c>
      <c r="C15" s="83"/>
      <c r="D15" s="83"/>
      <c r="E15" s="83">
        <v>103</v>
      </c>
      <c r="F15" s="83"/>
      <c r="G15" s="83"/>
      <c r="H15" s="83"/>
      <c r="I15" s="83"/>
      <c r="J15" s="83">
        <v>103</v>
      </c>
      <c r="K15" s="83">
        <v>103</v>
      </c>
      <c r="L15" s="83"/>
    </row>
    <row r="16" spans="1:20">
      <c r="A16" s="62">
        <v>3</v>
      </c>
      <c r="B16" s="63" t="s">
        <v>322</v>
      </c>
      <c r="C16" s="83"/>
      <c r="D16" s="83"/>
      <c r="E16" s="83">
        <v>542</v>
      </c>
      <c r="F16" s="83"/>
      <c r="G16" s="83"/>
      <c r="H16" s="83"/>
      <c r="I16" s="83"/>
      <c r="J16" s="83">
        <v>542</v>
      </c>
      <c r="K16" s="83">
        <v>542</v>
      </c>
      <c r="L16" s="83"/>
    </row>
    <row r="17" spans="1:33">
      <c r="A17" s="62">
        <v>4</v>
      </c>
      <c r="B17" s="63" t="s">
        <v>321</v>
      </c>
      <c r="C17" s="83"/>
      <c r="D17" s="83"/>
      <c r="E17" s="100">
        <v>19575.77</v>
      </c>
      <c r="F17" s="83"/>
      <c r="G17" s="83"/>
      <c r="H17" s="83"/>
      <c r="I17" s="83"/>
      <c r="J17" s="100">
        <v>19575.77</v>
      </c>
      <c r="K17" s="100">
        <v>19575.77</v>
      </c>
      <c r="L17" s="83"/>
    </row>
    <row r="18" spans="1:33">
      <c r="A18" s="62">
        <v>5</v>
      </c>
      <c r="B18" s="63" t="s">
        <v>404</v>
      </c>
      <c r="C18" s="83"/>
      <c r="D18" s="83"/>
      <c r="E18" s="83">
        <v>547</v>
      </c>
      <c r="F18" s="83"/>
      <c r="G18" s="83"/>
      <c r="H18" s="83"/>
      <c r="I18" s="83"/>
      <c r="J18" s="83">
        <v>547</v>
      </c>
      <c r="K18" s="83">
        <v>547</v>
      </c>
      <c r="L18" s="83"/>
    </row>
    <row r="19" spans="1:33">
      <c r="A19" s="62">
        <v>6</v>
      </c>
      <c r="B19" s="63" t="s">
        <v>341</v>
      </c>
      <c r="C19" s="83"/>
      <c r="D19" s="83"/>
      <c r="E19" s="83">
        <v>920</v>
      </c>
      <c r="F19" s="83"/>
      <c r="G19" s="83"/>
      <c r="H19" s="83"/>
      <c r="I19" s="83"/>
      <c r="J19" s="83">
        <v>920</v>
      </c>
      <c r="K19" s="83">
        <v>920</v>
      </c>
      <c r="L19" s="83"/>
    </row>
    <row r="20" spans="1:33">
      <c r="A20" s="62">
        <v>7</v>
      </c>
      <c r="B20" s="63" t="s">
        <v>343</v>
      </c>
      <c r="C20" s="83"/>
      <c r="D20" s="83"/>
      <c r="E20" s="83">
        <v>1376</v>
      </c>
      <c r="F20" s="83"/>
      <c r="G20" s="83"/>
      <c r="H20" s="83"/>
      <c r="I20" s="83"/>
      <c r="J20" s="83">
        <v>1376</v>
      </c>
      <c r="K20" s="83">
        <v>1376</v>
      </c>
      <c r="L20" s="83"/>
    </row>
    <row r="21" spans="1:33">
      <c r="A21" s="62">
        <v>8</v>
      </c>
      <c r="B21" s="63" t="s">
        <v>405</v>
      </c>
      <c r="C21" s="83"/>
      <c r="D21" s="83"/>
      <c r="E21" s="83">
        <v>2738</v>
      </c>
      <c r="F21" s="83"/>
      <c r="G21" s="83"/>
      <c r="H21" s="83"/>
      <c r="I21" s="83"/>
      <c r="J21" s="83">
        <v>2738</v>
      </c>
      <c r="K21" s="83">
        <v>2738</v>
      </c>
      <c r="L21" s="83"/>
    </row>
    <row r="22" spans="1:33">
      <c r="A22" s="62">
        <v>9</v>
      </c>
      <c r="B22" s="63" t="s">
        <v>406</v>
      </c>
      <c r="C22" s="83"/>
      <c r="D22" s="83"/>
      <c r="E22" s="83">
        <v>14</v>
      </c>
      <c r="F22" s="83"/>
      <c r="G22" s="83"/>
      <c r="H22" s="83"/>
      <c r="I22" s="83"/>
      <c r="J22" s="83">
        <v>14</v>
      </c>
      <c r="K22" s="83">
        <v>14</v>
      </c>
      <c r="L22" s="83"/>
    </row>
    <row r="23" spans="1:33">
      <c r="A23" s="62">
        <v>10</v>
      </c>
      <c r="B23" s="63" t="s">
        <v>327</v>
      </c>
      <c r="C23" s="83"/>
      <c r="D23" s="83"/>
      <c r="E23" s="83">
        <v>80</v>
      </c>
      <c r="F23" s="83"/>
      <c r="G23" s="83"/>
      <c r="H23" s="83"/>
      <c r="I23" s="83"/>
      <c r="J23" s="83">
        <v>80</v>
      </c>
      <c r="K23" s="83">
        <v>80</v>
      </c>
      <c r="L23" s="83"/>
    </row>
    <row r="24" spans="1:33">
      <c r="A24" s="62">
        <v>11</v>
      </c>
      <c r="B24" s="63" t="s">
        <v>330</v>
      </c>
      <c r="C24" s="83"/>
      <c r="D24" s="83"/>
      <c r="E24" s="83">
        <v>686</v>
      </c>
      <c r="F24" s="83"/>
      <c r="G24" s="83"/>
      <c r="H24" s="83"/>
      <c r="I24" s="83"/>
      <c r="J24" s="83">
        <v>686</v>
      </c>
      <c r="K24" s="83">
        <v>686</v>
      </c>
      <c r="L24" s="83"/>
    </row>
    <row r="25" spans="1:33">
      <c r="A25" s="62">
        <v>12</v>
      </c>
      <c r="B25" s="63" t="s">
        <v>407</v>
      </c>
      <c r="C25" s="83"/>
      <c r="D25" s="83"/>
      <c r="E25" s="83">
        <v>15</v>
      </c>
      <c r="F25" s="83"/>
      <c r="G25" s="83"/>
      <c r="H25" s="83"/>
      <c r="I25" s="83"/>
      <c r="J25" s="83">
        <v>15</v>
      </c>
      <c r="K25" s="83">
        <v>15</v>
      </c>
      <c r="L25" s="83"/>
    </row>
    <row r="26" spans="1:33">
      <c r="A26" s="62">
        <v>13</v>
      </c>
      <c r="B26" s="63" t="s">
        <v>408</v>
      </c>
      <c r="C26" s="83"/>
      <c r="D26" s="83"/>
      <c r="E26" s="83">
        <v>684</v>
      </c>
      <c r="F26" s="83"/>
      <c r="G26" s="83"/>
      <c r="H26" s="83"/>
      <c r="I26" s="83"/>
      <c r="J26" s="83">
        <v>684</v>
      </c>
      <c r="K26" s="83">
        <v>684</v>
      </c>
      <c r="L26" s="83"/>
    </row>
    <row r="27" spans="1:33">
      <c r="A27" s="62">
        <v>14</v>
      </c>
      <c r="B27" s="63" t="s">
        <v>326</v>
      </c>
      <c r="C27" s="83"/>
      <c r="D27" s="83"/>
      <c r="E27" s="83">
        <v>30</v>
      </c>
      <c r="F27" s="83"/>
      <c r="G27" s="83"/>
      <c r="H27" s="83"/>
      <c r="I27" s="83"/>
      <c r="J27" s="83">
        <v>30</v>
      </c>
      <c r="K27" s="83">
        <v>30</v>
      </c>
      <c r="L27" s="83"/>
    </row>
    <row r="28" spans="1:33">
      <c r="A28" s="62">
        <v>15</v>
      </c>
      <c r="B28" s="63" t="s">
        <v>325</v>
      </c>
      <c r="C28" s="83"/>
      <c r="D28" s="83"/>
      <c r="E28" s="83">
        <v>15</v>
      </c>
      <c r="F28" s="83"/>
      <c r="G28" s="83"/>
      <c r="H28" s="83"/>
      <c r="I28" s="83"/>
      <c r="J28" s="83">
        <v>15</v>
      </c>
      <c r="K28" s="83">
        <v>15</v>
      </c>
      <c r="L28" s="83"/>
    </row>
    <row r="30" spans="1:33" s="103" customFormat="1" ht="18.75" customHeight="1">
      <c r="A30" s="90"/>
      <c r="B30" s="90"/>
      <c r="C30" s="90"/>
      <c r="D30" s="90"/>
      <c r="E30" s="90"/>
      <c r="F30" s="90"/>
      <c r="G30" s="498" t="s">
        <v>374</v>
      </c>
      <c r="H30" s="498"/>
      <c r="I30" s="498"/>
      <c r="J30" s="498"/>
      <c r="K30" s="498"/>
      <c r="L30" s="498"/>
      <c r="M30" s="84"/>
      <c r="N30" s="84"/>
      <c r="O30" s="84"/>
      <c r="P30" s="84"/>
      <c r="Q30" s="84"/>
      <c r="R30" s="90"/>
      <c r="S30" s="90"/>
      <c r="T30" s="90"/>
      <c r="U30" s="90"/>
      <c r="V30" s="90"/>
      <c r="W30" s="90"/>
      <c r="X30" s="90"/>
      <c r="Y30" s="90"/>
      <c r="Z30" s="90"/>
      <c r="AA30" s="90"/>
      <c r="AB30" s="90"/>
      <c r="AC30" s="90"/>
      <c r="AD30" s="90"/>
      <c r="AE30" s="90"/>
      <c r="AF30" s="90"/>
      <c r="AG30" s="90"/>
    </row>
    <row r="31" spans="1:33" s="103" customFormat="1" ht="18.75">
      <c r="A31" s="496" t="s">
        <v>409</v>
      </c>
      <c r="B31" s="496"/>
      <c r="C31" s="496"/>
      <c r="D31" s="496"/>
      <c r="E31" s="496"/>
      <c r="F31" s="496"/>
      <c r="G31" s="496"/>
      <c r="H31" s="496"/>
      <c r="I31" s="496"/>
      <c r="J31" s="496"/>
      <c r="K31" s="496"/>
      <c r="L31" s="496"/>
      <c r="M31" s="85"/>
      <c r="N31" s="85"/>
      <c r="O31" s="85"/>
      <c r="P31" s="85"/>
      <c r="Q31" s="85"/>
      <c r="R31" s="85"/>
      <c r="S31" s="85"/>
      <c r="T31" s="85"/>
      <c r="U31" s="85"/>
      <c r="V31" s="85"/>
      <c r="W31" s="85"/>
      <c r="X31" s="85"/>
      <c r="Y31" s="85"/>
      <c r="Z31" s="85"/>
      <c r="AA31" s="85"/>
      <c r="AB31" s="85"/>
      <c r="AC31" s="85"/>
      <c r="AD31" s="85"/>
      <c r="AE31" s="85"/>
      <c r="AF31" s="85"/>
      <c r="AG31" s="85"/>
    </row>
    <row r="32" spans="1:33" s="103" customFormat="1" ht="27" customHeight="1">
      <c r="A32" s="86"/>
      <c r="B32" s="87"/>
      <c r="C32" s="88"/>
      <c r="D32" s="88"/>
      <c r="E32" s="88"/>
      <c r="F32" s="88"/>
      <c r="G32" s="88"/>
      <c r="H32" s="88"/>
      <c r="I32" s="88"/>
      <c r="J32" s="88"/>
      <c r="K32" s="89"/>
      <c r="L32" s="90"/>
      <c r="M32" s="91"/>
      <c r="N32" s="90"/>
      <c r="O32" s="90"/>
      <c r="P32" s="90"/>
      <c r="Q32" s="90"/>
      <c r="R32" s="90"/>
      <c r="S32" s="90"/>
      <c r="T32" s="90"/>
      <c r="U32" s="90"/>
      <c r="V32" s="90"/>
      <c r="W32" s="90"/>
      <c r="X32" s="90"/>
      <c r="Y32" s="90"/>
      <c r="Z32" s="90"/>
      <c r="AA32" s="90"/>
      <c r="AB32" s="90"/>
      <c r="AC32" s="90"/>
      <c r="AD32" s="90"/>
      <c r="AE32" s="90"/>
      <c r="AF32" s="90"/>
      <c r="AG32" s="90"/>
    </row>
    <row r="33" spans="1:33" s="103" customFormat="1" ht="27" customHeight="1">
      <c r="A33" s="86"/>
      <c r="B33" s="87"/>
      <c r="C33" s="88"/>
      <c r="D33" s="88"/>
      <c r="E33" s="88"/>
      <c r="F33" s="88"/>
      <c r="G33" s="88"/>
      <c r="H33" s="88"/>
      <c r="I33" s="88"/>
      <c r="J33" s="88"/>
      <c r="K33" s="89"/>
      <c r="L33" s="90"/>
      <c r="M33" s="91"/>
      <c r="N33" s="90"/>
      <c r="O33" s="90"/>
      <c r="P33" s="90"/>
      <c r="Q33" s="90"/>
      <c r="R33" s="90"/>
      <c r="S33" s="90"/>
      <c r="T33" s="90"/>
      <c r="U33" s="90"/>
      <c r="V33" s="90"/>
      <c r="W33" s="90"/>
      <c r="X33" s="90"/>
      <c r="Y33" s="90"/>
      <c r="Z33" s="90"/>
      <c r="AA33" s="90"/>
      <c r="AB33" s="90"/>
      <c r="AC33" s="90"/>
      <c r="AD33" s="90"/>
      <c r="AE33" s="90"/>
      <c r="AF33" s="90"/>
      <c r="AG33" s="90"/>
    </row>
    <row r="34" spans="1:33" s="103" customFormat="1" ht="27" customHeight="1">
      <c r="A34" s="86"/>
      <c r="B34" s="87"/>
      <c r="C34" s="88"/>
      <c r="D34" s="88"/>
      <c r="E34" s="88"/>
      <c r="F34" s="88"/>
      <c r="G34" s="88"/>
      <c r="H34" s="88"/>
      <c r="I34" s="88"/>
      <c r="J34" s="88"/>
      <c r="K34" s="89"/>
      <c r="L34" s="90"/>
      <c r="M34" s="91"/>
      <c r="N34" s="90"/>
      <c r="O34" s="90"/>
      <c r="P34" s="90"/>
      <c r="Q34" s="90"/>
      <c r="R34" s="90"/>
      <c r="S34" s="90"/>
      <c r="T34" s="90"/>
      <c r="U34" s="90"/>
      <c r="V34" s="90"/>
      <c r="W34" s="90"/>
      <c r="X34" s="90"/>
      <c r="Y34" s="90"/>
      <c r="Z34" s="90"/>
      <c r="AA34" s="90"/>
      <c r="AB34" s="90"/>
      <c r="AC34" s="90"/>
      <c r="AD34" s="90"/>
      <c r="AE34" s="90"/>
      <c r="AF34" s="90"/>
      <c r="AG34" s="90"/>
    </row>
    <row r="35" spans="1:33" s="103" customFormat="1" ht="18.75">
      <c r="A35" s="497" t="s">
        <v>414</v>
      </c>
      <c r="B35" s="497"/>
      <c r="C35" s="497"/>
      <c r="D35" s="497"/>
      <c r="E35" s="497"/>
      <c r="F35" s="497"/>
      <c r="G35" s="497"/>
      <c r="H35" s="497"/>
      <c r="I35" s="497"/>
      <c r="J35" s="497"/>
      <c r="K35" s="497"/>
      <c r="L35" s="497"/>
      <c r="M35" s="85"/>
      <c r="N35" s="85"/>
      <c r="O35" s="85"/>
      <c r="P35" s="85"/>
      <c r="Q35" s="85"/>
      <c r="R35" s="85"/>
      <c r="S35" s="85"/>
      <c r="T35" s="85"/>
      <c r="U35" s="85"/>
      <c r="V35" s="85"/>
      <c r="W35" s="85"/>
      <c r="X35" s="85"/>
      <c r="Y35" s="85"/>
      <c r="Z35" s="85"/>
      <c r="AA35" s="85"/>
      <c r="AB35" s="85"/>
      <c r="AC35" s="85"/>
      <c r="AD35" s="85"/>
      <c r="AE35" s="85"/>
      <c r="AF35" s="85"/>
      <c r="AG35" s="85"/>
    </row>
  </sheetData>
  <mergeCells count="18">
    <mergeCell ref="A31:L31"/>
    <mergeCell ref="A35:L35"/>
    <mergeCell ref="D7:D8"/>
    <mergeCell ref="E7:E8"/>
    <mergeCell ref="F7:F8"/>
    <mergeCell ref="G7:I7"/>
    <mergeCell ref="J7:L7"/>
    <mergeCell ref="G30:L30"/>
    <mergeCell ref="A6:A8"/>
    <mergeCell ref="B6:B8"/>
    <mergeCell ref="C6:C8"/>
    <mergeCell ref="D6:E6"/>
    <mergeCell ref="F6:L6"/>
    <mergeCell ref="I1:L1"/>
    <mergeCell ref="A2:L2"/>
    <mergeCell ref="A3:L3"/>
    <mergeCell ref="A4:L4"/>
    <mergeCell ref="J5:L5"/>
  </mergeCell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31"/>
  <sheetViews>
    <sheetView workbookViewId="0">
      <selection activeCell="K16" sqref="K16"/>
    </sheetView>
  </sheetViews>
  <sheetFormatPr defaultColWidth="8.7109375" defaultRowHeight="15"/>
  <cols>
    <col min="1" max="1" width="5.7109375" customWidth="1"/>
    <col min="2" max="2" width="41.42578125" customWidth="1"/>
    <col min="3" max="12" width="10.28515625" customWidth="1"/>
  </cols>
  <sheetData>
    <row r="1" spans="1:13">
      <c r="A1" s="499" t="s">
        <v>375</v>
      </c>
      <c r="B1" s="499"/>
      <c r="I1" s="500" t="s">
        <v>415</v>
      </c>
      <c r="J1" s="500"/>
      <c r="K1" s="500"/>
      <c r="L1" s="500"/>
    </row>
    <row r="2" spans="1:13" s="5" customFormat="1" ht="20.25" customHeight="1">
      <c r="A2" s="466" t="s">
        <v>416</v>
      </c>
      <c r="B2" s="466"/>
      <c r="C2" s="466"/>
      <c r="D2" s="466"/>
      <c r="E2" s="466"/>
      <c r="F2" s="466"/>
      <c r="G2" s="466"/>
      <c r="H2" s="466"/>
      <c r="I2" s="466"/>
      <c r="J2" s="466"/>
      <c r="K2" s="466"/>
      <c r="L2" s="466"/>
    </row>
    <row r="3" spans="1:13" s="5" customFormat="1" ht="15.75">
      <c r="A3" s="456" t="s">
        <v>317</v>
      </c>
      <c r="B3" s="456"/>
      <c r="C3" s="456"/>
      <c r="D3" s="456"/>
      <c r="E3" s="456"/>
      <c r="F3" s="456"/>
      <c r="G3" s="456"/>
      <c r="H3" s="456"/>
      <c r="I3" s="456"/>
      <c r="J3" s="456"/>
      <c r="K3" s="456"/>
      <c r="L3" s="456"/>
    </row>
    <row r="4" spans="1:13" s="5" customFormat="1" ht="15.75" hidden="1">
      <c r="A4" s="462" t="s">
        <v>417</v>
      </c>
      <c r="B4" s="462"/>
      <c r="C4" s="462"/>
      <c r="D4" s="462"/>
      <c r="E4" s="462"/>
      <c r="F4" s="462"/>
      <c r="G4" s="462"/>
      <c r="H4" s="462"/>
      <c r="I4" s="462"/>
      <c r="J4" s="462"/>
      <c r="K4" s="462"/>
      <c r="L4" s="462"/>
    </row>
    <row r="5" spans="1:13" s="5" customFormat="1" ht="15.75">
      <c r="A5" s="76"/>
      <c r="I5" s="463" t="s">
        <v>287</v>
      </c>
      <c r="J5" s="463"/>
      <c r="K5" s="463"/>
      <c r="L5" s="463"/>
    </row>
    <row r="6" spans="1:13" s="5" customFormat="1" ht="19.5" customHeight="1">
      <c r="A6" s="458" t="s">
        <v>0</v>
      </c>
      <c r="B6" s="458" t="s">
        <v>312</v>
      </c>
      <c r="C6" s="458" t="s">
        <v>1</v>
      </c>
      <c r="D6" s="458" t="s">
        <v>62</v>
      </c>
      <c r="E6" s="458"/>
      <c r="F6" s="458" t="s">
        <v>396</v>
      </c>
      <c r="G6" s="458"/>
      <c r="H6" s="458"/>
      <c r="I6" s="458"/>
      <c r="J6" s="458"/>
      <c r="K6" s="458"/>
      <c r="L6" s="458"/>
    </row>
    <row r="7" spans="1:13" s="5" customFormat="1" ht="19.5" customHeight="1">
      <c r="A7" s="458"/>
      <c r="B7" s="458"/>
      <c r="C7" s="458"/>
      <c r="D7" s="458" t="s">
        <v>397</v>
      </c>
      <c r="E7" s="458" t="s">
        <v>398</v>
      </c>
      <c r="F7" s="458" t="s">
        <v>1</v>
      </c>
      <c r="G7" s="458" t="s">
        <v>397</v>
      </c>
      <c r="H7" s="458"/>
      <c r="I7" s="458"/>
      <c r="J7" s="458" t="s">
        <v>398</v>
      </c>
      <c r="K7" s="458"/>
      <c r="L7" s="458"/>
    </row>
    <row r="8" spans="1:13" s="5" customFormat="1" ht="47.25">
      <c r="A8" s="458"/>
      <c r="B8" s="458"/>
      <c r="C8" s="458"/>
      <c r="D8" s="458"/>
      <c r="E8" s="458"/>
      <c r="F8" s="458"/>
      <c r="G8" s="60" t="s">
        <v>1</v>
      </c>
      <c r="H8" s="60" t="s">
        <v>283</v>
      </c>
      <c r="I8" s="60" t="s">
        <v>284</v>
      </c>
      <c r="J8" s="60" t="s">
        <v>1</v>
      </c>
      <c r="K8" s="60" t="s">
        <v>283</v>
      </c>
      <c r="L8" s="60" t="s">
        <v>284</v>
      </c>
    </row>
    <row r="9" spans="1:13" s="102" customFormat="1" ht="19.5" customHeight="1">
      <c r="A9" s="97" t="s">
        <v>258</v>
      </c>
      <c r="B9" s="97" t="s">
        <v>2</v>
      </c>
      <c r="C9" s="97" t="s">
        <v>399</v>
      </c>
      <c r="D9" s="97" t="s">
        <v>400</v>
      </c>
      <c r="E9" s="97" t="s">
        <v>401</v>
      </c>
      <c r="F9" s="97" t="s">
        <v>402</v>
      </c>
      <c r="G9" s="97" t="s">
        <v>281</v>
      </c>
      <c r="H9" s="97">
        <v>6</v>
      </c>
      <c r="I9" s="97">
        <v>7</v>
      </c>
      <c r="J9" s="97" t="s">
        <v>403</v>
      </c>
      <c r="K9" s="97">
        <v>9</v>
      </c>
      <c r="L9" s="97">
        <v>10</v>
      </c>
    </row>
    <row r="10" spans="1:13" ht="17.25" customHeight="1">
      <c r="A10" s="60" t="s">
        <v>259</v>
      </c>
      <c r="B10" s="61" t="s">
        <v>277</v>
      </c>
      <c r="C10" s="109"/>
      <c r="D10" s="109"/>
      <c r="E10" s="110">
        <f>SUM(E11:E25)</f>
        <v>317.15999999999997</v>
      </c>
      <c r="F10" s="110"/>
      <c r="G10" s="110"/>
      <c r="H10" s="110"/>
      <c r="I10" s="110"/>
      <c r="J10" s="110">
        <f>SUM(J11:J25)</f>
        <v>317.15999999999997</v>
      </c>
      <c r="K10" s="110">
        <f>SUM(K11:K25)</f>
        <v>317.15999999999997</v>
      </c>
      <c r="L10" s="110"/>
      <c r="M10" s="154">
        <f>E10+'38,01 TW'!E13</f>
        <v>28621.93</v>
      </c>
    </row>
    <row r="11" spans="1:13" ht="17.25" customHeight="1">
      <c r="A11" s="62">
        <v>1</v>
      </c>
      <c r="B11" s="63" t="s">
        <v>324</v>
      </c>
      <c r="C11" s="111"/>
      <c r="D11" s="111"/>
      <c r="E11" s="111">
        <v>1</v>
      </c>
      <c r="F11" s="111"/>
      <c r="G11" s="111"/>
      <c r="H11" s="111"/>
      <c r="I11" s="111"/>
      <c r="J11" s="111">
        <v>1</v>
      </c>
      <c r="K11" s="111">
        <v>1</v>
      </c>
      <c r="L11" s="111"/>
    </row>
    <row r="12" spans="1:13" ht="17.25" customHeight="1">
      <c r="A12" s="62">
        <v>2</v>
      </c>
      <c r="B12" s="63" t="s">
        <v>328</v>
      </c>
      <c r="C12" s="111"/>
      <c r="D12" s="111"/>
      <c r="E12" s="111">
        <v>6</v>
      </c>
      <c r="F12" s="111"/>
      <c r="G12" s="111"/>
      <c r="H12" s="111"/>
      <c r="I12" s="111"/>
      <c r="J12" s="111">
        <v>6</v>
      </c>
      <c r="K12" s="111">
        <v>6</v>
      </c>
      <c r="L12" s="111"/>
    </row>
    <row r="13" spans="1:13" ht="17.25" customHeight="1">
      <c r="A13" s="62">
        <v>3</v>
      </c>
      <c r="B13" s="63" t="s">
        <v>322</v>
      </c>
      <c r="C13" s="111"/>
      <c r="D13" s="111"/>
      <c r="E13" s="111">
        <v>13</v>
      </c>
      <c r="F13" s="111"/>
      <c r="G13" s="111"/>
      <c r="H13" s="111"/>
      <c r="I13" s="111"/>
      <c r="J13" s="111">
        <v>13</v>
      </c>
      <c r="K13" s="111">
        <v>13</v>
      </c>
      <c r="L13" s="111"/>
    </row>
    <row r="14" spans="1:13" ht="17.25" customHeight="1">
      <c r="A14" s="62">
        <v>4</v>
      </c>
      <c r="B14" s="63" t="s">
        <v>321</v>
      </c>
      <c r="C14" s="111"/>
      <c r="D14" s="111"/>
      <c r="E14" s="100">
        <v>213.16</v>
      </c>
      <c r="F14" s="100"/>
      <c r="G14" s="100"/>
      <c r="H14" s="100"/>
      <c r="I14" s="100"/>
      <c r="J14" s="100">
        <v>213.16</v>
      </c>
      <c r="K14" s="100">
        <v>213.16</v>
      </c>
      <c r="L14" s="111"/>
    </row>
    <row r="15" spans="1:13" ht="17.25" customHeight="1">
      <c r="A15" s="62">
        <v>5</v>
      </c>
      <c r="B15" s="63" t="s">
        <v>404</v>
      </c>
      <c r="C15" s="111"/>
      <c r="D15" s="111"/>
      <c r="E15" s="111">
        <v>3</v>
      </c>
      <c r="F15" s="111"/>
      <c r="G15" s="111"/>
      <c r="H15" s="111"/>
      <c r="I15" s="111"/>
      <c r="J15" s="111">
        <v>3</v>
      </c>
      <c r="K15" s="111">
        <v>3</v>
      </c>
      <c r="L15" s="111"/>
    </row>
    <row r="16" spans="1:13" ht="17.25" customHeight="1">
      <c r="A16" s="62">
        <v>6</v>
      </c>
      <c r="B16" s="63" t="s">
        <v>341</v>
      </c>
      <c r="C16" s="111"/>
      <c r="D16" s="111"/>
      <c r="E16" s="111">
        <v>6</v>
      </c>
      <c r="F16" s="111"/>
      <c r="G16" s="111"/>
      <c r="H16" s="111"/>
      <c r="I16" s="111"/>
      <c r="J16" s="111">
        <v>6</v>
      </c>
      <c r="K16" s="111">
        <v>6</v>
      </c>
      <c r="L16" s="111"/>
    </row>
    <row r="17" spans="1:33" ht="17.25" customHeight="1">
      <c r="A17" s="62">
        <v>7</v>
      </c>
      <c r="B17" s="63" t="s">
        <v>343</v>
      </c>
      <c r="C17" s="111"/>
      <c r="D17" s="111"/>
      <c r="E17" s="111">
        <v>9</v>
      </c>
      <c r="F17" s="111"/>
      <c r="G17" s="111"/>
      <c r="H17" s="111"/>
      <c r="I17" s="111"/>
      <c r="J17" s="111">
        <v>9</v>
      </c>
      <c r="K17" s="111">
        <v>9</v>
      </c>
      <c r="L17" s="111"/>
    </row>
    <row r="18" spans="1:33" ht="17.25" customHeight="1">
      <c r="A18" s="62">
        <v>8</v>
      </c>
      <c r="B18" s="63" t="s">
        <v>405</v>
      </c>
      <c r="C18" s="111"/>
      <c r="D18" s="111"/>
      <c r="E18" s="111">
        <v>12</v>
      </c>
      <c r="F18" s="111"/>
      <c r="G18" s="111"/>
      <c r="H18" s="111"/>
      <c r="I18" s="111"/>
      <c r="J18" s="111">
        <v>12</v>
      </c>
      <c r="K18" s="111">
        <v>12</v>
      </c>
      <c r="L18" s="111"/>
    </row>
    <row r="19" spans="1:33" ht="17.25" customHeight="1">
      <c r="A19" s="62">
        <v>9</v>
      </c>
      <c r="B19" s="63" t="s">
        <v>406</v>
      </c>
      <c r="C19" s="111"/>
      <c r="D19" s="111"/>
      <c r="E19" s="111">
        <v>1</v>
      </c>
      <c r="F19" s="111"/>
      <c r="G19" s="111"/>
      <c r="H19" s="111"/>
      <c r="I19" s="111"/>
      <c r="J19" s="111">
        <v>1</v>
      </c>
      <c r="K19" s="111">
        <v>1</v>
      </c>
      <c r="L19" s="111"/>
    </row>
    <row r="20" spans="1:33" ht="17.25" customHeight="1">
      <c r="A20" s="62">
        <v>10</v>
      </c>
      <c r="B20" s="63" t="s">
        <v>327</v>
      </c>
      <c r="C20" s="111"/>
      <c r="D20" s="111"/>
      <c r="E20" s="111">
        <v>4</v>
      </c>
      <c r="F20" s="111"/>
      <c r="G20" s="111"/>
      <c r="H20" s="111"/>
      <c r="I20" s="111"/>
      <c r="J20" s="111">
        <v>4</v>
      </c>
      <c r="K20" s="111">
        <v>4</v>
      </c>
      <c r="L20" s="111"/>
    </row>
    <row r="21" spans="1:33" ht="17.25" customHeight="1">
      <c r="A21" s="62">
        <v>11</v>
      </c>
      <c r="B21" s="63" t="s">
        <v>330</v>
      </c>
      <c r="C21" s="111"/>
      <c r="D21" s="111"/>
      <c r="E21" s="111">
        <v>24</v>
      </c>
      <c r="F21" s="111"/>
      <c r="G21" s="111"/>
      <c r="H21" s="111"/>
      <c r="I21" s="111"/>
      <c r="J21" s="111">
        <v>24</v>
      </c>
      <c r="K21" s="111">
        <v>24</v>
      </c>
      <c r="L21" s="111"/>
    </row>
    <row r="22" spans="1:33" ht="17.25" customHeight="1">
      <c r="A22" s="62">
        <v>12</v>
      </c>
      <c r="B22" s="63" t="s">
        <v>407</v>
      </c>
      <c r="C22" s="111"/>
      <c r="D22" s="111"/>
      <c r="E22" s="111">
        <v>0</v>
      </c>
      <c r="F22" s="111"/>
      <c r="G22" s="111"/>
      <c r="H22" s="111"/>
      <c r="I22" s="111"/>
      <c r="J22" s="111">
        <v>0</v>
      </c>
      <c r="K22" s="111">
        <v>0</v>
      </c>
      <c r="L22" s="111"/>
    </row>
    <row r="23" spans="1:33" ht="17.25" customHeight="1">
      <c r="A23" s="62">
        <v>13</v>
      </c>
      <c r="B23" s="63" t="s">
        <v>408</v>
      </c>
      <c r="C23" s="111"/>
      <c r="D23" s="111"/>
      <c r="E23" s="111">
        <v>25</v>
      </c>
      <c r="F23" s="111"/>
      <c r="G23" s="111"/>
      <c r="H23" s="111"/>
      <c r="I23" s="111"/>
      <c r="J23" s="111">
        <v>25</v>
      </c>
      <c r="K23" s="111">
        <v>25</v>
      </c>
      <c r="L23" s="111"/>
    </row>
    <row r="24" spans="1:33" ht="17.25" customHeight="1">
      <c r="A24" s="62">
        <v>14</v>
      </c>
      <c r="B24" s="63" t="s">
        <v>326</v>
      </c>
      <c r="C24" s="111"/>
      <c r="D24" s="111"/>
      <c r="E24" s="111"/>
      <c r="F24" s="111"/>
      <c r="G24" s="111"/>
      <c r="H24" s="111"/>
      <c r="I24" s="111"/>
      <c r="J24" s="111"/>
      <c r="K24" s="111"/>
      <c r="L24" s="111"/>
    </row>
    <row r="25" spans="1:33" ht="17.25" customHeight="1">
      <c r="A25" s="62">
        <v>15</v>
      </c>
      <c r="B25" s="63" t="s">
        <v>325</v>
      </c>
      <c r="C25" s="111"/>
      <c r="D25" s="111"/>
      <c r="E25" s="111"/>
      <c r="F25" s="111"/>
      <c r="G25" s="111"/>
      <c r="H25" s="111"/>
      <c r="I25" s="111"/>
      <c r="J25" s="111"/>
      <c r="K25" s="111"/>
      <c r="L25" s="111"/>
    </row>
    <row r="26" spans="1:33" s="103" customFormat="1" ht="18.75" customHeight="1">
      <c r="A26" s="90"/>
      <c r="B26" s="90"/>
      <c r="C26" s="90"/>
      <c r="D26" s="90"/>
      <c r="E26" s="90"/>
      <c r="F26" s="90"/>
      <c r="G26" s="498" t="s">
        <v>374</v>
      </c>
      <c r="H26" s="498"/>
      <c r="I26" s="498"/>
      <c r="J26" s="498"/>
      <c r="K26" s="498"/>
      <c r="L26" s="498"/>
      <c r="M26" s="84"/>
      <c r="N26" s="84"/>
      <c r="O26" s="84"/>
      <c r="P26" s="84"/>
      <c r="Q26" s="84"/>
      <c r="R26" s="90"/>
      <c r="S26" s="90"/>
      <c r="T26" s="90"/>
      <c r="U26" s="90"/>
      <c r="V26" s="90"/>
      <c r="W26" s="90"/>
      <c r="X26" s="90"/>
      <c r="Y26" s="90"/>
      <c r="Z26" s="90"/>
      <c r="AA26" s="90"/>
      <c r="AB26" s="90"/>
      <c r="AC26" s="90"/>
      <c r="AD26" s="90"/>
      <c r="AE26" s="90"/>
      <c r="AF26" s="90"/>
      <c r="AG26" s="90"/>
    </row>
    <row r="27" spans="1:33" s="103" customFormat="1" ht="18.75">
      <c r="A27" s="496" t="s">
        <v>418</v>
      </c>
      <c r="B27" s="496"/>
      <c r="C27" s="496"/>
      <c r="D27" s="496"/>
      <c r="E27" s="496"/>
      <c r="F27" s="496"/>
      <c r="G27" s="496"/>
      <c r="H27" s="496"/>
      <c r="I27" s="496"/>
      <c r="J27" s="496"/>
      <c r="K27" s="496"/>
      <c r="L27" s="496"/>
      <c r="M27" s="85"/>
      <c r="N27" s="85"/>
      <c r="O27" s="85"/>
      <c r="P27" s="85"/>
      <c r="Q27" s="85"/>
      <c r="R27" s="85"/>
      <c r="S27" s="85"/>
      <c r="T27" s="85"/>
      <c r="U27" s="85"/>
      <c r="V27" s="85"/>
      <c r="W27" s="85"/>
      <c r="X27" s="85"/>
      <c r="Y27" s="85"/>
      <c r="Z27" s="85"/>
      <c r="AA27" s="85"/>
      <c r="AB27" s="85"/>
      <c r="AC27" s="85"/>
      <c r="AD27" s="85"/>
      <c r="AE27" s="85"/>
      <c r="AF27" s="85"/>
      <c r="AG27" s="85"/>
    </row>
    <row r="28" spans="1:33" s="103" customFormat="1" ht="27" customHeight="1">
      <c r="A28" s="86"/>
      <c r="B28" s="87"/>
      <c r="C28" s="88"/>
      <c r="D28" s="88"/>
      <c r="E28" s="88"/>
      <c r="F28" s="88"/>
      <c r="G28" s="88"/>
      <c r="H28" s="88"/>
      <c r="I28" s="88"/>
      <c r="J28" s="88"/>
      <c r="K28" s="89"/>
      <c r="L28" s="90"/>
      <c r="M28" s="91"/>
      <c r="N28" s="90"/>
      <c r="O28" s="90"/>
      <c r="P28" s="90"/>
      <c r="Q28" s="90"/>
      <c r="R28" s="90"/>
      <c r="S28" s="90"/>
      <c r="T28" s="90"/>
      <c r="U28" s="90"/>
      <c r="V28" s="90"/>
      <c r="W28" s="90"/>
      <c r="X28" s="90"/>
      <c r="Y28" s="90"/>
      <c r="Z28" s="90"/>
      <c r="AA28" s="90"/>
      <c r="AB28" s="90"/>
      <c r="AC28" s="90"/>
      <c r="AD28" s="90"/>
      <c r="AE28" s="90"/>
      <c r="AF28" s="90"/>
      <c r="AG28" s="90"/>
    </row>
    <row r="29" spans="1:33" s="103" customFormat="1" ht="27" customHeight="1">
      <c r="A29" s="86"/>
      <c r="B29" s="87"/>
      <c r="C29" s="88"/>
      <c r="D29" s="88"/>
      <c r="E29" s="88"/>
      <c r="F29" s="88"/>
      <c r="G29" s="88"/>
      <c r="H29" s="88"/>
      <c r="I29" s="88"/>
      <c r="J29" s="88"/>
      <c r="K29" s="89"/>
      <c r="L29" s="90"/>
      <c r="M29" s="91"/>
      <c r="N29" s="90"/>
      <c r="O29" s="90"/>
      <c r="P29" s="90"/>
      <c r="Q29" s="90"/>
      <c r="R29" s="90"/>
      <c r="S29" s="90"/>
      <c r="T29" s="90"/>
      <c r="U29" s="90"/>
      <c r="V29" s="90"/>
      <c r="W29" s="90"/>
      <c r="X29" s="90"/>
      <c r="Y29" s="90"/>
      <c r="Z29" s="90"/>
      <c r="AA29" s="90"/>
      <c r="AB29" s="90"/>
      <c r="AC29" s="90"/>
      <c r="AD29" s="90"/>
      <c r="AE29" s="90"/>
      <c r="AF29" s="90"/>
      <c r="AG29" s="90"/>
    </row>
    <row r="30" spans="1:33" s="103" customFormat="1" ht="27" customHeight="1">
      <c r="A30" s="86"/>
      <c r="B30" s="87"/>
      <c r="C30" s="88"/>
      <c r="D30" s="88"/>
      <c r="E30" s="88"/>
      <c r="F30" s="88"/>
      <c r="G30" s="88"/>
      <c r="H30" s="88"/>
      <c r="I30" s="88"/>
      <c r="J30" s="88"/>
      <c r="K30" s="89"/>
      <c r="L30" s="90"/>
      <c r="M30" s="91"/>
      <c r="N30" s="90"/>
      <c r="O30" s="90"/>
      <c r="P30" s="90"/>
      <c r="Q30" s="90"/>
      <c r="R30" s="90"/>
      <c r="S30" s="90"/>
      <c r="T30" s="90"/>
      <c r="U30" s="90"/>
      <c r="V30" s="90"/>
      <c r="W30" s="90"/>
      <c r="X30" s="90"/>
      <c r="Y30" s="90"/>
      <c r="Z30" s="90"/>
      <c r="AA30" s="90"/>
      <c r="AB30" s="90"/>
      <c r="AC30" s="90"/>
      <c r="AD30" s="90"/>
      <c r="AE30" s="90"/>
      <c r="AF30" s="90"/>
      <c r="AG30" s="90"/>
    </row>
    <row r="31" spans="1:33" s="103" customFormat="1" ht="18.75">
      <c r="A31" s="497" t="s">
        <v>419</v>
      </c>
      <c r="B31" s="497"/>
      <c r="C31" s="497"/>
      <c r="D31" s="497"/>
      <c r="E31" s="497"/>
      <c r="F31" s="497"/>
      <c r="G31" s="497"/>
      <c r="H31" s="497"/>
      <c r="I31" s="497"/>
      <c r="J31" s="497"/>
      <c r="K31" s="497"/>
      <c r="L31" s="497"/>
      <c r="M31" s="85"/>
      <c r="N31" s="85"/>
      <c r="O31" s="85"/>
      <c r="P31" s="85"/>
      <c r="Q31" s="85"/>
      <c r="R31" s="85"/>
      <c r="S31" s="85"/>
      <c r="T31" s="85"/>
      <c r="U31" s="85"/>
      <c r="V31" s="85"/>
      <c r="W31" s="85"/>
      <c r="X31" s="85"/>
      <c r="Y31" s="85"/>
      <c r="Z31" s="85"/>
      <c r="AA31" s="85"/>
      <c r="AB31" s="85"/>
      <c r="AC31" s="85"/>
      <c r="AD31" s="85"/>
      <c r="AE31" s="85"/>
      <c r="AF31" s="85"/>
      <c r="AG31" s="85"/>
    </row>
  </sheetData>
  <mergeCells count="19">
    <mergeCell ref="G26:L26"/>
    <mergeCell ref="A27:L27"/>
    <mergeCell ref="A31:L31"/>
    <mergeCell ref="A6:A8"/>
    <mergeCell ref="B6:B8"/>
    <mergeCell ref="C6:C8"/>
    <mergeCell ref="D6:E6"/>
    <mergeCell ref="F6:L6"/>
    <mergeCell ref="D7:D8"/>
    <mergeCell ref="E7:E8"/>
    <mergeCell ref="F7:F8"/>
    <mergeCell ref="G7:I7"/>
    <mergeCell ref="J7:L7"/>
    <mergeCell ref="I5:L5"/>
    <mergeCell ref="A1:B1"/>
    <mergeCell ref="I1:L1"/>
    <mergeCell ref="A2:L2"/>
    <mergeCell ref="A3:L3"/>
    <mergeCell ref="A4:L4"/>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Biểu Ctrinh  MTQG về ma túy, VH</vt:lpstr>
      <vt:lpstr>DT</vt:lpstr>
      <vt:lpstr>BS</vt:lpstr>
      <vt:lpstr>ĐC giảm</vt:lpstr>
      <vt:lpstr>Chi xã</vt:lpstr>
      <vt:lpstr>Sheet3</vt:lpstr>
      <vt:lpstr>Chi</vt:lpstr>
      <vt:lpstr>34. CHI NS CẤP TỈNH</vt:lpstr>
      <vt:lpstr>37.01 ĐP</vt:lpstr>
      <vt:lpstr>37.02 TW</vt:lpstr>
      <vt:lpstr>chi tiết đơn vị (IN)</vt:lpstr>
      <vt:lpstr>chi tiết đơn vị (Hop)</vt:lpstr>
      <vt:lpstr>chi tiết đơn vị (gốc)</vt:lpstr>
      <vt:lpstr>Chế độ GV, HS</vt:lpstr>
      <vt:lpstr>38,01 TW</vt:lpstr>
      <vt:lpstr>38.02 ĐP</vt:lpstr>
      <vt:lpstr>'37.02 TW'!Print_Area</vt:lpstr>
      <vt:lpstr>'37.01 ĐP'!Print_Titles</vt:lpstr>
      <vt:lpstr>'37.02 TW'!Print_Titles</vt:lpstr>
      <vt:lpstr>'Biểu Ctrinh  MTQG về ma túy, VH'!Print_Titles</vt:lpstr>
      <vt:lpstr>BS!Print_Titles</vt:lpstr>
      <vt:lpstr>'chi tiết đơn vị (gốc)'!Print_Titles</vt:lpstr>
      <vt:lpstr>'chi tiết đơn vị (Hop)'!Print_Titles</vt:lpstr>
      <vt:lpstr>'chi tiết đơn vị (IN)'!Print_Titles</vt:lpstr>
    </vt:vector>
  </TitlesOfParts>
  <Manager/>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TRANG</cp:lastModifiedBy>
  <cp:lastPrinted>2026-09-03T01:38:33Z</cp:lastPrinted>
  <dcterms:created xsi:type="dcterms:W3CDTF">2025-06-05T01:58:31Z</dcterms:created>
  <dcterms:modified xsi:type="dcterms:W3CDTF">2026-09-03T08:21:50Z</dcterms:modified>
  <cp:category/>
</cp:coreProperties>
</file>